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nstantinp/projects/python-dangerzone/src/sequence_creation/"/>
    </mc:Choice>
  </mc:AlternateContent>
  <xr:revisionPtr revIDLastSave="0" documentId="13_ncr:1_{085A65DD-3A4F-ED44-AD02-F797A73E2B0D}" xr6:coauthVersionLast="47" xr6:coauthVersionMax="47" xr10:uidLastSave="{00000000-0000-0000-0000-000000000000}"/>
  <bookViews>
    <workbookView xWindow="0" yWindow="760" windowWidth="30240" windowHeight="17140" tabRatio="1000" xr2:uid="{00000000-000D-0000-FFFF-FFFF00000000}"/>
  </bookViews>
  <sheets>
    <sheet name="Seq1" sheetId="12" r:id="rId1"/>
    <sheet name="Seq2" sheetId="28" r:id="rId2"/>
    <sheet name="Seq3" sheetId="30" r:id="rId3"/>
    <sheet name="Seq4" sheetId="31" r:id="rId4"/>
    <sheet name="Seq5" sheetId="32" r:id="rId5"/>
    <sheet name="Seq6" sheetId="33" r:id="rId6"/>
    <sheet name="Seq7" sheetId="34" r:id="rId7"/>
    <sheet name="Seq8" sheetId="35" r:id="rId8"/>
    <sheet name="Seq9" sheetId="36" r:id="rId9"/>
    <sheet name="Seq10" sheetId="37" r:id="rId10"/>
    <sheet name="Seq11" sheetId="38" r:id="rId11"/>
    <sheet name="Seq12" sheetId="39" r:id="rId12"/>
    <sheet name="Seq13" sheetId="40" r:id="rId13"/>
    <sheet name="Seq14" sheetId="41" r:id="rId14"/>
    <sheet name="Seq15" sheetId="42" r:id="rId15"/>
    <sheet name="Seq16" sheetId="43" r:id="rId16"/>
    <sheet name="Seq17" sheetId="44" r:id="rId17"/>
    <sheet name="Seq18" sheetId="45" r:id="rId18"/>
    <sheet name="Seq19" sheetId="46" r:id="rId19"/>
    <sheet name="Seq20" sheetId="47" r:id="rId20"/>
    <sheet name="Seq21" sheetId="48" r:id="rId21"/>
    <sheet name="Seq23" sheetId="50" r:id="rId22"/>
    <sheet name="Seq22" sheetId="49" r:id="rId23"/>
    <sheet name="Seq24" sheetId="51" r:id="rId24"/>
    <sheet name="Seq25" sheetId="52" r:id="rId25"/>
    <sheet name="Seq26" sheetId="53" r:id="rId26"/>
    <sheet name="Seq27" sheetId="54" r:id="rId27"/>
    <sheet name="Seq28" sheetId="55" r:id="rId28"/>
    <sheet name="Seq29" sheetId="56" r:id="rId29"/>
    <sheet name="Seq30" sheetId="57" r:id="rId30"/>
    <sheet name="Seq31" sheetId="58" r:id="rId31"/>
    <sheet name="Seq32" sheetId="59" r:id="rId32"/>
    <sheet name="Sheet2" sheetId="60" r:id="rId33"/>
    <sheet name="audio_list_stym" sheetId="2" r:id="rId34"/>
    <sheet name="metki" sheetId="10" r:id="rId35"/>
    <sheet name="total_visual_stym" sheetId="1" r:id="rId36"/>
    <sheet name="quest_экспл" sheetId="3" r:id="rId37"/>
    <sheet name="quest_импл" sheetId="7" r:id="rId38"/>
    <sheet name="Sheet1" sheetId="29" r:id="rId39"/>
  </sheets>
  <definedNames>
    <definedName name="_xlnm._FilterDatabase" localSheetId="33" hidden="1">audio_list_stym!$B$1:$B$318</definedName>
    <definedName name="_xlnm._FilterDatabase" localSheetId="0" hidden="1">'Seq1'!$A$1:$BB$145</definedName>
    <definedName name="_xlnm._FilterDatabase" localSheetId="9" hidden="1">'Seq10'!$A$1:$BB$145</definedName>
    <definedName name="_xlnm._FilterDatabase" localSheetId="10" hidden="1">'Seq11'!$A$1:$BB$145</definedName>
    <definedName name="_xlnm._FilterDatabase" localSheetId="11" hidden="1">'Seq12'!$A$1:$BB$145</definedName>
    <definedName name="_xlnm._FilterDatabase" localSheetId="12" hidden="1">'Seq13'!$A$1:$BB$145</definedName>
    <definedName name="_xlnm._FilterDatabase" localSheetId="13" hidden="1">'Seq14'!$A$1:$BB$145</definedName>
    <definedName name="_xlnm._FilterDatabase" localSheetId="14" hidden="1">'Seq15'!$A$1:$BB$145</definedName>
    <definedName name="_xlnm._FilterDatabase" localSheetId="15" hidden="1">'Seq16'!$A$1:$BB$145</definedName>
    <definedName name="_xlnm._FilterDatabase" localSheetId="16" hidden="1">'Seq17'!$A$1:$BB$145</definedName>
    <definedName name="_xlnm._FilterDatabase" localSheetId="17" hidden="1">'Seq18'!$A$1:$BB$145</definedName>
    <definedName name="_xlnm._FilterDatabase" localSheetId="18" hidden="1">'Seq19'!$A$1:$BB$145</definedName>
    <definedName name="_xlnm._FilterDatabase" localSheetId="1" hidden="1">'Seq2'!$A$1:$BB$145</definedName>
    <definedName name="_xlnm._FilterDatabase" localSheetId="19" hidden="1">'Seq20'!$A$1:$BB$145</definedName>
    <definedName name="_xlnm._FilterDatabase" localSheetId="20" hidden="1">'Seq21'!$A$1:$BB$145</definedName>
    <definedName name="_xlnm._FilterDatabase" localSheetId="22" hidden="1">'Seq22'!$A$1:$BB$145</definedName>
    <definedName name="_xlnm._FilterDatabase" localSheetId="21" hidden="1">'Seq23'!$A$1:$BB$145</definedName>
    <definedName name="_xlnm._FilterDatabase" localSheetId="23" hidden="1">'Seq24'!$A$1:$BB$145</definedName>
    <definedName name="_xlnm._FilterDatabase" localSheetId="24" hidden="1">'Seq25'!$A$1:$BB$145</definedName>
    <definedName name="_xlnm._FilterDatabase" localSheetId="25" hidden="1">'Seq26'!$A$1:$BB$145</definedName>
    <definedName name="_xlnm._FilterDatabase" localSheetId="26" hidden="1">'Seq27'!$A$1:$BB$145</definedName>
    <definedName name="_xlnm._FilterDatabase" localSheetId="27" hidden="1">'Seq28'!$A$1:$BB$145</definedName>
    <definedName name="_xlnm._FilterDatabase" localSheetId="28" hidden="1">'Seq29'!$A$1:$BB$145</definedName>
    <definedName name="_xlnm._FilterDatabase" localSheetId="2" hidden="1">'Seq3'!$A$1:$BB$145</definedName>
    <definedName name="_xlnm._FilterDatabase" localSheetId="29" hidden="1">'Seq30'!$A$1:$BB$145</definedName>
    <definedName name="_xlnm._FilterDatabase" localSheetId="30" hidden="1">'Seq31'!$A$1:$BB$145</definedName>
    <definedName name="_xlnm._FilterDatabase" localSheetId="31" hidden="1">'Seq32'!$A$1:$BB$145</definedName>
    <definedName name="_xlnm._FilterDatabase" localSheetId="3" hidden="1">'Seq4'!$A$1:$BB$145</definedName>
    <definedName name="_xlnm._FilterDatabase" localSheetId="4" hidden="1">'Seq5'!$A$1:$BB$145</definedName>
    <definedName name="_xlnm._FilterDatabase" localSheetId="5" hidden="1">'Seq6'!$A$1:$BB$145</definedName>
    <definedName name="_xlnm._FilterDatabase" localSheetId="6" hidden="1">'Seq7'!$A$1:$BB$145</definedName>
    <definedName name="_xlnm._FilterDatabase" localSheetId="7" hidden="1">'Seq8'!$A$1:$BB$145</definedName>
    <definedName name="_xlnm._FilterDatabase" localSheetId="8" hidden="1">'Seq9'!$A$1:$BB$145</definedName>
    <definedName name="_xlnm._FilterDatabase" localSheetId="35" hidden="1">total_visual_stym!$A$1:$A$193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122" i="59" l="1"/>
  <c r="BC114" i="59"/>
  <c r="BC106" i="59"/>
  <c r="BC98" i="59"/>
  <c r="BC90" i="59"/>
  <c r="BC82" i="59"/>
  <c r="BC74" i="59"/>
  <c r="BC66" i="59"/>
  <c r="BC58" i="59"/>
  <c r="BC50" i="59"/>
  <c r="BC42" i="59"/>
  <c r="BC34" i="59"/>
  <c r="BC26" i="59"/>
  <c r="BC18" i="59"/>
  <c r="BC10" i="59"/>
  <c r="BC2" i="59"/>
  <c r="BC122" i="58"/>
  <c r="BC114" i="58"/>
  <c r="BC106" i="58"/>
  <c r="BC98" i="58"/>
  <c r="BC90" i="58"/>
  <c r="BC82" i="58"/>
  <c r="BC74" i="58"/>
  <c r="BC66" i="58"/>
  <c r="BC58" i="58"/>
  <c r="BC50" i="58"/>
  <c r="BC42" i="58"/>
  <c r="BC34" i="58"/>
  <c r="BC26" i="58"/>
  <c r="BC18" i="58"/>
  <c r="BC10" i="58"/>
  <c r="BC2" i="58"/>
  <c r="BC122" i="57"/>
  <c r="BC114" i="57"/>
  <c r="BC106" i="57"/>
  <c r="BC98" i="57"/>
  <c r="BC90" i="57"/>
  <c r="BC82" i="57"/>
  <c r="BC74" i="57"/>
  <c r="BC66" i="57"/>
  <c r="BC58" i="57"/>
  <c r="BC50" i="57"/>
  <c r="BC42" i="57"/>
  <c r="BC34" i="57"/>
  <c r="BC26" i="57"/>
  <c r="BC18" i="57"/>
  <c r="BC10" i="57"/>
  <c r="BC2" i="57"/>
  <c r="BC122" i="55"/>
  <c r="BC114" i="55"/>
  <c r="BC106" i="55"/>
  <c r="BC98" i="55"/>
  <c r="BC90" i="55"/>
  <c r="BC82" i="55"/>
  <c r="BC74" i="55"/>
  <c r="BC66" i="55"/>
  <c r="BC58" i="55"/>
  <c r="BC50" i="55"/>
  <c r="BC42" i="55"/>
  <c r="BC34" i="55"/>
  <c r="BC26" i="55"/>
  <c r="BC18" i="55"/>
  <c r="BC10" i="55"/>
  <c r="BC2" i="55"/>
  <c r="BC122" i="54"/>
  <c r="BC114" i="54"/>
  <c r="BC106" i="54"/>
  <c r="BC98" i="54"/>
  <c r="BC90" i="54"/>
  <c r="BC82" i="54"/>
  <c r="BC74" i="54"/>
  <c r="BC66" i="54"/>
  <c r="BC58" i="54"/>
  <c r="BC50" i="54"/>
  <c r="BC42" i="54"/>
  <c r="BC34" i="54"/>
  <c r="BC26" i="54"/>
  <c r="BC18" i="54"/>
  <c r="BC10" i="54"/>
  <c r="BC2" i="54"/>
  <c r="BC122" i="53"/>
  <c r="BC114" i="53"/>
  <c r="BC106" i="53"/>
  <c r="BC98" i="53"/>
  <c r="BC90" i="53"/>
  <c r="BC82" i="53"/>
  <c r="BC74" i="53"/>
  <c r="BC66" i="53"/>
  <c r="BC58" i="53"/>
  <c r="BC50" i="53"/>
  <c r="BC42" i="53"/>
  <c r="BC34" i="53"/>
  <c r="BC26" i="53"/>
  <c r="BC18" i="53"/>
  <c r="BC10" i="53"/>
  <c r="BC2" i="53"/>
  <c r="BC122" i="52"/>
  <c r="BC114" i="52"/>
  <c r="BC106" i="52"/>
  <c r="BC98" i="52"/>
  <c r="BC90" i="52"/>
  <c r="BC82" i="52"/>
  <c r="BC74" i="52"/>
  <c r="BC66" i="52"/>
  <c r="BC58" i="52"/>
  <c r="BC50" i="52"/>
  <c r="BC42" i="52"/>
  <c r="BC34" i="52"/>
  <c r="BC26" i="52"/>
  <c r="BC18" i="52"/>
  <c r="BC10" i="52"/>
  <c r="BC2" i="52"/>
  <c r="BC122" i="51"/>
  <c r="BC114" i="51"/>
  <c r="BC106" i="51"/>
  <c r="BC98" i="51"/>
  <c r="BC90" i="51"/>
  <c r="BC82" i="51"/>
  <c r="BC74" i="51"/>
  <c r="BC66" i="51"/>
  <c r="BC58" i="51"/>
  <c r="BC50" i="51"/>
  <c r="BC42" i="51"/>
  <c r="BC34" i="51"/>
  <c r="BC26" i="51"/>
  <c r="BC18" i="51"/>
  <c r="BC10" i="51"/>
  <c r="BC2" i="51"/>
  <c r="BC122" i="49"/>
  <c r="BC114" i="49"/>
  <c r="BC106" i="49"/>
  <c r="BC98" i="49"/>
  <c r="BC90" i="49"/>
  <c r="BC82" i="49"/>
  <c r="BC74" i="49"/>
  <c r="BC66" i="49"/>
  <c r="BC58" i="49"/>
  <c r="BC50" i="49"/>
  <c r="BC42" i="49"/>
  <c r="BC34" i="49"/>
  <c r="BC26" i="49"/>
  <c r="BC18" i="49"/>
  <c r="BC10" i="49"/>
  <c r="BC2" i="49"/>
  <c r="BC122" i="50"/>
  <c r="BC114" i="50"/>
  <c r="BC106" i="50"/>
  <c r="BC98" i="50"/>
  <c r="BC90" i="50"/>
  <c r="BC82" i="50"/>
  <c r="BC74" i="50"/>
  <c r="BC66" i="50"/>
  <c r="BC58" i="50"/>
  <c r="BC50" i="50"/>
  <c r="BC42" i="50"/>
  <c r="BC34" i="50"/>
  <c r="BC26" i="50"/>
  <c r="BC18" i="50"/>
  <c r="BC10" i="50"/>
  <c r="BC2" i="50"/>
  <c r="BC122" i="48"/>
  <c r="BC114" i="48"/>
  <c r="BC106" i="48"/>
  <c r="BC98" i="48"/>
  <c r="BC90" i="48"/>
  <c r="BC82" i="48"/>
  <c r="BC74" i="48"/>
  <c r="BC66" i="48"/>
  <c r="BC58" i="48"/>
  <c r="BC50" i="48"/>
  <c r="BC42" i="48"/>
  <c r="BC34" i="48"/>
  <c r="BC26" i="48"/>
  <c r="BC18" i="48"/>
  <c r="BC10" i="48"/>
  <c r="BC2" i="48"/>
  <c r="BC122" i="47"/>
  <c r="BC114" i="47"/>
  <c r="BC106" i="47"/>
  <c r="BC98" i="47"/>
  <c r="BC90" i="47"/>
  <c r="BC82" i="47"/>
  <c r="BC74" i="47"/>
  <c r="BC66" i="47"/>
  <c r="BC58" i="47"/>
  <c r="BC50" i="47"/>
  <c r="BC42" i="47"/>
  <c r="BC34" i="47"/>
  <c r="BC26" i="47"/>
  <c r="BC18" i="47"/>
  <c r="BC10" i="47"/>
  <c r="BC2" i="47"/>
  <c r="AR2" i="46"/>
  <c r="BC122" i="46"/>
  <c r="BC114" i="46"/>
  <c r="BC106" i="46"/>
  <c r="BC98" i="46"/>
  <c r="BC90" i="46"/>
  <c r="BC82" i="46"/>
  <c r="BC74" i="46"/>
  <c r="BC66" i="46"/>
  <c r="BC58" i="46"/>
  <c r="BC50" i="46"/>
  <c r="BC42" i="46"/>
  <c r="BC34" i="46"/>
  <c r="BC26" i="46"/>
  <c r="BC18" i="46"/>
  <c r="BC10" i="46"/>
  <c r="BC2" i="46"/>
  <c r="AD3" i="46"/>
  <c r="AD4" i="46"/>
  <c r="AD5" i="46"/>
  <c r="AD6" i="46"/>
  <c r="AD7" i="46"/>
  <c r="AD8" i="46"/>
  <c r="AD9" i="46"/>
  <c r="AF2" i="46"/>
  <c r="AF3" i="46"/>
  <c r="AF4" i="46"/>
  <c r="AF5" i="46"/>
  <c r="AF6" i="46"/>
  <c r="AF7" i="46"/>
  <c r="AF8" i="46"/>
  <c r="AF9" i="46"/>
  <c r="AF10" i="46"/>
  <c r="AF11" i="46"/>
  <c r="AF12" i="46"/>
  <c r="AF13" i="46"/>
  <c r="AF14" i="46"/>
  <c r="AF15" i="46"/>
  <c r="AF16" i="46"/>
  <c r="AF17" i="46"/>
  <c r="AF18" i="46"/>
  <c r="AF19" i="46"/>
  <c r="AF20" i="46"/>
  <c r="AF21" i="46"/>
  <c r="AF22" i="46"/>
  <c r="AF23" i="46"/>
  <c r="AF24" i="46"/>
  <c r="AF25" i="46"/>
  <c r="AF26" i="46"/>
  <c r="AF27" i="46"/>
  <c r="AF28" i="46"/>
  <c r="AF29" i="46"/>
  <c r="AF30" i="46"/>
  <c r="AF31" i="46"/>
  <c r="AF32" i="46"/>
  <c r="AF33" i="46"/>
  <c r="AF34" i="46"/>
  <c r="AF35" i="46"/>
  <c r="AF36" i="46"/>
  <c r="AF37" i="46"/>
  <c r="AF38" i="46"/>
  <c r="AF39" i="46"/>
  <c r="AF40" i="46"/>
  <c r="AF41" i="46"/>
  <c r="AF42" i="46"/>
  <c r="AF43" i="46"/>
  <c r="AF44" i="46"/>
  <c r="AF45" i="46"/>
  <c r="AF46" i="46"/>
  <c r="AF47" i="46"/>
  <c r="AF48" i="46"/>
  <c r="AF49" i="46"/>
  <c r="AF50" i="46"/>
  <c r="AF51" i="46"/>
  <c r="AF52" i="46"/>
  <c r="AF53" i="46"/>
  <c r="AF54" i="46"/>
  <c r="AF55" i="46"/>
  <c r="AF56" i="46"/>
  <c r="AF57" i="46"/>
  <c r="AF58" i="46"/>
  <c r="AF59" i="46"/>
  <c r="AF60" i="46"/>
  <c r="AF61" i="46"/>
  <c r="AF62" i="46"/>
  <c r="AF63" i="46"/>
  <c r="AF64" i="46"/>
  <c r="AF65" i="46"/>
  <c r="AF74" i="46"/>
  <c r="AF75" i="46"/>
  <c r="AF76" i="46"/>
  <c r="AF77" i="46"/>
  <c r="AF78" i="46"/>
  <c r="AF79" i="46"/>
  <c r="AF80" i="46"/>
  <c r="AF81" i="46"/>
  <c r="AF90" i="46"/>
  <c r="AF91" i="46"/>
  <c r="AF92" i="46"/>
  <c r="AF93" i="46"/>
  <c r="AF94" i="46"/>
  <c r="AF95" i="46"/>
  <c r="AF96" i="46"/>
  <c r="AF97" i="46"/>
  <c r="AF106" i="46"/>
  <c r="AF107" i="46"/>
  <c r="AF108" i="46"/>
  <c r="AF109" i="46"/>
  <c r="AF110" i="46"/>
  <c r="AF111" i="46"/>
  <c r="AF112" i="46"/>
  <c r="AF113" i="46"/>
  <c r="AF122" i="46"/>
  <c r="AF123" i="46"/>
  <c r="AF124" i="46"/>
  <c r="AF125" i="46"/>
  <c r="AF126" i="46"/>
  <c r="AF127" i="46"/>
  <c r="AF128" i="46"/>
  <c r="AF129" i="46"/>
  <c r="AR3" i="46"/>
  <c r="AR4" i="46"/>
  <c r="AR5" i="46"/>
  <c r="AR6" i="46"/>
  <c r="AR7" i="46"/>
  <c r="AR8" i="46"/>
  <c r="AR9" i="46"/>
  <c r="AS18" i="46"/>
  <c r="AS19" i="46"/>
  <c r="AS20" i="46"/>
  <c r="AS21" i="46"/>
  <c r="AS22" i="46"/>
  <c r="AS23" i="46"/>
  <c r="AS24" i="46"/>
  <c r="AS25" i="46"/>
  <c r="AR34" i="46"/>
  <c r="AR35" i="46"/>
  <c r="AR36" i="46"/>
  <c r="AR37" i="46"/>
  <c r="AR38" i="46"/>
  <c r="AR39" i="46"/>
  <c r="AR40" i="46"/>
  <c r="AR41" i="46"/>
  <c r="AS50" i="46"/>
  <c r="AS51" i="46"/>
  <c r="AS52" i="46"/>
  <c r="AS53" i="46"/>
  <c r="AS54" i="46"/>
  <c r="AS55" i="46"/>
  <c r="AS56" i="46"/>
  <c r="AS57" i="46"/>
  <c r="AS58" i="46"/>
  <c r="AS59" i="46"/>
  <c r="AS60" i="46"/>
  <c r="AS61" i="46"/>
  <c r="AS62" i="46"/>
  <c r="AS63" i="46"/>
  <c r="AS64" i="46"/>
  <c r="AS65" i="46"/>
  <c r="AR72" i="46"/>
  <c r="AR73" i="46"/>
  <c r="AR74" i="46"/>
  <c r="AS74" i="46"/>
  <c r="AR75" i="46"/>
  <c r="AS75" i="46"/>
  <c r="AR76" i="46"/>
  <c r="AS76" i="46"/>
  <c r="AR77" i="46"/>
  <c r="AS77" i="46"/>
  <c r="AR78" i="46"/>
  <c r="AS78" i="46"/>
  <c r="AR79" i="46"/>
  <c r="AS79" i="46"/>
  <c r="AR80" i="46"/>
  <c r="AS80" i="46"/>
  <c r="AR81" i="46"/>
  <c r="AS81" i="46"/>
  <c r="AR82" i="46"/>
  <c r="AR83" i="46"/>
  <c r="AR84" i="46"/>
  <c r="AR85" i="46"/>
  <c r="AR86" i="46"/>
  <c r="AR87" i="46"/>
  <c r="AR88" i="46"/>
  <c r="AR89" i="46"/>
  <c r="AR90" i="46"/>
  <c r="AS90" i="46"/>
  <c r="AR91" i="46"/>
  <c r="AS91" i="46"/>
  <c r="AR92" i="46"/>
  <c r="AS92" i="46"/>
  <c r="AR93" i="46"/>
  <c r="AS93" i="46"/>
  <c r="AR94" i="46"/>
  <c r="AS94" i="46"/>
  <c r="AR95" i="46"/>
  <c r="AS95" i="46"/>
  <c r="AR96" i="46"/>
  <c r="AS96" i="46"/>
  <c r="AR97" i="46"/>
  <c r="AS97" i="46"/>
  <c r="AR98" i="46"/>
  <c r="AR99" i="46"/>
  <c r="AR100" i="46"/>
  <c r="AR101" i="46"/>
  <c r="AR102" i="46"/>
  <c r="AR103" i="46"/>
  <c r="AR104" i="46"/>
  <c r="AR105" i="46"/>
  <c r="AR106" i="46"/>
  <c r="AS106" i="46"/>
  <c r="AR107" i="46"/>
  <c r="AS107" i="46"/>
  <c r="AR108" i="46"/>
  <c r="AS108" i="46"/>
  <c r="AR109" i="46"/>
  <c r="AS109" i="46"/>
  <c r="AR110" i="46"/>
  <c r="AS110" i="46"/>
  <c r="AR111" i="46"/>
  <c r="AS111" i="46"/>
  <c r="AR112" i="46"/>
  <c r="AS112" i="46"/>
  <c r="AR113" i="46"/>
  <c r="AS113" i="46"/>
  <c r="AR114" i="46"/>
  <c r="AR115" i="46"/>
  <c r="AR116" i="46"/>
  <c r="AR117" i="46"/>
  <c r="AR118" i="46"/>
  <c r="AR119" i="46"/>
  <c r="AR120" i="46"/>
  <c r="AR121" i="46"/>
  <c r="AR122" i="46"/>
  <c r="AS122" i="46"/>
  <c r="AR123" i="46"/>
  <c r="AS123" i="46"/>
  <c r="AR124" i="46"/>
  <c r="AS124" i="46"/>
  <c r="AR125" i="46"/>
  <c r="AS125" i="46"/>
  <c r="AR126" i="46"/>
  <c r="AS126" i="46"/>
  <c r="AR127" i="46"/>
  <c r="AS127" i="46"/>
  <c r="AR128" i="46"/>
  <c r="AS128" i="46"/>
  <c r="AR129" i="46"/>
  <c r="AS129" i="46"/>
  <c r="AH2" i="46"/>
  <c r="AH3" i="46"/>
  <c r="AH4" i="46"/>
  <c r="AH5" i="46"/>
  <c r="AH6" i="46"/>
  <c r="AH7" i="46"/>
  <c r="AH8" i="46"/>
  <c r="AH9" i="46"/>
  <c r="AH10" i="46"/>
  <c r="AH11" i="46"/>
  <c r="AH12" i="46"/>
  <c r="AH13" i="46"/>
  <c r="AH14" i="46"/>
  <c r="AH15" i="46"/>
  <c r="AH16" i="46"/>
  <c r="AH17" i="46"/>
  <c r="AH18" i="46"/>
  <c r="AH19" i="46"/>
  <c r="AH20" i="46"/>
  <c r="AH21" i="46"/>
  <c r="AH22" i="46"/>
  <c r="AH23" i="46"/>
  <c r="AH24" i="46"/>
  <c r="AH25" i="46"/>
  <c r="AH26" i="46"/>
  <c r="AH27" i="46"/>
  <c r="AH28" i="46"/>
  <c r="AH29" i="46"/>
  <c r="AH30" i="46"/>
  <c r="AH31" i="46"/>
  <c r="AH32" i="46"/>
  <c r="AH33" i="46"/>
  <c r="AH34" i="46"/>
  <c r="AH35" i="46"/>
  <c r="AH36" i="46"/>
  <c r="AH37" i="46"/>
  <c r="AH38" i="46"/>
  <c r="AH39" i="46"/>
  <c r="AH40" i="46"/>
  <c r="AH41" i="46"/>
  <c r="AH42" i="46"/>
  <c r="AH43" i="46"/>
  <c r="AH44" i="46"/>
  <c r="AH45" i="46"/>
  <c r="AH46" i="46"/>
  <c r="AH47" i="46"/>
  <c r="AH48" i="46"/>
  <c r="AH49" i="46"/>
  <c r="AH50" i="46"/>
  <c r="AH51" i="46"/>
  <c r="AH52" i="46"/>
  <c r="AH53" i="46"/>
  <c r="AH54" i="46"/>
  <c r="AH55" i="46"/>
  <c r="AH56" i="46"/>
  <c r="AH57" i="46"/>
  <c r="AH58" i="46"/>
  <c r="AH59" i="46"/>
  <c r="AH60" i="46"/>
  <c r="AH61" i="46"/>
  <c r="AH62" i="46"/>
  <c r="AH63" i="46"/>
  <c r="AH64" i="46"/>
  <c r="AH65" i="46"/>
  <c r="BC122" i="45"/>
  <c r="BC114" i="45"/>
  <c r="BC106" i="45"/>
  <c r="BC98" i="45"/>
  <c r="BC90" i="45"/>
  <c r="BC82" i="45"/>
  <c r="BC74" i="45"/>
  <c r="BC66" i="45"/>
  <c r="BC58" i="45"/>
  <c r="BC50" i="45"/>
  <c r="BC42" i="45"/>
  <c r="BC34" i="45"/>
  <c r="BC26" i="45"/>
  <c r="BC18" i="45"/>
  <c r="BC10" i="45"/>
  <c r="BC2" i="45"/>
  <c r="BC122" i="44"/>
  <c r="BC114" i="44"/>
  <c r="BC106" i="44"/>
  <c r="BC98" i="44"/>
  <c r="BC90" i="44"/>
  <c r="BC82" i="44"/>
  <c r="BC74" i="44"/>
  <c r="BC66" i="44"/>
  <c r="BC58" i="44"/>
  <c r="BC50" i="44"/>
  <c r="BC42" i="44"/>
  <c r="BC34" i="44"/>
  <c r="BC26" i="44"/>
  <c r="BC18" i="44"/>
  <c r="BC10" i="44"/>
  <c r="BC2" i="44"/>
  <c r="BC122" i="43"/>
  <c r="BC114" i="43"/>
  <c r="BC106" i="43"/>
  <c r="BC98" i="43"/>
  <c r="BC90" i="43"/>
  <c r="BC82" i="43"/>
  <c r="BC74" i="43"/>
  <c r="BC66" i="43"/>
  <c r="BC58" i="43"/>
  <c r="BC50" i="43"/>
  <c r="BC42" i="43"/>
  <c r="BC34" i="43"/>
  <c r="BC26" i="43"/>
  <c r="BC18" i="43"/>
  <c r="BC10" i="43"/>
  <c r="BC2" i="43"/>
  <c r="BC122" i="42"/>
  <c r="BC114" i="42"/>
  <c r="BC106" i="42"/>
  <c r="BC98" i="42"/>
  <c r="BC90" i="42"/>
  <c r="BC82" i="42"/>
  <c r="BC74" i="42"/>
  <c r="BC66" i="42"/>
  <c r="BC58" i="42"/>
  <c r="BC50" i="42"/>
  <c r="BC42" i="42"/>
  <c r="BC34" i="42"/>
  <c r="BC26" i="42"/>
  <c r="BC18" i="42"/>
  <c r="BC10" i="42"/>
  <c r="BC2" i="42"/>
  <c r="BC122" i="41"/>
  <c r="BC114" i="41"/>
  <c r="BC106" i="41"/>
  <c r="BC98" i="41"/>
  <c r="BC90" i="41"/>
  <c r="BC82" i="41"/>
  <c r="BC74" i="41"/>
  <c r="BC66" i="41"/>
  <c r="BC58" i="41"/>
  <c r="BC50" i="41"/>
  <c r="BC42" i="41"/>
  <c r="BC34" i="41"/>
  <c r="BC26" i="41"/>
  <c r="BC18" i="41"/>
  <c r="BC10" i="41"/>
  <c r="BC2" i="41"/>
  <c r="BC122" i="40"/>
  <c r="BC114" i="40"/>
  <c r="BC106" i="40"/>
  <c r="BC98" i="40"/>
  <c r="BC90" i="40"/>
  <c r="BC82" i="40"/>
  <c r="BC74" i="40"/>
  <c r="BC66" i="40"/>
  <c r="BC58" i="40"/>
  <c r="BC50" i="40"/>
  <c r="BC42" i="40"/>
  <c r="BC34" i="40"/>
  <c r="BC26" i="40"/>
  <c r="BC18" i="40"/>
  <c r="BC10" i="40"/>
  <c r="BC2" i="40"/>
  <c r="BC122" i="39"/>
  <c r="BC114" i="39"/>
  <c r="BC106" i="39"/>
  <c r="BC98" i="39"/>
  <c r="BC90" i="39"/>
  <c r="BC82" i="39"/>
  <c r="BC74" i="39"/>
  <c r="BC66" i="39"/>
  <c r="BC58" i="39"/>
  <c r="BC50" i="39"/>
  <c r="BC42" i="39"/>
  <c r="BC34" i="39"/>
  <c r="BC26" i="39"/>
  <c r="BC18" i="39"/>
  <c r="BC10" i="39"/>
  <c r="BC2" i="39"/>
  <c r="BC122" i="38"/>
  <c r="BC114" i="38"/>
  <c r="BC106" i="38"/>
  <c r="BC98" i="38"/>
  <c r="BC90" i="38"/>
  <c r="BC82" i="38"/>
  <c r="BC74" i="38"/>
  <c r="BC66" i="38"/>
  <c r="BC58" i="38"/>
  <c r="BC50" i="38"/>
  <c r="BC42" i="38"/>
  <c r="BC34" i="38"/>
  <c r="BC26" i="38"/>
  <c r="BC18" i="38"/>
  <c r="BC10" i="38"/>
  <c r="BC2" i="38"/>
  <c r="BC122" i="37"/>
  <c r="BC114" i="37"/>
  <c r="BC106" i="37"/>
  <c r="BC98" i="37"/>
  <c r="BC90" i="37"/>
  <c r="BC82" i="37"/>
  <c r="BC74" i="37"/>
  <c r="BC66" i="37"/>
  <c r="BC58" i="37"/>
  <c r="BC50" i="37"/>
  <c r="BC42" i="37"/>
  <c r="BC34" i="37"/>
  <c r="BC26" i="37"/>
  <c r="BC18" i="37"/>
  <c r="BC10" i="37"/>
  <c r="BC2" i="37"/>
  <c r="BC122" i="36"/>
  <c r="BC114" i="36"/>
  <c r="BC106" i="36"/>
  <c r="BC98" i="36"/>
  <c r="BC90" i="36"/>
  <c r="BC82" i="36"/>
  <c r="BC74" i="36"/>
  <c r="BC66" i="36"/>
  <c r="BC58" i="36"/>
  <c r="BC50" i="36"/>
  <c r="BC42" i="36"/>
  <c r="BC34" i="36"/>
  <c r="BC26" i="36"/>
  <c r="BC18" i="36"/>
  <c r="BC10" i="36"/>
  <c r="BC2" i="36"/>
  <c r="BC122" i="35"/>
  <c r="BC114" i="35"/>
  <c r="BC106" i="35"/>
  <c r="BC98" i="35"/>
  <c r="BC90" i="35"/>
  <c r="BC82" i="35"/>
  <c r="BC74" i="35"/>
  <c r="BC66" i="35"/>
  <c r="BC58" i="35"/>
  <c r="BC50" i="35"/>
  <c r="BC42" i="35"/>
  <c r="BC34" i="35"/>
  <c r="BC26" i="35"/>
  <c r="BC18" i="35"/>
  <c r="BC10" i="35"/>
  <c r="BC2" i="35"/>
  <c r="BC122" i="34"/>
  <c r="BC114" i="34"/>
  <c r="BC106" i="34"/>
  <c r="BC98" i="34"/>
  <c r="BC90" i="34"/>
  <c r="BC82" i="34"/>
  <c r="BC74" i="34"/>
  <c r="BC66" i="34"/>
  <c r="BC58" i="34"/>
  <c r="BC50" i="34"/>
  <c r="BC42" i="34"/>
  <c r="BC34" i="34"/>
  <c r="BC26" i="34"/>
  <c r="BC18" i="34"/>
  <c r="BC10" i="34"/>
  <c r="BC2" i="34"/>
  <c r="BC122" i="33"/>
  <c r="BC114" i="33"/>
  <c r="BC106" i="33"/>
  <c r="BC98" i="33"/>
  <c r="BC90" i="33"/>
  <c r="BC82" i="33"/>
  <c r="BC74" i="33"/>
  <c r="BC66" i="33"/>
  <c r="BC58" i="33"/>
  <c r="BC50" i="33"/>
  <c r="BC42" i="33"/>
  <c r="BC34" i="33"/>
  <c r="BC26" i="33"/>
  <c r="BC18" i="33"/>
  <c r="BC10" i="33"/>
  <c r="BC2" i="33"/>
  <c r="BC122" i="32"/>
  <c r="BC114" i="32"/>
  <c r="BC106" i="32"/>
  <c r="BC98" i="32"/>
  <c r="BC90" i="32"/>
  <c r="BC82" i="32"/>
  <c r="BC74" i="32"/>
  <c r="BC66" i="32"/>
  <c r="BC58" i="32"/>
  <c r="BC50" i="32"/>
  <c r="BC42" i="32"/>
  <c r="BC34" i="32"/>
  <c r="BC26" i="32"/>
  <c r="BC18" i="32"/>
  <c r="BC10" i="32"/>
  <c r="BC2" i="32"/>
  <c r="BC122" i="31"/>
  <c r="BC114" i="31"/>
  <c r="BC106" i="31"/>
  <c r="BC98" i="31"/>
  <c r="BC90" i="31"/>
  <c r="BC82" i="31"/>
  <c r="BC74" i="31"/>
  <c r="BC66" i="31"/>
  <c r="BC58" i="31"/>
  <c r="BC50" i="31"/>
  <c r="BC42" i="31"/>
  <c r="BC34" i="31"/>
  <c r="BC26" i="31"/>
  <c r="BC18" i="31"/>
  <c r="BC10" i="31"/>
  <c r="BC2" i="31"/>
  <c r="BC122" i="30"/>
  <c r="BC114" i="30"/>
  <c r="BC106" i="30"/>
  <c r="BC98" i="30"/>
  <c r="BC90" i="30"/>
  <c r="BC82" i="30"/>
  <c r="BC74" i="30"/>
  <c r="BC66" i="30"/>
  <c r="BC58" i="30"/>
  <c r="BC50" i="30"/>
  <c r="BC42" i="30"/>
  <c r="BC34" i="30"/>
  <c r="BC26" i="30"/>
  <c r="BC18" i="30"/>
  <c r="BC10" i="30"/>
  <c r="BC2" i="30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" i="1"/>
  <c r="C129" i="12"/>
  <c r="C128" i="12"/>
  <c r="C127" i="12"/>
  <c r="C126" i="12"/>
  <c r="C125" i="12"/>
  <c r="C124" i="12"/>
  <c r="C123" i="12"/>
  <c r="C122" i="12"/>
  <c r="C121" i="12"/>
  <c r="C120" i="12"/>
  <c r="C119" i="12"/>
  <c r="C118" i="12"/>
  <c r="C117" i="12"/>
  <c r="C116" i="12"/>
  <c r="C115" i="12"/>
  <c r="C114" i="12"/>
  <c r="C113" i="12"/>
  <c r="C112" i="12"/>
  <c r="C111" i="12"/>
  <c r="C110" i="12"/>
  <c r="C109" i="12"/>
  <c r="C108" i="12"/>
  <c r="C107" i="12"/>
  <c r="C106" i="12"/>
  <c r="C105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90" i="12"/>
  <c r="C89" i="12"/>
  <c r="C88" i="12"/>
  <c r="C87" i="12"/>
  <c r="C86" i="12"/>
  <c r="C85" i="12"/>
  <c r="C84" i="12"/>
  <c r="C83" i="12"/>
  <c r="C82" i="12"/>
  <c r="C81" i="12"/>
  <c r="C80" i="12"/>
  <c r="C79" i="12"/>
  <c r="C78" i="12"/>
  <c r="C77" i="12"/>
  <c r="C76" i="12"/>
  <c r="C75" i="12"/>
  <c r="C74" i="12"/>
  <c r="C73" i="12"/>
  <c r="C72" i="12"/>
  <c r="C71" i="12"/>
  <c r="C70" i="12"/>
  <c r="C69" i="12"/>
  <c r="C68" i="12"/>
  <c r="C67" i="12"/>
  <c r="C66" i="12"/>
  <c r="C65" i="12"/>
  <c r="C64" i="12"/>
  <c r="C63" i="12"/>
  <c r="C62" i="12"/>
  <c r="C61" i="12"/>
  <c r="C60" i="12"/>
  <c r="C59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C10" i="12"/>
  <c r="C9" i="12"/>
  <c r="C8" i="12"/>
  <c r="C7" i="12"/>
  <c r="C6" i="12"/>
  <c r="C5" i="12"/>
  <c r="C4" i="12"/>
  <c r="C3" i="12"/>
  <c r="C2" i="12"/>
  <c r="C129" i="28"/>
  <c r="C128" i="28"/>
  <c r="C127" i="28"/>
  <c r="C126" i="28"/>
  <c r="C125" i="28"/>
  <c r="C124" i="28"/>
  <c r="C123" i="28"/>
  <c r="C122" i="28"/>
  <c r="C121" i="28"/>
  <c r="C120" i="28"/>
  <c r="C119" i="28"/>
  <c r="C118" i="28"/>
  <c r="C117" i="28"/>
  <c r="C116" i="28"/>
  <c r="C115" i="28"/>
  <c r="C114" i="28"/>
  <c r="C113" i="28"/>
  <c r="C112" i="28"/>
  <c r="C111" i="28"/>
  <c r="C110" i="28"/>
  <c r="C109" i="28"/>
  <c r="C108" i="28"/>
  <c r="C107" i="28"/>
  <c r="C106" i="28"/>
  <c r="C105" i="28"/>
  <c r="C104" i="28"/>
  <c r="C103" i="28"/>
  <c r="C102" i="28"/>
  <c r="C101" i="28"/>
  <c r="C100" i="28"/>
  <c r="C99" i="28"/>
  <c r="C98" i="28"/>
  <c r="C97" i="28"/>
  <c r="C96" i="28"/>
  <c r="C95" i="28"/>
  <c r="C94" i="28"/>
  <c r="C93" i="28"/>
  <c r="C92" i="28"/>
  <c r="C91" i="28"/>
  <c r="C90" i="28"/>
  <c r="C89" i="28"/>
  <c r="C88" i="28"/>
  <c r="C87" i="28"/>
  <c r="C86" i="28"/>
  <c r="C85" i="28"/>
  <c r="C84" i="28"/>
  <c r="C83" i="28"/>
  <c r="C82" i="28"/>
  <c r="C81" i="28"/>
  <c r="C80" i="28"/>
  <c r="C79" i="28"/>
  <c r="C78" i="28"/>
  <c r="C77" i="28"/>
  <c r="C76" i="28"/>
  <c r="C75" i="28"/>
  <c r="C74" i="28"/>
  <c r="C73" i="28"/>
  <c r="C72" i="28"/>
  <c r="C71" i="28"/>
  <c r="C70" i="28"/>
  <c r="C69" i="28"/>
  <c r="C68" i="28"/>
  <c r="C67" i="28"/>
  <c r="C66" i="28"/>
  <c r="C65" i="28"/>
  <c r="C64" i="28"/>
  <c r="C63" i="28"/>
  <c r="C62" i="28"/>
  <c r="C61" i="28"/>
  <c r="C60" i="28"/>
  <c r="C59" i="28"/>
  <c r="C58" i="28"/>
  <c r="C57" i="28"/>
  <c r="C56" i="28"/>
  <c r="C55" i="28"/>
  <c r="C54" i="28"/>
  <c r="C53" i="28"/>
  <c r="C52" i="28"/>
  <c r="C51" i="28"/>
  <c r="C50" i="28"/>
  <c r="C49" i="28"/>
  <c r="C48" i="28"/>
  <c r="C47" i="28"/>
  <c r="C46" i="28"/>
  <c r="C45" i="28"/>
  <c r="C44" i="28"/>
  <c r="C43" i="28"/>
  <c r="C42" i="28"/>
  <c r="C41" i="28"/>
  <c r="C40" i="28"/>
  <c r="C39" i="28"/>
  <c r="C38" i="28"/>
  <c r="C37" i="28"/>
  <c r="C36" i="28"/>
  <c r="C35" i="28"/>
  <c r="C34" i="28"/>
  <c r="C33" i="28"/>
  <c r="C32" i="28"/>
  <c r="C31" i="28"/>
  <c r="C30" i="28"/>
  <c r="C29" i="28"/>
  <c r="C28" i="28"/>
  <c r="C27" i="28"/>
  <c r="C26" i="28"/>
  <c r="C25" i="28"/>
  <c r="C24" i="28"/>
  <c r="C23" i="28"/>
  <c r="C22" i="28"/>
  <c r="C21" i="28"/>
  <c r="C20" i="28"/>
  <c r="C19" i="28"/>
  <c r="C18" i="28"/>
  <c r="C17" i="28"/>
  <c r="C16" i="28"/>
  <c r="C15" i="28"/>
  <c r="C14" i="28"/>
  <c r="C13" i="28"/>
  <c r="C12" i="28"/>
  <c r="C11" i="28"/>
  <c r="C10" i="28"/>
  <c r="C9" i="28"/>
  <c r="C8" i="28"/>
  <c r="C7" i="28"/>
  <c r="C6" i="28"/>
  <c r="C5" i="28"/>
  <c r="C4" i="28"/>
  <c r="C3" i="28"/>
  <c r="C2" i="28"/>
  <c r="C129" i="30"/>
  <c r="C128" i="30"/>
  <c r="C127" i="30"/>
  <c r="C126" i="30"/>
  <c r="C125" i="30"/>
  <c r="C124" i="30"/>
  <c r="C123" i="30"/>
  <c r="C122" i="30"/>
  <c r="C121" i="30"/>
  <c r="C120" i="30"/>
  <c r="C119" i="30"/>
  <c r="C118" i="30"/>
  <c r="C117" i="30"/>
  <c r="C116" i="30"/>
  <c r="C115" i="30"/>
  <c r="C114" i="30"/>
  <c r="C113" i="30"/>
  <c r="C112" i="30"/>
  <c r="C111" i="30"/>
  <c r="C110" i="30"/>
  <c r="C109" i="30"/>
  <c r="C108" i="30"/>
  <c r="C107" i="30"/>
  <c r="C106" i="30"/>
  <c r="C105" i="30"/>
  <c r="C104" i="30"/>
  <c r="C103" i="30"/>
  <c r="C102" i="30"/>
  <c r="C101" i="30"/>
  <c r="C100" i="30"/>
  <c r="C99" i="30"/>
  <c r="C98" i="30"/>
  <c r="C97" i="30"/>
  <c r="C96" i="30"/>
  <c r="C95" i="30"/>
  <c r="C94" i="30"/>
  <c r="C93" i="30"/>
  <c r="C92" i="30"/>
  <c r="C91" i="30"/>
  <c r="C90" i="30"/>
  <c r="C89" i="30"/>
  <c r="C88" i="30"/>
  <c r="C87" i="30"/>
  <c r="C86" i="30"/>
  <c r="C85" i="30"/>
  <c r="C84" i="30"/>
  <c r="C83" i="30"/>
  <c r="C82" i="30"/>
  <c r="C81" i="30"/>
  <c r="C80" i="30"/>
  <c r="C79" i="30"/>
  <c r="C78" i="30"/>
  <c r="C77" i="30"/>
  <c r="C76" i="30"/>
  <c r="C75" i="30"/>
  <c r="C74" i="30"/>
  <c r="C73" i="30"/>
  <c r="C72" i="30"/>
  <c r="C71" i="30"/>
  <c r="C70" i="30"/>
  <c r="C69" i="30"/>
  <c r="C68" i="30"/>
  <c r="C67" i="30"/>
  <c r="C66" i="30"/>
  <c r="C65" i="30"/>
  <c r="C64" i="30"/>
  <c r="C63" i="30"/>
  <c r="C62" i="30"/>
  <c r="C61" i="30"/>
  <c r="C60" i="30"/>
  <c r="C59" i="30"/>
  <c r="C58" i="30"/>
  <c r="C57" i="30"/>
  <c r="C56" i="30"/>
  <c r="C55" i="30"/>
  <c r="C54" i="30"/>
  <c r="C53" i="30"/>
  <c r="C52" i="30"/>
  <c r="C51" i="30"/>
  <c r="C50" i="30"/>
  <c r="C49" i="30"/>
  <c r="C48" i="30"/>
  <c r="C47" i="30"/>
  <c r="C46" i="30"/>
  <c r="C45" i="30"/>
  <c r="C44" i="30"/>
  <c r="C43" i="30"/>
  <c r="C42" i="30"/>
  <c r="C41" i="30"/>
  <c r="C40" i="30"/>
  <c r="C39" i="30"/>
  <c r="C38" i="30"/>
  <c r="C37" i="30"/>
  <c r="C36" i="30"/>
  <c r="C35" i="30"/>
  <c r="C34" i="30"/>
  <c r="C33" i="30"/>
  <c r="C32" i="30"/>
  <c r="C31" i="30"/>
  <c r="C30" i="30"/>
  <c r="C29" i="30"/>
  <c r="C28" i="30"/>
  <c r="C27" i="30"/>
  <c r="C26" i="30"/>
  <c r="C25" i="30"/>
  <c r="C24" i="30"/>
  <c r="C23" i="30"/>
  <c r="C22" i="30"/>
  <c r="C21" i="30"/>
  <c r="C20" i="30"/>
  <c r="C19" i="30"/>
  <c r="C18" i="30"/>
  <c r="C17" i="30"/>
  <c r="C16" i="30"/>
  <c r="C15" i="30"/>
  <c r="C14" i="30"/>
  <c r="C13" i="30"/>
  <c r="C12" i="30"/>
  <c r="C11" i="30"/>
  <c r="C10" i="30"/>
  <c r="C9" i="30"/>
  <c r="C8" i="30"/>
  <c r="C7" i="30"/>
  <c r="C6" i="30"/>
  <c r="C5" i="30"/>
  <c r="C4" i="30"/>
  <c r="C3" i="30"/>
  <c r="C2" i="30"/>
  <c r="C129" i="31"/>
  <c r="C128" i="31"/>
  <c r="C127" i="31"/>
  <c r="C126" i="31"/>
  <c r="C125" i="31"/>
  <c r="C124" i="31"/>
  <c r="C123" i="31"/>
  <c r="C122" i="31"/>
  <c r="C121" i="31"/>
  <c r="C120" i="31"/>
  <c r="C119" i="31"/>
  <c r="C118" i="31"/>
  <c r="C117" i="31"/>
  <c r="C116" i="31"/>
  <c r="C115" i="31"/>
  <c r="C114" i="31"/>
  <c r="C113" i="31"/>
  <c r="C112" i="31"/>
  <c r="C111" i="31"/>
  <c r="C110" i="31"/>
  <c r="C109" i="31"/>
  <c r="C108" i="31"/>
  <c r="C107" i="31"/>
  <c r="C106" i="31"/>
  <c r="C105" i="31"/>
  <c r="C104" i="31"/>
  <c r="C103" i="31"/>
  <c r="C102" i="31"/>
  <c r="C101" i="31"/>
  <c r="C100" i="31"/>
  <c r="C99" i="31"/>
  <c r="C98" i="31"/>
  <c r="C97" i="31"/>
  <c r="C96" i="31"/>
  <c r="C95" i="31"/>
  <c r="C94" i="31"/>
  <c r="C93" i="31"/>
  <c r="C92" i="31"/>
  <c r="C91" i="31"/>
  <c r="C90" i="31"/>
  <c r="C89" i="31"/>
  <c r="C88" i="31"/>
  <c r="C87" i="31"/>
  <c r="C86" i="31"/>
  <c r="C85" i="31"/>
  <c r="C84" i="31"/>
  <c r="C83" i="31"/>
  <c r="C82" i="31"/>
  <c r="C81" i="31"/>
  <c r="C80" i="31"/>
  <c r="C79" i="31"/>
  <c r="C78" i="31"/>
  <c r="C77" i="31"/>
  <c r="C76" i="31"/>
  <c r="C75" i="31"/>
  <c r="C74" i="31"/>
  <c r="C73" i="31"/>
  <c r="C72" i="31"/>
  <c r="C71" i="31"/>
  <c r="C70" i="31"/>
  <c r="C69" i="31"/>
  <c r="C68" i="31"/>
  <c r="C67" i="31"/>
  <c r="C66" i="31"/>
  <c r="C65" i="31"/>
  <c r="C64" i="31"/>
  <c r="C63" i="31"/>
  <c r="C62" i="31"/>
  <c r="C61" i="31"/>
  <c r="C60" i="31"/>
  <c r="C59" i="31"/>
  <c r="C58" i="31"/>
  <c r="C57" i="31"/>
  <c r="C56" i="31"/>
  <c r="C55" i="31"/>
  <c r="C54" i="31"/>
  <c r="C53" i="31"/>
  <c r="C52" i="31"/>
  <c r="C51" i="31"/>
  <c r="C50" i="31"/>
  <c r="C49" i="31"/>
  <c r="C48" i="31"/>
  <c r="C47" i="31"/>
  <c r="C46" i="31"/>
  <c r="C45" i="31"/>
  <c r="C44" i="31"/>
  <c r="C43" i="31"/>
  <c r="C42" i="31"/>
  <c r="C41" i="31"/>
  <c r="C40" i="31"/>
  <c r="C39" i="31"/>
  <c r="C38" i="31"/>
  <c r="C37" i="31"/>
  <c r="C36" i="31"/>
  <c r="C35" i="31"/>
  <c r="C34" i="31"/>
  <c r="C33" i="31"/>
  <c r="C32" i="31"/>
  <c r="C31" i="31"/>
  <c r="C30" i="31"/>
  <c r="C29" i="31"/>
  <c r="C28" i="31"/>
  <c r="C27" i="31"/>
  <c r="C26" i="31"/>
  <c r="C25" i="31"/>
  <c r="C24" i="31"/>
  <c r="C23" i="31"/>
  <c r="C22" i="31"/>
  <c r="C21" i="31"/>
  <c r="C20" i="31"/>
  <c r="C19" i="31"/>
  <c r="C18" i="31"/>
  <c r="C17" i="31"/>
  <c r="C16" i="31"/>
  <c r="C15" i="31"/>
  <c r="C14" i="31"/>
  <c r="C13" i="31"/>
  <c r="C12" i="31"/>
  <c r="C11" i="31"/>
  <c r="C10" i="31"/>
  <c r="C9" i="31"/>
  <c r="C8" i="31"/>
  <c r="C7" i="31"/>
  <c r="C6" i="31"/>
  <c r="C5" i="31"/>
  <c r="C4" i="31"/>
  <c r="C3" i="31"/>
  <c r="C2" i="31"/>
  <c r="C129" i="32"/>
  <c r="C128" i="32"/>
  <c r="C127" i="32"/>
  <c r="C126" i="32"/>
  <c r="C125" i="32"/>
  <c r="C124" i="32"/>
  <c r="C123" i="32"/>
  <c r="C122" i="32"/>
  <c r="C121" i="32"/>
  <c r="C120" i="32"/>
  <c r="C119" i="32"/>
  <c r="C118" i="32"/>
  <c r="C117" i="32"/>
  <c r="C116" i="32"/>
  <c r="C115" i="32"/>
  <c r="C114" i="32"/>
  <c r="C113" i="32"/>
  <c r="C112" i="32"/>
  <c r="C111" i="32"/>
  <c r="C110" i="32"/>
  <c r="C109" i="32"/>
  <c r="C108" i="32"/>
  <c r="C107" i="32"/>
  <c r="C106" i="32"/>
  <c r="C105" i="32"/>
  <c r="C104" i="32"/>
  <c r="C103" i="32"/>
  <c r="C102" i="32"/>
  <c r="C101" i="32"/>
  <c r="C100" i="32"/>
  <c r="C99" i="32"/>
  <c r="C98" i="32"/>
  <c r="C97" i="32"/>
  <c r="C96" i="32"/>
  <c r="C95" i="32"/>
  <c r="C94" i="32"/>
  <c r="C93" i="32"/>
  <c r="C92" i="32"/>
  <c r="C91" i="32"/>
  <c r="C90" i="32"/>
  <c r="C89" i="32"/>
  <c r="C88" i="32"/>
  <c r="C87" i="32"/>
  <c r="C86" i="32"/>
  <c r="C85" i="32"/>
  <c r="C84" i="32"/>
  <c r="C83" i="32"/>
  <c r="C82" i="32"/>
  <c r="C81" i="32"/>
  <c r="C80" i="32"/>
  <c r="C79" i="32"/>
  <c r="C78" i="32"/>
  <c r="C77" i="32"/>
  <c r="C76" i="32"/>
  <c r="C75" i="32"/>
  <c r="C74" i="32"/>
  <c r="C73" i="32"/>
  <c r="C72" i="32"/>
  <c r="C71" i="32"/>
  <c r="C70" i="32"/>
  <c r="C69" i="32"/>
  <c r="C68" i="32"/>
  <c r="C67" i="32"/>
  <c r="C66" i="32"/>
  <c r="C65" i="32"/>
  <c r="C64" i="32"/>
  <c r="C63" i="32"/>
  <c r="C62" i="32"/>
  <c r="C61" i="32"/>
  <c r="C60" i="32"/>
  <c r="C59" i="32"/>
  <c r="C58" i="32"/>
  <c r="C57" i="32"/>
  <c r="C56" i="32"/>
  <c r="C55" i="32"/>
  <c r="C54" i="32"/>
  <c r="C53" i="32"/>
  <c r="C52" i="32"/>
  <c r="C51" i="32"/>
  <c r="C50" i="32"/>
  <c r="C49" i="32"/>
  <c r="C48" i="32"/>
  <c r="C47" i="32"/>
  <c r="C46" i="32"/>
  <c r="C45" i="32"/>
  <c r="C44" i="32"/>
  <c r="C43" i="32"/>
  <c r="C42" i="32"/>
  <c r="C41" i="32"/>
  <c r="C40" i="32"/>
  <c r="C39" i="32"/>
  <c r="C38" i="32"/>
  <c r="C37" i="32"/>
  <c r="C36" i="32"/>
  <c r="C35" i="32"/>
  <c r="C34" i="32"/>
  <c r="C33" i="32"/>
  <c r="C32" i="32"/>
  <c r="C31" i="32"/>
  <c r="C30" i="32"/>
  <c r="C29" i="32"/>
  <c r="C28" i="32"/>
  <c r="C27" i="32"/>
  <c r="C26" i="32"/>
  <c r="C25" i="32"/>
  <c r="C24" i="32"/>
  <c r="C23" i="32"/>
  <c r="C22" i="32"/>
  <c r="C21" i="32"/>
  <c r="C20" i="32"/>
  <c r="C19" i="32"/>
  <c r="C18" i="32"/>
  <c r="C17" i="32"/>
  <c r="C16" i="32"/>
  <c r="C15" i="32"/>
  <c r="C14" i="32"/>
  <c r="C13" i="32"/>
  <c r="C12" i="32"/>
  <c r="C11" i="32"/>
  <c r="C10" i="32"/>
  <c r="C9" i="32"/>
  <c r="C8" i="32"/>
  <c r="C7" i="32"/>
  <c r="C6" i="32"/>
  <c r="C5" i="32"/>
  <c r="C4" i="32"/>
  <c r="C3" i="32"/>
  <c r="C2" i="32"/>
  <c r="C129" i="33"/>
  <c r="C128" i="33"/>
  <c r="C127" i="33"/>
  <c r="C126" i="33"/>
  <c r="C125" i="33"/>
  <c r="C124" i="33"/>
  <c r="C123" i="33"/>
  <c r="C122" i="33"/>
  <c r="C121" i="33"/>
  <c r="C120" i="33"/>
  <c r="C119" i="33"/>
  <c r="C118" i="33"/>
  <c r="C117" i="33"/>
  <c r="C116" i="33"/>
  <c r="C115" i="33"/>
  <c r="C114" i="33"/>
  <c r="C113" i="33"/>
  <c r="C112" i="33"/>
  <c r="C111" i="33"/>
  <c r="C110" i="33"/>
  <c r="C109" i="33"/>
  <c r="C108" i="33"/>
  <c r="C107" i="33"/>
  <c r="C106" i="33"/>
  <c r="C105" i="33"/>
  <c r="C104" i="33"/>
  <c r="C103" i="33"/>
  <c r="C102" i="33"/>
  <c r="C101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7" i="33"/>
  <c r="C86" i="33"/>
  <c r="C85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71" i="33"/>
  <c r="C70" i="33"/>
  <c r="C69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5" i="33"/>
  <c r="C54" i="33"/>
  <c r="C53" i="33"/>
  <c r="C52" i="33"/>
  <c r="C51" i="33"/>
  <c r="C50" i="33"/>
  <c r="C49" i="33"/>
  <c r="C48" i="33"/>
  <c r="C47" i="33"/>
  <c r="C46" i="33"/>
  <c r="C45" i="33"/>
  <c r="C44" i="33"/>
  <c r="C43" i="33"/>
  <c r="C42" i="33"/>
  <c r="C41" i="33"/>
  <c r="C40" i="33"/>
  <c r="C39" i="33"/>
  <c r="C38" i="33"/>
  <c r="C37" i="33"/>
  <c r="C36" i="33"/>
  <c r="C35" i="33"/>
  <c r="C34" i="33"/>
  <c r="C33" i="33"/>
  <c r="C32" i="33"/>
  <c r="C31" i="33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6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C2" i="33"/>
  <c r="C129" i="34"/>
  <c r="C128" i="34"/>
  <c r="C127" i="34"/>
  <c r="C126" i="34"/>
  <c r="C125" i="34"/>
  <c r="C124" i="34"/>
  <c r="C123" i="34"/>
  <c r="C122" i="34"/>
  <c r="C121" i="34"/>
  <c r="C120" i="34"/>
  <c r="C119" i="34"/>
  <c r="C118" i="34"/>
  <c r="C117" i="34"/>
  <c r="C116" i="34"/>
  <c r="C115" i="34"/>
  <c r="C114" i="34"/>
  <c r="C113" i="34"/>
  <c r="C112" i="34"/>
  <c r="C111" i="34"/>
  <c r="C110" i="34"/>
  <c r="C109" i="34"/>
  <c r="C108" i="34"/>
  <c r="C107" i="34"/>
  <c r="C106" i="34"/>
  <c r="C105" i="34"/>
  <c r="C104" i="34"/>
  <c r="C103" i="34"/>
  <c r="C102" i="34"/>
  <c r="C101" i="34"/>
  <c r="C100" i="34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C32" i="34"/>
  <c r="C31" i="34"/>
  <c r="C30" i="34"/>
  <c r="C29" i="34"/>
  <c r="C28" i="34"/>
  <c r="C27" i="34"/>
  <c r="C26" i="34"/>
  <c r="C25" i="34"/>
  <c r="C24" i="34"/>
  <c r="C23" i="34"/>
  <c r="C22" i="34"/>
  <c r="C21" i="34"/>
  <c r="C20" i="34"/>
  <c r="C19" i="34"/>
  <c r="C18" i="34"/>
  <c r="C17" i="34"/>
  <c r="C16" i="34"/>
  <c r="C15" i="34"/>
  <c r="C14" i="34"/>
  <c r="C13" i="34"/>
  <c r="C12" i="34"/>
  <c r="C11" i="34"/>
  <c r="C10" i="34"/>
  <c r="C9" i="34"/>
  <c r="C8" i="34"/>
  <c r="C7" i="34"/>
  <c r="C6" i="34"/>
  <c r="C5" i="34"/>
  <c r="C4" i="34"/>
  <c r="C3" i="34"/>
  <c r="C2" i="34"/>
  <c r="C129" i="35"/>
  <c r="C128" i="35"/>
  <c r="C127" i="35"/>
  <c r="C126" i="35"/>
  <c r="C125" i="35"/>
  <c r="C124" i="35"/>
  <c r="C123" i="35"/>
  <c r="C122" i="35"/>
  <c r="C121" i="35"/>
  <c r="C120" i="35"/>
  <c r="C119" i="35"/>
  <c r="C118" i="35"/>
  <c r="C117" i="35"/>
  <c r="C116" i="35"/>
  <c r="C115" i="35"/>
  <c r="C114" i="35"/>
  <c r="C113" i="35"/>
  <c r="C112" i="35"/>
  <c r="C111" i="35"/>
  <c r="C110" i="35"/>
  <c r="C109" i="35"/>
  <c r="C108" i="35"/>
  <c r="C107" i="35"/>
  <c r="C106" i="35"/>
  <c r="C105" i="35"/>
  <c r="C104" i="35"/>
  <c r="C103" i="35"/>
  <c r="C102" i="35"/>
  <c r="C101" i="35"/>
  <c r="C100" i="35"/>
  <c r="C99" i="35"/>
  <c r="C98" i="35"/>
  <c r="C97" i="35"/>
  <c r="C96" i="35"/>
  <c r="C95" i="35"/>
  <c r="C94" i="35"/>
  <c r="C93" i="35"/>
  <c r="C92" i="35"/>
  <c r="C91" i="35"/>
  <c r="C90" i="35"/>
  <c r="C89" i="35"/>
  <c r="C88" i="35"/>
  <c r="C87" i="35"/>
  <c r="C86" i="35"/>
  <c r="C85" i="35"/>
  <c r="C84" i="35"/>
  <c r="C83" i="35"/>
  <c r="C82" i="35"/>
  <c r="C81" i="35"/>
  <c r="C80" i="35"/>
  <c r="C79" i="35"/>
  <c r="C78" i="35"/>
  <c r="C77" i="35"/>
  <c r="C76" i="35"/>
  <c r="C75" i="35"/>
  <c r="C74" i="35"/>
  <c r="C73" i="35"/>
  <c r="C72" i="35"/>
  <c r="C71" i="35"/>
  <c r="C70" i="35"/>
  <c r="C69" i="35"/>
  <c r="C68" i="35"/>
  <c r="C67" i="35"/>
  <c r="C66" i="35"/>
  <c r="C65" i="35"/>
  <c r="C64" i="35"/>
  <c r="C63" i="35"/>
  <c r="C62" i="35"/>
  <c r="C61" i="35"/>
  <c r="C60" i="35"/>
  <c r="C59" i="35"/>
  <c r="C58" i="35"/>
  <c r="C57" i="35"/>
  <c r="C56" i="35"/>
  <c r="C55" i="35"/>
  <c r="C54" i="35"/>
  <c r="C53" i="35"/>
  <c r="C52" i="35"/>
  <c r="C51" i="35"/>
  <c r="C50" i="35"/>
  <c r="C49" i="35"/>
  <c r="C48" i="35"/>
  <c r="C47" i="35"/>
  <c r="C46" i="35"/>
  <c r="C45" i="35"/>
  <c r="C44" i="35"/>
  <c r="C43" i="35"/>
  <c r="C42" i="35"/>
  <c r="C41" i="35"/>
  <c r="C40" i="35"/>
  <c r="C39" i="35"/>
  <c r="C38" i="35"/>
  <c r="C37" i="35"/>
  <c r="C36" i="35"/>
  <c r="C35" i="35"/>
  <c r="C34" i="35"/>
  <c r="C33" i="35"/>
  <c r="C32" i="35"/>
  <c r="C31" i="35"/>
  <c r="C30" i="35"/>
  <c r="C29" i="35"/>
  <c r="C28" i="35"/>
  <c r="C27" i="35"/>
  <c r="C26" i="35"/>
  <c r="C25" i="35"/>
  <c r="C24" i="35"/>
  <c r="C23" i="35"/>
  <c r="C22" i="35"/>
  <c r="C21" i="35"/>
  <c r="C20" i="35"/>
  <c r="C19" i="35"/>
  <c r="C18" i="35"/>
  <c r="C17" i="35"/>
  <c r="C16" i="35"/>
  <c r="C15" i="35"/>
  <c r="C14" i="35"/>
  <c r="C13" i="35"/>
  <c r="C12" i="35"/>
  <c r="C11" i="35"/>
  <c r="C10" i="35"/>
  <c r="C9" i="35"/>
  <c r="C8" i="35"/>
  <c r="C7" i="35"/>
  <c r="C6" i="35"/>
  <c r="C5" i="35"/>
  <c r="C4" i="35"/>
  <c r="C3" i="35"/>
  <c r="C2" i="35"/>
  <c r="C129" i="36"/>
  <c r="C128" i="36"/>
  <c r="C127" i="36"/>
  <c r="C126" i="36"/>
  <c r="C125" i="36"/>
  <c r="C124" i="36"/>
  <c r="C123" i="36"/>
  <c r="C122" i="36"/>
  <c r="C121" i="36"/>
  <c r="C120" i="36"/>
  <c r="C119" i="36"/>
  <c r="C118" i="36"/>
  <c r="C117" i="36"/>
  <c r="C116" i="36"/>
  <c r="C115" i="36"/>
  <c r="C114" i="36"/>
  <c r="C113" i="36"/>
  <c r="C112" i="36"/>
  <c r="C111" i="36"/>
  <c r="C110" i="36"/>
  <c r="C109" i="36"/>
  <c r="C108" i="36"/>
  <c r="C107" i="36"/>
  <c r="C106" i="36"/>
  <c r="C105" i="36"/>
  <c r="C104" i="36"/>
  <c r="C103" i="36"/>
  <c r="C102" i="36"/>
  <c r="C101" i="36"/>
  <c r="C100" i="36"/>
  <c r="C99" i="36"/>
  <c r="C98" i="36"/>
  <c r="C97" i="36"/>
  <c r="C96" i="36"/>
  <c r="C95" i="36"/>
  <c r="C94" i="36"/>
  <c r="C93" i="36"/>
  <c r="C92" i="36"/>
  <c r="C91" i="36"/>
  <c r="C90" i="36"/>
  <c r="C89" i="36"/>
  <c r="C88" i="36"/>
  <c r="C87" i="36"/>
  <c r="C86" i="36"/>
  <c r="C85" i="36"/>
  <c r="C84" i="36"/>
  <c r="C83" i="36"/>
  <c r="C82" i="36"/>
  <c r="C81" i="36"/>
  <c r="C80" i="36"/>
  <c r="C79" i="36"/>
  <c r="C78" i="36"/>
  <c r="C77" i="36"/>
  <c r="C76" i="36"/>
  <c r="C75" i="36"/>
  <c r="C74" i="36"/>
  <c r="C73" i="36"/>
  <c r="C72" i="36"/>
  <c r="C71" i="36"/>
  <c r="C70" i="36"/>
  <c r="C69" i="36"/>
  <c r="C68" i="36"/>
  <c r="C67" i="36"/>
  <c r="C66" i="36"/>
  <c r="C65" i="36"/>
  <c r="C64" i="36"/>
  <c r="C63" i="36"/>
  <c r="C62" i="36"/>
  <c r="C61" i="36"/>
  <c r="C60" i="36"/>
  <c r="C59" i="36"/>
  <c r="C58" i="36"/>
  <c r="C57" i="36"/>
  <c r="C56" i="36"/>
  <c r="C55" i="36"/>
  <c r="C54" i="36"/>
  <c r="C53" i="36"/>
  <c r="C52" i="36"/>
  <c r="C51" i="36"/>
  <c r="C50" i="36"/>
  <c r="C49" i="36"/>
  <c r="C48" i="36"/>
  <c r="C47" i="36"/>
  <c r="C46" i="36"/>
  <c r="C45" i="36"/>
  <c r="C44" i="36"/>
  <c r="C43" i="36"/>
  <c r="C42" i="36"/>
  <c r="C41" i="36"/>
  <c r="C40" i="36"/>
  <c r="C39" i="36"/>
  <c r="C38" i="36"/>
  <c r="C37" i="36"/>
  <c r="C36" i="36"/>
  <c r="C35" i="36"/>
  <c r="C34" i="36"/>
  <c r="C33" i="36"/>
  <c r="C32" i="36"/>
  <c r="C31" i="36"/>
  <c r="C30" i="36"/>
  <c r="C29" i="36"/>
  <c r="C28" i="36"/>
  <c r="C27" i="36"/>
  <c r="C26" i="36"/>
  <c r="C25" i="36"/>
  <c r="C24" i="36"/>
  <c r="C23" i="36"/>
  <c r="C22" i="36"/>
  <c r="C21" i="36"/>
  <c r="C20" i="36"/>
  <c r="C19" i="36"/>
  <c r="C18" i="36"/>
  <c r="C17" i="36"/>
  <c r="C16" i="36"/>
  <c r="C15" i="36"/>
  <c r="C14" i="36"/>
  <c r="C13" i="36"/>
  <c r="C12" i="36"/>
  <c r="C11" i="36"/>
  <c r="C10" i="36"/>
  <c r="C9" i="36"/>
  <c r="C8" i="36"/>
  <c r="C7" i="36"/>
  <c r="C6" i="36"/>
  <c r="C5" i="36"/>
  <c r="C4" i="36"/>
  <c r="C3" i="36"/>
  <c r="C2" i="36"/>
  <c r="C129" i="37"/>
  <c r="C128" i="37"/>
  <c r="C127" i="37"/>
  <c r="C126" i="37"/>
  <c r="C125" i="37"/>
  <c r="C124" i="37"/>
  <c r="C123" i="37"/>
  <c r="C122" i="37"/>
  <c r="C121" i="37"/>
  <c r="C120" i="37"/>
  <c r="C119" i="37"/>
  <c r="C118" i="37"/>
  <c r="C117" i="37"/>
  <c r="C116" i="37"/>
  <c r="C115" i="37"/>
  <c r="C114" i="37"/>
  <c r="C113" i="37"/>
  <c r="C112" i="37"/>
  <c r="C111" i="37"/>
  <c r="C110" i="37"/>
  <c r="C109" i="37"/>
  <c r="C108" i="37"/>
  <c r="C107" i="37"/>
  <c r="C106" i="37"/>
  <c r="C105" i="37"/>
  <c r="C104" i="37"/>
  <c r="C103" i="37"/>
  <c r="C102" i="37"/>
  <c r="C101" i="37"/>
  <c r="C100" i="37"/>
  <c r="C99" i="37"/>
  <c r="C98" i="37"/>
  <c r="C97" i="37"/>
  <c r="C96" i="37"/>
  <c r="C95" i="37"/>
  <c r="C94" i="37"/>
  <c r="C93" i="37"/>
  <c r="C92" i="37"/>
  <c r="C91" i="37"/>
  <c r="C90" i="37"/>
  <c r="C89" i="37"/>
  <c r="C88" i="37"/>
  <c r="C87" i="37"/>
  <c r="C86" i="37"/>
  <c r="C85" i="37"/>
  <c r="C84" i="37"/>
  <c r="C83" i="37"/>
  <c r="C82" i="37"/>
  <c r="C81" i="37"/>
  <c r="C80" i="37"/>
  <c r="C79" i="37"/>
  <c r="C78" i="37"/>
  <c r="C77" i="37"/>
  <c r="C76" i="37"/>
  <c r="C75" i="37"/>
  <c r="C74" i="37"/>
  <c r="C73" i="37"/>
  <c r="C72" i="37"/>
  <c r="C71" i="37"/>
  <c r="C70" i="37"/>
  <c r="C69" i="37"/>
  <c r="C68" i="37"/>
  <c r="C67" i="37"/>
  <c r="C66" i="37"/>
  <c r="C65" i="37"/>
  <c r="C64" i="37"/>
  <c r="C63" i="37"/>
  <c r="C62" i="37"/>
  <c r="C61" i="37"/>
  <c r="C60" i="37"/>
  <c r="C59" i="37"/>
  <c r="C58" i="37"/>
  <c r="C57" i="37"/>
  <c r="C56" i="37"/>
  <c r="C55" i="37"/>
  <c r="C54" i="37"/>
  <c r="C53" i="37"/>
  <c r="C52" i="37"/>
  <c r="C51" i="37"/>
  <c r="C50" i="37"/>
  <c r="C49" i="37"/>
  <c r="C48" i="37"/>
  <c r="C47" i="37"/>
  <c r="C46" i="37"/>
  <c r="C45" i="37"/>
  <c r="C44" i="37"/>
  <c r="C43" i="37"/>
  <c r="C42" i="37"/>
  <c r="C41" i="37"/>
  <c r="C40" i="37"/>
  <c r="C39" i="37"/>
  <c r="C38" i="37"/>
  <c r="C37" i="37"/>
  <c r="C36" i="37"/>
  <c r="C35" i="37"/>
  <c r="C34" i="37"/>
  <c r="C33" i="37"/>
  <c r="C32" i="37"/>
  <c r="C31" i="37"/>
  <c r="C30" i="37"/>
  <c r="C29" i="37"/>
  <c r="C28" i="37"/>
  <c r="C27" i="37"/>
  <c r="C26" i="37"/>
  <c r="C25" i="37"/>
  <c r="C24" i="37"/>
  <c r="C23" i="37"/>
  <c r="C22" i="37"/>
  <c r="C21" i="37"/>
  <c r="C20" i="37"/>
  <c r="C19" i="37"/>
  <c r="C18" i="37"/>
  <c r="C17" i="37"/>
  <c r="C16" i="37"/>
  <c r="C15" i="37"/>
  <c r="C14" i="37"/>
  <c r="C13" i="37"/>
  <c r="C12" i="37"/>
  <c r="C11" i="37"/>
  <c r="C10" i="37"/>
  <c r="C9" i="37"/>
  <c r="C8" i="37"/>
  <c r="C7" i="37"/>
  <c r="C6" i="37"/>
  <c r="C5" i="37"/>
  <c r="C4" i="37"/>
  <c r="C3" i="37"/>
  <c r="C2" i="37"/>
  <c r="C129" i="38"/>
  <c r="C128" i="38"/>
  <c r="C127" i="38"/>
  <c r="C126" i="38"/>
  <c r="C125" i="38"/>
  <c r="C124" i="38"/>
  <c r="C123" i="38"/>
  <c r="C122" i="38"/>
  <c r="C121" i="38"/>
  <c r="C120" i="38"/>
  <c r="C119" i="38"/>
  <c r="C118" i="38"/>
  <c r="C117" i="38"/>
  <c r="C116" i="38"/>
  <c r="C115" i="38"/>
  <c r="C114" i="38"/>
  <c r="C113" i="38"/>
  <c r="C112" i="38"/>
  <c r="C111" i="38"/>
  <c r="C110" i="38"/>
  <c r="C109" i="38"/>
  <c r="C108" i="38"/>
  <c r="C107" i="38"/>
  <c r="C106" i="38"/>
  <c r="C105" i="38"/>
  <c r="C104" i="38"/>
  <c r="C103" i="38"/>
  <c r="C102" i="38"/>
  <c r="C101" i="38"/>
  <c r="C100" i="38"/>
  <c r="C99" i="38"/>
  <c r="C98" i="38"/>
  <c r="C97" i="38"/>
  <c r="C96" i="38"/>
  <c r="C95" i="38"/>
  <c r="C94" i="38"/>
  <c r="C93" i="38"/>
  <c r="C92" i="38"/>
  <c r="C91" i="38"/>
  <c r="C90" i="38"/>
  <c r="C89" i="38"/>
  <c r="C88" i="38"/>
  <c r="C87" i="38"/>
  <c r="C86" i="38"/>
  <c r="C85" i="38"/>
  <c r="C84" i="38"/>
  <c r="C83" i="38"/>
  <c r="C82" i="38"/>
  <c r="C81" i="38"/>
  <c r="C80" i="38"/>
  <c r="C79" i="38"/>
  <c r="C78" i="38"/>
  <c r="C77" i="38"/>
  <c r="C76" i="38"/>
  <c r="C75" i="38"/>
  <c r="C74" i="38"/>
  <c r="C73" i="38"/>
  <c r="C72" i="38"/>
  <c r="C71" i="38"/>
  <c r="C70" i="38"/>
  <c r="C69" i="38"/>
  <c r="C68" i="38"/>
  <c r="C67" i="38"/>
  <c r="C66" i="38"/>
  <c r="C65" i="38"/>
  <c r="C64" i="38"/>
  <c r="C63" i="38"/>
  <c r="C62" i="38"/>
  <c r="C61" i="38"/>
  <c r="C60" i="38"/>
  <c r="C59" i="38"/>
  <c r="C58" i="38"/>
  <c r="C57" i="38"/>
  <c r="C56" i="38"/>
  <c r="C55" i="38"/>
  <c r="C54" i="38"/>
  <c r="C53" i="38"/>
  <c r="C52" i="38"/>
  <c r="C51" i="38"/>
  <c r="C50" i="38"/>
  <c r="C49" i="38"/>
  <c r="C48" i="38"/>
  <c r="C47" i="38"/>
  <c r="C46" i="38"/>
  <c r="C45" i="38"/>
  <c r="C44" i="38"/>
  <c r="C43" i="38"/>
  <c r="C42" i="38"/>
  <c r="C41" i="38"/>
  <c r="C40" i="38"/>
  <c r="C39" i="38"/>
  <c r="C38" i="38"/>
  <c r="C37" i="38"/>
  <c r="C36" i="38"/>
  <c r="C35" i="38"/>
  <c r="C34" i="38"/>
  <c r="C33" i="38"/>
  <c r="C32" i="38"/>
  <c r="C31" i="38"/>
  <c r="C30" i="38"/>
  <c r="C29" i="38"/>
  <c r="C28" i="38"/>
  <c r="C27" i="38"/>
  <c r="C26" i="38"/>
  <c r="C25" i="38"/>
  <c r="C24" i="38"/>
  <c r="C23" i="38"/>
  <c r="C22" i="38"/>
  <c r="C21" i="38"/>
  <c r="C20" i="38"/>
  <c r="C19" i="38"/>
  <c r="C18" i="38"/>
  <c r="C17" i="38"/>
  <c r="C16" i="38"/>
  <c r="C15" i="38"/>
  <c r="C14" i="38"/>
  <c r="C13" i="38"/>
  <c r="C12" i="38"/>
  <c r="C11" i="38"/>
  <c r="C10" i="38"/>
  <c r="C9" i="38"/>
  <c r="C8" i="38"/>
  <c r="C7" i="38"/>
  <c r="C6" i="38"/>
  <c r="C5" i="38"/>
  <c r="C4" i="38"/>
  <c r="C3" i="38"/>
  <c r="C2" i="38"/>
  <c r="C129" i="39"/>
  <c r="C128" i="39"/>
  <c r="C127" i="39"/>
  <c r="C126" i="39"/>
  <c r="C125" i="39"/>
  <c r="C124" i="39"/>
  <c r="C123" i="39"/>
  <c r="C122" i="39"/>
  <c r="C121" i="39"/>
  <c r="C120" i="39"/>
  <c r="C119" i="39"/>
  <c r="C118" i="39"/>
  <c r="C117" i="39"/>
  <c r="C116" i="39"/>
  <c r="C115" i="39"/>
  <c r="C114" i="39"/>
  <c r="C113" i="39"/>
  <c r="C112" i="39"/>
  <c r="C111" i="39"/>
  <c r="C110" i="39"/>
  <c r="C109" i="39"/>
  <c r="C108" i="39"/>
  <c r="C107" i="39"/>
  <c r="C106" i="39"/>
  <c r="C105" i="39"/>
  <c r="C104" i="39"/>
  <c r="C103" i="39"/>
  <c r="C102" i="39"/>
  <c r="C101" i="39"/>
  <c r="C100" i="39"/>
  <c r="C99" i="39"/>
  <c r="C98" i="39"/>
  <c r="C97" i="39"/>
  <c r="C96" i="39"/>
  <c r="C95" i="39"/>
  <c r="C94" i="39"/>
  <c r="C93" i="39"/>
  <c r="C92" i="39"/>
  <c r="C91" i="39"/>
  <c r="C90" i="39"/>
  <c r="C89" i="39"/>
  <c r="C88" i="39"/>
  <c r="C87" i="39"/>
  <c r="C86" i="39"/>
  <c r="C85" i="39"/>
  <c r="C84" i="39"/>
  <c r="C83" i="39"/>
  <c r="C82" i="39"/>
  <c r="C81" i="39"/>
  <c r="C80" i="39"/>
  <c r="C79" i="39"/>
  <c r="C78" i="39"/>
  <c r="C77" i="39"/>
  <c r="C76" i="39"/>
  <c r="C75" i="39"/>
  <c r="C74" i="39"/>
  <c r="C73" i="39"/>
  <c r="C72" i="39"/>
  <c r="C71" i="39"/>
  <c r="C70" i="39"/>
  <c r="C69" i="39"/>
  <c r="C68" i="39"/>
  <c r="C67" i="39"/>
  <c r="C66" i="39"/>
  <c r="C65" i="39"/>
  <c r="C64" i="39"/>
  <c r="C63" i="39"/>
  <c r="C62" i="39"/>
  <c r="C61" i="39"/>
  <c r="C60" i="39"/>
  <c r="C59" i="39"/>
  <c r="C58" i="39"/>
  <c r="C57" i="39"/>
  <c r="C56" i="39"/>
  <c r="C55" i="39"/>
  <c r="C54" i="39"/>
  <c r="C53" i="39"/>
  <c r="C52" i="39"/>
  <c r="C51" i="39"/>
  <c r="C50" i="39"/>
  <c r="C49" i="39"/>
  <c r="C48" i="39"/>
  <c r="C47" i="39"/>
  <c r="C46" i="39"/>
  <c r="C45" i="39"/>
  <c r="C44" i="39"/>
  <c r="C43" i="39"/>
  <c r="C42" i="39"/>
  <c r="C41" i="39"/>
  <c r="C40" i="39"/>
  <c r="C39" i="39"/>
  <c r="C38" i="39"/>
  <c r="C37" i="39"/>
  <c r="C36" i="39"/>
  <c r="C35" i="39"/>
  <c r="C34" i="39"/>
  <c r="C33" i="39"/>
  <c r="C32" i="39"/>
  <c r="C31" i="39"/>
  <c r="C30" i="39"/>
  <c r="C29" i="39"/>
  <c r="C28" i="39"/>
  <c r="C27" i="39"/>
  <c r="C26" i="39"/>
  <c r="C25" i="39"/>
  <c r="C24" i="39"/>
  <c r="C23" i="39"/>
  <c r="C22" i="39"/>
  <c r="C21" i="39"/>
  <c r="C20" i="39"/>
  <c r="C19" i="39"/>
  <c r="C18" i="39"/>
  <c r="C17" i="39"/>
  <c r="C16" i="39"/>
  <c r="C15" i="39"/>
  <c r="C14" i="39"/>
  <c r="C13" i="39"/>
  <c r="C12" i="39"/>
  <c r="C11" i="39"/>
  <c r="C10" i="39"/>
  <c r="C9" i="39"/>
  <c r="C8" i="39"/>
  <c r="C7" i="39"/>
  <c r="C6" i="39"/>
  <c r="C5" i="39"/>
  <c r="C4" i="39"/>
  <c r="C3" i="39"/>
  <c r="C2" i="39"/>
  <c r="C129" i="40"/>
  <c r="C128" i="40"/>
  <c r="C127" i="40"/>
  <c r="C126" i="40"/>
  <c r="C125" i="40"/>
  <c r="C124" i="40"/>
  <c r="C123" i="40"/>
  <c r="C122" i="40"/>
  <c r="C121" i="40"/>
  <c r="C120" i="40"/>
  <c r="C119" i="40"/>
  <c r="C118" i="40"/>
  <c r="C117" i="40"/>
  <c r="C116" i="40"/>
  <c r="C115" i="40"/>
  <c r="C114" i="40"/>
  <c r="C113" i="40"/>
  <c r="C112" i="40"/>
  <c r="C111" i="40"/>
  <c r="C110" i="40"/>
  <c r="C109" i="40"/>
  <c r="C108" i="40"/>
  <c r="C107" i="40"/>
  <c r="C106" i="40"/>
  <c r="C105" i="40"/>
  <c r="C104" i="40"/>
  <c r="C103" i="40"/>
  <c r="C102" i="40"/>
  <c r="C101" i="40"/>
  <c r="C100" i="40"/>
  <c r="C99" i="40"/>
  <c r="C98" i="40"/>
  <c r="C97" i="40"/>
  <c r="C96" i="40"/>
  <c r="C95" i="40"/>
  <c r="C94" i="40"/>
  <c r="C93" i="40"/>
  <c r="C92" i="40"/>
  <c r="C91" i="40"/>
  <c r="C90" i="40"/>
  <c r="C89" i="40"/>
  <c r="C88" i="40"/>
  <c r="C87" i="40"/>
  <c r="C86" i="40"/>
  <c r="C85" i="40"/>
  <c r="C84" i="40"/>
  <c r="C83" i="40"/>
  <c r="C82" i="40"/>
  <c r="C81" i="40"/>
  <c r="C80" i="40"/>
  <c r="C79" i="40"/>
  <c r="C78" i="40"/>
  <c r="C77" i="40"/>
  <c r="C76" i="40"/>
  <c r="C75" i="40"/>
  <c r="C74" i="40"/>
  <c r="C73" i="40"/>
  <c r="C72" i="40"/>
  <c r="C71" i="40"/>
  <c r="C70" i="40"/>
  <c r="C69" i="40"/>
  <c r="C68" i="40"/>
  <c r="C67" i="40"/>
  <c r="C66" i="40"/>
  <c r="C65" i="40"/>
  <c r="C64" i="40"/>
  <c r="C63" i="40"/>
  <c r="C62" i="40"/>
  <c r="C61" i="40"/>
  <c r="C60" i="40"/>
  <c r="C59" i="40"/>
  <c r="C58" i="40"/>
  <c r="C57" i="40"/>
  <c r="C56" i="40"/>
  <c r="C55" i="40"/>
  <c r="C54" i="40"/>
  <c r="C53" i="40"/>
  <c r="C52" i="40"/>
  <c r="C51" i="40"/>
  <c r="C50" i="40"/>
  <c r="C49" i="40"/>
  <c r="C48" i="40"/>
  <c r="C47" i="40"/>
  <c r="C46" i="40"/>
  <c r="C45" i="40"/>
  <c r="C44" i="40"/>
  <c r="C43" i="40"/>
  <c r="C42" i="40"/>
  <c r="C41" i="40"/>
  <c r="C40" i="40"/>
  <c r="C39" i="40"/>
  <c r="C38" i="40"/>
  <c r="C37" i="40"/>
  <c r="C36" i="40"/>
  <c r="C35" i="40"/>
  <c r="C34" i="40"/>
  <c r="C33" i="40"/>
  <c r="C32" i="40"/>
  <c r="C31" i="40"/>
  <c r="C30" i="40"/>
  <c r="C29" i="40"/>
  <c r="C28" i="40"/>
  <c r="C27" i="40"/>
  <c r="C26" i="40"/>
  <c r="C25" i="40"/>
  <c r="C24" i="40"/>
  <c r="C23" i="40"/>
  <c r="C22" i="40"/>
  <c r="C21" i="40"/>
  <c r="C20" i="40"/>
  <c r="C19" i="40"/>
  <c r="C18" i="40"/>
  <c r="C17" i="40"/>
  <c r="C16" i="40"/>
  <c r="C15" i="40"/>
  <c r="C14" i="40"/>
  <c r="C13" i="40"/>
  <c r="C12" i="40"/>
  <c r="C11" i="40"/>
  <c r="C10" i="40"/>
  <c r="C9" i="40"/>
  <c r="C8" i="40"/>
  <c r="C7" i="40"/>
  <c r="C6" i="40"/>
  <c r="C5" i="40"/>
  <c r="C4" i="40"/>
  <c r="C3" i="40"/>
  <c r="C2" i="40"/>
  <c r="C129" i="41"/>
  <c r="C128" i="41"/>
  <c r="C127" i="41"/>
  <c r="C126" i="41"/>
  <c r="C125" i="41"/>
  <c r="C124" i="41"/>
  <c r="C123" i="41"/>
  <c r="C122" i="41"/>
  <c r="C121" i="41"/>
  <c r="C120" i="41"/>
  <c r="C119" i="41"/>
  <c r="C118" i="41"/>
  <c r="C117" i="41"/>
  <c r="C116" i="41"/>
  <c r="C115" i="41"/>
  <c r="C114" i="41"/>
  <c r="C113" i="41"/>
  <c r="C112" i="41"/>
  <c r="C111" i="41"/>
  <c r="C110" i="41"/>
  <c r="C109" i="41"/>
  <c r="C108" i="41"/>
  <c r="C107" i="41"/>
  <c r="C106" i="41"/>
  <c r="C105" i="41"/>
  <c r="C104" i="41"/>
  <c r="C103" i="41"/>
  <c r="C102" i="41"/>
  <c r="C101" i="41"/>
  <c r="C100" i="41"/>
  <c r="C99" i="41"/>
  <c r="C98" i="41"/>
  <c r="C97" i="41"/>
  <c r="C96" i="41"/>
  <c r="C95" i="41"/>
  <c r="C94" i="41"/>
  <c r="C93" i="41"/>
  <c r="C92" i="41"/>
  <c r="C91" i="41"/>
  <c r="C90" i="41"/>
  <c r="C89" i="41"/>
  <c r="C88" i="41"/>
  <c r="C87" i="41"/>
  <c r="C86" i="41"/>
  <c r="C85" i="41"/>
  <c r="C84" i="41"/>
  <c r="C83" i="41"/>
  <c r="C82" i="41"/>
  <c r="C81" i="41"/>
  <c r="C80" i="41"/>
  <c r="C79" i="41"/>
  <c r="C78" i="41"/>
  <c r="C77" i="41"/>
  <c r="C76" i="41"/>
  <c r="C75" i="41"/>
  <c r="C74" i="41"/>
  <c r="C73" i="41"/>
  <c r="C72" i="41"/>
  <c r="C71" i="41"/>
  <c r="C70" i="41"/>
  <c r="C69" i="41"/>
  <c r="C68" i="41"/>
  <c r="C67" i="41"/>
  <c r="C66" i="41"/>
  <c r="C65" i="41"/>
  <c r="C64" i="41"/>
  <c r="C63" i="41"/>
  <c r="C62" i="41"/>
  <c r="C61" i="41"/>
  <c r="C60" i="41"/>
  <c r="C59" i="41"/>
  <c r="C58" i="41"/>
  <c r="C57" i="41"/>
  <c r="C56" i="41"/>
  <c r="C55" i="41"/>
  <c r="C54" i="41"/>
  <c r="C53" i="41"/>
  <c r="C52" i="41"/>
  <c r="C51" i="41"/>
  <c r="C50" i="41"/>
  <c r="C49" i="41"/>
  <c r="C48" i="41"/>
  <c r="C47" i="41"/>
  <c r="C46" i="41"/>
  <c r="C45" i="41"/>
  <c r="C44" i="41"/>
  <c r="C43" i="41"/>
  <c r="C42" i="41"/>
  <c r="C41" i="41"/>
  <c r="C40" i="41"/>
  <c r="C39" i="41"/>
  <c r="C38" i="41"/>
  <c r="C37" i="41"/>
  <c r="C36" i="41"/>
  <c r="C35" i="41"/>
  <c r="C34" i="41"/>
  <c r="C33" i="41"/>
  <c r="C32" i="41"/>
  <c r="C31" i="41"/>
  <c r="C30" i="41"/>
  <c r="C29" i="41"/>
  <c r="C28" i="41"/>
  <c r="C27" i="41"/>
  <c r="C26" i="41"/>
  <c r="C25" i="41"/>
  <c r="C24" i="41"/>
  <c r="C23" i="41"/>
  <c r="C22" i="41"/>
  <c r="C21" i="41"/>
  <c r="C20" i="41"/>
  <c r="C19" i="41"/>
  <c r="C18" i="41"/>
  <c r="C17" i="41"/>
  <c r="C16" i="41"/>
  <c r="C15" i="41"/>
  <c r="C14" i="41"/>
  <c r="C13" i="41"/>
  <c r="C12" i="41"/>
  <c r="C11" i="41"/>
  <c r="C10" i="41"/>
  <c r="C9" i="41"/>
  <c r="C8" i="41"/>
  <c r="C7" i="41"/>
  <c r="C6" i="41"/>
  <c r="C5" i="41"/>
  <c r="C4" i="41"/>
  <c r="C3" i="41"/>
  <c r="C2" i="41"/>
  <c r="C129" i="42"/>
  <c r="C128" i="42"/>
  <c r="C127" i="42"/>
  <c r="C126" i="42"/>
  <c r="C125" i="42"/>
  <c r="C124" i="42"/>
  <c r="C123" i="42"/>
  <c r="C122" i="42"/>
  <c r="C121" i="42"/>
  <c r="C120" i="42"/>
  <c r="C119" i="42"/>
  <c r="C118" i="42"/>
  <c r="C117" i="42"/>
  <c r="C116" i="42"/>
  <c r="C115" i="42"/>
  <c r="C114" i="42"/>
  <c r="C113" i="42"/>
  <c r="C112" i="42"/>
  <c r="C111" i="42"/>
  <c r="C110" i="42"/>
  <c r="C109" i="42"/>
  <c r="C108" i="42"/>
  <c r="C107" i="42"/>
  <c r="C106" i="42"/>
  <c r="C105" i="42"/>
  <c r="C104" i="42"/>
  <c r="C103" i="42"/>
  <c r="C102" i="42"/>
  <c r="C101" i="42"/>
  <c r="C100" i="42"/>
  <c r="C99" i="42"/>
  <c r="C98" i="42"/>
  <c r="C97" i="42"/>
  <c r="C96" i="42"/>
  <c r="C95" i="42"/>
  <c r="C94" i="42"/>
  <c r="C93" i="42"/>
  <c r="C92" i="42"/>
  <c r="C91" i="42"/>
  <c r="C90" i="42"/>
  <c r="C89" i="42"/>
  <c r="C88" i="42"/>
  <c r="C87" i="42"/>
  <c r="C86" i="42"/>
  <c r="C85" i="42"/>
  <c r="C84" i="42"/>
  <c r="C83" i="42"/>
  <c r="C82" i="42"/>
  <c r="C81" i="42"/>
  <c r="C80" i="42"/>
  <c r="C79" i="42"/>
  <c r="C78" i="42"/>
  <c r="C77" i="42"/>
  <c r="C76" i="42"/>
  <c r="C75" i="42"/>
  <c r="C74" i="42"/>
  <c r="C73" i="42"/>
  <c r="C72" i="42"/>
  <c r="C71" i="42"/>
  <c r="C70" i="42"/>
  <c r="C69" i="42"/>
  <c r="C68" i="42"/>
  <c r="C67" i="42"/>
  <c r="C66" i="42"/>
  <c r="C65" i="42"/>
  <c r="C64" i="42"/>
  <c r="C63" i="42"/>
  <c r="C62" i="42"/>
  <c r="C61" i="42"/>
  <c r="C60" i="42"/>
  <c r="C59" i="42"/>
  <c r="C58" i="42"/>
  <c r="C57" i="42"/>
  <c r="C56" i="42"/>
  <c r="C55" i="42"/>
  <c r="C54" i="42"/>
  <c r="C53" i="42"/>
  <c r="C52" i="42"/>
  <c r="C51" i="42"/>
  <c r="C50" i="42"/>
  <c r="C49" i="42"/>
  <c r="C48" i="42"/>
  <c r="C47" i="42"/>
  <c r="C46" i="42"/>
  <c r="C45" i="42"/>
  <c r="C44" i="42"/>
  <c r="C43" i="42"/>
  <c r="C42" i="42"/>
  <c r="C41" i="42"/>
  <c r="C40" i="42"/>
  <c r="C39" i="42"/>
  <c r="C38" i="42"/>
  <c r="C37" i="42"/>
  <c r="C36" i="42"/>
  <c r="C35" i="42"/>
  <c r="C34" i="42"/>
  <c r="C33" i="42"/>
  <c r="C32" i="42"/>
  <c r="C31" i="42"/>
  <c r="C30" i="42"/>
  <c r="C29" i="42"/>
  <c r="C28" i="42"/>
  <c r="C27" i="42"/>
  <c r="C26" i="42"/>
  <c r="C25" i="42"/>
  <c r="C24" i="42"/>
  <c r="C23" i="42"/>
  <c r="C22" i="42"/>
  <c r="C21" i="42"/>
  <c r="C20" i="42"/>
  <c r="C19" i="42"/>
  <c r="C18" i="42"/>
  <c r="C17" i="42"/>
  <c r="C16" i="42"/>
  <c r="C15" i="42"/>
  <c r="C14" i="42"/>
  <c r="C13" i="42"/>
  <c r="C12" i="42"/>
  <c r="C11" i="42"/>
  <c r="C10" i="42"/>
  <c r="C9" i="42"/>
  <c r="C8" i="42"/>
  <c r="C7" i="42"/>
  <c r="C6" i="42"/>
  <c r="C5" i="42"/>
  <c r="C4" i="42"/>
  <c r="C3" i="42"/>
  <c r="C2" i="42"/>
  <c r="C129" i="43"/>
  <c r="C128" i="43"/>
  <c r="C127" i="43"/>
  <c r="C126" i="43"/>
  <c r="C125" i="43"/>
  <c r="C124" i="43"/>
  <c r="C123" i="43"/>
  <c r="C122" i="43"/>
  <c r="C121" i="43"/>
  <c r="C120" i="43"/>
  <c r="C119" i="43"/>
  <c r="C118" i="43"/>
  <c r="C117" i="43"/>
  <c r="C116" i="43"/>
  <c r="C115" i="43"/>
  <c r="C114" i="43"/>
  <c r="C113" i="43"/>
  <c r="C112" i="43"/>
  <c r="C111" i="43"/>
  <c r="C110" i="43"/>
  <c r="C109" i="43"/>
  <c r="C108" i="43"/>
  <c r="C107" i="43"/>
  <c r="C106" i="43"/>
  <c r="C105" i="43"/>
  <c r="C104" i="43"/>
  <c r="C103" i="43"/>
  <c r="C102" i="43"/>
  <c r="C101" i="43"/>
  <c r="C100" i="43"/>
  <c r="C99" i="43"/>
  <c r="C98" i="43"/>
  <c r="C97" i="43"/>
  <c r="C96" i="43"/>
  <c r="C95" i="43"/>
  <c r="C94" i="43"/>
  <c r="C93" i="43"/>
  <c r="C92" i="43"/>
  <c r="C91" i="43"/>
  <c r="C90" i="43"/>
  <c r="C89" i="43"/>
  <c r="C88" i="43"/>
  <c r="C87" i="43"/>
  <c r="C86" i="43"/>
  <c r="C85" i="43"/>
  <c r="C84" i="43"/>
  <c r="C83" i="43"/>
  <c r="C82" i="43"/>
  <c r="C81" i="43"/>
  <c r="C80" i="43"/>
  <c r="C79" i="43"/>
  <c r="C78" i="43"/>
  <c r="C77" i="43"/>
  <c r="C76" i="43"/>
  <c r="C75" i="43"/>
  <c r="C74" i="43"/>
  <c r="C73" i="43"/>
  <c r="C72" i="43"/>
  <c r="C71" i="43"/>
  <c r="C70" i="43"/>
  <c r="C69" i="43"/>
  <c r="C68" i="43"/>
  <c r="C67" i="43"/>
  <c r="C66" i="43"/>
  <c r="C65" i="43"/>
  <c r="C64" i="43"/>
  <c r="C63" i="43"/>
  <c r="C62" i="43"/>
  <c r="C61" i="43"/>
  <c r="C60" i="43"/>
  <c r="C59" i="43"/>
  <c r="C58" i="43"/>
  <c r="C57" i="43"/>
  <c r="C56" i="43"/>
  <c r="C55" i="43"/>
  <c r="C54" i="43"/>
  <c r="C53" i="43"/>
  <c r="C52" i="43"/>
  <c r="C51" i="43"/>
  <c r="C50" i="43"/>
  <c r="C49" i="43"/>
  <c r="C48" i="43"/>
  <c r="C47" i="43"/>
  <c r="C46" i="43"/>
  <c r="C45" i="43"/>
  <c r="C44" i="43"/>
  <c r="C43" i="43"/>
  <c r="C42" i="43"/>
  <c r="C41" i="43"/>
  <c r="C40" i="43"/>
  <c r="C39" i="43"/>
  <c r="C38" i="43"/>
  <c r="C37" i="43"/>
  <c r="C36" i="43"/>
  <c r="C35" i="43"/>
  <c r="C34" i="43"/>
  <c r="C33" i="43"/>
  <c r="C32" i="43"/>
  <c r="C31" i="43"/>
  <c r="C30" i="43"/>
  <c r="C29" i="43"/>
  <c r="C28" i="43"/>
  <c r="C27" i="43"/>
  <c r="C26" i="43"/>
  <c r="C25" i="43"/>
  <c r="C24" i="43"/>
  <c r="C23" i="43"/>
  <c r="C22" i="43"/>
  <c r="C21" i="43"/>
  <c r="C20" i="43"/>
  <c r="C19" i="43"/>
  <c r="C18" i="43"/>
  <c r="C17" i="43"/>
  <c r="C16" i="43"/>
  <c r="C15" i="43"/>
  <c r="C14" i="43"/>
  <c r="C13" i="43"/>
  <c r="C12" i="43"/>
  <c r="C11" i="43"/>
  <c r="C10" i="43"/>
  <c r="C9" i="43"/>
  <c r="C8" i="43"/>
  <c r="C7" i="43"/>
  <c r="C6" i="43"/>
  <c r="C5" i="43"/>
  <c r="C4" i="43"/>
  <c r="C3" i="43"/>
  <c r="C2" i="43"/>
  <c r="C129" i="44"/>
  <c r="C128" i="44"/>
  <c r="C127" i="44"/>
  <c r="C126" i="44"/>
  <c r="C125" i="44"/>
  <c r="C124" i="44"/>
  <c r="C123" i="44"/>
  <c r="C122" i="44"/>
  <c r="C121" i="44"/>
  <c r="C120" i="44"/>
  <c r="C119" i="44"/>
  <c r="C118" i="44"/>
  <c r="C117" i="44"/>
  <c r="C116" i="44"/>
  <c r="C115" i="44"/>
  <c r="C114" i="44"/>
  <c r="C113" i="44"/>
  <c r="C112" i="44"/>
  <c r="C111" i="44"/>
  <c r="C110" i="44"/>
  <c r="C109" i="44"/>
  <c r="C108" i="44"/>
  <c r="C107" i="44"/>
  <c r="C106" i="44"/>
  <c r="C105" i="44"/>
  <c r="C104" i="44"/>
  <c r="C103" i="44"/>
  <c r="C102" i="44"/>
  <c r="C101" i="44"/>
  <c r="C100" i="44"/>
  <c r="C99" i="44"/>
  <c r="C98" i="44"/>
  <c r="C97" i="44"/>
  <c r="C96" i="44"/>
  <c r="C95" i="44"/>
  <c r="C94" i="44"/>
  <c r="C93" i="44"/>
  <c r="C92" i="44"/>
  <c r="C91" i="44"/>
  <c r="C90" i="44"/>
  <c r="C89" i="44"/>
  <c r="C88" i="44"/>
  <c r="C87" i="44"/>
  <c r="C86" i="44"/>
  <c r="C85" i="44"/>
  <c r="C84" i="44"/>
  <c r="C83" i="44"/>
  <c r="C82" i="44"/>
  <c r="C81" i="44"/>
  <c r="C80" i="44"/>
  <c r="C79" i="44"/>
  <c r="C78" i="44"/>
  <c r="C77" i="44"/>
  <c r="C76" i="44"/>
  <c r="C75" i="44"/>
  <c r="C74" i="44"/>
  <c r="C73" i="44"/>
  <c r="C72" i="44"/>
  <c r="C71" i="44"/>
  <c r="C70" i="44"/>
  <c r="C69" i="44"/>
  <c r="C68" i="44"/>
  <c r="C67" i="44"/>
  <c r="C66" i="44"/>
  <c r="C65" i="44"/>
  <c r="C64" i="44"/>
  <c r="C63" i="44"/>
  <c r="C62" i="44"/>
  <c r="C61" i="44"/>
  <c r="C60" i="44"/>
  <c r="C59" i="44"/>
  <c r="C58" i="44"/>
  <c r="C57" i="44"/>
  <c r="C56" i="44"/>
  <c r="C55" i="44"/>
  <c r="C54" i="44"/>
  <c r="C53" i="44"/>
  <c r="C52" i="44"/>
  <c r="C51" i="44"/>
  <c r="C50" i="44"/>
  <c r="C49" i="44"/>
  <c r="C48" i="44"/>
  <c r="C47" i="44"/>
  <c r="C46" i="44"/>
  <c r="C45" i="44"/>
  <c r="C44" i="44"/>
  <c r="C43" i="44"/>
  <c r="C42" i="44"/>
  <c r="C41" i="44"/>
  <c r="C40" i="44"/>
  <c r="C39" i="44"/>
  <c r="C38" i="44"/>
  <c r="C37" i="44"/>
  <c r="C36" i="44"/>
  <c r="C35" i="44"/>
  <c r="C34" i="44"/>
  <c r="C33" i="44"/>
  <c r="C32" i="44"/>
  <c r="C31" i="44"/>
  <c r="C30" i="44"/>
  <c r="C29" i="44"/>
  <c r="C28" i="44"/>
  <c r="C27" i="44"/>
  <c r="C26" i="44"/>
  <c r="C25" i="44"/>
  <c r="C24" i="44"/>
  <c r="C23" i="44"/>
  <c r="C22" i="44"/>
  <c r="C21" i="44"/>
  <c r="C20" i="44"/>
  <c r="C19" i="44"/>
  <c r="C18" i="44"/>
  <c r="C17" i="44"/>
  <c r="C16" i="44"/>
  <c r="C15" i="44"/>
  <c r="C14" i="44"/>
  <c r="C13" i="44"/>
  <c r="C12" i="44"/>
  <c r="C11" i="44"/>
  <c r="C10" i="44"/>
  <c r="C9" i="44"/>
  <c r="C8" i="44"/>
  <c r="C7" i="44"/>
  <c r="C6" i="44"/>
  <c r="C5" i="44"/>
  <c r="C4" i="44"/>
  <c r="C3" i="44"/>
  <c r="C2" i="44"/>
  <c r="C129" i="46"/>
  <c r="C128" i="46"/>
  <c r="C127" i="46"/>
  <c r="C126" i="46"/>
  <c r="C125" i="46"/>
  <c r="C124" i="46"/>
  <c r="C123" i="46"/>
  <c r="C122" i="46"/>
  <c r="C121" i="46"/>
  <c r="C120" i="46"/>
  <c r="C119" i="46"/>
  <c r="C118" i="46"/>
  <c r="C117" i="46"/>
  <c r="C116" i="46"/>
  <c r="C115" i="46"/>
  <c r="C114" i="46"/>
  <c r="C113" i="46"/>
  <c r="C112" i="46"/>
  <c r="C111" i="46"/>
  <c r="C110" i="46"/>
  <c r="C109" i="46"/>
  <c r="C108" i="46"/>
  <c r="C107" i="46"/>
  <c r="C106" i="46"/>
  <c r="C105" i="46"/>
  <c r="C104" i="46"/>
  <c r="C103" i="46"/>
  <c r="C102" i="46"/>
  <c r="C101" i="46"/>
  <c r="C100" i="46"/>
  <c r="C99" i="46"/>
  <c r="C98" i="46"/>
  <c r="C97" i="46"/>
  <c r="C96" i="46"/>
  <c r="C95" i="46"/>
  <c r="C94" i="46"/>
  <c r="C93" i="46"/>
  <c r="C92" i="46"/>
  <c r="C91" i="46"/>
  <c r="C90" i="46"/>
  <c r="C89" i="46"/>
  <c r="C88" i="46"/>
  <c r="C87" i="46"/>
  <c r="C86" i="46"/>
  <c r="C85" i="46"/>
  <c r="C84" i="46"/>
  <c r="C83" i="46"/>
  <c r="C82" i="46"/>
  <c r="C81" i="46"/>
  <c r="C80" i="46"/>
  <c r="C79" i="46"/>
  <c r="C78" i="46"/>
  <c r="C77" i="46"/>
  <c r="C76" i="46"/>
  <c r="C75" i="46"/>
  <c r="C74" i="46"/>
  <c r="C73" i="46"/>
  <c r="C72" i="46"/>
  <c r="C71" i="46"/>
  <c r="C70" i="46"/>
  <c r="C69" i="46"/>
  <c r="C68" i="46"/>
  <c r="C67" i="46"/>
  <c r="C66" i="46"/>
  <c r="C65" i="46"/>
  <c r="C64" i="46"/>
  <c r="C63" i="46"/>
  <c r="C62" i="46"/>
  <c r="C61" i="46"/>
  <c r="C60" i="46"/>
  <c r="C59" i="46"/>
  <c r="C58" i="46"/>
  <c r="C57" i="46"/>
  <c r="C56" i="46"/>
  <c r="C55" i="46"/>
  <c r="C54" i="46"/>
  <c r="C53" i="46"/>
  <c r="C52" i="46"/>
  <c r="C51" i="46"/>
  <c r="C50" i="46"/>
  <c r="C49" i="46"/>
  <c r="C48" i="46"/>
  <c r="C47" i="46"/>
  <c r="C46" i="46"/>
  <c r="C45" i="46"/>
  <c r="C44" i="46"/>
  <c r="C43" i="46"/>
  <c r="C42" i="46"/>
  <c r="C41" i="46"/>
  <c r="C40" i="46"/>
  <c r="C39" i="46"/>
  <c r="C38" i="46"/>
  <c r="C37" i="46"/>
  <c r="C36" i="46"/>
  <c r="C35" i="46"/>
  <c r="C34" i="46"/>
  <c r="C33" i="46"/>
  <c r="C32" i="46"/>
  <c r="C31" i="46"/>
  <c r="C30" i="46"/>
  <c r="C29" i="46"/>
  <c r="C28" i="46"/>
  <c r="C27" i="46"/>
  <c r="C26" i="46"/>
  <c r="C25" i="46"/>
  <c r="C24" i="46"/>
  <c r="C23" i="46"/>
  <c r="C22" i="46"/>
  <c r="C21" i="46"/>
  <c r="C20" i="46"/>
  <c r="C19" i="46"/>
  <c r="C18" i="46"/>
  <c r="C17" i="46"/>
  <c r="C16" i="46"/>
  <c r="C15" i="46"/>
  <c r="C14" i="46"/>
  <c r="C13" i="46"/>
  <c r="C12" i="46"/>
  <c r="C11" i="46"/>
  <c r="C10" i="46"/>
  <c r="C9" i="46"/>
  <c r="C8" i="46"/>
  <c r="C7" i="46"/>
  <c r="C6" i="46"/>
  <c r="C5" i="46"/>
  <c r="C4" i="46"/>
  <c r="C3" i="46"/>
  <c r="C2" i="46"/>
  <c r="C129" i="45"/>
  <c r="C128" i="45"/>
  <c r="C127" i="45"/>
  <c r="C126" i="45"/>
  <c r="C125" i="45"/>
  <c r="C124" i="45"/>
  <c r="C123" i="45"/>
  <c r="C122" i="45"/>
  <c r="C121" i="45"/>
  <c r="C120" i="45"/>
  <c r="C119" i="45"/>
  <c r="C118" i="45"/>
  <c r="C117" i="45"/>
  <c r="C116" i="45"/>
  <c r="C115" i="45"/>
  <c r="C114" i="45"/>
  <c r="C113" i="45"/>
  <c r="C112" i="45"/>
  <c r="C111" i="45"/>
  <c r="C110" i="45"/>
  <c r="C109" i="45"/>
  <c r="C108" i="45"/>
  <c r="C107" i="45"/>
  <c r="C106" i="45"/>
  <c r="C105" i="45"/>
  <c r="C104" i="45"/>
  <c r="C103" i="45"/>
  <c r="C102" i="45"/>
  <c r="C101" i="45"/>
  <c r="C100" i="45"/>
  <c r="C99" i="45"/>
  <c r="C98" i="45"/>
  <c r="C97" i="45"/>
  <c r="C96" i="45"/>
  <c r="C95" i="45"/>
  <c r="C94" i="45"/>
  <c r="C93" i="45"/>
  <c r="C92" i="45"/>
  <c r="C91" i="45"/>
  <c r="C90" i="45"/>
  <c r="C89" i="45"/>
  <c r="C88" i="45"/>
  <c r="C87" i="45"/>
  <c r="C86" i="45"/>
  <c r="C85" i="45"/>
  <c r="C84" i="45"/>
  <c r="C83" i="45"/>
  <c r="C82" i="45"/>
  <c r="C81" i="45"/>
  <c r="C80" i="45"/>
  <c r="C79" i="45"/>
  <c r="C78" i="45"/>
  <c r="C77" i="45"/>
  <c r="C76" i="45"/>
  <c r="C75" i="45"/>
  <c r="C74" i="45"/>
  <c r="C73" i="45"/>
  <c r="C72" i="45"/>
  <c r="C71" i="45"/>
  <c r="C70" i="45"/>
  <c r="C69" i="45"/>
  <c r="C68" i="45"/>
  <c r="C67" i="45"/>
  <c r="C66" i="45"/>
  <c r="C65" i="45"/>
  <c r="C64" i="45"/>
  <c r="C63" i="45"/>
  <c r="C62" i="45"/>
  <c r="C61" i="45"/>
  <c r="C60" i="45"/>
  <c r="C59" i="45"/>
  <c r="C58" i="45"/>
  <c r="C57" i="45"/>
  <c r="C56" i="45"/>
  <c r="C55" i="45"/>
  <c r="C54" i="45"/>
  <c r="C53" i="45"/>
  <c r="C52" i="45"/>
  <c r="C51" i="45"/>
  <c r="C50" i="45"/>
  <c r="C49" i="45"/>
  <c r="C48" i="45"/>
  <c r="C47" i="45"/>
  <c r="C46" i="45"/>
  <c r="C45" i="45"/>
  <c r="C44" i="45"/>
  <c r="C43" i="45"/>
  <c r="C42" i="45"/>
  <c r="C41" i="45"/>
  <c r="C40" i="45"/>
  <c r="C39" i="45"/>
  <c r="C38" i="45"/>
  <c r="C37" i="45"/>
  <c r="C36" i="45"/>
  <c r="C35" i="45"/>
  <c r="C34" i="45"/>
  <c r="C33" i="45"/>
  <c r="C32" i="45"/>
  <c r="C31" i="45"/>
  <c r="C30" i="45"/>
  <c r="C29" i="45"/>
  <c r="C28" i="45"/>
  <c r="C27" i="45"/>
  <c r="C26" i="45"/>
  <c r="C25" i="45"/>
  <c r="C24" i="45"/>
  <c r="C23" i="45"/>
  <c r="C22" i="45"/>
  <c r="C21" i="45"/>
  <c r="C20" i="45"/>
  <c r="C19" i="45"/>
  <c r="C18" i="45"/>
  <c r="C17" i="45"/>
  <c r="C16" i="45"/>
  <c r="C15" i="45"/>
  <c r="C14" i="45"/>
  <c r="C13" i="45"/>
  <c r="C12" i="45"/>
  <c r="C11" i="45"/>
  <c r="C10" i="45"/>
  <c r="C9" i="45"/>
  <c r="C8" i="45"/>
  <c r="C7" i="45"/>
  <c r="C6" i="45"/>
  <c r="C5" i="45"/>
  <c r="C4" i="45"/>
  <c r="C3" i="45"/>
  <c r="C2" i="45"/>
  <c r="C3" i="47" l="1"/>
  <c r="C4" i="47"/>
  <c r="C5" i="47"/>
  <c r="C6" i="47"/>
  <c r="C7" i="47"/>
  <c r="C8" i="47"/>
  <c r="C9" i="47"/>
  <c r="C10" i="47"/>
  <c r="C11" i="47"/>
  <c r="C12" i="47"/>
  <c r="C13" i="47"/>
  <c r="C14" i="47"/>
  <c r="C15" i="47"/>
  <c r="C16" i="47"/>
  <c r="C17" i="47"/>
  <c r="C18" i="47"/>
  <c r="C19" i="47"/>
  <c r="C20" i="47"/>
  <c r="C21" i="47"/>
  <c r="C22" i="47"/>
  <c r="C23" i="47"/>
  <c r="C24" i="47"/>
  <c r="C25" i="47"/>
  <c r="C26" i="47"/>
  <c r="C27" i="47"/>
  <c r="C28" i="47"/>
  <c r="C29" i="47"/>
  <c r="C30" i="47"/>
  <c r="C31" i="47"/>
  <c r="C32" i="47"/>
  <c r="C33" i="47"/>
  <c r="C34" i="47"/>
  <c r="C35" i="47"/>
  <c r="C36" i="47"/>
  <c r="C37" i="47"/>
  <c r="C38" i="47"/>
  <c r="C39" i="47"/>
  <c r="C40" i="47"/>
  <c r="C41" i="47"/>
  <c r="C42" i="47"/>
  <c r="C43" i="47"/>
  <c r="C44" i="47"/>
  <c r="C45" i="47"/>
  <c r="C46" i="47"/>
  <c r="C47" i="47"/>
  <c r="C48" i="47"/>
  <c r="C49" i="47"/>
  <c r="C50" i="47"/>
  <c r="C51" i="47"/>
  <c r="C52" i="47"/>
  <c r="C53" i="47"/>
  <c r="C54" i="47"/>
  <c r="C55" i="47"/>
  <c r="C56" i="47"/>
  <c r="C57" i="47"/>
  <c r="C58" i="47"/>
  <c r="C59" i="47"/>
  <c r="C60" i="47"/>
  <c r="C61" i="47"/>
  <c r="C62" i="47"/>
  <c r="C63" i="47"/>
  <c r="C64" i="47"/>
  <c r="C65" i="47"/>
  <c r="C66" i="47"/>
  <c r="C67" i="47"/>
  <c r="C68" i="47"/>
  <c r="C69" i="47"/>
  <c r="C70" i="47"/>
  <c r="C71" i="47"/>
  <c r="C72" i="47"/>
  <c r="C73" i="47"/>
  <c r="C74" i="47"/>
  <c r="C75" i="47"/>
  <c r="C76" i="47"/>
  <c r="C77" i="47"/>
  <c r="C78" i="47"/>
  <c r="C79" i="47"/>
  <c r="C80" i="47"/>
  <c r="C81" i="47"/>
  <c r="C82" i="47"/>
  <c r="C83" i="47"/>
  <c r="C84" i="47"/>
  <c r="C85" i="47"/>
  <c r="C86" i="47"/>
  <c r="C87" i="47"/>
  <c r="C88" i="47"/>
  <c r="C89" i="47"/>
  <c r="C90" i="47"/>
  <c r="C91" i="47"/>
  <c r="C92" i="47"/>
  <c r="C93" i="47"/>
  <c r="C94" i="47"/>
  <c r="C95" i="47"/>
  <c r="C96" i="47"/>
  <c r="C97" i="47"/>
  <c r="C98" i="47"/>
  <c r="C99" i="47"/>
  <c r="C100" i="47"/>
  <c r="C101" i="47"/>
  <c r="C102" i="47"/>
  <c r="C103" i="47"/>
  <c r="C104" i="47"/>
  <c r="C105" i="47"/>
  <c r="C106" i="47"/>
  <c r="C107" i="47"/>
  <c r="C108" i="47"/>
  <c r="C109" i="47"/>
  <c r="C110" i="47"/>
  <c r="C111" i="47"/>
  <c r="C112" i="47"/>
  <c r="C113" i="47"/>
  <c r="C114" i="47"/>
  <c r="C115" i="47"/>
  <c r="C116" i="47"/>
  <c r="C117" i="47"/>
  <c r="C118" i="47"/>
  <c r="C119" i="47"/>
  <c r="C120" i="47"/>
  <c r="C121" i="47"/>
  <c r="C122" i="47"/>
  <c r="C123" i="47"/>
  <c r="C124" i="47"/>
  <c r="C125" i="47"/>
  <c r="C126" i="47"/>
  <c r="C127" i="47"/>
  <c r="C128" i="47"/>
  <c r="C129" i="47"/>
  <c r="C2" i="47"/>
  <c r="C2" i="48"/>
  <c r="C129" i="48"/>
  <c r="C128" i="48"/>
  <c r="C127" i="48"/>
  <c r="C126" i="48"/>
  <c r="C125" i="48"/>
  <c r="C124" i="48"/>
  <c r="C123" i="48"/>
  <c r="C122" i="48"/>
  <c r="C121" i="48"/>
  <c r="C120" i="48"/>
  <c r="C119" i="48"/>
  <c r="C118" i="48"/>
  <c r="C117" i="48"/>
  <c r="C116" i="48"/>
  <c r="C115" i="48"/>
  <c r="C114" i="48"/>
  <c r="C113" i="48"/>
  <c r="C112" i="48"/>
  <c r="C111" i="48"/>
  <c r="C110" i="48"/>
  <c r="C109" i="48"/>
  <c r="C108" i="48"/>
  <c r="C107" i="48"/>
  <c r="C106" i="48"/>
  <c r="C105" i="48"/>
  <c r="C104" i="48"/>
  <c r="C103" i="48"/>
  <c r="C102" i="48"/>
  <c r="C101" i="48"/>
  <c r="C100" i="48"/>
  <c r="C99" i="48"/>
  <c r="C98" i="48"/>
  <c r="C97" i="48"/>
  <c r="C96" i="48"/>
  <c r="C95" i="48"/>
  <c r="C94" i="48"/>
  <c r="C93" i="48"/>
  <c r="C92" i="48"/>
  <c r="C91" i="48"/>
  <c r="C90" i="48"/>
  <c r="C89" i="48"/>
  <c r="C88" i="48"/>
  <c r="C87" i="48"/>
  <c r="C86" i="48"/>
  <c r="C85" i="48"/>
  <c r="C84" i="48"/>
  <c r="C83" i="48"/>
  <c r="C82" i="48"/>
  <c r="C81" i="48"/>
  <c r="C80" i="48"/>
  <c r="C79" i="48"/>
  <c r="C78" i="48"/>
  <c r="C77" i="48"/>
  <c r="C76" i="48"/>
  <c r="C75" i="48"/>
  <c r="C74" i="48"/>
  <c r="C73" i="48"/>
  <c r="C72" i="48"/>
  <c r="C71" i="48"/>
  <c r="C70" i="48"/>
  <c r="C69" i="48"/>
  <c r="C68" i="48"/>
  <c r="C67" i="48"/>
  <c r="C66" i="48"/>
  <c r="C65" i="48"/>
  <c r="C64" i="48"/>
  <c r="C63" i="48"/>
  <c r="C62" i="48"/>
  <c r="C61" i="48"/>
  <c r="C60" i="48"/>
  <c r="C59" i="48"/>
  <c r="C58" i="48"/>
  <c r="C57" i="48"/>
  <c r="C56" i="48"/>
  <c r="C55" i="48"/>
  <c r="C54" i="48"/>
  <c r="C53" i="48"/>
  <c r="C52" i="48"/>
  <c r="C51" i="48"/>
  <c r="C50" i="48"/>
  <c r="C49" i="48"/>
  <c r="C48" i="48"/>
  <c r="C47" i="48"/>
  <c r="C46" i="48"/>
  <c r="C45" i="48"/>
  <c r="C44" i="48"/>
  <c r="C43" i="48"/>
  <c r="C42" i="48"/>
  <c r="C41" i="48"/>
  <c r="C40" i="48"/>
  <c r="C39" i="48"/>
  <c r="C38" i="48"/>
  <c r="C37" i="48"/>
  <c r="C36" i="48"/>
  <c r="C35" i="48"/>
  <c r="C34" i="48"/>
  <c r="C33" i="48"/>
  <c r="C32" i="48"/>
  <c r="C31" i="48"/>
  <c r="C30" i="48"/>
  <c r="C29" i="48"/>
  <c r="C28" i="48"/>
  <c r="C27" i="48"/>
  <c r="C26" i="48"/>
  <c r="C25" i="48"/>
  <c r="C24" i="48"/>
  <c r="C23" i="48"/>
  <c r="C22" i="48"/>
  <c r="C21" i="48"/>
  <c r="C20" i="48"/>
  <c r="C19" i="48"/>
  <c r="C18" i="48"/>
  <c r="C17" i="48"/>
  <c r="C16" i="48"/>
  <c r="C15" i="48"/>
  <c r="C14" i="48"/>
  <c r="C13" i="48"/>
  <c r="C12" i="48"/>
  <c r="C11" i="48"/>
  <c r="C10" i="48"/>
  <c r="C9" i="48"/>
  <c r="C8" i="48"/>
  <c r="C7" i="48"/>
  <c r="C6" i="48"/>
  <c r="C5" i="48"/>
  <c r="C4" i="48"/>
  <c r="C3" i="48"/>
  <c r="C129" i="49"/>
  <c r="C128" i="49"/>
  <c r="C127" i="49"/>
  <c r="C126" i="49"/>
  <c r="C125" i="49"/>
  <c r="C124" i="49"/>
  <c r="C123" i="49"/>
  <c r="C122" i="49"/>
  <c r="C121" i="49"/>
  <c r="C120" i="49"/>
  <c r="C119" i="49"/>
  <c r="C118" i="49"/>
  <c r="C117" i="49"/>
  <c r="C116" i="49"/>
  <c r="C115" i="49"/>
  <c r="C114" i="49"/>
  <c r="C113" i="49"/>
  <c r="C112" i="49"/>
  <c r="C111" i="49"/>
  <c r="C110" i="49"/>
  <c r="C109" i="49"/>
  <c r="C108" i="49"/>
  <c r="C107" i="49"/>
  <c r="C106" i="49"/>
  <c r="C105" i="49"/>
  <c r="C104" i="49"/>
  <c r="C103" i="49"/>
  <c r="C102" i="49"/>
  <c r="C101" i="49"/>
  <c r="C100" i="49"/>
  <c r="C99" i="49"/>
  <c r="C98" i="49"/>
  <c r="C97" i="49"/>
  <c r="C96" i="49"/>
  <c r="C95" i="49"/>
  <c r="C94" i="49"/>
  <c r="C93" i="49"/>
  <c r="C92" i="49"/>
  <c r="C91" i="49"/>
  <c r="C90" i="49"/>
  <c r="C89" i="49"/>
  <c r="C88" i="49"/>
  <c r="C87" i="49"/>
  <c r="C86" i="49"/>
  <c r="C85" i="49"/>
  <c r="C84" i="49"/>
  <c r="C83" i="49"/>
  <c r="C82" i="49"/>
  <c r="C81" i="49"/>
  <c r="C80" i="49"/>
  <c r="C79" i="49"/>
  <c r="C78" i="49"/>
  <c r="C77" i="49"/>
  <c r="C76" i="49"/>
  <c r="C75" i="49"/>
  <c r="C74" i="49"/>
  <c r="C73" i="49"/>
  <c r="C72" i="49"/>
  <c r="C71" i="49"/>
  <c r="C70" i="49"/>
  <c r="C69" i="49"/>
  <c r="C68" i="49"/>
  <c r="C67" i="49"/>
  <c r="C66" i="49"/>
  <c r="C65" i="49"/>
  <c r="C64" i="49"/>
  <c r="C63" i="49"/>
  <c r="C62" i="49"/>
  <c r="C61" i="49"/>
  <c r="C60" i="49"/>
  <c r="C59" i="49"/>
  <c r="C58" i="49"/>
  <c r="C57" i="49"/>
  <c r="C56" i="49"/>
  <c r="C55" i="49"/>
  <c r="C54" i="49"/>
  <c r="C53" i="49"/>
  <c r="C52" i="49"/>
  <c r="C51" i="49"/>
  <c r="C50" i="49"/>
  <c r="C49" i="49"/>
  <c r="C48" i="49"/>
  <c r="C47" i="49"/>
  <c r="C46" i="49"/>
  <c r="C45" i="49"/>
  <c r="C44" i="49"/>
  <c r="C43" i="49"/>
  <c r="C42" i="49"/>
  <c r="C41" i="49"/>
  <c r="C40" i="49"/>
  <c r="C39" i="49"/>
  <c r="C38" i="49"/>
  <c r="C37" i="49"/>
  <c r="C36" i="49"/>
  <c r="C35" i="49"/>
  <c r="C34" i="49"/>
  <c r="C33" i="49"/>
  <c r="C32" i="49"/>
  <c r="C31" i="49"/>
  <c r="C30" i="49"/>
  <c r="C29" i="49"/>
  <c r="C28" i="49"/>
  <c r="C27" i="49"/>
  <c r="C26" i="49"/>
  <c r="C25" i="49"/>
  <c r="C24" i="49"/>
  <c r="C23" i="49"/>
  <c r="C22" i="49"/>
  <c r="C21" i="49"/>
  <c r="C20" i="49"/>
  <c r="C19" i="49"/>
  <c r="C18" i="49"/>
  <c r="C17" i="49"/>
  <c r="C16" i="49"/>
  <c r="C15" i="49"/>
  <c r="C14" i="49"/>
  <c r="C13" i="49"/>
  <c r="C12" i="49"/>
  <c r="C11" i="49"/>
  <c r="C10" i="49"/>
  <c r="C9" i="49"/>
  <c r="C8" i="49"/>
  <c r="C7" i="49"/>
  <c r="C6" i="49"/>
  <c r="C5" i="49"/>
  <c r="C4" i="49"/>
  <c r="C3" i="49"/>
  <c r="C2" i="49"/>
  <c r="C129" i="50"/>
  <c r="C128" i="50"/>
  <c r="C127" i="50"/>
  <c r="C126" i="50"/>
  <c r="C125" i="50"/>
  <c r="C124" i="50"/>
  <c r="C123" i="50"/>
  <c r="C122" i="50"/>
  <c r="C121" i="50"/>
  <c r="C120" i="50"/>
  <c r="C119" i="50"/>
  <c r="C118" i="50"/>
  <c r="C117" i="50"/>
  <c r="C116" i="50"/>
  <c r="C115" i="50"/>
  <c r="C114" i="50"/>
  <c r="C113" i="50"/>
  <c r="C112" i="50"/>
  <c r="C111" i="50"/>
  <c r="C110" i="50"/>
  <c r="C109" i="50"/>
  <c r="C108" i="50"/>
  <c r="C107" i="50"/>
  <c r="C106" i="50"/>
  <c r="C105" i="50"/>
  <c r="C104" i="50"/>
  <c r="C103" i="50"/>
  <c r="C102" i="50"/>
  <c r="C101" i="50"/>
  <c r="C100" i="50"/>
  <c r="C99" i="50"/>
  <c r="C98" i="50"/>
  <c r="C97" i="50"/>
  <c r="C96" i="50"/>
  <c r="C95" i="50"/>
  <c r="C94" i="50"/>
  <c r="C93" i="50"/>
  <c r="C92" i="50"/>
  <c r="C91" i="50"/>
  <c r="C90" i="50"/>
  <c r="C89" i="50"/>
  <c r="C88" i="50"/>
  <c r="C87" i="50"/>
  <c r="C86" i="50"/>
  <c r="C85" i="50"/>
  <c r="C84" i="50"/>
  <c r="C83" i="50"/>
  <c r="C82" i="50"/>
  <c r="C81" i="50"/>
  <c r="C80" i="50"/>
  <c r="C79" i="50"/>
  <c r="C78" i="50"/>
  <c r="C77" i="50"/>
  <c r="C76" i="50"/>
  <c r="C75" i="50"/>
  <c r="C74" i="50"/>
  <c r="C73" i="50"/>
  <c r="C72" i="50"/>
  <c r="C71" i="50"/>
  <c r="C70" i="50"/>
  <c r="C69" i="50"/>
  <c r="C68" i="50"/>
  <c r="C67" i="50"/>
  <c r="C66" i="50"/>
  <c r="C65" i="50"/>
  <c r="C64" i="50"/>
  <c r="C63" i="50"/>
  <c r="C62" i="50"/>
  <c r="C61" i="50"/>
  <c r="C60" i="50"/>
  <c r="C59" i="50"/>
  <c r="C58" i="50"/>
  <c r="C57" i="50"/>
  <c r="C56" i="50"/>
  <c r="C55" i="50"/>
  <c r="C54" i="50"/>
  <c r="C53" i="50"/>
  <c r="C52" i="50"/>
  <c r="C51" i="50"/>
  <c r="C50" i="50"/>
  <c r="C49" i="50"/>
  <c r="C48" i="50"/>
  <c r="C47" i="50"/>
  <c r="C46" i="50"/>
  <c r="C45" i="50"/>
  <c r="C44" i="50"/>
  <c r="C43" i="50"/>
  <c r="C42" i="50"/>
  <c r="C41" i="50"/>
  <c r="C40" i="50"/>
  <c r="C39" i="50"/>
  <c r="C38" i="50"/>
  <c r="C37" i="50"/>
  <c r="C36" i="50"/>
  <c r="C35" i="50"/>
  <c r="C34" i="50"/>
  <c r="C33" i="50"/>
  <c r="C32" i="50"/>
  <c r="C31" i="50"/>
  <c r="C30" i="50"/>
  <c r="C29" i="50"/>
  <c r="C28" i="50"/>
  <c r="C27" i="50"/>
  <c r="C26" i="50"/>
  <c r="C25" i="50"/>
  <c r="C24" i="50"/>
  <c r="C23" i="50"/>
  <c r="C22" i="50"/>
  <c r="C21" i="50"/>
  <c r="C20" i="50"/>
  <c r="C19" i="50"/>
  <c r="C18" i="50"/>
  <c r="C17" i="50"/>
  <c r="C16" i="50"/>
  <c r="C15" i="50"/>
  <c r="C14" i="50"/>
  <c r="C13" i="50"/>
  <c r="C12" i="50"/>
  <c r="C11" i="50"/>
  <c r="C10" i="50"/>
  <c r="C9" i="50"/>
  <c r="C8" i="50"/>
  <c r="C7" i="50"/>
  <c r="C6" i="50"/>
  <c r="C5" i="50"/>
  <c r="C4" i="50"/>
  <c r="C3" i="50"/>
  <c r="C2" i="50"/>
  <c r="C129" i="51"/>
  <c r="C128" i="51"/>
  <c r="C127" i="51"/>
  <c r="C126" i="51"/>
  <c r="C125" i="51"/>
  <c r="C124" i="51"/>
  <c r="C123" i="51"/>
  <c r="C122" i="51"/>
  <c r="C121" i="51"/>
  <c r="C120" i="51"/>
  <c r="C119" i="51"/>
  <c r="C118" i="51"/>
  <c r="C117" i="51"/>
  <c r="C116" i="51"/>
  <c r="C115" i="51"/>
  <c r="C114" i="51"/>
  <c r="C113" i="51"/>
  <c r="C112" i="51"/>
  <c r="C111" i="51"/>
  <c r="C110" i="51"/>
  <c r="C109" i="51"/>
  <c r="C108" i="51"/>
  <c r="C107" i="51"/>
  <c r="C106" i="51"/>
  <c r="C105" i="51"/>
  <c r="C104" i="51"/>
  <c r="C103" i="51"/>
  <c r="C102" i="51"/>
  <c r="C101" i="51"/>
  <c r="C100" i="51"/>
  <c r="C99" i="51"/>
  <c r="C98" i="51"/>
  <c r="C97" i="51"/>
  <c r="C96" i="51"/>
  <c r="C95" i="51"/>
  <c r="C94" i="51"/>
  <c r="C93" i="51"/>
  <c r="C92" i="51"/>
  <c r="C91" i="51"/>
  <c r="C90" i="51"/>
  <c r="C89" i="51"/>
  <c r="C88" i="51"/>
  <c r="C87" i="51"/>
  <c r="C86" i="51"/>
  <c r="C85" i="51"/>
  <c r="C84" i="51"/>
  <c r="C83" i="51"/>
  <c r="C82" i="51"/>
  <c r="C81" i="51"/>
  <c r="C80" i="51"/>
  <c r="C79" i="51"/>
  <c r="C78" i="51"/>
  <c r="C77" i="51"/>
  <c r="C76" i="51"/>
  <c r="C75" i="51"/>
  <c r="C74" i="51"/>
  <c r="C73" i="51"/>
  <c r="C72" i="51"/>
  <c r="C71" i="51"/>
  <c r="C70" i="51"/>
  <c r="C69" i="51"/>
  <c r="C68" i="51"/>
  <c r="C67" i="51"/>
  <c r="C66" i="51"/>
  <c r="C65" i="51"/>
  <c r="C64" i="51"/>
  <c r="C63" i="51"/>
  <c r="C62" i="51"/>
  <c r="C61" i="51"/>
  <c r="C60" i="51"/>
  <c r="C59" i="51"/>
  <c r="C58" i="51"/>
  <c r="C57" i="51"/>
  <c r="C56" i="51"/>
  <c r="C55" i="51"/>
  <c r="C54" i="51"/>
  <c r="C53" i="51"/>
  <c r="C52" i="51"/>
  <c r="C51" i="51"/>
  <c r="C50" i="51"/>
  <c r="C49" i="51"/>
  <c r="C48" i="51"/>
  <c r="C47" i="51"/>
  <c r="C46" i="51"/>
  <c r="C45" i="51"/>
  <c r="C44" i="51"/>
  <c r="C43" i="51"/>
  <c r="C42" i="51"/>
  <c r="C41" i="51"/>
  <c r="C40" i="51"/>
  <c r="C39" i="51"/>
  <c r="C38" i="51"/>
  <c r="C37" i="51"/>
  <c r="C36" i="51"/>
  <c r="C35" i="51"/>
  <c r="C34" i="51"/>
  <c r="C33" i="51"/>
  <c r="C32" i="51"/>
  <c r="C31" i="51"/>
  <c r="C30" i="51"/>
  <c r="C29" i="51"/>
  <c r="C28" i="51"/>
  <c r="C27" i="51"/>
  <c r="C26" i="51"/>
  <c r="C25" i="51"/>
  <c r="C24" i="51"/>
  <c r="C23" i="51"/>
  <c r="C22" i="51"/>
  <c r="C21" i="51"/>
  <c r="C20" i="51"/>
  <c r="C19" i="51"/>
  <c r="C18" i="51"/>
  <c r="C17" i="51"/>
  <c r="C16" i="51"/>
  <c r="C15" i="51"/>
  <c r="C14" i="51"/>
  <c r="C13" i="51"/>
  <c r="C12" i="51"/>
  <c r="C11" i="51"/>
  <c r="C10" i="51"/>
  <c r="C9" i="51"/>
  <c r="C8" i="51"/>
  <c r="C7" i="51"/>
  <c r="C6" i="51"/>
  <c r="C5" i="51"/>
  <c r="C4" i="51"/>
  <c r="C3" i="51"/>
  <c r="C2" i="51"/>
  <c r="C129" i="53"/>
  <c r="C128" i="53"/>
  <c r="C127" i="53"/>
  <c r="C126" i="53"/>
  <c r="C125" i="53"/>
  <c r="C124" i="53"/>
  <c r="C123" i="53"/>
  <c r="C122" i="53"/>
  <c r="C121" i="53"/>
  <c r="C120" i="53"/>
  <c r="C119" i="53"/>
  <c r="C118" i="53"/>
  <c r="C117" i="53"/>
  <c r="C116" i="53"/>
  <c r="C115" i="53"/>
  <c r="C114" i="53"/>
  <c r="C113" i="53"/>
  <c r="C112" i="53"/>
  <c r="C111" i="53"/>
  <c r="C110" i="53"/>
  <c r="C109" i="53"/>
  <c r="C108" i="53"/>
  <c r="C107" i="53"/>
  <c r="C106" i="53"/>
  <c r="C105" i="53"/>
  <c r="C104" i="53"/>
  <c r="C103" i="53"/>
  <c r="C102" i="53"/>
  <c r="C101" i="53"/>
  <c r="C100" i="53"/>
  <c r="C99" i="53"/>
  <c r="C98" i="53"/>
  <c r="C97" i="53"/>
  <c r="C96" i="53"/>
  <c r="C95" i="53"/>
  <c r="C94" i="53"/>
  <c r="C93" i="53"/>
  <c r="C92" i="53"/>
  <c r="C91" i="53"/>
  <c r="C90" i="53"/>
  <c r="C89" i="53"/>
  <c r="C88" i="53"/>
  <c r="C87" i="53"/>
  <c r="C86" i="53"/>
  <c r="C85" i="53"/>
  <c r="C84" i="53"/>
  <c r="C83" i="53"/>
  <c r="C82" i="53"/>
  <c r="C81" i="53"/>
  <c r="C80" i="53"/>
  <c r="C79" i="53"/>
  <c r="C78" i="53"/>
  <c r="C77" i="53"/>
  <c r="C76" i="53"/>
  <c r="C75" i="53"/>
  <c r="C74" i="53"/>
  <c r="C73" i="53"/>
  <c r="C72" i="53"/>
  <c r="C71" i="53"/>
  <c r="C70" i="53"/>
  <c r="C69" i="53"/>
  <c r="C68" i="53"/>
  <c r="C67" i="53"/>
  <c r="C66" i="53"/>
  <c r="C65" i="53"/>
  <c r="C64" i="53"/>
  <c r="C63" i="53"/>
  <c r="C62" i="53"/>
  <c r="C61" i="53"/>
  <c r="C60" i="53"/>
  <c r="C59" i="53"/>
  <c r="C58" i="53"/>
  <c r="C57" i="53"/>
  <c r="C56" i="53"/>
  <c r="C55" i="53"/>
  <c r="C54" i="53"/>
  <c r="C53" i="53"/>
  <c r="C52" i="53"/>
  <c r="C51" i="53"/>
  <c r="C50" i="53"/>
  <c r="C49" i="53"/>
  <c r="C48" i="53"/>
  <c r="C47" i="53"/>
  <c r="C46" i="53"/>
  <c r="C45" i="53"/>
  <c r="C44" i="53"/>
  <c r="C43" i="53"/>
  <c r="C42" i="53"/>
  <c r="C41" i="53"/>
  <c r="C40" i="53"/>
  <c r="C39" i="53"/>
  <c r="C38" i="53"/>
  <c r="C37" i="53"/>
  <c r="C36" i="53"/>
  <c r="C35" i="53"/>
  <c r="C34" i="53"/>
  <c r="C33" i="53"/>
  <c r="C32" i="53"/>
  <c r="C31" i="53"/>
  <c r="C30" i="53"/>
  <c r="C29" i="53"/>
  <c r="C28" i="53"/>
  <c r="C27" i="53"/>
  <c r="C26" i="53"/>
  <c r="C25" i="53"/>
  <c r="C24" i="53"/>
  <c r="C23" i="53"/>
  <c r="C22" i="53"/>
  <c r="C21" i="53"/>
  <c r="C20" i="53"/>
  <c r="C19" i="53"/>
  <c r="C18" i="53"/>
  <c r="C17" i="53"/>
  <c r="C16" i="53"/>
  <c r="C15" i="53"/>
  <c r="C14" i="53"/>
  <c r="C13" i="53"/>
  <c r="C12" i="53"/>
  <c r="C11" i="53"/>
  <c r="C10" i="53"/>
  <c r="C9" i="53"/>
  <c r="C8" i="53"/>
  <c r="C7" i="53"/>
  <c r="C6" i="53"/>
  <c r="C5" i="53"/>
  <c r="C4" i="53"/>
  <c r="C3" i="53"/>
  <c r="C2" i="53"/>
  <c r="C129" i="52"/>
  <c r="C128" i="52"/>
  <c r="C127" i="52"/>
  <c r="C126" i="52"/>
  <c r="C125" i="52"/>
  <c r="C124" i="52"/>
  <c r="C123" i="52"/>
  <c r="C122" i="52"/>
  <c r="C121" i="52"/>
  <c r="C120" i="52"/>
  <c r="C119" i="52"/>
  <c r="C118" i="52"/>
  <c r="C117" i="52"/>
  <c r="C116" i="52"/>
  <c r="C115" i="52"/>
  <c r="C114" i="52"/>
  <c r="C113" i="52"/>
  <c r="C112" i="52"/>
  <c r="C111" i="52"/>
  <c r="C110" i="52"/>
  <c r="C109" i="52"/>
  <c r="C108" i="52"/>
  <c r="C107" i="52"/>
  <c r="C106" i="52"/>
  <c r="C105" i="52"/>
  <c r="C104" i="52"/>
  <c r="C103" i="52"/>
  <c r="C102" i="52"/>
  <c r="C101" i="52"/>
  <c r="C100" i="52"/>
  <c r="C99" i="52"/>
  <c r="C98" i="52"/>
  <c r="C97" i="52"/>
  <c r="C96" i="52"/>
  <c r="C95" i="52"/>
  <c r="C94" i="52"/>
  <c r="C93" i="52"/>
  <c r="C92" i="52"/>
  <c r="C91" i="52"/>
  <c r="C90" i="52"/>
  <c r="C89" i="52"/>
  <c r="C88" i="52"/>
  <c r="C87" i="52"/>
  <c r="C86" i="52"/>
  <c r="C85" i="52"/>
  <c r="C84" i="52"/>
  <c r="C83" i="52"/>
  <c r="C82" i="52"/>
  <c r="C81" i="52"/>
  <c r="C80" i="52"/>
  <c r="C79" i="52"/>
  <c r="C78" i="52"/>
  <c r="C77" i="52"/>
  <c r="C76" i="52"/>
  <c r="C75" i="52"/>
  <c r="C74" i="52"/>
  <c r="C73" i="52"/>
  <c r="C72" i="52"/>
  <c r="C71" i="52"/>
  <c r="C70" i="52"/>
  <c r="C69" i="52"/>
  <c r="C68" i="52"/>
  <c r="C67" i="52"/>
  <c r="C66" i="52"/>
  <c r="C65" i="52"/>
  <c r="C64" i="52"/>
  <c r="C63" i="52"/>
  <c r="C62" i="52"/>
  <c r="C61" i="52"/>
  <c r="C60" i="52"/>
  <c r="C59" i="52"/>
  <c r="C58" i="52"/>
  <c r="C57" i="52"/>
  <c r="C56" i="52"/>
  <c r="C55" i="52"/>
  <c r="C54" i="52"/>
  <c r="C53" i="52"/>
  <c r="C52" i="52"/>
  <c r="C51" i="52"/>
  <c r="C50" i="52"/>
  <c r="C49" i="52"/>
  <c r="C48" i="52"/>
  <c r="C47" i="52"/>
  <c r="C46" i="52"/>
  <c r="C45" i="52"/>
  <c r="C44" i="52"/>
  <c r="C43" i="52"/>
  <c r="C42" i="52"/>
  <c r="C41" i="52"/>
  <c r="C40" i="52"/>
  <c r="C39" i="52"/>
  <c r="C38" i="52"/>
  <c r="C37" i="52"/>
  <c r="C36" i="52"/>
  <c r="C35" i="52"/>
  <c r="C34" i="52"/>
  <c r="C33" i="52"/>
  <c r="C32" i="52"/>
  <c r="C31" i="52"/>
  <c r="C30" i="52"/>
  <c r="C29" i="52"/>
  <c r="C28" i="52"/>
  <c r="C27" i="52"/>
  <c r="C26" i="52"/>
  <c r="C25" i="52"/>
  <c r="C24" i="52"/>
  <c r="C23" i="52"/>
  <c r="C22" i="52"/>
  <c r="C21" i="52"/>
  <c r="C20" i="52"/>
  <c r="C19" i="52"/>
  <c r="C18" i="52"/>
  <c r="C17" i="52"/>
  <c r="C16" i="52"/>
  <c r="C15" i="52"/>
  <c r="C14" i="52"/>
  <c r="C13" i="52"/>
  <c r="C12" i="52"/>
  <c r="C11" i="52"/>
  <c r="C10" i="52"/>
  <c r="C9" i="52"/>
  <c r="C8" i="52"/>
  <c r="C7" i="52"/>
  <c r="C6" i="52"/>
  <c r="C5" i="52"/>
  <c r="C4" i="52"/>
  <c r="C3" i="52"/>
  <c r="C2" i="52"/>
  <c r="C129" i="54"/>
  <c r="C128" i="54"/>
  <c r="C127" i="54"/>
  <c r="C126" i="54"/>
  <c r="C125" i="54"/>
  <c r="C124" i="54"/>
  <c r="C123" i="54"/>
  <c r="C122" i="54"/>
  <c r="C121" i="54"/>
  <c r="C120" i="54"/>
  <c r="C119" i="54"/>
  <c r="C118" i="54"/>
  <c r="C117" i="54"/>
  <c r="C116" i="54"/>
  <c r="C115" i="54"/>
  <c r="C114" i="54"/>
  <c r="C113" i="54"/>
  <c r="C112" i="54"/>
  <c r="C111" i="54"/>
  <c r="C110" i="54"/>
  <c r="C109" i="54"/>
  <c r="C108" i="54"/>
  <c r="C107" i="54"/>
  <c r="C106" i="54"/>
  <c r="C105" i="54"/>
  <c r="C104" i="54"/>
  <c r="C103" i="54"/>
  <c r="C102" i="54"/>
  <c r="C101" i="54"/>
  <c r="C100" i="54"/>
  <c r="C99" i="54"/>
  <c r="C98" i="54"/>
  <c r="C97" i="54"/>
  <c r="C96" i="54"/>
  <c r="C95" i="54"/>
  <c r="C94" i="54"/>
  <c r="C93" i="54"/>
  <c r="C92" i="54"/>
  <c r="C91" i="54"/>
  <c r="C90" i="54"/>
  <c r="C89" i="54"/>
  <c r="C88" i="54"/>
  <c r="C87" i="54"/>
  <c r="C86" i="54"/>
  <c r="C85" i="54"/>
  <c r="C84" i="54"/>
  <c r="C83" i="54"/>
  <c r="C82" i="54"/>
  <c r="C81" i="54"/>
  <c r="C80" i="54"/>
  <c r="C79" i="54"/>
  <c r="C78" i="54"/>
  <c r="C77" i="54"/>
  <c r="C76" i="54"/>
  <c r="C75" i="54"/>
  <c r="C74" i="54"/>
  <c r="C73" i="54"/>
  <c r="C72" i="54"/>
  <c r="C71" i="54"/>
  <c r="C70" i="54"/>
  <c r="C69" i="54"/>
  <c r="C68" i="54"/>
  <c r="C67" i="54"/>
  <c r="C66" i="54"/>
  <c r="C65" i="54"/>
  <c r="C64" i="54"/>
  <c r="C63" i="54"/>
  <c r="C62" i="54"/>
  <c r="C61" i="54"/>
  <c r="C60" i="54"/>
  <c r="C59" i="54"/>
  <c r="C58" i="54"/>
  <c r="C57" i="54"/>
  <c r="C56" i="54"/>
  <c r="C55" i="54"/>
  <c r="C54" i="54"/>
  <c r="C53" i="54"/>
  <c r="C52" i="54"/>
  <c r="C51" i="54"/>
  <c r="C50" i="54"/>
  <c r="C49" i="54"/>
  <c r="C48" i="54"/>
  <c r="C47" i="54"/>
  <c r="C46" i="54"/>
  <c r="C45" i="54"/>
  <c r="C44" i="54"/>
  <c r="C43" i="54"/>
  <c r="C42" i="54"/>
  <c r="C41" i="54"/>
  <c r="C40" i="54"/>
  <c r="C39" i="54"/>
  <c r="C38" i="54"/>
  <c r="C37" i="54"/>
  <c r="C36" i="54"/>
  <c r="C35" i="54"/>
  <c r="C34" i="54"/>
  <c r="C33" i="54"/>
  <c r="C32" i="54"/>
  <c r="C31" i="54"/>
  <c r="C30" i="54"/>
  <c r="C29" i="54"/>
  <c r="C28" i="54"/>
  <c r="C27" i="54"/>
  <c r="C26" i="54"/>
  <c r="C25" i="54"/>
  <c r="C24" i="54"/>
  <c r="C23" i="54"/>
  <c r="C22" i="54"/>
  <c r="C21" i="54"/>
  <c r="C20" i="54"/>
  <c r="C19" i="54"/>
  <c r="C18" i="54"/>
  <c r="C17" i="54"/>
  <c r="C16" i="54"/>
  <c r="C15" i="54"/>
  <c r="C14" i="54"/>
  <c r="C13" i="54"/>
  <c r="C12" i="54"/>
  <c r="C11" i="54"/>
  <c r="C10" i="54"/>
  <c r="C9" i="54"/>
  <c r="C8" i="54"/>
  <c r="C7" i="54"/>
  <c r="C6" i="54"/>
  <c r="C5" i="54"/>
  <c r="C4" i="54"/>
  <c r="C3" i="54"/>
  <c r="C2" i="54"/>
  <c r="C129" i="55"/>
  <c r="C128" i="55"/>
  <c r="C127" i="55"/>
  <c r="C126" i="55"/>
  <c r="C125" i="55"/>
  <c r="C124" i="55"/>
  <c r="C123" i="55"/>
  <c r="C122" i="55"/>
  <c r="C121" i="55"/>
  <c r="C120" i="55"/>
  <c r="C119" i="55"/>
  <c r="C118" i="55"/>
  <c r="C117" i="55"/>
  <c r="C116" i="55"/>
  <c r="C115" i="55"/>
  <c r="C114" i="55"/>
  <c r="C113" i="55"/>
  <c r="C112" i="55"/>
  <c r="C111" i="55"/>
  <c r="C110" i="55"/>
  <c r="C109" i="55"/>
  <c r="C108" i="55"/>
  <c r="C107" i="55"/>
  <c r="C106" i="55"/>
  <c r="C105" i="55"/>
  <c r="C104" i="55"/>
  <c r="C103" i="55"/>
  <c r="C102" i="55"/>
  <c r="C101" i="55"/>
  <c r="C100" i="55"/>
  <c r="C99" i="55"/>
  <c r="C98" i="55"/>
  <c r="C97" i="55"/>
  <c r="C96" i="55"/>
  <c r="C95" i="55"/>
  <c r="C94" i="55"/>
  <c r="C93" i="55"/>
  <c r="C92" i="55"/>
  <c r="C91" i="55"/>
  <c r="C90" i="55"/>
  <c r="C89" i="55"/>
  <c r="C88" i="55"/>
  <c r="C87" i="55"/>
  <c r="C86" i="55"/>
  <c r="C85" i="55"/>
  <c r="C84" i="55"/>
  <c r="C83" i="55"/>
  <c r="C82" i="55"/>
  <c r="C81" i="55"/>
  <c r="C80" i="55"/>
  <c r="C79" i="55"/>
  <c r="C78" i="55"/>
  <c r="C77" i="55"/>
  <c r="C76" i="55"/>
  <c r="C75" i="55"/>
  <c r="C74" i="55"/>
  <c r="C73" i="55"/>
  <c r="C72" i="55"/>
  <c r="C71" i="55"/>
  <c r="C70" i="55"/>
  <c r="C69" i="55"/>
  <c r="C68" i="55"/>
  <c r="C67" i="55"/>
  <c r="C66" i="55"/>
  <c r="C65" i="55"/>
  <c r="C64" i="55"/>
  <c r="C63" i="55"/>
  <c r="C62" i="55"/>
  <c r="C61" i="55"/>
  <c r="C60" i="55"/>
  <c r="C59" i="55"/>
  <c r="C58" i="55"/>
  <c r="C57" i="55"/>
  <c r="C56" i="55"/>
  <c r="C55" i="55"/>
  <c r="C54" i="55"/>
  <c r="C53" i="55"/>
  <c r="C52" i="55"/>
  <c r="C51" i="55"/>
  <c r="C50" i="55"/>
  <c r="C49" i="55"/>
  <c r="C48" i="55"/>
  <c r="C47" i="55"/>
  <c r="C46" i="55"/>
  <c r="C45" i="55"/>
  <c r="C44" i="55"/>
  <c r="C43" i="55"/>
  <c r="C42" i="55"/>
  <c r="C41" i="55"/>
  <c r="C40" i="55"/>
  <c r="C39" i="55"/>
  <c r="C38" i="55"/>
  <c r="C37" i="55"/>
  <c r="C36" i="55"/>
  <c r="C35" i="55"/>
  <c r="C34" i="55"/>
  <c r="C33" i="55"/>
  <c r="C32" i="55"/>
  <c r="C31" i="55"/>
  <c r="C30" i="55"/>
  <c r="C29" i="55"/>
  <c r="C28" i="55"/>
  <c r="C27" i="55"/>
  <c r="C26" i="55"/>
  <c r="C25" i="55"/>
  <c r="C24" i="55"/>
  <c r="C23" i="55"/>
  <c r="C22" i="55"/>
  <c r="C21" i="55"/>
  <c r="C20" i="55"/>
  <c r="C19" i="55"/>
  <c r="C18" i="55"/>
  <c r="C17" i="55"/>
  <c r="C16" i="55"/>
  <c r="C15" i="55"/>
  <c r="C14" i="55"/>
  <c r="C13" i="55"/>
  <c r="C12" i="55"/>
  <c r="C11" i="55"/>
  <c r="C10" i="55"/>
  <c r="C9" i="55"/>
  <c r="C8" i="55"/>
  <c r="C7" i="55"/>
  <c r="C6" i="55"/>
  <c r="C5" i="55"/>
  <c r="C4" i="55"/>
  <c r="C3" i="55"/>
  <c r="C2" i="55"/>
  <c r="C129" i="56"/>
  <c r="C128" i="56"/>
  <c r="C127" i="56"/>
  <c r="C126" i="56"/>
  <c r="C125" i="56"/>
  <c r="C124" i="56"/>
  <c r="C123" i="56"/>
  <c r="C122" i="56"/>
  <c r="C121" i="56"/>
  <c r="C120" i="56"/>
  <c r="C119" i="56"/>
  <c r="C118" i="56"/>
  <c r="C117" i="56"/>
  <c r="C116" i="56"/>
  <c r="C115" i="56"/>
  <c r="C114" i="56"/>
  <c r="C113" i="56"/>
  <c r="C112" i="56"/>
  <c r="C111" i="56"/>
  <c r="C110" i="56"/>
  <c r="C109" i="56"/>
  <c r="C108" i="56"/>
  <c r="C107" i="56"/>
  <c r="C106" i="56"/>
  <c r="C105" i="56"/>
  <c r="C104" i="56"/>
  <c r="C103" i="56"/>
  <c r="C102" i="56"/>
  <c r="C101" i="56"/>
  <c r="C100" i="56"/>
  <c r="C99" i="56"/>
  <c r="C98" i="56"/>
  <c r="C97" i="56"/>
  <c r="C96" i="56"/>
  <c r="C95" i="56"/>
  <c r="C94" i="56"/>
  <c r="C93" i="56"/>
  <c r="C92" i="56"/>
  <c r="C91" i="56"/>
  <c r="C90" i="56"/>
  <c r="C89" i="56"/>
  <c r="C88" i="56"/>
  <c r="C87" i="56"/>
  <c r="C86" i="56"/>
  <c r="C85" i="56"/>
  <c r="C84" i="56"/>
  <c r="C83" i="56"/>
  <c r="C82" i="56"/>
  <c r="C81" i="56"/>
  <c r="C80" i="56"/>
  <c r="C79" i="56"/>
  <c r="C78" i="56"/>
  <c r="C77" i="56"/>
  <c r="C76" i="56"/>
  <c r="C75" i="56"/>
  <c r="C74" i="56"/>
  <c r="C73" i="56"/>
  <c r="C72" i="56"/>
  <c r="C71" i="56"/>
  <c r="C70" i="56"/>
  <c r="C69" i="56"/>
  <c r="C68" i="56"/>
  <c r="C67" i="56"/>
  <c r="C66" i="56"/>
  <c r="C65" i="56"/>
  <c r="C64" i="56"/>
  <c r="C63" i="56"/>
  <c r="C62" i="56"/>
  <c r="C61" i="56"/>
  <c r="C60" i="56"/>
  <c r="C59" i="56"/>
  <c r="C58" i="56"/>
  <c r="C57" i="56"/>
  <c r="C56" i="56"/>
  <c r="C55" i="56"/>
  <c r="C54" i="56"/>
  <c r="C53" i="56"/>
  <c r="C52" i="56"/>
  <c r="C51" i="56"/>
  <c r="C50" i="56"/>
  <c r="C49" i="56"/>
  <c r="C48" i="56"/>
  <c r="C47" i="56"/>
  <c r="C46" i="56"/>
  <c r="C45" i="56"/>
  <c r="C44" i="56"/>
  <c r="C43" i="56"/>
  <c r="C42" i="56"/>
  <c r="C41" i="56"/>
  <c r="C40" i="56"/>
  <c r="C39" i="56"/>
  <c r="C38" i="56"/>
  <c r="C37" i="56"/>
  <c r="C36" i="56"/>
  <c r="C35" i="56"/>
  <c r="C34" i="56"/>
  <c r="C33" i="56"/>
  <c r="C32" i="56"/>
  <c r="C31" i="56"/>
  <c r="C30" i="56"/>
  <c r="C29" i="56"/>
  <c r="C28" i="56"/>
  <c r="C27" i="56"/>
  <c r="C26" i="56"/>
  <c r="C25" i="56"/>
  <c r="C24" i="56"/>
  <c r="C23" i="56"/>
  <c r="C22" i="56"/>
  <c r="C21" i="56"/>
  <c r="C20" i="56"/>
  <c r="C19" i="56"/>
  <c r="C18" i="56"/>
  <c r="C17" i="56"/>
  <c r="C16" i="56"/>
  <c r="C15" i="56"/>
  <c r="C14" i="56"/>
  <c r="C13" i="56"/>
  <c r="C12" i="56"/>
  <c r="C11" i="56"/>
  <c r="C10" i="56"/>
  <c r="C9" i="56"/>
  <c r="C8" i="56"/>
  <c r="C7" i="56"/>
  <c r="C6" i="56"/>
  <c r="C5" i="56"/>
  <c r="C4" i="56"/>
  <c r="C3" i="56"/>
  <c r="C2" i="56"/>
  <c r="C129" i="57"/>
  <c r="C128" i="57"/>
  <c r="C127" i="57"/>
  <c r="C126" i="57"/>
  <c r="C125" i="57"/>
  <c r="C124" i="57"/>
  <c r="C123" i="57"/>
  <c r="C122" i="57"/>
  <c r="C121" i="57"/>
  <c r="C120" i="57"/>
  <c r="C119" i="57"/>
  <c r="C118" i="57"/>
  <c r="C117" i="57"/>
  <c r="C116" i="57"/>
  <c r="C115" i="57"/>
  <c r="C114" i="57"/>
  <c r="C113" i="57"/>
  <c r="C112" i="57"/>
  <c r="C111" i="57"/>
  <c r="C110" i="57"/>
  <c r="C109" i="57"/>
  <c r="C108" i="57"/>
  <c r="C107" i="57"/>
  <c r="C106" i="57"/>
  <c r="C105" i="57"/>
  <c r="C104" i="57"/>
  <c r="C103" i="57"/>
  <c r="C102" i="57"/>
  <c r="C101" i="57"/>
  <c r="C100" i="57"/>
  <c r="C99" i="57"/>
  <c r="C98" i="57"/>
  <c r="C97" i="57"/>
  <c r="C96" i="57"/>
  <c r="C95" i="57"/>
  <c r="C94" i="57"/>
  <c r="C93" i="57"/>
  <c r="C92" i="57"/>
  <c r="C91" i="57"/>
  <c r="C90" i="57"/>
  <c r="C89" i="57"/>
  <c r="C88" i="57"/>
  <c r="C87" i="57"/>
  <c r="C86" i="57"/>
  <c r="C85" i="57"/>
  <c r="C84" i="57"/>
  <c r="C83" i="57"/>
  <c r="C82" i="57"/>
  <c r="C81" i="57"/>
  <c r="C80" i="57"/>
  <c r="C79" i="57"/>
  <c r="C78" i="57"/>
  <c r="C77" i="57"/>
  <c r="C76" i="57"/>
  <c r="C75" i="57"/>
  <c r="C74" i="57"/>
  <c r="C73" i="57"/>
  <c r="C72" i="57"/>
  <c r="C71" i="57"/>
  <c r="C70" i="57"/>
  <c r="C69" i="57"/>
  <c r="C68" i="57"/>
  <c r="C67" i="57"/>
  <c r="C66" i="57"/>
  <c r="C65" i="57"/>
  <c r="C64" i="57"/>
  <c r="C63" i="57"/>
  <c r="C62" i="57"/>
  <c r="C61" i="57"/>
  <c r="C60" i="57"/>
  <c r="C59" i="57"/>
  <c r="C58" i="57"/>
  <c r="C57" i="57"/>
  <c r="C56" i="57"/>
  <c r="C55" i="57"/>
  <c r="C54" i="57"/>
  <c r="C53" i="57"/>
  <c r="C52" i="57"/>
  <c r="C51" i="57"/>
  <c r="C50" i="57"/>
  <c r="C49" i="57"/>
  <c r="C48" i="57"/>
  <c r="C47" i="57"/>
  <c r="C46" i="57"/>
  <c r="C45" i="57"/>
  <c r="C44" i="57"/>
  <c r="C43" i="57"/>
  <c r="C42" i="57"/>
  <c r="C41" i="57"/>
  <c r="C40" i="57"/>
  <c r="C39" i="57"/>
  <c r="C38" i="57"/>
  <c r="C37" i="57"/>
  <c r="C36" i="57"/>
  <c r="C35" i="57"/>
  <c r="C34" i="57"/>
  <c r="C33" i="57"/>
  <c r="C32" i="57"/>
  <c r="C31" i="57"/>
  <c r="C30" i="57"/>
  <c r="C29" i="57"/>
  <c r="C28" i="57"/>
  <c r="C27" i="57"/>
  <c r="C26" i="57"/>
  <c r="C25" i="57"/>
  <c r="C24" i="57"/>
  <c r="C23" i="57"/>
  <c r="C22" i="57"/>
  <c r="C21" i="57"/>
  <c r="C20" i="57"/>
  <c r="C19" i="57"/>
  <c r="C18" i="57"/>
  <c r="C17" i="57"/>
  <c r="C16" i="57"/>
  <c r="C15" i="57"/>
  <c r="C14" i="57"/>
  <c r="C13" i="57"/>
  <c r="C12" i="57"/>
  <c r="C11" i="57"/>
  <c r="C10" i="57"/>
  <c r="C9" i="57"/>
  <c r="C8" i="57"/>
  <c r="C7" i="57"/>
  <c r="C6" i="57"/>
  <c r="C5" i="57"/>
  <c r="C4" i="57"/>
  <c r="C3" i="57"/>
  <c r="C2" i="57"/>
  <c r="C129" i="58" l="1"/>
  <c r="C128" i="58"/>
  <c r="C127" i="58"/>
  <c r="C126" i="58"/>
  <c r="C125" i="58"/>
  <c r="C124" i="58"/>
  <c r="C123" i="58"/>
  <c r="C122" i="58"/>
  <c r="C121" i="58"/>
  <c r="C120" i="58"/>
  <c r="C119" i="58"/>
  <c r="C118" i="58"/>
  <c r="C117" i="58"/>
  <c r="C116" i="58"/>
  <c r="C115" i="58"/>
  <c r="C114" i="58"/>
  <c r="C113" i="58"/>
  <c r="C112" i="58"/>
  <c r="C111" i="58"/>
  <c r="C110" i="58"/>
  <c r="C109" i="58"/>
  <c r="C108" i="58"/>
  <c r="C107" i="58"/>
  <c r="C106" i="58"/>
  <c r="C105" i="58"/>
  <c r="C104" i="58"/>
  <c r="C103" i="58"/>
  <c r="C102" i="58"/>
  <c r="C101" i="58"/>
  <c r="C100" i="58"/>
  <c r="C99" i="58"/>
  <c r="C98" i="58"/>
  <c r="C97" i="58"/>
  <c r="C96" i="58"/>
  <c r="C95" i="58"/>
  <c r="C94" i="58"/>
  <c r="C93" i="58"/>
  <c r="C92" i="58"/>
  <c r="C91" i="58"/>
  <c r="C90" i="58"/>
  <c r="C89" i="58"/>
  <c r="C88" i="58"/>
  <c r="C87" i="58"/>
  <c r="C86" i="58"/>
  <c r="C85" i="58"/>
  <c r="C84" i="58"/>
  <c r="C83" i="58"/>
  <c r="C82" i="58"/>
  <c r="C81" i="58"/>
  <c r="C80" i="58"/>
  <c r="C79" i="58"/>
  <c r="C78" i="58"/>
  <c r="C77" i="58"/>
  <c r="C76" i="58"/>
  <c r="C75" i="58"/>
  <c r="C74" i="58"/>
  <c r="C73" i="58"/>
  <c r="C72" i="58"/>
  <c r="C71" i="58"/>
  <c r="C70" i="58"/>
  <c r="C69" i="58"/>
  <c r="C68" i="58"/>
  <c r="C67" i="58"/>
  <c r="C66" i="58"/>
  <c r="C65" i="58"/>
  <c r="C64" i="58"/>
  <c r="C63" i="58"/>
  <c r="C62" i="58"/>
  <c r="C61" i="58"/>
  <c r="C60" i="58"/>
  <c r="C59" i="58"/>
  <c r="C58" i="58"/>
  <c r="C57" i="58"/>
  <c r="C56" i="58"/>
  <c r="C55" i="58"/>
  <c r="C54" i="58"/>
  <c r="C53" i="58"/>
  <c r="C52" i="58"/>
  <c r="C51" i="58"/>
  <c r="C50" i="58"/>
  <c r="C49" i="58"/>
  <c r="C48" i="58"/>
  <c r="C47" i="58"/>
  <c r="C46" i="58"/>
  <c r="C45" i="58"/>
  <c r="C44" i="58"/>
  <c r="C43" i="58"/>
  <c r="C42" i="58"/>
  <c r="C41" i="58"/>
  <c r="C40" i="58"/>
  <c r="C39" i="58"/>
  <c r="C38" i="58"/>
  <c r="C37" i="58"/>
  <c r="C36" i="58"/>
  <c r="C35" i="58"/>
  <c r="C34" i="58"/>
  <c r="C33" i="58"/>
  <c r="C32" i="58"/>
  <c r="C31" i="58"/>
  <c r="C30" i="58"/>
  <c r="C29" i="58"/>
  <c r="C28" i="58"/>
  <c r="C27" i="58"/>
  <c r="C26" i="58"/>
  <c r="C25" i="58"/>
  <c r="C24" i="58"/>
  <c r="C23" i="58"/>
  <c r="C22" i="58"/>
  <c r="C21" i="58"/>
  <c r="C20" i="58"/>
  <c r="C19" i="58"/>
  <c r="C18" i="58"/>
  <c r="C17" i="58"/>
  <c r="C16" i="58"/>
  <c r="C15" i="58"/>
  <c r="C14" i="58"/>
  <c r="C13" i="58"/>
  <c r="C12" i="58"/>
  <c r="C11" i="58"/>
  <c r="C10" i="58"/>
  <c r="C9" i="58"/>
  <c r="C8" i="58"/>
  <c r="C7" i="58"/>
  <c r="C6" i="58"/>
  <c r="C5" i="58"/>
  <c r="C4" i="58"/>
  <c r="C3" i="58"/>
  <c r="C2" i="58"/>
  <c r="C2" i="59" l="1"/>
  <c r="A2" i="59" s="1"/>
  <c r="C12" i="59"/>
  <c r="C13" i="59"/>
  <c r="C14" i="59"/>
  <c r="C15" i="59"/>
  <c r="D15" i="59" s="1"/>
  <c r="C16" i="59"/>
  <c r="A16" i="59" s="1"/>
  <c r="C17" i="59"/>
  <c r="C18" i="59"/>
  <c r="D18" i="59" s="1"/>
  <c r="C19" i="59"/>
  <c r="C20" i="59"/>
  <c r="C21" i="59"/>
  <c r="C22" i="59"/>
  <c r="C23" i="59"/>
  <c r="C24" i="59"/>
  <c r="D24" i="59" s="1"/>
  <c r="C25" i="59"/>
  <c r="D25" i="59" s="1"/>
  <c r="C26" i="59"/>
  <c r="D26" i="59" s="1"/>
  <c r="C27" i="59"/>
  <c r="A27" i="59" s="1"/>
  <c r="C28" i="59"/>
  <c r="C29" i="59"/>
  <c r="C30" i="59"/>
  <c r="C31" i="59"/>
  <c r="D31" i="59" s="1"/>
  <c r="C32" i="59"/>
  <c r="A32" i="59" s="1"/>
  <c r="C33" i="59"/>
  <c r="C34" i="59"/>
  <c r="D34" i="59" s="1"/>
  <c r="C35" i="59"/>
  <c r="D35" i="59" s="1"/>
  <c r="C36" i="59"/>
  <c r="A36" i="59" s="1"/>
  <c r="C37" i="59"/>
  <c r="D37" i="59" s="1"/>
  <c r="C38" i="59"/>
  <c r="D38" i="59" s="1"/>
  <c r="C39" i="59"/>
  <c r="A39" i="59" s="1"/>
  <c r="C40" i="59"/>
  <c r="A40" i="59" s="1"/>
  <c r="C41" i="59"/>
  <c r="D41" i="59" s="1"/>
  <c r="C42" i="59"/>
  <c r="D42" i="59" s="1"/>
  <c r="C43" i="59"/>
  <c r="D43" i="59" s="1"/>
  <c r="C44" i="59"/>
  <c r="C45" i="59"/>
  <c r="A45" i="59" s="1"/>
  <c r="C46" i="59"/>
  <c r="C47" i="59"/>
  <c r="C48" i="59"/>
  <c r="D48" i="59" s="1"/>
  <c r="C49" i="59"/>
  <c r="A49" i="59" s="1"/>
  <c r="C50" i="59"/>
  <c r="C51" i="59"/>
  <c r="D51" i="59" s="1"/>
  <c r="C52" i="59"/>
  <c r="C53" i="59"/>
  <c r="D53" i="59" s="1"/>
  <c r="C54" i="59"/>
  <c r="D54" i="59" s="1"/>
  <c r="C55" i="59"/>
  <c r="C56" i="59"/>
  <c r="C57" i="59"/>
  <c r="A57" i="59" s="1"/>
  <c r="C58" i="59"/>
  <c r="C59" i="59"/>
  <c r="D59" i="59" s="1"/>
  <c r="C60" i="59"/>
  <c r="C61" i="59"/>
  <c r="C62" i="59"/>
  <c r="C63" i="59"/>
  <c r="A63" i="59" s="1"/>
  <c r="C64" i="59"/>
  <c r="D64" i="59" s="1"/>
  <c r="C65" i="59"/>
  <c r="A65" i="59" s="1"/>
  <c r="C66" i="59"/>
  <c r="A66" i="59" s="1"/>
  <c r="C67" i="59"/>
  <c r="C68" i="59"/>
  <c r="C69" i="59"/>
  <c r="C70" i="59"/>
  <c r="C71" i="59"/>
  <c r="C72" i="59"/>
  <c r="C73" i="59"/>
  <c r="A73" i="59" s="1"/>
  <c r="C74" i="59"/>
  <c r="D74" i="59" s="1"/>
  <c r="C75" i="59"/>
  <c r="C76" i="59"/>
  <c r="C77" i="59"/>
  <c r="C78" i="59"/>
  <c r="C79" i="59"/>
  <c r="D79" i="59" s="1"/>
  <c r="C80" i="59"/>
  <c r="A80" i="59" s="1"/>
  <c r="C81" i="59"/>
  <c r="D81" i="59" s="1"/>
  <c r="C82" i="59"/>
  <c r="D82" i="59" s="1"/>
  <c r="C83" i="59"/>
  <c r="C84" i="59"/>
  <c r="C85" i="59"/>
  <c r="A85" i="59" s="1"/>
  <c r="C86" i="59"/>
  <c r="C87" i="59"/>
  <c r="D87" i="59" s="1"/>
  <c r="C88" i="59"/>
  <c r="C89" i="59"/>
  <c r="A89" i="59" s="1"/>
  <c r="D89" i="59"/>
  <c r="C90" i="59"/>
  <c r="C91" i="59"/>
  <c r="C92" i="59"/>
  <c r="C93" i="59"/>
  <c r="C94" i="59"/>
  <c r="C95" i="59"/>
  <c r="C96" i="59"/>
  <c r="D96" i="59" s="1"/>
  <c r="C97" i="59"/>
  <c r="A97" i="59" s="1"/>
  <c r="C98" i="59"/>
  <c r="C99" i="59"/>
  <c r="C100" i="59"/>
  <c r="C101" i="59"/>
  <c r="C102" i="59"/>
  <c r="C103" i="59"/>
  <c r="C104" i="59"/>
  <c r="D104" i="59" s="1"/>
  <c r="C105" i="59"/>
  <c r="D105" i="59" s="1"/>
  <c r="C106" i="59"/>
  <c r="A106" i="59" s="1"/>
  <c r="C107" i="59"/>
  <c r="C108" i="59"/>
  <c r="C109" i="59"/>
  <c r="C110" i="59"/>
  <c r="C111" i="59"/>
  <c r="C112" i="59"/>
  <c r="A112" i="59" s="1"/>
  <c r="C113" i="59"/>
  <c r="C114" i="59"/>
  <c r="D114" i="59" s="1"/>
  <c r="C115" i="59"/>
  <c r="C116" i="59"/>
  <c r="C117" i="59"/>
  <c r="A117" i="59" s="1"/>
  <c r="C118" i="59"/>
  <c r="C119" i="59"/>
  <c r="D119" i="59" s="1"/>
  <c r="C120" i="59"/>
  <c r="A120" i="59" s="1"/>
  <c r="C121" i="59"/>
  <c r="D121" i="59" s="1"/>
  <c r="C122" i="59"/>
  <c r="C123" i="59"/>
  <c r="C124" i="59"/>
  <c r="C125" i="59"/>
  <c r="C126" i="59"/>
  <c r="C127" i="59"/>
  <c r="C128" i="59"/>
  <c r="D128" i="59" s="1"/>
  <c r="C129" i="59"/>
  <c r="D129" i="59" s="1"/>
  <c r="C9" i="59"/>
  <c r="C10" i="59"/>
  <c r="C11" i="59"/>
  <c r="C3" i="59"/>
  <c r="A3" i="59" s="1"/>
  <c r="C4" i="59"/>
  <c r="A4" i="59" s="1"/>
  <c r="C5" i="59"/>
  <c r="C6" i="59"/>
  <c r="D6" i="59" s="1"/>
  <c r="C7" i="59"/>
  <c r="C8" i="59"/>
  <c r="E2" i="28"/>
  <c r="AX2" i="28" s="1"/>
  <c r="E129" i="40"/>
  <c r="E2" i="12"/>
  <c r="AX2" i="12" s="1"/>
  <c r="H3" i="12"/>
  <c r="H2" i="12"/>
  <c r="J2" i="12" s="1"/>
  <c r="AO2" i="28"/>
  <c r="H2" i="59"/>
  <c r="J2" i="59" s="1"/>
  <c r="H3" i="59"/>
  <c r="J3" i="59" s="1"/>
  <c r="H4" i="59"/>
  <c r="H5" i="59"/>
  <c r="J5" i="59" s="1"/>
  <c r="N5" i="59" s="1"/>
  <c r="H6" i="59"/>
  <c r="H7" i="59"/>
  <c r="J7" i="59" s="1"/>
  <c r="H8" i="59"/>
  <c r="J8" i="59" s="1"/>
  <c r="H9" i="59"/>
  <c r="J9" i="59" s="1"/>
  <c r="H10" i="59"/>
  <c r="J10" i="59" s="1"/>
  <c r="H11" i="59"/>
  <c r="J11" i="59" s="1"/>
  <c r="H12" i="59"/>
  <c r="H13" i="59"/>
  <c r="J13" i="59" s="1"/>
  <c r="H14" i="59"/>
  <c r="H15" i="59"/>
  <c r="J15" i="59" s="1"/>
  <c r="L15" i="59" s="1"/>
  <c r="H16" i="59"/>
  <c r="J16" i="59" s="1"/>
  <c r="H17" i="59"/>
  <c r="J17" i="59" s="1"/>
  <c r="H18" i="59"/>
  <c r="J18" i="59" s="1"/>
  <c r="H19" i="59"/>
  <c r="J19" i="59" s="1"/>
  <c r="H20" i="59"/>
  <c r="J20" i="59" s="1"/>
  <c r="M20" i="59" s="1"/>
  <c r="H21" i="59"/>
  <c r="H22" i="59"/>
  <c r="H23" i="59"/>
  <c r="H24" i="59"/>
  <c r="J24" i="59" s="1"/>
  <c r="H25" i="59"/>
  <c r="J25" i="59"/>
  <c r="L25" i="59" s="1"/>
  <c r="H26" i="59"/>
  <c r="J26" i="59" s="1"/>
  <c r="H27" i="59"/>
  <c r="J27" i="59" s="1"/>
  <c r="H28" i="59"/>
  <c r="H29" i="59"/>
  <c r="J29" i="59" s="1"/>
  <c r="H30" i="59"/>
  <c r="J30" i="59" s="1"/>
  <c r="H31" i="59"/>
  <c r="J31" i="59" s="1"/>
  <c r="H32" i="59"/>
  <c r="J32" i="59" s="1"/>
  <c r="H33" i="59"/>
  <c r="J33" i="59" s="1"/>
  <c r="L33" i="59" s="1"/>
  <c r="H34" i="59"/>
  <c r="J34" i="59" s="1"/>
  <c r="M34" i="59" s="1"/>
  <c r="H35" i="59"/>
  <c r="J35" i="59" s="1"/>
  <c r="H36" i="59"/>
  <c r="H37" i="59"/>
  <c r="J37" i="59" s="1"/>
  <c r="M37" i="59" s="1"/>
  <c r="H38" i="59"/>
  <c r="H39" i="59"/>
  <c r="J39" i="59" s="1"/>
  <c r="L39" i="59" s="1"/>
  <c r="H40" i="59"/>
  <c r="H41" i="59"/>
  <c r="J41" i="59" s="1"/>
  <c r="H42" i="59"/>
  <c r="J42" i="59" s="1"/>
  <c r="H43" i="59"/>
  <c r="H44" i="59"/>
  <c r="J44" i="59" s="1"/>
  <c r="H45" i="59"/>
  <c r="J45" i="59" s="1"/>
  <c r="H46" i="59"/>
  <c r="J46" i="59" s="1"/>
  <c r="N46" i="59" s="1"/>
  <c r="H47" i="59"/>
  <c r="J47" i="59" s="1"/>
  <c r="M47" i="59" s="1"/>
  <c r="H48" i="59"/>
  <c r="J48" i="59" s="1"/>
  <c r="N48" i="59" s="1"/>
  <c r="H49" i="59"/>
  <c r="J49" i="59" s="1"/>
  <c r="L49" i="59" s="1"/>
  <c r="H50" i="59"/>
  <c r="H51" i="59"/>
  <c r="J51" i="59" s="1"/>
  <c r="H52" i="59"/>
  <c r="J52" i="59" s="1"/>
  <c r="H53" i="59"/>
  <c r="J53" i="59" s="1"/>
  <c r="H54" i="59"/>
  <c r="J54" i="59" s="1"/>
  <c r="N54" i="59" s="1"/>
  <c r="H55" i="59"/>
  <c r="J55" i="59" s="1"/>
  <c r="M55" i="59" s="1"/>
  <c r="H56" i="59"/>
  <c r="J56" i="59" s="1"/>
  <c r="H57" i="59"/>
  <c r="J57" i="59" s="1"/>
  <c r="N57" i="59" s="1"/>
  <c r="H58" i="59"/>
  <c r="H59" i="59"/>
  <c r="J59" i="59" s="1"/>
  <c r="N59" i="59" s="1"/>
  <c r="H60" i="59"/>
  <c r="J60" i="59" s="1"/>
  <c r="H61" i="59"/>
  <c r="J61" i="59" s="1"/>
  <c r="N61" i="59" s="1"/>
  <c r="H62" i="59"/>
  <c r="J62" i="59" s="1"/>
  <c r="H63" i="59"/>
  <c r="H64" i="59"/>
  <c r="J64" i="59" s="1"/>
  <c r="M64" i="59" s="1"/>
  <c r="H65" i="59"/>
  <c r="J65" i="59" s="1"/>
  <c r="M65" i="59" s="1"/>
  <c r="H66" i="59"/>
  <c r="H67" i="59"/>
  <c r="J67" i="59" s="1"/>
  <c r="H68" i="59"/>
  <c r="J68" i="59" s="1"/>
  <c r="H69" i="59"/>
  <c r="J69" i="59" s="1"/>
  <c r="H70" i="59"/>
  <c r="H71" i="59"/>
  <c r="J71" i="59" s="1"/>
  <c r="M71" i="59" s="1"/>
  <c r="H72" i="59"/>
  <c r="J72" i="59" s="1"/>
  <c r="H73" i="59"/>
  <c r="J73" i="59" s="1"/>
  <c r="N73" i="59" s="1"/>
  <c r="H74" i="59"/>
  <c r="J74" i="59" s="1"/>
  <c r="H75" i="59"/>
  <c r="J75" i="59" s="1"/>
  <c r="H76" i="59"/>
  <c r="J76" i="59" s="1"/>
  <c r="H77" i="59"/>
  <c r="J77" i="59" s="1"/>
  <c r="H78" i="59"/>
  <c r="J78" i="59" s="1"/>
  <c r="H79" i="59"/>
  <c r="J79" i="59" s="1"/>
  <c r="N79" i="59" s="1"/>
  <c r="H80" i="59"/>
  <c r="J80" i="59" s="1"/>
  <c r="L80" i="59" s="1"/>
  <c r="H81" i="59"/>
  <c r="J81" i="59" s="1"/>
  <c r="L81" i="59" s="1"/>
  <c r="H82" i="59"/>
  <c r="H83" i="59"/>
  <c r="J83" i="59" s="1"/>
  <c r="H84" i="59"/>
  <c r="J84" i="59" s="1"/>
  <c r="H85" i="59"/>
  <c r="J85" i="59" s="1"/>
  <c r="H86" i="59"/>
  <c r="J86" i="59" s="1"/>
  <c r="H87" i="59"/>
  <c r="J87" i="59" s="1"/>
  <c r="H88" i="59"/>
  <c r="J88" i="59" s="1"/>
  <c r="H89" i="59"/>
  <c r="J89" i="59" s="1"/>
  <c r="L89" i="59" s="1"/>
  <c r="H90" i="59"/>
  <c r="J90" i="59" s="1"/>
  <c r="L90" i="59" s="1"/>
  <c r="H91" i="59"/>
  <c r="J91" i="59" s="1"/>
  <c r="M91" i="59" s="1"/>
  <c r="H92" i="59"/>
  <c r="J92" i="59" s="1"/>
  <c r="H93" i="59"/>
  <c r="J93" i="59" s="1"/>
  <c r="H94" i="59"/>
  <c r="J94" i="59" s="1"/>
  <c r="H95" i="59"/>
  <c r="J95" i="59" s="1"/>
  <c r="H96" i="59"/>
  <c r="J96" i="59" s="1"/>
  <c r="H97" i="59"/>
  <c r="J97" i="59" s="1"/>
  <c r="M97" i="59" s="1"/>
  <c r="H98" i="59"/>
  <c r="J98" i="59" s="1"/>
  <c r="H99" i="59"/>
  <c r="J99" i="59" s="1"/>
  <c r="H100" i="59"/>
  <c r="J100" i="59" s="1"/>
  <c r="H101" i="59"/>
  <c r="J101" i="59" s="1"/>
  <c r="H102" i="59"/>
  <c r="H103" i="59"/>
  <c r="J103" i="59" s="1"/>
  <c r="H104" i="59"/>
  <c r="J104" i="59" s="1"/>
  <c r="L104" i="59" s="1"/>
  <c r="H105" i="59"/>
  <c r="J105" i="59" s="1"/>
  <c r="N105" i="59" s="1"/>
  <c r="H106" i="59"/>
  <c r="J106" i="59" s="1"/>
  <c r="H107" i="59"/>
  <c r="J107" i="59" s="1"/>
  <c r="H108" i="59"/>
  <c r="J108" i="59" s="1"/>
  <c r="H109" i="59"/>
  <c r="J109" i="59" s="1"/>
  <c r="H110" i="59"/>
  <c r="J110" i="59" s="1"/>
  <c r="H111" i="59"/>
  <c r="H112" i="59"/>
  <c r="J112" i="59" s="1"/>
  <c r="M112" i="59" s="1"/>
  <c r="H113" i="59"/>
  <c r="J113" i="59" s="1"/>
  <c r="N113" i="59" s="1"/>
  <c r="H114" i="59"/>
  <c r="J114" i="59" s="1"/>
  <c r="H115" i="59"/>
  <c r="J115" i="59" s="1"/>
  <c r="H116" i="59"/>
  <c r="H117" i="59"/>
  <c r="J117" i="59" s="1"/>
  <c r="H118" i="59"/>
  <c r="J118" i="59" s="1"/>
  <c r="H119" i="59"/>
  <c r="H120" i="59"/>
  <c r="J120" i="59" s="1"/>
  <c r="N120" i="59" s="1"/>
  <c r="H121" i="59"/>
  <c r="J121" i="59" s="1"/>
  <c r="H122" i="59"/>
  <c r="J122" i="59" s="1"/>
  <c r="H123" i="59"/>
  <c r="H124" i="59"/>
  <c r="J124" i="59" s="1"/>
  <c r="L124" i="59" s="1"/>
  <c r="H125" i="59"/>
  <c r="J125" i="59" s="1"/>
  <c r="H126" i="59"/>
  <c r="H127" i="59"/>
  <c r="J127" i="59" s="1"/>
  <c r="N127" i="59" s="1"/>
  <c r="H128" i="59"/>
  <c r="J128" i="59" s="1"/>
  <c r="H129" i="59"/>
  <c r="J129" i="59" s="1"/>
  <c r="L129" i="59" s="1"/>
  <c r="E3" i="59"/>
  <c r="E4" i="59"/>
  <c r="AX4" i="59" s="1"/>
  <c r="E5" i="59"/>
  <c r="E6" i="59"/>
  <c r="AX6" i="59" s="1"/>
  <c r="E7" i="59"/>
  <c r="AX7" i="59" s="1"/>
  <c r="E8" i="59"/>
  <c r="AX8" i="59" s="1"/>
  <c r="E9" i="59"/>
  <c r="E10" i="59"/>
  <c r="AX10" i="59" s="1"/>
  <c r="E11" i="59"/>
  <c r="AX11" i="59" s="1"/>
  <c r="E12" i="59"/>
  <c r="AX12" i="59" s="1"/>
  <c r="E13" i="59"/>
  <c r="E14" i="59"/>
  <c r="AX14" i="59" s="1"/>
  <c r="E15" i="59"/>
  <c r="AX15" i="59" s="1"/>
  <c r="E16" i="59"/>
  <c r="AX16" i="59" s="1"/>
  <c r="E17" i="59"/>
  <c r="E18" i="59"/>
  <c r="AH18" i="59" s="1"/>
  <c r="E19" i="59"/>
  <c r="E20" i="59"/>
  <c r="AX20" i="59" s="1"/>
  <c r="E21" i="59"/>
  <c r="E22" i="59"/>
  <c r="AX22" i="59" s="1"/>
  <c r="E23" i="59"/>
  <c r="AX23" i="59" s="1"/>
  <c r="E24" i="59"/>
  <c r="AX24" i="59" s="1"/>
  <c r="E25" i="59"/>
  <c r="AX25" i="59" s="1"/>
  <c r="E26" i="59"/>
  <c r="E27" i="59"/>
  <c r="E28" i="59"/>
  <c r="AX28" i="59" s="1"/>
  <c r="E29" i="59"/>
  <c r="E30" i="59"/>
  <c r="AX30" i="59" s="1"/>
  <c r="E31" i="59"/>
  <c r="AX31" i="59" s="1"/>
  <c r="E32" i="59"/>
  <c r="AX32" i="59" s="1"/>
  <c r="E33" i="59"/>
  <c r="E34" i="59"/>
  <c r="F34" i="59" s="1"/>
  <c r="G34" i="59" s="1"/>
  <c r="E35" i="59"/>
  <c r="AX35" i="59" s="1"/>
  <c r="E36" i="59"/>
  <c r="AX36" i="59" s="1"/>
  <c r="E37" i="59"/>
  <c r="E38" i="59"/>
  <c r="AX38" i="59" s="1"/>
  <c r="E39" i="59"/>
  <c r="AX39" i="59" s="1"/>
  <c r="E40" i="59"/>
  <c r="F40" i="59" s="1"/>
  <c r="G40" i="59" s="1"/>
  <c r="E41" i="59"/>
  <c r="AH41" i="59" s="1"/>
  <c r="E42" i="59"/>
  <c r="E43" i="59"/>
  <c r="E44" i="59"/>
  <c r="AX44" i="59" s="1"/>
  <c r="E45" i="59"/>
  <c r="E46" i="59"/>
  <c r="AH46" i="59" s="1"/>
  <c r="E47" i="59"/>
  <c r="E48" i="59"/>
  <c r="AX48" i="59" s="1"/>
  <c r="E49" i="59"/>
  <c r="E50" i="59"/>
  <c r="AX50" i="59" s="1"/>
  <c r="E51" i="59"/>
  <c r="E52" i="59"/>
  <c r="F52" i="59" s="1"/>
  <c r="G52" i="59" s="1"/>
  <c r="E53" i="59"/>
  <c r="AX53" i="59" s="1"/>
  <c r="E54" i="59"/>
  <c r="E55" i="59"/>
  <c r="AH55" i="59" s="1"/>
  <c r="E56" i="59"/>
  <c r="AX56" i="59" s="1"/>
  <c r="E57" i="59"/>
  <c r="AX57" i="59" s="1"/>
  <c r="E58" i="59"/>
  <c r="AX58" i="59" s="1"/>
  <c r="E59" i="59"/>
  <c r="E60" i="59"/>
  <c r="AX60" i="59" s="1"/>
  <c r="E61" i="59"/>
  <c r="E62" i="59"/>
  <c r="E63" i="59"/>
  <c r="AX63" i="59" s="1"/>
  <c r="E64" i="59"/>
  <c r="AX64" i="59" s="1"/>
  <c r="E65" i="59"/>
  <c r="AX65" i="59" s="1"/>
  <c r="E66" i="59"/>
  <c r="AX66" i="59" s="1"/>
  <c r="E67" i="59"/>
  <c r="AX67" i="59" s="1"/>
  <c r="E68" i="59"/>
  <c r="AX68" i="59" s="1"/>
  <c r="E69" i="59"/>
  <c r="AX69" i="59" s="1"/>
  <c r="E70" i="59"/>
  <c r="AX70" i="59" s="1"/>
  <c r="E71" i="59"/>
  <c r="AX71" i="59" s="1"/>
  <c r="E72" i="59"/>
  <c r="AX72" i="59" s="1"/>
  <c r="E73" i="59"/>
  <c r="AX73" i="59" s="1"/>
  <c r="E74" i="59"/>
  <c r="E75" i="59"/>
  <c r="AX75" i="59" s="1"/>
  <c r="E76" i="59"/>
  <c r="AX76" i="59" s="1"/>
  <c r="E77" i="59"/>
  <c r="AX77" i="59" s="1"/>
  <c r="E78" i="59"/>
  <c r="AX78" i="59" s="1"/>
  <c r="E79" i="59"/>
  <c r="AX79" i="59" s="1"/>
  <c r="E80" i="59"/>
  <c r="F80" i="59" s="1"/>
  <c r="G80" i="59" s="1"/>
  <c r="E81" i="59"/>
  <c r="AX81" i="59" s="1"/>
  <c r="E82" i="59"/>
  <c r="E83" i="59"/>
  <c r="AX83" i="59" s="1"/>
  <c r="E84" i="59"/>
  <c r="AX84" i="59" s="1"/>
  <c r="E85" i="59"/>
  <c r="AX85" i="59" s="1"/>
  <c r="E86" i="59"/>
  <c r="AX86" i="59" s="1"/>
  <c r="E87" i="59"/>
  <c r="E88" i="59"/>
  <c r="AX88" i="59" s="1"/>
  <c r="E89" i="59"/>
  <c r="F89" i="59" s="1"/>
  <c r="G89" i="59" s="1"/>
  <c r="S89" i="59" s="1"/>
  <c r="E90" i="59"/>
  <c r="AX90" i="59" s="1"/>
  <c r="E91" i="59"/>
  <c r="AX91" i="59" s="1"/>
  <c r="E92" i="59"/>
  <c r="AX92" i="59" s="1"/>
  <c r="E93" i="59"/>
  <c r="AX93" i="59" s="1"/>
  <c r="E94" i="59"/>
  <c r="AX94" i="59" s="1"/>
  <c r="F94" i="59"/>
  <c r="G94" i="59" s="1"/>
  <c r="R94" i="59" s="1"/>
  <c r="E95" i="59"/>
  <c r="AX95" i="59" s="1"/>
  <c r="E96" i="59"/>
  <c r="E97" i="59"/>
  <c r="AX97" i="59" s="1"/>
  <c r="E98" i="59"/>
  <c r="F98" i="59" s="1"/>
  <c r="G98" i="59" s="1"/>
  <c r="E99" i="59"/>
  <c r="AX99" i="59" s="1"/>
  <c r="E100" i="59"/>
  <c r="AX100" i="59" s="1"/>
  <c r="E101" i="59"/>
  <c r="AX101" i="59" s="1"/>
  <c r="E102" i="59"/>
  <c r="AX102" i="59" s="1"/>
  <c r="E103" i="59"/>
  <c r="F103" i="59" s="1"/>
  <c r="G103" i="59" s="1"/>
  <c r="E104" i="59"/>
  <c r="E105" i="59"/>
  <c r="E106" i="59"/>
  <c r="E107" i="59"/>
  <c r="AX107" i="59" s="1"/>
  <c r="E108" i="59"/>
  <c r="AX108" i="59" s="1"/>
  <c r="E109" i="59"/>
  <c r="AX109" i="59" s="1"/>
  <c r="F109" i="59"/>
  <c r="G109" i="59" s="1"/>
  <c r="AE109" i="59" s="1" a="1"/>
  <c r="AE109" i="59" s="1"/>
  <c r="E110" i="59"/>
  <c r="AX110" i="59" s="1"/>
  <c r="E111" i="59"/>
  <c r="AX111" i="59" s="1"/>
  <c r="E112" i="59"/>
  <c r="E113" i="59"/>
  <c r="AX113" i="59" s="1"/>
  <c r="E114" i="59"/>
  <c r="AX114" i="59" s="1"/>
  <c r="E115" i="59"/>
  <c r="AX115" i="59" s="1"/>
  <c r="E116" i="59"/>
  <c r="E117" i="59"/>
  <c r="AX117" i="59" s="1"/>
  <c r="E118" i="59"/>
  <c r="AX118" i="59" s="1"/>
  <c r="E119" i="59"/>
  <c r="E120" i="59"/>
  <c r="AX120" i="59" s="1"/>
  <c r="E121" i="59"/>
  <c r="AX121" i="59" s="1"/>
  <c r="E122" i="59"/>
  <c r="F122" i="59" s="1"/>
  <c r="G122" i="59" s="1"/>
  <c r="W122" i="59" s="1"/>
  <c r="E123" i="59"/>
  <c r="AX123" i="59" s="1"/>
  <c r="E124" i="59"/>
  <c r="AX124" i="59" s="1"/>
  <c r="E125" i="59"/>
  <c r="F125" i="59" s="1"/>
  <c r="G125" i="59" s="1"/>
  <c r="U125" i="59" s="1"/>
  <c r="E126" i="59"/>
  <c r="E127" i="59"/>
  <c r="E128" i="59"/>
  <c r="F128" i="59" s="1"/>
  <c r="G128" i="59" s="1"/>
  <c r="Z128" i="59" s="1"/>
  <c r="AZ128" i="59" s="1"/>
  <c r="E129" i="59"/>
  <c r="AX129" i="59" s="1"/>
  <c r="E2" i="59"/>
  <c r="AE145" i="59" a="1"/>
  <c r="AE145" i="59" s="1"/>
  <c r="AE144" i="59" a="1"/>
  <c r="AE144" i="59" s="1"/>
  <c r="AE143" i="59" a="1"/>
  <c r="AE143" i="59" s="1"/>
  <c r="AE142" i="59" a="1"/>
  <c r="AE142" i="59" s="1"/>
  <c r="AE141" i="59" a="1"/>
  <c r="AE141" i="59" s="1"/>
  <c r="AE140" i="59" a="1"/>
  <c r="AE140" i="59" s="1"/>
  <c r="AE139" i="59" a="1"/>
  <c r="AE139" i="59" s="1"/>
  <c r="AE138" i="59" a="1"/>
  <c r="AE138" i="59" s="1"/>
  <c r="AE137" i="59" a="1"/>
  <c r="AE137" i="59" s="1"/>
  <c r="AE136" i="59" a="1"/>
  <c r="AE136" i="59" s="1"/>
  <c r="AE135" i="59" a="1"/>
  <c r="AE135" i="59"/>
  <c r="AE134" i="59" a="1"/>
  <c r="AE134" i="59" s="1"/>
  <c r="AE133" i="59" a="1"/>
  <c r="AE133" i="59" s="1"/>
  <c r="AE132" i="59" a="1"/>
  <c r="AE132" i="59" s="1"/>
  <c r="AE131" i="59" a="1"/>
  <c r="AE131" i="59" s="1"/>
  <c r="AE130" i="59" a="1"/>
  <c r="AE130" i="59" s="1"/>
  <c r="AT129" i="59"/>
  <c r="AR129" i="59"/>
  <c r="AO129" i="59"/>
  <c r="AT128" i="59"/>
  <c r="AR128" i="59"/>
  <c r="AO128" i="59"/>
  <c r="AT127" i="59"/>
  <c r="AR127" i="59"/>
  <c r="AO127" i="59"/>
  <c r="AT126" i="59"/>
  <c r="AR126" i="59"/>
  <c r="AO126" i="59"/>
  <c r="J126" i="59"/>
  <c r="AT125" i="59"/>
  <c r="AR125" i="59"/>
  <c r="AO125" i="59"/>
  <c r="AT124" i="59"/>
  <c r="AR124" i="59"/>
  <c r="AO124" i="59"/>
  <c r="AT123" i="59"/>
  <c r="AR123" i="59"/>
  <c r="AO123" i="59"/>
  <c r="J123" i="59"/>
  <c r="F123" i="59"/>
  <c r="G123" i="59" s="1"/>
  <c r="AE123" i="59" s="1" a="1"/>
  <c r="AE123" i="59" s="1"/>
  <c r="AT122" i="59"/>
  <c r="AR122" i="59"/>
  <c r="AO122" i="59"/>
  <c r="AT121" i="59"/>
  <c r="AR121" i="59"/>
  <c r="AO121" i="59"/>
  <c r="AT120" i="59"/>
  <c r="AR120" i="59"/>
  <c r="AO120" i="59"/>
  <c r="AT119" i="59"/>
  <c r="AR119" i="59"/>
  <c r="AO119" i="59"/>
  <c r="J119" i="59"/>
  <c r="AT118" i="59"/>
  <c r="AR118" i="59"/>
  <c r="AO118" i="59"/>
  <c r="F118" i="59"/>
  <c r="G118" i="59" s="1"/>
  <c r="AT117" i="59"/>
  <c r="AR117" i="59"/>
  <c r="AO117" i="59"/>
  <c r="AT116" i="59"/>
  <c r="AR116" i="59"/>
  <c r="AO116" i="59"/>
  <c r="J116" i="59"/>
  <c r="AT115" i="59"/>
  <c r="AR115" i="59"/>
  <c r="AO115" i="59"/>
  <c r="AT114" i="59"/>
  <c r="AR114" i="59"/>
  <c r="AO114" i="59"/>
  <c r="AT113" i="59"/>
  <c r="AR113" i="59"/>
  <c r="AO113" i="59"/>
  <c r="AT112" i="59"/>
  <c r="AR112" i="59"/>
  <c r="AO112" i="59"/>
  <c r="AT111" i="59"/>
  <c r="AR111" i="59"/>
  <c r="AO111" i="59"/>
  <c r="J111" i="59"/>
  <c r="AT110" i="59"/>
  <c r="AR110" i="59"/>
  <c r="AO110" i="59"/>
  <c r="AT109" i="59"/>
  <c r="AR109" i="59"/>
  <c r="AO109" i="59"/>
  <c r="AT108" i="59"/>
  <c r="AR108" i="59"/>
  <c r="AO108" i="59"/>
  <c r="AT107" i="59"/>
  <c r="AR107" i="59"/>
  <c r="AO107" i="59"/>
  <c r="AT106" i="59"/>
  <c r="AR106" i="59"/>
  <c r="AO106" i="59"/>
  <c r="AT105" i="59"/>
  <c r="AR105" i="59"/>
  <c r="AO105" i="59"/>
  <c r="AT104" i="59"/>
  <c r="AR104" i="59"/>
  <c r="AO104" i="59"/>
  <c r="AT103" i="59"/>
  <c r="AR103" i="59"/>
  <c r="AO103" i="59"/>
  <c r="AT102" i="59"/>
  <c r="AR102" i="59"/>
  <c r="AO102" i="59"/>
  <c r="J102" i="59"/>
  <c r="AT101" i="59"/>
  <c r="AR101" i="59"/>
  <c r="AO101" i="59"/>
  <c r="AT100" i="59"/>
  <c r="AR100" i="59"/>
  <c r="AO100" i="59"/>
  <c r="F100" i="59"/>
  <c r="G100" i="59" s="1"/>
  <c r="S100" i="59" s="1"/>
  <c r="AT99" i="59"/>
  <c r="AR99" i="59"/>
  <c r="AO99" i="59"/>
  <c r="AT98" i="59"/>
  <c r="AR98" i="59"/>
  <c r="AO98" i="59"/>
  <c r="AT97" i="59"/>
  <c r="AR97" i="59"/>
  <c r="AO97" i="59"/>
  <c r="AT96" i="59"/>
  <c r="AR96" i="59"/>
  <c r="AO96" i="59"/>
  <c r="AT95" i="59"/>
  <c r="AR95" i="59"/>
  <c r="AO95" i="59"/>
  <c r="AT94" i="59"/>
  <c r="AR94" i="59"/>
  <c r="AO94" i="59"/>
  <c r="AT93" i="59"/>
  <c r="AR93" i="59"/>
  <c r="AO93" i="59"/>
  <c r="AT92" i="59"/>
  <c r="AR92" i="59"/>
  <c r="AO92" i="59"/>
  <c r="AT91" i="59"/>
  <c r="AR91" i="59"/>
  <c r="AO91" i="59"/>
  <c r="AT90" i="59"/>
  <c r="AR90" i="59"/>
  <c r="AO90" i="59"/>
  <c r="AT89" i="59"/>
  <c r="AR89" i="59"/>
  <c r="AO89" i="59"/>
  <c r="AT88" i="59"/>
  <c r="AR88" i="59"/>
  <c r="AO88" i="59"/>
  <c r="M88" i="59"/>
  <c r="AT87" i="59"/>
  <c r="AR87" i="59"/>
  <c r="AO87" i="59"/>
  <c r="AT86" i="59"/>
  <c r="AR86" i="59"/>
  <c r="AO86" i="59"/>
  <c r="AT85" i="59"/>
  <c r="AR85" i="59"/>
  <c r="AO85" i="59"/>
  <c r="AT84" i="59"/>
  <c r="AR84" i="59"/>
  <c r="AO84" i="59"/>
  <c r="AT83" i="59"/>
  <c r="AR83" i="59"/>
  <c r="AO83" i="59"/>
  <c r="AT82" i="59"/>
  <c r="AR82" i="59"/>
  <c r="AO82" i="59"/>
  <c r="J82" i="59"/>
  <c r="AT81" i="59"/>
  <c r="AR81" i="59"/>
  <c r="AO81" i="59"/>
  <c r="AT80" i="59"/>
  <c r="AR80" i="59"/>
  <c r="AO80" i="59"/>
  <c r="AT79" i="59"/>
  <c r="AR79" i="59"/>
  <c r="AO79" i="59"/>
  <c r="AT78" i="59"/>
  <c r="AR78" i="59"/>
  <c r="AO78" i="59"/>
  <c r="F78" i="59"/>
  <c r="G78" i="59" s="1"/>
  <c r="R78" i="59" s="1"/>
  <c r="AT77" i="59"/>
  <c r="AR77" i="59"/>
  <c r="AO77" i="59"/>
  <c r="AT76" i="59"/>
  <c r="AR76" i="59"/>
  <c r="AO76" i="59"/>
  <c r="AT75" i="59"/>
  <c r="AR75" i="59"/>
  <c r="AO75" i="59"/>
  <c r="AT74" i="59"/>
  <c r="AR74" i="59"/>
  <c r="AO74" i="59"/>
  <c r="AT73" i="59"/>
  <c r="AO73" i="59"/>
  <c r="AT72" i="59"/>
  <c r="AO72" i="59"/>
  <c r="AT71" i="59"/>
  <c r="AO71" i="59"/>
  <c r="AT70" i="59"/>
  <c r="AO70" i="59"/>
  <c r="J70" i="59"/>
  <c r="F70" i="59"/>
  <c r="G70" i="59" s="1"/>
  <c r="AT69" i="59"/>
  <c r="AO69" i="59"/>
  <c r="AT68" i="59"/>
  <c r="AO68" i="59"/>
  <c r="AT67" i="59"/>
  <c r="AO67" i="59"/>
  <c r="AT66" i="59"/>
  <c r="AO66" i="59"/>
  <c r="J66" i="59"/>
  <c r="AT65" i="59"/>
  <c r="AT64" i="59"/>
  <c r="A64" i="59"/>
  <c r="AT63" i="59"/>
  <c r="J63" i="59"/>
  <c r="N63" i="59" s="1"/>
  <c r="AT62" i="59"/>
  <c r="AT61" i="59"/>
  <c r="AT60" i="59"/>
  <c r="AH60" i="59"/>
  <c r="F60" i="59"/>
  <c r="G60" i="59" s="1"/>
  <c r="S60" i="59" s="1"/>
  <c r="AT59" i="59"/>
  <c r="AT58" i="59"/>
  <c r="J58" i="59"/>
  <c r="M58" i="59" s="1"/>
  <c r="AT57" i="59"/>
  <c r="AT56" i="59"/>
  <c r="AT55" i="59"/>
  <c r="AT54" i="59"/>
  <c r="A54" i="59"/>
  <c r="AT53" i="59"/>
  <c r="A53" i="59"/>
  <c r="AT52" i="59"/>
  <c r="AT51" i="59"/>
  <c r="AT50" i="59"/>
  <c r="J50" i="59"/>
  <c r="AT49" i="59"/>
  <c r="AJ49" i="59"/>
  <c r="AL49" i="59" s="1"/>
  <c r="AT48" i="59"/>
  <c r="AJ48" i="59"/>
  <c r="AL48" i="59" s="1"/>
  <c r="A48" i="59"/>
  <c r="AT47" i="59"/>
  <c r="AJ47" i="59"/>
  <c r="AL47" i="59" s="1"/>
  <c r="AT46" i="59"/>
  <c r="AJ46" i="59"/>
  <c r="AL46" i="59" s="1"/>
  <c r="A46" i="59"/>
  <c r="D46" i="59"/>
  <c r="AT45" i="59"/>
  <c r="AJ45" i="59"/>
  <c r="AL45" i="59" s="1"/>
  <c r="D45" i="59"/>
  <c r="AT44" i="59"/>
  <c r="AJ44" i="59"/>
  <c r="AL44" i="59" s="1"/>
  <c r="AT43" i="59"/>
  <c r="AJ43" i="59"/>
  <c r="AL43" i="59" s="1"/>
  <c r="J43" i="59"/>
  <c r="AT42" i="59"/>
  <c r="AJ42" i="59"/>
  <c r="AL42" i="59" s="1"/>
  <c r="AT41" i="59"/>
  <c r="AJ41" i="59"/>
  <c r="AK41" i="59" s="1"/>
  <c r="AT40" i="59"/>
  <c r="AJ40" i="59"/>
  <c r="AK40" i="59" s="1"/>
  <c r="J40" i="59"/>
  <c r="AT39" i="59"/>
  <c r="AJ39" i="59"/>
  <c r="AK39" i="59" s="1"/>
  <c r="AT38" i="59"/>
  <c r="AJ38" i="59"/>
  <c r="AK38" i="59" s="1"/>
  <c r="J38" i="59"/>
  <c r="AT37" i="59"/>
  <c r="AJ37" i="59"/>
  <c r="AK37" i="59" s="1"/>
  <c r="AT36" i="59"/>
  <c r="AJ36" i="59"/>
  <c r="AK36" i="59" s="1"/>
  <c r="J36" i="59"/>
  <c r="F36" i="59"/>
  <c r="G36" i="59" s="1"/>
  <c r="AT35" i="59"/>
  <c r="AJ35" i="59"/>
  <c r="AK35" i="59" s="1"/>
  <c r="A35" i="59"/>
  <c r="AT34" i="59"/>
  <c r="AJ34" i="59"/>
  <c r="AK34" i="59" s="1"/>
  <c r="AT33" i="59"/>
  <c r="AT32" i="59"/>
  <c r="AT31" i="59"/>
  <c r="AH31" i="59"/>
  <c r="F31" i="59"/>
  <c r="G31" i="59" s="1"/>
  <c r="AT30" i="59"/>
  <c r="AT29" i="59"/>
  <c r="AT28" i="59"/>
  <c r="J28" i="59"/>
  <c r="M28" i="59" s="1"/>
  <c r="AT27" i="59"/>
  <c r="AT26" i="59"/>
  <c r="AT25" i="59"/>
  <c r="AO25" i="59"/>
  <c r="F25" i="59"/>
  <c r="G25" i="59" s="1"/>
  <c r="AT24" i="59"/>
  <c r="AO24" i="59"/>
  <c r="AT23" i="59"/>
  <c r="AO23" i="59"/>
  <c r="J23" i="59"/>
  <c r="AT22" i="59"/>
  <c r="AO22" i="59"/>
  <c r="J22" i="59"/>
  <c r="L22" i="59" s="1"/>
  <c r="AT21" i="59"/>
  <c r="AO21" i="59"/>
  <c r="J21" i="59"/>
  <c r="M21" i="59" s="1"/>
  <c r="D21" i="59"/>
  <c r="A21" i="59"/>
  <c r="AT20" i="59"/>
  <c r="AO20" i="59"/>
  <c r="F20" i="59"/>
  <c r="G20" i="59" s="1"/>
  <c r="AT19" i="59"/>
  <c r="AO19" i="59"/>
  <c r="AT18" i="59"/>
  <c r="AO18" i="59"/>
  <c r="AT17" i="59"/>
  <c r="AO17" i="59"/>
  <c r="AT16" i="59"/>
  <c r="AO16" i="59"/>
  <c r="D16" i="59"/>
  <c r="AT15" i="59"/>
  <c r="AO15" i="59"/>
  <c r="AT14" i="59"/>
  <c r="AO14" i="59"/>
  <c r="AH14" i="59"/>
  <c r="J14" i="59"/>
  <c r="N14" i="59" s="1"/>
  <c r="AT13" i="59"/>
  <c r="AO13" i="59"/>
  <c r="AT12" i="59"/>
  <c r="AO12" i="59"/>
  <c r="AH12" i="59"/>
  <c r="J12" i="59"/>
  <c r="AT11" i="59"/>
  <c r="AO11" i="59"/>
  <c r="AT10" i="59"/>
  <c r="AO10" i="59"/>
  <c r="AT9" i="59"/>
  <c r="AO9" i="59"/>
  <c r="AT8" i="59"/>
  <c r="AO8" i="59"/>
  <c r="F8" i="59"/>
  <c r="G8" i="59" s="1"/>
  <c r="V8" i="59" s="1"/>
  <c r="AY8" i="59" s="1"/>
  <c r="AT7" i="59"/>
  <c r="AO7" i="59"/>
  <c r="AH7" i="59"/>
  <c r="AT6" i="59"/>
  <c r="AO6" i="59"/>
  <c r="J6" i="59"/>
  <c r="AT5" i="59"/>
  <c r="AO5" i="59"/>
  <c r="AT4" i="59"/>
  <c r="AO4" i="59"/>
  <c r="J4" i="59"/>
  <c r="AT3" i="59"/>
  <c r="AO3" i="59"/>
  <c r="D3" i="59"/>
  <c r="AT2" i="59"/>
  <c r="AO2" i="59"/>
  <c r="AC2" i="59"/>
  <c r="F2" i="59"/>
  <c r="G2" i="59" s="1"/>
  <c r="AU2" i="59" s="1"/>
  <c r="H2" i="58"/>
  <c r="J2" i="58" s="1"/>
  <c r="N2" i="58" s="1"/>
  <c r="H3" i="58"/>
  <c r="J3" i="58" s="1"/>
  <c r="M3" i="58" s="1"/>
  <c r="H4" i="58"/>
  <c r="J4" i="58" s="1"/>
  <c r="H5" i="58"/>
  <c r="J5" i="58" s="1"/>
  <c r="M5" i="58" s="1"/>
  <c r="H6" i="58"/>
  <c r="J6" i="58" s="1"/>
  <c r="H7" i="58"/>
  <c r="H8" i="58"/>
  <c r="J8" i="58" s="1"/>
  <c r="N8" i="58" s="1"/>
  <c r="H9" i="58"/>
  <c r="H10" i="58"/>
  <c r="J10" i="58" s="1"/>
  <c r="H11" i="58"/>
  <c r="J11" i="58" s="1"/>
  <c r="N11" i="58" s="1"/>
  <c r="H12" i="58"/>
  <c r="J12" i="58" s="1"/>
  <c r="AB12" i="58" s="1"/>
  <c r="H13" i="58"/>
  <c r="J13" i="58" s="1"/>
  <c r="AB13" i="58" s="1"/>
  <c r="H14" i="58"/>
  <c r="J14" i="58" s="1"/>
  <c r="M14" i="58" s="1"/>
  <c r="AG14" i="58" s="1"/>
  <c r="H15" i="58"/>
  <c r="H16" i="58"/>
  <c r="J16" i="58" s="1"/>
  <c r="M16" i="58" s="1"/>
  <c r="H17" i="58"/>
  <c r="H18" i="58"/>
  <c r="J18" i="58" s="1"/>
  <c r="H19" i="58"/>
  <c r="J19" i="58" s="1"/>
  <c r="H20" i="58"/>
  <c r="J20" i="58" s="1"/>
  <c r="P20" i="58" s="1"/>
  <c r="H21" i="58"/>
  <c r="J21" i="58" s="1"/>
  <c r="H22" i="58"/>
  <c r="H23" i="58"/>
  <c r="H24" i="58"/>
  <c r="J24" i="58" s="1"/>
  <c r="H25" i="58"/>
  <c r="J25" i="58" s="1"/>
  <c r="M25" i="58" s="1"/>
  <c r="H26" i="58"/>
  <c r="J26" i="58" s="1"/>
  <c r="H27" i="58"/>
  <c r="J27" i="58" s="1"/>
  <c r="H28" i="58"/>
  <c r="J28" i="58" s="1"/>
  <c r="H29" i="58"/>
  <c r="J29" i="58" s="1"/>
  <c r="N29" i="58" s="1"/>
  <c r="H30" i="58"/>
  <c r="J30" i="58" s="1"/>
  <c r="H31" i="58"/>
  <c r="H32" i="58"/>
  <c r="J32" i="58" s="1"/>
  <c r="H33" i="58"/>
  <c r="J33" i="58" s="1"/>
  <c r="H34" i="58"/>
  <c r="H35" i="58"/>
  <c r="J35" i="58" s="1"/>
  <c r="H36" i="58"/>
  <c r="J36" i="58" s="1"/>
  <c r="H37" i="58"/>
  <c r="J37" i="58" s="1"/>
  <c r="H38" i="58"/>
  <c r="J38" i="58" s="1"/>
  <c r="M38" i="58" s="1"/>
  <c r="H39" i="58"/>
  <c r="H40" i="58"/>
  <c r="J40" i="58" s="1"/>
  <c r="H41" i="58"/>
  <c r="H42" i="58"/>
  <c r="H43" i="58"/>
  <c r="J43" i="58" s="1"/>
  <c r="L43" i="58" s="1"/>
  <c r="H44" i="58"/>
  <c r="J44" i="58" s="1"/>
  <c r="H45" i="58"/>
  <c r="H46" i="58"/>
  <c r="J46" i="58" s="1"/>
  <c r="H47" i="58"/>
  <c r="J47" i="58" s="1"/>
  <c r="H48" i="58"/>
  <c r="J48" i="58" s="1"/>
  <c r="H49" i="58"/>
  <c r="J49" i="58" s="1"/>
  <c r="H50" i="58"/>
  <c r="H51" i="58"/>
  <c r="J51" i="58" s="1"/>
  <c r="H52" i="58"/>
  <c r="J52" i="58" s="1"/>
  <c r="V52" i="58" s="1"/>
  <c r="AY52" i="58" s="1"/>
  <c r="H53" i="58"/>
  <c r="J53" i="58" s="1"/>
  <c r="H54" i="58"/>
  <c r="J54" i="58" s="1"/>
  <c r="H55" i="58"/>
  <c r="H56" i="58"/>
  <c r="J56" i="58" s="1"/>
  <c r="H57" i="58"/>
  <c r="J57" i="58" s="1"/>
  <c r="H58" i="58"/>
  <c r="J58" i="58" s="1"/>
  <c r="H59" i="58"/>
  <c r="J59" i="58" s="1"/>
  <c r="H60" i="58"/>
  <c r="J60" i="58" s="1"/>
  <c r="AB60" i="58" s="1"/>
  <c r="H61" i="58"/>
  <c r="J61" i="58" s="1"/>
  <c r="H62" i="58"/>
  <c r="J62" i="58" s="1"/>
  <c r="H63" i="58"/>
  <c r="H64" i="58"/>
  <c r="J64" i="58" s="1"/>
  <c r="H65" i="58"/>
  <c r="J65" i="58" s="1"/>
  <c r="H66" i="58"/>
  <c r="J66" i="58" s="1"/>
  <c r="M66" i="58" s="1"/>
  <c r="H67" i="58"/>
  <c r="J67" i="58" s="1"/>
  <c r="H68" i="58"/>
  <c r="J68" i="58" s="1"/>
  <c r="H69" i="58"/>
  <c r="J69" i="58" s="1"/>
  <c r="L69" i="58" s="1"/>
  <c r="H70" i="58"/>
  <c r="H71" i="58"/>
  <c r="H72" i="58"/>
  <c r="J72" i="58" s="1"/>
  <c r="H73" i="58"/>
  <c r="J73" i="58" s="1"/>
  <c r="H74" i="58"/>
  <c r="H75" i="58"/>
  <c r="J75" i="58" s="1"/>
  <c r="M75" i="58" s="1"/>
  <c r="H76" i="58"/>
  <c r="J76" i="58" s="1"/>
  <c r="H77" i="58"/>
  <c r="J77" i="58" s="1"/>
  <c r="M77" i="58" s="1"/>
  <c r="H78" i="58"/>
  <c r="H79" i="58"/>
  <c r="H80" i="58"/>
  <c r="J80" i="58" s="1"/>
  <c r="H81" i="58"/>
  <c r="J81" i="58" s="1"/>
  <c r="N81" i="58" s="1"/>
  <c r="H82" i="58"/>
  <c r="J82" i="58" s="1"/>
  <c r="H83" i="58"/>
  <c r="J83" i="58" s="1"/>
  <c r="H84" i="58"/>
  <c r="J84" i="58" s="1"/>
  <c r="M84" i="58" s="1"/>
  <c r="H85" i="58"/>
  <c r="J85" i="58" s="1"/>
  <c r="M85" i="58" s="1"/>
  <c r="H86" i="58"/>
  <c r="H87" i="58"/>
  <c r="J87" i="58" s="1"/>
  <c r="H88" i="58"/>
  <c r="J88" i="58" s="1"/>
  <c r="H89" i="58"/>
  <c r="J89" i="58" s="1"/>
  <c r="H90" i="58"/>
  <c r="J90" i="58" s="1"/>
  <c r="M90" i="58" s="1"/>
  <c r="H91" i="58"/>
  <c r="J91" i="58" s="1"/>
  <c r="N91" i="58" s="1"/>
  <c r="H92" i="58"/>
  <c r="J92" i="58" s="1"/>
  <c r="H93" i="58"/>
  <c r="J93" i="58" s="1"/>
  <c r="L93" i="58" s="1"/>
  <c r="H94" i="58"/>
  <c r="H95" i="58"/>
  <c r="J95" i="58" s="1"/>
  <c r="H96" i="58"/>
  <c r="J96" i="58"/>
  <c r="H97" i="58"/>
  <c r="J97" i="58" s="1"/>
  <c r="M97" i="58" s="1"/>
  <c r="H98" i="58"/>
  <c r="J98" i="58" s="1"/>
  <c r="M98" i="58" s="1"/>
  <c r="H99" i="58"/>
  <c r="J99" i="58" s="1"/>
  <c r="H100" i="58"/>
  <c r="J100" i="58" s="1"/>
  <c r="H101" i="58"/>
  <c r="H102" i="58"/>
  <c r="H103" i="58"/>
  <c r="H104" i="58"/>
  <c r="J104" i="58" s="1"/>
  <c r="H105" i="58"/>
  <c r="J105" i="58" s="1"/>
  <c r="H106" i="58"/>
  <c r="J106" i="58" s="1"/>
  <c r="L106" i="58" s="1"/>
  <c r="H107" i="58"/>
  <c r="J107" i="58" s="1"/>
  <c r="H108" i="58"/>
  <c r="J108" i="58" s="1"/>
  <c r="H109" i="58"/>
  <c r="H110" i="58"/>
  <c r="H111" i="58"/>
  <c r="J111" i="58" s="1"/>
  <c r="H112" i="58"/>
  <c r="J112" i="58" s="1"/>
  <c r="H113" i="58"/>
  <c r="J113" i="58" s="1"/>
  <c r="H114" i="58"/>
  <c r="J114" i="58" s="1"/>
  <c r="N114" i="58" s="1"/>
  <c r="H115" i="58"/>
  <c r="J115" i="58" s="1"/>
  <c r="L115" i="58" s="1"/>
  <c r="H116" i="58"/>
  <c r="J116" i="58" s="1"/>
  <c r="H117" i="58"/>
  <c r="J117" i="58" s="1"/>
  <c r="H118" i="58"/>
  <c r="H119" i="58"/>
  <c r="J119" i="58" s="1"/>
  <c r="L119" i="58" s="1"/>
  <c r="H120" i="58"/>
  <c r="J120" i="58"/>
  <c r="H121" i="58"/>
  <c r="J121" i="58" s="1"/>
  <c r="H122" i="58"/>
  <c r="H123" i="58"/>
  <c r="J123" i="58" s="1"/>
  <c r="H124" i="58"/>
  <c r="H125" i="58"/>
  <c r="J125" i="58" s="1"/>
  <c r="H126" i="58"/>
  <c r="H127" i="58"/>
  <c r="J127" i="58" s="1"/>
  <c r="H128" i="58"/>
  <c r="J128" i="58" s="1"/>
  <c r="H129" i="58"/>
  <c r="J129" i="58" s="1"/>
  <c r="E3" i="58"/>
  <c r="AX3" i="58" s="1"/>
  <c r="E4" i="58"/>
  <c r="AX4" i="58" s="1"/>
  <c r="E5" i="58"/>
  <c r="AX5" i="58" s="1"/>
  <c r="E6" i="58"/>
  <c r="AX6" i="58" s="1"/>
  <c r="E7" i="58"/>
  <c r="E8" i="58"/>
  <c r="AH8" i="58" s="1"/>
  <c r="E9" i="58"/>
  <c r="AX9" i="58" s="1"/>
  <c r="E10" i="58"/>
  <c r="F10" i="58" s="1"/>
  <c r="G10" i="58" s="1"/>
  <c r="S10" i="58" s="1"/>
  <c r="E11" i="58"/>
  <c r="AX11" i="58" s="1"/>
  <c r="E12" i="58"/>
  <c r="E13" i="58"/>
  <c r="AX13" i="58" s="1"/>
  <c r="E14" i="58"/>
  <c r="AX14" i="58" s="1"/>
  <c r="E15" i="58"/>
  <c r="E16" i="58"/>
  <c r="E17" i="58"/>
  <c r="E18" i="58"/>
  <c r="AH18" i="58" s="1"/>
  <c r="E19" i="58"/>
  <c r="AX19" i="58" s="1"/>
  <c r="E20" i="58"/>
  <c r="AX20" i="58" s="1"/>
  <c r="E21" i="58"/>
  <c r="E22" i="58"/>
  <c r="AX22" i="58" s="1"/>
  <c r="E23" i="58"/>
  <c r="E24" i="58"/>
  <c r="E25" i="58"/>
  <c r="AX25" i="58" s="1"/>
  <c r="E26" i="58"/>
  <c r="F26" i="58" s="1"/>
  <c r="G26" i="58" s="1"/>
  <c r="AB26" i="58" s="1"/>
  <c r="E27" i="58"/>
  <c r="AX27" i="58" s="1"/>
  <c r="E28" i="58"/>
  <c r="E29" i="58"/>
  <c r="AH29" i="58" s="1"/>
  <c r="E30" i="58"/>
  <c r="AX30" i="58" s="1"/>
  <c r="E31" i="58"/>
  <c r="E32" i="58"/>
  <c r="E33" i="58"/>
  <c r="F33" i="58" s="1"/>
  <c r="G33" i="58" s="1"/>
  <c r="E34" i="58"/>
  <c r="AX34" i="58" s="1"/>
  <c r="E35" i="58"/>
  <c r="AX35" i="58" s="1"/>
  <c r="E36" i="58"/>
  <c r="AX36" i="58" s="1"/>
  <c r="E37" i="58"/>
  <c r="AX37" i="58" s="1"/>
  <c r="E38" i="58"/>
  <c r="AX38" i="58" s="1"/>
  <c r="E39" i="58"/>
  <c r="E40" i="58"/>
  <c r="E41" i="58"/>
  <c r="AX41" i="58" s="1"/>
  <c r="E42" i="58"/>
  <c r="AH42" i="58" s="1"/>
  <c r="E43" i="58"/>
  <c r="AH43" i="58" s="1"/>
  <c r="E44" i="58"/>
  <c r="AX44" i="58" s="1"/>
  <c r="E45" i="58"/>
  <c r="E46" i="58"/>
  <c r="AX46" i="58" s="1"/>
  <c r="E47" i="58"/>
  <c r="F47" i="58" s="1"/>
  <c r="G47" i="58" s="1"/>
  <c r="R47" i="58" s="1"/>
  <c r="E48" i="58"/>
  <c r="E49" i="58"/>
  <c r="AH49" i="58" s="1"/>
  <c r="E50" i="58"/>
  <c r="AX50" i="58" s="1"/>
  <c r="E51" i="58"/>
  <c r="AX51" i="58" s="1"/>
  <c r="E52" i="58"/>
  <c r="AX52" i="58" s="1"/>
  <c r="E53" i="58"/>
  <c r="AX53" i="58" s="1"/>
  <c r="E54" i="58"/>
  <c r="AX54" i="58" s="1"/>
  <c r="E55" i="58"/>
  <c r="AX55" i="58" s="1"/>
  <c r="E56" i="58"/>
  <c r="E57" i="58"/>
  <c r="AX57" i="58" s="1"/>
  <c r="E58" i="58"/>
  <c r="AX58" i="58" s="1"/>
  <c r="E59" i="58"/>
  <c r="AX59" i="58" s="1"/>
  <c r="E60" i="58"/>
  <c r="AX60" i="58" s="1"/>
  <c r="E61" i="58"/>
  <c r="E62" i="58"/>
  <c r="AX62" i="58" s="1"/>
  <c r="E63" i="58"/>
  <c r="E64" i="58"/>
  <c r="E65" i="58"/>
  <c r="AX65" i="58" s="1"/>
  <c r="E66" i="58"/>
  <c r="AG66" i="58" s="1"/>
  <c r="E67" i="58"/>
  <c r="AX67" i="58" s="1"/>
  <c r="E68" i="58"/>
  <c r="AX68" i="58" s="1"/>
  <c r="E69" i="58"/>
  <c r="AX69" i="58" s="1"/>
  <c r="E70" i="58"/>
  <c r="AX70" i="58" s="1"/>
  <c r="E71" i="58"/>
  <c r="AX71" i="58" s="1"/>
  <c r="E72" i="58"/>
  <c r="E73" i="58"/>
  <c r="AX73" i="58" s="1"/>
  <c r="E74" i="58"/>
  <c r="AX74" i="58" s="1"/>
  <c r="E75" i="58"/>
  <c r="AX75" i="58" s="1"/>
  <c r="E76" i="58"/>
  <c r="AX76" i="58" s="1"/>
  <c r="E77" i="58"/>
  <c r="AX77" i="58" s="1"/>
  <c r="E78" i="58"/>
  <c r="AX78" i="58" s="1"/>
  <c r="E79" i="58"/>
  <c r="AX79" i="58" s="1"/>
  <c r="E80" i="58"/>
  <c r="E81" i="58"/>
  <c r="AX81" i="58" s="1"/>
  <c r="E82" i="58"/>
  <c r="AX82" i="58" s="1"/>
  <c r="E83" i="58"/>
  <c r="AX83" i="58" s="1"/>
  <c r="E84" i="58"/>
  <c r="AX84" i="58" s="1"/>
  <c r="E85" i="58"/>
  <c r="AX85" i="58" s="1"/>
  <c r="E86" i="58"/>
  <c r="AX86" i="58" s="1"/>
  <c r="E87" i="58"/>
  <c r="E88" i="58"/>
  <c r="E89" i="58"/>
  <c r="AX89" i="58" s="1"/>
  <c r="E90" i="58"/>
  <c r="AX90" i="58" s="1"/>
  <c r="E91" i="58"/>
  <c r="AX91" i="58" s="1"/>
  <c r="E92" i="58"/>
  <c r="AX92" i="58" s="1"/>
  <c r="E93" i="58"/>
  <c r="AX93" i="58" s="1"/>
  <c r="E94" i="58"/>
  <c r="E95" i="58"/>
  <c r="E96" i="58"/>
  <c r="AX96" i="58" s="1"/>
  <c r="E97" i="58"/>
  <c r="AX97" i="58" s="1"/>
  <c r="E98" i="58"/>
  <c r="AX98" i="58" s="1"/>
  <c r="E99" i="58"/>
  <c r="AX99" i="58" s="1"/>
  <c r="E100" i="58"/>
  <c r="AX100" i="58" s="1"/>
  <c r="E101" i="58"/>
  <c r="AX101" i="58" s="1"/>
  <c r="E102" i="58"/>
  <c r="E103" i="58"/>
  <c r="AX103" i="58" s="1"/>
  <c r="E104" i="58"/>
  <c r="AX104" i="58" s="1"/>
  <c r="E105" i="58"/>
  <c r="AX105" i="58" s="1"/>
  <c r="E106" i="58"/>
  <c r="AX106" i="58" s="1"/>
  <c r="E107" i="58"/>
  <c r="AX107" i="58" s="1"/>
  <c r="E108" i="58"/>
  <c r="AX108" i="58" s="1"/>
  <c r="E109" i="58"/>
  <c r="AX109" i="58" s="1"/>
  <c r="E110" i="58"/>
  <c r="AX110" i="58" s="1"/>
  <c r="E111" i="58"/>
  <c r="AX111" i="58" s="1"/>
  <c r="E112" i="58"/>
  <c r="AX112" i="58" s="1"/>
  <c r="E113" i="58"/>
  <c r="AX113" i="58" s="1"/>
  <c r="E114" i="58"/>
  <c r="AX114" i="58" s="1"/>
  <c r="E115" i="58"/>
  <c r="AX115" i="58" s="1"/>
  <c r="E116" i="58"/>
  <c r="AX116" i="58" s="1"/>
  <c r="E117" i="58"/>
  <c r="AX117" i="58" s="1"/>
  <c r="E118" i="58"/>
  <c r="AX118" i="58" s="1"/>
  <c r="E119" i="58"/>
  <c r="AX119" i="58" s="1"/>
  <c r="E120" i="58"/>
  <c r="AX120" i="58" s="1"/>
  <c r="E121" i="58"/>
  <c r="AX121" i="58" s="1"/>
  <c r="E122" i="58"/>
  <c r="E123" i="58"/>
  <c r="AX123" i="58" s="1"/>
  <c r="E124" i="58"/>
  <c r="E125" i="58"/>
  <c r="AX125" i="58" s="1"/>
  <c r="E126" i="58"/>
  <c r="AX126" i="58" s="1"/>
  <c r="E127" i="58"/>
  <c r="AX127" i="58" s="1"/>
  <c r="E128" i="58"/>
  <c r="AX128" i="58" s="1"/>
  <c r="E129" i="58"/>
  <c r="AX129" i="58" s="1"/>
  <c r="E2" i="58"/>
  <c r="AE145" i="58" a="1"/>
  <c r="AE145" i="58" s="1"/>
  <c r="AE144" i="58" a="1"/>
  <c r="AE144" i="58" s="1"/>
  <c r="AE143" i="58" a="1"/>
  <c r="AE143" i="58" s="1"/>
  <c r="AE142" i="58" a="1"/>
  <c r="AE142" i="58"/>
  <c r="AE141" i="58" a="1"/>
  <c r="AE141" i="58" s="1"/>
  <c r="AE140" i="58" a="1"/>
  <c r="AE140" i="58" s="1"/>
  <c r="AE139" i="58" a="1"/>
  <c r="AE139" i="58" s="1"/>
  <c r="AE138" i="58" a="1"/>
  <c r="AE138" i="58" s="1"/>
  <c r="AE137" i="58" a="1"/>
  <c r="AE137" i="58" s="1"/>
  <c r="AE136" i="58" a="1"/>
  <c r="AE136" i="58" s="1"/>
  <c r="AE135" i="58" a="1"/>
  <c r="AE135" i="58" s="1"/>
  <c r="AE134" i="58" a="1"/>
  <c r="AE134" i="58" s="1"/>
  <c r="AE133" i="58" a="1"/>
  <c r="AE133" i="58" s="1"/>
  <c r="AE132" i="58" a="1"/>
  <c r="AE132" i="58" s="1"/>
  <c r="AE131" i="58" a="1"/>
  <c r="AE131" i="58" s="1"/>
  <c r="AE130" i="58" a="1"/>
  <c r="AE130" i="58" s="1"/>
  <c r="AT129" i="58"/>
  <c r="AR129" i="58"/>
  <c r="AO129" i="58"/>
  <c r="A129" i="58"/>
  <c r="AT128" i="58"/>
  <c r="AR128" i="58"/>
  <c r="AO128" i="58"/>
  <c r="AT127" i="58"/>
  <c r="AR127" i="58"/>
  <c r="AO127" i="58"/>
  <c r="AT126" i="58"/>
  <c r="AR126" i="58"/>
  <c r="AO126" i="58"/>
  <c r="J126" i="58"/>
  <c r="N126" i="58" s="1"/>
  <c r="D126" i="58"/>
  <c r="AT125" i="58"/>
  <c r="AR125" i="58"/>
  <c r="AO125" i="58"/>
  <c r="A125" i="58"/>
  <c r="AT124" i="58"/>
  <c r="AR124" i="58"/>
  <c r="AO124" i="58"/>
  <c r="J124" i="58"/>
  <c r="N124" i="58" s="1"/>
  <c r="AT123" i="58"/>
  <c r="AR123" i="58"/>
  <c r="AO123" i="58"/>
  <c r="D123" i="58"/>
  <c r="AT122" i="58"/>
  <c r="AR122" i="58"/>
  <c r="AO122" i="58"/>
  <c r="J122" i="58"/>
  <c r="M122" i="58" s="1"/>
  <c r="AT121" i="58"/>
  <c r="AR121" i="58"/>
  <c r="AO121" i="58"/>
  <c r="AT120" i="58"/>
  <c r="AR120" i="58"/>
  <c r="AO120" i="58"/>
  <c r="AT119" i="58"/>
  <c r="AR119" i="58"/>
  <c r="AO119" i="58"/>
  <c r="AT118" i="58"/>
  <c r="AR118" i="58"/>
  <c r="AO118" i="58"/>
  <c r="J118" i="58"/>
  <c r="N118" i="58" s="1"/>
  <c r="AT117" i="58"/>
  <c r="AR117" i="58"/>
  <c r="AO117" i="58"/>
  <c r="F117" i="58"/>
  <c r="G117" i="58" s="1"/>
  <c r="AT116" i="58"/>
  <c r="AR116" i="58"/>
  <c r="AO116" i="58"/>
  <c r="AT115" i="58"/>
  <c r="AR115" i="58"/>
  <c r="AO115" i="58"/>
  <c r="AT114" i="58"/>
  <c r="AR114" i="58"/>
  <c r="AO114" i="58"/>
  <c r="AT113" i="58"/>
  <c r="AR113" i="58"/>
  <c r="AO113" i="58"/>
  <c r="F113" i="58"/>
  <c r="G113" i="58" s="1"/>
  <c r="AA113" i="58" s="1"/>
  <c r="AT112" i="58"/>
  <c r="AR112" i="58"/>
  <c r="AO112" i="58"/>
  <c r="AT111" i="58"/>
  <c r="AR111" i="58"/>
  <c r="AO111" i="58"/>
  <c r="AT110" i="58"/>
  <c r="AR110" i="58"/>
  <c r="AO110" i="58"/>
  <c r="J110" i="58"/>
  <c r="L110" i="58" s="1"/>
  <c r="AT109" i="58"/>
  <c r="AR109" i="58"/>
  <c r="AO109" i="58"/>
  <c r="J109" i="58"/>
  <c r="L109" i="58" s="1"/>
  <c r="AT108" i="58"/>
  <c r="AR108" i="58"/>
  <c r="AO108" i="58"/>
  <c r="F108" i="58"/>
  <c r="G108" i="58" s="1"/>
  <c r="P108" i="58" s="1"/>
  <c r="AT107" i="58"/>
  <c r="AR107" i="58"/>
  <c r="AO107" i="58"/>
  <c r="AT106" i="58"/>
  <c r="AR106" i="58"/>
  <c r="AO106" i="58"/>
  <c r="AT105" i="58"/>
  <c r="AR105" i="58"/>
  <c r="AO105" i="58"/>
  <c r="AT104" i="58"/>
  <c r="AR104" i="58"/>
  <c r="AO104" i="58"/>
  <c r="AT103" i="58"/>
  <c r="AR103" i="58"/>
  <c r="AO103" i="58"/>
  <c r="J103" i="58"/>
  <c r="M103" i="58" s="1"/>
  <c r="F103" i="58"/>
  <c r="G103" i="58" s="1"/>
  <c r="AT102" i="58"/>
  <c r="AR102" i="58"/>
  <c r="AO102" i="58"/>
  <c r="J102" i="58"/>
  <c r="N102" i="58" s="1"/>
  <c r="AT101" i="58"/>
  <c r="AR101" i="58"/>
  <c r="AO101" i="58"/>
  <c r="J101" i="58"/>
  <c r="F101" i="58"/>
  <c r="G101" i="58" s="1"/>
  <c r="AA101" i="58" s="1"/>
  <c r="AT100" i="58"/>
  <c r="AR100" i="58"/>
  <c r="AO100" i="58"/>
  <c r="AT99" i="58"/>
  <c r="AR99" i="58"/>
  <c r="AO99" i="58"/>
  <c r="AT98" i="58"/>
  <c r="AR98" i="58"/>
  <c r="AO98" i="58"/>
  <c r="AT97" i="58"/>
  <c r="AR97" i="58"/>
  <c r="AO97" i="58"/>
  <c r="AT96" i="58"/>
  <c r="AR96" i="58"/>
  <c r="AO96" i="58"/>
  <c r="AT95" i="58"/>
  <c r="AR95" i="58"/>
  <c r="AO95" i="58"/>
  <c r="AT94" i="58"/>
  <c r="AR94" i="58"/>
  <c r="AO94" i="58"/>
  <c r="J94" i="58"/>
  <c r="N94" i="58" s="1"/>
  <c r="D94" i="58"/>
  <c r="AT93" i="58"/>
  <c r="AR93" i="58"/>
  <c r="AO93" i="58"/>
  <c r="AT92" i="58"/>
  <c r="AR92" i="58"/>
  <c r="AO92" i="58"/>
  <c r="AT91" i="58"/>
  <c r="AR91" i="58"/>
  <c r="AO91" i="58"/>
  <c r="D91" i="58"/>
  <c r="A91" i="58"/>
  <c r="AT90" i="58"/>
  <c r="AR90" i="58"/>
  <c r="AO90" i="58"/>
  <c r="AT89" i="58"/>
  <c r="AR89" i="58"/>
  <c r="AO89" i="58"/>
  <c r="AT88" i="58"/>
  <c r="AR88" i="58"/>
  <c r="AO88" i="58"/>
  <c r="AT87" i="58"/>
  <c r="AR87" i="58"/>
  <c r="AO87" i="58"/>
  <c r="AT86" i="58"/>
  <c r="AR86" i="58"/>
  <c r="AO86" i="58"/>
  <c r="J86" i="58"/>
  <c r="AT85" i="58"/>
  <c r="AR85" i="58"/>
  <c r="AO85" i="58"/>
  <c r="AT84" i="58"/>
  <c r="AR84" i="58"/>
  <c r="AO84" i="58"/>
  <c r="F84" i="58"/>
  <c r="G84" i="58" s="1"/>
  <c r="AT83" i="58"/>
  <c r="AR83" i="58"/>
  <c r="AO83" i="58"/>
  <c r="F83" i="58"/>
  <c r="G83" i="58" s="1"/>
  <c r="AB83" i="58" s="1"/>
  <c r="AT82" i="58"/>
  <c r="AR82" i="58"/>
  <c r="AO82" i="58"/>
  <c r="AT81" i="58"/>
  <c r="AR81" i="58"/>
  <c r="AO81" i="58"/>
  <c r="AT80" i="58"/>
  <c r="AR80" i="58"/>
  <c r="AO80" i="58"/>
  <c r="AT79" i="58"/>
  <c r="AR79" i="58"/>
  <c r="AO79" i="58"/>
  <c r="J79" i="58"/>
  <c r="AT78" i="58"/>
  <c r="AR78" i="58"/>
  <c r="AO78" i="58"/>
  <c r="J78" i="58"/>
  <c r="L78" i="58" s="1"/>
  <c r="AT77" i="58"/>
  <c r="AR77" i="58"/>
  <c r="AO77" i="58"/>
  <c r="AT76" i="58"/>
  <c r="AR76" i="58"/>
  <c r="AO76" i="58"/>
  <c r="AT75" i="58"/>
  <c r="AR75" i="58"/>
  <c r="AO75" i="58"/>
  <c r="AT74" i="58"/>
  <c r="AR74" i="58"/>
  <c r="AO74" i="58"/>
  <c r="J74" i="58"/>
  <c r="N74" i="58" s="1"/>
  <c r="AT73" i="58"/>
  <c r="AO73" i="58"/>
  <c r="AT72" i="58"/>
  <c r="AO72" i="58"/>
  <c r="AT71" i="58"/>
  <c r="AO71" i="58"/>
  <c r="J71" i="58"/>
  <c r="L71" i="58" s="1"/>
  <c r="AT70" i="58"/>
  <c r="AO70" i="58"/>
  <c r="J70" i="58"/>
  <c r="N70" i="58" s="1"/>
  <c r="AT69" i="58"/>
  <c r="AO69" i="58"/>
  <c r="F69" i="58"/>
  <c r="G69" i="58" s="1"/>
  <c r="V69" i="58" s="1"/>
  <c r="AY69" i="58" s="1"/>
  <c r="AG69" i="58"/>
  <c r="AT68" i="58"/>
  <c r="AO68" i="58"/>
  <c r="AT67" i="58"/>
  <c r="AO67" i="58"/>
  <c r="AG67" i="58"/>
  <c r="AT66" i="58"/>
  <c r="AO66" i="58"/>
  <c r="AT65" i="58"/>
  <c r="AT64" i="58"/>
  <c r="AH64" i="58"/>
  <c r="D64" i="58"/>
  <c r="A64" i="58"/>
  <c r="AT63" i="58"/>
  <c r="J63" i="58"/>
  <c r="M63" i="58" s="1"/>
  <c r="AT62" i="58"/>
  <c r="AH62" i="58"/>
  <c r="F62" i="58"/>
  <c r="G62" i="58" s="1"/>
  <c r="AT61" i="58"/>
  <c r="AT60" i="58"/>
  <c r="F60" i="58"/>
  <c r="G60" i="58" s="1"/>
  <c r="AU60" i="58" s="1"/>
  <c r="AT59" i="58"/>
  <c r="A59" i="58"/>
  <c r="AT58" i="58"/>
  <c r="AT57" i="58"/>
  <c r="AT56" i="58"/>
  <c r="AT55" i="58"/>
  <c r="J55" i="58"/>
  <c r="AT54" i="58"/>
  <c r="AT53" i="58"/>
  <c r="AT52" i="58"/>
  <c r="AT51" i="58"/>
  <c r="AT50" i="58"/>
  <c r="J50" i="58"/>
  <c r="N50" i="58" s="1"/>
  <c r="AT49" i="58"/>
  <c r="AJ49" i="58"/>
  <c r="AL49" i="58" s="1"/>
  <c r="A49" i="58"/>
  <c r="AT48" i="58"/>
  <c r="AJ48" i="58"/>
  <c r="AL48" i="58" s="1"/>
  <c r="AH48" i="58"/>
  <c r="AT47" i="58"/>
  <c r="AJ47" i="58"/>
  <c r="AL47" i="58" s="1"/>
  <c r="AT46" i="58"/>
  <c r="AJ46" i="58"/>
  <c r="AL46" i="58" s="1"/>
  <c r="AH46" i="58"/>
  <c r="AT45" i="58"/>
  <c r="AJ45" i="58"/>
  <c r="AL45" i="58" s="1"/>
  <c r="J45" i="58"/>
  <c r="L45" i="58" s="1"/>
  <c r="AT44" i="58"/>
  <c r="AJ44" i="58"/>
  <c r="AL44" i="58" s="1"/>
  <c r="AT43" i="58"/>
  <c r="AJ43" i="58"/>
  <c r="AL43" i="58" s="1"/>
  <c r="AT42" i="58"/>
  <c r="AJ42" i="58"/>
  <c r="AL42" i="58" s="1"/>
  <c r="J42" i="58"/>
  <c r="AT41" i="58"/>
  <c r="AJ41" i="58"/>
  <c r="AK41" i="58" s="1"/>
  <c r="J41" i="58"/>
  <c r="L41" i="58" s="1"/>
  <c r="F41" i="58"/>
  <c r="G41" i="58"/>
  <c r="Y41" i="58" s="1"/>
  <c r="AT40" i="58"/>
  <c r="AJ40" i="58"/>
  <c r="AK40" i="58" s="1"/>
  <c r="AT39" i="58"/>
  <c r="AJ39" i="58"/>
  <c r="AK39" i="58" s="1"/>
  <c r="J39" i="58"/>
  <c r="AT38" i="58"/>
  <c r="AJ38" i="58"/>
  <c r="AK38" i="58" s="1"/>
  <c r="AT37" i="58"/>
  <c r="AJ37" i="58"/>
  <c r="AK37" i="58" s="1"/>
  <c r="A37" i="58"/>
  <c r="D37" i="58"/>
  <c r="AT36" i="58"/>
  <c r="AJ36" i="58"/>
  <c r="AK36" i="58" s="1"/>
  <c r="F36" i="58"/>
  <c r="G36" i="58" s="1"/>
  <c r="U36" i="58" s="1"/>
  <c r="AH36" i="58"/>
  <c r="D36" i="58"/>
  <c r="A36" i="58"/>
  <c r="AT35" i="58"/>
  <c r="AJ35" i="58"/>
  <c r="AK35" i="58" s="1"/>
  <c r="AT34" i="58"/>
  <c r="AJ34" i="58"/>
  <c r="AK34" i="58" s="1"/>
  <c r="J34" i="58"/>
  <c r="L34" i="58" s="1"/>
  <c r="AT33" i="58"/>
  <c r="AT32" i="58"/>
  <c r="D32" i="58"/>
  <c r="A32" i="58"/>
  <c r="AT31" i="58"/>
  <c r="J31" i="58"/>
  <c r="M31" i="58" s="1"/>
  <c r="AT30" i="58"/>
  <c r="AT29" i="58"/>
  <c r="D29" i="58"/>
  <c r="AT28" i="58"/>
  <c r="AH28" i="58"/>
  <c r="F28" i="58"/>
  <c r="G28" i="58" s="1"/>
  <c r="D28" i="58"/>
  <c r="A28" i="58"/>
  <c r="AT27" i="58"/>
  <c r="F27" i="58"/>
  <c r="G27" i="58" s="1"/>
  <c r="R27" i="58" s="1"/>
  <c r="D27" i="58"/>
  <c r="A27" i="58"/>
  <c r="AT26" i="58"/>
  <c r="AT25" i="58"/>
  <c r="AO25" i="58"/>
  <c r="A25" i="58"/>
  <c r="AT24" i="58"/>
  <c r="AO24" i="58"/>
  <c r="AH24" i="58"/>
  <c r="D24" i="58"/>
  <c r="A24" i="58"/>
  <c r="AT23" i="58"/>
  <c r="AO23" i="58"/>
  <c r="J23" i="58"/>
  <c r="AT22" i="58"/>
  <c r="AO22" i="58"/>
  <c r="J22" i="58"/>
  <c r="M22" i="58" s="1"/>
  <c r="AT21" i="58"/>
  <c r="AO21" i="58"/>
  <c r="AT20" i="58"/>
  <c r="AO20" i="58"/>
  <c r="AH20" i="58"/>
  <c r="AT19" i="58"/>
  <c r="AO19" i="58"/>
  <c r="AH19" i="58"/>
  <c r="AT18" i="58"/>
  <c r="AO18" i="58"/>
  <c r="AT17" i="58"/>
  <c r="AO17" i="58"/>
  <c r="J17" i="58"/>
  <c r="F17" i="58"/>
  <c r="G17" i="58" s="1"/>
  <c r="AH17" i="58"/>
  <c r="D17" i="58"/>
  <c r="A17" i="58"/>
  <c r="AT16" i="58"/>
  <c r="AO16" i="58"/>
  <c r="D16" i="58"/>
  <c r="AT15" i="58"/>
  <c r="AO15" i="58"/>
  <c r="J15" i="58"/>
  <c r="M15" i="58" s="1"/>
  <c r="D15" i="58"/>
  <c r="AT14" i="58"/>
  <c r="AO14" i="58"/>
  <c r="AH14" i="58"/>
  <c r="F14" i="58"/>
  <c r="G14" i="58" s="1"/>
  <c r="D14" i="58"/>
  <c r="AT13" i="58"/>
  <c r="AO13" i="58"/>
  <c r="AT12" i="58"/>
  <c r="AO12" i="58"/>
  <c r="AT11" i="58"/>
  <c r="AO11" i="58"/>
  <c r="D11" i="58"/>
  <c r="AT10" i="58"/>
  <c r="AO10" i="58"/>
  <c r="AT9" i="58"/>
  <c r="AO9" i="58"/>
  <c r="J9" i="58"/>
  <c r="D9" i="58"/>
  <c r="AT8" i="58"/>
  <c r="AO8" i="58"/>
  <c r="D8" i="58"/>
  <c r="A8" i="58"/>
  <c r="AT7" i="58"/>
  <c r="AO7" i="58"/>
  <c r="J7" i="58"/>
  <c r="N7" i="58" s="1"/>
  <c r="AT6" i="58"/>
  <c r="AO6" i="58"/>
  <c r="F6" i="58"/>
  <c r="G6" i="58" s="1"/>
  <c r="D6" i="58"/>
  <c r="A6" i="58"/>
  <c r="AT5" i="58"/>
  <c r="AO5" i="58"/>
  <c r="AH5" i="58"/>
  <c r="AT4" i="58"/>
  <c r="AO4" i="58"/>
  <c r="AT3" i="58"/>
  <c r="AO3" i="58"/>
  <c r="D3" i="58"/>
  <c r="AT2" i="58"/>
  <c r="AO2" i="58"/>
  <c r="AC2" i="58"/>
  <c r="H2" i="57"/>
  <c r="J2" i="57" s="1"/>
  <c r="H3" i="57"/>
  <c r="J3" i="57" s="1"/>
  <c r="H4" i="57"/>
  <c r="J4" i="57" s="1"/>
  <c r="L4" i="57" s="1"/>
  <c r="H5" i="57"/>
  <c r="J5" i="57" s="1"/>
  <c r="N5" i="57" s="1"/>
  <c r="H6" i="57"/>
  <c r="J6" i="57" s="1"/>
  <c r="H7" i="57"/>
  <c r="H8" i="57"/>
  <c r="J8" i="57" s="1"/>
  <c r="H9" i="57"/>
  <c r="J9" i="57" s="1"/>
  <c r="H10" i="57"/>
  <c r="H11" i="57"/>
  <c r="J11" i="57" s="1"/>
  <c r="L11" i="57" s="1"/>
  <c r="H12" i="57"/>
  <c r="J12" i="57" s="1"/>
  <c r="N12" i="57" s="1"/>
  <c r="H13" i="57"/>
  <c r="J13" i="57" s="1"/>
  <c r="H14" i="57"/>
  <c r="J14" i="57" s="1"/>
  <c r="H15" i="57"/>
  <c r="J15" i="57" s="1"/>
  <c r="H16" i="57"/>
  <c r="J16" i="57" s="1"/>
  <c r="H17" i="57"/>
  <c r="J17" i="57" s="1"/>
  <c r="H18" i="57"/>
  <c r="H19" i="57"/>
  <c r="J19" i="57" s="1"/>
  <c r="H20" i="57"/>
  <c r="J20" i="57" s="1"/>
  <c r="H21" i="57"/>
  <c r="J21" i="57" s="1"/>
  <c r="L21" i="57" s="1"/>
  <c r="H22" i="57"/>
  <c r="J22" i="57" s="1"/>
  <c r="N22" i="57" s="1"/>
  <c r="H23" i="57"/>
  <c r="J23" i="57" s="1"/>
  <c r="H24" i="57"/>
  <c r="J24" i="57" s="1"/>
  <c r="N24" i="57" s="1"/>
  <c r="H25" i="57"/>
  <c r="J25" i="57" s="1"/>
  <c r="H26" i="57"/>
  <c r="J26" i="57" s="1"/>
  <c r="H27" i="57"/>
  <c r="J27" i="57" s="1"/>
  <c r="H28" i="57"/>
  <c r="J28" i="57" s="1"/>
  <c r="N28" i="57" s="1"/>
  <c r="H29" i="57"/>
  <c r="J29" i="57" s="1"/>
  <c r="N29" i="57" s="1"/>
  <c r="H30" i="57"/>
  <c r="H31" i="57"/>
  <c r="J31" i="57" s="1"/>
  <c r="H32" i="57"/>
  <c r="J32" i="57" s="1"/>
  <c r="M32" i="57" s="1"/>
  <c r="H33" i="57"/>
  <c r="J33" i="57" s="1"/>
  <c r="H34" i="57"/>
  <c r="J34" i="57" s="1"/>
  <c r="H35" i="57"/>
  <c r="J35" i="57" s="1"/>
  <c r="H36" i="57"/>
  <c r="J36" i="57" s="1"/>
  <c r="N36" i="57" s="1"/>
  <c r="H37" i="57"/>
  <c r="H38" i="57"/>
  <c r="J38" i="57" s="1"/>
  <c r="N38" i="57" s="1"/>
  <c r="H39" i="57"/>
  <c r="J39" i="57" s="1"/>
  <c r="H40" i="57"/>
  <c r="J40" i="57" s="1"/>
  <c r="H41" i="57"/>
  <c r="J41" i="57" s="1"/>
  <c r="H42" i="57"/>
  <c r="J42" i="57" s="1"/>
  <c r="N42" i="57" s="1"/>
  <c r="H43" i="57"/>
  <c r="J43" i="57" s="1"/>
  <c r="M43" i="57" s="1"/>
  <c r="H44" i="57"/>
  <c r="J44" i="57" s="1"/>
  <c r="H45" i="57"/>
  <c r="J45" i="57" s="1"/>
  <c r="H46" i="57"/>
  <c r="J46" i="57" s="1"/>
  <c r="H47" i="57"/>
  <c r="J47" i="57" s="1"/>
  <c r="N47" i="57" s="1"/>
  <c r="H48" i="57"/>
  <c r="J48" i="57" s="1"/>
  <c r="H49" i="57"/>
  <c r="J49" i="57" s="1"/>
  <c r="M49" i="57" s="1"/>
  <c r="H50" i="57"/>
  <c r="J50" i="57" s="1"/>
  <c r="N50" i="57" s="1"/>
  <c r="H51" i="57"/>
  <c r="J51" i="57" s="1"/>
  <c r="N51" i="57" s="1"/>
  <c r="H52" i="57"/>
  <c r="J52" i="57" s="1"/>
  <c r="H53" i="57"/>
  <c r="J53" i="57" s="1"/>
  <c r="H54" i="57"/>
  <c r="J54" i="57" s="1"/>
  <c r="M54" i="57" s="1"/>
  <c r="H55" i="57"/>
  <c r="J55" i="57" s="1"/>
  <c r="H56" i="57"/>
  <c r="J56" i="57" s="1"/>
  <c r="M56" i="57" s="1"/>
  <c r="H57" i="57"/>
  <c r="J57" i="57" s="1"/>
  <c r="H58" i="57"/>
  <c r="J58" i="57" s="1"/>
  <c r="M58" i="57" s="1"/>
  <c r="H59" i="57"/>
  <c r="J59" i="57" s="1"/>
  <c r="H60" i="57"/>
  <c r="J60" i="57" s="1"/>
  <c r="H61" i="57"/>
  <c r="J61" i="57" s="1"/>
  <c r="H62" i="57"/>
  <c r="H63" i="57"/>
  <c r="J63" i="57" s="1"/>
  <c r="H64" i="57"/>
  <c r="J64" i="57" s="1"/>
  <c r="M64" i="57" s="1"/>
  <c r="H65" i="57"/>
  <c r="J65" i="57" s="1"/>
  <c r="H66" i="57"/>
  <c r="J66" i="57" s="1"/>
  <c r="N66" i="57" s="1"/>
  <c r="H67" i="57"/>
  <c r="J67" i="57" s="1"/>
  <c r="H68" i="57"/>
  <c r="H69" i="57"/>
  <c r="J69" i="57" s="1"/>
  <c r="H70" i="57"/>
  <c r="H71" i="57"/>
  <c r="J71" i="57" s="1"/>
  <c r="H72" i="57"/>
  <c r="J72" i="57" s="1"/>
  <c r="H73" i="57"/>
  <c r="J73" i="57" s="1"/>
  <c r="H74" i="57"/>
  <c r="J74" i="57" s="1"/>
  <c r="H75" i="57"/>
  <c r="J75" i="57" s="1"/>
  <c r="L75" i="57" s="1"/>
  <c r="H76" i="57"/>
  <c r="J76" i="57" s="1"/>
  <c r="M76" i="57" s="1"/>
  <c r="H77" i="57"/>
  <c r="H78" i="57"/>
  <c r="J78" i="57" s="1"/>
  <c r="H79" i="57"/>
  <c r="J79" i="57" s="1"/>
  <c r="H80" i="57"/>
  <c r="J80" i="57"/>
  <c r="H81" i="57"/>
  <c r="H82" i="57"/>
  <c r="J82" i="57" s="1"/>
  <c r="H83" i="57"/>
  <c r="J83" i="57" s="1"/>
  <c r="H84" i="57"/>
  <c r="J84" i="57" s="1"/>
  <c r="M84" i="57" s="1"/>
  <c r="H85" i="57"/>
  <c r="J85" i="57" s="1"/>
  <c r="H86" i="57"/>
  <c r="J86" i="57" s="1"/>
  <c r="H87" i="57"/>
  <c r="J87" i="57" s="1"/>
  <c r="H88" i="57"/>
  <c r="J88" i="57" s="1"/>
  <c r="H89" i="57"/>
  <c r="J89" i="57" s="1"/>
  <c r="L89" i="57" s="1"/>
  <c r="H90" i="57"/>
  <c r="J90" i="57" s="1"/>
  <c r="L90" i="57" s="1"/>
  <c r="H91" i="57"/>
  <c r="J91" i="57" s="1"/>
  <c r="H92" i="57"/>
  <c r="J92" i="57" s="1"/>
  <c r="H93" i="57"/>
  <c r="J93" i="57" s="1"/>
  <c r="H94" i="57"/>
  <c r="J94" i="57" s="1"/>
  <c r="H95" i="57"/>
  <c r="J95" i="57" s="1"/>
  <c r="L95" i="57" s="1"/>
  <c r="H96" i="57"/>
  <c r="J96" i="57" s="1"/>
  <c r="H97" i="57"/>
  <c r="J97" i="57" s="1"/>
  <c r="L97" i="57" s="1"/>
  <c r="H98" i="57"/>
  <c r="J98" i="57" s="1"/>
  <c r="H99" i="57"/>
  <c r="J99" i="57" s="1"/>
  <c r="H100" i="57"/>
  <c r="H101" i="57"/>
  <c r="J101" i="57" s="1"/>
  <c r="M101" i="57" s="1"/>
  <c r="H102" i="57"/>
  <c r="J102" i="57" s="1"/>
  <c r="H103" i="57"/>
  <c r="J103" i="57" s="1"/>
  <c r="N103" i="57" s="1"/>
  <c r="H104" i="57"/>
  <c r="J104" i="57" s="1"/>
  <c r="H105" i="57"/>
  <c r="J105" i="57" s="1"/>
  <c r="H106" i="57"/>
  <c r="J106" i="57" s="1"/>
  <c r="H107" i="57"/>
  <c r="J107" i="57" s="1"/>
  <c r="H108" i="57"/>
  <c r="J108" i="57" s="1"/>
  <c r="H109" i="57"/>
  <c r="J109" i="57" s="1"/>
  <c r="H110" i="57"/>
  <c r="J110" i="57" s="1"/>
  <c r="M110" i="57" s="1"/>
  <c r="H111" i="57"/>
  <c r="J111" i="57" s="1"/>
  <c r="H112" i="57"/>
  <c r="J112" i="57" s="1"/>
  <c r="H113" i="57"/>
  <c r="J113" i="57" s="1"/>
  <c r="M113" i="57" s="1"/>
  <c r="H114" i="57"/>
  <c r="J114" i="57" s="1"/>
  <c r="M114" i="57" s="1"/>
  <c r="H115" i="57"/>
  <c r="J115" i="57" s="1"/>
  <c r="H116" i="57"/>
  <c r="J116" i="57" s="1"/>
  <c r="N116" i="57" s="1"/>
  <c r="H117" i="57"/>
  <c r="J117" i="57" s="1"/>
  <c r="H118" i="57"/>
  <c r="J118" i="57" s="1"/>
  <c r="H119" i="57"/>
  <c r="J119" i="57" s="1"/>
  <c r="M119" i="57" s="1"/>
  <c r="H120" i="57"/>
  <c r="H121" i="57"/>
  <c r="J121" i="57" s="1"/>
  <c r="H122" i="57"/>
  <c r="H123" i="57"/>
  <c r="J123" i="57" s="1"/>
  <c r="L123" i="57" s="1"/>
  <c r="H124" i="57"/>
  <c r="H125" i="57"/>
  <c r="J125" i="57" s="1"/>
  <c r="N125" i="57" s="1"/>
  <c r="H126" i="57"/>
  <c r="J126" i="57" s="1"/>
  <c r="N126" i="57" s="1"/>
  <c r="H127" i="57"/>
  <c r="J127" i="57" s="1"/>
  <c r="L127" i="57" s="1"/>
  <c r="H128" i="57"/>
  <c r="J128" i="57" s="1"/>
  <c r="N128" i="57" s="1"/>
  <c r="H129" i="57"/>
  <c r="J129" i="57" s="1"/>
  <c r="E3" i="57"/>
  <c r="AX3" i="57" s="1"/>
  <c r="E4" i="57"/>
  <c r="AX4" i="57" s="1"/>
  <c r="E5" i="57"/>
  <c r="AX5" i="57" s="1"/>
  <c r="E6" i="57"/>
  <c r="E7" i="57"/>
  <c r="AX7" i="57" s="1"/>
  <c r="E8" i="57"/>
  <c r="E9" i="57"/>
  <c r="AX9" i="57" s="1"/>
  <c r="E10" i="57"/>
  <c r="AX10" i="57" s="1"/>
  <c r="E11" i="57"/>
  <c r="AH11" i="57" s="1"/>
  <c r="E12" i="57"/>
  <c r="AX12" i="57" s="1"/>
  <c r="E13" i="57"/>
  <c r="AX13" i="57" s="1"/>
  <c r="E14" i="57"/>
  <c r="E15" i="57"/>
  <c r="E16" i="57"/>
  <c r="AX16" i="57" s="1"/>
  <c r="E17" i="57"/>
  <c r="AX17" i="57" s="1"/>
  <c r="E18" i="57"/>
  <c r="AX18" i="57" s="1"/>
  <c r="E19" i="57"/>
  <c r="AX19" i="57" s="1"/>
  <c r="E20" i="57"/>
  <c r="AX20" i="57" s="1"/>
  <c r="E21" i="57"/>
  <c r="AX21" i="57" s="1"/>
  <c r="E22" i="57"/>
  <c r="E23" i="57"/>
  <c r="AX23" i="57" s="1"/>
  <c r="E24" i="57"/>
  <c r="E25" i="57"/>
  <c r="AX25" i="57" s="1"/>
  <c r="E26" i="57"/>
  <c r="AX26" i="57" s="1"/>
  <c r="E27" i="57"/>
  <c r="AX27" i="57" s="1"/>
  <c r="E28" i="57"/>
  <c r="AX28" i="57" s="1"/>
  <c r="E29" i="57"/>
  <c r="AX29" i="57" s="1"/>
  <c r="E30" i="57"/>
  <c r="E31" i="57"/>
  <c r="E32" i="57"/>
  <c r="E33" i="57"/>
  <c r="AX33" i="57" s="1"/>
  <c r="F33" i="57"/>
  <c r="G33" i="57" s="1"/>
  <c r="E34" i="57"/>
  <c r="AX34" i="57" s="1"/>
  <c r="E35" i="57"/>
  <c r="AX35" i="57" s="1"/>
  <c r="E36" i="57"/>
  <c r="E37" i="57"/>
  <c r="E38" i="57"/>
  <c r="E39" i="57"/>
  <c r="F39" i="57" s="1"/>
  <c r="G39" i="57" s="1"/>
  <c r="E40" i="57"/>
  <c r="AX40" i="57" s="1"/>
  <c r="E41" i="57"/>
  <c r="AX41" i="57" s="1"/>
  <c r="E42" i="57"/>
  <c r="F42" i="57" s="1"/>
  <c r="G42" i="57" s="1"/>
  <c r="E43" i="57"/>
  <c r="AX43" i="57" s="1"/>
  <c r="E44" i="57"/>
  <c r="AX44" i="57" s="1"/>
  <c r="E45" i="57"/>
  <c r="E46" i="57"/>
  <c r="E47" i="57"/>
  <c r="AX47" i="57" s="1"/>
  <c r="E48" i="57"/>
  <c r="AX48" i="57" s="1"/>
  <c r="E49" i="57"/>
  <c r="AX49" i="57" s="1"/>
  <c r="E50" i="57"/>
  <c r="AX50" i="57" s="1"/>
  <c r="F50" i="57"/>
  <c r="G50" i="57" s="1"/>
  <c r="S50" i="57" s="1"/>
  <c r="E51" i="57"/>
  <c r="AX51" i="57" s="1"/>
  <c r="E52" i="57"/>
  <c r="E53" i="57"/>
  <c r="E54" i="57"/>
  <c r="E55" i="57"/>
  <c r="E56" i="57"/>
  <c r="AX56" i="57" s="1"/>
  <c r="E57" i="57"/>
  <c r="AX57" i="57" s="1"/>
  <c r="E58" i="57"/>
  <c r="AX58" i="57" s="1"/>
  <c r="E59" i="57"/>
  <c r="AX59" i="57" s="1"/>
  <c r="E60" i="57"/>
  <c r="E61" i="57"/>
  <c r="E62" i="57"/>
  <c r="E63" i="57"/>
  <c r="AX63" i="57" s="1"/>
  <c r="E64" i="57"/>
  <c r="AX64" i="57" s="1"/>
  <c r="E65" i="57"/>
  <c r="AX65" i="57" s="1"/>
  <c r="AH65" i="57"/>
  <c r="E66" i="57"/>
  <c r="AX66" i="57" s="1"/>
  <c r="E67" i="57"/>
  <c r="E68" i="57"/>
  <c r="E69" i="57"/>
  <c r="E70" i="57"/>
  <c r="AX70" i="57" s="1"/>
  <c r="E71" i="57"/>
  <c r="AX71" i="57" s="1"/>
  <c r="E72" i="57"/>
  <c r="AX72" i="57" s="1"/>
  <c r="E73" i="57"/>
  <c r="AX73" i="57" s="1"/>
  <c r="E74" i="57"/>
  <c r="AX74" i="57" s="1"/>
  <c r="E75" i="57"/>
  <c r="AX75" i="57" s="1"/>
  <c r="E76" i="57"/>
  <c r="AX76" i="57" s="1"/>
  <c r="E77" i="57"/>
  <c r="E78" i="57"/>
  <c r="AX78" i="57" s="1"/>
  <c r="E79" i="57"/>
  <c r="AX79" i="57" s="1"/>
  <c r="E80" i="57"/>
  <c r="AX80" i="57" s="1"/>
  <c r="E81" i="57"/>
  <c r="AX81" i="57" s="1"/>
  <c r="E82" i="57"/>
  <c r="AX82" i="57" s="1"/>
  <c r="E83" i="57"/>
  <c r="E84" i="57"/>
  <c r="AX84" i="57" s="1"/>
  <c r="E85" i="57"/>
  <c r="AX85" i="57" s="1"/>
  <c r="E86" i="57"/>
  <c r="AX86" i="57" s="1"/>
  <c r="E87" i="57"/>
  <c r="AX87" i="57" s="1"/>
  <c r="E88" i="57"/>
  <c r="AX88" i="57" s="1"/>
  <c r="E89" i="57"/>
  <c r="AX89" i="57" s="1"/>
  <c r="E90" i="57"/>
  <c r="AX90" i="57" s="1"/>
  <c r="E91" i="57"/>
  <c r="AX91" i="57" s="1"/>
  <c r="E92" i="57"/>
  <c r="AX92" i="57" s="1"/>
  <c r="E93" i="57"/>
  <c r="AX93" i="57" s="1"/>
  <c r="E94" i="57"/>
  <c r="AX94" i="57" s="1"/>
  <c r="E95" i="57"/>
  <c r="AX95" i="57" s="1"/>
  <c r="E96" i="57"/>
  <c r="AX96" i="57" s="1"/>
  <c r="E97" i="57"/>
  <c r="AX97" i="57" s="1"/>
  <c r="E98" i="57"/>
  <c r="AX98" i="57" s="1"/>
  <c r="E99" i="57"/>
  <c r="E100" i="57"/>
  <c r="AX100" i="57" s="1"/>
  <c r="E101" i="57"/>
  <c r="AX101" i="57" s="1"/>
  <c r="E102" i="57"/>
  <c r="AX102" i="57" s="1"/>
  <c r="E103" i="57"/>
  <c r="E104" i="57"/>
  <c r="AX104" i="57" s="1"/>
  <c r="E105" i="57"/>
  <c r="AX105" i="57" s="1"/>
  <c r="E106" i="57"/>
  <c r="AX106" i="57" s="1"/>
  <c r="E107" i="57"/>
  <c r="AX107" i="57" s="1"/>
  <c r="E108" i="57"/>
  <c r="AX108" i="57" s="1"/>
  <c r="E109" i="57"/>
  <c r="AX109" i="57" s="1"/>
  <c r="E110" i="57"/>
  <c r="AX110" i="57" s="1"/>
  <c r="E111" i="57"/>
  <c r="AX111" i="57" s="1"/>
  <c r="E112" i="57"/>
  <c r="AX112" i="57" s="1"/>
  <c r="E113" i="57"/>
  <c r="AX113" i="57" s="1"/>
  <c r="E114" i="57"/>
  <c r="E115" i="57"/>
  <c r="AX115" i="57" s="1"/>
  <c r="E116" i="57"/>
  <c r="AX116" i="57" s="1"/>
  <c r="E117" i="57"/>
  <c r="AX117" i="57" s="1"/>
  <c r="E118" i="57"/>
  <c r="AX118" i="57" s="1"/>
  <c r="E119" i="57"/>
  <c r="E120" i="57"/>
  <c r="AX120" i="57" s="1"/>
  <c r="E121" i="57"/>
  <c r="AX121" i="57" s="1"/>
  <c r="E122" i="57"/>
  <c r="AX122" i="57" s="1"/>
  <c r="E123" i="57"/>
  <c r="AX123" i="57" s="1"/>
  <c r="E124" i="57"/>
  <c r="AX124" i="57" s="1"/>
  <c r="F124" i="57"/>
  <c r="G124" i="57" s="1"/>
  <c r="E125" i="57"/>
  <c r="AX125" i="57" s="1"/>
  <c r="E126" i="57"/>
  <c r="E127" i="57"/>
  <c r="AX127" i="57" s="1"/>
  <c r="E128" i="57"/>
  <c r="AX128" i="57" s="1"/>
  <c r="E129" i="57"/>
  <c r="AX129" i="57" s="1"/>
  <c r="E2" i="57"/>
  <c r="AE145" i="57" a="1"/>
  <c r="AE145" i="57" s="1"/>
  <c r="AE144" i="57" a="1"/>
  <c r="AE144" i="57" s="1"/>
  <c r="AE143" i="57" a="1"/>
  <c r="AE143" i="57" s="1"/>
  <c r="AE142" i="57" a="1"/>
  <c r="AE142" i="57" s="1"/>
  <c r="AE141" i="57" a="1"/>
  <c r="AE141" i="57" s="1"/>
  <c r="AE140" i="57" a="1"/>
  <c r="AE140" i="57" s="1"/>
  <c r="AE139" i="57" a="1"/>
  <c r="AE139" i="57" s="1"/>
  <c r="AE138" i="57" a="1"/>
  <c r="AE138" i="57" s="1"/>
  <c r="AE137" i="57" a="1"/>
  <c r="AE137" i="57" s="1"/>
  <c r="AE136" i="57" a="1"/>
  <c r="AE136" i="57" s="1"/>
  <c r="AE135" i="57" a="1"/>
  <c r="AE135" i="57" s="1"/>
  <c r="AE134" i="57" a="1"/>
  <c r="AE134" i="57" s="1"/>
  <c r="AE133" i="57" a="1"/>
  <c r="AE133" i="57" s="1"/>
  <c r="AE132" i="57" a="1"/>
  <c r="AE132" i="57" s="1"/>
  <c r="AE131" i="57" a="1"/>
  <c r="AE131" i="57" s="1"/>
  <c r="AE130" i="57" a="1"/>
  <c r="AE130" i="57" s="1"/>
  <c r="AT129" i="57"/>
  <c r="AR129" i="57"/>
  <c r="AO129" i="57"/>
  <c r="AT128" i="57"/>
  <c r="AR128" i="57"/>
  <c r="AO128" i="57"/>
  <c r="AT127" i="57"/>
  <c r="AR127" i="57"/>
  <c r="AO127" i="57"/>
  <c r="AT126" i="57"/>
  <c r="AR126" i="57"/>
  <c r="AO126" i="57"/>
  <c r="AT125" i="57"/>
  <c r="AR125" i="57"/>
  <c r="AO125" i="57"/>
  <c r="AT124" i="57"/>
  <c r="AR124" i="57"/>
  <c r="AO124" i="57"/>
  <c r="J124" i="57"/>
  <c r="L124" i="57" s="1"/>
  <c r="AT123" i="57"/>
  <c r="AR123" i="57"/>
  <c r="AO123" i="57"/>
  <c r="AT122" i="57"/>
  <c r="AR122" i="57"/>
  <c r="AO122" i="57"/>
  <c r="J122" i="57"/>
  <c r="N122" i="57" s="1"/>
  <c r="M122" i="57"/>
  <c r="AT121" i="57"/>
  <c r="AR121" i="57"/>
  <c r="AO121" i="57"/>
  <c r="AT120" i="57"/>
  <c r="AR120" i="57"/>
  <c r="AO120" i="57"/>
  <c r="J120" i="57"/>
  <c r="N120" i="57" s="1"/>
  <c r="AT119" i="57"/>
  <c r="AR119" i="57"/>
  <c r="AO119" i="57"/>
  <c r="AT118" i="57"/>
  <c r="AR118" i="57"/>
  <c r="AO118" i="57"/>
  <c r="AT117" i="57"/>
  <c r="AR117" i="57"/>
  <c r="AO117" i="57"/>
  <c r="AT116" i="57"/>
  <c r="AR116" i="57"/>
  <c r="AO116" i="57"/>
  <c r="AT115" i="57"/>
  <c r="AR115" i="57"/>
  <c r="AO115" i="57"/>
  <c r="AT114" i="57"/>
  <c r="AR114" i="57"/>
  <c r="AO114" i="57"/>
  <c r="AT113" i="57"/>
  <c r="AR113" i="57"/>
  <c r="AO113" i="57"/>
  <c r="AT112" i="57"/>
  <c r="AR112" i="57"/>
  <c r="AO112" i="57"/>
  <c r="AT111" i="57"/>
  <c r="AR111" i="57"/>
  <c r="AO111" i="57"/>
  <c r="AT110" i="57"/>
  <c r="AR110" i="57"/>
  <c r="AO110" i="57"/>
  <c r="AT109" i="57"/>
  <c r="AR109" i="57"/>
  <c r="AO109" i="57"/>
  <c r="AT108" i="57"/>
  <c r="AR108" i="57"/>
  <c r="AO108" i="57"/>
  <c r="M108" i="57"/>
  <c r="F108" i="57"/>
  <c r="G108" i="57" s="1"/>
  <c r="AT107" i="57"/>
  <c r="AR107" i="57"/>
  <c r="AO107" i="57"/>
  <c r="AT106" i="57"/>
  <c r="AR106" i="57"/>
  <c r="AO106" i="57"/>
  <c r="AT105" i="57"/>
  <c r="AR105" i="57"/>
  <c r="AO105" i="57"/>
  <c r="AT104" i="57"/>
  <c r="AR104" i="57"/>
  <c r="AO104" i="57"/>
  <c r="AT103" i="57"/>
  <c r="AR103" i="57"/>
  <c r="AO103" i="57"/>
  <c r="AT102" i="57"/>
  <c r="AR102" i="57"/>
  <c r="AO102" i="57"/>
  <c r="F102" i="57"/>
  <c r="G102" i="57" s="1"/>
  <c r="W102" i="57" s="1"/>
  <c r="AT101" i="57"/>
  <c r="AR101" i="57"/>
  <c r="AO101" i="57"/>
  <c r="AT100" i="57"/>
  <c r="AR100" i="57"/>
  <c r="AO100" i="57"/>
  <c r="J100" i="57"/>
  <c r="N100" i="57" s="1"/>
  <c r="F100" i="57"/>
  <c r="G100" i="57" s="1"/>
  <c r="Y100" i="57" s="1"/>
  <c r="A100" i="57"/>
  <c r="AT99" i="57"/>
  <c r="AR99" i="57"/>
  <c r="AO99" i="57"/>
  <c r="AT98" i="57"/>
  <c r="AR98" i="57"/>
  <c r="AO98" i="57"/>
  <c r="AT97" i="57"/>
  <c r="AR97" i="57"/>
  <c r="AO97" i="57"/>
  <c r="AT96" i="57"/>
  <c r="AR96" i="57"/>
  <c r="AO96" i="57"/>
  <c r="AT95" i="57"/>
  <c r="AR95" i="57"/>
  <c r="AO95" i="57"/>
  <c r="AT94" i="57"/>
  <c r="AR94" i="57"/>
  <c r="AO94" i="57"/>
  <c r="F94" i="57"/>
  <c r="G94" i="57" s="1"/>
  <c r="AT93" i="57"/>
  <c r="AR93" i="57"/>
  <c r="AO93" i="57"/>
  <c r="F93" i="57"/>
  <c r="G93" i="57" s="1"/>
  <c r="AT92" i="57"/>
  <c r="AR92" i="57"/>
  <c r="AO92" i="57"/>
  <c r="AT91" i="57"/>
  <c r="AR91" i="57"/>
  <c r="AO91" i="57"/>
  <c r="AT90" i="57"/>
  <c r="AR90" i="57"/>
  <c r="AO90" i="57"/>
  <c r="AT89" i="57"/>
  <c r="AR89" i="57"/>
  <c r="AO89" i="57"/>
  <c r="AT88" i="57"/>
  <c r="AR88" i="57"/>
  <c r="AO88" i="57"/>
  <c r="AT87" i="57"/>
  <c r="AR87" i="57"/>
  <c r="AO87" i="57"/>
  <c r="AT86" i="57"/>
  <c r="AR86" i="57"/>
  <c r="AO86" i="57"/>
  <c r="AT85" i="57"/>
  <c r="AR85" i="57"/>
  <c r="AO85" i="57"/>
  <c r="N85" i="57"/>
  <c r="F85" i="57"/>
  <c r="G85" i="57" s="1"/>
  <c r="AT84" i="57"/>
  <c r="AR84" i="57"/>
  <c r="AO84" i="57"/>
  <c r="AT83" i="57"/>
  <c r="AR83" i="57"/>
  <c r="AO83" i="57"/>
  <c r="AT82" i="57"/>
  <c r="AR82" i="57"/>
  <c r="AO82" i="57"/>
  <c r="AT81" i="57"/>
  <c r="AR81" i="57"/>
  <c r="AO81" i="57"/>
  <c r="J81" i="57"/>
  <c r="AT80" i="57"/>
  <c r="AR80" i="57"/>
  <c r="AO80" i="57"/>
  <c r="AT79" i="57"/>
  <c r="AR79" i="57"/>
  <c r="AO79" i="57"/>
  <c r="AT78" i="57"/>
  <c r="AR78" i="57"/>
  <c r="AO78" i="57"/>
  <c r="F78" i="57"/>
  <c r="G78" i="57" s="1"/>
  <c r="AT77" i="57"/>
  <c r="AR77" i="57"/>
  <c r="AO77" i="57"/>
  <c r="J77" i="57"/>
  <c r="N77" i="57" s="1"/>
  <c r="AT76" i="57"/>
  <c r="AR76" i="57"/>
  <c r="AO76" i="57"/>
  <c r="AT75" i="57"/>
  <c r="AR75" i="57"/>
  <c r="AO75" i="57"/>
  <c r="AT74" i="57"/>
  <c r="AR74" i="57"/>
  <c r="AO74" i="57"/>
  <c r="AT73" i="57"/>
  <c r="AO73" i="57"/>
  <c r="AT72" i="57"/>
  <c r="AO72" i="57"/>
  <c r="F72" i="57"/>
  <c r="G72" i="57" s="1"/>
  <c r="P72" i="57" s="1"/>
  <c r="AT71" i="57"/>
  <c r="AO71" i="57"/>
  <c r="D71" i="57"/>
  <c r="A71" i="57"/>
  <c r="AT70" i="57"/>
  <c r="AO70" i="57"/>
  <c r="AG70" i="57"/>
  <c r="J70" i="57"/>
  <c r="U70" i="57" s="1"/>
  <c r="F70" i="57"/>
  <c r="G70" i="57" s="1"/>
  <c r="AT69" i="57"/>
  <c r="AO69" i="57"/>
  <c r="D69" i="57"/>
  <c r="A69" i="57"/>
  <c r="AT68" i="57"/>
  <c r="AO68" i="57"/>
  <c r="J68" i="57"/>
  <c r="N68" i="57" s="1"/>
  <c r="A68" i="57"/>
  <c r="AT67" i="57"/>
  <c r="AO67" i="57"/>
  <c r="AT66" i="57"/>
  <c r="AO66" i="57"/>
  <c r="AT65" i="57"/>
  <c r="AT64" i="57"/>
  <c r="F64" i="57"/>
  <c r="G64" i="57" s="1"/>
  <c r="AT63" i="57"/>
  <c r="AH63" i="57"/>
  <c r="F63" i="57"/>
  <c r="G63" i="57" s="1"/>
  <c r="AT62" i="57"/>
  <c r="J62" i="57"/>
  <c r="M62" i="57" s="1"/>
  <c r="AT61" i="57"/>
  <c r="AT60" i="57"/>
  <c r="AT59" i="57"/>
  <c r="AT58" i="57"/>
  <c r="AT57" i="57"/>
  <c r="AT56" i="57"/>
  <c r="AT55" i="57"/>
  <c r="AH55" i="57"/>
  <c r="AT54" i="57"/>
  <c r="AT53" i="57"/>
  <c r="AT52" i="57"/>
  <c r="AT51" i="57"/>
  <c r="AT50" i="57"/>
  <c r="AH50" i="57"/>
  <c r="AT49" i="57"/>
  <c r="AJ49" i="57"/>
  <c r="AL49" i="57" s="1"/>
  <c r="AT48" i="57"/>
  <c r="AJ48" i="57"/>
  <c r="AL48" i="57" s="1"/>
  <c r="F48" i="57"/>
  <c r="G48" i="57" s="1"/>
  <c r="AT47" i="57"/>
  <c r="AJ47" i="57"/>
  <c r="AL47" i="57" s="1"/>
  <c r="AT46" i="57"/>
  <c r="AJ46" i="57"/>
  <c r="AL46" i="57" s="1"/>
  <c r="AT45" i="57"/>
  <c r="AJ45" i="57"/>
  <c r="AL45" i="57" s="1"/>
  <c r="AT44" i="57"/>
  <c r="AJ44" i="57"/>
  <c r="AL44" i="57" s="1"/>
  <c r="AT43" i="57"/>
  <c r="AJ43" i="57"/>
  <c r="AL43" i="57" s="1"/>
  <c r="AT42" i="57"/>
  <c r="AJ42" i="57"/>
  <c r="AL42" i="57" s="1"/>
  <c r="AT41" i="57"/>
  <c r="AJ41" i="57"/>
  <c r="AK41" i="57" s="1"/>
  <c r="AT40" i="57"/>
  <c r="AJ40" i="57"/>
  <c r="AK40" i="57" s="1"/>
  <c r="F40" i="57"/>
  <c r="G40" i="57" s="1"/>
  <c r="AT39" i="57"/>
  <c r="AJ39" i="57"/>
  <c r="AK39" i="57" s="1"/>
  <c r="AT38" i="57"/>
  <c r="AJ38" i="57"/>
  <c r="AK38" i="57" s="1"/>
  <c r="AT37" i="57"/>
  <c r="AJ37" i="57"/>
  <c r="AK37" i="57" s="1"/>
  <c r="J37" i="57"/>
  <c r="AT36" i="57"/>
  <c r="AJ36" i="57"/>
  <c r="AK36" i="57" s="1"/>
  <c r="AT35" i="57"/>
  <c r="AJ35" i="57"/>
  <c r="AK35" i="57" s="1"/>
  <c r="AT34" i="57"/>
  <c r="AJ34" i="57"/>
  <c r="AK34" i="57" s="1"/>
  <c r="AT33" i="57"/>
  <c r="AH33" i="57"/>
  <c r="AT32" i="57"/>
  <c r="D32" i="57"/>
  <c r="AT31" i="57"/>
  <c r="D31" i="57"/>
  <c r="AT30" i="57"/>
  <c r="J30" i="57"/>
  <c r="N30" i="57" s="1"/>
  <c r="AT29" i="57"/>
  <c r="AT28" i="57"/>
  <c r="AT27" i="57"/>
  <c r="AT26" i="57"/>
  <c r="AH26" i="57"/>
  <c r="AT25" i="57"/>
  <c r="AO25" i="57"/>
  <c r="AT24" i="57"/>
  <c r="AO24" i="57"/>
  <c r="AT23" i="57"/>
  <c r="AO23" i="57"/>
  <c r="AT22" i="57"/>
  <c r="AO22" i="57"/>
  <c r="A22" i="57"/>
  <c r="AT21" i="57"/>
  <c r="AO21" i="57"/>
  <c r="AT20" i="57"/>
  <c r="AO20" i="57"/>
  <c r="D20" i="57"/>
  <c r="A20" i="57"/>
  <c r="AT19" i="57"/>
  <c r="AO19" i="57"/>
  <c r="D19" i="57"/>
  <c r="A19" i="57"/>
  <c r="AT18" i="57"/>
  <c r="AO18" i="57"/>
  <c r="J18" i="57"/>
  <c r="L18" i="57" s="1"/>
  <c r="AT17" i="57"/>
  <c r="AO17" i="57"/>
  <c r="AT16" i="57"/>
  <c r="AO16" i="57"/>
  <c r="AT15" i="57"/>
  <c r="AO15" i="57"/>
  <c r="D15" i="57"/>
  <c r="AT14" i="57"/>
  <c r="AO14" i="57"/>
  <c r="AT13" i="57"/>
  <c r="AO13" i="57"/>
  <c r="AT12" i="57"/>
  <c r="AO12" i="57"/>
  <c r="A12" i="57"/>
  <c r="AT11" i="57"/>
  <c r="AO11" i="57"/>
  <c r="D11" i="57"/>
  <c r="AT10" i="57"/>
  <c r="AO10" i="57"/>
  <c r="J10" i="57"/>
  <c r="L10" i="57" s="1"/>
  <c r="AT9" i="57"/>
  <c r="AO9" i="57"/>
  <c r="AT8" i="57"/>
  <c r="AO8" i="57"/>
  <c r="AT7" i="57"/>
  <c r="AO7" i="57"/>
  <c r="J7" i="57"/>
  <c r="F7" i="57"/>
  <c r="G7" i="57" s="1"/>
  <c r="W7" i="57" s="1"/>
  <c r="D7" i="57"/>
  <c r="AT6" i="57"/>
  <c r="AO6" i="57"/>
  <c r="AT5" i="57"/>
  <c r="AO5" i="57"/>
  <c r="A5" i="57"/>
  <c r="D5" i="57"/>
  <c r="AT4" i="57"/>
  <c r="AO4" i="57"/>
  <c r="AT3" i="57"/>
  <c r="AO3" i="57"/>
  <c r="F3" i="57"/>
  <c r="G3" i="57" s="1"/>
  <c r="R3" i="57" s="1"/>
  <c r="AH3" i="57"/>
  <c r="D3" i="57"/>
  <c r="A3" i="57"/>
  <c r="AT2" i="57"/>
  <c r="AO2" i="57"/>
  <c r="AC2" i="57"/>
  <c r="D2" i="57"/>
  <c r="H2" i="56"/>
  <c r="J2" i="56" s="1"/>
  <c r="H3" i="56"/>
  <c r="J3" i="56" s="1"/>
  <c r="L3" i="56" s="1"/>
  <c r="H4" i="56"/>
  <c r="J4" i="56" s="1"/>
  <c r="H5" i="56"/>
  <c r="J5" i="56" s="1"/>
  <c r="H6" i="56"/>
  <c r="J6" i="56" s="1"/>
  <c r="H7" i="56"/>
  <c r="J7" i="56" s="1"/>
  <c r="N7" i="56" s="1"/>
  <c r="H8" i="56"/>
  <c r="H9" i="56"/>
  <c r="J9" i="56" s="1"/>
  <c r="H10" i="56"/>
  <c r="J10" i="56" s="1"/>
  <c r="H11" i="56"/>
  <c r="J11" i="56" s="1"/>
  <c r="N11" i="56" s="1"/>
  <c r="H12" i="56"/>
  <c r="J12" i="56" s="1"/>
  <c r="H13" i="56"/>
  <c r="J13" i="56" s="1"/>
  <c r="H14" i="56"/>
  <c r="J14" i="56" s="1"/>
  <c r="L14" i="56" s="1"/>
  <c r="H15" i="56"/>
  <c r="J15" i="56" s="1"/>
  <c r="H16" i="56"/>
  <c r="J16" i="56" s="1"/>
  <c r="H17" i="56"/>
  <c r="J17" i="56" s="1"/>
  <c r="H18" i="56"/>
  <c r="J18" i="56" s="1"/>
  <c r="H19" i="56"/>
  <c r="J19" i="56" s="1"/>
  <c r="H20" i="56"/>
  <c r="J20" i="56" s="1"/>
  <c r="H21" i="56"/>
  <c r="J21" i="56" s="1"/>
  <c r="H22" i="56"/>
  <c r="J22" i="56" s="1"/>
  <c r="H23" i="56"/>
  <c r="H24" i="56"/>
  <c r="J24" i="56" s="1"/>
  <c r="H25" i="56"/>
  <c r="J25" i="56" s="1"/>
  <c r="H26" i="56"/>
  <c r="H27" i="56"/>
  <c r="J27" i="56" s="1"/>
  <c r="N27" i="56" s="1"/>
  <c r="H28" i="56"/>
  <c r="J28" i="56" s="1"/>
  <c r="H29" i="56"/>
  <c r="J29" i="56" s="1"/>
  <c r="H30" i="56"/>
  <c r="J30" i="56" s="1"/>
  <c r="H31" i="56"/>
  <c r="J31" i="56" s="1"/>
  <c r="H32" i="56"/>
  <c r="J32" i="56" s="1"/>
  <c r="H33" i="56"/>
  <c r="J33" i="56" s="1"/>
  <c r="L33" i="56" s="1"/>
  <c r="H34" i="56"/>
  <c r="J34" i="56" s="1"/>
  <c r="H35" i="56"/>
  <c r="J35" i="56" s="1"/>
  <c r="M35" i="56" s="1"/>
  <c r="H36" i="56"/>
  <c r="H37" i="56"/>
  <c r="J37" i="56" s="1"/>
  <c r="H38" i="56"/>
  <c r="J38" i="56" s="1"/>
  <c r="H39" i="56"/>
  <c r="J39" i="56" s="1"/>
  <c r="L39" i="56" s="1"/>
  <c r="H40" i="56"/>
  <c r="J40" i="56" s="1"/>
  <c r="H41" i="56"/>
  <c r="J41" i="56" s="1"/>
  <c r="H42" i="56"/>
  <c r="J42" i="56" s="1"/>
  <c r="H43" i="56"/>
  <c r="J43" i="56" s="1"/>
  <c r="H44" i="56"/>
  <c r="J44" i="56" s="1"/>
  <c r="H45" i="56"/>
  <c r="J45" i="56" s="1"/>
  <c r="H46" i="56"/>
  <c r="J46" i="56" s="1"/>
  <c r="H47" i="56"/>
  <c r="J47" i="56" s="1"/>
  <c r="N47" i="56" s="1"/>
  <c r="H48" i="56"/>
  <c r="J48" i="56" s="1"/>
  <c r="H49" i="56"/>
  <c r="J49" i="56" s="1"/>
  <c r="H50" i="56"/>
  <c r="J50" i="56" s="1"/>
  <c r="L50" i="56" s="1"/>
  <c r="H51" i="56"/>
  <c r="J51" i="56" s="1"/>
  <c r="H52" i="56"/>
  <c r="J52" i="56" s="1"/>
  <c r="N52" i="56" s="1"/>
  <c r="H53" i="56"/>
  <c r="J53" i="56" s="1"/>
  <c r="H54" i="56"/>
  <c r="H55" i="56"/>
  <c r="J55" i="56" s="1"/>
  <c r="H56" i="56"/>
  <c r="J56" i="56" s="1"/>
  <c r="H57" i="56"/>
  <c r="J57" i="56" s="1"/>
  <c r="H58" i="56"/>
  <c r="J58" i="56" s="1"/>
  <c r="H59" i="56"/>
  <c r="J59" i="56" s="1"/>
  <c r="H60" i="56"/>
  <c r="J60" i="56" s="1"/>
  <c r="H61" i="56"/>
  <c r="J61" i="56" s="1"/>
  <c r="H62" i="56"/>
  <c r="J62" i="56" s="1"/>
  <c r="H63" i="56"/>
  <c r="H64" i="56"/>
  <c r="J64" i="56" s="1"/>
  <c r="H65" i="56"/>
  <c r="J65" i="56"/>
  <c r="AA65" i="56" s="1"/>
  <c r="H66" i="56"/>
  <c r="J66" i="56" s="1"/>
  <c r="N66" i="56" s="1"/>
  <c r="H67" i="56"/>
  <c r="J67" i="56" s="1"/>
  <c r="N67" i="56" s="1"/>
  <c r="H68" i="56"/>
  <c r="H69" i="56"/>
  <c r="J69" i="56" s="1"/>
  <c r="H70" i="56"/>
  <c r="J70" i="56" s="1"/>
  <c r="H71" i="56"/>
  <c r="J71" i="56" s="1"/>
  <c r="H72" i="56"/>
  <c r="J72" i="56"/>
  <c r="L72" i="56" s="1"/>
  <c r="H73" i="56"/>
  <c r="J73" i="56" s="1"/>
  <c r="P73" i="56" s="1"/>
  <c r="H74" i="56"/>
  <c r="H75" i="56"/>
  <c r="H76" i="56"/>
  <c r="J76" i="56" s="1"/>
  <c r="H77" i="56"/>
  <c r="H78" i="56"/>
  <c r="J78" i="56" s="1"/>
  <c r="H79" i="56"/>
  <c r="J79" i="56" s="1"/>
  <c r="L79" i="56" s="1"/>
  <c r="H80" i="56"/>
  <c r="J80" i="56" s="1"/>
  <c r="H81" i="56"/>
  <c r="J81" i="56" s="1"/>
  <c r="M81" i="56" s="1"/>
  <c r="H82" i="56"/>
  <c r="J82" i="56" s="1"/>
  <c r="N82" i="56" s="1"/>
  <c r="H83" i="56"/>
  <c r="H84" i="56"/>
  <c r="H85" i="56"/>
  <c r="J85" i="56" s="1"/>
  <c r="H86" i="56"/>
  <c r="J86" i="56" s="1"/>
  <c r="H87" i="56"/>
  <c r="J87" i="56" s="1"/>
  <c r="H88" i="56"/>
  <c r="J88" i="56" s="1"/>
  <c r="H89" i="56"/>
  <c r="J89" i="56" s="1"/>
  <c r="H90" i="56"/>
  <c r="J90" i="56" s="1"/>
  <c r="M90" i="56" s="1"/>
  <c r="H91" i="56"/>
  <c r="J91" i="56" s="1"/>
  <c r="L91" i="56" s="1"/>
  <c r="H92" i="56"/>
  <c r="J92" i="56" s="1"/>
  <c r="M92" i="56" s="1"/>
  <c r="H93" i="56"/>
  <c r="J93" i="56" s="1"/>
  <c r="L93" i="56" s="1"/>
  <c r="H94" i="56"/>
  <c r="J94" i="56" s="1"/>
  <c r="H95" i="56"/>
  <c r="J95" i="56" s="1"/>
  <c r="M95" i="56" s="1"/>
  <c r="H96" i="56"/>
  <c r="J96" i="56" s="1"/>
  <c r="H97" i="56"/>
  <c r="J97" i="56" s="1"/>
  <c r="H98" i="56"/>
  <c r="J98" i="56" s="1"/>
  <c r="H99" i="56"/>
  <c r="J99" i="56" s="1"/>
  <c r="H100" i="56"/>
  <c r="J100" i="56" s="1"/>
  <c r="H101" i="56"/>
  <c r="H102" i="56"/>
  <c r="J102" i="56" s="1"/>
  <c r="H103" i="56"/>
  <c r="J103" i="56" s="1"/>
  <c r="L103" i="56" s="1"/>
  <c r="H104" i="56"/>
  <c r="J104" i="56" s="1"/>
  <c r="H105" i="56"/>
  <c r="J105" i="56" s="1"/>
  <c r="H106" i="56"/>
  <c r="H107" i="56"/>
  <c r="J107" i="56" s="1"/>
  <c r="L107" i="56" s="1"/>
  <c r="H108" i="56"/>
  <c r="J108" i="56" s="1"/>
  <c r="AA108" i="56" s="1"/>
  <c r="H109" i="56"/>
  <c r="H110" i="56"/>
  <c r="J110" i="56" s="1"/>
  <c r="H111" i="56"/>
  <c r="J111" i="56" s="1"/>
  <c r="L111" i="56" s="1"/>
  <c r="H112" i="56"/>
  <c r="J112" i="56" s="1"/>
  <c r="H113" i="56"/>
  <c r="J113" i="56"/>
  <c r="H114" i="56"/>
  <c r="J114" i="56" s="1"/>
  <c r="H115" i="56"/>
  <c r="J115" i="56" s="1"/>
  <c r="H116" i="56"/>
  <c r="J116" i="56" s="1"/>
  <c r="L116" i="56" s="1"/>
  <c r="H117" i="56"/>
  <c r="J117" i="56" s="1"/>
  <c r="N117" i="56" s="1"/>
  <c r="H118" i="56"/>
  <c r="J118" i="56" s="1"/>
  <c r="M118" i="56" s="1"/>
  <c r="H119" i="56"/>
  <c r="J119" i="56" s="1"/>
  <c r="H120" i="56"/>
  <c r="H121" i="56"/>
  <c r="J121" i="56" s="1"/>
  <c r="H122" i="56"/>
  <c r="J122" i="56" s="1"/>
  <c r="N122" i="56" s="1"/>
  <c r="H123" i="56"/>
  <c r="J123" i="56" s="1"/>
  <c r="N123" i="56" s="1"/>
  <c r="H124" i="56"/>
  <c r="H125" i="56"/>
  <c r="J125" i="56" s="1"/>
  <c r="H126" i="56"/>
  <c r="J126" i="56" s="1"/>
  <c r="M126" i="56" s="1"/>
  <c r="H127" i="56"/>
  <c r="H128" i="56"/>
  <c r="J128" i="56" s="1"/>
  <c r="H129" i="56"/>
  <c r="J129" i="56" s="1"/>
  <c r="L129" i="56" s="1"/>
  <c r="E3" i="56"/>
  <c r="AX3" i="56" s="1"/>
  <c r="E4" i="56"/>
  <c r="F4" i="56" s="1"/>
  <c r="G4" i="56" s="1"/>
  <c r="E5" i="56"/>
  <c r="AX5" i="56" s="1"/>
  <c r="E6" i="56"/>
  <c r="E7" i="56"/>
  <c r="AX7" i="56" s="1"/>
  <c r="E8" i="56"/>
  <c r="AX8" i="56" s="1"/>
  <c r="E9" i="56"/>
  <c r="AX9" i="56" s="1"/>
  <c r="E10" i="56"/>
  <c r="AX10" i="56" s="1"/>
  <c r="E11" i="56"/>
  <c r="AX11" i="56" s="1"/>
  <c r="E12" i="56"/>
  <c r="AX12" i="56" s="1"/>
  <c r="E13" i="56"/>
  <c r="E14" i="56"/>
  <c r="E15" i="56"/>
  <c r="AX15" i="56" s="1"/>
  <c r="E16" i="56"/>
  <c r="AX16" i="56" s="1"/>
  <c r="E17" i="56"/>
  <c r="AX17" i="56" s="1"/>
  <c r="E18" i="56"/>
  <c r="E19" i="56"/>
  <c r="AX19" i="56" s="1"/>
  <c r="E20" i="56"/>
  <c r="AX20" i="56" s="1"/>
  <c r="E21" i="56"/>
  <c r="E22" i="56"/>
  <c r="AX22" i="56" s="1"/>
  <c r="E23" i="56"/>
  <c r="AX23" i="56" s="1"/>
  <c r="E24" i="56"/>
  <c r="AX24" i="56" s="1"/>
  <c r="E25" i="56"/>
  <c r="E26" i="56"/>
  <c r="AX26" i="56" s="1"/>
  <c r="E27" i="56"/>
  <c r="AX27" i="56" s="1"/>
  <c r="E28" i="56"/>
  <c r="AX28" i="56" s="1"/>
  <c r="E29" i="56"/>
  <c r="E30" i="56"/>
  <c r="AX30" i="56" s="1"/>
  <c r="E31" i="56"/>
  <c r="E32" i="56"/>
  <c r="AX32" i="56" s="1"/>
  <c r="E33" i="56"/>
  <c r="AX33" i="56" s="1"/>
  <c r="E34" i="56"/>
  <c r="AX34" i="56" s="1"/>
  <c r="E35" i="56"/>
  <c r="AX35" i="56" s="1"/>
  <c r="E36" i="56"/>
  <c r="AX36" i="56" s="1"/>
  <c r="E37" i="56"/>
  <c r="AX37" i="56" s="1"/>
  <c r="E38" i="56"/>
  <c r="E39" i="56"/>
  <c r="E40" i="56"/>
  <c r="AX40" i="56" s="1"/>
  <c r="E41" i="56"/>
  <c r="AX41" i="56" s="1"/>
  <c r="E42" i="56"/>
  <c r="AX42" i="56" s="1"/>
  <c r="E43" i="56"/>
  <c r="AX43" i="56" s="1"/>
  <c r="E44" i="56"/>
  <c r="AX44" i="56" s="1"/>
  <c r="E45" i="56"/>
  <c r="AX45" i="56" s="1"/>
  <c r="E46" i="56"/>
  <c r="E47" i="56"/>
  <c r="E48" i="56"/>
  <c r="AX48" i="56" s="1"/>
  <c r="E49" i="56"/>
  <c r="AX49" i="56" s="1"/>
  <c r="E50" i="56"/>
  <c r="AX50" i="56" s="1"/>
  <c r="E51" i="56"/>
  <c r="AX51" i="56" s="1"/>
  <c r="E52" i="56"/>
  <c r="AX52" i="56" s="1"/>
  <c r="E53" i="56"/>
  <c r="AX53" i="56" s="1"/>
  <c r="E54" i="56"/>
  <c r="E55" i="56"/>
  <c r="AX55" i="56" s="1"/>
  <c r="E56" i="56"/>
  <c r="AX56" i="56" s="1"/>
  <c r="E57" i="56"/>
  <c r="AX57" i="56" s="1"/>
  <c r="E58" i="56"/>
  <c r="E59" i="56"/>
  <c r="AX59" i="56" s="1"/>
  <c r="E60" i="56"/>
  <c r="AX60" i="56" s="1"/>
  <c r="E61" i="56"/>
  <c r="E62" i="56"/>
  <c r="AX62" i="56" s="1"/>
  <c r="E63" i="56"/>
  <c r="E64" i="56"/>
  <c r="AH64" i="56" s="1"/>
  <c r="E65" i="56"/>
  <c r="AX65" i="56" s="1"/>
  <c r="E66" i="56"/>
  <c r="AX66" i="56" s="1"/>
  <c r="E67" i="56"/>
  <c r="AX67" i="56" s="1"/>
  <c r="E68" i="56"/>
  <c r="AX68" i="56" s="1"/>
  <c r="E69" i="56"/>
  <c r="E70" i="56"/>
  <c r="E71" i="56"/>
  <c r="AX71" i="56" s="1"/>
  <c r="E72" i="56"/>
  <c r="AX72" i="56" s="1"/>
  <c r="E73" i="56"/>
  <c r="AX73" i="56" s="1"/>
  <c r="E74" i="56"/>
  <c r="AX74" i="56" s="1"/>
  <c r="E75" i="56"/>
  <c r="AX75" i="56" s="1"/>
  <c r="E76" i="56"/>
  <c r="AX76" i="56" s="1"/>
  <c r="E77" i="56"/>
  <c r="AX77" i="56" s="1"/>
  <c r="E78" i="56"/>
  <c r="E79" i="56"/>
  <c r="E80" i="56"/>
  <c r="AX80" i="56" s="1"/>
  <c r="E81" i="56"/>
  <c r="AX81" i="56" s="1"/>
  <c r="E82" i="56"/>
  <c r="AX82" i="56" s="1"/>
  <c r="E83" i="56"/>
  <c r="E84" i="56"/>
  <c r="AX84" i="56" s="1"/>
  <c r="E85" i="56"/>
  <c r="E86" i="56"/>
  <c r="AX86" i="56" s="1"/>
  <c r="E87" i="56"/>
  <c r="AX87" i="56" s="1"/>
  <c r="E88" i="56"/>
  <c r="AX88" i="56" s="1"/>
  <c r="E89" i="56"/>
  <c r="AX89" i="56" s="1"/>
  <c r="E90" i="56"/>
  <c r="AX90" i="56" s="1"/>
  <c r="E91" i="56"/>
  <c r="E92" i="56"/>
  <c r="AX92" i="56" s="1"/>
  <c r="E93" i="56"/>
  <c r="AX93" i="56" s="1"/>
  <c r="E94" i="56"/>
  <c r="E95" i="56"/>
  <c r="AX95" i="56" s="1"/>
  <c r="E96" i="56"/>
  <c r="AX96" i="56" s="1"/>
  <c r="E97" i="56"/>
  <c r="AX97" i="56" s="1"/>
  <c r="E98" i="56"/>
  <c r="AX98" i="56" s="1"/>
  <c r="E99" i="56"/>
  <c r="AX99" i="56" s="1"/>
  <c r="E100" i="56"/>
  <c r="AX100" i="56" s="1"/>
  <c r="E101" i="56"/>
  <c r="AX101" i="56" s="1"/>
  <c r="E102" i="56"/>
  <c r="AX102" i="56" s="1"/>
  <c r="E103" i="56"/>
  <c r="AX103" i="56" s="1"/>
  <c r="E104" i="56"/>
  <c r="AX104" i="56" s="1"/>
  <c r="E105" i="56"/>
  <c r="E106" i="56"/>
  <c r="AX106" i="56" s="1"/>
  <c r="E107" i="56"/>
  <c r="AX107" i="56" s="1"/>
  <c r="E108" i="56"/>
  <c r="AX108" i="56" s="1"/>
  <c r="E109" i="56"/>
  <c r="E110" i="56"/>
  <c r="AX110" i="56" s="1"/>
  <c r="E111" i="56"/>
  <c r="AX111" i="56" s="1"/>
  <c r="E112" i="56"/>
  <c r="AX112" i="56" s="1"/>
  <c r="E113" i="56"/>
  <c r="AX113" i="56" s="1"/>
  <c r="E114" i="56"/>
  <c r="AX114" i="56" s="1"/>
  <c r="E115" i="56"/>
  <c r="AX115" i="56" s="1"/>
  <c r="E116" i="56"/>
  <c r="E117" i="56"/>
  <c r="E118" i="56"/>
  <c r="E119" i="56"/>
  <c r="AX119" i="56" s="1"/>
  <c r="E120" i="56"/>
  <c r="AX120" i="56" s="1"/>
  <c r="E121" i="56"/>
  <c r="AX121" i="56" s="1"/>
  <c r="E122" i="56"/>
  <c r="AX122" i="56" s="1"/>
  <c r="E123" i="56"/>
  <c r="E124" i="56"/>
  <c r="AX124" i="56" s="1"/>
  <c r="E125" i="56"/>
  <c r="E126" i="56"/>
  <c r="AX126" i="56" s="1"/>
  <c r="E127" i="56"/>
  <c r="AX127" i="56" s="1"/>
  <c r="E128" i="56"/>
  <c r="AX128" i="56" s="1"/>
  <c r="E129" i="56"/>
  <c r="AX129" i="56" s="1"/>
  <c r="E2" i="56"/>
  <c r="AX2" i="56" s="1"/>
  <c r="AE145" i="56" a="1"/>
  <c r="AE145" i="56" s="1"/>
  <c r="AE144" i="56" a="1"/>
  <c r="AE144" i="56" s="1"/>
  <c r="AE143" i="56" a="1"/>
  <c r="AE143" i="56" s="1"/>
  <c r="AE142" i="56" a="1"/>
  <c r="AE142" i="56" s="1"/>
  <c r="AE141" i="56" a="1"/>
  <c r="AE141" i="56" s="1"/>
  <c r="AE140" i="56" a="1"/>
  <c r="AE140" i="56" s="1"/>
  <c r="AE139" i="56" a="1"/>
  <c r="AE139" i="56" s="1"/>
  <c r="AE138" i="56" a="1"/>
  <c r="AE138" i="56"/>
  <c r="AE137" i="56" a="1"/>
  <c r="AE137" i="56" s="1"/>
  <c r="AE136" i="56" a="1"/>
  <c r="AE136" i="56" s="1"/>
  <c r="AE135" i="56" a="1"/>
  <c r="AE135" i="56" s="1"/>
  <c r="AE134" i="56" a="1"/>
  <c r="AE134" i="56" s="1"/>
  <c r="AE133" i="56" a="1"/>
  <c r="AE133" i="56" s="1"/>
  <c r="AE132" i="56" a="1"/>
  <c r="AE132" i="56" s="1"/>
  <c r="AE131" i="56" a="1"/>
  <c r="AE131" i="56" s="1"/>
  <c r="AE130" i="56" a="1"/>
  <c r="AE130" i="56" s="1"/>
  <c r="AT129" i="56"/>
  <c r="AR129" i="56"/>
  <c r="AO129" i="56"/>
  <c r="AT128" i="56"/>
  <c r="AR128" i="56"/>
  <c r="AO128" i="56"/>
  <c r="AT127" i="56"/>
  <c r="AR127" i="56"/>
  <c r="AO127" i="56"/>
  <c r="J127" i="56"/>
  <c r="N127" i="56" s="1"/>
  <c r="AT126" i="56"/>
  <c r="AR126" i="56"/>
  <c r="AO126" i="56"/>
  <c r="AT125" i="56"/>
  <c r="AR125" i="56"/>
  <c r="AO125" i="56"/>
  <c r="AT124" i="56"/>
  <c r="AR124" i="56"/>
  <c r="AO124" i="56"/>
  <c r="J124" i="56"/>
  <c r="N124" i="56" s="1"/>
  <c r="AT123" i="56"/>
  <c r="AR123" i="56"/>
  <c r="AO123" i="56"/>
  <c r="AT122" i="56"/>
  <c r="AR122" i="56"/>
  <c r="AO122" i="56"/>
  <c r="AT121" i="56"/>
  <c r="AR121" i="56"/>
  <c r="AO121" i="56"/>
  <c r="AT120" i="56"/>
  <c r="AR120" i="56"/>
  <c r="AO120" i="56"/>
  <c r="J120" i="56"/>
  <c r="M120" i="56" s="1"/>
  <c r="AT119" i="56"/>
  <c r="AR119" i="56"/>
  <c r="AO119" i="56"/>
  <c r="AT118" i="56"/>
  <c r="AR118" i="56"/>
  <c r="AO118" i="56"/>
  <c r="AT117" i="56"/>
  <c r="AR117" i="56"/>
  <c r="AO117" i="56"/>
  <c r="AT116" i="56"/>
  <c r="AR116" i="56"/>
  <c r="AO116" i="56"/>
  <c r="AT115" i="56"/>
  <c r="AR115" i="56"/>
  <c r="AO115" i="56"/>
  <c r="AT114" i="56"/>
  <c r="AR114" i="56"/>
  <c r="AO114" i="56"/>
  <c r="AT113" i="56"/>
  <c r="AR113" i="56"/>
  <c r="AO113" i="56"/>
  <c r="AT112" i="56"/>
  <c r="AR112" i="56"/>
  <c r="AO112" i="56"/>
  <c r="A112" i="56"/>
  <c r="AT111" i="56"/>
  <c r="AR111" i="56"/>
  <c r="AO111" i="56"/>
  <c r="AT110" i="56"/>
  <c r="AR110" i="56"/>
  <c r="AO110" i="56"/>
  <c r="D110" i="56"/>
  <c r="AT109" i="56"/>
  <c r="AR109" i="56"/>
  <c r="AO109" i="56"/>
  <c r="J109" i="56"/>
  <c r="A109" i="56"/>
  <c r="AT108" i="56"/>
  <c r="AR108" i="56"/>
  <c r="AO108" i="56"/>
  <c r="AT107" i="56"/>
  <c r="AR107" i="56"/>
  <c r="AO107" i="56"/>
  <c r="AT106" i="56"/>
  <c r="AR106" i="56"/>
  <c r="AO106" i="56"/>
  <c r="J106" i="56"/>
  <c r="AT105" i="56"/>
  <c r="AR105" i="56"/>
  <c r="AO105" i="56"/>
  <c r="AT104" i="56"/>
  <c r="AR104" i="56"/>
  <c r="AO104" i="56"/>
  <c r="AT103" i="56"/>
  <c r="AR103" i="56"/>
  <c r="AO103" i="56"/>
  <c r="AT102" i="56"/>
  <c r="AR102" i="56"/>
  <c r="AO102" i="56"/>
  <c r="AT101" i="56"/>
  <c r="AR101" i="56"/>
  <c r="AO101" i="56"/>
  <c r="J101" i="56"/>
  <c r="L101" i="56" s="1"/>
  <c r="AT100" i="56"/>
  <c r="AR100" i="56"/>
  <c r="AO100" i="56"/>
  <c r="AT99" i="56"/>
  <c r="AR99" i="56"/>
  <c r="AO99" i="56"/>
  <c r="F99" i="56"/>
  <c r="G99" i="56" s="1"/>
  <c r="AT98" i="56"/>
  <c r="AR98" i="56"/>
  <c r="AO98" i="56"/>
  <c r="AT97" i="56"/>
  <c r="AR97" i="56"/>
  <c r="AO97" i="56"/>
  <c r="F97" i="56"/>
  <c r="G97" i="56" s="1"/>
  <c r="Y97" i="56" s="1"/>
  <c r="AT96" i="56"/>
  <c r="AR96" i="56"/>
  <c r="AO96" i="56"/>
  <c r="AT95" i="56"/>
  <c r="AR95" i="56"/>
  <c r="AO95" i="56"/>
  <c r="AT94" i="56"/>
  <c r="AR94" i="56"/>
  <c r="AO94" i="56"/>
  <c r="AT93" i="56"/>
  <c r="AR93" i="56"/>
  <c r="AO93" i="56"/>
  <c r="F93" i="56"/>
  <c r="G93" i="56" s="1"/>
  <c r="AT92" i="56"/>
  <c r="AR92" i="56"/>
  <c r="AO92" i="56"/>
  <c r="AT91" i="56"/>
  <c r="AR91" i="56"/>
  <c r="AO91" i="56"/>
  <c r="AT90" i="56"/>
  <c r="AR90" i="56"/>
  <c r="AO90" i="56"/>
  <c r="AT89" i="56"/>
  <c r="AR89" i="56"/>
  <c r="AO89" i="56"/>
  <c r="AT88" i="56"/>
  <c r="AR88" i="56"/>
  <c r="AO88" i="56"/>
  <c r="AT87" i="56"/>
  <c r="AR87" i="56"/>
  <c r="AO87" i="56"/>
  <c r="AT86" i="56"/>
  <c r="AR86" i="56"/>
  <c r="AO86" i="56"/>
  <c r="AT85" i="56"/>
  <c r="AR85" i="56"/>
  <c r="AO85" i="56"/>
  <c r="AT84" i="56"/>
  <c r="AR84" i="56"/>
  <c r="AO84" i="56"/>
  <c r="J84" i="56"/>
  <c r="AT83" i="56"/>
  <c r="AR83" i="56"/>
  <c r="AO83" i="56"/>
  <c r="J83" i="56"/>
  <c r="N83" i="56" s="1"/>
  <c r="AT82" i="56"/>
  <c r="AR82" i="56"/>
  <c r="AO82" i="56"/>
  <c r="AT81" i="56"/>
  <c r="AR81" i="56"/>
  <c r="AO81" i="56"/>
  <c r="AT80" i="56"/>
  <c r="AR80" i="56"/>
  <c r="AO80" i="56"/>
  <c r="F80" i="56"/>
  <c r="G80" i="56" s="1"/>
  <c r="AT79" i="56"/>
  <c r="AR79" i="56"/>
  <c r="AO79" i="56"/>
  <c r="D79" i="56"/>
  <c r="A79" i="56"/>
  <c r="AT78" i="56"/>
  <c r="AR78" i="56"/>
  <c r="AO78" i="56"/>
  <c r="D78" i="56"/>
  <c r="AT77" i="56"/>
  <c r="AR77" i="56"/>
  <c r="AO77" i="56"/>
  <c r="J77" i="56"/>
  <c r="A77" i="56"/>
  <c r="AT76" i="56"/>
  <c r="AR76" i="56"/>
  <c r="AO76" i="56"/>
  <c r="AT75" i="56"/>
  <c r="AR75" i="56"/>
  <c r="AO75" i="56"/>
  <c r="J75" i="56"/>
  <c r="AT74" i="56"/>
  <c r="AR74" i="56"/>
  <c r="AO74" i="56"/>
  <c r="J74" i="56"/>
  <c r="L74" i="56" s="1"/>
  <c r="AT73" i="56"/>
  <c r="AO73" i="56"/>
  <c r="AG73" i="56"/>
  <c r="AT72" i="56"/>
  <c r="AO72" i="56"/>
  <c r="AT71" i="56"/>
  <c r="AO71" i="56"/>
  <c r="AG71" i="56"/>
  <c r="AT70" i="56"/>
  <c r="AO70" i="56"/>
  <c r="AT69" i="56"/>
  <c r="AO69" i="56"/>
  <c r="AT68" i="56"/>
  <c r="AO68" i="56"/>
  <c r="J68" i="56"/>
  <c r="AT67" i="56"/>
  <c r="AO67" i="56"/>
  <c r="AT66" i="56"/>
  <c r="AO66" i="56"/>
  <c r="AT65" i="56"/>
  <c r="AT64" i="56"/>
  <c r="D64" i="56"/>
  <c r="AT63" i="56"/>
  <c r="J63" i="56"/>
  <c r="N63" i="56" s="1"/>
  <c r="AT62" i="56"/>
  <c r="AT61" i="56"/>
  <c r="D61" i="56"/>
  <c r="AT60" i="56"/>
  <c r="A60" i="56"/>
  <c r="AT59" i="56"/>
  <c r="AT58" i="56"/>
  <c r="AT57" i="56"/>
  <c r="F57" i="56"/>
  <c r="G57" i="56" s="1"/>
  <c r="Y57" i="56" s="1"/>
  <c r="A57" i="56"/>
  <c r="AT56" i="56"/>
  <c r="AT55" i="56"/>
  <c r="A55" i="56"/>
  <c r="AT54" i="56"/>
  <c r="J54" i="56"/>
  <c r="M54" i="56" s="1"/>
  <c r="A54" i="56"/>
  <c r="AT53" i="56"/>
  <c r="AH53" i="56"/>
  <c r="AT52" i="56"/>
  <c r="AT51" i="56"/>
  <c r="AT50" i="56"/>
  <c r="AT49" i="56"/>
  <c r="AJ49" i="56"/>
  <c r="AL49" i="56" s="1"/>
  <c r="AT48" i="56"/>
  <c r="AJ48" i="56"/>
  <c r="AL48" i="56" s="1"/>
  <c r="AT47" i="56"/>
  <c r="AJ47" i="56"/>
  <c r="AL47" i="56" s="1"/>
  <c r="AT46" i="56"/>
  <c r="AJ46" i="56"/>
  <c r="AL46" i="56" s="1"/>
  <c r="AT45" i="56"/>
  <c r="AJ45" i="56"/>
  <c r="AL45" i="56" s="1"/>
  <c r="AT44" i="56"/>
  <c r="AJ44" i="56"/>
  <c r="AL44" i="56" s="1"/>
  <c r="A44" i="56"/>
  <c r="AT43" i="56"/>
  <c r="AJ43" i="56"/>
  <c r="AL43" i="56" s="1"/>
  <c r="AT42" i="56"/>
  <c r="AJ42" i="56"/>
  <c r="AL42" i="56" s="1"/>
  <c r="AT41" i="56"/>
  <c r="AJ41" i="56"/>
  <c r="AK41" i="56" s="1"/>
  <c r="D41" i="56"/>
  <c r="A41" i="56"/>
  <c r="AT40" i="56"/>
  <c r="AJ40" i="56"/>
  <c r="AK40" i="56" s="1"/>
  <c r="F40" i="56"/>
  <c r="G40" i="56" s="1"/>
  <c r="D40" i="56"/>
  <c r="AT39" i="56"/>
  <c r="AJ39" i="56"/>
  <c r="AK39" i="56" s="1"/>
  <c r="AT38" i="56"/>
  <c r="AJ38" i="56"/>
  <c r="AK38" i="56"/>
  <c r="AH38" i="56"/>
  <c r="D38" i="56"/>
  <c r="AT37" i="56"/>
  <c r="AJ37" i="56"/>
  <c r="AK37" i="56" s="1"/>
  <c r="AT36" i="56"/>
  <c r="AJ36" i="56"/>
  <c r="AK36" i="56" s="1"/>
  <c r="J36" i="56"/>
  <c r="M36" i="56" s="1"/>
  <c r="F36" i="56"/>
  <c r="G36" i="56" s="1"/>
  <c r="AA36" i="56" s="1"/>
  <c r="AT35" i="56"/>
  <c r="AJ35" i="56"/>
  <c r="AK35" i="56" s="1"/>
  <c r="D35" i="56"/>
  <c r="A35" i="56"/>
  <c r="AT34" i="56"/>
  <c r="AJ34" i="56"/>
  <c r="AK34" i="56" s="1"/>
  <c r="D34" i="56"/>
  <c r="AT33" i="56"/>
  <c r="F33" i="56"/>
  <c r="G33" i="56" s="1"/>
  <c r="AH33" i="56"/>
  <c r="D33" i="56"/>
  <c r="A33" i="56"/>
  <c r="AT32" i="56"/>
  <c r="F32" i="56"/>
  <c r="G32" i="56" s="1"/>
  <c r="AU32" i="56" s="1"/>
  <c r="D32" i="56"/>
  <c r="AT31" i="56"/>
  <c r="D31" i="56"/>
  <c r="A31" i="56"/>
  <c r="AT30" i="56"/>
  <c r="F30" i="56"/>
  <c r="G30" i="56" s="1"/>
  <c r="AB30" i="56" s="1"/>
  <c r="D30" i="56"/>
  <c r="A30" i="56"/>
  <c r="AT29" i="56"/>
  <c r="D29" i="56"/>
  <c r="A29" i="56"/>
  <c r="AT28" i="56"/>
  <c r="AH28" i="56"/>
  <c r="D28" i="56"/>
  <c r="A28" i="56"/>
  <c r="AT27" i="56"/>
  <c r="AH27" i="56"/>
  <c r="D27" i="56"/>
  <c r="A27" i="56"/>
  <c r="AT26" i="56"/>
  <c r="J26" i="56"/>
  <c r="M26" i="56" s="1"/>
  <c r="AT25" i="56"/>
  <c r="AO25" i="56"/>
  <c r="A25" i="56"/>
  <c r="AT24" i="56"/>
  <c r="AO24" i="56"/>
  <c r="AT23" i="56"/>
  <c r="AO23" i="56"/>
  <c r="J23" i="56"/>
  <c r="N23" i="56" s="1"/>
  <c r="AT22" i="56"/>
  <c r="AO22" i="56"/>
  <c r="F22" i="56"/>
  <c r="G22" i="56" s="1"/>
  <c r="A22" i="56"/>
  <c r="AT21" i="56"/>
  <c r="AO21" i="56"/>
  <c r="AT20" i="56"/>
  <c r="AO20" i="56"/>
  <c r="A20" i="56"/>
  <c r="AT19" i="56"/>
  <c r="AO19" i="56"/>
  <c r="AT18" i="56"/>
  <c r="AO18" i="56"/>
  <c r="AT17" i="56"/>
  <c r="AO17" i="56"/>
  <c r="F17" i="56"/>
  <c r="G17" i="56" s="1"/>
  <c r="AH17" i="56"/>
  <c r="A17" i="56"/>
  <c r="AT16" i="56"/>
  <c r="AO16" i="56"/>
  <c r="AH16" i="56"/>
  <c r="AT15" i="56"/>
  <c r="AO15" i="56"/>
  <c r="AT14" i="56"/>
  <c r="AO14" i="56"/>
  <c r="AT13" i="56"/>
  <c r="AO13" i="56"/>
  <c r="D13" i="56"/>
  <c r="AT12" i="56"/>
  <c r="AO12" i="56"/>
  <c r="AT11" i="56"/>
  <c r="AO11" i="56"/>
  <c r="AT10" i="56"/>
  <c r="AO10" i="56"/>
  <c r="AT9" i="56"/>
  <c r="AO9" i="56"/>
  <c r="D9" i="56"/>
  <c r="A9" i="56"/>
  <c r="AT8" i="56"/>
  <c r="AO8" i="56"/>
  <c r="AH8" i="56"/>
  <c r="J8" i="56"/>
  <c r="N8" i="56" s="1"/>
  <c r="AT7" i="56"/>
  <c r="AO7" i="56"/>
  <c r="D7" i="56"/>
  <c r="AT6" i="56"/>
  <c r="AO6" i="56"/>
  <c r="AT5" i="56"/>
  <c r="AO5" i="56"/>
  <c r="AT4" i="56"/>
  <c r="AO4" i="56"/>
  <c r="AT3" i="56"/>
  <c r="AO3" i="56"/>
  <c r="AT2" i="56"/>
  <c r="AO2" i="56"/>
  <c r="AC2" i="56"/>
  <c r="F2" i="56"/>
  <c r="G2" i="56" s="1"/>
  <c r="H2" i="55"/>
  <c r="J2" i="55" s="1"/>
  <c r="H3" i="55"/>
  <c r="H4" i="55"/>
  <c r="J4" i="55" s="1"/>
  <c r="L4" i="55" s="1"/>
  <c r="H5" i="55"/>
  <c r="J5" i="55" s="1"/>
  <c r="H6" i="55"/>
  <c r="H7" i="55"/>
  <c r="H8" i="55"/>
  <c r="H9" i="55"/>
  <c r="J9" i="55" s="1"/>
  <c r="L9" i="55" s="1"/>
  <c r="H10" i="55"/>
  <c r="J10" i="55" s="1"/>
  <c r="H11" i="55"/>
  <c r="J11" i="55" s="1"/>
  <c r="H12" i="55"/>
  <c r="J12" i="55" s="1"/>
  <c r="H13" i="55"/>
  <c r="J13" i="55" s="1"/>
  <c r="H14" i="55"/>
  <c r="J14" i="55" s="1"/>
  <c r="H15" i="55"/>
  <c r="H16" i="55"/>
  <c r="J16" i="55" s="1"/>
  <c r="M16" i="55" s="1"/>
  <c r="H17" i="55"/>
  <c r="J17" i="55" s="1"/>
  <c r="N17" i="55" s="1"/>
  <c r="H18" i="55"/>
  <c r="J18" i="55" s="1"/>
  <c r="H19" i="55"/>
  <c r="J19" i="55" s="1"/>
  <c r="H20" i="55"/>
  <c r="J20" i="55" s="1"/>
  <c r="M20" i="55" s="1"/>
  <c r="H21" i="55"/>
  <c r="J21" i="55" s="1"/>
  <c r="H22" i="55"/>
  <c r="J22" i="55" s="1"/>
  <c r="N22" i="55" s="1"/>
  <c r="H23" i="55"/>
  <c r="H24" i="55"/>
  <c r="H25" i="55"/>
  <c r="J25" i="55" s="1"/>
  <c r="L25" i="55" s="1"/>
  <c r="H26" i="55"/>
  <c r="H27" i="55"/>
  <c r="J27" i="55" s="1"/>
  <c r="H28" i="55"/>
  <c r="J28" i="55" s="1"/>
  <c r="N28" i="55" s="1"/>
  <c r="H29" i="55"/>
  <c r="J29" i="55" s="1"/>
  <c r="H30" i="55"/>
  <c r="J30" i="55" s="1"/>
  <c r="H31" i="55"/>
  <c r="J31" i="55" s="1"/>
  <c r="L31" i="55" s="1"/>
  <c r="H32" i="55"/>
  <c r="J32" i="55" s="1"/>
  <c r="N32" i="55" s="1"/>
  <c r="H33" i="55"/>
  <c r="J33" i="55" s="1"/>
  <c r="H34" i="55"/>
  <c r="H35" i="55"/>
  <c r="J35" i="55" s="1"/>
  <c r="N35" i="55" s="1"/>
  <c r="H36" i="55"/>
  <c r="J36" i="55" s="1"/>
  <c r="H37" i="55"/>
  <c r="J37" i="55" s="1"/>
  <c r="N37" i="55" s="1"/>
  <c r="H38" i="55"/>
  <c r="J38" i="55" s="1"/>
  <c r="H39" i="55"/>
  <c r="H40" i="55"/>
  <c r="J40" i="55" s="1"/>
  <c r="H41" i="55"/>
  <c r="H42" i="55"/>
  <c r="J42" i="55" s="1"/>
  <c r="H43" i="55"/>
  <c r="J43" i="55" s="1"/>
  <c r="N43" i="55" s="1"/>
  <c r="H44" i="55"/>
  <c r="J44" i="55" s="1"/>
  <c r="H45" i="55"/>
  <c r="J45" i="55" s="1"/>
  <c r="N45" i="55" s="1"/>
  <c r="H46" i="55"/>
  <c r="J46" i="55" s="1"/>
  <c r="M46" i="55" s="1"/>
  <c r="H47" i="55"/>
  <c r="H48" i="55"/>
  <c r="J48" i="55" s="1"/>
  <c r="N48" i="55" s="1"/>
  <c r="H49" i="55"/>
  <c r="J49" i="55" s="1"/>
  <c r="H50" i="55"/>
  <c r="J50" i="55" s="1"/>
  <c r="H51" i="55"/>
  <c r="J51" i="55" s="1"/>
  <c r="N51" i="55" s="1"/>
  <c r="H52" i="55"/>
  <c r="J52" i="55" s="1"/>
  <c r="M52" i="55" s="1"/>
  <c r="H53" i="55"/>
  <c r="H54" i="55"/>
  <c r="J54" i="55" s="1"/>
  <c r="H55" i="55"/>
  <c r="H56" i="55"/>
  <c r="J56" i="55" s="1"/>
  <c r="N56" i="55" s="1"/>
  <c r="H57" i="55"/>
  <c r="J57" i="55" s="1"/>
  <c r="H58" i="55"/>
  <c r="J58" i="55" s="1"/>
  <c r="H59" i="55"/>
  <c r="J59" i="55" s="1"/>
  <c r="L59" i="55" s="1"/>
  <c r="H60" i="55"/>
  <c r="J60" i="55" s="1"/>
  <c r="H61" i="55"/>
  <c r="J61" i="55" s="1"/>
  <c r="H62" i="55"/>
  <c r="J62" i="55" s="1"/>
  <c r="H63" i="55"/>
  <c r="H64" i="55"/>
  <c r="J64" i="55" s="1"/>
  <c r="L64" i="55" s="1"/>
  <c r="H65" i="55"/>
  <c r="J65" i="55" s="1"/>
  <c r="L65" i="55" s="1"/>
  <c r="H66" i="55"/>
  <c r="J66" i="55" s="1"/>
  <c r="H67" i="55"/>
  <c r="J67" i="55" s="1"/>
  <c r="H68" i="55"/>
  <c r="J68" i="55" s="1"/>
  <c r="H69" i="55"/>
  <c r="J69" i="55" s="1"/>
  <c r="H70" i="55"/>
  <c r="J70" i="55" s="1"/>
  <c r="H71" i="55"/>
  <c r="H72" i="55"/>
  <c r="H73" i="55"/>
  <c r="J73" i="55" s="1"/>
  <c r="H74" i="55"/>
  <c r="J74" i="55" s="1"/>
  <c r="H75" i="55"/>
  <c r="J75" i="55" s="1"/>
  <c r="L75" i="55" s="1"/>
  <c r="H76" i="55"/>
  <c r="J76" i="55" s="1"/>
  <c r="N76" i="55" s="1"/>
  <c r="H77" i="55"/>
  <c r="J77" i="55" s="1"/>
  <c r="N77" i="55" s="1"/>
  <c r="H78" i="55"/>
  <c r="J78" i="55" s="1"/>
  <c r="H79" i="55"/>
  <c r="H80" i="55"/>
  <c r="J80" i="55" s="1"/>
  <c r="M80" i="55" s="1"/>
  <c r="H81" i="55"/>
  <c r="J81" i="55" s="1"/>
  <c r="H82" i="55"/>
  <c r="J82" i="55" s="1"/>
  <c r="H83" i="55"/>
  <c r="J83" i="55" s="1"/>
  <c r="M83" i="55" s="1"/>
  <c r="H84" i="55"/>
  <c r="J84" i="55" s="1"/>
  <c r="H85" i="55"/>
  <c r="J85" i="55" s="1"/>
  <c r="H86" i="55"/>
  <c r="J86" i="55" s="1"/>
  <c r="M86" i="55" s="1"/>
  <c r="H87" i="55"/>
  <c r="J87" i="55" s="1"/>
  <c r="N87" i="55" s="1"/>
  <c r="H88" i="55"/>
  <c r="H89" i="55"/>
  <c r="J89" i="55" s="1"/>
  <c r="L89" i="55" s="1"/>
  <c r="H90" i="55"/>
  <c r="H91" i="55"/>
  <c r="J91" i="55" s="1"/>
  <c r="H92" i="55"/>
  <c r="H93" i="55"/>
  <c r="J93" i="55" s="1"/>
  <c r="H94" i="55"/>
  <c r="H95" i="55"/>
  <c r="J95" i="55" s="1"/>
  <c r="L95" i="55" s="1"/>
  <c r="H96" i="55"/>
  <c r="H97" i="55"/>
  <c r="J97" i="55" s="1"/>
  <c r="H98" i="55"/>
  <c r="J98" i="55" s="1"/>
  <c r="L98" i="55" s="1"/>
  <c r="H99" i="55"/>
  <c r="J99" i="55" s="1"/>
  <c r="N99" i="55" s="1"/>
  <c r="H100" i="55"/>
  <c r="J100" i="55" s="1"/>
  <c r="H101" i="55"/>
  <c r="J101" i="55" s="1"/>
  <c r="H102" i="55"/>
  <c r="H103" i="55"/>
  <c r="J103" i="55" s="1"/>
  <c r="H104" i="55"/>
  <c r="J104" i="55" s="1"/>
  <c r="H105" i="55"/>
  <c r="J105" i="55" s="1"/>
  <c r="H106" i="55"/>
  <c r="J106" i="55" s="1"/>
  <c r="H107" i="55"/>
  <c r="J107" i="55" s="1"/>
  <c r="H108" i="55"/>
  <c r="J108" i="55" s="1"/>
  <c r="H109" i="55"/>
  <c r="J109" i="55" s="1"/>
  <c r="H110" i="55"/>
  <c r="J110" i="55" s="1"/>
  <c r="H111" i="55"/>
  <c r="J111" i="55" s="1"/>
  <c r="H112" i="55"/>
  <c r="H113" i="55"/>
  <c r="J113" i="55" s="1"/>
  <c r="L113" i="55" s="1"/>
  <c r="H114" i="55"/>
  <c r="J114" i="55" s="1"/>
  <c r="H115" i="55"/>
  <c r="J115" i="55" s="1"/>
  <c r="N115" i="55" s="1"/>
  <c r="H116" i="55"/>
  <c r="H117" i="55"/>
  <c r="J117" i="55" s="1"/>
  <c r="H118" i="55"/>
  <c r="J118" i="55"/>
  <c r="L118" i="55" s="1"/>
  <c r="H119" i="55"/>
  <c r="J119" i="55" s="1"/>
  <c r="H120" i="55"/>
  <c r="H121" i="55"/>
  <c r="J121" i="55" s="1"/>
  <c r="N121" i="55" s="1"/>
  <c r="H122" i="55"/>
  <c r="J122" i="55" s="1"/>
  <c r="M122" i="55" s="1"/>
  <c r="H123" i="55"/>
  <c r="J123" i="55" s="1"/>
  <c r="N123" i="55" s="1"/>
  <c r="H124" i="55"/>
  <c r="J124" i="55" s="1"/>
  <c r="H125" i="55"/>
  <c r="H126" i="55"/>
  <c r="J126" i="55" s="1"/>
  <c r="H127" i="55"/>
  <c r="J127" i="55" s="1"/>
  <c r="H128" i="55"/>
  <c r="J128" i="55" s="1"/>
  <c r="M128" i="55" s="1"/>
  <c r="H129" i="55"/>
  <c r="J129" i="55" s="1"/>
  <c r="M129" i="55" s="1"/>
  <c r="E3" i="55"/>
  <c r="AX3" i="55" s="1"/>
  <c r="E4" i="55"/>
  <c r="AX4" i="55" s="1"/>
  <c r="E5" i="55"/>
  <c r="AX5" i="55" s="1"/>
  <c r="E6" i="55"/>
  <c r="AX6" i="55" s="1"/>
  <c r="E7" i="55"/>
  <c r="AX7" i="55" s="1"/>
  <c r="E8" i="55"/>
  <c r="E9" i="55"/>
  <c r="AX9" i="55" s="1"/>
  <c r="E10" i="55"/>
  <c r="AX10" i="55" s="1"/>
  <c r="E11" i="55"/>
  <c r="AX11" i="55" s="1"/>
  <c r="E12" i="55"/>
  <c r="AX12" i="55" s="1"/>
  <c r="E13" i="55"/>
  <c r="AX13" i="55" s="1"/>
  <c r="E14" i="55"/>
  <c r="AX14" i="55" s="1"/>
  <c r="E15" i="55"/>
  <c r="AX15" i="55" s="1"/>
  <c r="E16" i="55"/>
  <c r="E17" i="55"/>
  <c r="E18" i="55"/>
  <c r="E19" i="55"/>
  <c r="AX19" i="55" s="1"/>
  <c r="E20" i="55"/>
  <c r="AX20" i="55" s="1"/>
  <c r="E21" i="55"/>
  <c r="E22" i="55"/>
  <c r="AX22" i="55" s="1"/>
  <c r="E23" i="55"/>
  <c r="AX23" i="55" s="1"/>
  <c r="E24" i="55"/>
  <c r="AX24" i="55" s="1"/>
  <c r="E25" i="55"/>
  <c r="E26" i="55"/>
  <c r="E27" i="55"/>
  <c r="AX27" i="55" s="1"/>
  <c r="E28" i="55"/>
  <c r="AX28" i="55" s="1"/>
  <c r="E29" i="55"/>
  <c r="E30" i="55"/>
  <c r="AX30" i="55" s="1"/>
  <c r="E31" i="55"/>
  <c r="E32" i="55"/>
  <c r="AX32" i="55" s="1"/>
  <c r="E33" i="55"/>
  <c r="E34" i="55"/>
  <c r="AX34" i="55" s="1"/>
  <c r="E35" i="55"/>
  <c r="AX35" i="55" s="1"/>
  <c r="E36" i="55"/>
  <c r="AX36" i="55" s="1"/>
  <c r="E37" i="55"/>
  <c r="E38" i="55"/>
  <c r="AX38" i="55" s="1"/>
  <c r="E39" i="55"/>
  <c r="E40" i="55"/>
  <c r="AX40" i="55" s="1"/>
  <c r="E41" i="55"/>
  <c r="E42" i="55"/>
  <c r="AX42" i="55" s="1"/>
  <c r="E43" i="55"/>
  <c r="AX43" i="55" s="1"/>
  <c r="E44" i="55"/>
  <c r="AX44" i="55" s="1"/>
  <c r="E45" i="55"/>
  <c r="E46" i="55"/>
  <c r="AX46" i="55" s="1"/>
  <c r="E47" i="55"/>
  <c r="E48" i="55"/>
  <c r="E49" i="55"/>
  <c r="E50" i="55"/>
  <c r="AX50" i="55" s="1"/>
  <c r="E51" i="55"/>
  <c r="AX51" i="55" s="1"/>
  <c r="E52" i="55"/>
  <c r="AX52" i="55" s="1"/>
  <c r="E53" i="55"/>
  <c r="AX53" i="55" s="1"/>
  <c r="E54" i="55"/>
  <c r="AX54" i="55" s="1"/>
  <c r="E55" i="55"/>
  <c r="AH55" i="55" s="1"/>
  <c r="E56" i="55"/>
  <c r="AX56" i="55" s="1"/>
  <c r="E57" i="55"/>
  <c r="E58" i="55"/>
  <c r="AX58" i="55" s="1"/>
  <c r="E59" i="55"/>
  <c r="AX59" i="55" s="1"/>
  <c r="E60" i="55"/>
  <c r="AX60" i="55" s="1"/>
  <c r="E61" i="55"/>
  <c r="E62" i="55"/>
  <c r="AX62" i="55" s="1"/>
  <c r="E63" i="55"/>
  <c r="AX63" i="55" s="1"/>
  <c r="E64" i="55"/>
  <c r="E65" i="55"/>
  <c r="AX65" i="55" s="1"/>
  <c r="E66" i="55"/>
  <c r="AX66" i="55" s="1"/>
  <c r="E67" i="55"/>
  <c r="E68" i="55"/>
  <c r="AX68" i="55" s="1"/>
  <c r="E69" i="55"/>
  <c r="AX69" i="55" s="1"/>
  <c r="E70" i="55"/>
  <c r="AX70" i="55" s="1"/>
  <c r="E71" i="55"/>
  <c r="AX71" i="55" s="1"/>
  <c r="E72" i="55"/>
  <c r="AX72" i="55" s="1"/>
  <c r="E73" i="55"/>
  <c r="E74" i="55"/>
  <c r="AX74" i="55" s="1"/>
  <c r="E75" i="55"/>
  <c r="AX75" i="55" s="1"/>
  <c r="E76" i="55"/>
  <c r="AX76" i="55" s="1"/>
  <c r="E77" i="55"/>
  <c r="E78" i="55"/>
  <c r="E79" i="55"/>
  <c r="E80" i="55"/>
  <c r="AX80" i="55" s="1"/>
  <c r="E81" i="55"/>
  <c r="AX81" i="55" s="1"/>
  <c r="E82" i="55"/>
  <c r="AX82" i="55" s="1"/>
  <c r="E83" i="55"/>
  <c r="AX83" i="55" s="1"/>
  <c r="E84" i="55"/>
  <c r="AX84" i="55" s="1"/>
  <c r="E85" i="55"/>
  <c r="E86" i="55"/>
  <c r="E87" i="55"/>
  <c r="AX87" i="55" s="1"/>
  <c r="E88" i="55"/>
  <c r="AX88" i="55" s="1"/>
  <c r="E89" i="55"/>
  <c r="AX89" i="55" s="1"/>
  <c r="E90" i="55"/>
  <c r="AX90" i="55" s="1"/>
  <c r="E91" i="55"/>
  <c r="AX91" i="55" s="1"/>
  <c r="E92" i="55"/>
  <c r="AX92" i="55" s="1"/>
  <c r="E93" i="55"/>
  <c r="E94" i="55"/>
  <c r="E95" i="55"/>
  <c r="AX95" i="55" s="1"/>
  <c r="E96" i="55"/>
  <c r="AX96" i="55" s="1"/>
  <c r="E97" i="55"/>
  <c r="AX97" i="55" s="1"/>
  <c r="E98" i="55"/>
  <c r="AX98" i="55" s="1"/>
  <c r="E99" i="55"/>
  <c r="AX99" i="55" s="1"/>
  <c r="E100" i="55"/>
  <c r="AX100" i="55" s="1"/>
  <c r="E101" i="55"/>
  <c r="E102" i="55"/>
  <c r="E103" i="55"/>
  <c r="AX103" i="55" s="1"/>
  <c r="E104" i="55"/>
  <c r="AX104" i="55" s="1"/>
  <c r="E105" i="55"/>
  <c r="AX105" i="55" s="1"/>
  <c r="E106" i="55"/>
  <c r="AX106" i="55" s="1"/>
  <c r="E107" i="55"/>
  <c r="AX107" i="55" s="1"/>
  <c r="E108" i="55"/>
  <c r="AX108" i="55" s="1"/>
  <c r="E109" i="55"/>
  <c r="AX109" i="55" s="1"/>
  <c r="E110" i="55"/>
  <c r="AX110" i="55" s="1"/>
  <c r="E111" i="55"/>
  <c r="AX111" i="55" s="1"/>
  <c r="E112" i="55"/>
  <c r="AX112" i="55" s="1"/>
  <c r="E113" i="55"/>
  <c r="E114" i="55"/>
  <c r="AX114" i="55" s="1"/>
  <c r="E115" i="55"/>
  <c r="AX115" i="55" s="1"/>
  <c r="E116" i="55"/>
  <c r="AX116" i="55" s="1"/>
  <c r="E117" i="55"/>
  <c r="E118" i="55"/>
  <c r="AX118" i="55" s="1"/>
  <c r="E119" i="55"/>
  <c r="AX119" i="55" s="1"/>
  <c r="E120" i="55"/>
  <c r="AX120" i="55" s="1"/>
  <c r="E121" i="55"/>
  <c r="E122" i="55"/>
  <c r="AX122" i="55" s="1"/>
  <c r="E123" i="55"/>
  <c r="AX123" i="55" s="1"/>
  <c r="E124" i="55"/>
  <c r="AX124" i="55" s="1"/>
  <c r="E125" i="55"/>
  <c r="AX125" i="55" s="1"/>
  <c r="E126" i="55"/>
  <c r="E127" i="55"/>
  <c r="AX127" i="55" s="1"/>
  <c r="E128" i="55"/>
  <c r="AX128" i="55" s="1"/>
  <c r="E129" i="55"/>
  <c r="E2" i="55"/>
  <c r="AX2" i="55" s="1"/>
  <c r="AE145" i="55" a="1"/>
  <c r="AE145" i="55" s="1"/>
  <c r="AE144" i="55" a="1"/>
  <c r="AE144" i="55" s="1"/>
  <c r="AE143" i="55" a="1"/>
  <c r="AE143" i="55" s="1"/>
  <c r="AE142" i="55" a="1"/>
  <c r="AE142" i="55" s="1"/>
  <c r="AE141" i="55" a="1"/>
  <c r="AE141" i="55" s="1"/>
  <c r="AE140" i="55" a="1"/>
  <c r="AE140" i="55" s="1"/>
  <c r="AE139" i="55" a="1"/>
  <c r="AE139" i="55" s="1"/>
  <c r="AE138" i="55" a="1"/>
  <c r="AE138" i="55" s="1"/>
  <c r="AE137" i="55" a="1"/>
  <c r="AE137" i="55" s="1"/>
  <c r="AE136" i="55" a="1"/>
  <c r="AE136" i="55" s="1"/>
  <c r="AE135" i="55" a="1"/>
  <c r="AE135" i="55" s="1"/>
  <c r="AE134" i="55" a="1"/>
  <c r="AE134" i="55" s="1"/>
  <c r="AE133" i="55" a="1"/>
  <c r="AE133" i="55" s="1"/>
  <c r="AE132" i="55" a="1"/>
  <c r="AE132" i="55" s="1"/>
  <c r="AE131" i="55" a="1"/>
  <c r="AE131" i="55" s="1"/>
  <c r="AE130" i="55" a="1"/>
  <c r="AE130" i="55" s="1"/>
  <c r="AT129" i="55"/>
  <c r="AR129" i="55"/>
  <c r="AO129" i="55"/>
  <c r="AT128" i="55"/>
  <c r="AR128" i="55"/>
  <c r="AO128" i="55"/>
  <c r="AT127" i="55"/>
  <c r="AR127" i="55"/>
  <c r="AO127" i="55"/>
  <c r="AT126" i="55"/>
  <c r="AR126" i="55"/>
  <c r="AO126" i="55"/>
  <c r="AT125" i="55"/>
  <c r="AR125" i="55"/>
  <c r="AO125" i="55"/>
  <c r="J125" i="55"/>
  <c r="AT124" i="55"/>
  <c r="AR124" i="55"/>
  <c r="AO124" i="55"/>
  <c r="AT123" i="55"/>
  <c r="AR123" i="55"/>
  <c r="AO123" i="55"/>
  <c r="AT122" i="55"/>
  <c r="AR122" i="55"/>
  <c r="AO122" i="55"/>
  <c r="L122" i="55"/>
  <c r="AT121" i="55"/>
  <c r="AR121" i="55"/>
  <c r="AO121" i="55"/>
  <c r="AT120" i="55"/>
  <c r="AR120" i="55"/>
  <c r="AO120" i="55"/>
  <c r="J120" i="55"/>
  <c r="M120" i="55" s="1"/>
  <c r="A120" i="55"/>
  <c r="AT119" i="55"/>
  <c r="AR119" i="55"/>
  <c r="AO119" i="55"/>
  <c r="AT118" i="55"/>
  <c r="AR118" i="55"/>
  <c r="AO118" i="55"/>
  <c r="D118" i="55"/>
  <c r="A118" i="55"/>
  <c r="AT117" i="55"/>
  <c r="AR117" i="55"/>
  <c r="AO117" i="55"/>
  <c r="AT116" i="55"/>
  <c r="AR116" i="55"/>
  <c r="AO116" i="55"/>
  <c r="J116" i="55"/>
  <c r="F116" i="55"/>
  <c r="G116" i="55" s="1"/>
  <c r="AT115" i="55"/>
  <c r="AR115" i="55"/>
  <c r="AO115" i="55"/>
  <c r="AT114" i="55"/>
  <c r="AR114" i="55"/>
  <c r="AO114" i="55"/>
  <c r="AT113" i="55"/>
  <c r="AR113" i="55"/>
  <c r="AO113" i="55"/>
  <c r="AT112" i="55"/>
  <c r="AR112" i="55"/>
  <c r="AO112" i="55"/>
  <c r="J112" i="55"/>
  <c r="AT111" i="55"/>
  <c r="AR111" i="55"/>
  <c r="AO111" i="55"/>
  <c r="AT110" i="55"/>
  <c r="AR110" i="55"/>
  <c r="AO110" i="55"/>
  <c r="AT109" i="55"/>
  <c r="AR109" i="55"/>
  <c r="AO109" i="55"/>
  <c r="AT108" i="55"/>
  <c r="AR108" i="55"/>
  <c r="AO108" i="55"/>
  <c r="AT107" i="55"/>
  <c r="AR107" i="55"/>
  <c r="AO107" i="55"/>
  <c r="F107" i="55"/>
  <c r="G107" i="55" s="1"/>
  <c r="U107" i="55" s="1"/>
  <c r="AT106" i="55"/>
  <c r="AR106" i="55"/>
  <c r="AO106" i="55"/>
  <c r="AT105" i="55"/>
  <c r="AR105" i="55"/>
  <c r="AO105" i="55"/>
  <c r="AT104" i="55"/>
  <c r="AR104" i="55"/>
  <c r="AO104" i="55"/>
  <c r="AT103" i="55"/>
  <c r="AR103" i="55"/>
  <c r="AO103" i="55"/>
  <c r="AT102" i="55"/>
  <c r="AR102" i="55"/>
  <c r="AO102" i="55"/>
  <c r="J102" i="55"/>
  <c r="AT101" i="55"/>
  <c r="AR101" i="55"/>
  <c r="AO101" i="55"/>
  <c r="AT100" i="55"/>
  <c r="AR100" i="55"/>
  <c r="AO100" i="55"/>
  <c r="F100" i="55"/>
  <c r="G100" i="55" s="1"/>
  <c r="AT99" i="55"/>
  <c r="AR99" i="55"/>
  <c r="AO99" i="55"/>
  <c r="AT98" i="55"/>
  <c r="AR98" i="55"/>
  <c r="AO98" i="55"/>
  <c r="AT97" i="55"/>
  <c r="AR97" i="55"/>
  <c r="AO97" i="55"/>
  <c r="F97" i="55"/>
  <c r="G97" i="55" s="1"/>
  <c r="AB97" i="55" s="1"/>
  <c r="AT96" i="55"/>
  <c r="AR96" i="55"/>
  <c r="AO96" i="55"/>
  <c r="J96" i="55"/>
  <c r="F96" i="55"/>
  <c r="G96" i="55" s="1"/>
  <c r="S96" i="55" s="1"/>
  <c r="AT95" i="55"/>
  <c r="AR95" i="55"/>
  <c r="AO95" i="55"/>
  <c r="AT94" i="55"/>
  <c r="AR94" i="55"/>
  <c r="AO94" i="55"/>
  <c r="J94" i="55"/>
  <c r="AT93" i="55"/>
  <c r="AR93" i="55"/>
  <c r="AO93" i="55"/>
  <c r="AT92" i="55"/>
  <c r="AR92" i="55"/>
  <c r="AO92" i="55"/>
  <c r="J92" i="55"/>
  <c r="L92" i="55" s="1"/>
  <c r="AT91" i="55"/>
  <c r="AR91" i="55"/>
  <c r="AO91" i="55"/>
  <c r="AT90" i="55"/>
  <c r="AR90" i="55"/>
  <c r="AO90" i="55"/>
  <c r="J90" i="55"/>
  <c r="N90" i="55" s="1"/>
  <c r="AT89" i="55"/>
  <c r="AR89" i="55"/>
  <c r="AO89" i="55"/>
  <c r="AT88" i="55"/>
  <c r="AR88" i="55"/>
  <c r="AO88" i="55"/>
  <c r="J88" i="55"/>
  <c r="N88" i="55" s="1"/>
  <c r="F88" i="55"/>
  <c r="G88" i="55" s="1"/>
  <c r="Y88" i="55" s="1"/>
  <c r="A88" i="55"/>
  <c r="AT87" i="55"/>
  <c r="AR87" i="55"/>
  <c r="AO87" i="55"/>
  <c r="D87" i="55"/>
  <c r="AT86" i="55"/>
  <c r="AR86" i="55"/>
  <c r="AO86" i="55"/>
  <c r="AT85" i="55"/>
  <c r="AR85" i="55"/>
  <c r="AO85" i="55"/>
  <c r="A85" i="55"/>
  <c r="AT84" i="55"/>
  <c r="AR84" i="55"/>
  <c r="AO84" i="55"/>
  <c r="AT83" i="55"/>
  <c r="AR83" i="55"/>
  <c r="AO83" i="55"/>
  <c r="D83" i="55"/>
  <c r="A83" i="55"/>
  <c r="AT82" i="55"/>
  <c r="AR82" i="55"/>
  <c r="AO82" i="55"/>
  <c r="AT81" i="55"/>
  <c r="AR81" i="55"/>
  <c r="AO81" i="55"/>
  <c r="AT80" i="55"/>
  <c r="AR80" i="55"/>
  <c r="AO80" i="55"/>
  <c r="AT79" i="55"/>
  <c r="AR79" i="55"/>
  <c r="AO79" i="55"/>
  <c r="J79" i="55"/>
  <c r="N79" i="55" s="1"/>
  <c r="AT78" i="55"/>
  <c r="AR78" i="55"/>
  <c r="AO78" i="55"/>
  <c r="AT77" i="55"/>
  <c r="AR77" i="55"/>
  <c r="AO77" i="55"/>
  <c r="AT76" i="55"/>
  <c r="AR76" i="55"/>
  <c r="AO76" i="55"/>
  <c r="AT75" i="55"/>
  <c r="AR75" i="55"/>
  <c r="AO75" i="55"/>
  <c r="F75" i="55"/>
  <c r="G75" i="55" s="1"/>
  <c r="V75" i="55" s="1"/>
  <c r="AY75" i="55" s="1"/>
  <c r="AT74" i="55"/>
  <c r="AR74" i="55"/>
  <c r="AO74" i="55"/>
  <c r="AT73" i="55"/>
  <c r="AO73" i="55"/>
  <c r="AT72" i="55"/>
  <c r="AO72" i="55"/>
  <c r="J72" i="55"/>
  <c r="M72" i="55" s="1"/>
  <c r="AT71" i="55"/>
  <c r="AO71" i="55"/>
  <c r="J71" i="55"/>
  <c r="N71" i="55" s="1"/>
  <c r="AT70" i="55"/>
  <c r="AO70" i="55"/>
  <c r="AT69" i="55"/>
  <c r="AO69" i="55"/>
  <c r="AT68" i="55"/>
  <c r="AO68" i="55"/>
  <c r="F68" i="55"/>
  <c r="G68" i="55" s="1"/>
  <c r="AS68" i="55" s="1"/>
  <c r="AF68" i="55" s="1"/>
  <c r="AT67" i="55"/>
  <c r="AO67" i="55"/>
  <c r="AT66" i="55"/>
  <c r="AO66" i="55"/>
  <c r="AT65" i="55"/>
  <c r="AH65" i="55"/>
  <c r="D65" i="55"/>
  <c r="AT64" i="55"/>
  <c r="D64" i="55"/>
  <c r="A64" i="55"/>
  <c r="AT63" i="55"/>
  <c r="J63" i="55"/>
  <c r="L63" i="55" s="1"/>
  <c r="D63" i="55"/>
  <c r="AT62" i="55"/>
  <c r="AH62" i="55"/>
  <c r="D62" i="55"/>
  <c r="A62" i="55"/>
  <c r="AT61" i="55"/>
  <c r="A61" i="55"/>
  <c r="D61" i="55"/>
  <c r="AT60" i="55"/>
  <c r="AT59" i="55"/>
  <c r="AT58" i="55"/>
  <c r="AT57" i="55"/>
  <c r="A57" i="55"/>
  <c r="D57" i="55"/>
  <c r="AT56" i="55"/>
  <c r="AH56" i="55"/>
  <c r="A56" i="55"/>
  <c r="D56" i="55"/>
  <c r="AT55" i="55"/>
  <c r="J55" i="55"/>
  <c r="AT54" i="55"/>
  <c r="AT53" i="55"/>
  <c r="J53" i="55"/>
  <c r="M53" i="55" s="1"/>
  <c r="D53" i="55"/>
  <c r="AT52" i="55"/>
  <c r="AT51" i="55"/>
  <c r="AH51" i="55"/>
  <c r="A51" i="55"/>
  <c r="D51" i="55"/>
  <c r="AT50" i="55"/>
  <c r="AT49" i="55"/>
  <c r="AJ49" i="55"/>
  <c r="AL49" i="55" s="1"/>
  <c r="D49" i="55"/>
  <c r="AT48" i="55"/>
  <c r="AJ48" i="55"/>
  <c r="AL48" i="55" s="1"/>
  <c r="AT47" i="55"/>
  <c r="AJ47" i="55"/>
  <c r="AL47" i="55" s="1"/>
  <c r="J47" i="55"/>
  <c r="AT46" i="55"/>
  <c r="AJ46" i="55"/>
  <c r="AL46" i="55" s="1"/>
  <c r="AT45" i="55"/>
  <c r="AJ45" i="55"/>
  <c r="AL45" i="55" s="1"/>
  <c r="AT44" i="55"/>
  <c r="AJ44" i="55"/>
  <c r="AL44" i="55" s="1"/>
  <c r="AT43" i="55"/>
  <c r="AJ43" i="55"/>
  <c r="AL43" i="55" s="1"/>
  <c r="AT42" i="55"/>
  <c r="AJ42" i="55"/>
  <c r="AL42" i="55" s="1"/>
  <c r="AT41" i="55"/>
  <c r="AJ41" i="55"/>
  <c r="AK41" i="55" s="1"/>
  <c r="J41" i="55"/>
  <c r="M41" i="55" s="1"/>
  <c r="AT40" i="55"/>
  <c r="AJ40" i="55"/>
  <c r="AK40" i="55" s="1"/>
  <c r="F40" i="55"/>
  <c r="G40" i="55" s="1"/>
  <c r="AH40" i="55"/>
  <c r="A40" i="55"/>
  <c r="AT39" i="55"/>
  <c r="AJ39" i="55"/>
  <c r="AK39" i="55" s="1"/>
  <c r="J39" i="55"/>
  <c r="N39" i="55" s="1"/>
  <c r="A39" i="55"/>
  <c r="D39" i="55"/>
  <c r="AT38" i="55"/>
  <c r="AJ38" i="55"/>
  <c r="AK38" i="55" s="1"/>
  <c r="AH38" i="55"/>
  <c r="F38" i="55"/>
  <c r="G38" i="55" s="1"/>
  <c r="AT37" i="55"/>
  <c r="AJ37" i="55"/>
  <c r="AK37" i="55" s="1"/>
  <c r="AT36" i="55"/>
  <c r="AJ36" i="55"/>
  <c r="AK36" i="55" s="1"/>
  <c r="D36" i="55"/>
  <c r="AT35" i="55"/>
  <c r="AJ35" i="55"/>
  <c r="AK35" i="55" s="1"/>
  <c r="A35" i="55"/>
  <c r="D35" i="55"/>
  <c r="AT34" i="55"/>
  <c r="AJ34" i="55"/>
  <c r="AK34" i="55" s="1"/>
  <c r="J34" i="55"/>
  <c r="L34" i="55" s="1"/>
  <c r="AT33" i="55"/>
  <c r="AT32" i="55"/>
  <c r="AT31" i="55"/>
  <c r="AT30" i="55"/>
  <c r="AT29" i="55"/>
  <c r="AT28" i="55"/>
  <c r="D28" i="55"/>
  <c r="A28" i="55"/>
  <c r="AT27" i="55"/>
  <c r="AT26" i="55"/>
  <c r="J26" i="55"/>
  <c r="AT25" i="55"/>
  <c r="AO25" i="55"/>
  <c r="D25" i="55"/>
  <c r="AT24" i="55"/>
  <c r="AO24" i="55"/>
  <c r="AH24" i="55"/>
  <c r="J24" i="55"/>
  <c r="N24" i="55" s="1"/>
  <c r="F24" i="55"/>
  <c r="G24" i="55" s="1"/>
  <c r="AT23" i="55"/>
  <c r="AO23" i="55"/>
  <c r="J23" i="55"/>
  <c r="N23" i="55" s="1"/>
  <c r="A23" i="55"/>
  <c r="AT22" i="55"/>
  <c r="AO22" i="55"/>
  <c r="F22" i="55"/>
  <c r="G22" i="55" s="1"/>
  <c r="V22" i="55" s="1"/>
  <c r="AY22" i="55" s="1"/>
  <c r="A22" i="55"/>
  <c r="AT21" i="55"/>
  <c r="AO21" i="55"/>
  <c r="D21" i="55"/>
  <c r="AT20" i="55"/>
  <c r="AO20" i="55"/>
  <c r="AH20" i="55"/>
  <c r="AT19" i="55"/>
  <c r="AO19" i="55"/>
  <c r="D19" i="55"/>
  <c r="A19" i="55"/>
  <c r="AT18" i="55"/>
  <c r="AO18" i="55"/>
  <c r="AT17" i="55"/>
  <c r="AO17" i="55"/>
  <c r="D17" i="55"/>
  <c r="A17" i="55"/>
  <c r="AT16" i="55"/>
  <c r="AO16" i="55"/>
  <c r="AT15" i="55"/>
  <c r="AO15" i="55"/>
  <c r="J15" i="55"/>
  <c r="AT14" i="55"/>
  <c r="AO14" i="55"/>
  <c r="AT13" i="55"/>
  <c r="AO13" i="55"/>
  <c r="D13" i="55"/>
  <c r="A13" i="55"/>
  <c r="AT12" i="55"/>
  <c r="AO12" i="55"/>
  <c r="AT11" i="55"/>
  <c r="AO11" i="55"/>
  <c r="AH11" i="55"/>
  <c r="AT10" i="55"/>
  <c r="AO10" i="55"/>
  <c r="AT9" i="55"/>
  <c r="AO9" i="55"/>
  <c r="F9" i="55"/>
  <c r="G9" i="55" s="1"/>
  <c r="AH9" i="55"/>
  <c r="D9" i="55"/>
  <c r="A9" i="55"/>
  <c r="AT8" i="55"/>
  <c r="AO8" i="55"/>
  <c r="J8" i="55"/>
  <c r="N8" i="55" s="1"/>
  <c r="D8" i="55"/>
  <c r="AT7" i="55"/>
  <c r="AO7" i="55"/>
  <c r="J7" i="55"/>
  <c r="N7" i="55" s="1"/>
  <c r="A7" i="55"/>
  <c r="AT6" i="55"/>
  <c r="AO6" i="55"/>
  <c r="J6" i="55"/>
  <c r="L6" i="55" s="1"/>
  <c r="AT5" i="55"/>
  <c r="AO5" i="55"/>
  <c r="D5" i="55"/>
  <c r="AT4" i="55"/>
  <c r="AO4" i="55"/>
  <c r="F4" i="55"/>
  <c r="G4" i="55" s="1"/>
  <c r="D4" i="55"/>
  <c r="AT3" i="55"/>
  <c r="AO3" i="55"/>
  <c r="J3" i="55"/>
  <c r="N3" i="55" s="1"/>
  <c r="AH3" i="55"/>
  <c r="AT2" i="55"/>
  <c r="AO2" i="55"/>
  <c r="AC2" i="55"/>
  <c r="F2" i="55"/>
  <c r="G2" i="55" s="1"/>
  <c r="D2" i="55"/>
  <c r="E2" i="54"/>
  <c r="AH2" i="54" s="1"/>
  <c r="E3" i="54"/>
  <c r="AX3" i="54" s="1"/>
  <c r="E4" i="54"/>
  <c r="AX4" i="54" s="1"/>
  <c r="E5" i="54"/>
  <c r="AH5" i="54" s="1"/>
  <c r="E6" i="54"/>
  <c r="AX6" i="54" s="1"/>
  <c r="E7" i="54"/>
  <c r="E8" i="54"/>
  <c r="E9" i="54"/>
  <c r="AX9" i="54" s="1"/>
  <c r="E10" i="54"/>
  <c r="E11" i="54"/>
  <c r="AX11" i="54" s="1"/>
  <c r="E12" i="54"/>
  <c r="AX12" i="54" s="1"/>
  <c r="E13" i="54"/>
  <c r="AH13" i="54" s="1"/>
  <c r="E14" i="54"/>
  <c r="AH14" i="54" s="1"/>
  <c r="E15" i="54"/>
  <c r="AX15" i="54" s="1"/>
  <c r="E16" i="54"/>
  <c r="E17" i="54"/>
  <c r="AX17" i="54" s="1"/>
  <c r="E18" i="54"/>
  <c r="E19" i="54"/>
  <c r="AX19" i="54" s="1"/>
  <c r="E20" i="54"/>
  <c r="AX20" i="54" s="1"/>
  <c r="E21" i="54"/>
  <c r="AH21" i="54" s="1"/>
  <c r="E22" i="54"/>
  <c r="AX22" i="54" s="1"/>
  <c r="E23" i="54"/>
  <c r="AX23" i="54" s="1"/>
  <c r="E24" i="54"/>
  <c r="E25" i="54"/>
  <c r="AX25" i="54" s="1"/>
  <c r="E26" i="54"/>
  <c r="E27" i="54"/>
  <c r="AX27" i="54" s="1"/>
  <c r="E28" i="54"/>
  <c r="E29" i="54"/>
  <c r="F29" i="54" s="1"/>
  <c r="G29" i="54" s="1"/>
  <c r="U29" i="54" s="1"/>
  <c r="E30" i="54"/>
  <c r="AX30" i="54" s="1"/>
  <c r="E31" i="54"/>
  <c r="AX31" i="54" s="1"/>
  <c r="E32" i="54"/>
  <c r="AX32" i="54" s="1"/>
  <c r="E33" i="54"/>
  <c r="E34" i="54"/>
  <c r="AX34" i="54" s="1"/>
  <c r="E35" i="54"/>
  <c r="AX35" i="54" s="1"/>
  <c r="E36" i="54"/>
  <c r="AH36" i="54" s="1"/>
  <c r="E37" i="54"/>
  <c r="AX37" i="54" s="1"/>
  <c r="E38" i="54"/>
  <c r="AX38" i="54" s="1"/>
  <c r="E39" i="54"/>
  <c r="AX39" i="54" s="1"/>
  <c r="E40" i="54"/>
  <c r="AX40" i="54" s="1"/>
  <c r="E41" i="54"/>
  <c r="AX41" i="54" s="1"/>
  <c r="E42" i="54"/>
  <c r="E43" i="54"/>
  <c r="AX43" i="54" s="1"/>
  <c r="E44" i="54"/>
  <c r="AX44" i="54" s="1"/>
  <c r="E45" i="54"/>
  <c r="AH45" i="54" s="1"/>
  <c r="E46" i="54"/>
  <c r="AX46" i="54" s="1"/>
  <c r="E47" i="54"/>
  <c r="E48" i="54"/>
  <c r="E49" i="54"/>
  <c r="AX49" i="54" s="1"/>
  <c r="E50" i="54"/>
  <c r="F50" i="54" s="1"/>
  <c r="G50" i="54" s="1"/>
  <c r="E51" i="54"/>
  <c r="AX51" i="54" s="1"/>
  <c r="E52" i="54"/>
  <c r="AX52" i="54" s="1"/>
  <c r="E53" i="54"/>
  <c r="AH53" i="54" s="1"/>
  <c r="E54" i="54"/>
  <c r="AH54" i="54" s="1"/>
  <c r="E55" i="54"/>
  <c r="E56" i="54"/>
  <c r="E57" i="54"/>
  <c r="AX57" i="54" s="1"/>
  <c r="E58" i="54"/>
  <c r="F58" i="54" s="1"/>
  <c r="G58" i="54" s="1"/>
  <c r="E59" i="54"/>
  <c r="E60" i="54"/>
  <c r="AX60" i="54" s="1"/>
  <c r="E61" i="54"/>
  <c r="F61" i="54" s="1"/>
  <c r="G61" i="54" s="1"/>
  <c r="P61" i="54" s="1"/>
  <c r="E62" i="54"/>
  <c r="AX62" i="54" s="1"/>
  <c r="E63" i="54"/>
  <c r="E64" i="54"/>
  <c r="AX64" i="54" s="1"/>
  <c r="E65" i="54"/>
  <c r="AX65" i="54" s="1"/>
  <c r="E66" i="54"/>
  <c r="E67" i="54"/>
  <c r="AX67" i="54" s="1"/>
  <c r="E68" i="54"/>
  <c r="AX68" i="54" s="1"/>
  <c r="E69" i="54"/>
  <c r="E70" i="54"/>
  <c r="AX70" i="54" s="1"/>
  <c r="E71" i="54"/>
  <c r="AX71" i="54" s="1"/>
  <c r="E72" i="54"/>
  <c r="AX72" i="54" s="1"/>
  <c r="E73" i="54"/>
  <c r="AX73" i="54" s="1"/>
  <c r="E74" i="54"/>
  <c r="E75" i="54"/>
  <c r="AX75" i="54" s="1"/>
  <c r="E76" i="54"/>
  <c r="AX76" i="54" s="1"/>
  <c r="E77" i="54"/>
  <c r="E78" i="54"/>
  <c r="AX78" i="54" s="1"/>
  <c r="E79" i="54"/>
  <c r="E80" i="54"/>
  <c r="E81" i="54"/>
  <c r="AX81" i="54" s="1"/>
  <c r="E82" i="54"/>
  <c r="E83" i="54"/>
  <c r="AX83" i="54" s="1"/>
  <c r="E84" i="54"/>
  <c r="AX84" i="54" s="1"/>
  <c r="E85" i="54"/>
  <c r="E86" i="54"/>
  <c r="AX86" i="54" s="1"/>
  <c r="E87" i="54"/>
  <c r="E88" i="54"/>
  <c r="AX88" i="54" s="1"/>
  <c r="E89" i="54"/>
  <c r="AX89" i="54" s="1"/>
  <c r="E90" i="54"/>
  <c r="E91" i="54"/>
  <c r="AX91" i="54" s="1"/>
  <c r="E92" i="54"/>
  <c r="AX92" i="54" s="1"/>
  <c r="E93" i="54"/>
  <c r="E94" i="54"/>
  <c r="AX94" i="54" s="1"/>
  <c r="E95" i="54"/>
  <c r="E96" i="54"/>
  <c r="AX96" i="54" s="1"/>
  <c r="E97" i="54"/>
  <c r="AX97" i="54" s="1"/>
  <c r="E98" i="54"/>
  <c r="E99" i="54"/>
  <c r="AX99" i="54" s="1"/>
  <c r="E100" i="54"/>
  <c r="AX100" i="54" s="1"/>
  <c r="E101" i="54"/>
  <c r="AX101" i="54" s="1"/>
  <c r="E102" i="54"/>
  <c r="AX102" i="54" s="1"/>
  <c r="E103" i="54"/>
  <c r="E104" i="54"/>
  <c r="AX104" i="54" s="1"/>
  <c r="E105" i="54"/>
  <c r="AX105" i="54" s="1"/>
  <c r="E106" i="54"/>
  <c r="E107" i="54"/>
  <c r="AX107" i="54" s="1"/>
  <c r="E108" i="54"/>
  <c r="AX108" i="54" s="1"/>
  <c r="E109" i="54"/>
  <c r="AX109" i="54" s="1"/>
  <c r="E110" i="54"/>
  <c r="AX110" i="54" s="1"/>
  <c r="E111" i="54"/>
  <c r="E112" i="54"/>
  <c r="AX112" i="54" s="1"/>
  <c r="E113" i="54"/>
  <c r="AX113" i="54" s="1"/>
  <c r="E114" i="54"/>
  <c r="AX114" i="54" s="1"/>
  <c r="E115" i="54"/>
  <c r="AX115" i="54" s="1"/>
  <c r="E116" i="54"/>
  <c r="AX116" i="54" s="1"/>
  <c r="E117" i="54"/>
  <c r="E118" i="54"/>
  <c r="AX118" i="54" s="1"/>
  <c r="E119" i="54"/>
  <c r="AX119" i="54" s="1"/>
  <c r="E120" i="54"/>
  <c r="AX120" i="54" s="1"/>
  <c r="E121" i="54"/>
  <c r="AX121" i="54" s="1"/>
  <c r="E122" i="54"/>
  <c r="E123" i="54"/>
  <c r="AX123" i="54" s="1"/>
  <c r="E124" i="54"/>
  <c r="AX124" i="54" s="1"/>
  <c r="E125" i="54"/>
  <c r="AX125" i="54" s="1"/>
  <c r="E126" i="54"/>
  <c r="AX126" i="54" s="1"/>
  <c r="E127" i="54"/>
  <c r="AX127" i="54" s="1"/>
  <c r="E128" i="54"/>
  <c r="AX128" i="54" s="1"/>
  <c r="A128" i="54"/>
  <c r="E129" i="54"/>
  <c r="H3" i="54"/>
  <c r="J3" i="54" s="1"/>
  <c r="H4" i="54"/>
  <c r="J4" i="54" s="1"/>
  <c r="M4" i="54" s="1"/>
  <c r="H5" i="54"/>
  <c r="J5" i="54" s="1"/>
  <c r="M5" i="54" s="1"/>
  <c r="H6" i="54"/>
  <c r="J6" i="54" s="1"/>
  <c r="H7" i="54"/>
  <c r="J7" i="54" s="1"/>
  <c r="H8" i="54"/>
  <c r="H9" i="54"/>
  <c r="J9" i="54" s="1"/>
  <c r="H10" i="54"/>
  <c r="J10" i="54" s="1"/>
  <c r="H11" i="54"/>
  <c r="H12" i="54"/>
  <c r="J12" i="54" s="1"/>
  <c r="N12" i="54" s="1"/>
  <c r="H13" i="54"/>
  <c r="H14" i="54"/>
  <c r="J14" i="54" s="1"/>
  <c r="H15" i="54"/>
  <c r="J15" i="54" s="1"/>
  <c r="N15" i="54" s="1"/>
  <c r="H16" i="54"/>
  <c r="H17" i="54"/>
  <c r="J17" i="54" s="1"/>
  <c r="H18" i="54"/>
  <c r="J18" i="54" s="1"/>
  <c r="H19" i="54"/>
  <c r="J19" i="54" s="1"/>
  <c r="M19" i="54" s="1"/>
  <c r="H20" i="54"/>
  <c r="J20" i="54" s="1"/>
  <c r="N20" i="54" s="1"/>
  <c r="H21" i="54"/>
  <c r="J21" i="54" s="1"/>
  <c r="M21" i="54" s="1"/>
  <c r="H22" i="54"/>
  <c r="J22" i="54" s="1"/>
  <c r="L22" i="54" s="1"/>
  <c r="H23" i="54"/>
  <c r="H24" i="54"/>
  <c r="H25" i="54"/>
  <c r="J25" i="54" s="1"/>
  <c r="H26" i="54"/>
  <c r="J26" i="54" s="1"/>
  <c r="H27" i="54"/>
  <c r="J27" i="54" s="1"/>
  <c r="N27" i="54" s="1"/>
  <c r="H28" i="54"/>
  <c r="J28" i="54" s="1"/>
  <c r="M28" i="54" s="1"/>
  <c r="H29" i="54"/>
  <c r="J29" i="54" s="1"/>
  <c r="H30" i="54"/>
  <c r="J30" i="54" s="1"/>
  <c r="H31" i="54"/>
  <c r="H32" i="54"/>
  <c r="H33" i="54"/>
  <c r="J33" i="54" s="1"/>
  <c r="L33" i="54" s="1"/>
  <c r="H34" i="54"/>
  <c r="J34" i="54" s="1"/>
  <c r="N34" i="54" s="1"/>
  <c r="H35" i="54"/>
  <c r="J35" i="54" s="1"/>
  <c r="H36" i="54"/>
  <c r="J36" i="54" s="1"/>
  <c r="N36" i="54" s="1"/>
  <c r="H37" i="54"/>
  <c r="J37" i="54" s="1"/>
  <c r="L37" i="54" s="1"/>
  <c r="H38" i="54"/>
  <c r="J38" i="54" s="1"/>
  <c r="H39" i="54"/>
  <c r="J39" i="54" s="1"/>
  <c r="M39" i="54" s="1"/>
  <c r="H40" i="54"/>
  <c r="J40" i="54" s="1"/>
  <c r="H41" i="54"/>
  <c r="J41" i="54" s="1"/>
  <c r="H42" i="54"/>
  <c r="J42" i="54" s="1"/>
  <c r="H43" i="54"/>
  <c r="J43" i="54" s="1"/>
  <c r="N43" i="54" s="1"/>
  <c r="H44" i="54"/>
  <c r="J44" i="54" s="1"/>
  <c r="N44" i="54" s="1"/>
  <c r="H45" i="54"/>
  <c r="J45" i="54" s="1"/>
  <c r="L45" i="54" s="1"/>
  <c r="H46" i="54"/>
  <c r="J46" i="54" s="1"/>
  <c r="L46" i="54" s="1"/>
  <c r="H47" i="54"/>
  <c r="J47" i="54" s="1"/>
  <c r="H48" i="54"/>
  <c r="J48" i="54" s="1"/>
  <c r="H49" i="54"/>
  <c r="J49" i="54" s="1"/>
  <c r="H50" i="54"/>
  <c r="J50" i="54" s="1"/>
  <c r="H51" i="54"/>
  <c r="J51" i="54" s="1"/>
  <c r="N51" i="54" s="1"/>
  <c r="H52" i="54"/>
  <c r="J52" i="54" s="1"/>
  <c r="H53" i="54"/>
  <c r="J53" i="54" s="1"/>
  <c r="H54" i="54"/>
  <c r="J54" i="54" s="1"/>
  <c r="H55" i="54"/>
  <c r="J55" i="54" s="1"/>
  <c r="H56" i="54"/>
  <c r="H57" i="54"/>
  <c r="J57" i="54" s="1"/>
  <c r="L57" i="54" s="1"/>
  <c r="H58" i="54"/>
  <c r="J58" i="54" s="1"/>
  <c r="H59" i="54"/>
  <c r="J59" i="54" s="1"/>
  <c r="M59" i="54" s="1"/>
  <c r="AG59" i="54" s="1"/>
  <c r="H60" i="54"/>
  <c r="J60" i="54" s="1"/>
  <c r="N60" i="54" s="1"/>
  <c r="H61" i="54"/>
  <c r="J61" i="54" s="1"/>
  <c r="H62" i="54"/>
  <c r="J62" i="54" s="1"/>
  <c r="L62" i="54" s="1"/>
  <c r="H63" i="54"/>
  <c r="J63" i="54" s="1"/>
  <c r="N63" i="54" s="1"/>
  <c r="H64" i="54"/>
  <c r="J64" i="54" s="1"/>
  <c r="M64" i="54" s="1"/>
  <c r="AG64" i="54" s="1"/>
  <c r="H65" i="54"/>
  <c r="J65" i="54" s="1"/>
  <c r="Z65" i="54" s="1"/>
  <c r="AZ65" i="54" s="1"/>
  <c r="H66" i="54"/>
  <c r="J66" i="54" s="1"/>
  <c r="H67" i="54"/>
  <c r="H68" i="54"/>
  <c r="J68" i="54" s="1"/>
  <c r="N68" i="54" s="1"/>
  <c r="H69" i="54"/>
  <c r="H70" i="54"/>
  <c r="J70" i="54" s="1"/>
  <c r="H71" i="54"/>
  <c r="J71" i="54" s="1"/>
  <c r="H72" i="54"/>
  <c r="H73" i="54"/>
  <c r="J73" i="54" s="1"/>
  <c r="H74" i="54"/>
  <c r="J74" i="54" s="1"/>
  <c r="H75" i="54"/>
  <c r="J75" i="54" s="1"/>
  <c r="L75" i="54" s="1"/>
  <c r="H76" i="54"/>
  <c r="J76" i="54" s="1"/>
  <c r="H77" i="54"/>
  <c r="J77" i="54" s="1"/>
  <c r="M77" i="54" s="1"/>
  <c r="H78" i="54"/>
  <c r="J78" i="54" s="1"/>
  <c r="H79" i="54"/>
  <c r="H80" i="54"/>
  <c r="J80" i="54" s="1"/>
  <c r="H81" i="54"/>
  <c r="J81" i="54" s="1"/>
  <c r="H82" i="54"/>
  <c r="J82" i="54" s="1"/>
  <c r="H83" i="54"/>
  <c r="J83" i="54" s="1"/>
  <c r="H84" i="54"/>
  <c r="J84" i="54" s="1"/>
  <c r="H85" i="54"/>
  <c r="J85" i="54" s="1"/>
  <c r="M85" i="54" s="1"/>
  <c r="H86" i="54"/>
  <c r="J86" i="54" s="1"/>
  <c r="N86" i="54" s="1"/>
  <c r="H87" i="54"/>
  <c r="H88" i="54"/>
  <c r="H89" i="54"/>
  <c r="J89" i="54" s="1"/>
  <c r="H90" i="54"/>
  <c r="J90" i="54" s="1"/>
  <c r="H91" i="54"/>
  <c r="J91" i="54" s="1"/>
  <c r="M91" i="54" s="1"/>
  <c r="H92" i="54"/>
  <c r="J92" i="54" s="1"/>
  <c r="H93" i="54"/>
  <c r="J93" i="54" s="1"/>
  <c r="L93" i="54" s="1"/>
  <c r="H94" i="54"/>
  <c r="J94" i="54" s="1"/>
  <c r="M94" i="54" s="1"/>
  <c r="H95" i="54"/>
  <c r="J95" i="54" s="1"/>
  <c r="M95" i="54" s="1"/>
  <c r="H96" i="54"/>
  <c r="J96" i="54" s="1"/>
  <c r="M96" i="54" s="1"/>
  <c r="H97" i="54"/>
  <c r="J97" i="54" s="1"/>
  <c r="H98" i="54"/>
  <c r="J98" i="54" s="1"/>
  <c r="H99" i="54"/>
  <c r="J99" i="54" s="1"/>
  <c r="H100" i="54"/>
  <c r="J100" i="54" s="1"/>
  <c r="H101" i="54"/>
  <c r="J101" i="54" s="1"/>
  <c r="L101" i="54" s="1"/>
  <c r="H102" i="54"/>
  <c r="J102" i="54" s="1"/>
  <c r="H103" i="54"/>
  <c r="J103" i="54" s="1"/>
  <c r="M103" i="54" s="1"/>
  <c r="H104" i="54"/>
  <c r="J104" i="54" s="1"/>
  <c r="H105" i="54"/>
  <c r="H106" i="54"/>
  <c r="J106" i="54" s="1"/>
  <c r="H107" i="54"/>
  <c r="J107" i="54" s="1"/>
  <c r="H108" i="54"/>
  <c r="J108" i="54" s="1"/>
  <c r="H109" i="54"/>
  <c r="J109" i="54" s="1"/>
  <c r="M109" i="54" s="1"/>
  <c r="H110" i="54"/>
  <c r="J110" i="54" s="1"/>
  <c r="L110" i="54" s="1"/>
  <c r="H111" i="54"/>
  <c r="J111" i="54" s="1"/>
  <c r="H112" i="54"/>
  <c r="J112" i="54" s="1"/>
  <c r="H113" i="54"/>
  <c r="J113" i="54" s="1"/>
  <c r="L113" i="54" s="1"/>
  <c r="H114" i="54"/>
  <c r="J114" i="54" s="1"/>
  <c r="H115" i="54"/>
  <c r="J115" i="54" s="1"/>
  <c r="H116" i="54"/>
  <c r="J116" i="54" s="1"/>
  <c r="H117" i="54"/>
  <c r="J117" i="54" s="1"/>
  <c r="L117" i="54" s="1"/>
  <c r="H118" i="54"/>
  <c r="J118" i="54" s="1"/>
  <c r="H119" i="54"/>
  <c r="J119" i="54" s="1"/>
  <c r="H120" i="54"/>
  <c r="J120" i="54" s="1"/>
  <c r="M120" i="54" s="1"/>
  <c r="H121" i="54"/>
  <c r="J121" i="54" s="1"/>
  <c r="N121" i="54" s="1"/>
  <c r="H122" i="54"/>
  <c r="J122" i="54" s="1"/>
  <c r="N122" i="54" s="1"/>
  <c r="H123" i="54"/>
  <c r="J123" i="54" s="1"/>
  <c r="N123" i="54" s="1"/>
  <c r="H124" i="54"/>
  <c r="J124" i="54" s="1"/>
  <c r="L124" i="54" s="1"/>
  <c r="H125" i="54"/>
  <c r="J125" i="54" s="1"/>
  <c r="H126" i="54"/>
  <c r="J126" i="54" s="1"/>
  <c r="H127" i="54"/>
  <c r="J127" i="54" s="1"/>
  <c r="N127" i="54" s="1"/>
  <c r="H128" i="54"/>
  <c r="J128" i="54" s="1"/>
  <c r="M128" i="54" s="1"/>
  <c r="H129" i="54"/>
  <c r="J129" i="54" s="1"/>
  <c r="H2" i="54"/>
  <c r="J2" i="54" s="1"/>
  <c r="AE145" i="54" a="1"/>
  <c r="AE145" i="54" s="1"/>
  <c r="AE144" i="54" a="1"/>
  <c r="AE144" i="54" s="1"/>
  <c r="AE143" i="54" a="1"/>
  <c r="AE143" i="54" s="1"/>
  <c r="AE142" i="54" a="1"/>
  <c r="AE142" i="54" s="1"/>
  <c r="AE141" i="54" a="1"/>
  <c r="AE141" i="54" s="1"/>
  <c r="AE140" i="54" a="1"/>
  <c r="AE140" i="54" s="1"/>
  <c r="AE139" i="54" a="1"/>
  <c r="AE139" i="54" s="1"/>
  <c r="AE138" i="54" a="1"/>
  <c r="AE138" i="54" s="1"/>
  <c r="AE137" i="54" a="1"/>
  <c r="AE137" i="54" s="1"/>
  <c r="AE136" i="54" a="1"/>
  <c r="AE136" i="54" s="1"/>
  <c r="AE135" i="54" a="1"/>
  <c r="AE135" i="54" s="1"/>
  <c r="AE134" i="54" a="1"/>
  <c r="AE134" i="54" s="1"/>
  <c r="AE133" i="54" a="1"/>
  <c r="AE133" i="54" s="1"/>
  <c r="AE132" i="54" a="1"/>
  <c r="AE132" i="54" s="1"/>
  <c r="AE131" i="54" a="1"/>
  <c r="AE131" i="54" s="1"/>
  <c r="AE130" i="54" a="1"/>
  <c r="AE130" i="54" s="1"/>
  <c r="AT129" i="54"/>
  <c r="AR129" i="54"/>
  <c r="AO129" i="54"/>
  <c r="AT128" i="54"/>
  <c r="AR128" i="54"/>
  <c r="AO128" i="54"/>
  <c r="AT127" i="54"/>
  <c r="AR127" i="54"/>
  <c r="AO127" i="54"/>
  <c r="AT126" i="54"/>
  <c r="AR126" i="54"/>
  <c r="AO126" i="54"/>
  <c r="D126" i="54"/>
  <c r="AT125" i="54"/>
  <c r="AR125" i="54"/>
  <c r="AO125" i="54"/>
  <c r="D125" i="54"/>
  <c r="AT124" i="54"/>
  <c r="AR124" i="54"/>
  <c r="AO124" i="54"/>
  <c r="D124" i="54"/>
  <c r="AT123" i="54"/>
  <c r="AR123" i="54"/>
  <c r="AO123" i="54"/>
  <c r="F123" i="54"/>
  <c r="G123" i="54" s="1"/>
  <c r="R123" i="54" s="1"/>
  <c r="A123" i="54"/>
  <c r="AT122" i="54"/>
  <c r="AR122" i="54"/>
  <c r="AO122" i="54"/>
  <c r="AT121" i="54"/>
  <c r="AR121" i="54"/>
  <c r="AO121" i="54"/>
  <c r="AT120" i="54"/>
  <c r="AR120" i="54"/>
  <c r="AO120" i="54"/>
  <c r="AT119" i="54"/>
  <c r="AR119" i="54"/>
  <c r="AO119" i="54"/>
  <c r="AT118" i="54"/>
  <c r="AR118" i="54"/>
  <c r="AO118" i="54"/>
  <c r="AT117" i="54"/>
  <c r="AR117" i="54"/>
  <c r="AO117" i="54"/>
  <c r="AT116" i="54"/>
  <c r="AR116" i="54"/>
  <c r="AO116" i="54"/>
  <c r="F116" i="54"/>
  <c r="G116" i="54" s="1"/>
  <c r="W116" i="54" s="1"/>
  <c r="AT115" i="54"/>
  <c r="AR115" i="54"/>
  <c r="AO115" i="54"/>
  <c r="F115" i="54"/>
  <c r="G115" i="54" s="1"/>
  <c r="AT114" i="54"/>
  <c r="AR114" i="54"/>
  <c r="AO114" i="54"/>
  <c r="AT113" i="54"/>
  <c r="AR113" i="54"/>
  <c r="AO113" i="54"/>
  <c r="AT112" i="54"/>
  <c r="AR112" i="54"/>
  <c r="AO112" i="54"/>
  <c r="AT111" i="54"/>
  <c r="AR111" i="54"/>
  <c r="AO111" i="54"/>
  <c r="AT110" i="54"/>
  <c r="AR110" i="54"/>
  <c r="AO110" i="54"/>
  <c r="AT109" i="54"/>
  <c r="AR109" i="54"/>
  <c r="AO109" i="54"/>
  <c r="F109" i="54"/>
  <c r="G109" i="54" s="1"/>
  <c r="Z109" i="54" s="1"/>
  <c r="AZ109" i="54" s="1"/>
  <c r="AT108" i="54"/>
  <c r="AR108" i="54"/>
  <c r="AO108" i="54"/>
  <c r="AT107" i="54"/>
  <c r="AR107" i="54"/>
  <c r="AO107" i="54"/>
  <c r="F107" i="54"/>
  <c r="G107" i="54" s="1"/>
  <c r="V107" i="54" s="1"/>
  <c r="AY107" i="54" s="1"/>
  <c r="AT106" i="54"/>
  <c r="AR106" i="54"/>
  <c r="AO106" i="54"/>
  <c r="AT105" i="54"/>
  <c r="AR105" i="54"/>
  <c r="AO105" i="54"/>
  <c r="J105" i="54"/>
  <c r="L105" i="54" s="1"/>
  <c r="AT104" i="54"/>
  <c r="AR104" i="54"/>
  <c r="AO104" i="54"/>
  <c r="AT103" i="54"/>
  <c r="AR103" i="54"/>
  <c r="AO103" i="54"/>
  <c r="AT102" i="54"/>
  <c r="AR102" i="54"/>
  <c r="AO102" i="54"/>
  <c r="AT101" i="54"/>
  <c r="AR101" i="54"/>
  <c r="AO101" i="54"/>
  <c r="AT100" i="54"/>
  <c r="AR100" i="54"/>
  <c r="AO100" i="54"/>
  <c r="AT99" i="54"/>
  <c r="AR99" i="54"/>
  <c r="AO99" i="54"/>
  <c r="F99" i="54"/>
  <c r="G99" i="54" s="1"/>
  <c r="AT98" i="54"/>
  <c r="AR98" i="54"/>
  <c r="AO98" i="54"/>
  <c r="AT97" i="54"/>
  <c r="AR97" i="54"/>
  <c r="AO97" i="54"/>
  <c r="AT96" i="54"/>
  <c r="AR96" i="54"/>
  <c r="AO96" i="54"/>
  <c r="AT95" i="54"/>
  <c r="AR95" i="54"/>
  <c r="AO95" i="54"/>
  <c r="AT94" i="54"/>
  <c r="AR94" i="54"/>
  <c r="AO94" i="54"/>
  <c r="D94" i="54"/>
  <c r="AT93" i="54"/>
  <c r="AR93" i="54"/>
  <c r="AO93" i="54"/>
  <c r="AT92" i="54"/>
  <c r="AR92" i="54"/>
  <c r="AO92" i="54"/>
  <c r="AT91" i="54"/>
  <c r="AR91" i="54"/>
  <c r="AO91" i="54"/>
  <c r="AT90" i="54"/>
  <c r="AR90" i="54"/>
  <c r="AO90" i="54"/>
  <c r="AT89" i="54"/>
  <c r="AR89" i="54"/>
  <c r="AO89" i="54"/>
  <c r="F89" i="54"/>
  <c r="G89" i="54" s="1"/>
  <c r="Z89" i="54" s="1"/>
  <c r="AZ89" i="54" s="1"/>
  <c r="AT88" i="54"/>
  <c r="AR88" i="54"/>
  <c r="AO88" i="54"/>
  <c r="J88" i="54"/>
  <c r="AT87" i="54"/>
  <c r="AR87" i="54"/>
  <c r="AO87" i="54"/>
  <c r="J87" i="54"/>
  <c r="AT86" i="54"/>
  <c r="AR86" i="54"/>
  <c r="AO86" i="54"/>
  <c r="AT85" i="54"/>
  <c r="AR85" i="54"/>
  <c r="AO85" i="54"/>
  <c r="AT84" i="54"/>
  <c r="AR84" i="54"/>
  <c r="AO84" i="54"/>
  <c r="AT83" i="54"/>
  <c r="AR83" i="54"/>
  <c r="AO83" i="54"/>
  <c r="AT82" i="54"/>
  <c r="AR82" i="54"/>
  <c r="AO82" i="54"/>
  <c r="AT81" i="54"/>
  <c r="AR81" i="54"/>
  <c r="AO81" i="54"/>
  <c r="AT80" i="54"/>
  <c r="AR80" i="54"/>
  <c r="AO80" i="54"/>
  <c r="AT79" i="54"/>
  <c r="AR79" i="54"/>
  <c r="AO79" i="54"/>
  <c r="J79" i="54"/>
  <c r="AT78" i="54"/>
  <c r="AR78" i="54"/>
  <c r="AO78" i="54"/>
  <c r="AT77" i="54"/>
  <c r="AR77" i="54"/>
  <c r="AO77" i="54"/>
  <c r="AT76" i="54"/>
  <c r="AR76" i="54"/>
  <c r="AO76" i="54"/>
  <c r="AT75" i="54"/>
  <c r="AR75" i="54"/>
  <c r="AO75" i="54"/>
  <c r="F75" i="54"/>
  <c r="G75" i="54" s="1"/>
  <c r="Y75" i="54" s="1"/>
  <c r="AT74" i="54"/>
  <c r="AR74" i="54"/>
  <c r="AO74" i="54"/>
  <c r="AT73" i="54"/>
  <c r="AO73" i="54"/>
  <c r="AT72" i="54"/>
  <c r="AO72" i="54"/>
  <c r="J72" i="54"/>
  <c r="M72" i="54" s="1"/>
  <c r="AT71" i="54"/>
  <c r="AO71" i="54"/>
  <c r="AT70" i="54"/>
  <c r="AO70" i="54"/>
  <c r="AT69" i="54"/>
  <c r="AO69" i="54"/>
  <c r="J69" i="54"/>
  <c r="M69" i="54" s="1"/>
  <c r="AT68" i="54"/>
  <c r="AO68" i="54"/>
  <c r="AT67" i="54"/>
  <c r="AO67" i="54"/>
  <c r="J67" i="54"/>
  <c r="AT66" i="54"/>
  <c r="AO66" i="54"/>
  <c r="AT65" i="54"/>
  <c r="A65" i="54"/>
  <c r="AT64" i="54"/>
  <c r="AT63" i="54"/>
  <c r="AT62" i="54"/>
  <c r="AT61" i="54"/>
  <c r="A61" i="54"/>
  <c r="AT60" i="54"/>
  <c r="AT59" i="54"/>
  <c r="AH59" i="54"/>
  <c r="AT58" i="54"/>
  <c r="AH58" i="54"/>
  <c r="D58" i="54"/>
  <c r="A58" i="54"/>
  <c r="AT57" i="54"/>
  <c r="AH57" i="54"/>
  <c r="D57" i="54"/>
  <c r="A57" i="54"/>
  <c r="AT56" i="54"/>
  <c r="J56" i="54"/>
  <c r="N56" i="54" s="1"/>
  <c r="AT55" i="54"/>
  <c r="D55" i="54"/>
  <c r="AT54" i="54"/>
  <c r="A54" i="54"/>
  <c r="AT53" i="54"/>
  <c r="D53" i="54"/>
  <c r="AT52" i="54"/>
  <c r="D52" i="54"/>
  <c r="A52" i="54"/>
  <c r="AT51" i="54"/>
  <c r="AH51" i="54"/>
  <c r="F51" i="54"/>
  <c r="G51" i="54" s="1"/>
  <c r="R51" i="54" s="1"/>
  <c r="D51" i="54"/>
  <c r="AT50" i="54"/>
  <c r="D50" i="54"/>
  <c r="AT49" i="54"/>
  <c r="AJ49" i="54"/>
  <c r="AL49" i="54" s="1"/>
  <c r="F49" i="54"/>
  <c r="G49" i="54" s="1"/>
  <c r="U49" i="54" s="1"/>
  <c r="D49" i="54"/>
  <c r="AT48" i="54"/>
  <c r="AJ48" i="54"/>
  <c r="AL48" i="54" s="1"/>
  <c r="AT47" i="54"/>
  <c r="AJ47" i="54"/>
  <c r="AL47" i="54" s="1"/>
  <c r="AT46" i="54"/>
  <c r="AJ46" i="54"/>
  <c r="AL46" i="54" s="1"/>
  <c r="A46" i="54"/>
  <c r="AT45" i="54"/>
  <c r="AJ45" i="54"/>
  <c r="AL45" i="54" s="1"/>
  <c r="AT44" i="54"/>
  <c r="AJ44" i="54"/>
  <c r="AL44" i="54" s="1"/>
  <c r="AT43" i="54"/>
  <c r="AJ43" i="54"/>
  <c r="AL43" i="54" s="1"/>
  <c r="M43" i="54"/>
  <c r="AT42" i="54"/>
  <c r="AJ42" i="54"/>
  <c r="AL42" i="54" s="1"/>
  <c r="AT41" i="54"/>
  <c r="AJ41" i="54"/>
  <c r="AK41" i="54" s="1"/>
  <c r="AT40" i="54"/>
  <c r="AJ40" i="54"/>
  <c r="AK40" i="54" s="1"/>
  <c r="AT39" i="54"/>
  <c r="AJ39" i="54"/>
  <c r="AK39" i="54" s="1"/>
  <c r="AT38" i="54"/>
  <c r="AJ38" i="54"/>
  <c r="AK38" i="54" s="1"/>
  <c r="AT37" i="54"/>
  <c r="AJ37" i="54"/>
  <c r="AK37" i="54" s="1"/>
  <c r="AH37" i="54"/>
  <c r="D37" i="54"/>
  <c r="A37" i="54"/>
  <c r="AT36" i="54"/>
  <c r="AJ36" i="54"/>
  <c r="AK36" i="54" s="1"/>
  <c r="AT35" i="54"/>
  <c r="AJ35" i="54"/>
  <c r="AK35" i="54" s="1"/>
  <c r="AH35" i="54"/>
  <c r="F35" i="54"/>
  <c r="G35" i="54" s="1"/>
  <c r="AT34" i="54"/>
  <c r="AJ34" i="54"/>
  <c r="AK34" i="54" s="1"/>
  <c r="A34" i="54"/>
  <c r="AT33" i="54"/>
  <c r="D33" i="54"/>
  <c r="A33" i="54"/>
  <c r="AT32" i="54"/>
  <c r="J32" i="54"/>
  <c r="N32" i="54" s="1"/>
  <c r="AT31" i="54"/>
  <c r="J31" i="54"/>
  <c r="F31" i="54"/>
  <c r="G31" i="54" s="1"/>
  <c r="A31" i="54"/>
  <c r="AT30" i="54"/>
  <c r="A30" i="54"/>
  <c r="AT29" i="54"/>
  <c r="A29" i="54"/>
  <c r="AT28" i="54"/>
  <c r="F28" i="54"/>
  <c r="G28" i="54" s="1"/>
  <c r="AA28" i="54" s="1"/>
  <c r="D28" i="54"/>
  <c r="A28" i="54"/>
  <c r="AT27" i="54"/>
  <c r="D27" i="54"/>
  <c r="A27" i="54"/>
  <c r="AT26" i="54"/>
  <c r="AH26" i="54"/>
  <c r="A26" i="54"/>
  <c r="AT25" i="54"/>
  <c r="AO25" i="54"/>
  <c r="AT24" i="54"/>
  <c r="AO24" i="54"/>
  <c r="J24" i="54"/>
  <c r="M24" i="54" s="1"/>
  <c r="AT23" i="54"/>
  <c r="AO23" i="54"/>
  <c r="J23" i="54"/>
  <c r="AT22" i="54"/>
  <c r="AO22" i="54"/>
  <c r="AT21" i="54"/>
  <c r="AO21" i="54"/>
  <c r="AT20" i="54"/>
  <c r="AO20" i="54"/>
  <c r="A20" i="54"/>
  <c r="AT19" i="54"/>
  <c r="AO19" i="54"/>
  <c r="AH19" i="54"/>
  <c r="F19" i="54"/>
  <c r="G19" i="54" s="1"/>
  <c r="AT18" i="54"/>
  <c r="AO18" i="54"/>
  <c r="AH18" i="54"/>
  <c r="A18" i="54"/>
  <c r="AT17" i="54"/>
  <c r="AO17" i="54"/>
  <c r="AT16" i="54"/>
  <c r="AO16" i="54"/>
  <c r="J16" i="54"/>
  <c r="M16" i="54" s="1"/>
  <c r="AT15" i="54"/>
  <c r="AO15" i="54"/>
  <c r="AT14" i="54"/>
  <c r="AO14" i="54"/>
  <c r="A14" i="54"/>
  <c r="D14" i="54"/>
  <c r="AT13" i="54"/>
  <c r="AO13" i="54"/>
  <c r="J13" i="54"/>
  <c r="D13" i="54"/>
  <c r="A13" i="54"/>
  <c r="AT12" i="54"/>
  <c r="AO12" i="54"/>
  <c r="AT11" i="54"/>
  <c r="AO11" i="54"/>
  <c r="J11" i="54"/>
  <c r="M11" i="54" s="1"/>
  <c r="AG11" i="54" s="1"/>
  <c r="F11" i="54"/>
  <c r="G11" i="54" s="1"/>
  <c r="P11" i="54" s="1"/>
  <c r="AT10" i="54"/>
  <c r="AO10" i="54"/>
  <c r="AT9" i="54"/>
  <c r="AO9" i="54"/>
  <c r="F9" i="54"/>
  <c r="G9" i="54" s="1"/>
  <c r="Y9" i="54" s="1"/>
  <c r="A9" i="54"/>
  <c r="AT8" i="54"/>
  <c r="AO8" i="54"/>
  <c r="J8" i="54"/>
  <c r="L8" i="54"/>
  <c r="AT7" i="54"/>
  <c r="AO7" i="54"/>
  <c r="F7" i="54"/>
  <c r="G7" i="54" s="1"/>
  <c r="AB7" i="54" s="1"/>
  <c r="AT6" i="54"/>
  <c r="AO6" i="54"/>
  <c r="D6" i="54"/>
  <c r="A6" i="54"/>
  <c r="AT5" i="54"/>
  <c r="AO5" i="54"/>
  <c r="AT4" i="54"/>
  <c r="AO4" i="54"/>
  <c r="AT3" i="54"/>
  <c r="AO3" i="54"/>
  <c r="AT2" i="54"/>
  <c r="AO2" i="54"/>
  <c r="AC2" i="54"/>
  <c r="E2" i="53"/>
  <c r="E3" i="53"/>
  <c r="E4" i="53"/>
  <c r="AX4" i="53" s="1"/>
  <c r="E5" i="53"/>
  <c r="AX5" i="53" s="1"/>
  <c r="E6" i="53"/>
  <c r="E7" i="53"/>
  <c r="E8" i="53"/>
  <c r="E9" i="53"/>
  <c r="AX9" i="53" s="1"/>
  <c r="E10" i="53"/>
  <c r="E11" i="53"/>
  <c r="AX11" i="53" s="1"/>
  <c r="E12" i="53"/>
  <c r="AX12" i="53" s="1"/>
  <c r="E13" i="53"/>
  <c r="AX13" i="53" s="1"/>
  <c r="E14" i="53"/>
  <c r="E15" i="53"/>
  <c r="AX15" i="53" s="1"/>
  <c r="E16" i="53"/>
  <c r="E17" i="53"/>
  <c r="E18" i="53"/>
  <c r="E19" i="53"/>
  <c r="AX19" i="53" s="1"/>
  <c r="E20" i="53"/>
  <c r="AX20" i="53" s="1"/>
  <c r="E21" i="53"/>
  <c r="AH21" i="53" s="1"/>
  <c r="E22" i="53"/>
  <c r="E23" i="53"/>
  <c r="E24" i="53"/>
  <c r="AX24" i="53" s="1"/>
  <c r="E25" i="53"/>
  <c r="AX25" i="53" s="1"/>
  <c r="E26" i="53"/>
  <c r="AX26" i="53" s="1"/>
  <c r="E27" i="53"/>
  <c r="AX27" i="53" s="1"/>
  <c r="E28" i="53"/>
  <c r="AX28" i="53" s="1"/>
  <c r="E29" i="53"/>
  <c r="E30" i="53"/>
  <c r="E31" i="53"/>
  <c r="AX31" i="53" s="1"/>
  <c r="E32" i="53"/>
  <c r="AX32" i="53" s="1"/>
  <c r="E33" i="53"/>
  <c r="E34" i="53"/>
  <c r="AX34" i="53" s="1"/>
  <c r="E35" i="53"/>
  <c r="F35" i="53" s="1"/>
  <c r="G35" i="53" s="1"/>
  <c r="E36" i="53"/>
  <c r="F36" i="53" s="1"/>
  <c r="G36" i="53" s="1"/>
  <c r="R36" i="53" s="1"/>
  <c r="E37" i="53"/>
  <c r="F37" i="53" s="1"/>
  <c r="G37" i="53" s="1"/>
  <c r="Z37" i="53" s="1"/>
  <c r="AZ37" i="53" s="1"/>
  <c r="E38" i="53"/>
  <c r="E39" i="53"/>
  <c r="AX39" i="53" s="1"/>
  <c r="E40" i="53"/>
  <c r="AX40" i="53" s="1"/>
  <c r="E41" i="53"/>
  <c r="E42" i="53"/>
  <c r="AX42" i="53" s="1"/>
  <c r="E43" i="53"/>
  <c r="AX43" i="53" s="1"/>
  <c r="E44" i="53"/>
  <c r="E45" i="53"/>
  <c r="AX45" i="53" s="1"/>
  <c r="E46" i="53"/>
  <c r="AX46" i="53" s="1"/>
  <c r="E47" i="53"/>
  <c r="AX47" i="53" s="1"/>
  <c r="E48" i="53"/>
  <c r="AX48" i="53" s="1"/>
  <c r="E49" i="53"/>
  <c r="AX49" i="53" s="1"/>
  <c r="E50" i="53"/>
  <c r="AH50" i="53" s="1"/>
  <c r="E51" i="53"/>
  <c r="AX51" i="53" s="1"/>
  <c r="E52" i="53"/>
  <c r="AX52" i="53" s="1"/>
  <c r="E53" i="53"/>
  <c r="F53" i="53" s="1"/>
  <c r="G53" i="53" s="1"/>
  <c r="E54" i="53"/>
  <c r="AX54" i="53" s="1"/>
  <c r="E55" i="53"/>
  <c r="AX55" i="53" s="1"/>
  <c r="E56" i="53"/>
  <c r="E57" i="53"/>
  <c r="AX57" i="53" s="1"/>
  <c r="E58" i="53"/>
  <c r="AX58" i="53" s="1"/>
  <c r="E59" i="53"/>
  <c r="AX59" i="53" s="1"/>
  <c r="E60" i="53"/>
  <c r="E61" i="53"/>
  <c r="E62" i="53"/>
  <c r="AX62" i="53" s="1"/>
  <c r="E63" i="53"/>
  <c r="AX63" i="53" s="1"/>
  <c r="E64" i="53"/>
  <c r="E65" i="53"/>
  <c r="E66" i="53"/>
  <c r="AX66" i="53" s="1"/>
  <c r="E67" i="53"/>
  <c r="AX67" i="53" s="1"/>
  <c r="E68" i="53"/>
  <c r="AX68" i="53" s="1"/>
  <c r="E69" i="53"/>
  <c r="AX69" i="53" s="1"/>
  <c r="E70" i="53"/>
  <c r="AX70" i="53" s="1"/>
  <c r="E71" i="53"/>
  <c r="AX71" i="53" s="1"/>
  <c r="E72" i="53"/>
  <c r="AX72" i="53" s="1"/>
  <c r="E73" i="53"/>
  <c r="AX73" i="53" s="1"/>
  <c r="E74" i="53"/>
  <c r="AX74" i="53" s="1"/>
  <c r="E75" i="53"/>
  <c r="AX75" i="53" s="1"/>
  <c r="E76" i="53"/>
  <c r="E77" i="53"/>
  <c r="E78" i="53"/>
  <c r="AX78" i="53" s="1"/>
  <c r="E79" i="53"/>
  <c r="E80" i="53"/>
  <c r="AX80" i="53" s="1"/>
  <c r="E81" i="53"/>
  <c r="AX81" i="53" s="1"/>
  <c r="E82" i="53"/>
  <c r="AX82" i="53" s="1"/>
  <c r="E83" i="53"/>
  <c r="AX83" i="53" s="1"/>
  <c r="E84" i="53"/>
  <c r="AX84" i="53" s="1"/>
  <c r="E85" i="53"/>
  <c r="AX85" i="53" s="1"/>
  <c r="E86" i="53"/>
  <c r="AX86" i="53" s="1"/>
  <c r="E87" i="53"/>
  <c r="AX87" i="53" s="1"/>
  <c r="E88" i="53"/>
  <c r="E89" i="53"/>
  <c r="E90" i="53"/>
  <c r="AX90" i="53" s="1"/>
  <c r="E91" i="53"/>
  <c r="AX91" i="53" s="1"/>
  <c r="E92" i="53"/>
  <c r="AX92" i="53" s="1"/>
  <c r="E93" i="53"/>
  <c r="AX93" i="53" s="1"/>
  <c r="E94" i="53"/>
  <c r="AX94" i="53" s="1"/>
  <c r="E95" i="53"/>
  <c r="AX95" i="53" s="1"/>
  <c r="E96" i="53"/>
  <c r="AX96" i="53" s="1"/>
  <c r="E97" i="53"/>
  <c r="AX97" i="53" s="1"/>
  <c r="E98" i="53"/>
  <c r="AX98" i="53" s="1"/>
  <c r="E99" i="53"/>
  <c r="AX99" i="53" s="1"/>
  <c r="E100" i="53"/>
  <c r="E101" i="53"/>
  <c r="E102" i="53"/>
  <c r="AX102" i="53" s="1"/>
  <c r="E103" i="53"/>
  <c r="AX103" i="53" s="1"/>
  <c r="E104" i="53"/>
  <c r="AX104" i="53" s="1"/>
  <c r="E105" i="53"/>
  <c r="AX105" i="53" s="1"/>
  <c r="E106" i="53"/>
  <c r="AX106" i="53" s="1"/>
  <c r="E107" i="53"/>
  <c r="AX107" i="53" s="1"/>
  <c r="E108" i="53"/>
  <c r="AX108" i="53" s="1"/>
  <c r="E109" i="53"/>
  <c r="E110" i="53"/>
  <c r="AX110" i="53" s="1"/>
  <c r="E111" i="53"/>
  <c r="AX111" i="53" s="1"/>
  <c r="E112" i="53"/>
  <c r="AX112" i="53" s="1"/>
  <c r="E113" i="53"/>
  <c r="AX113" i="53" s="1"/>
  <c r="F113" i="53"/>
  <c r="G113" i="53" s="1"/>
  <c r="AA113" i="53" s="1"/>
  <c r="E114" i="53"/>
  <c r="AX114" i="53" s="1"/>
  <c r="E115" i="53"/>
  <c r="E116" i="53"/>
  <c r="E117" i="53"/>
  <c r="AX117" i="53" s="1"/>
  <c r="E118" i="53"/>
  <c r="AX118" i="53" s="1"/>
  <c r="E119" i="53"/>
  <c r="AX119" i="53" s="1"/>
  <c r="E120" i="53"/>
  <c r="E121" i="53"/>
  <c r="E122" i="53"/>
  <c r="E123" i="53"/>
  <c r="E124" i="53"/>
  <c r="E125" i="53"/>
  <c r="AX125" i="53" s="1"/>
  <c r="E126" i="53"/>
  <c r="AX126" i="53" s="1"/>
  <c r="E127" i="53"/>
  <c r="AX127" i="53" s="1"/>
  <c r="E128" i="53"/>
  <c r="AX128" i="53" s="1"/>
  <c r="E129" i="53"/>
  <c r="AX129" i="53" s="1"/>
  <c r="H3" i="53"/>
  <c r="H4" i="53"/>
  <c r="J4" i="53" s="1"/>
  <c r="N4" i="53" s="1"/>
  <c r="H5" i="53"/>
  <c r="J5" i="53" s="1"/>
  <c r="H6" i="53"/>
  <c r="J6" i="53" s="1"/>
  <c r="H7" i="53"/>
  <c r="J7" i="53" s="1"/>
  <c r="N7" i="53" s="1"/>
  <c r="H8" i="53"/>
  <c r="J8" i="53" s="1"/>
  <c r="H9" i="53"/>
  <c r="H10" i="53"/>
  <c r="J10" i="53" s="1"/>
  <c r="N10" i="53" s="1"/>
  <c r="H11" i="53"/>
  <c r="H12" i="53"/>
  <c r="J12" i="53" s="1"/>
  <c r="N12" i="53" s="1"/>
  <c r="H13" i="53"/>
  <c r="J13" i="53" s="1"/>
  <c r="H14" i="53"/>
  <c r="H15" i="53"/>
  <c r="J15" i="53" s="1"/>
  <c r="H16" i="53"/>
  <c r="J16" i="53" s="1"/>
  <c r="H17" i="53"/>
  <c r="J17" i="53" s="1"/>
  <c r="M17" i="53" s="1"/>
  <c r="H18" i="53"/>
  <c r="J18" i="53" s="1"/>
  <c r="M18" i="53" s="1"/>
  <c r="H19" i="53"/>
  <c r="H20" i="53"/>
  <c r="J20" i="53" s="1"/>
  <c r="M20" i="53" s="1"/>
  <c r="H21" i="53"/>
  <c r="J21" i="53" s="1"/>
  <c r="H22" i="53"/>
  <c r="J22" i="53" s="1"/>
  <c r="N22" i="53" s="1"/>
  <c r="H23" i="53"/>
  <c r="J23" i="53" s="1"/>
  <c r="N23" i="53" s="1"/>
  <c r="H24" i="53"/>
  <c r="J24" i="53" s="1"/>
  <c r="L24" i="53" s="1"/>
  <c r="H25" i="53"/>
  <c r="J25" i="53" s="1"/>
  <c r="L25" i="53" s="1"/>
  <c r="H26" i="53"/>
  <c r="J26" i="53" s="1"/>
  <c r="M26" i="53" s="1"/>
  <c r="H27" i="53"/>
  <c r="H28" i="53"/>
  <c r="J28" i="53" s="1"/>
  <c r="L28" i="53" s="1"/>
  <c r="H29" i="53"/>
  <c r="J29" i="53" s="1"/>
  <c r="H30" i="53"/>
  <c r="H31" i="53"/>
  <c r="H32" i="53"/>
  <c r="J32" i="53" s="1"/>
  <c r="H33" i="53"/>
  <c r="J33" i="53" s="1"/>
  <c r="H34" i="53"/>
  <c r="J34" i="53" s="1"/>
  <c r="H35" i="53"/>
  <c r="J35" i="53" s="1"/>
  <c r="H36" i="53"/>
  <c r="J36" i="53" s="1"/>
  <c r="H37" i="53"/>
  <c r="H38" i="53"/>
  <c r="H39" i="53"/>
  <c r="J39" i="53" s="1"/>
  <c r="H40" i="53"/>
  <c r="J40" i="53" s="1"/>
  <c r="N40" i="53" s="1"/>
  <c r="H41" i="53"/>
  <c r="J41" i="53" s="1"/>
  <c r="H42" i="53"/>
  <c r="J42" i="53" s="1"/>
  <c r="H43" i="53"/>
  <c r="J43" i="53" s="1"/>
  <c r="N43" i="53" s="1"/>
  <c r="H44" i="53"/>
  <c r="J44" i="53" s="1"/>
  <c r="H45" i="53"/>
  <c r="H46" i="53"/>
  <c r="J46" i="53" s="1"/>
  <c r="H47" i="53"/>
  <c r="J47" i="53" s="1"/>
  <c r="H48" i="53"/>
  <c r="J48" i="53" s="1"/>
  <c r="H49" i="53"/>
  <c r="J49" i="53" s="1"/>
  <c r="N49" i="53" s="1"/>
  <c r="H50" i="53"/>
  <c r="J50" i="53" s="1"/>
  <c r="H51" i="53"/>
  <c r="J51" i="53" s="1"/>
  <c r="M51" i="53" s="1"/>
  <c r="H52" i="53"/>
  <c r="J52" i="53" s="1"/>
  <c r="M52" i="53" s="1"/>
  <c r="H53" i="53"/>
  <c r="J53" i="53" s="1"/>
  <c r="M53" i="53" s="1"/>
  <c r="H54" i="53"/>
  <c r="J54" i="53" s="1"/>
  <c r="H55" i="53"/>
  <c r="H56" i="53"/>
  <c r="J56" i="53" s="1"/>
  <c r="H57" i="53"/>
  <c r="J57" i="53" s="1"/>
  <c r="N57" i="53" s="1"/>
  <c r="H58" i="53"/>
  <c r="J58" i="53" s="1"/>
  <c r="H59" i="53"/>
  <c r="J59" i="53" s="1"/>
  <c r="H60" i="53"/>
  <c r="J60" i="53" s="1"/>
  <c r="H61" i="53"/>
  <c r="J61" i="53" s="1"/>
  <c r="M61" i="53" s="1"/>
  <c r="H62" i="53"/>
  <c r="J62" i="53" s="1"/>
  <c r="H63" i="53"/>
  <c r="J63" i="53" s="1"/>
  <c r="H64" i="53"/>
  <c r="J64" i="53" s="1"/>
  <c r="N64" i="53" s="1"/>
  <c r="H65" i="53"/>
  <c r="J65" i="53" s="1"/>
  <c r="H66" i="53"/>
  <c r="J66" i="53" s="1"/>
  <c r="H67" i="53"/>
  <c r="J67" i="53" s="1"/>
  <c r="H68" i="53"/>
  <c r="J68" i="53" s="1"/>
  <c r="N68" i="53" s="1"/>
  <c r="H69" i="53"/>
  <c r="J69" i="53" s="1"/>
  <c r="H70" i="53"/>
  <c r="J70" i="53" s="1"/>
  <c r="H71" i="53"/>
  <c r="J71" i="53" s="1"/>
  <c r="N71" i="53" s="1"/>
  <c r="H72" i="53"/>
  <c r="J72" i="53" s="1"/>
  <c r="N72" i="53" s="1"/>
  <c r="H73" i="53"/>
  <c r="J73" i="53" s="1"/>
  <c r="L73" i="53" s="1"/>
  <c r="H74" i="53"/>
  <c r="J74" i="53" s="1"/>
  <c r="M74" i="53" s="1"/>
  <c r="H75" i="53"/>
  <c r="J75" i="53" s="1"/>
  <c r="H76" i="53"/>
  <c r="J76" i="53" s="1"/>
  <c r="L76" i="53" s="1"/>
  <c r="H77" i="53"/>
  <c r="J77" i="53" s="1"/>
  <c r="H78" i="53"/>
  <c r="J78" i="53" s="1"/>
  <c r="H79" i="53"/>
  <c r="J79" i="53" s="1"/>
  <c r="H80" i="53"/>
  <c r="J80" i="53" s="1"/>
  <c r="L80" i="53" s="1"/>
  <c r="H81" i="53"/>
  <c r="J81" i="53" s="1"/>
  <c r="H82" i="53"/>
  <c r="J82" i="53" s="1"/>
  <c r="H83" i="53"/>
  <c r="J83" i="53" s="1"/>
  <c r="H84" i="53"/>
  <c r="J84" i="53" s="1"/>
  <c r="M84" i="53" s="1"/>
  <c r="H85" i="53"/>
  <c r="J85" i="53" s="1"/>
  <c r="H86" i="53"/>
  <c r="J86" i="53" s="1"/>
  <c r="L86" i="53" s="1"/>
  <c r="H87" i="53"/>
  <c r="J87" i="53" s="1"/>
  <c r="H88" i="53"/>
  <c r="J88" i="53" s="1"/>
  <c r="H89" i="53"/>
  <c r="J89" i="53" s="1"/>
  <c r="H90" i="53"/>
  <c r="J90" i="53" s="1"/>
  <c r="M90" i="53" s="1"/>
  <c r="H91" i="53"/>
  <c r="H92" i="53"/>
  <c r="J92" i="53" s="1"/>
  <c r="M92" i="53" s="1"/>
  <c r="H93" i="53"/>
  <c r="H94" i="53"/>
  <c r="J94" i="53" s="1"/>
  <c r="M94" i="53" s="1"/>
  <c r="H95" i="53"/>
  <c r="J95" i="53" s="1"/>
  <c r="H96" i="53"/>
  <c r="J96" i="53" s="1"/>
  <c r="M96" i="53" s="1"/>
  <c r="H97" i="53"/>
  <c r="J97" i="53" s="1"/>
  <c r="H98" i="53"/>
  <c r="J98" i="53" s="1"/>
  <c r="M98" i="53" s="1"/>
  <c r="H99" i="53"/>
  <c r="J99" i="53" s="1"/>
  <c r="M99" i="53" s="1"/>
  <c r="H100" i="53"/>
  <c r="J100" i="53" s="1"/>
  <c r="N100" i="53" s="1"/>
  <c r="H101" i="53"/>
  <c r="J101" i="53" s="1"/>
  <c r="H102" i="53"/>
  <c r="J102" i="53" s="1"/>
  <c r="L102" i="53" s="1"/>
  <c r="H103" i="53"/>
  <c r="J103" i="53"/>
  <c r="Z103" i="53" s="1"/>
  <c r="AZ103" i="53" s="1"/>
  <c r="H104" i="53"/>
  <c r="H105" i="53"/>
  <c r="J105" i="53" s="1"/>
  <c r="H106" i="53"/>
  <c r="J106" i="53" s="1"/>
  <c r="L106" i="53" s="1"/>
  <c r="H107" i="53"/>
  <c r="J107" i="53" s="1"/>
  <c r="N107" i="53" s="1"/>
  <c r="H108" i="53"/>
  <c r="J108" i="53" s="1"/>
  <c r="L108" i="53" s="1"/>
  <c r="H109" i="53"/>
  <c r="J109" i="53" s="1"/>
  <c r="H110" i="53"/>
  <c r="H111" i="53"/>
  <c r="J111" i="53" s="1"/>
  <c r="M111" i="53" s="1"/>
  <c r="H112" i="53"/>
  <c r="J112" i="53" s="1"/>
  <c r="M112" i="53" s="1"/>
  <c r="H113" i="53"/>
  <c r="J113" i="53" s="1"/>
  <c r="H114" i="53"/>
  <c r="J114" i="53" s="1"/>
  <c r="H115" i="53"/>
  <c r="J115" i="53" s="1"/>
  <c r="H116" i="53"/>
  <c r="H117" i="53"/>
  <c r="J117" i="53" s="1"/>
  <c r="M117" i="53" s="1"/>
  <c r="H118" i="53"/>
  <c r="J118" i="53" s="1"/>
  <c r="H119" i="53"/>
  <c r="J119" i="53" s="1"/>
  <c r="H120" i="53"/>
  <c r="J120" i="53" s="1"/>
  <c r="M120" i="53" s="1"/>
  <c r="H121" i="53"/>
  <c r="J121" i="53" s="1"/>
  <c r="L121" i="53" s="1"/>
  <c r="H122" i="53"/>
  <c r="J122" i="53" s="1"/>
  <c r="H123" i="53"/>
  <c r="J123" i="53" s="1"/>
  <c r="H124" i="53"/>
  <c r="J124" i="53" s="1"/>
  <c r="H125" i="53"/>
  <c r="J125" i="53" s="1"/>
  <c r="N125" i="53" s="1"/>
  <c r="H126" i="53"/>
  <c r="J126" i="53" s="1"/>
  <c r="M126" i="53" s="1"/>
  <c r="H127" i="53"/>
  <c r="J127" i="53" s="1"/>
  <c r="H128" i="53"/>
  <c r="J128" i="53" s="1"/>
  <c r="N128" i="53" s="1"/>
  <c r="H129" i="53"/>
  <c r="J129" i="53" s="1"/>
  <c r="N129" i="53" s="1"/>
  <c r="H2" i="53"/>
  <c r="AE145" i="53" a="1"/>
  <c r="AE145" i="53" s="1"/>
  <c r="AE144" i="53" a="1"/>
  <c r="AE144" i="53" s="1"/>
  <c r="AE143" i="53" a="1"/>
  <c r="AE143" i="53" s="1"/>
  <c r="AE142" i="53" a="1"/>
  <c r="AE142" i="53" s="1"/>
  <c r="AE141" i="53" a="1"/>
  <c r="AE141" i="53"/>
  <c r="AE140" i="53" a="1"/>
  <c r="AE140" i="53" s="1"/>
  <c r="AE139" i="53" a="1"/>
  <c r="AE139" i="53" s="1"/>
  <c r="AE138" i="53" a="1"/>
  <c r="AE138" i="53" s="1"/>
  <c r="AE137" i="53" a="1"/>
  <c r="AE137" i="53" s="1"/>
  <c r="AE136" i="53" a="1"/>
  <c r="AE136" i="53" s="1"/>
  <c r="AE135" i="53" a="1"/>
  <c r="AE135" i="53" s="1"/>
  <c r="AE134" i="53" a="1"/>
  <c r="AE134" i="53" s="1"/>
  <c r="AE133" i="53" a="1"/>
  <c r="AE133" i="53" s="1"/>
  <c r="AE132" i="53" a="1"/>
  <c r="AE132" i="53" s="1"/>
  <c r="AE131" i="53" a="1"/>
  <c r="AE131" i="53" s="1"/>
  <c r="AE130" i="53" a="1"/>
  <c r="AE130" i="53" s="1"/>
  <c r="AT129" i="53"/>
  <c r="AR129" i="53"/>
  <c r="AO129" i="53"/>
  <c r="AT128" i="53"/>
  <c r="AR128" i="53"/>
  <c r="AO128" i="53"/>
  <c r="F128" i="53"/>
  <c r="G128" i="53" s="1"/>
  <c r="Y128" i="53" s="1"/>
  <c r="AT127" i="53"/>
  <c r="AR127" i="53"/>
  <c r="AO127" i="53"/>
  <c r="AT126" i="53"/>
  <c r="AR126" i="53"/>
  <c r="AO126" i="53"/>
  <c r="F126" i="53"/>
  <c r="G126" i="53" s="1"/>
  <c r="AT125" i="53"/>
  <c r="AR125" i="53"/>
  <c r="AO125" i="53"/>
  <c r="AT124" i="53"/>
  <c r="AR124" i="53"/>
  <c r="AO124" i="53"/>
  <c r="AT123" i="53"/>
  <c r="AR123" i="53"/>
  <c r="AO123" i="53"/>
  <c r="AT122" i="53"/>
  <c r="AR122" i="53"/>
  <c r="AO122" i="53"/>
  <c r="AT121" i="53"/>
  <c r="AR121" i="53"/>
  <c r="AO121" i="53"/>
  <c r="AT120" i="53"/>
  <c r="AR120" i="53"/>
  <c r="AO120" i="53"/>
  <c r="AT119" i="53"/>
  <c r="AR119" i="53"/>
  <c r="AO119" i="53"/>
  <c r="AT118" i="53"/>
  <c r="AR118" i="53"/>
  <c r="AO118" i="53"/>
  <c r="AT117" i="53"/>
  <c r="AR117" i="53"/>
  <c r="AO117" i="53"/>
  <c r="AT116" i="53"/>
  <c r="AR116" i="53"/>
  <c r="AO116" i="53"/>
  <c r="J116" i="53"/>
  <c r="M116" i="53" s="1"/>
  <c r="AT115" i="53"/>
  <c r="AR115" i="53"/>
  <c r="AO115" i="53"/>
  <c r="AT114" i="53"/>
  <c r="AR114" i="53"/>
  <c r="AO114" i="53"/>
  <c r="F114" i="53"/>
  <c r="G114" i="53" s="1"/>
  <c r="AT113" i="53"/>
  <c r="AR113" i="53"/>
  <c r="AO113" i="53"/>
  <c r="AT112" i="53"/>
  <c r="AR112" i="53"/>
  <c r="AO112" i="53"/>
  <c r="AT111" i="53"/>
  <c r="AR111" i="53"/>
  <c r="AO111" i="53"/>
  <c r="F111" i="53"/>
  <c r="G111" i="53" s="1"/>
  <c r="AA111" i="53" s="1"/>
  <c r="AT110" i="53"/>
  <c r="AR110" i="53"/>
  <c r="AO110" i="53"/>
  <c r="J110" i="53"/>
  <c r="AT109" i="53"/>
  <c r="AR109" i="53"/>
  <c r="AO109" i="53"/>
  <c r="AT108" i="53"/>
  <c r="AR108" i="53"/>
  <c r="AO108" i="53"/>
  <c r="F108" i="53"/>
  <c r="G108" i="53" s="1"/>
  <c r="U108" i="53" s="1"/>
  <c r="AT107" i="53"/>
  <c r="AR107" i="53"/>
  <c r="AO107" i="53"/>
  <c r="AT106" i="53"/>
  <c r="AR106" i="53"/>
  <c r="AO106" i="53"/>
  <c r="AT105" i="53"/>
  <c r="AR105" i="53"/>
  <c r="AO105" i="53"/>
  <c r="AT104" i="53"/>
  <c r="AR104" i="53"/>
  <c r="AO104" i="53"/>
  <c r="J104" i="53"/>
  <c r="N104" i="53" s="1"/>
  <c r="D104" i="53"/>
  <c r="AT103" i="53"/>
  <c r="AR103" i="53"/>
  <c r="AO103" i="53"/>
  <c r="F103" i="53"/>
  <c r="G103" i="53" s="1"/>
  <c r="AT102" i="53"/>
  <c r="AR102" i="53"/>
  <c r="AO102" i="53"/>
  <c r="F102" i="53"/>
  <c r="G102" i="53" s="1"/>
  <c r="AS102" i="53" s="1"/>
  <c r="AF102" i="53" s="1"/>
  <c r="D102" i="53"/>
  <c r="AT101" i="53"/>
  <c r="AR101" i="53"/>
  <c r="AO101" i="53"/>
  <c r="D101" i="53"/>
  <c r="AT100" i="53"/>
  <c r="AR100" i="53"/>
  <c r="AO100" i="53"/>
  <c r="D100" i="53"/>
  <c r="AT99" i="53"/>
  <c r="AR99" i="53"/>
  <c r="AO99" i="53"/>
  <c r="AT98" i="53"/>
  <c r="AR98" i="53"/>
  <c r="AO98" i="53"/>
  <c r="AT97" i="53"/>
  <c r="AR97" i="53"/>
  <c r="AO97" i="53"/>
  <c r="AT96" i="53"/>
  <c r="AR96" i="53"/>
  <c r="AO96" i="53"/>
  <c r="AT95" i="53"/>
  <c r="AR95" i="53"/>
  <c r="AO95" i="53"/>
  <c r="AT94" i="53"/>
  <c r="AR94" i="53"/>
  <c r="AO94" i="53"/>
  <c r="F94" i="53"/>
  <c r="G94" i="53" s="1"/>
  <c r="AT93" i="53"/>
  <c r="AR93" i="53"/>
  <c r="AO93" i="53"/>
  <c r="J93" i="53"/>
  <c r="N93" i="53" s="1"/>
  <c r="AT92" i="53"/>
  <c r="AR92" i="53"/>
  <c r="AO92" i="53"/>
  <c r="AT91" i="53"/>
  <c r="AR91" i="53"/>
  <c r="AO91" i="53"/>
  <c r="J91" i="53"/>
  <c r="R91" i="53" s="1"/>
  <c r="AT90" i="53"/>
  <c r="AR90" i="53"/>
  <c r="AO90" i="53"/>
  <c r="AT89" i="53"/>
  <c r="AR89" i="53"/>
  <c r="AO89" i="53"/>
  <c r="AT88" i="53"/>
  <c r="AR88" i="53"/>
  <c r="AO88" i="53"/>
  <c r="AT87" i="53"/>
  <c r="AR87" i="53"/>
  <c r="AO87" i="53"/>
  <c r="AT86" i="53"/>
  <c r="AR86" i="53"/>
  <c r="AO86" i="53"/>
  <c r="AT85" i="53"/>
  <c r="AR85" i="53"/>
  <c r="AO85" i="53"/>
  <c r="AT84" i="53"/>
  <c r="AR84" i="53"/>
  <c r="AO84" i="53"/>
  <c r="AT83" i="53"/>
  <c r="AR83" i="53"/>
  <c r="AO83" i="53"/>
  <c r="F83" i="53"/>
  <c r="G83" i="53" s="1"/>
  <c r="AT82" i="53"/>
  <c r="AR82" i="53"/>
  <c r="AO82" i="53"/>
  <c r="AT81" i="53"/>
  <c r="AR81" i="53"/>
  <c r="AO81" i="53"/>
  <c r="AT80" i="53"/>
  <c r="AR80" i="53"/>
  <c r="AO80" i="53"/>
  <c r="AT79" i="53"/>
  <c r="AR79" i="53"/>
  <c r="AO79" i="53"/>
  <c r="AT78" i="53"/>
  <c r="AR78" i="53"/>
  <c r="AO78" i="53"/>
  <c r="F78" i="53"/>
  <c r="G78" i="53" s="1"/>
  <c r="AT77" i="53"/>
  <c r="AR77" i="53"/>
  <c r="AO77" i="53"/>
  <c r="AT76" i="53"/>
  <c r="AR76" i="53"/>
  <c r="AO76" i="53"/>
  <c r="AT75" i="53"/>
  <c r="AR75" i="53"/>
  <c r="AO75" i="53"/>
  <c r="F75" i="53"/>
  <c r="G75" i="53" s="1"/>
  <c r="AB75" i="53" s="1"/>
  <c r="AT74" i="53"/>
  <c r="AR74" i="53"/>
  <c r="AO74" i="53"/>
  <c r="AT73" i="53"/>
  <c r="AO73" i="53"/>
  <c r="AT72" i="53"/>
  <c r="AO72" i="53"/>
  <c r="AT71" i="53"/>
  <c r="AO71" i="53"/>
  <c r="F71" i="53"/>
  <c r="G71" i="53" s="1"/>
  <c r="AB71" i="53" s="1"/>
  <c r="AT70" i="53"/>
  <c r="AO70" i="53"/>
  <c r="N70" i="53"/>
  <c r="F70" i="53"/>
  <c r="G70" i="53" s="1"/>
  <c r="Z70" i="53" s="1"/>
  <c r="AZ70" i="53" s="1"/>
  <c r="AT69" i="53"/>
  <c r="AO69" i="53"/>
  <c r="F69" i="53"/>
  <c r="G69" i="53" s="1"/>
  <c r="R69" i="53" s="1"/>
  <c r="AT68" i="53"/>
  <c r="AO68" i="53"/>
  <c r="AT67" i="53"/>
  <c r="AO67" i="53"/>
  <c r="F67" i="53"/>
  <c r="G67" i="53" s="1"/>
  <c r="AT66" i="53"/>
  <c r="AO66" i="53"/>
  <c r="AT65" i="53"/>
  <c r="AT64" i="53"/>
  <c r="AT63" i="53"/>
  <c r="AH63" i="53"/>
  <c r="F63" i="53"/>
  <c r="G63" i="53" s="1"/>
  <c r="D63" i="53"/>
  <c r="AT62" i="53"/>
  <c r="AT61" i="53"/>
  <c r="AT60" i="53"/>
  <c r="F60" i="53"/>
  <c r="G60" i="53" s="1"/>
  <c r="AB60" i="53" s="1"/>
  <c r="AT59" i="53"/>
  <c r="AH59" i="53"/>
  <c r="F59" i="53"/>
  <c r="G59" i="53" s="1"/>
  <c r="A59" i="53"/>
  <c r="AT58" i="53"/>
  <c r="AT57" i="53"/>
  <c r="AT56" i="53"/>
  <c r="AH56" i="53"/>
  <c r="D56" i="53"/>
  <c r="AT55" i="53"/>
  <c r="AH55" i="53"/>
  <c r="J55" i="53"/>
  <c r="M55" i="53" s="1"/>
  <c r="A55" i="53"/>
  <c r="AT54" i="53"/>
  <c r="F54" i="53"/>
  <c r="G54" i="53" s="1"/>
  <c r="W54" i="53" s="1"/>
  <c r="D54" i="53"/>
  <c r="AT53" i="53"/>
  <c r="A53" i="53"/>
  <c r="AT52" i="53"/>
  <c r="AT51" i="53"/>
  <c r="AH51" i="53"/>
  <c r="F51" i="53"/>
  <c r="G51" i="53" s="1"/>
  <c r="AB51" i="53" s="1"/>
  <c r="A51" i="53"/>
  <c r="AT50" i="53"/>
  <c r="A50" i="53"/>
  <c r="AT49" i="53"/>
  <c r="AJ49" i="53"/>
  <c r="AL49" i="53" s="1"/>
  <c r="AT48" i="53"/>
  <c r="AJ48" i="53"/>
  <c r="AL48" i="53" s="1"/>
  <c r="L48" i="53"/>
  <c r="F48" i="53"/>
  <c r="G48" i="53" s="1"/>
  <c r="D48" i="53"/>
  <c r="A48" i="53"/>
  <c r="AT47" i="53"/>
  <c r="AJ47" i="53"/>
  <c r="AL47" i="53" s="1"/>
  <c r="AH47" i="53"/>
  <c r="AT46" i="53"/>
  <c r="AJ46" i="53"/>
  <c r="AL46" i="53" s="1"/>
  <c r="AH46" i="53"/>
  <c r="AT45" i="53"/>
  <c r="AJ45" i="53"/>
  <c r="AL45" i="53" s="1"/>
  <c r="J45" i="53"/>
  <c r="N45" i="53" s="1"/>
  <c r="AT44" i="53"/>
  <c r="AJ44" i="53"/>
  <c r="AL44" i="53" s="1"/>
  <c r="AH44" i="53"/>
  <c r="AT43" i="53"/>
  <c r="AJ43" i="53"/>
  <c r="AL43" i="53" s="1"/>
  <c r="AT42" i="53"/>
  <c r="AJ42" i="53"/>
  <c r="AL42" i="53" s="1"/>
  <c r="AT41" i="53"/>
  <c r="AJ41" i="53"/>
  <c r="AK41" i="53" s="1"/>
  <c r="L41" i="53"/>
  <c r="AT40" i="53"/>
  <c r="AJ40" i="53"/>
  <c r="AK40" i="53" s="1"/>
  <c r="AH40" i="53"/>
  <c r="AT39" i="53"/>
  <c r="AJ39" i="53"/>
  <c r="AK39" i="53" s="1"/>
  <c r="AT38" i="53"/>
  <c r="AJ38" i="53"/>
  <c r="AK38" i="53" s="1"/>
  <c r="N38" i="53"/>
  <c r="J38" i="53"/>
  <c r="M38" i="53" s="1"/>
  <c r="A38" i="53"/>
  <c r="AT37" i="53"/>
  <c r="AJ37" i="53"/>
  <c r="AK37" i="53" s="1"/>
  <c r="J37" i="53"/>
  <c r="M37" i="53" s="1"/>
  <c r="AT36" i="53"/>
  <c r="AJ36" i="53"/>
  <c r="AK36" i="53" s="1"/>
  <c r="AT35" i="53"/>
  <c r="AJ35" i="53"/>
  <c r="AK35" i="53" s="1"/>
  <c r="D35" i="53"/>
  <c r="AT34" i="53"/>
  <c r="AJ34" i="53"/>
  <c r="AK34" i="53" s="1"/>
  <c r="D34" i="53"/>
  <c r="AT33" i="53"/>
  <c r="AT32" i="53"/>
  <c r="AH32" i="53"/>
  <c r="F32" i="53"/>
  <c r="G32" i="53" s="1"/>
  <c r="AU32" i="53" s="1"/>
  <c r="D32" i="53"/>
  <c r="AT31" i="53"/>
  <c r="J31" i="53"/>
  <c r="L31" i="53" s="1"/>
  <c r="AT30" i="53"/>
  <c r="J30" i="53"/>
  <c r="AT29" i="53"/>
  <c r="AT28" i="53"/>
  <c r="AT27" i="53"/>
  <c r="J27" i="53"/>
  <c r="AT26" i="53"/>
  <c r="D26" i="53"/>
  <c r="AT25" i="53"/>
  <c r="AO25" i="53"/>
  <c r="AT24" i="53"/>
  <c r="AO24" i="53"/>
  <c r="AT23" i="53"/>
  <c r="AO23" i="53"/>
  <c r="A23" i="53"/>
  <c r="AT22" i="53"/>
  <c r="AO22" i="53"/>
  <c r="D22" i="53"/>
  <c r="AT21" i="53"/>
  <c r="AO21" i="53"/>
  <c r="D21" i="53"/>
  <c r="A21" i="53"/>
  <c r="AT20" i="53"/>
  <c r="AO20" i="53"/>
  <c r="AT19" i="53"/>
  <c r="AO19" i="53"/>
  <c r="J19" i="53"/>
  <c r="N19" i="53" s="1"/>
  <c r="AT18" i="53"/>
  <c r="AO18" i="53"/>
  <c r="AT17" i="53"/>
  <c r="AO17" i="53"/>
  <c r="AT16" i="53"/>
  <c r="AO16" i="53"/>
  <c r="AT15" i="53"/>
  <c r="AO15" i="53"/>
  <c r="F15" i="53"/>
  <c r="G15" i="53" s="1"/>
  <c r="AT14" i="53"/>
  <c r="AO14" i="53"/>
  <c r="J14" i="53"/>
  <c r="L14" i="53" s="1"/>
  <c r="A14" i="53"/>
  <c r="AT13" i="53"/>
  <c r="AO13" i="53"/>
  <c r="F13" i="53"/>
  <c r="G13" i="53" s="1"/>
  <c r="AU13" i="53" s="1"/>
  <c r="D13" i="53"/>
  <c r="A13" i="53"/>
  <c r="AT12" i="53"/>
  <c r="AO12" i="53"/>
  <c r="D12" i="53"/>
  <c r="A12" i="53"/>
  <c r="AT11" i="53"/>
  <c r="AO11" i="53"/>
  <c r="J11" i="53"/>
  <c r="M11" i="53" s="1"/>
  <c r="AT10" i="53"/>
  <c r="AO10" i="53"/>
  <c r="AT9" i="53"/>
  <c r="AO9" i="53"/>
  <c r="J9" i="53"/>
  <c r="AT8" i="53"/>
  <c r="AO8" i="53"/>
  <c r="AH8" i="53"/>
  <c r="AT7" i="53"/>
  <c r="AO7" i="53"/>
  <c r="D7" i="53"/>
  <c r="AT6" i="53"/>
  <c r="AO6" i="53"/>
  <c r="AT5" i="53"/>
  <c r="AO5" i="53"/>
  <c r="D5" i="53"/>
  <c r="A5" i="53"/>
  <c r="AT4" i="53"/>
  <c r="AO4" i="53"/>
  <c r="F4" i="53"/>
  <c r="G4" i="53" s="1"/>
  <c r="Q4" i="53" s="1"/>
  <c r="BA4" i="53" s="1"/>
  <c r="AH4" i="53"/>
  <c r="D4" i="53"/>
  <c r="AT3" i="53"/>
  <c r="AO3" i="53"/>
  <c r="J3" i="53"/>
  <c r="N3" i="53"/>
  <c r="D3" i="53"/>
  <c r="AT2" i="53"/>
  <c r="AO2" i="53"/>
  <c r="AC2" i="53"/>
  <c r="J2" i="53"/>
  <c r="E2" i="52"/>
  <c r="AX2" i="52" s="1"/>
  <c r="E3" i="52"/>
  <c r="AX3" i="52" s="1"/>
  <c r="E4" i="52"/>
  <c r="E5" i="52"/>
  <c r="AX5" i="52" s="1"/>
  <c r="E6" i="52"/>
  <c r="AX6" i="52" s="1"/>
  <c r="E7" i="52"/>
  <c r="E8" i="52"/>
  <c r="AX8" i="52" s="1"/>
  <c r="E9" i="52"/>
  <c r="AX9" i="52" s="1"/>
  <c r="E10" i="52"/>
  <c r="AX10" i="52" s="1"/>
  <c r="E11" i="52"/>
  <c r="AX11" i="52" s="1"/>
  <c r="E12" i="52"/>
  <c r="E13" i="52"/>
  <c r="AX13" i="52" s="1"/>
  <c r="E14" i="52"/>
  <c r="AX14" i="52" s="1"/>
  <c r="E15" i="52"/>
  <c r="E16" i="52"/>
  <c r="F16" i="52" s="1"/>
  <c r="G16" i="52" s="1"/>
  <c r="S16" i="52" s="1"/>
  <c r="E17" i="52"/>
  <c r="E18" i="52"/>
  <c r="AX18" i="52" s="1"/>
  <c r="E19" i="52"/>
  <c r="E20" i="52"/>
  <c r="AX20" i="52" s="1"/>
  <c r="E21" i="52"/>
  <c r="AX21" i="52" s="1"/>
  <c r="E22" i="52"/>
  <c r="E23" i="52"/>
  <c r="E24" i="52"/>
  <c r="AX24" i="52" s="1"/>
  <c r="E25" i="52"/>
  <c r="AX25" i="52" s="1"/>
  <c r="E26" i="52"/>
  <c r="AX26" i="52" s="1"/>
  <c r="E27" i="52"/>
  <c r="E28" i="52"/>
  <c r="AX28" i="52" s="1"/>
  <c r="E29" i="52"/>
  <c r="AX29" i="52" s="1"/>
  <c r="E30" i="52"/>
  <c r="E31" i="52"/>
  <c r="F31" i="52" s="1"/>
  <c r="G31" i="52" s="1"/>
  <c r="E32" i="52"/>
  <c r="E33" i="52"/>
  <c r="AX33" i="52" s="1"/>
  <c r="E34" i="52"/>
  <c r="AX34" i="52" s="1"/>
  <c r="E35" i="52"/>
  <c r="E36" i="52"/>
  <c r="AX36" i="52" s="1"/>
  <c r="E37" i="52"/>
  <c r="AX37" i="52" s="1"/>
  <c r="E38" i="52"/>
  <c r="E39" i="52"/>
  <c r="E40" i="52"/>
  <c r="AX40" i="52" s="1"/>
  <c r="E41" i="52"/>
  <c r="AX41" i="52" s="1"/>
  <c r="E42" i="52"/>
  <c r="AX42" i="52" s="1"/>
  <c r="E43" i="52"/>
  <c r="AX43" i="52" s="1"/>
  <c r="E44" i="52"/>
  <c r="AX44" i="52" s="1"/>
  <c r="E45" i="52"/>
  <c r="F45" i="52" s="1"/>
  <c r="G45" i="52" s="1"/>
  <c r="S45" i="52" s="1"/>
  <c r="E46" i="52"/>
  <c r="AX46" i="52" s="1"/>
  <c r="E47" i="52"/>
  <c r="E48" i="52"/>
  <c r="E49" i="52"/>
  <c r="E50" i="52"/>
  <c r="E51" i="52"/>
  <c r="AX51" i="52" s="1"/>
  <c r="E52" i="52"/>
  <c r="E53" i="52"/>
  <c r="AX53" i="52" s="1"/>
  <c r="E54" i="52"/>
  <c r="AX54" i="52" s="1"/>
  <c r="E55" i="52"/>
  <c r="E56" i="52"/>
  <c r="AX56" i="52" s="1"/>
  <c r="E57" i="52"/>
  <c r="AX57" i="52" s="1"/>
  <c r="E58" i="52"/>
  <c r="F58" i="52" s="1"/>
  <c r="G58" i="52" s="1"/>
  <c r="E59" i="52"/>
  <c r="AX59" i="52" s="1"/>
  <c r="E60" i="52"/>
  <c r="E61" i="52"/>
  <c r="AX61" i="52" s="1"/>
  <c r="E62" i="52"/>
  <c r="AX62" i="52" s="1"/>
  <c r="E63" i="52"/>
  <c r="E64" i="52"/>
  <c r="AX64" i="52" s="1"/>
  <c r="E65" i="52"/>
  <c r="AX65" i="52" s="1"/>
  <c r="E66" i="52"/>
  <c r="AX66" i="52" s="1"/>
  <c r="E67" i="52"/>
  <c r="AX67" i="52" s="1"/>
  <c r="E68" i="52"/>
  <c r="E69" i="52"/>
  <c r="AX69" i="52" s="1"/>
  <c r="E70" i="52"/>
  <c r="AX70" i="52" s="1"/>
  <c r="E71" i="52"/>
  <c r="E72" i="52"/>
  <c r="AX72" i="52" s="1"/>
  <c r="E73" i="52"/>
  <c r="AX73" i="52" s="1"/>
  <c r="E74" i="52"/>
  <c r="AX74" i="52" s="1"/>
  <c r="E75" i="52"/>
  <c r="AX75" i="52" s="1"/>
  <c r="E76" i="52"/>
  <c r="E77" i="52"/>
  <c r="AX77" i="52" s="1"/>
  <c r="E78" i="52"/>
  <c r="AX78" i="52" s="1"/>
  <c r="E79" i="52"/>
  <c r="AX79" i="52" s="1"/>
  <c r="E80" i="52"/>
  <c r="AX80" i="52" s="1"/>
  <c r="E81" i="52"/>
  <c r="AX81" i="52" s="1"/>
  <c r="E82" i="52"/>
  <c r="AX82" i="52" s="1"/>
  <c r="E83" i="52"/>
  <c r="AX83" i="52" s="1"/>
  <c r="E84" i="52"/>
  <c r="E85" i="52"/>
  <c r="AX85" i="52" s="1"/>
  <c r="E86" i="52"/>
  <c r="AX86" i="52" s="1"/>
  <c r="E87" i="52"/>
  <c r="E88" i="52"/>
  <c r="AX88" i="52" s="1"/>
  <c r="E89" i="52"/>
  <c r="E90" i="52"/>
  <c r="AX90" i="52" s="1"/>
  <c r="E91" i="52"/>
  <c r="AX91" i="52" s="1"/>
  <c r="E92" i="52"/>
  <c r="AX92" i="52" s="1"/>
  <c r="E93" i="52"/>
  <c r="AX93" i="52" s="1"/>
  <c r="E94" i="52"/>
  <c r="AX94" i="52" s="1"/>
  <c r="E95" i="52"/>
  <c r="AX95" i="52" s="1"/>
  <c r="E96" i="52"/>
  <c r="AX96" i="52" s="1"/>
  <c r="E97" i="52"/>
  <c r="E98" i="52"/>
  <c r="AX98" i="52" s="1"/>
  <c r="E99" i="52"/>
  <c r="AX99" i="52" s="1"/>
  <c r="E100" i="52"/>
  <c r="E101" i="52"/>
  <c r="AX101" i="52" s="1"/>
  <c r="E102" i="52"/>
  <c r="AX102" i="52" s="1"/>
  <c r="E103" i="52"/>
  <c r="E104" i="52"/>
  <c r="AX104" i="52" s="1"/>
  <c r="E105" i="52"/>
  <c r="AX105" i="52" s="1"/>
  <c r="E106" i="52"/>
  <c r="AX106" i="52" s="1"/>
  <c r="E107" i="52"/>
  <c r="AX107" i="52" s="1"/>
  <c r="E108" i="52"/>
  <c r="E109" i="52"/>
  <c r="AX109" i="52" s="1"/>
  <c r="E110" i="52"/>
  <c r="AX110" i="52" s="1"/>
  <c r="E111" i="52"/>
  <c r="AX111" i="52" s="1"/>
  <c r="E112" i="52"/>
  <c r="AX112" i="52" s="1"/>
  <c r="E113" i="52"/>
  <c r="AX113" i="52" s="1"/>
  <c r="E114" i="52"/>
  <c r="AX114" i="52" s="1"/>
  <c r="E115" i="52"/>
  <c r="AX115" i="52" s="1"/>
  <c r="E116" i="52"/>
  <c r="E117" i="52"/>
  <c r="AX117" i="52" s="1"/>
  <c r="E118" i="52"/>
  <c r="AX118" i="52" s="1"/>
  <c r="E119" i="52"/>
  <c r="AX119" i="52" s="1"/>
  <c r="E120" i="52"/>
  <c r="AX120" i="52" s="1"/>
  <c r="E121" i="52"/>
  <c r="AX121" i="52" s="1"/>
  <c r="E122" i="52"/>
  <c r="AX122" i="52" s="1"/>
  <c r="E123" i="52"/>
  <c r="AX123" i="52" s="1"/>
  <c r="E124" i="52"/>
  <c r="AX124" i="52" s="1"/>
  <c r="E125" i="52"/>
  <c r="E126" i="52"/>
  <c r="E127" i="52"/>
  <c r="E128" i="52"/>
  <c r="AX128" i="52" s="1"/>
  <c r="E129" i="52"/>
  <c r="H3" i="52"/>
  <c r="J3" i="52" s="1"/>
  <c r="H4" i="52"/>
  <c r="J4" i="52" s="1"/>
  <c r="N4" i="52" s="1"/>
  <c r="H5" i="52"/>
  <c r="J5" i="52" s="1"/>
  <c r="H6" i="52"/>
  <c r="J6" i="52" s="1"/>
  <c r="H7" i="52"/>
  <c r="J7" i="52" s="1"/>
  <c r="L7" i="52" s="1"/>
  <c r="H8" i="52"/>
  <c r="J8" i="52" s="1"/>
  <c r="H9" i="52"/>
  <c r="H10" i="52"/>
  <c r="J10" i="52" s="1"/>
  <c r="N10" i="52" s="1"/>
  <c r="H11" i="52"/>
  <c r="J11" i="52" s="1"/>
  <c r="H12" i="52"/>
  <c r="J12" i="52" s="1"/>
  <c r="H13" i="52"/>
  <c r="J13" i="52" s="1"/>
  <c r="L13" i="52" s="1"/>
  <c r="H14" i="52"/>
  <c r="J14" i="52" s="1"/>
  <c r="N14" i="52" s="1"/>
  <c r="H15" i="52"/>
  <c r="J15" i="52" s="1"/>
  <c r="H16" i="52"/>
  <c r="J16" i="52" s="1"/>
  <c r="H17" i="52"/>
  <c r="J17" i="52" s="1"/>
  <c r="H18" i="52"/>
  <c r="H19" i="52"/>
  <c r="J19" i="52" s="1"/>
  <c r="H20" i="52"/>
  <c r="J20" i="52" s="1"/>
  <c r="H21" i="52"/>
  <c r="J21" i="52" s="1"/>
  <c r="N21" i="52" s="1"/>
  <c r="H22" i="52"/>
  <c r="H23" i="52"/>
  <c r="J23" i="52" s="1"/>
  <c r="H24" i="52"/>
  <c r="J24" i="52" s="1"/>
  <c r="H25" i="52"/>
  <c r="J25" i="52" s="1"/>
  <c r="H26" i="52"/>
  <c r="J26" i="52" s="1"/>
  <c r="H27" i="52"/>
  <c r="J27" i="52" s="1"/>
  <c r="M27" i="52" s="1"/>
  <c r="H28" i="52"/>
  <c r="J28" i="52" s="1"/>
  <c r="N28" i="52" s="1"/>
  <c r="H29" i="52"/>
  <c r="J29" i="52" s="1"/>
  <c r="H30" i="52"/>
  <c r="J30" i="52" s="1"/>
  <c r="H31" i="52"/>
  <c r="J31" i="52" s="1"/>
  <c r="H32" i="52"/>
  <c r="J32" i="52" s="1"/>
  <c r="H33" i="52"/>
  <c r="J33" i="52" s="1"/>
  <c r="H34" i="52"/>
  <c r="J34" i="52" s="1"/>
  <c r="H35" i="52"/>
  <c r="J35" i="52" s="1"/>
  <c r="N35" i="52" s="1"/>
  <c r="H36" i="52"/>
  <c r="J36" i="52" s="1"/>
  <c r="L36" i="52" s="1"/>
  <c r="H37" i="52"/>
  <c r="J37" i="52" s="1"/>
  <c r="H38" i="52"/>
  <c r="H39" i="52"/>
  <c r="J39" i="52" s="1"/>
  <c r="N39" i="52" s="1"/>
  <c r="H40" i="52"/>
  <c r="J40" i="52" s="1"/>
  <c r="H41" i="52"/>
  <c r="J41" i="52" s="1"/>
  <c r="H42" i="52"/>
  <c r="J42" i="52" s="1"/>
  <c r="H43" i="52"/>
  <c r="J43" i="52" s="1"/>
  <c r="N43" i="52" s="1"/>
  <c r="H44" i="52"/>
  <c r="H45" i="52"/>
  <c r="J45" i="52" s="1"/>
  <c r="H46" i="52"/>
  <c r="J46" i="52" s="1"/>
  <c r="N46" i="52" s="1"/>
  <c r="H47" i="52"/>
  <c r="J47" i="52" s="1"/>
  <c r="N47" i="52" s="1"/>
  <c r="H48" i="52"/>
  <c r="J48" i="52" s="1"/>
  <c r="H49" i="52"/>
  <c r="J49" i="52" s="1"/>
  <c r="H50" i="52"/>
  <c r="H51" i="52"/>
  <c r="H52" i="52"/>
  <c r="J52" i="52" s="1"/>
  <c r="H53" i="52"/>
  <c r="J53" i="52" s="1"/>
  <c r="M53" i="52" s="1"/>
  <c r="H54" i="52"/>
  <c r="J54" i="52" s="1"/>
  <c r="N54" i="52" s="1"/>
  <c r="H55" i="52"/>
  <c r="J55" i="52" s="1"/>
  <c r="H56" i="52"/>
  <c r="H57" i="52"/>
  <c r="J57" i="52" s="1"/>
  <c r="N57" i="52" s="1"/>
  <c r="H58" i="52"/>
  <c r="J58" i="52" s="1"/>
  <c r="H59" i="52"/>
  <c r="J59" i="52" s="1"/>
  <c r="H60" i="52"/>
  <c r="J60" i="52" s="1"/>
  <c r="N60" i="52" s="1"/>
  <c r="H61" i="52"/>
  <c r="J61" i="52" s="1"/>
  <c r="L61" i="52" s="1"/>
  <c r="H62" i="52"/>
  <c r="J62" i="52" s="1"/>
  <c r="M62" i="52" s="1"/>
  <c r="H63" i="52"/>
  <c r="J63" i="52" s="1"/>
  <c r="H64" i="52"/>
  <c r="H65" i="52"/>
  <c r="J65" i="52" s="1"/>
  <c r="H66" i="52"/>
  <c r="H67" i="52"/>
  <c r="J67" i="52" s="1"/>
  <c r="N67" i="52" s="1"/>
  <c r="H68" i="52"/>
  <c r="J68" i="52" s="1"/>
  <c r="N68" i="52" s="1"/>
  <c r="H69" i="52"/>
  <c r="J69" i="52" s="1"/>
  <c r="M69" i="52" s="1"/>
  <c r="H70" i="52"/>
  <c r="J70" i="52" s="1"/>
  <c r="H71" i="52"/>
  <c r="J71" i="52" s="1"/>
  <c r="M71" i="52" s="1"/>
  <c r="H72" i="52"/>
  <c r="H73" i="52"/>
  <c r="J73" i="52" s="1"/>
  <c r="H74" i="52"/>
  <c r="H75" i="52"/>
  <c r="H76" i="52"/>
  <c r="J76" i="52" s="1"/>
  <c r="H77" i="52"/>
  <c r="J77" i="52" s="1"/>
  <c r="M77" i="52" s="1"/>
  <c r="H78" i="52"/>
  <c r="J78" i="52" s="1"/>
  <c r="N78" i="52" s="1"/>
  <c r="H79" i="52"/>
  <c r="J79" i="52" s="1"/>
  <c r="H80" i="52"/>
  <c r="J80" i="52" s="1"/>
  <c r="H81" i="52"/>
  <c r="J81" i="52" s="1"/>
  <c r="H82" i="52"/>
  <c r="J82" i="52" s="1"/>
  <c r="N82" i="52" s="1"/>
  <c r="H83" i="52"/>
  <c r="J83" i="52" s="1"/>
  <c r="L83" i="52" s="1"/>
  <c r="H84" i="52"/>
  <c r="J84" i="52" s="1"/>
  <c r="M84" i="52" s="1"/>
  <c r="H85" i="52"/>
  <c r="J85" i="52" s="1"/>
  <c r="L85" i="52" s="1"/>
  <c r="H86" i="52"/>
  <c r="J86" i="52" s="1"/>
  <c r="H87" i="52"/>
  <c r="J87" i="52" s="1"/>
  <c r="H88" i="52"/>
  <c r="J88" i="52" s="1"/>
  <c r="N88" i="52" s="1"/>
  <c r="H89" i="52"/>
  <c r="J89" i="52" s="1"/>
  <c r="H90" i="52"/>
  <c r="H91" i="52"/>
  <c r="H92" i="52"/>
  <c r="J92" i="52" s="1"/>
  <c r="H93" i="52"/>
  <c r="J93" i="52" s="1"/>
  <c r="M93" i="52" s="1"/>
  <c r="H94" i="52"/>
  <c r="J94" i="52" s="1"/>
  <c r="H95" i="52"/>
  <c r="J95" i="52" s="1"/>
  <c r="H96" i="52"/>
  <c r="H97" i="52"/>
  <c r="J97" i="52" s="1"/>
  <c r="H98" i="52"/>
  <c r="H99" i="52"/>
  <c r="H100" i="52"/>
  <c r="J100" i="52" s="1"/>
  <c r="N100" i="52" s="1"/>
  <c r="H101" i="52"/>
  <c r="J101" i="52" s="1"/>
  <c r="N101" i="52" s="1"/>
  <c r="H102" i="52"/>
  <c r="J102" i="52" s="1"/>
  <c r="N102" i="52" s="1"/>
  <c r="H103" i="52"/>
  <c r="H104" i="52"/>
  <c r="J104" i="52" s="1"/>
  <c r="N104" i="52" s="1"/>
  <c r="H105" i="52"/>
  <c r="J105" i="52" s="1"/>
  <c r="H106" i="52"/>
  <c r="H107" i="52"/>
  <c r="J107" i="52" s="1"/>
  <c r="H108" i="52"/>
  <c r="J108" i="52" s="1"/>
  <c r="H109" i="52"/>
  <c r="J109" i="52" s="1"/>
  <c r="L109" i="52" s="1"/>
  <c r="H110" i="52"/>
  <c r="J110" i="52" s="1"/>
  <c r="M110" i="52" s="1"/>
  <c r="H111" i="52"/>
  <c r="J111" i="52" s="1"/>
  <c r="H112" i="52"/>
  <c r="J112" i="52" s="1"/>
  <c r="L112" i="52" s="1"/>
  <c r="H113" i="52"/>
  <c r="J113" i="52" s="1"/>
  <c r="H114" i="52"/>
  <c r="H115" i="52"/>
  <c r="J115" i="52" s="1"/>
  <c r="H116" i="52"/>
  <c r="J116" i="52" s="1"/>
  <c r="H117" i="52"/>
  <c r="J117" i="52" s="1"/>
  <c r="N117" i="52" s="1"/>
  <c r="H118" i="52"/>
  <c r="J118" i="52" s="1"/>
  <c r="N118" i="52" s="1"/>
  <c r="H119" i="52"/>
  <c r="J119" i="52" s="1"/>
  <c r="M119" i="52" s="1"/>
  <c r="H120" i="52"/>
  <c r="J120" i="52" s="1"/>
  <c r="H121" i="52"/>
  <c r="J121" i="52" s="1"/>
  <c r="H122" i="52"/>
  <c r="J122" i="52" s="1"/>
  <c r="H123" i="52"/>
  <c r="J123" i="52" s="1"/>
  <c r="H124" i="52"/>
  <c r="J124" i="52" s="1"/>
  <c r="L124" i="52" s="1"/>
  <c r="H125" i="52"/>
  <c r="J125" i="52" s="1"/>
  <c r="N125" i="52" s="1"/>
  <c r="H126" i="52"/>
  <c r="J126" i="52" s="1"/>
  <c r="N126" i="52" s="1"/>
  <c r="H127" i="52"/>
  <c r="J127" i="52" s="1"/>
  <c r="H128" i="52"/>
  <c r="J128" i="52" s="1"/>
  <c r="H129" i="52"/>
  <c r="J129" i="52" s="1"/>
  <c r="H2" i="52"/>
  <c r="J2" i="52" s="1"/>
  <c r="AE145" i="52" a="1"/>
  <c r="AE145" i="52" s="1"/>
  <c r="AE144" i="52" a="1"/>
  <c r="AE144" i="52" s="1"/>
  <c r="AE143" i="52" a="1"/>
  <c r="AE143" i="52" s="1"/>
  <c r="AE142" i="52" a="1"/>
  <c r="AE142" i="52" s="1"/>
  <c r="AE141" i="52" a="1"/>
  <c r="AE141" i="52" s="1"/>
  <c r="AE140" i="52" a="1"/>
  <c r="AE140" i="52" s="1"/>
  <c r="AE139" i="52" a="1"/>
  <c r="AE139" i="52" s="1"/>
  <c r="AE138" i="52" a="1"/>
  <c r="AE138" i="52" s="1"/>
  <c r="AE137" i="52" a="1"/>
  <c r="AE137" i="52" s="1"/>
  <c r="AE136" i="52" a="1"/>
  <c r="AE136" i="52" s="1"/>
  <c r="AE135" i="52" a="1"/>
  <c r="AE135" i="52" s="1"/>
  <c r="AE134" i="52" a="1"/>
  <c r="AE134" i="52" s="1"/>
  <c r="AE133" i="52" a="1"/>
  <c r="AE133" i="52" s="1"/>
  <c r="AE132" i="52" a="1"/>
  <c r="AE132" i="52" s="1"/>
  <c r="AE131" i="52" a="1"/>
  <c r="AE131" i="52" s="1"/>
  <c r="AE130" i="52" a="1"/>
  <c r="AE130" i="52" s="1"/>
  <c r="AT129" i="52"/>
  <c r="AR129" i="52"/>
  <c r="AO129" i="52"/>
  <c r="AT128" i="52"/>
  <c r="AR128" i="52"/>
  <c r="AO128" i="52"/>
  <c r="AT127" i="52"/>
  <c r="AR127" i="52"/>
  <c r="AO127" i="52"/>
  <c r="AT126" i="52"/>
  <c r="AR126" i="52"/>
  <c r="AO126" i="52"/>
  <c r="AT125" i="52"/>
  <c r="AR125" i="52"/>
  <c r="AO125" i="52"/>
  <c r="AT124" i="52"/>
  <c r="AR124" i="52"/>
  <c r="AO124" i="52"/>
  <c r="F124" i="52"/>
  <c r="G124" i="52" s="1"/>
  <c r="AT123" i="52"/>
  <c r="AR123" i="52"/>
  <c r="AO123" i="52"/>
  <c r="AT122" i="52"/>
  <c r="AR122" i="52"/>
  <c r="AO122" i="52"/>
  <c r="AT121" i="52"/>
  <c r="AR121" i="52"/>
  <c r="AO121" i="52"/>
  <c r="AT120" i="52"/>
  <c r="AR120" i="52"/>
  <c r="AO120" i="52"/>
  <c r="AT119" i="52"/>
  <c r="AR119" i="52"/>
  <c r="AO119" i="52"/>
  <c r="AT118" i="52"/>
  <c r="AR118" i="52"/>
  <c r="AO118" i="52"/>
  <c r="AT117" i="52"/>
  <c r="AR117" i="52"/>
  <c r="AO117" i="52"/>
  <c r="AT116" i="52"/>
  <c r="AR116" i="52"/>
  <c r="AO116" i="52"/>
  <c r="AT115" i="52"/>
  <c r="AR115" i="52"/>
  <c r="AO115" i="52"/>
  <c r="AT114" i="52"/>
  <c r="AR114" i="52"/>
  <c r="AO114" i="52"/>
  <c r="J114" i="52"/>
  <c r="M114" i="52" s="1"/>
  <c r="AT113" i="52"/>
  <c r="AR113" i="52"/>
  <c r="AO113" i="52"/>
  <c r="AT112" i="52"/>
  <c r="AR112" i="52"/>
  <c r="AO112" i="52"/>
  <c r="AT111" i="52"/>
  <c r="AR111" i="52"/>
  <c r="AO111" i="52"/>
  <c r="AT110" i="52"/>
  <c r="AR110" i="52"/>
  <c r="AO110" i="52"/>
  <c r="AT109" i="52"/>
  <c r="AR109" i="52"/>
  <c r="AO109" i="52"/>
  <c r="AT108" i="52"/>
  <c r="AR108" i="52"/>
  <c r="AO108" i="52"/>
  <c r="D108" i="52"/>
  <c r="A108" i="52"/>
  <c r="AT107" i="52"/>
  <c r="AR107" i="52"/>
  <c r="AO107" i="52"/>
  <c r="D107" i="52"/>
  <c r="A107" i="52"/>
  <c r="AT106" i="52"/>
  <c r="AR106" i="52"/>
  <c r="AO106" i="52"/>
  <c r="J106" i="52"/>
  <c r="AT105" i="52"/>
  <c r="AR105" i="52"/>
  <c r="AO105" i="52"/>
  <c r="AT104" i="52"/>
  <c r="AR104" i="52"/>
  <c r="AO104" i="52"/>
  <c r="AT103" i="52"/>
  <c r="AR103" i="52"/>
  <c r="AO103" i="52"/>
  <c r="J103" i="52"/>
  <c r="AT102" i="52"/>
  <c r="AR102" i="52"/>
  <c r="AO102" i="52"/>
  <c r="AT101" i="52"/>
  <c r="AR101" i="52"/>
  <c r="AO101" i="52"/>
  <c r="F101" i="52"/>
  <c r="G101" i="52" s="1"/>
  <c r="AT100" i="52"/>
  <c r="AR100" i="52"/>
  <c r="AO100" i="52"/>
  <c r="AT99" i="52"/>
  <c r="AR99" i="52"/>
  <c r="AO99" i="52"/>
  <c r="J99" i="52"/>
  <c r="M99" i="52" s="1"/>
  <c r="AT98" i="52"/>
  <c r="AR98" i="52"/>
  <c r="AO98" i="52"/>
  <c r="J98" i="52"/>
  <c r="AT97" i="52"/>
  <c r="AR97" i="52"/>
  <c r="AO97" i="52"/>
  <c r="AT96" i="52"/>
  <c r="AR96" i="52"/>
  <c r="AO96" i="52"/>
  <c r="J96" i="52"/>
  <c r="AT95" i="52"/>
  <c r="AR95" i="52"/>
  <c r="AO95" i="52"/>
  <c r="AT94" i="52"/>
  <c r="AR94" i="52"/>
  <c r="AO94" i="52"/>
  <c r="AT93" i="52"/>
  <c r="AR93" i="52"/>
  <c r="AO93" i="52"/>
  <c r="F93" i="52"/>
  <c r="G93" i="52" s="1"/>
  <c r="AB93" i="52" s="1"/>
  <c r="AT92" i="52"/>
  <c r="AR92" i="52"/>
  <c r="AO92" i="52"/>
  <c r="AT91" i="52"/>
  <c r="AR91" i="52"/>
  <c r="AO91" i="52"/>
  <c r="J91" i="52"/>
  <c r="AT90" i="52"/>
  <c r="AR90" i="52"/>
  <c r="AO90" i="52"/>
  <c r="J90" i="52"/>
  <c r="N90" i="52" s="1"/>
  <c r="AT89" i="52"/>
  <c r="AR89" i="52"/>
  <c r="AO89" i="52"/>
  <c r="AT88" i="52"/>
  <c r="AR88" i="52"/>
  <c r="AO88" i="52"/>
  <c r="AT87" i="52"/>
  <c r="AR87" i="52"/>
  <c r="AO87" i="52"/>
  <c r="AT86" i="52"/>
  <c r="AR86" i="52"/>
  <c r="AO86" i="52"/>
  <c r="AT85" i="52"/>
  <c r="AR85" i="52"/>
  <c r="AO85" i="52"/>
  <c r="AT84" i="52"/>
  <c r="AR84" i="52"/>
  <c r="AO84" i="52"/>
  <c r="AT83" i="52"/>
  <c r="AR83" i="52"/>
  <c r="AO83" i="52"/>
  <c r="AT82" i="52"/>
  <c r="AR82" i="52"/>
  <c r="AO82" i="52"/>
  <c r="AT81" i="52"/>
  <c r="AR81" i="52"/>
  <c r="AO81" i="52"/>
  <c r="AT80" i="52"/>
  <c r="AR80" i="52"/>
  <c r="AO80" i="52"/>
  <c r="D80" i="52"/>
  <c r="AT79" i="52"/>
  <c r="AR79" i="52"/>
  <c r="AO79" i="52"/>
  <c r="A79" i="52"/>
  <c r="AT78" i="52"/>
  <c r="AR78" i="52"/>
  <c r="AO78" i="52"/>
  <c r="AT77" i="52"/>
  <c r="AR77" i="52"/>
  <c r="AO77" i="52"/>
  <c r="D77" i="52"/>
  <c r="A77" i="52"/>
  <c r="AT76" i="52"/>
  <c r="AR76" i="52"/>
  <c r="AO76" i="52"/>
  <c r="AT75" i="52"/>
  <c r="AR75" i="52"/>
  <c r="AO75" i="52"/>
  <c r="J75" i="52"/>
  <c r="F75" i="52"/>
  <c r="G75" i="52" s="1"/>
  <c r="D75" i="52"/>
  <c r="AT74" i="52"/>
  <c r="AR74" i="52"/>
  <c r="AO74" i="52"/>
  <c r="J74" i="52"/>
  <c r="AT73" i="52"/>
  <c r="AO73" i="52"/>
  <c r="AT72" i="52"/>
  <c r="AO72" i="52"/>
  <c r="J72" i="52"/>
  <c r="AT71" i="52"/>
  <c r="AO71" i="52"/>
  <c r="AT70" i="52"/>
  <c r="AO70" i="52"/>
  <c r="AT69" i="52"/>
  <c r="AO69" i="52"/>
  <c r="AT68" i="52"/>
  <c r="AO68" i="52"/>
  <c r="AT67" i="52"/>
  <c r="AO67" i="52"/>
  <c r="AT66" i="52"/>
  <c r="AO66" i="52"/>
  <c r="J66" i="52"/>
  <c r="N66" i="52" s="1"/>
  <c r="AT65" i="52"/>
  <c r="A65" i="52"/>
  <c r="AT64" i="52"/>
  <c r="J64" i="52"/>
  <c r="A64" i="52"/>
  <c r="AT63" i="52"/>
  <c r="AT62" i="52"/>
  <c r="D62" i="52"/>
  <c r="AT61" i="52"/>
  <c r="D61" i="52"/>
  <c r="AT60" i="52"/>
  <c r="D60" i="52"/>
  <c r="AT59" i="52"/>
  <c r="AT58" i="52"/>
  <c r="D58" i="52"/>
  <c r="AT57" i="52"/>
  <c r="A57" i="52"/>
  <c r="AT56" i="52"/>
  <c r="AH56" i="52"/>
  <c r="J56" i="52"/>
  <c r="M56" i="52" s="1"/>
  <c r="F56" i="52"/>
  <c r="G56" i="52" s="1"/>
  <c r="U56" i="52" s="1"/>
  <c r="AT55" i="52"/>
  <c r="AT54" i="52"/>
  <c r="D54" i="52"/>
  <c r="A54" i="52"/>
  <c r="AT53" i="52"/>
  <c r="AT52" i="52"/>
  <c r="D52" i="52"/>
  <c r="AT51" i="52"/>
  <c r="J51" i="52"/>
  <c r="M51" i="52" s="1"/>
  <c r="AT50" i="52"/>
  <c r="J50" i="52"/>
  <c r="M50" i="52" s="1"/>
  <c r="AT49" i="52"/>
  <c r="AJ49" i="52"/>
  <c r="AL49" i="52" s="1"/>
  <c r="AH49" i="52"/>
  <c r="AT48" i="52"/>
  <c r="AJ48" i="52"/>
  <c r="AL48" i="52" s="1"/>
  <c r="AT47" i="52"/>
  <c r="AJ47" i="52"/>
  <c r="AL47" i="52" s="1"/>
  <c r="AT46" i="52"/>
  <c r="AJ46" i="52"/>
  <c r="AL46" i="52" s="1"/>
  <c r="AT45" i="52"/>
  <c r="AJ45" i="52"/>
  <c r="AL45" i="52" s="1"/>
  <c r="AT44" i="52"/>
  <c r="AJ44" i="52"/>
  <c r="AL44" i="52" s="1"/>
  <c r="J44" i="52"/>
  <c r="N44" i="52" s="1"/>
  <c r="AT43" i="52"/>
  <c r="AJ43" i="52"/>
  <c r="AL43" i="52" s="1"/>
  <c r="AT42" i="52"/>
  <c r="AJ42" i="52"/>
  <c r="AL42" i="52" s="1"/>
  <c r="AT41" i="52"/>
  <c r="AJ41" i="52"/>
  <c r="AK41" i="52" s="1"/>
  <c r="AT40" i="52"/>
  <c r="AJ40" i="52"/>
  <c r="AK40" i="52" s="1"/>
  <c r="AH40" i="52"/>
  <c r="F40" i="52"/>
  <c r="G40" i="52" s="1"/>
  <c r="AT39" i="52"/>
  <c r="AJ39" i="52"/>
  <c r="AK39" i="52" s="1"/>
  <c r="AT38" i="52"/>
  <c r="AJ38" i="52"/>
  <c r="AK38" i="52" s="1"/>
  <c r="J38" i="52"/>
  <c r="N38" i="52" s="1"/>
  <c r="AT37" i="52"/>
  <c r="AJ37" i="52"/>
  <c r="AK37" i="52" s="1"/>
  <c r="AT36" i="52"/>
  <c r="AJ36" i="52"/>
  <c r="AK36" i="52" s="1"/>
  <c r="D36" i="52"/>
  <c r="AT35" i="52"/>
  <c r="AJ35" i="52"/>
  <c r="AK35" i="52" s="1"/>
  <c r="AT34" i="52"/>
  <c r="AJ34" i="52"/>
  <c r="AK34" i="52" s="1"/>
  <c r="AT33" i="52"/>
  <c r="F33" i="52"/>
  <c r="G33" i="52" s="1"/>
  <c r="AH33" i="52"/>
  <c r="D33" i="52"/>
  <c r="AT32" i="52"/>
  <c r="F32" i="52"/>
  <c r="G32" i="52" s="1"/>
  <c r="R32" i="52" s="1"/>
  <c r="AH32" i="52"/>
  <c r="D32" i="52"/>
  <c r="AT31" i="52"/>
  <c r="D31" i="52"/>
  <c r="A31" i="52"/>
  <c r="AT30" i="52"/>
  <c r="D30" i="52"/>
  <c r="AT29" i="52"/>
  <c r="D29" i="52"/>
  <c r="AT28" i="52"/>
  <c r="A28" i="52"/>
  <c r="AT27" i="52"/>
  <c r="A27" i="52"/>
  <c r="AT26" i="52"/>
  <c r="AT25" i="52"/>
  <c r="AO25" i="52"/>
  <c r="AT24" i="52"/>
  <c r="AO24" i="52"/>
  <c r="AH24" i="52"/>
  <c r="AT23" i="52"/>
  <c r="AO23" i="52"/>
  <c r="AT22" i="52"/>
  <c r="AO22" i="52"/>
  <c r="J22" i="52"/>
  <c r="N22" i="52" s="1"/>
  <c r="D22" i="52"/>
  <c r="AT21" i="52"/>
  <c r="AO21" i="52"/>
  <c r="AT20" i="52"/>
  <c r="AO20" i="52"/>
  <c r="A20" i="52"/>
  <c r="D20" i="52"/>
  <c r="AT19" i="52"/>
  <c r="AO19" i="52"/>
  <c r="A19" i="52"/>
  <c r="AT18" i="52"/>
  <c r="AO18" i="52"/>
  <c r="J18" i="52"/>
  <c r="AT17" i="52"/>
  <c r="AO17" i="52"/>
  <c r="AT16" i="52"/>
  <c r="AO16" i="52"/>
  <c r="AT15" i="52"/>
  <c r="AO15" i="52"/>
  <c r="AT14" i="52"/>
  <c r="AO14" i="52"/>
  <c r="D14" i="52"/>
  <c r="AT13" i="52"/>
  <c r="AO13" i="52"/>
  <c r="D13" i="52"/>
  <c r="AT12" i="52"/>
  <c r="AO12" i="52"/>
  <c r="A12" i="52"/>
  <c r="AT11" i="52"/>
  <c r="AO11" i="52"/>
  <c r="D11" i="52"/>
  <c r="AT10" i="52"/>
  <c r="AO10" i="52"/>
  <c r="AT9" i="52"/>
  <c r="AO9" i="52"/>
  <c r="J9" i="52"/>
  <c r="AT8" i="52"/>
  <c r="AO8" i="52"/>
  <c r="AH8" i="52"/>
  <c r="AT7" i="52"/>
  <c r="AO7" i="52"/>
  <c r="D7" i="52"/>
  <c r="A7" i="52"/>
  <c r="AT6" i="52"/>
  <c r="AO6" i="52"/>
  <c r="F6" i="52"/>
  <c r="G6" i="52" s="1"/>
  <c r="AT5" i="52"/>
  <c r="AO5" i="52"/>
  <c r="D5" i="52"/>
  <c r="AT4" i="52"/>
  <c r="AO4" i="52"/>
  <c r="A4" i="52"/>
  <c r="AT3" i="52"/>
  <c r="AO3" i="52"/>
  <c r="D3" i="52"/>
  <c r="A3" i="52"/>
  <c r="AT2" i="52"/>
  <c r="AO2" i="52"/>
  <c r="AC2" i="52"/>
  <c r="D2" i="52"/>
  <c r="E3" i="51"/>
  <c r="E4" i="51"/>
  <c r="AX4" i="51" s="1"/>
  <c r="E5" i="51"/>
  <c r="AX5" i="51" s="1"/>
  <c r="E6" i="51"/>
  <c r="E7" i="51"/>
  <c r="AX7" i="51" s="1"/>
  <c r="E8" i="51"/>
  <c r="AX8" i="51" s="1"/>
  <c r="E9" i="51"/>
  <c r="AX9" i="51" s="1"/>
  <c r="AH9" i="51"/>
  <c r="E10" i="51"/>
  <c r="E11" i="51"/>
  <c r="AX11" i="51" s="1"/>
  <c r="E12" i="51"/>
  <c r="AX12" i="51" s="1"/>
  <c r="E13" i="51"/>
  <c r="E14" i="51"/>
  <c r="AX14" i="51" s="1"/>
  <c r="E15" i="51"/>
  <c r="AX15" i="51" s="1"/>
  <c r="E16" i="51"/>
  <c r="AX16" i="51" s="1"/>
  <c r="E17" i="51"/>
  <c r="E18" i="51"/>
  <c r="E19" i="51"/>
  <c r="AX19" i="51" s="1"/>
  <c r="E20" i="51"/>
  <c r="AX20" i="51" s="1"/>
  <c r="E21" i="51"/>
  <c r="AX21" i="51" s="1"/>
  <c r="E22" i="51"/>
  <c r="AX22" i="51" s="1"/>
  <c r="E23" i="51"/>
  <c r="AX23" i="51" s="1"/>
  <c r="E24" i="51"/>
  <c r="AX24" i="51" s="1"/>
  <c r="E25" i="51"/>
  <c r="AX25" i="51" s="1"/>
  <c r="F25" i="51"/>
  <c r="G25" i="51" s="1"/>
  <c r="E26" i="51"/>
  <c r="AX26" i="51" s="1"/>
  <c r="E27" i="51"/>
  <c r="E28" i="51"/>
  <c r="AX28" i="51" s="1"/>
  <c r="E29" i="51"/>
  <c r="AX29" i="51" s="1"/>
  <c r="E30" i="51"/>
  <c r="AX30" i="51" s="1"/>
  <c r="E31" i="51"/>
  <c r="E32" i="51"/>
  <c r="AX32" i="51" s="1"/>
  <c r="E33" i="51"/>
  <c r="AX33" i="51" s="1"/>
  <c r="E34" i="51"/>
  <c r="AX34" i="51" s="1"/>
  <c r="E35" i="51"/>
  <c r="E36" i="51"/>
  <c r="AX36" i="51" s="1"/>
  <c r="E37" i="51"/>
  <c r="AX37" i="51" s="1"/>
  <c r="E38" i="51"/>
  <c r="AX38" i="51" s="1"/>
  <c r="E39" i="51"/>
  <c r="E40" i="51"/>
  <c r="E41" i="51"/>
  <c r="AX41" i="51" s="1"/>
  <c r="E42" i="51"/>
  <c r="AX42" i="51" s="1"/>
  <c r="E43" i="51"/>
  <c r="AX43" i="51" s="1"/>
  <c r="E44" i="51"/>
  <c r="AX44" i="51" s="1"/>
  <c r="E45" i="51"/>
  <c r="AX45" i="51" s="1"/>
  <c r="E46" i="51"/>
  <c r="AX46" i="51" s="1"/>
  <c r="E47" i="51"/>
  <c r="E48" i="51"/>
  <c r="E49" i="51"/>
  <c r="AX49" i="51" s="1"/>
  <c r="E50" i="51"/>
  <c r="E51" i="51"/>
  <c r="E52" i="51"/>
  <c r="AX52" i="51" s="1"/>
  <c r="E53" i="51"/>
  <c r="AX53" i="51" s="1"/>
  <c r="E54" i="51"/>
  <c r="AX54" i="51" s="1"/>
  <c r="E55" i="51"/>
  <c r="AX55" i="51" s="1"/>
  <c r="E56" i="51"/>
  <c r="E57" i="51"/>
  <c r="AX57" i="51" s="1"/>
  <c r="E58" i="51"/>
  <c r="AX58" i="51" s="1"/>
  <c r="E59" i="51"/>
  <c r="E60" i="51"/>
  <c r="AX60" i="51" s="1"/>
  <c r="E61" i="51"/>
  <c r="AX61" i="51" s="1"/>
  <c r="E62" i="51"/>
  <c r="AX62" i="51" s="1"/>
  <c r="E63" i="51"/>
  <c r="E64" i="51"/>
  <c r="E65" i="51"/>
  <c r="AX65" i="51" s="1"/>
  <c r="E66" i="51"/>
  <c r="E67" i="51"/>
  <c r="E68" i="51"/>
  <c r="AX68" i="51" s="1"/>
  <c r="E69" i="51"/>
  <c r="AX69" i="51" s="1"/>
  <c r="E70" i="51"/>
  <c r="AX70" i="51" s="1"/>
  <c r="E71" i="51"/>
  <c r="E72" i="51"/>
  <c r="AX72" i="51" s="1"/>
  <c r="E73" i="51"/>
  <c r="AX73" i="51" s="1"/>
  <c r="E74" i="51"/>
  <c r="AX74" i="51" s="1"/>
  <c r="E75" i="51"/>
  <c r="E76" i="51"/>
  <c r="AX76" i="51" s="1"/>
  <c r="E77" i="51"/>
  <c r="AX77" i="51" s="1"/>
  <c r="E78" i="51"/>
  <c r="AX78" i="51" s="1"/>
  <c r="E79" i="51"/>
  <c r="AX79" i="51" s="1"/>
  <c r="E80" i="51"/>
  <c r="E81" i="51"/>
  <c r="AX81" i="51" s="1"/>
  <c r="E82" i="51"/>
  <c r="AX82" i="51" s="1"/>
  <c r="E83" i="51"/>
  <c r="AX83" i="51" s="1"/>
  <c r="E84" i="51"/>
  <c r="AX84" i="51" s="1"/>
  <c r="E85" i="51"/>
  <c r="AX85" i="51" s="1"/>
  <c r="E86" i="51"/>
  <c r="AX86" i="51" s="1"/>
  <c r="E87" i="51"/>
  <c r="AX87" i="51" s="1"/>
  <c r="E88" i="51"/>
  <c r="AX88" i="51" s="1"/>
  <c r="E89" i="51"/>
  <c r="AX89" i="51" s="1"/>
  <c r="E90" i="51"/>
  <c r="AX90" i="51" s="1"/>
  <c r="E91" i="51"/>
  <c r="AX91" i="51" s="1"/>
  <c r="E92" i="51"/>
  <c r="AX92" i="51" s="1"/>
  <c r="E93" i="51"/>
  <c r="AX93" i="51" s="1"/>
  <c r="E94" i="51"/>
  <c r="AX94" i="51" s="1"/>
  <c r="E95" i="51"/>
  <c r="AX95" i="51" s="1"/>
  <c r="E96" i="51"/>
  <c r="E97" i="51"/>
  <c r="AX97" i="51" s="1"/>
  <c r="E98" i="51"/>
  <c r="AX98" i="51" s="1"/>
  <c r="E99" i="51"/>
  <c r="AX99" i="51" s="1"/>
  <c r="E100" i="51"/>
  <c r="AX100" i="51" s="1"/>
  <c r="E101" i="51"/>
  <c r="AX101" i="51" s="1"/>
  <c r="E102" i="51"/>
  <c r="AX102" i="51" s="1"/>
  <c r="E103" i="51"/>
  <c r="AX103" i="51" s="1"/>
  <c r="E104" i="51"/>
  <c r="E105" i="51"/>
  <c r="AX105" i="51" s="1"/>
  <c r="E106" i="51"/>
  <c r="AX106" i="51" s="1"/>
  <c r="E107" i="51"/>
  <c r="E108" i="51"/>
  <c r="AX108" i="51" s="1"/>
  <c r="E109" i="51"/>
  <c r="E110" i="51"/>
  <c r="AX110" i="51" s="1"/>
  <c r="E111" i="51"/>
  <c r="AX111" i="51" s="1"/>
  <c r="E112" i="51"/>
  <c r="E113" i="51"/>
  <c r="AX113" i="51" s="1"/>
  <c r="E114" i="51"/>
  <c r="AX114" i="51" s="1"/>
  <c r="E115" i="51"/>
  <c r="E116" i="51"/>
  <c r="AX116" i="51" s="1"/>
  <c r="E117" i="51"/>
  <c r="AX117" i="51" s="1"/>
  <c r="E118" i="51"/>
  <c r="AX118" i="51" s="1"/>
  <c r="E119" i="51"/>
  <c r="E120" i="51"/>
  <c r="AX120" i="51" s="1"/>
  <c r="E121" i="51"/>
  <c r="AX121" i="51" s="1"/>
  <c r="E122" i="51"/>
  <c r="AX122" i="51" s="1"/>
  <c r="E123" i="51"/>
  <c r="AX123" i="51" s="1"/>
  <c r="E124" i="51"/>
  <c r="AX124" i="51" s="1"/>
  <c r="E125" i="51"/>
  <c r="AX125" i="51" s="1"/>
  <c r="E126" i="51"/>
  <c r="E127" i="51"/>
  <c r="AX127" i="51" s="1"/>
  <c r="E128" i="51"/>
  <c r="AX128" i="51" s="1"/>
  <c r="E129" i="51"/>
  <c r="E2" i="51"/>
  <c r="AX2" i="51" s="1"/>
  <c r="H3" i="51"/>
  <c r="H4" i="51"/>
  <c r="J4" i="51" s="1"/>
  <c r="M4" i="51" s="1"/>
  <c r="H5" i="51"/>
  <c r="J5" i="51" s="1"/>
  <c r="L5" i="51" s="1"/>
  <c r="H6" i="51"/>
  <c r="J6" i="51" s="1"/>
  <c r="H7" i="51"/>
  <c r="H8" i="51"/>
  <c r="J8" i="51" s="1"/>
  <c r="H9" i="51"/>
  <c r="J9" i="51" s="1"/>
  <c r="L9" i="51" s="1"/>
  <c r="H10" i="51"/>
  <c r="J10" i="51" s="1"/>
  <c r="H11" i="51"/>
  <c r="J11" i="51" s="1"/>
  <c r="M11" i="51" s="1"/>
  <c r="H12" i="51"/>
  <c r="J12" i="51" s="1"/>
  <c r="H13" i="51"/>
  <c r="J13" i="51" s="1"/>
  <c r="L13" i="51" s="1"/>
  <c r="H14" i="51"/>
  <c r="H15" i="51"/>
  <c r="H16" i="51"/>
  <c r="J16" i="51" s="1"/>
  <c r="M16" i="51" s="1"/>
  <c r="H17" i="51"/>
  <c r="J17" i="51" s="1"/>
  <c r="N17" i="51" s="1"/>
  <c r="H18" i="51"/>
  <c r="J18" i="51" s="1"/>
  <c r="H19" i="51"/>
  <c r="J19" i="51" s="1"/>
  <c r="H20" i="51"/>
  <c r="J20" i="51" s="1"/>
  <c r="H21" i="51"/>
  <c r="J21" i="51" s="1"/>
  <c r="H22" i="51"/>
  <c r="J22" i="51" s="1"/>
  <c r="H23" i="51"/>
  <c r="J23" i="51" s="1"/>
  <c r="H24" i="51"/>
  <c r="J24" i="51" s="1"/>
  <c r="N24" i="51" s="1"/>
  <c r="H25" i="51"/>
  <c r="J25" i="51" s="1"/>
  <c r="N25" i="51" s="1"/>
  <c r="H26" i="51"/>
  <c r="J26" i="51" s="1"/>
  <c r="L26" i="51" s="1"/>
  <c r="H27" i="51"/>
  <c r="J27" i="51" s="1"/>
  <c r="H28" i="51"/>
  <c r="J28" i="51" s="1"/>
  <c r="L28" i="51" s="1"/>
  <c r="H29" i="51"/>
  <c r="J29" i="51" s="1"/>
  <c r="H30" i="51"/>
  <c r="J30" i="51" s="1"/>
  <c r="L30" i="51" s="1"/>
  <c r="H31" i="51"/>
  <c r="J31" i="51" s="1"/>
  <c r="H32" i="51"/>
  <c r="J32" i="51" s="1"/>
  <c r="L32" i="51" s="1"/>
  <c r="H33" i="51"/>
  <c r="J33" i="51" s="1"/>
  <c r="M33" i="51" s="1"/>
  <c r="H34" i="51"/>
  <c r="J34" i="51" s="1"/>
  <c r="H35" i="51"/>
  <c r="J35" i="51" s="1"/>
  <c r="H36" i="51"/>
  <c r="J36" i="51" s="1"/>
  <c r="H37" i="51"/>
  <c r="J37" i="51" s="1"/>
  <c r="H38" i="51"/>
  <c r="J38" i="51" s="1"/>
  <c r="M38" i="51" s="1"/>
  <c r="H39" i="51"/>
  <c r="H40" i="51"/>
  <c r="J40" i="51" s="1"/>
  <c r="L40" i="51" s="1"/>
  <c r="H41" i="51"/>
  <c r="J41" i="51" s="1"/>
  <c r="N41" i="51" s="1"/>
  <c r="H42" i="51"/>
  <c r="J42" i="51" s="1"/>
  <c r="H43" i="51"/>
  <c r="J43" i="51" s="1"/>
  <c r="N43" i="51" s="1"/>
  <c r="H44" i="51"/>
  <c r="J44" i="51" s="1"/>
  <c r="N44" i="51" s="1"/>
  <c r="H45" i="51"/>
  <c r="J45" i="51" s="1"/>
  <c r="H46" i="51"/>
  <c r="J46" i="51" s="1"/>
  <c r="H47" i="51"/>
  <c r="J47" i="51"/>
  <c r="N47" i="51" s="1"/>
  <c r="H48" i="51"/>
  <c r="J48" i="51" s="1"/>
  <c r="N48" i="51" s="1"/>
  <c r="H49" i="51"/>
  <c r="J49" i="51" s="1"/>
  <c r="H50" i="51"/>
  <c r="J50" i="51" s="1"/>
  <c r="H51" i="51"/>
  <c r="J51" i="51" s="1"/>
  <c r="H52" i="51"/>
  <c r="J52" i="51" s="1"/>
  <c r="H53" i="51"/>
  <c r="J53" i="51" s="1"/>
  <c r="N53" i="51" s="1"/>
  <c r="H54" i="51"/>
  <c r="J54" i="51" s="1"/>
  <c r="L54" i="51" s="1"/>
  <c r="H55" i="51"/>
  <c r="J55" i="51" s="1"/>
  <c r="L55" i="51" s="1"/>
  <c r="H56" i="51"/>
  <c r="J56" i="51" s="1"/>
  <c r="H57" i="51"/>
  <c r="J57" i="51" s="1"/>
  <c r="H58" i="51"/>
  <c r="J58" i="51"/>
  <c r="M58" i="51" s="1"/>
  <c r="H59" i="51"/>
  <c r="J59" i="51" s="1"/>
  <c r="N59" i="51" s="1"/>
  <c r="H60" i="51"/>
  <c r="H61" i="51"/>
  <c r="J61" i="51" s="1"/>
  <c r="M61" i="51" s="1"/>
  <c r="H62" i="51"/>
  <c r="J62" i="51" s="1"/>
  <c r="H63" i="51"/>
  <c r="J63" i="51" s="1"/>
  <c r="H64" i="51"/>
  <c r="J64" i="51" s="1"/>
  <c r="H65" i="51"/>
  <c r="J65" i="51" s="1"/>
  <c r="H66" i="51"/>
  <c r="J66" i="51" s="1"/>
  <c r="N66" i="51" s="1"/>
  <c r="H67" i="51"/>
  <c r="H68" i="51"/>
  <c r="J68" i="51" s="1"/>
  <c r="L68" i="51" s="1"/>
  <c r="H69" i="51"/>
  <c r="J69" i="51" s="1"/>
  <c r="H70" i="51"/>
  <c r="J70" i="51" s="1"/>
  <c r="H71" i="51"/>
  <c r="J71" i="51" s="1"/>
  <c r="H72" i="51"/>
  <c r="J72" i="51" s="1"/>
  <c r="N72" i="51" s="1"/>
  <c r="H73" i="51"/>
  <c r="J73" i="51" s="1"/>
  <c r="H74" i="51"/>
  <c r="J74" i="51" s="1"/>
  <c r="L74" i="51" s="1"/>
  <c r="H75" i="51"/>
  <c r="H76" i="51"/>
  <c r="J76" i="51" s="1"/>
  <c r="N76" i="51" s="1"/>
  <c r="H77" i="51"/>
  <c r="J77" i="51" s="1"/>
  <c r="L77" i="51" s="1"/>
  <c r="H78" i="51"/>
  <c r="J78" i="51" s="1"/>
  <c r="H79" i="51"/>
  <c r="J79" i="51" s="1"/>
  <c r="H80" i="51"/>
  <c r="J80" i="51" s="1"/>
  <c r="H81" i="51"/>
  <c r="J81" i="51" s="1"/>
  <c r="L81" i="51" s="1"/>
  <c r="H82" i="51"/>
  <c r="J82" i="51" s="1"/>
  <c r="H83" i="51"/>
  <c r="H84" i="51"/>
  <c r="J84" i="51" s="1"/>
  <c r="L84" i="51" s="1"/>
  <c r="H85" i="51"/>
  <c r="J85" i="51" s="1"/>
  <c r="L85" i="51" s="1"/>
  <c r="H86" i="51"/>
  <c r="J86" i="51" s="1"/>
  <c r="H87" i="51"/>
  <c r="J87" i="51" s="1"/>
  <c r="H88" i="51"/>
  <c r="J88" i="51" s="1"/>
  <c r="H89" i="51"/>
  <c r="J89" i="51" s="1"/>
  <c r="H90" i="51"/>
  <c r="J90" i="51" s="1"/>
  <c r="H91" i="51"/>
  <c r="J91" i="51" s="1"/>
  <c r="H92" i="51"/>
  <c r="J92" i="51" s="1"/>
  <c r="M92" i="51" s="1"/>
  <c r="H93" i="51"/>
  <c r="J93" i="51" s="1"/>
  <c r="H94" i="51"/>
  <c r="J94" i="51" s="1"/>
  <c r="L94" i="51" s="1"/>
  <c r="H95" i="51"/>
  <c r="J95" i="51" s="1"/>
  <c r="H96" i="51"/>
  <c r="J96" i="51" s="1"/>
  <c r="M96" i="51" s="1"/>
  <c r="H97" i="51"/>
  <c r="J97" i="51" s="1"/>
  <c r="H98" i="51"/>
  <c r="J98" i="51" s="1"/>
  <c r="N98" i="51" s="1"/>
  <c r="H99" i="51"/>
  <c r="J99" i="51" s="1"/>
  <c r="L99" i="51" s="1"/>
  <c r="H100" i="51"/>
  <c r="J100" i="51" s="1"/>
  <c r="N100" i="51" s="1"/>
  <c r="H101" i="51"/>
  <c r="J101" i="51" s="1"/>
  <c r="H102" i="51"/>
  <c r="J102" i="51" s="1"/>
  <c r="H103" i="51"/>
  <c r="J103" i="51" s="1"/>
  <c r="M103" i="51" s="1"/>
  <c r="H104" i="51"/>
  <c r="J104" i="51" s="1"/>
  <c r="M104" i="51" s="1"/>
  <c r="H105" i="51"/>
  <c r="J105" i="51" s="1"/>
  <c r="H106" i="51"/>
  <c r="J106" i="51" s="1"/>
  <c r="H107" i="51"/>
  <c r="J107" i="51" s="1"/>
  <c r="L107" i="51" s="1"/>
  <c r="H108" i="51"/>
  <c r="J108" i="51" s="1"/>
  <c r="L108" i="51" s="1"/>
  <c r="H109" i="51"/>
  <c r="H110" i="51"/>
  <c r="J110" i="51" s="1"/>
  <c r="H111" i="51"/>
  <c r="J111" i="51" s="1"/>
  <c r="H112" i="51"/>
  <c r="J112" i="51" s="1"/>
  <c r="L112" i="51" s="1"/>
  <c r="H113" i="51"/>
  <c r="J113" i="51" s="1"/>
  <c r="H114" i="51"/>
  <c r="J114" i="51" s="1"/>
  <c r="H115" i="51"/>
  <c r="J115" i="51" s="1"/>
  <c r="L115" i="51" s="1"/>
  <c r="H116" i="51"/>
  <c r="J116" i="51" s="1"/>
  <c r="N116" i="51" s="1"/>
  <c r="H117" i="51"/>
  <c r="J117" i="51" s="1"/>
  <c r="H118" i="51"/>
  <c r="J118" i="51" s="1"/>
  <c r="H119" i="51"/>
  <c r="H120" i="51"/>
  <c r="H121" i="51"/>
  <c r="J121" i="51" s="1"/>
  <c r="N121" i="51" s="1"/>
  <c r="H122" i="51"/>
  <c r="J122" i="51" s="1"/>
  <c r="H123" i="51"/>
  <c r="J123" i="51" s="1"/>
  <c r="N123" i="51" s="1"/>
  <c r="H124" i="51"/>
  <c r="J124" i="51" s="1"/>
  <c r="M124" i="51" s="1"/>
  <c r="H125" i="51"/>
  <c r="J125" i="51" s="1"/>
  <c r="H126" i="51"/>
  <c r="H127" i="51"/>
  <c r="J127" i="51"/>
  <c r="M127" i="51" s="1"/>
  <c r="H128" i="51"/>
  <c r="J128" i="51" s="1"/>
  <c r="H129" i="51"/>
  <c r="J129" i="51" s="1"/>
  <c r="H2" i="51"/>
  <c r="J2" i="51" s="1"/>
  <c r="AE145" i="51" a="1"/>
  <c r="AE145" i="51" s="1"/>
  <c r="AE144" i="51" a="1"/>
  <c r="AE144" i="51" s="1"/>
  <c r="AE143" i="51" a="1"/>
  <c r="AE143" i="51" s="1"/>
  <c r="AE142" i="51" a="1"/>
  <c r="AE142" i="51" s="1"/>
  <c r="AE141" i="51" a="1"/>
  <c r="AE141" i="51" s="1"/>
  <c r="AE140" i="51" a="1"/>
  <c r="AE140" i="51" s="1"/>
  <c r="AE139" i="51" a="1"/>
  <c r="AE139" i="51" s="1"/>
  <c r="AE138" i="51" a="1"/>
  <c r="AE138" i="51" s="1"/>
  <c r="AE137" i="51" a="1"/>
  <c r="AE137" i="51" s="1"/>
  <c r="AE136" i="51" a="1"/>
  <c r="AE136" i="51" s="1"/>
  <c r="AE135" i="51" a="1"/>
  <c r="AE135" i="51" s="1"/>
  <c r="AE134" i="51" a="1"/>
  <c r="AE134" i="51" s="1"/>
  <c r="AE133" i="51" a="1"/>
  <c r="AE133" i="51" s="1"/>
  <c r="AE132" i="51" a="1"/>
  <c r="AE132" i="51" s="1"/>
  <c r="AE131" i="51" a="1"/>
  <c r="AE131" i="51" s="1"/>
  <c r="AE130" i="51" a="1"/>
  <c r="AE130" i="51" s="1"/>
  <c r="AT129" i="51"/>
  <c r="AR129" i="51"/>
  <c r="AO129" i="51"/>
  <c r="AT128" i="51"/>
  <c r="AR128" i="51"/>
  <c r="AO128" i="51"/>
  <c r="AT127" i="51"/>
  <c r="AR127" i="51"/>
  <c r="AO127" i="51"/>
  <c r="AT126" i="51"/>
  <c r="AR126" i="51"/>
  <c r="AO126" i="51"/>
  <c r="J126" i="51"/>
  <c r="N126" i="51" s="1"/>
  <c r="AT125" i="51"/>
  <c r="AR125" i="51"/>
  <c r="AO125" i="51"/>
  <c r="AT124" i="51"/>
  <c r="AR124" i="51"/>
  <c r="AO124" i="51"/>
  <c r="AT123" i="51"/>
  <c r="AR123" i="51"/>
  <c r="AO123" i="51"/>
  <c r="AT122" i="51"/>
  <c r="AR122" i="51"/>
  <c r="AO122" i="51"/>
  <c r="AT121" i="51"/>
  <c r="AR121" i="51"/>
  <c r="AO121" i="51"/>
  <c r="AT120" i="51"/>
  <c r="AR120" i="51"/>
  <c r="AO120" i="51"/>
  <c r="J120" i="51"/>
  <c r="AT119" i="51"/>
  <c r="AR119" i="51"/>
  <c r="AO119" i="51"/>
  <c r="J119" i="51"/>
  <c r="N119" i="51" s="1"/>
  <c r="AT118" i="51"/>
  <c r="AR118" i="51"/>
  <c r="AO118" i="51"/>
  <c r="A118" i="51"/>
  <c r="D118" i="51"/>
  <c r="AT117" i="51"/>
  <c r="AR117" i="51"/>
  <c r="AO117" i="51"/>
  <c r="F117" i="51"/>
  <c r="G117" i="51" s="1"/>
  <c r="AT116" i="51"/>
  <c r="AR116" i="51"/>
  <c r="AO116" i="51"/>
  <c r="AT115" i="51"/>
  <c r="AR115" i="51"/>
  <c r="AO115" i="51"/>
  <c r="AT114" i="51"/>
  <c r="AR114" i="51"/>
  <c r="AO114" i="51"/>
  <c r="D114" i="51"/>
  <c r="A114" i="51"/>
  <c r="AT113" i="51"/>
  <c r="AR113" i="51"/>
  <c r="AO113" i="51"/>
  <c r="AT112" i="51"/>
  <c r="AR112" i="51"/>
  <c r="AO112" i="51"/>
  <c r="AT111" i="51"/>
  <c r="AR111" i="51"/>
  <c r="AO111" i="51"/>
  <c r="AT110" i="51"/>
  <c r="AR110" i="51"/>
  <c r="AO110" i="51"/>
  <c r="AT109" i="51"/>
  <c r="AR109" i="51"/>
  <c r="AO109" i="51"/>
  <c r="J109" i="51"/>
  <c r="AT108" i="51"/>
  <c r="AR108" i="51"/>
  <c r="AO108" i="51"/>
  <c r="F108" i="51"/>
  <c r="G108" i="51" s="1"/>
  <c r="S108" i="51" s="1"/>
  <c r="AT107" i="51"/>
  <c r="AR107" i="51"/>
  <c r="AO107" i="51"/>
  <c r="AT106" i="51"/>
  <c r="AR106" i="51"/>
  <c r="AO106" i="51"/>
  <c r="F106" i="51"/>
  <c r="G106" i="51" s="1"/>
  <c r="W106" i="51" s="1"/>
  <c r="AT105" i="51"/>
  <c r="AR105" i="51"/>
  <c r="AO105" i="51"/>
  <c r="AT104" i="51"/>
  <c r="AR104" i="51"/>
  <c r="AO104" i="51"/>
  <c r="AT103" i="51"/>
  <c r="AR103" i="51"/>
  <c r="AO103" i="51"/>
  <c r="AT102" i="51"/>
  <c r="AR102" i="51"/>
  <c r="AO102" i="51"/>
  <c r="F102" i="51"/>
  <c r="G102" i="51" s="1"/>
  <c r="AT101" i="51"/>
  <c r="AR101" i="51"/>
  <c r="AO101" i="51"/>
  <c r="AT100" i="51"/>
  <c r="AR100" i="51"/>
  <c r="AO100" i="51"/>
  <c r="AT99" i="51"/>
  <c r="AR99" i="51"/>
  <c r="AO99" i="51"/>
  <c r="AT98" i="51"/>
  <c r="AR98" i="51"/>
  <c r="AO98" i="51"/>
  <c r="AT97" i="51"/>
  <c r="AR97" i="51"/>
  <c r="AO97" i="51"/>
  <c r="AT96" i="51"/>
  <c r="AR96" i="51"/>
  <c r="AO96" i="51"/>
  <c r="AT95" i="51"/>
  <c r="AR95" i="51"/>
  <c r="AO95" i="51"/>
  <c r="AT94" i="51"/>
  <c r="AR94" i="51"/>
  <c r="AO94" i="51"/>
  <c r="AT93" i="51"/>
  <c r="AR93" i="51"/>
  <c r="AO93" i="51"/>
  <c r="AT92" i="51"/>
  <c r="AR92" i="51"/>
  <c r="AO92" i="51"/>
  <c r="F92" i="51"/>
  <c r="G92" i="51" s="1"/>
  <c r="Q92" i="51" s="1"/>
  <c r="BA92" i="51" s="1"/>
  <c r="BB92" i="51" s="1"/>
  <c r="AT91" i="51"/>
  <c r="AR91" i="51"/>
  <c r="AO91" i="51"/>
  <c r="AT90" i="51"/>
  <c r="AR90" i="51"/>
  <c r="AO90" i="51"/>
  <c r="F90" i="51"/>
  <c r="G90" i="51" s="1"/>
  <c r="Z90" i="51" s="1"/>
  <c r="AZ90" i="51" s="1"/>
  <c r="AT89" i="51"/>
  <c r="AR89" i="51"/>
  <c r="AO89" i="51"/>
  <c r="AT88" i="51"/>
  <c r="AR88" i="51"/>
  <c r="AO88" i="51"/>
  <c r="D88" i="51"/>
  <c r="A88" i="51"/>
  <c r="AT87" i="51"/>
  <c r="AR87" i="51"/>
  <c r="AO87" i="51"/>
  <c r="AT86" i="51"/>
  <c r="AR86" i="51"/>
  <c r="AO86" i="51"/>
  <c r="AT85" i="51"/>
  <c r="AR85" i="51"/>
  <c r="AO85" i="51"/>
  <c r="F85" i="51"/>
  <c r="G85" i="51" s="1"/>
  <c r="AT84" i="51"/>
  <c r="AR84" i="51"/>
  <c r="AO84" i="51"/>
  <c r="A84" i="51"/>
  <c r="AT83" i="51"/>
  <c r="AR83" i="51"/>
  <c r="AO83" i="51"/>
  <c r="J83" i="51"/>
  <c r="M83" i="51" s="1"/>
  <c r="AT82" i="51"/>
  <c r="AR82" i="51"/>
  <c r="AO82" i="51"/>
  <c r="F82" i="51"/>
  <c r="G82" i="51" s="1"/>
  <c r="U82" i="51" s="1"/>
  <c r="D82" i="51"/>
  <c r="A82" i="51"/>
  <c r="AT81" i="51"/>
  <c r="AR81" i="51"/>
  <c r="AO81" i="51"/>
  <c r="AT80" i="51"/>
  <c r="AR80" i="51"/>
  <c r="AO80" i="51"/>
  <c r="AT79" i="51"/>
  <c r="AR79" i="51"/>
  <c r="AO79" i="51"/>
  <c r="AT78" i="51"/>
  <c r="AR78" i="51"/>
  <c r="AO78" i="51"/>
  <c r="AT77" i="51"/>
  <c r="AR77" i="51"/>
  <c r="AO77" i="51"/>
  <c r="AT76" i="51"/>
  <c r="AR76" i="51"/>
  <c r="AO76" i="51"/>
  <c r="AT75" i="51"/>
  <c r="AR75" i="51"/>
  <c r="AO75" i="51"/>
  <c r="J75" i="51"/>
  <c r="N75" i="51" s="1"/>
  <c r="AT74" i="51"/>
  <c r="AR74" i="51"/>
  <c r="AO74" i="51"/>
  <c r="F74" i="51"/>
  <c r="G74" i="51" s="1"/>
  <c r="AT73" i="51"/>
  <c r="AO73" i="51"/>
  <c r="AT72" i="51"/>
  <c r="AO72" i="51"/>
  <c r="AT71" i="51"/>
  <c r="AO71" i="51"/>
  <c r="AT70" i="51"/>
  <c r="AO70" i="51"/>
  <c r="AT69" i="51"/>
  <c r="AO69" i="51"/>
  <c r="AT68" i="51"/>
  <c r="AO68" i="51"/>
  <c r="F68" i="51"/>
  <c r="G68" i="51" s="1"/>
  <c r="AT67" i="51"/>
  <c r="AO67" i="51"/>
  <c r="J67" i="51"/>
  <c r="L67" i="51" s="1"/>
  <c r="AT66" i="51"/>
  <c r="AO66" i="51"/>
  <c r="AT65" i="51"/>
  <c r="AT64" i="51"/>
  <c r="AT63" i="51"/>
  <c r="A63" i="51"/>
  <c r="AT62" i="51"/>
  <c r="AT61" i="51"/>
  <c r="AT60" i="51"/>
  <c r="J60" i="51"/>
  <c r="L60" i="51" s="1"/>
  <c r="AT59" i="51"/>
  <c r="A59" i="51"/>
  <c r="AT58" i="51"/>
  <c r="AT57" i="51"/>
  <c r="AT56" i="51"/>
  <c r="D56" i="51"/>
  <c r="A56" i="51"/>
  <c r="AT55" i="51"/>
  <c r="F55" i="51"/>
  <c r="G55" i="51" s="1"/>
  <c r="AT54" i="51"/>
  <c r="F54" i="51"/>
  <c r="G54" i="51" s="1"/>
  <c r="D54" i="51"/>
  <c r="AT53" i="51"/>
  <c r="AT52" i="51"/>
  <c r="F52" i="51"/>
  <c r="G52" i="51" s="1"/>
  <c r="W52" i="51" s="1"/>
  <c r="AH52" i="51"/>
  <c r="AT51" i="51"/>
  <c r="AT50" i="51"/>
  <c r="AT49" i="51"/>
  <c r="AJ49" i="51"/>
  <c r="AL49" i="51" s="1"/>
  <c r="AT48" i="51"/>
  <c r="AJ48" i="51"/>
  <c r="AL48" i="51" s="1"/>
  <c r="AH48" i="51"/>
  <c r="AT47" i="51"/>
  <c r="AJ47" i="51"/>
  <c r="AL47" i="51" s="1"/>
  <c r="AT46" i="51"/>
  <c r="AJ46" i="51"/>
  <c r="AL46" i="51" s="1"/>
  <c r="AT45" i="51"/>
  <c r="AJ45" i="51"/>
  <c r="AL45" i="51" s="1"/>
  <c r="D45" i="51"/>
  <c r="AT44" i="51"/>
  <c r="AJ44" i="51"/>
  <c r="AL44" i="51" s="1"/>
  <c r="AH44" i="51"/>
  <c r="AT43" i="51"/>
  <c r="AJ43" i="51"/>
  <c r="AL43" i="51" s="1"/>
  <c r="D43" i="51"/>
  <c r="AT42" i="51"/>
  <c r="AJ42" i="51"/>
  <c r="AL42" i="51" s="1"/>
  <c r="AT41" i="51"/>
  <c r="AJ41" i="51"/>
  <c r="AK41" i="51" s="1"/>
  <c r="AT40" i="51"/>
  <c r="AJ40" i="51"/>
  <c r="AK40" i="51" s="1"/>
  <c r="AT39" i="51"/>
  <c r="AJ39" i="51"/>
  <c r="AK39" i="51" s="1"/>
  <c r="J39" i="51"/>
  <c r="L39" i="51" s="1"/>
  <c r="F39" i="51"/>
  <c r="G39" i="51" s="1"/>
  <c r="AT38" i="51"/>
  <c r="AJ38" i="51"/>
  <c r="AK38" i="51" s="1"/>
  <c r="AT37" i="51"/>
  <c r="AJ37" i="51"/>
  <c r="AK37" i="51" s="1"/>
  <c r="AT36" i="51"/>
  <c r="AJ36" i="51"/>
  <c r="AK36" i="51" s="1"/>
  <c r="F36" i="51"/>
  <c r="G36" i="51" s="1"/>
  <c r="AT35" i="51"/>
  <c r="AJ35" i="51"/>
  <c r="AK35" i="51" s="1"/>
  <c r="AT34" i="51"/>
  <c r="AJ34" i="51"/>
  <c r="AK34" i="51" s="1"/>
  <c r="A34" i="51"/>
  <c r="AT33" i="51"/>
  <c r="AT32" i="51"/>
  <c r="AT31" i="51"/>
  <c r="AT30" i="51"/>
  <c r="A30" i="51"/>
  <c r="AT29" i="51"/>
  <c r="AT28" i="51"/>
  <c r="AT27" i="51"/>
  <c r="AT26" i="51"/>
  <c r="A26" i="51"/>
  <c r="AT25" i="51"/>
  <c r="AO25" i="51"/>
  <c r="AT24" i="51"/>
  <c r="AO24" i="51"/>
  <c r="D24" i="51"/>
  <c r="A24" i="51"/>
  <c r="AT23" i="51"/>
  <c r="AO23" i="51"/>
  <c r="D23" i="51"/>
  <c r="AT22" i="51"/>
  <c r="AO22" i="51"/>
  <c r="D22" i="51"/>
  <c r="A22" i="51"/>
  <c r="AT21" i="51"/>
  <c r="AO21" i="51"/>
  <c r="AT20" i="51"/>
  <c r="AO20" i="51"/>
  <c r="AT19" i="51"/>
  <c r="AO19" i="51"/>
  <c r="A19" i="51"/>
  <c r="AT18" i="51"/>
  <c r="AO18" i="51"/>
  <c r="D18" i="51"/>
  <c r="AT17" i="51"/>
  <c r="AO17" i="51"/>
  <c r="AT16" i="51"/>
  <c r="AO16" i="51"/>
  <c r="F16" i="51"/>
  <c r="G16" i="51" s="1"/>
  <c r="A16" i="51"/>
  <c r="AT15" i="51"/>
  <c r="AO15" i="51"/>
  <c r="J15" i="51"/>
  <c r="A15" i="51"/>
  <c r="AT14" i="51"/>
  <c r="AO14" i="51"/>
  <c r="J14" i="51"/>
  <c r="D14" i="51"/>
  <c r="A14" i="51"/>
  <c r="AT13" i="51"/>
  <c r="AO13" i="51"/>
  <c r="AT12" i="51"/>
  <c r="AO12" i="51"/>
  <c r="AH12" i="51"/>
  <c r="A12" i="51"/>
  <c r="AT11" i="51"/>
  <c r="AO11" i="51"/>
  <c r="N11" i="51"/>
  <c r="AT10" i="51"/>
  <c r="AO10" i="51"/>
  <c r="AT9" i="51"/>
  <c r="AO9" i="51"/>
  <c r="AT8" i="51"/>
  <c r="AO8" i="51"/>
  <c r="AH8" i="51"/>
  <c r="D8" i="51"/>
  <c r="A8" i="51"/>
  <c r="AT7" i="51"/>
  <c r="AO7" i="51"/>
  <c r="J7" i="51"/>
  <c r="D7" i="51"/>
  <c r="AT6" i="51"/>
  <c r="AO6" i="51"/>
  <c r="A6" i="51"/>
  <c r="AT5" i="51"/>
  <c r="AO5" i="51"/>
  <c r="F5" i="51"/>
  <c r="G5" i="51" s="1"/>
  <c r="R5" i="51" s="1"/>
  <c r="AH5" i="51"/>
  <c r="A5" i="51"/>
  <c r="AT4" i="51"/>
  <c r="AO4" i="51"/>
  <c r="D4" i="51"/>
  <c r="A4" i="51"/>
  <c r="AT3" i="51"/>
  <c r="AO3" i="51"/>
  <c r="J3" i="51"/>
  <c r="M3" i="51" s="1"/>
  <c r="D3" i="51"/>
  <c r="A3" i="51"/>
  <c r="AT2" i="51"/>
  <c r="AO2" i="51"/>
  <c r="AC2" i="51"/>
  <c r="H3" i="50"/>
  <c r="H4" i="50"/>
  <c r="J4" i="50" s="1"/>
  <c r="H5" i="50"/>
  <c r="J5" i="50" s="1"/>
  <c r="L5" i="50" s="1"/>
  <c r="H6" i="50"/>
  <c r="J6" i="50" s="1"/>
  <c r="H7" i="50"/>
  <c r="J7" i="50" s="1"/>
  <c r="H8" i="50"/>
  <c r="J8" i="50" s="1"/>
  <c r="H9" i="50"/>
  <c r="H10" i="50"/>
  <c r="H11" i="50"/>
  <c r="H12" i="50"/>
  <c r="J12" i="50" s="1"/>
  <c r="H13" i="50"/>
  <c r="H14" i="50"/>
  <c r="J14" i="50" s="1"/>
  <c r="M14" i="50" s="1"/>
  <c r="H15" i="50"/>
  <c r="J15" i="50" s="1"/>
  <c r="N15" i="50" s="1"/>
  <c r="H16" i="50"/>
  <c r="J16" i="50" s="1"/>
  <c r="H17" i="50"/>
  <c r="H18" i="50"/>
  <c r="J18" i="50" s="1"/>
  <c r="H19" i="50"/>
  <c r="J19" i="50" s="1"/>
  <c r="H20" i="50"/>
  <c r="H21" i="50"/>
  <c r="J21" i="50" s="1"/>
  <c r="M21" i="50" s="1"/>
  <c r="H22" i="50"/>
  <c r="J22" i="50" s="1"/>
  <c r="L22" i="50" s="1"/>
  <c r="H23" i="50"/>
  <c r="J23" i="50" s="1"/>
  <c r="M23" i="50" s="1"/>
  <c r="H24" i="50"/>
  <c r="J24" i="50" s="1"/>
  <c r="L24" i="50" s="1"/>
  <c r="H25" i="50"/>
  <c r="H26" i="50"/>
  <c r="J26" i="50" s="1"/>
  <c r="N26" i="50" s="1"/>
  <c r="H27" i="50"/>
  <c r="J27" i="50" s="1"/>
  <c r="H28" i="50"/>
  <c r="J28" i="50" s="1"/>
  <c r="H29" i="50"/>
  <c r="J29" i="50" s="1"/>
  <c r="H30" i="50"/>
  <c r="J30" i="50" s="1"/>
  <c r="M30" i="50" s="1"/>
  <c r="H31" i="50"/>
  <c r="J31" i="50" s="1"/>
  <c r="H32" i="50"/>
  <c r="H33" i="50"/>
  <c r="J33" i="50" s="1"/>
  <c r="H34" i="50"/>
  <c r="J34" i="50" s="1"/>
  <c r="M34" i="50" s="1"/>
  <c r="H35" i="50"/>
  <c r="J35" i="50" s="1"/>
  <c r="H36" i="50"/>
  <c r="J36" i="50" s="1"/>
  <c r="N36" i="50" s="1"/>
  <c r="H37" i="50"/>
  <c r="J37" i="50" s="1"/>
  <c r="M37" i="50" s="1"/>
  <c r="H38" i="50"/>
  <c r="J38" i="50" s="1"/>
  <c r="H39" i="50"/>
  <c r="H40" i="50"/>
  <c r="J40" i="50" s="1"/>
  <c r="H41" i="50"/>
  <c r="H42" i="50"/>
  <c r="J42" i="50" s="1"/>
  <c r="H43" i="50"/>
  <c r="J43" i="50" s="1"/>
  <c r="H44" i="50"/>
  <c r="J44" i="50" s="1"/>
  <c r="H45" i="50"/>
  <c r="J45" i="50" s="1"/>
  <c r="Z45" i="50" s="1"/>
  <c r="AZ45" i="50" s="1"/>
  <c r="H46" i="50"/>
  <c r="J46" i="50" s="1"/>
  <c r="M46" i="50" s="1"/>
  <c r="H47" i="50"/>
  <c r="H48" i="50"/>
  <c r="H49" i="50"/>
  <c r="J49" i="50" s="1"/>
  <c r="H50" i="50"/>
  <c r="J50" i="50" s="1"/>
  <c r="H51" i="50"/>
  <c r="J51" i="50" s="1"/>
  <c r="H52" i="50"/>
  <c r="J52" i="50" s="1"/>
  <c r="H53" i="50"/>
  <c r="J53" i="50" s="1"/>
  <c r="H54" i="50"/>
  <c r="J54" i="50" s="1"/>
  <c r="L54" i="50" s="1"/>
  <c r="H55" i="50"/>
  <c r="H56" i="50"/>
  <c r="J56" i="50" s="1"/>
  <c r="L56" i="50" s="1"/>
  <c r="H57" i="50"/>
  <c r="J57" i="50" s="1"/>
  <c r="L57" i="50" s="1"/>
  <c r="H58" i="50"/>
  <c r="J58" i="50" s="1"/>
  <c r="H59" i="50"/>
  <c r="J59" i="50" s="1"/>
  <c r="N59" i="50" s="1"/>
  <c r="H60" i="50"/>
  <c r="J60" i="50" s="1"/>
  <c r="L60" i="50" s="1"/>
  <c r="H61" i="50"/>
  <c r="J61" i="50" s="1"/>
  <c r="AA61" i="50" s="1"/>
  <c r="H62" i="50"/>
  <c r="H63" i="50"/>
  <c r="J63" i="50" s="1"/>
  <c r="L63" i="50" s="1"/>
  <c r="H64" i="50"/>
  <c r="J64" i="50" s="1"/>
  <c r="H65" i="50"/>
  <c r="J65" i="50" s="1"/>
  <c r="H66" i="50"/>
  <c r="J66" i="50" s="1"/>
  <c r="N66" i="50" s="1"/>
  <c r="H67" i="50"/>
  <c r="J67" i="50" s="1"/>
  <c r="H68" i="50"/>
  <c r="J68" i="50" s="1"/>
  <c r="L68" i="50" s="1"/>
  <c r="H69" i="50"/>
  <c r="J69" i="50" s="1"/>
  <c r="L69" i="50" s="1"/>
  <c r="H70" i="50"/>
  <c r="H71" i="50"/>
  <c r="J71" i="50" s="1"/>
  <c r="H72" i="50"/>
  <c r="J72" i="50" s="1"/>
  <c r="H73" i="50"/>
  <c r="J73" i="50" s="1"/>
  <c r="H74" i="50"/>
  <c r="J74" i="50" s="1"/>
  <c r="L74" i="50" s="1"/>
  <c r="H75" i="50"/>
  <c r="J75" i="50" s="1"/>
  <c r="N75" i="50" s="1"/>
  <c r="H76" i="50"/>
  <c r="J76" i="50" s="1"/>
  <c r="L76" i="50" s="1"/>
  <c r="H77" i="50"/>
  <c r="J77" i="50" s="1"/>
  <c r="H78" i="50"/>
  <c r="J78" i="50" s="1"/>
  <c r="H79" i="50"/>
  <c r="J79" i="50" s="1"/>
  <c r="H80" i="50"/>
  <c r="H81" i="50"/>
  <c r="J81" i="50" s="1"/>
  <c r="M81" i="50" s="1"/>
  <c r="H82" i="50"/>
  <c r="J82" i="50" s="1"/>
  <c r="H83" i="50"/>
  <c r="J83" i="50" s="1"/>
  <c r="H84" i="50"/>
  <c r="J84" i="50" s="1"/>
  <c r="H85" i="50"/>
  <c r="J85" i="50" s="1"/>
  <c r="H86" i="50"/>
  <c r="J86" i="50" s="1"/>
  <c r="H87" i="50"/>
  <c r="J87" i="50" s="1"/>
  <c r="M87" i="50" s="1"/>
  <c r="H88" i="50"/>
  <c r="J88" i="50" s="1"/>
  <c r="H89" i="50"/>
  <c r="J89" i="50" s="1"/>
  <c r="H90" i="50"/>
  <c r="J90" i="50"/>
  <c r="H91" i="50"/>
  <c r="J91" i="50" s="1"/>
  <c r="L91" i="50" s="1"/>
  <c r="H92" i="50"/>
  <c r="J92" i="50" s="1"/>
  <c r="H93" i="50"/>
  <c r="J93" i="50" s="1"/>
  <c r="H94" i="50"/>
  <c r="J94" i="50" s="1"/>
  <c r="H95" i="50"/>
  <c r="J95" i="50" s="1"/>
  <c r="H96" i="50"/>
  <c r="J96" i="50" s="1"/>
  <c r="H97" i="50"/>
  <c r="J97" i="50" s="1"/>
  <c r="N97" i="50" s="1"/>
  <c r="H98" i="50"/>
  <c r="J98" i="50" s="1"/>
  <c r="H99" i="50"/>
  <c r="J99" i="50" s="1"/>
  <c r="H100" i="50"/>
  <c r="J100" i="50" s="1"/>
  <c r="N100" i="50" s="1"/>
  <c r="H101" i="50"/>
  <c r="J101" i="50" s="1"/>
  <c r="M101" i="50" s="1"/>
  <c r="H102" i="50"/>
  <c r="H103" i="50"/>
  <c r="J103" i="50" s="1"/>
  <c r="H104" i="50"/>
  <c r="H105" i="50"/>
  <c r="J105" i="50" s="1"/>
  <c r="H106" i="50"/>
  <c r="J106" i="50" s="1"/>
  <c r="H107" i="50"/>
  <c r="J107" i="50" s="1"/>
  <c r="H108" i="50"/>
  <c r="J108" i="50" s="1"/>
  <c r="N108" i="50" s="1"/>
  <c r="H109" i="50"/>
  <c r="J109" i="50" s="1"/>
  <c r="H110" i="50"/>
  <c r="H111" i="50"/>
  <c r="J111" i="50" s="1"/>
  <c r="L111" i="50" s="1"/>
  <c r="H112" i="50"/>
  <c r="J112" i="50" s="1"/>
  <c r="L112" i="50" s="1"/>
  <c r="H113" i="50"/>
  <c r="J113" i="50" s="1"/>
  <c r="L113" i="50" s="1"/>
  <c r="H114" i="50"/>
  <c r="J114" i="50" s="1"/>
  <c r="H115" i="50"/>
  <c r="J115" i="50" s="1"/>
  <c r="M115" i="50" s="1"/>
  <c r="H116" i="50"/>
  <c r="J116" i="50" s="1"/>
  <c r="M116" i="50" s="1"/>
  <c r="H117" i="50"/>
  <c r="J117" i="50" s="1"/>
  <c r="H118" i="50"/>
  <c r="J118" i="50" s="1"/>
  <c r="L118" i="50" s="1"/>
  <c r="H119" i="50"/>
  <c r="J119" i="50" s="1"/>
  <c r="H120" i="50"/>
  <c r="H121" i="50"/>
  <c r="J121" i="50" s="1"/>
  <c r="H122" i="50"/>
  <c r="J122" i="50" s="1"/>
  <c r="H123" i="50"/>
  <c r="J123" i="50" s="1"/>
  <c r="H124" i="50"/>
  <c r="J124" i="50" s="1"/>
  <c r="L124" i="50" s="1"/>
  <c r="H125" i="50"/>
  <c r="J125" i="50" s="1"/>
  <c r="N125" i="50" s="1"/>
  <c r="H126" i="50"/>
  <c r="J126" i="50" s="1"/>
  <c r="H127" i="50"/>
  <c r="J127" i="50" s="1"/>
  <c r="H128" i="50"/>
  <c r="J128" i="50" s="1"/>
  <c r="H129" i="50"/>
  <c r="J129" i="50" s="1"/>
  <c r="H2" i="50"/>
  <c r="J2" i="50" s="1"/>
  <c r="E3" i="50"/>
  <c r="AX3" i="50" s="1"/>
  <c r="E4" i="50"/>
  <c r="AX4" i="50" s="1"/>
  <c r="E5" i="50"/>
  <c r="AX5" i="50" s="1"/>
  <c r="E6" i="50"/>
  <c r="AX6" i="50" s="1"/>
  <c r="E7" i="50"/>
  <c r="AX7" i="50" s="1"/>
  <c r="E8" i="50"/>
  <c r="E9" i="50"/>
  <c r="E10" i="50"/>
  <c r="AX10" i="50" s="1"/>
  <c r="E11" i="50"/>
  <c r="AX11" i="50" s="1"/>
  <c r="E12" i="50"/>
  <c r="AH12" i="50" s="1"/>
  <c r="E13" i="50"/>
  <c r="AX13" i="50" s="1"/>
  <c r="E14" i="50"/>
  <c r="AX14" i="50" s="1"/>
  <c r="E15" i="50"/>
  <c r="E16" i="50"/>
  <c r="E17" i="50"/>
  <c r="E18" i="50"/>
  <c r="AX18" i="50" s="1"/>
  <c r="E19" i="50"/>
  <c r="AX19" i="50" s="1"/>
  <c r="E20" i="50"/>
  <c r="AX20" i="50" s="1"/>
  <c r="E21" i="50"/>
  <c r="AX21" i="50" s="1"/>
  <c r="E22" i="50"/>
  <c r="AX22" i="50" s="1"/>
  <c r="E23" i="50"/>
  <c r="F23" i="50" s="1"/>
  <c r="G23" i="50" s="1"/>
  <c r="E24" i="50"/>
  <c r="E25" i="50"/>
  <c r="E26" i="50"/>
  <c r="AX26" i="50" s="1"/>
  <c r="E27" i="50"/>
  <c r="AX27" i="50" s="1"/>
  <c r="E28" i="50"/>
  <c r="E29" i="50"/>
  <c r="AX29" i="50" s="1"/>
  <c r="E30" i="50"/>
  <c r="AX30" i="50" s="1"/>
  <c r="E31" i="50"/>
  <c r="E32" i="50"/>
  <c r="AX32" i="50" s="1"/>
  <c r="E33" i="50"/>
  <c r="AX33" i="50" s="1"/>
  <c r="E34" i="50"/>
  <c r="AX34" i="50" s="1"/>
  <c r="E35" i="50"/>
  <c r="AX35" i="50" s="1"/>
  <c r="E36" i="50"/>
  <c r="AX36" i="50" s="1"/>
  <c r="E37" i="50"/>
  <c r="AH37" i="50" s="1"/>
  <c r="E38" i="50"/>
  <c r="AX38" i="50" s="1"/>
  <c r="E39" i="50"/>
  <c r="AX39" i="50" s="1"/>
  <c r="E40" i="50"/>
  <c r="E41" i="50"/>
  <c r="F41" i="50"/>
  <c r="G41" i="50" s="1"/>
  <c r="W41" i="50" s="1"/>
  <c r="E42" i="50"/>
  <c r="AX42" i="50" s="1"/>
  <c r="E43" i="50"/>
  <c r="E44" i="50"/>
  <c r="AX44" i="50" s="1"/>
  <c r="E45" i="50"/>
  <c r="AX45" i="50" s="1"/>
  <c r="E46" i="50"/>
  <c r="AX46" i="50" s="1"/>
  <c r="E47" i="50"/>
  <c r="E48" i="50"/>
  <c r="AH48" i="50" s="1"/>
  <c r="E49" i="50"/>
  <c r="E50" i="50"/>
  <c r="E51" i="50"/>
  <c r="AX51" i="50" s="1"/>
  <c r="E52" i="50"/>
  <c r="AX52" i="50" s="1"/>
  <c r="E53" i="50"/>
  <c r="AX53" i="50" s="1"/>
  <c r="E54" i="50"/>
  <c r="AX54" i="50" s="1"/>
  <c r="E55" i="50"/>
  <c r="AH55" i="50" s="1"/>
  <c r="E56" i="50"/>
  <c r="AX56" i="50" s="1"/>
  <c r="E57" i="50"/>
  <c r="AX57" i="50" s="1"/>
  <c r="E58" i="50"/>
  <c r="AX58" i="50" s="1"/>
  <c r="E59" i="50"/>
  <c r="AX59" i="50" s="1"/>
  <c r="E60" i="50"/>
  <c r="E61" i="50"/>
  <c r="AX61" i="50" s="1"/>
  <c r="E62" i="50"/>
  <c r="E63" i="50"/>
  <c r="E64" i="50"/>
  <c r="E65" i="50"/>
  <c r="AX65" i="50" s="1"/>
  <c r="E66" i="50"/>
  <c r="AX66" i="50" s="1"/>
  <c r="E67" i="50"/>
  <c r="AX67" i="50" s="1"/>
  <c r="E68" i="50"/>
  <c r="E69" i="50"/>
  <c r="AX69" i="50" s="1"/>
  <c r="E70" i="50"/>
  <c r="E71" i="50"/>
  <c r="AX71" i="50" s="1"/>
  <c r="E72" i="50"/>
  <c r="AX72" i="50" s="1"/>
  <c r="E73" i="50"/>
  <c r="AX73" i="50" s="1"/>
  <c r="E74" i="50"/>
  <c r="AX74" i="50" s="1"/>
  <c r="E75" i="50"/>
  <c r="AX75" i="50" s="1"/>
  <c r="E76" i="50"/>
  <c r="E77" i="50"/>
  <c r="AX77" i="50" s="1"/>
  <c r="E78" i="50"/>
  <c r="AX78" i="50" s="1"/>
  <c r="E79" i="50"/>
  <c r="AX79" i="50" s="1"/>
  <c r="E80" i="50"/>
  <c r="AX80" i="50" s="1"/>
  <c r="E81" i="50"/>
  <c r="AX81" i="50" s="1"/>
  <c r="E82" i="50"/>
  <c r="E83" i="50"/>
  <c r="AX83" i="50" s="1"/>
  <c r="E84" i="50"/>
  <c r="AX84" i="50" s="1"/>
  <c r="E85" i="50"/>
  <c r="E86" i="50"/>
  <c r="E87" i="50"/>
  <c r="E88" i="50"/>
  <c r="AX88" i="50" s="1"/>
  <c r="E89" i="50"/>
  <c r="AX89" i="50" s="1"/>
  <c r="E90" i="50"/>
  <c r="AX90" i="50" s="1"/>
  <c r="E91" i="50"/>
  <c r="AX91" i="50" s="1"/>
  <c r="E92" i="50"/>
  <c r="AX92" i="50" s="1"/>
  <c r="E93" i="50"/>
  <c r="AX93" i="50" s="1"/>
  <c r="E94" i="50"/>
  <c r="AX94" i="50" s="1"/>
  <c r="E95" i="50"/>
  <c r="E96" i="50"/>
  <c r="AX96" i="50" s="1"/>
  <c r="E97" i="50"/>
  <c r="AX97" i="50" s="1"/>
  <c r="E98" i="50"/>
  <c r="AX98" i="50" s="1"/>
  <c r="E99" i="50"/>
  <c r="AX99" i="50" s="1"/>
  <c r="E100" i="50"/>
  <c r="AX100" i="50" s="1"/>
  <c r="E101" i="50"/>
  <c r="AX101" i="50" s="1"/>
  <c r="E102" i="50"/>
  <c r="E103" i="50"/>
  <c r="E104" i="50"/>
  <c r="AX104" i="50" s="1"/>
  <c r="E105" i="50"/>
  <c r="E106" i="50"/>
  <c r="AX106" i="50" s="1"/>
  <c r="E107" i="50"/>
  <c r="AX107" i="50" s="1"/>
  <c r="E108" i="50"/>
  <c r="AX108" i="50" s="1"/>
  <c r="E109" i="50"/>
  <c r="AX109" i="50" s="1"/>
  <c r="E110" i="50"/>
  <c r="AX110" i="50" s="1"/>
  <c r="E111" i="50"/>
  <c r="E112" i="50"/>
  <c r="AX112" i="50" s="1"/>
  <c r="E113" i="50"/>
  <c r="AX113" i="50" s="1"/>
  <c r="E114" i="50"/>
  <c r="AX114" i="50" s="1"/>
  <c r="E115" i="50"/>
  <c r="AX115" i="50" s="1"/>
  <c r="E116" i="50"/>
  <c r="AX116" i="50" s="1"/>
  <c r="E117" i="50"/>
  <c r="E118" i="50"/>
  <c r="AX118" i="50" s="1"/>
  <c r="E119" i="50"/>
  <c r="AX119" i="50" s="1"/>
  <c r="E120" i="50"/>
  <c r="AX120" i="50" s="1"/>
  <c r="E121" i="50"/>
  <c r="AX121" i="50" s="1"/>
  <c r="F121" i="50"/>
  <c r="G121" i="50" s="1"/>
  <c r="W121" i="50" s="1"/>
  <c r="E122" i="50"/>
  <c r="E123" i="50"/>
  <c r="AX123" i="50" s="1"/>
  <c r="E124" i="50"/>
  <c r="E125" i="50"/>
  <c r="AX125" i="50" s="1"/>
  <c r="E126" i="50"/>
  <c r="AX126" i="50" s="1"/>
  <c r="E127" i="50"/>
  <c r="AX127" i="50" s="1"/>
  <c r="E128" i="50"/>
  <c r="AX128" i="50" s="1"/>
  <c r="E129" i="50"/>
  <c r="AX129" i="50" s="1"/>
  <c r="E2" i="50"/>
  <c r="AX2" i="50" s="1"/>
  <c r="AE145" i="50" a="1"/>
  <c r="AE145" i="50" s="1"/>
  <c r="AE144" i="50" a="1"/>
  <c r="AE144" i="50" s="1"/>
  <c r="AE143" i="50" a="1"/>
  <c r="AE143" i="50" s="1"/>
  <c r="AE142" i="50" a="1"/>
  <c r="AE142" i="50" s="1"/>
  <c r="AE141" i="50" a="1"/>
  <c r="AE141" i="50" s="1"/>
  <c r="AE140" i="50" a="1"/>
  <c r="AE140" i="50" s="1"/>
  <c r="AE139" i="50" a="1"/>
  <c r="AE139" i="50" s="1"/>
  <c r="AE138" i="50" a="1"/>
  <c r="AE138" i="50" s="1"/>
  <c r="AE137" i="50" a="1"/>
  <c r="AE137" i="50" s="1"/>
  <c r="AE136" i="50" a="1"/>
  <c r="AE136" i="50" s="1"/>
  <c r="AE135" i="50" a="1"/>
  <c r="AE135" i="50" s="1"/>
  <c r="AE134" i="50" a="1"/>
  <c r="AE134" i="50" s="1"/>
  <c r="AE133" i="50" a="1"/>
  <c r="AE133" i="50" s="1"/>
  <c r="AE132" i="50" a="1"/>
  <c r="AE132" i="50" s="1"/>
  <c r="AE131" i="50" a="1"/>
  <c r="AE131" i="50" s="1"/>
  <c r="AE130" i="50" a="1"/>
  <c r="AE130" i="50" s="1"/>
  <c r="AT129" i="50"/>
  <c r="AR129" i="50"/>
  <c r="AO129" i="50"/>
  <c r="AT128" i="50"/>
  <c r="AR128" i="50"/>
  <c r="AO128" i="50"/>
  <c r="AT127" i="50"/>
  <c r="AR127" i="50"/>
  <c r="AO127" i="50"/>
  <c r="AT126" i="50"/>
  <c r="AR126" i="50"/>
  <c r="AO126" i="50"/>
  <c r="D126" i="50"/>
  <c r="AT125" i="50"/>
  <c r="AR125" i="50"/>
  <c r="AO125" i="50"/>
  <c r="F125" i="50"/>
  <c r="G125" i="50" s="1"/>
  <c r="D125" i="50"/>
  <c r="AT124" i="50"/>
  <c r="AR124" i="50"/>
  <c r="AO124" i="50"/>
  <c r="A124" i="50"/>
  <c r="AT123" i="50"/>
  <c r="AR123" i="50"/>
  <c r="AO123" i="50"/>
  <c r="AT122" i="50"/>
  <c r="AR122" i="50"/>
  <c r="AO122" i="50"/>
  <c r="AT121" i="50"/>
  <c r="AR121" i="50"/>
  <c r="AO121" i="50"/>
  <c r="AT120" i="50"/>
  <c r="AR120" i="50"/>
  <c r="AO120" i="50"/>
  <c r="J120" i="50"/>
  <c r="AT119" i="50"/>
  <c r="AR119" i="50"/>
  <c r="AO119" i="50"/>
  <c r="AT118" i="50"/>
  <c r="AR118" i="50"/>
  <c r="AO118" i="50"/>
  <c r="F118" i="50"/>
  <c r="G118" i="50" s="1"/>
  <c r="W118" i="50" s="1"/>
  <c r="AT117" i="50"/>
  <c r="AR117" i="50"/>
  <c r="AO117" i="50"/>
  <c r="AT116" i="50"/>
  <c r="AR116" i="50"/>
  <c r="AO116" i="50"/>
  <c r="AT115" i="50"/>
  <c r="AR115" i="50"/>
  <c r="AO115" i="50"/>
  <c r="AT114" i="50"/>
  <c r="AR114" i="50"/>
  <c r="AO114" i="50"/>
  <c r="AT113" i="50"/>
  <c r="AR113" i="50"/>
  <c r="AO113" i="50"/>
  <c r="AT112" i="50"/>
  <c r="AR112" i="50"/>
  <c r="AO112" i="50"/>
  <c r="AT111" i="50"/>
  <c r="AR111" i="50"/>
  <c r="AO111" i="50"/>
  <c r="AT110" i="50"/>
  <c r="AR110" i="50"/>
  <c r="AO110" i="50"/>
  <c r="M110" i="50"/>
  <c r="J110" i="50"/>
  <c r="L110" i="50" s="1"/>
  <c r="AT109" i="50"/>
  <c r="AR109" i="50"/>
  <c r="AO109" i="50"/>
  <c r="AT108" i="50"/>
  <c r="AR108" i="50"/>
  <c r="AO108" i="50"/>
  <c r="AT107" i="50"/>
  <c r="AR107" i="50"/>
  <c r="AO107" i="50"/>
  <c r="AT106" i="50"/>
  <c r="AR106" i="50"/>
  <c r="AO106" i="50"/>
  <c r="F106" i="50"/>
  <c r="G106" i="50" s="1"/>
  <c r="AS106" i="50" s="1"/>
  <c r="AF106" i="50" s="1"/>
  <c r="AT105" i="50"/>
  <c r="AR105" i="50"/>
  <c r="AO105" i="50"/>
  <c r="AT104" i="50"/>
  <c r="AR104" i="50"/>
  <c r="AO104" i="50"/>
  <c r="J104" i="50"/>
  <c r="L104" i="50" s="1"/>
  <c r="AT103" i="50"/>
  <c r="AR103" i="50"/>
  <c r="AO103" i="50"/>
  <c r="AT102" i="50"/>
  <c r="AR102" i="50"/>
  <c r="AO102" i="50"/>
  <c r="J102" i="50"/>
  <c r="L102" i="50" s="1"/>
  <c r="AT101" i="50"/>
  <c r="AR101" i="50"/>
  <c r="AO101" i="50"/>
  <c r="AT100" i="50"/>
  <c r="AR100" i="50"/>
  <c r="AO100" i="50"/>
  <c r="AT99" i="50"/>
  <c r="AR99" i="50"/>
  <c r="AO99" i="50"/>
  <c r="AT98" i="50"/>
  <c r="AR98" i="50"/>
  <c r="AO98" i="50"/>
  <c r="AT97" i="50"/>
  <c r="AR97" i="50"/>
  <c r="AO97" i="50"/>
  <c r="AT96" i="50"/>
  <c r="AR96" i="50"/>
  <c r="AO96" i="50"/>
  <c r="A96" i="50"/>
  <c r="AT95" i="50"/>
  <c r="AR95" i="50"/>
  <c r="AO95" i="50"/>
  <c r="D95" i="50"/>
  <c r="A95" i="50"/>
  <c r="AT94" i="50"/>
  <c r="AR94" i="50"/>
  <c r="AO94" i="50"/>
  <c r="AT93" i="50"/>
  <c r="AR93" i="50"/>
  <c r="AO93" i="50"/>
  <c r="A93" i="50"/>
  <c r="D93" i="50"/>
  <c r="AT92" i="50"/>
  <c r="AR92" i="50"/>
  <c r="AO92" i="50"/>
  <c r="AT91" i="50"/>
  <c r="AR91" i="50"/>
  <c r="AO91" i="50"/>
  <c r="D91" i="50"/>
  <c r="AT90" i="50"/>
  <c r="AR90" i="50"/>
  <c r="AO90" i="50"/>
  <c r="AT89" i="50"/>
  <c r="AR89" i="50"/>
  <c r="AO89" i="50"/>
  <c r="L89" i="50"/>
  <c r="AT88" i="50"/>
  <c r="AR88" i="50"/>
  <c r="AO88" i="50"/>
  <c r="AT87" i="50"/>
  <c r="AR87" i="50"/>
  <c r="AO87" i="50"/>
  <c r="AT86" i="50"/>
  <c r="AR86" i="50"/>
  <c r="AO86" i="50"/>
  <c r="AT85" i="50"/>
  <c r="AR85" i="50"/>
  <c r="AO85" i="50"/>
  <c r="AT84" i="50"/>
  <c r="AR84" i="50"/>
  <c r="AO84" i="50"/>
  <c r="AT83" i="50"/>
  <c r="AR83" i="50"/>
  <c r="AO83" i="50"/>
  <c r="AT82" i="50"/>
  <c r="AR82" i="50"/>
  <c r="AO82" i="50"/>
  <c r="AT81" i="50"/>
  <c r="AR81" i="50"/>
  <c r="AO81" i="50"/>
  <c r="AT80" i="50"/>
  <c r="AR80" i="50"/>
  <c r="AO80" i="50"/>
  <c r="J80" i="50"/>
  <c r="N80" i="50" s="1"/>
  <c r="AT79" i="50"/>
  <c r="AR79" i="50"/>
  <c r="AO79" i="50"/>
  <c r="AT78" i="50"/>
  <c r="AR78" i="50"/>
  <c r="AO78" i="50"/>
  <c r="F78" i="50"/>
  <c r="G78" i="50" s="1"/>
  <c r="AA78" i="50" s="1"/>
  <c r="AT77" i="50"/>
  <c r="AR77" i="50"/>
  <c r="AO77" i="50"/>
  <c r="AT76" i="50"/>
  <c r="AR76" i="50"/>
  <c r="AO76" i="50"/>
  <c r="AT75" i="50"/>
  <c r="AR75" i="50"/>
  <c r="AO75" i="50"/>
  <c r="AT74" i="50"/>
  <c r="AR74" i="50"/>
  <c r="AO74" i="50"/>
  <c r="AT73" i="50"/>
  <c r="AO73" i="50"/>
  <c r="AT72" i="50"/>
  <c r="AO72" i="50"/>
  <c r="N72" i="50"/>
  <c r="AT71" i="50"/>
  <c r="AO71" i="50"/>
  <c r="AT70" i="50"/>
  <c r="AO70" i="50"/>
  <c r="J70" i="50"/>
  <c r="M70" i="50" s="1"/>
  <c r="AT69" i="50"/>
  <c r="AO69" i="50"/>
  <c r="AT68" i="50"/>
  <c r="AO68" i="50"/>
  <c r="AT67" i="50"/>
  <c r="AO67" i="50"/>
  <c r="AT66" i="50"/>
  <c r="AO66" i="50"/>
  <c r="AT65" i="50"/>
  <c r="AT64" i="50"/>
  <c r="AT63" i="50"/>
  <c r="M63" i="50"/>
  <c r="D63" i="50"/>
  <c r="AT62" i="50"/>
  <c r="J62" i="50"/>
  <c r="A62" i="50"/>
  <c r="AT61" i="50"/>
  <c r="AT60" i="50"/>
  <c r="AT59" i="50"/>
  <c r="D59" i="50"/>
  <c r="AT58" i="50"/>
  <c r="D58" i="50"/>
  <c r="AT57" i="50"/>
  <c r="AT56" i="50"/>
  <c r="D56" i="50"/>
  <c r="AT55" i="50"/>
  <c r="J55" i="50"/>
  <c r="M55" i="50" s="1"/>
  <c r="D55" i="50"/>
  <c r="AT54" i="50"/>
  <c r="AH54" i="50"/>
  <c r="D54" i="50"/>
  <c r="AT53" i="50"/>
  <c r="D53" i="50"/>
  <c r="AT52" i="50"/>
  <c r="D52" i="50"/>
  <c r="A52" i="50"/>
  <c r="AT51" i="50"/>
  <c r="D51" i="50"/>
  <c r="A51" i="50"/>
  <c r="AT50" i="50"/>
  <c r="D50" i="50"/>
  <c r="A50" i="50"/>
  <c r="AT49" i="50"/>
  <c r="AJ49" i="50"/>
  <c r="AL49" i="50" s="1"/>
  <c r="AT48" i="50"/>
  <c r="AJ48" i="50"/>
  <c r="AL48" i="50" s="1"/>
  <c r="J48" i="50"/>
  <c r="M48" i="50" s="1"/>
  <c r="D48" i="50"/>
  <c r="AT47" i="50"/>
  <c r="AJ47" i="50"/>
  <c r="AL47" i="50" s="1"/>
  <c r="J47" i="50"/>
  <c r="L47" i="50"/>
  <c r="F47" i="50"/>
  <c r="G47" i="50" s="1"/>
  <c r="AT46" i="50"/>
  <c r="AJ46" i="50"/>
  <c r="AL46" i="50" s="1"/>
  <c r="D46" i="50"/>
  <c r="AT45" i="50"/>
  <c r="AJ45" i="50"/>
  <c r="AL45" i="50" s="1"/>
  <c r="F45" i="50"/>
  <c r="G45" i="50" s="1"/>
  <c r="AA45" i="50" s="1"/>
  <c r="AH45" i="50"/>
  <c r="A45" i="50"/>
  <c r="AT44" i="50"/>
  <c r="AJ44" i="50"/>
  <c r="AL44" i="50" s="1"/>
  <c r="D44" i="50"/>
  <c r="AT43" i="50"/>
  <c r="AJ43" i="50"/>
  <c r="AL43" i="50" s="1"/>
  <c r="A43" i="50"/>
  <c r="AT42" i="50"/>
  <c r="AJ42" i="50"/>
  <c r="AL42" i="50" s="1"/>
  <c r="AT41" i="50"/>
  <c r="AJ41" i="50"/>
  <c r="AK41" i="50" s="1"/>
  <c r="J41" i="50"/>
  <c r="AT40" i="50"/>
  <c r="AJ40" i="50"/>
  <c r="AK40" i="50" s="1"/>
  <c r="M40" i="50"/>
  <c r="D40" i="50"/>
  <c r="AT39" i="50"/>
  <c r="AJ39" i="50"/>
  <c r="AK39" i="50" s="1"/>
  <c r="J39" i="50"/>
  <c r="AT38" i="50"/>
  <c r="AJ38" i="50"/>
  <c r="AK38" i="50" s="1"/>
  <c r="AH38" i="50"/>
  <c r="F38" i="50"/>
  <c r="G38" i="50" s="1"/>
  <c r="S38" i="50" s="1"/>
  <c r="D38" i="50"/>
  <c r="AT37" i="50"/>
  <c r="AJ37" i="50"/>
  <c r="AK37" i="50" s="1"/>
  <c r="D37" i="50"/>
  <c r="A37" i="50"/>
  <c r="AT36" i="50"/>
  <c r="AJ36" i="50"/>
  <c r="AK36" i="50" s="1"/>
  <c r="D36" i="50"/>
  <c r="AT35" i="50"/>
  <c r="AJ35" i="50"/>
  <c r="AK35" i="50" s="1"/>
  <c r="D35" i="50"/>
  <c r="AT34" i="50"/>
  <c r="AJ34" i="50"/>
  <c r="AK34" i="50" s="1"/>
  <c r="AT33" i="50"/>
  <c r="AT32" i="50"/>
  <c r="J32" i="50"/>
  <c r="M32" i="50" s="1"/>
  <c r="AT31" i="50"/>
  <c r="F31" i="50"/>
  <c r="G31" i="50" s="1"/>
  <c r="A31" i="50"/>
  <c r="AT30" i="50"/>
  <c r="A30" i="50"/>
  <c r="AT29" i="50"/>
  <c r="A29" i="50"/>
  <c r="AT28" i="50"/>
  <c r="D28" i="50"/>
  <c r="AT27" i="50"/>
  <c r="D27" i="50"/>
  <c r="AT26" i="50"/>
  <c r="D26" i="50"/>
  <c r="AT25" i="50"/>
  <c r="AO25" i="50"/>
  <c r="J25" i="50"/>
  <c r="L25" i="50" s="1"/>
  <c r="AT24" i="50"/>
  <c r="AO24" i="50"/>
  <c r="A24" i="50"/>
  <c r="AT23" i="50"/>
  <c r="AO23" i="50"/>
  <c r="D23" i="50"/>
  <c r="AT22" i="50"/>
  <c r="AO22" i="50"/>
  <c r="F22" i="50"/>
  <c r="G22" i="50" s="1"/>
  <c r="AT21" i="50"/>
  <c r="AO21" i="50"/>
  <c r="D21" i="50"/>
  <c r="AT20" i="50"/>
  <c r="AO20" i="50"/>
  <c r="J20" i="50"/>
  <c r="AT19" i="50"/>
  <c r="AO19" i="50"/>
  <c r="D19" i="50"/>
  <c r="AT18" i="50"/>
  <c r="AO18" i="50"/>
  <c r="D18" i="50"/>
  <c r="AT17" i="50"/>
  <c r="AO17" i="50"/>
  <c r="J17" i="50"/>
  <c r="M17" i="50" s="1"/>
  <c r="AT16" i="50"/>
  <c r="AO16" i="50"/>
  <c r="AT15" i="50"/>
  <c r="AO15" i="50"/>
  <c r="F15" i="50"/>
  <c r="G15" i="50" s="1"/>
  <c r="P15" i="50" s="1"/>
  <c r="D15" i="50"/>
  <c r="AT14" i="50"/>
  <c r="AO14" i="50"/>
  <c r="AH14" i="50"/>
  <c r="F14" i="50"/>
  <c r="G14" i="50" s="1"/>
  <c r="AT13" i="50"/>
  <c r="AO13" i="50"/>
  <c r="J13" i="50"/>
  <c r="AT12" i="50"/>
  <c r="AO12" i="50"/>
  <c r="AT11" i="50"/>
  <c r="AO11" i="50"/>
  <c r="J11" i="50"/>
  <c r="D11" i="50"/>
  <c r="A11" i="50"/>
  <c r="AT10" i="50"/>
  <c r="AO10" i="50"/>
  <c r="J10" i="50"/>
  <c r="D10" i="50"/>
  <c r="A10" i="50"/>
  <c r="AT9" i="50"/>
  <c r="AO9" i="50"/>
  <c r="J9" i="50"/>
  <c r="M9" i="50" s="1"/>
  <c r="A9" i="50"/>
  <c r="AT8" i="50"/>
  <c r="AO8" i="50"/>
  <c r="AT7" i="50"/>
  <c r="AO7" i="50"/>
  <c r="F7" i="50"/>
  <c r="G7" i="50" s="1"/>
  <c r="D7" i="50"/>
  <c r="A7" i="50"/>
  <c r="AT6" i="50"/>
  <c r="AO6" i="50"/>
  <c r="AH6" i="50"/>
  <c r="AT5" i="50"/>
  <c r="AO5" i="50"/>
  <c r="D5" i="50"/>
  <c r="A5" i="50"/>
  <c r="AT4" i="50"/>
  <c r="AO4" i="50"/>
  <c r="AT3" i="50"/>
  <c r="AO3" i="50"/>
  <c r="L3" i="50"/>
  <c r="J3" i="50"/>
  <c r="N3" i="50" s="1"/>
  <c r="D3" i="50"/>
  <c r="AT2" i="50"/>
  <c r="AO2" i="50"/>
  <c r="AC2" i="50"/>
  <c r="A2" i="50"/>
  <c r="H3" i="49"/>
  <c r="J3" i="49" s="1"/>
  <c r="H4" i="49"/>
  <c r="J4" i="49" s="1"/>
  <c r="H5" i="49"/>
  <c r="H6" i="49"/>
  <c r="J6" i="49" s="1"/>
  <c r="H7" i="49"/>
  <c r="J7" i="49" s="1"/>
  <c r="N7" i="49" s="1"/>
  <c r="H8" i="49"/>
  <c r="J8" i="49" s="1"/>
  <c r="H9" i="49"/>
  <c r="J9" i="49" s="1"/>
  <c r="H10" i="49"/>
  <c r="J10" i="49" s="1"/>
  <c r="H11" i="49"/>
  <c r="J11" i="49" s="1"/>
  <c r="N11" i="49" s="1"/>
  <c r="H12" i="49"/>
  <c r="J12" i="49" s="1"/>
  <c r="M12" i="49" s="1"/>
  <c r="H13" i="49"/>
  <c r="J13" i="49" s="1"/>
  <c r="M13" i="49" s="1"/>
  <c r="H14" i="49"/>
  <c r="H15" i="49"/>
  <c r="H16" i="49"/>
  <c r="J16" i="49" s="1"/>
  <c r="H17" i="49"/>
  <c r="J17" i="49" s="1"/>
  <c r="H18" i="49"/>
  <c r="J18" i="49" s="1"/>
  <c r="H19" i="49"/>
  <c r="J19" i="49" s="1"/>
  <c r="N19" i="49" s="1"/>
  <c r="H20" i="49"/>
  <c r="J20" i="49" s="1"/>
  <c r="L20" i="49" s="1"/>
  <c r="H21" i="49"/>
  <c r="H22" i="49"/>
  <c r="J22" i="49" s="1"/>
  <c r="M22" i="49" s="1"/>
  <c r="H23" i="49"/>
  <c r="H24" i="49"/>
  <c r="J24" i="49" s="1"/>
  <c r="H25" i="49"/>
  <c r="J25" i="49" s="1"/>
  <c r="L25" i="49" s="1"/>
  <c r="H26" i="49"/>
  <c r="J26" i="49" s="1"/>
  <c r="N26" i="49" s="1"/>
  <c r="H27" i="49"/>
  <c r="J27" i="49" s="1"/>
  <c r="N27" i="49" s="1"/>
  <c r="H28" i="49"/>
  <c r="J28" i="49" s="1"/>
  <c r="H29" i="49"/>
  <c r="H30" i="49"/>
  <c r="H31" i="49"/>
  <c r="J31" i="49" s="1"/>
  <c r="N31" i="49" s="1"/>
  <c r="H32" i="49"/>
  <c r="J32" i="49" s="1"/>
  <c r="N32" i="49" s="1"/>
  <c r="H33" i="49"/>
  <c r="J33" i="49" s="1"/>
  <c r="H34" i="49"/>
  <c r="J34" i="49"/>
  <c r="H35" i="49"/>
  <c r="J35" i="49" s="1"/>
  <c r="L35" i="49" s="1"/>
  <c r="H36" i="49"/>
  <c r="H37" i="49"/>
  <c r="J37" i="49" s="1"/>
  <c r="H38" i="49"/>
  <c r="J38" i="49" s="1"/>
  <c r="H39" i="49"/>
  <c r="H40" i="49"/>
  <c r="J40" i="49" s="1"/>
  <c r="M40" i="49" s="1"/>
  <c r="H41" i="49"/>
  <c r="H42" i="49"/>
  <c r="J42" i="49" s="1"/>
  <c r="H43" i="49"/>
  <c r="J43" i="49" s="1"/>
  <c r="H44" i="49"/>
  <c r="H45" i="49"/>
  <c r="J45" i="49" s="1"/>
  <c r="H46" i="49"/>
  <c r="H47" i="49"/>
  <c r="J47" i="49" s="1"/>
  <c r="H48" i="49"/>
  <c r="J48" i="49" s="1"/>
  <c r="H49" i="49"/>
  <c r="J49" i="49" s="1"/>
  <c r="H50" i="49"/>
  <c r="J50" i="49" s="1"/>
  <c r="L50" i="49" s="1"/>
  <c r="H51" i="49"/>
  <c r="J51" i="49" s="1"/>
  <c r="N51" i="49" s="1"/>
  <c r="H52" i="49"/>
  <c r="H53" i="49"/>
  <c r="H54" i="49"/>
  <c r="J54" i="49" s="1"/>
  <c r="N54" i="49" s="1"/>
  <c r="H55" i="49"/>
  <c r="J55" i="49" s="1"/>
  <c r="H56" i="49"/>
  <c r="J56" i="49" s="1"/>
  <c r="L56" i="49" s="1"/>
  <c r="H57" i="49"/>
  <c r="H58" i="49"/>
  <c r="J58" i="49" s="1"/>
  <c r="H59" i="49"/>
  <c r="J59" i="49" s="1"/>
  <c r="L59" i="49" s="1"/>
  <c r="H60" i="49"/>
  <c r="H61" i="49"/>
  <c r="J61" i="49" s="1"/>
  <c r="L61" i="49" s="1"/>
  <c r="H62" i="49"/>
  <c r="J62" i="49" s="1"/>
  <c r="H63" i="49"/>
  <c r="J63" i="49" s="1"/>
  <c r="H64" i="49"/>
  <c r="J64" i="49" s="1"/>
  <c r="N64" i="49" s="1"/>
  <c r="H65" i="49"/>
  <c r="H66" i="49"/>
  <c r="J66" i="49" s="1"/>
  <c r="H67" i="49"/>
  <c r="J67" i="49" s="1"/>
  <c r="M67" i="49" s="1"/>
  <c r="H68" i="49"/>
  <c r="H69" i="49"/>
  <c r="J69" i="49" s="1"/>
  <c r="M69" i="49" s="1"/>
  <c r="H70" i="49"/>
  <c r="H71" i="49"/>
  <c r="J71" i="49" s="1"/>
  <c r="M71" i="49" s="1"/>
  <c r="H72" i="49"/>
  <c r="J72" i="49" s="1"/>
  <c r="N72" i="49" s="1"/>
  <c r="H73" i="49"/>
  <c r="H74" i="49"/>
  <c r="J74" i="49" s="1"/>
  <c r="H75" i="49"/>
  <c r="J75" i="49" s="1"/>
  <c r="R75" i="49" s="1"/>
  <c r="H76" i="49"/>
  <c r="J76" i="49" s="1"/>
  <c r="H77" i="49"/>
  <c r="J77" i="49" s="1"/>
  <c r="H78" i="49"/>
  <c r="H79" i="49"/>
  <c r="H80" i="49"/>
  <c r="J80" i="49" s="1"/>
  <c r="L80" i="49" s="1"/>
  <c r="H81" i="49"/>
  <c r="H82" i="49"/>
  <c r="J82" i="49" s="1"/>
  <c r="H83" i="49"/>
  <c r="J83" i="49" s="1"/>
  <c r="L83" i="49" s="1"/>
  <c r="H84" i="49"/>
  <c r="J84" i="49" s="1"/>
  <c r="H85" i="49"/>
  <c r="H86" i="49"/>
  <c r="H87" i="49"/>
  <c r="J87" i="49" s="1"/>
  <c r="N87" i="49" s="1"/>
  <c r="H88" i="49"/>
  <c r="J88" i="49" s="1"/>
  <c r="H89" i="49"/>
  <c r="J89" i="49" s="1"/>
  <c r="H90" i="49"/>
  <c r="J90" i="49" s="1"/>
  <c r="H91" i="49"/>
  <c r="J91" i="49" s="1"/>
  <c r="H92" i="49"/>
  <c r="H93" i="49"/>
  <c r="J93" i="49" s="1"/>
  <c r="H94" i="49"/>
  <c r="J94" i="49" s="1"/>
  <c r="M94" i="49" s="1"/>
  <c r="H95" i="49"/>
  <c r="J95" i="49" s="1"/>
  <c r="H96" i="49"/>
  <c r="J96" i="49" s="1"/>
  <c r="L96" i="49" s="1"/>
  <c r="H97" i="49"/>
  <c r="J97" i="49" s="1"/>
  <c r="H98" i="49"/>
  <c r="J98" i="49" s="1"/>
  <c r="H99" i="49"/>
  <c r="J99" i="49" s="1"/>
  <c r="N99" i="49" s="1"/>
  <c r="H100" i="49"/>
  <c r="J100" i="49" s="1"/>
  <c r="H101" i="49"/>
  <c r="J101" i="49" s="1"/>
  <c r="H102" i="49"/>
  <c r="J102" i="49" s="1"/>
  <c r="H103" i="49"/>
  <c r="H104" i="49"/>
  <c r="J104" i="49" s="1"/>
  <c r="H105" i="49"/>
  <c r="J105" i="49" s="1"/>
  <c r="M105" i="49" s="1"/>
  <c r="H106" i="49"/>
  <c r="J106" i="49" s="1"/>
  <c r="H107" i="49"/>
  <c r="J107" i="49" s="1"/>
  <c r="N107" i="49" s="1"/>
  <c r="H108" i="49"/>
  <c r="H109" i="49"/>
  <c r="J109" i="49" s="1"/>
  <c r="H110" i="49"/>
  <c r="J110" i="49" s="1"/>
  <c r="H111" i="49"/>
  <c r="J111" i="49" s="1"/>
  <c r="H112" i="49"/>
  <c r="J112" i="49" s="1"/>
  <c r="L112" i="49" s="1"/>
  <c r="H113" i="49"/>
  <c r="H114" i="49"/>
  <c r="J114" i="49" s="1"/>
  <c r="H115" i="49"/>
  <c r="J115" i="49" s="1"/>
  <c r="H116" i="49"/>
  <c r="J116" i="49" s="1"/>
  <c r="H117" i="49"/>
  <c r="H118" i="49"/>
  <c r="J118" i="49" s="1"/>
  <c r="N118" i="49" s="1"/>
  <c r="H119" i="49"/>
  <c r="H120" i="49"/>
  <c r="J120" i="49" s="1"/>
  <c r="L120" i="49" s="1"/>
  <c r="H121" i="49"/>
  <c r="J121" i="49" s="1"/>
  <c r="H122" i="49"/>
  <c r="J122" i="49" s="1"/>
  <c r="H123" i="49"/>
  <c r="J123" i="49" s="1"/>
  <c r="N123" i="49" s="1"/>
  <c r="H124" i="49"/>
  <c r="H125" i="49"/>
  <c r="J125" i="49" s="1"/>
  <c r="H126" i="49"/>
  <c r="J126" i="49" s="1"/>
  <c r="L126" i="49" s="1"/>
  <c r="H127" i="49"/>
  <c r="H128" i="49"/>
  <c r="J128" i="49" s="1"/>
  <c r="M128" i="49" s="1"/>
  <c r="H129" i="49"/>
  <c r="J129" i="49" s="1"/>
  <c r="E3" i="49"/>
  <c r="AX3" i="49" s="1"/>
  <c r="E4" i="49"/>
  <c r="AX4" i="49" s="1"/>
  <c r="E5" i="49"/>
  <c r="AX5" i="49" s="1"/>
  <c r="E6" i="49"/>
  <c r="F6" i="49" s="1"/>
  <c r="G6" i="49" s="1"/>
  <c r="E7" i="49"/>
  <c r="E8" i="49"/>
  <c r="AX8" i="49" s="1"/>
  <c r="E9" i="49"/>
  <c r="E10" i="49"/>
  <c r="AX10" i="49" s="1"/>
  <c r="E11" i="49"/>
  <c r="AX11" i="49" s="1"/>
  <c r="E12" i="49"/>
  <c r="AX12" i="49" s="1"/>
  <c r="E13" i="49"/>
  <c r="AX13" i="49" s="1"/>
  <c r="E14" i="49"/>
  <c r="AH14" i="49" s="1"/>
  <c r="E15" i="49"/>
  <c r="E16" i="49"/>
  <c r="AX16" i="49" s="1"/>
  <c r="E17" i="49"/>
  <c r="E18" i="49"/>
  <c r="E19" i="49"/>
  <c r="AX19" i="49" s="1"/>
  <c r="E20" i="49"/>
  <c r="F20" i="49" s="1"/>
  <c r="G20" i="49" s="1"/>
  <c r="E21" i="49"/>
  <c r="E22" i="49"/>
  <c r="AX22" i="49" s="1"/>
  <c r="E23" i="49"/>
  <c r="E24" i="49"/>
  <c r="AX24" i="49" s="1"/>
  <c r="E25" i="49"/>
  <c r="AX25" i="49" s="1"/>
  <c r="E26" i="49"/>
  <c r="AX26" i="49" s="1"/>
  <c r="E27" i="49"/>
  <c r="AX27" i="49" s="1"/>
  <c r="E28" i="49"/>
  <c r="E29" i="49"/>
  <c r="E30" i="49"/>
  <c r="E31" i="49"/>
  <c r="E32" i="49"/>
  <c r="E33" i="49"/>
  <c r="E34" i="49"/>
  <c r="AX34" i="49" s="1"/>
  <c r="E35" i="49"/>
  <c r="AX35" i="49" s="1"/>
  <c r="E36" i="49"/>
  <c r="AH36" i="49" s="1"/>
  <c r="E37" i="49"/>
  <c r="E38" i="49"/>
  <c r="E39" i="49"/>
  <c r="E40" i="49"/>
  <c r="E41" i="49"/>
  <c r="E42" i="49"/>
  <c r="AX42" i="49" s="1"/>
  <c r="E43" i="49"/>
  <c r="AX43" i="49" s="1"/>
  <c r="E44" i="49"/>
  <c r="AX44" i="49" s="1"/>
  <c r="E45" i="49"/>
  <c r="E46" i="49"/>
  <c r="AX46" i="49" s="1"/>
  <c r="E47" i="49"/>
  <c r="E48" i="49"/>
  <c r="AX48" i="49" s="1"/>
  <c r="E49" i="49"/>
  <c r="E50" i="49"/>
  <c r="E51" i="49"/>
  <c r="E52" i="49"/>
  <c r="AX52" i="49" s="1"/>
  <c r="E53" i="49"/>
  <c r="AX53" i="49" s="1"/>
  <c r="E54" i="49"/>
  <c r="AH54" i="49" s="1"/>
  <c r="E55" i="49"/>
  <c r="E56" i="49"/>
  <c r="AX56" i="49" s="1"/>
  <c r="E57" i="49"/>
  <c r="AX57" i="49" s="1"/>
  <c r="E58" i="49"/>
  <c r="AX58" i="49" s="1"/>
  <c r="E59" i="49"/>
  <c r="AX59" i="49" s="1"/>
  <c r="E60" i="49"/>
  <c r="AX60" i="49" s="1"/>
  <c r="E61" i="49"/>
  <c r="AX61" i="49" s="1"/>
  <c r="E62" i="49"/>
  <c r="E63" i="49"/>
  <c r="E64" i="49"/>
  <c r="AX64" i="49" s="1"/>
  <c r="E65" i="49"/>
  <c r="E66" i="49"/>
  <c r="AX66" i="49" s="1"/>
  <c r="E67" i="49"/>
  <c r="AX67" i="49" s="1"/>
  <c r="E68" i="49"/>
  <c r="AG68" i="49" s="1"/>
  <c r="E69" i="49"/>
  <c r="AX69" i="49" s="1"/>
  <c r="E70" i="49"/>
  <c r="E71" i="49"/>
  <c r="AX71" i="49" s="1"/>
  <c r="E72" i="49"/>
  <c r="AX72" i="49" s="1"/>
  <c r="E73" i="49"/>
  <c r="E74" i="49"/>
  <c r="AX74" i="49" s="1"/>
  <c r="E75" i="49"/>
  <c r="AX75" i="49" s="1"/>
  <c r="E76" i="49"/>
  <c r="E77" i="49"/>
  <c r="AX77" i="49" s="1"/>
  <c r="E78" i="49"/>
  <c r="E79" i="49"/>
  <c r="AX79" i="49" s="1"/>
  <c r="E80" i="49"/>
  <c r="E81" i="49"/>
  <c r="E82" i="49"/>
  <c r="AX82" i="49" s="1"/>
  <c r="E83" i="49"/>
  <c r="AX83" i="49" s="1"/>
  <c r="E84" i="49"/>
  <c r="E85" i="49"/>
  <c r="AX85" i="49" s="1"/>
  <c r="E86" i="49"/>
  <c r="AX86" i="49" s="1"/>
  <c r="E87" i="49"/>
  <c r="AX87" i="49" s="1"/>
  <c r="E88" i="49"/>
  <c r="E89" i="49"/>
  <c r="AX89" i="49" s="1"/>
  <c r="E90" i="49"/>
  <c r="AX90" i="49" s="1"/>
  <c r="E91" i="49"/>
  <c r="AX91" i="49" s="1"/>
  <c r="E92" i="49"/>
  <c r="E93" i="49"/>
  <c r="AX93" i="49" s="1"/>
  <c r="E94" i="49"/>
  <c r="E95" i="49"/>
  <c r="E96" i="49"/>
  <c r="AX96" i="49" s="1"/>
  <c r="E97" i="49"/>
  <c r="AX97" i="49" s="1"/>
  <c r="E98" i="49"/>
  <c r="AX98" i="49" s="1"/>
  <c r="E99" i="49"/>
  <c r="AX99" i="49" s="1"/>
  <c r="E100" i="49"/>
  <c r="E101" i="49"/>
  <c r="AX101" i="49" s="1"/>
  <c r="E102" i="49"/>
  <c r="E103" i="49"/>
  <c r="E104" i="49"/>
  <c r="AX104" i="49" s="1"/>
  <c r="E105" i="49"/>
  <c r="E106" i="49"/>
  <c r="E107" i="49"/>
  <c r="AX107" i="49" s="1"/>
  <c r="E108" i="49"/>
  <c r="AX108" i="49" s="1"/>
  <c r="E109" i="49"/>
  <c r="AX109" i="49" s="1"/>
  <c r="E110" i="49"/>
  <c r="E111" i="49"/>
  <c r="E112" i="49"/>
  <c r="AX112" i="49" s="1"/>
  <c r="E113" i="49"/>
  <c r="AX113" i="49" s="1"/>
  <c r="E114" i="49"/>
  <c r="AX114" i="49" s="1"/>
  <c r="E115" i="49"/>
  <c r="AX115" i="49" s="1"/>
  <c r="E116" i="49"/>
  <c r="AX116" i="49" s="1"/>
  <c r="E117" i="49"/>
  <c r="AX117" i="49" s="1"/>
  <c r="E118" i="49"/>
  <c r="E119" i="49"/>
  <c r="E120" i="49"/>
  <c r="AX120" i="49" s="1"/>
  <c r="E121" i="49"/>
  <c r="E122" i="49"/>
  <c r="AX122" i="49" s="1"/>
  <c r="E123" i="49"/>
  <c r="AX123" i="49" s="1"/>
  <c r="E124" i="49"/>
  <c r="AX124" i="49" s="1"/>
  <c r="E125" i="49"/>
  <c r="AX125" i="49" s="1"/>
  <c r="E126" i="49"/>
  <c r="AX126" i="49" s="1"/>
  <c r="E127" i="49"/>
  <c r="E128" i="49"/>
  <c r="AX128" i="49" s="1"/>
  <c r="E129" i="49"/>
  <c r="E2" i="49"/>
  <c r="AX2" i="49" s="1"/>
  <c r="H2" i="49"/>
  <c r="AE145" i="49" a="1"/>
  <c r="AE145" i="49" s="1"/>
  <c r="AE144" i="49" a="1"/>
  <c r="AE144" i="49" s="1"/>
  <c r="AE143" i="49" a="1"/>
  <c r="AE143" i="49" s="1"/>
  <c r="AE142" i="49" a="1"/>
  <c r="AE142" i="49" s="1"/>
  <c r="AE141" i="49" a="1"/>
  <c r="AE141" i="49" s="1"/>
  <c r="AE140" i="49" a="1"/>
  <c r="AE140" i="49" s="1"/>
  <c r="AE139" i="49" a="1"/>
  <c r="AE139" i="49" s="1"/>
  <c r="AE138" i="49" a="1"/>
  <c r="AE138" i="49" s="1"/>
  <c r="AE137" i="49" a="1"/>
  <c r="AE137" i="49" s="1"/>
  <c r="AE136" i="49" a="1"/>
  <c r="AE136" i="49" s="1"/>
  <c r="AE135" i="49" a="1"/>
  <c r="AE135" i="49" s="1"/>
  <c r="AE134" i="49" a="1"/>
  <c r="AE134" i="49" s="1"/>
  <c r="AE133" i="49" a="1"/>
  <c r="AE133" i="49" s="1"/>
  <c r="AE132" i="49" a="1"/>
  <c r="AE132" i="49" s="1"/>
  <c r="AE131" i="49" a="1"/>
  <c r="AE131" i="49" s="1"/>
  <c r="AE130" i="49" a="1"/>
  <c r="AE130" i="49" s="1"/>
  <c r="AT129" i="49"/>
  <c r="AR129" i="49"/>
  <c r="AO129" i="49"/>
  <c r="AT128" i="49"/>
  <c r="AR128" i="49"/>
  <c r="AO128" i="49"/>
  <c r="AT127" i="49"/>
  <c r="AR127" i="49"/>
  <c r="AO127" i="49"/>
  <c r="J127" i="49"/>
  <c r="AT126" i="49"/>
  <c r="AR126" i="49"/>
  <c r="AO126" i="49"/>
  <c r="AT125" i="49"/>
  <c r="AR125" i="49"/>
  <c r="AO125" i="49"/>
  <c r="F125" i="49"/>
  <c r="G125" i="49" s="1"/>
  <c r="W125" i="49" s="1"/>
  <c r="AT124" i="49"/>
  <c r="AR124" i="49"/>
  <c r="AO124" i="49"/>
  <c r="J124" i="49"/>
  <c r="AT123" i="49"/>
  <c r="AR123" i="49"/>
  <c r="AO123" i="49"/>
  <c r="AT122" i="49"/>
  <c r="AR122" i="49"/>
  <c r="AO122" i="49"/>
  <c r="AT121" i="49"/>
  <c r="AR121" i="49"/>
  <c r="AO121" i="49"/>
  <c r="AT120" i="49"/>
  <c r="AR120" i="49"/>
  <c r="AO120" i="49"/>
  <c r="AT119" i="49"/>
  <c r="AR119" i="49"/>
  <c r="AO119" i="49"/>
  <c r="J119" i="49"/>
  <c r="AT118" i="49"/>
  <c r="AR118" i="49"/>
  <c r="AO118" i="49"/>
  <c r="AT117" i="49"/>
  <c r="AR117" i="49"/>
  <c r="AO117" i="49"/>
  <c r="J117" i="49"/>
  <c r="AT116" i="49"/>
  <c r="AR116" i="49"/>
  <c r="AO116" i="49"/>
  <c r="F116" i="49"/>
  <c r="G116" i="49" s="1"/>
  <c r="P116" i="49" s="1"/>
  <c r="AT115" i="49"/>
  <c r="AR115" i="49"/>
  <c r="AO115" i="49"/>
  <c r="F115" i="49"/>
  <c r="G115" i="49" s="1"/>
  <c r="AT114" i="49"/>
  <c r="AR114" i="49"/>
  <c r="AO114" i="49"/>
  <c r="AT113" i="49"/>
  <c r="AR113" i="49"/>
  <c r="AO113" i="49"/>
  <c r="J113" i="49"/>
  <c r="AT112" i="49"/>
  <c r="AR112" i="49"/>
  <c r="AO112" i="49"/>
  <c r="AT111" i="49"/>
  <c r="AR111" i="49"/>
  <c r="AO111" i="49"/>
  <c r="AT110" i="49"/>
  <c r="AR110" i="49"/>
  <c r="AO110" i="49"/>
  <c r="AT109" i="49"/>
  <c r="AR109" i="49"/>
  <c r="AO109" i="49"/>
  <c r="F109" i="49"/>
  <c r="G109" i="49" s="1"/>
  <c r="AT108" i="49"/>
  <c r="AR108" i="49"/>
  <c r="AO108" i="49"/>
  <c r="J108" i="49"/>
  <c r="AT107" i="49"/>
  <c r="AR107" i="49"/>
  <c r="AO107" i="49"/>
  <c r="F107" i="49"/>
  <c r="G107" i="49" s="1"/>
  <c r="Z107" i="49" s="1"/>
  <c r="AZ107" i="49" s="1"/>
  <c r="AT106" i="49"/>
  <c r="AR106" i="49"/>
  <c r="AO106" i="49"/>
  <c r="AT105" i="49"/>
  <c r="AR105" i="49"/>
  <c r="AO105" i="49"/>
  <c r="AT104" i="49"/>
  <c r="AR104" i="49"/>
  <c r="AO104" i="49"/>
  <c r="A104" i="49"/>
  <c r="D104" i="49"/>
  <c r="AT103" i="49"/>
  <c r="AR103" i="49"/>
  <c r="AO103" i="49"/>
  <c r="J103" i="49"/>
  <c r="M103" i="49" s="1"/>
  <c r="AT102" i="49"/>
  <c r="AR102" i="49"/>
  <c r="AO102" i="49"/>
  <c r="AT101" i="49"/>
  <c r="AR101" i="49"/>
  <c r="AO101" i="49"/>
  <c r="AT100" i="49"/>
  <c r="AR100" i="49"/>
  <c r="AO100" i="49"/>
  <c r="A100" i="49"/>
  <c r="AT99" i="49"/>
  <c r="AR99" i="49"/>
  <c r="AO99" i="49"/>
  <c r="F99" i="49"/>
  <c r="G99" i="49" s="1"/>
  <c r="D99" i="49"/>
  <c r="AT98" i="49"/>
  <c r="AR98" i="49"/>
  <c r="AO98" i="49"/>
  <c r="AT97" i="49"/>
  <c r="AR97" i="49"/>
  <c r="AO97" i="49"/>
  <c r="AT96" i="49"/>
  <c r="AR96" i="49"/>
  <c r="AO96" i="49"/>
  <c r="F96" i="49"/>
  <c r="G96" i="49" s="1"/>
  <c r="W96" i="49" s="1"/>
  <c r="AT95" i="49"/>
  <c r="AR95" i="49"/>
  <c r="AO95" i="49"/>
  <c r="AT94" i="49"/>
  <c r="AR94" i="49"/>
  <c r="AO94" i="49"/>
  <c r="AT93" i="49"/>
  <c r="AR93" i="49"/>
  <c r="AO93" i="49"/>
  <c r="F93" i="49"/>
  <c r="G93" i="49" s="1"/>
  <c r="AT92" i="49"/>
  <c r="AR92" i="49"/>
  <c r="AO92" i="49"/>
  <c r="J92" i="49"/>
  <c r="AT91" i="49"/>
  <c r="AR91" i="49"/>
  <c r="AO91" i="49"/>
  <c r="F91" i="49"/>
  <c r="G91" i="49" s="1"/>
  <c r="AT90" i="49"/>
  <c r="AR90" i="49"/>
  <c r="AO90" i="49"/>
  <c r="AT89" i="49"/>
  <c r="AR89" i="49"/>
  <c r="AO89" i="49"/>
  <c r="AT88" i="49"/>
  <c r="AR88" i="49"/>
  <c r="AO88" i="49"/>
  <c r="AT87" i="49"/>
  <c r="AR87" i="49"/>
  <c r="AO87" i="49"/>
  <c r="F87" i="49"/>
  <c r="G87" i="49" s="1"/>
  <c r="R87" i="49" s="1"/>
  <c r="AT86" i="49"/>
  <c r="AR86" i="49"/>
  <c r="AO86" i="49"/>
  <c r="J86" i="49"/>
  <c r="F86" i="49"/>
  <c r="G86" i="49" s="1"/>
  <c r="AT85" i="49"/>
  <c r="AR85" i="49"/>
  <c r="AO85" i="49"/>
  <c r="J85" i="49"/>
  <c r="N85" i="49" s="1"/>
  <c r="AT84" i="49"/>
  <c r="AR84" i="49"/>
  <c r="AO84" i="49"/>
  <c r="AT83" i="49"/>
  <c r="AR83" i="49"/>
  <c r="AO83" i="49"/>
  <c r="F83" i="49"/>
  <c r="G83" i="49" s="1"/>
  <c r="AT82" i="49"/>
  <c r="AR82" i="49"/>
  <c r="AO82" i="49"/>
  <c r="AT81" i="49"/>
  <c r="AR81" i="49"/>
  <c r="AO81" i="49"/>
  <c r="L81" i="49"/>
  <c r="J81" i="49"/>
  <c r="M81" i="49" s="1"/>
  <c r="AT80" i="49"/>
  <c r="AR80" i="49"/>
  <c r="AO80" i="49"/>
  <c r="AT79" i="49"/>
  <c r="AR79" i="49"/>
  <c r="AO79" i="49"/>
  <c r="J79" i="49"/>
  <c r="N79" i="49" s="1"/>
  <c r="AT78" i="49"/>
  <c r="AR78" i="49"/>
  <c r="AO78" i="49"/>
  <c r="J78" i="49"/>
  <c r="AT77" i="49"/>
  <c r="AR77" i="49"/>
  <c r="AO77" i="49"/>
  <c r="AT76" i="49"/>
  <c r="AR76" i="49"/>
  <c r="AO76" i="49"/>
  <c r="AT75" i="49"/>
  <c r="AR75" i="49"/>
  <c r="AO75" i="49"/>
  <c r="F75" i="49"/>
  <c r="G75" i="49" s="1"/>
  <c r="AT74" i="49"/>
  <c r="AR74" i="49"/>
  <c r="AO74" i="49"/>
  <c r="AT73" i="49"/>
  <c r="AO73" i="49"/>
  <c r="J73" i="49"/>
  <c r="AT72" i="49"/>
  <c r="AO72" i="49"/>
  <c r="D72" i="49"/>
  <c r="A72" i="49"/>
  <c r="AT71" i="49"/>
  <c r="AO71" i="49"/>
  <c r="AT70" i="49"/>
  <c r="AO70" i="49"/>
  <c r="J70" i="49"/>
  <c r="M70" i="49" s="1"/>
  <c r="D70" i="49"/>
  <c r="A70" i="49"/>
  <c r="AT69" i="49"/>
  <c r="AO69" i="49"/>
  <c r="D69" i="49"/>
  <c r="AT68" i="49"/>
  <c r="AO68" i="49"/>
  <c r="J68" i="49"/>
  <c r="N68" i="49" s="1"/>
  <c r="D68" i="49"/>
  <c r="A68" i="49"/>
  <c r="AT67" i="49"/>
  <c r="AO67" i="49"/>
  <c r="F67" i="49"/>
  <c r="G67" i="49" s="1"/>
  <c r="D67" i="49"/>
  <c r="AT66" i="49"/>
  <c r="AO66" i="49"/>
  <c r="AT65" i="49"/>
  <c r="J65" i="49"/>
  <c r="AT64" i="49"/>
  <c r="AH64" i="49"/>
  <c r="F64" i="49"/>
  <c r="G64" i="49" s="1"/>
  <c r="D64" i="49"/>
  <c r="AT63" i="49"/>
  <c r="D63" i="49"/>
  <c r="A63" i="49"/>
  <c r="AT62" i="49"/>
  <c r="F62" i="49"/>
  <c r="G62" i="49" s="1"/>
  <c r="A62" i="49"/>
  <c r="AT61" i="49"/>
  <c r="N61" i="49"/>
  <c r="A61" i="49"/>
  <c r="AT60" i="49"/>
  <c r="J60" i="49"/>
  <c r="M60" i="49" s="1"/>
  <c r="D60" i="49"/>
  <c r="A60" i="49"/>
  <c r="AT59" i="49"/>
  <c r="AH59" i="49"/>
  <c r="F59" i="49"/>
  <c r="G59" i="49" s="1"/>
  <c r="D59" i="49"/>
  <c r="AT58" i="49"/>
  <c r="AT57" i="49"/>
  <c r="J57" i="49"/>
  <c r="N57" i="49" s="1"/>
  <c r="D57" i="49"/>
  <c r="AT56" i="49"/>
  <c r="D56" i="49"/>
  <c r="A56" i="49"/>
  <c r="AT55" i="49"/>
  <c r="F55" i="49"/>
  <c r="G55" i="49" s="1"/>
  <c r="P55" i="49" s="1"/>
  <c r="D55" i="49"/>
  <c r="A55" i="49"/>
  <c r="AT54" i="49"/>
  <c r="D54" i="49"/>
  <c r="A54" i="49"/>
  <c r="AT53" i="49"/>
  <c r="J53" i="49"/>
  <c r="F53" i="49"/>
  <c r="G53" i="49" s="1"/>
  <c r="U53" i="49" s="1"/>
  <c r="AH53" i="49"/>
  <c r="D53" i="49"/>
  <c r="A53" i="49"/>
  <c r="AT52" i="49"/>
  <c r="J52" i="49"/>
  <c r="M52" i="49" s="1"/>
  <c r="AH52" i="49"/>
  <c r="AT51" i="49"/>
  <c r="A51" i="49"/>
  <c r="AT50" i="49"/>
  <c r="A50" i="49"/>
  <c r="AT49" i="49"/>
  <c r="AJ49" i="49"/>
  <c r="AL49" i="49" s="1"/>
  <c r="F49" i="49"/>
  <c r="G49" i="49" s="1"/>
  <c r="D49" i="49"/>
  <c r="A49" i="49"/>
  <c r="AT48" i="49"/>
  <c r="AJ48" i="49"/>
  <c r="AL48" i="49" s="1"/>
  <c r="AH48" i="49"/>
  <c r="F48" i="49"/>
  <c r="G48" i="49" s="1"/>
  <c r="AA48" i="49" s="1"/>
  <c r="D48" i="49"/>
  <c r="A48" i="49"/>
  <c r="AT47" i="49"/>
  <c r="AJ47" i="49"/>
  <c r="AL47" i="49" s="1"/>
  <c r="F47" i="49"/>
  <c r="G47" i="49" s="1"/>
  <c r="AT46" i="49"/>
  <c r="AJ46" i="49"/>
  <c r="AL46" i="49" s="1"/>
  <c r="J46" i="49"/>
  <c r="L46" i="49" s="1"/>
  <c r="D46" i="49"/>
  <c r="AT45" i="49"/>
  <c r="AJ45" i="49"/>
  <c r="AL45" i="49" s="1"/>
  <c r="N45" i="49"/>
  <c r="D45" i="49"/>
  <c r="AT44" i="49"/>
  <c r="AJ44" i="49"/>
  <c r="AL44" i="49" s="1"/>
  <c r="J44" i="49"/>
  <c r="AT43" i="49"/>
  <c r="AJ43" i="49"/>
  <c r="AL43" i="49" s="1"/>
  <c r="AH43" i="49"/>
  <c r="F43" i="49"/>
  <c r="G43" i="49" s="1"/>
  <c r="AT42" i="49"/>
  <c r="AJ42" i="49"/>
  <c r="AL42" i="49"/>
  <c r="AT41" i="49"/>
  <c r="AJ41" i="49"/>
  <c r="AK41" i="49" s="1"/>
  <c r="J41" i="49"/>
  <c r="D41" i="49"/>
  <c r="A41" i="49"/>
  <c r="AT40" i="49"/>
  <c r="AJ40" i="49"/>
  <c r="AK40" i="49" s="1"/>
  <c r="F40" i="49"/>
  <c r="G40" i="49" s="1"/>
  <c r="AT39" i="49"/>
  <c r="AJ39" i="49"/>
  <c r="AK39" i="49" s="1"/>
  <c r="J39" i="49"/>
  <c r="AT38" i="49"/>
  <c r="AJ38" i="49"/>
  <c r="AK38" i="49" s="1"/>
  <c r="AT37" i="49"/>
  <c r="AJ37" i="49"/>
  <c r="AK37" i="49" s="1"/>
  <c r="D37" i="49"/>
  <c r="A37" i="49"/>
  <c r="AT36" i="49"/>
  <c r="AJ36" i="49"/>
  <c r="AK36" i="49" s="1"/>
  <c r="J36" i="49"/>
  <c r="A36" i="49"/>
  <c r="AT35" i="49"/>
  <c r="AJ35" i="49"/>
  <c r="AK35" i="49" s="1"/>
  <c r="AH35" i="49"/>
  <c r="D35" i="49"/>
  <c r="A35" i="49"/>
  <c r="AT34" i="49"/>
  <c r="AJ34" i="49"/>
  <c r="AK34" i="49" s="1"/>
  <c r="AT33" i="49"/>
  <c r="AT32" i="49"/>
  <c r="D32" i="49"/>
  <c r="A32" i="49"/>
  <c r="AT31" i="49"/>
  <c r="AT30" i="49"/>
  <c r="J30" i="49"/>
  <c r="L30" i="49" s="1"/>
  <c r="AT29" i="49"/>
  <c r="J29" i="49"/>
  <c r="A29" i="49"/>
  <c r="AT28" i="49"/>
  <c r="AT27" i="49"/>
  <c r="AT26" i="49"/>
  <c r="AT25" i="49"/>
  <c r="AO25" i="49"/>
  <c r="D25" i="49"/>
  <c r="A25" i="49"/>
  <c r="AT24" i="49"/>
  <c r="AO24" i="49"/>
  <c r="AT23" i="49"/>
  <c r="AO23" i="49"/>
  <c r="J23" i="49"/>
  <c r="AT22" i="49"/>
  <c r="AO22" i="49"/>
  <c r="AT21" i="49"/>
  <c r="AO21" i="49"/>
  <c r="J21" i="49"/>
  <c r="D21" i="49"/>
  <c r="A21" i="49"/>
  <c r="AT20" i="49"/>
  <c r="AO20" i="49"/>
  <c r="D20" i="49"/>
  <c r="A20" i="49"/>
  <c r="AT19" i="49"/>
  <c r="AO19" i="49"/>
  <c r="AT18" i="49"/>
  <c r="AO18" i="49"/>
  <c r="AT17" i="49"/>
  <c r="AO17" i="49"/>
  <c r="D17" i="49"/>
  <c r="A17" i="49"/>
  <c r="AT16" i="49"/>
  <c r="AO16" i="49"/>
  <c r="AH16" i="49"/>
  <c r="D16" i="49"/>
  <c r="AT15" i="49"/>
  <c r="AO15" i="49"/>
  <c r="J15" i="49"/>
  <c r="D15" i="49"/>
  <c r="A15" i="49"/>
  <c r="AT14" i="49"/>
  <c r="AO14" i="49"/>
  <c r="J14" i="49"/>
  <c r="L14" i="49" s="1"/>
  <c r="A14" i="49"/>
  <c r="AT13" i="49"/>
  <c r="AO13" i="49"/>
  <c r="AH13" i="49"/>
  <c r="L13" i="49"/>
  <c r="N13" i="49"/>
  <c r="F13" i="49"/>
  <c r="G13" i="49" s="1"/>
  <c r="D13" i="49"/>
  <c r="AT12" i="49"/>
  <c r="AO12" i="49"/>
  <c r="D12" i="49"/>
  <c r="A12" i="49"/>
  <c r="AT11" i="49"/>
  <c r="AO11" i="49"/>
  <c r="AT10" i="49"/>
  <c r="AO10" i="49"/>
  <c r="AT9" i="49"/>
  <c r="AO9" i="49"/>
  <c r="AT8" i="49"/>
  <c r="AO8" i="49"/>
  <c r="F8" i="49"/>
  <c r="G8" i="49" s="1"/>
  <c r="D8" i="49"/>
  <c r="AT7" i="49"/>
  <c r="AO7" i="49"/>
  <c r="AT6" i="49"/>
  <c r="AO6" i="49"/>
  <c r="AT5" i="49"/>
  <c r="AO5" i="49"/>
  <c r="J5" i="49"/>
  <c r="F5" i="49"/>
  <c r="G5" i="49" s="1"/>
  <c r="AH5" i="49"/>
  <c r="D5" i="49"/>
  <c r="AT4" i="49"/>
  <c r="AO4" i="49"/>
  <c r="AT3" i="49"/>
  <c r="AO3" i="49"/>
  <c r="F3" i="49"/>
  <c r="G3" i="49" s="1"/>
  <c r="V3" i="49" s="1"/>
  <c r="AY3" i="49" s="1"/>
  <c r="AH3" i="49"/>
  <c r="D3" i="49"/>
  <c r="A3" i="49"/>
  <c r="AT2" i="49"/>
  <c r="AO2" i="49"/>
  <c r="AC2" i="49"/>
  <c r="J2" i="49"/>
  <c r="L2" i="49" s="1"/>
  <c r="D2" i="49"/>
  <c r="E2" i="48"/>
  <c r="AX2" i="48" s="1"/>
  <c r="E3" i="48"/>
  <c r="AX3" i="48" s="1"/>
  <c r="E4" i="48"/>
  <c r="AX4" i="48" s="1"/>
  <c r="E5" i="48"/>
  <c r="AX5" i="48" s="1"/>
  <c r="E6" i="48"/>
  <c r="E7" i="48"/>
  <c r="AX7" i="48" s="1"/>
  <c r="E8" i="48"/>
  <c r="AX8" i="48" s="1"/>
  <c r="E9" i="48"/>
  <c r="AX9" i="48" s="1"/>
  <c r="E10" i="48"/>
  <c r="AX10" i="48" s="1"/>
  <c r="E11" i="48"/>
  <c r="AX11" i="48" s="1"/>
  <c r="E12" i="48"/>
  <c r="AX12" i="48" s="1"/>
  <c r="E13" i="48"/>
  <c r="AX13" i="48" s="1"/>
  <c r="E14" i="48"/>
  <c r="AH14" i="48" s="1"/>
  <c r="E15" i="48"/>
  <c r="AX15" i="48" s="1"/>
  <c r="E16" i="48"/>
  <c r="AX16" i="48" s="1"/>
  <c r="E17" i="48"/>
  <c r="E18" i="48"/>
  <c r="E19" i="48"/>
  <c r="AX19" i="48" s="1"/>
  <c r="E20" i="48"/>
  <c r="AX20" i="48" s="1"/>
  <c r="E21" i="48"/>
  <c r="AX21" i="48" s="1"/>
  <c r="E22" i="48"/>
  <c r="E23" i="48"/>
  <c r="AX23" i="48" s="1"/>
  <c r="E24" i="48"/>
  <c r="AX24" i="48" s="1"/>
  <c r="E25" i="48"/>
  <c r="AH25" i="48" s="1"/>
  <c r="E26" i="48"/>
  <c r="AX26" i="48" s="1"/>
  <c r="E27" i="48"/>
  <c r="AX27" i="48" s="1"/>
  <c r="E28" i="48"/>
  <c r="AX28" i="48" s="1"/>
  <c r="E29" i="48"/>
  <c r="AX29" i="48" s="1"/>
  <c r="E30" i="48"/>
  <c r="AX30" i="48" s="1"/>
  <c r="E31" i="48"/>
  <c r="AX31" i="48" s="1"/>
  <c r="E32" i="48"/>
  <c r="AX32" i="48" s="1"/>
  <c r="E33" i="48"/>
  <c r="AH33" i="48" s="1"/>
  <c r="A33" i="48"/>
  <c r="E34" i="48"/>
  <c r="AX34" i="48" s="1"/>
  <c r="E35" i="48"/>
  <c r="E36" i="48"/>
  <c r="AX36" i="48" s="1"/>
  <c r="E37" i="48"/>
  <c r="F37" i="48" s="1"/>
  <c r="G37" i="48" s="1"/>
  <c r="E38" i="48"/>
  <c r="AX38" i="48" s="1"/>
  <c r="E39" i="48"/>
  <c r="AX39" i="48" s="1"/>
  <c r="E40" i="48"/>
  <c r="E41" i="48"/>
  <c r="AH41" i="48" s="1"/>
  <c r="E42" i="48"/>
  <c r="AX42" i="48" s="1"/>
  <c r="E43" i="48"/>
  <c r="AH43" i="48" s="1"/>
  <c r="E44" i="48"/>
  <c r="AX44" i="48" s="1"/>
  <c r="E45" i="48"/>
  <c r="AX45" i="48" s="1"/>
  <c r="E46" i="48"/>
  <c r="E47" i="48"/>
  <c r="AX47" i="48" s="1"/>
  <c r="E48" i="48"/>
  <c r="AH48" i="48" s="1"/>
  <c r="E49" i="48"/>
  <c r="AX49" i="48" s="1"/>
  <c r="E50" i="48"/>
  <c r="AX50" i="48" s="1"/>
  <c r="E51" i="48"/>
  <c r="AX51" i="48" s="1"/>
  <c r="E52" i="48"/>
  <c r="AX52" i="48" s="1"/>
  <c r="E53" i="48"/>
  <c r="AX53" i="48" s="1"/>
  <c r="E54" i="48"/>
  <c r="AX54" i="48" s="1"/>
  <c r="E55" i="48"/>
  <c r="AX55" i="48" s="1"/>
  <c r="E56" i="48"/>
  <c r="AX56" i="48" s="1"/>
  <c r="E57" i="48"/>
  <c r="AX57" i="48" s="1"/>
  <c r="E58" i="48"/>
  <c r="AX58" i="48" s="1"/>
  <c r="E59" i="48"/>
  <c r="AX59" i="48" s="1"/>
  <c r="E60" i="48"/>
  <c r="E61" i="48"/>
  <c r="AH61" i="48" s="1"/>
  <c r="E62" i="48"/>
  <c r="E63" i="48"/>
  <c r="F63" i="48" s="1"/>
  <c r="G63" i="48" s="1"/>
  <c r="E64" i="48"/>
  <c r="F64" i="48" s="1"/>
  <c r="G64" i="48" s="1"/>
  <c r="E65" i="48"/>
  <c r="AH65" i="48" s="1"/>
  <c r="E66" i="48"/>
  <c r="AX66" i="48" s="1"/>
  <c r="E67" i="48"/>
  <c r="AX67" i="48" s="1"/>
  <c r="E68" i="48"/>
  <c r="AX68" i="48" s="1"/>
  <c r="E69" i="48"/>
  <c r="AX69" i="48" s="1"/>
  <c r="E70" i="48"/>
  <c r="AX70" i="48" s="1"/>
  <c r="E71" i="48"/>
  <c r="E72" i="48"/>
  <c r="AX72" i="48" s="1"/>
  <c r="E73" i="48"/>
  <c r="E74" i="48"/>
  <c r="E75" i="48"/>
  <c r="AX75" i="48" s="1"/>
  <c r="E76" i="48"/>
  <c r="E77" i="48"/>
  <c r="AX77" i="48" s="1"/>
  <c r="E78" i="48"/>
  <c r="AX78" i="48" s="1"/>
  <c r="E79" i="48"/>
  <c r="E80" i="48"/>
  <c r="AX80" i="48" s="1"/>
  <c r="E81" i="48"/>
  <c r="AX81" i="48" s="1"/>
  <c r="E82" i="48"/>
  <c r="E83" i="48"/>
  <c r="AX83" i="48" s="1"/>
  <c r="E84" i="48"/>
  <c r="AX84" i="48" s="1"/>
  <c r="E85" i="48"/>
  <c r="AX85" i="48" s="1"/>
  <c r="E86" i="48"/>
  <c r="AX86" i="48" s="1"/>
  <c r="E87" i="48"/>
  <c r="E88" i="48"/>
  <c r="AX88" i="48" s="1"/>
  <c r="E89" i="48"/>
  <c r="AX89" i="48" s="1"/>
  <c r="E90" i="48"/>
  <c r="E91" i="48"/>
  <c r="E92" i="48"/>
  <c r="AX92" i="48" s="1"/>
  <c r="E93" i="48"/>
  <c r="AX93" i="48" s="1"/>
  <c r="E94" i="48"/>
  <c r="E95" i="48"/>
  <c r="AX95" i="48" s="1"/>
  <c r="E96" i="48"/>
  <c r="E97" i="48"/>
  <c r="AX97" i="48" s="1"/>
  <c r="E98" i="48"/>
  <c r="E99" i="48"/>
  <c r="AX99" i="48" s="1"/>
  <c r="E100" i="48"/>
  <c r="AX100" i="48" s="1"/>
  <c r="E101" i="48"/>
  <c r="E102" i="48"/>
  <c r="AX102" i="48" s="1"/>
  <c r="E103" i="48"/>
  <c r="AX103" i="48" s="1"/>
  <c r="E104" i="48"/>
  <c r="E105" i="48"/>
  <c r="AX105" i="48" s="1"/>
  <c r="E106" i="48"/>
  <c r="AX106" i="48" s="1"/>
  <c r="E107" i="48"/>
  <c r="E108" i="48"/>
  <c r="AX108" i="48" s="1"/>
  <c r="E109" i="48"/>
  <c r="AX109" i="48" s="1"/>
  <c r="E110" i="48"/>
  <c r="AX110" i="48" s="1"/>
  <c r="E111" i="48"/>
  <c r="AX111" i="48" s="1"/>
  <c r="E112" i="48"/>
  <c r="AX112" i="48" s="1"/>
  <c r="E113" i="48"/>
  <c r="AX113" i="48" s="1"/>
  <c r="E114" i="48"/>
  <c r="E115" i="48"/>
  <c r="AX115" i="48" s="1"/>
  <c r="E116" i="48"/>
  <c r="AX116" i="48" s="1"/>
  <c r="E117" i="48"/>
  <c r="AX117" i="48" s="1"/>
  <c r="E118" i="48"/>
  <c r="E119" i="48"/>
  <c r="AX119" i="48" s="1"/>
  <c r="E120" i="48"/>
  <c r="AX120" i="48" s="1"/>
  <c r="E121" i="48"/>
  <c r="AX121" i="48" s="1"/>
  <c r="E122" i="48"/>
  <c r="AX122" i="48" s="1"/>
  <c r="E123" i="48"/>
  <c r="AX123" i="48" s="1"/>
  <c r="E124" i="48"/>
  <c r="E125" i="48"/>
  <c r="AX125" i="48" s="1"/>
  <c r="E126" i="48"/>
  <c r="E127" i="48"/>
  <c r="AX127" i="48" s="1"/>
  <c r="E128" i="48"/>
  <c r="AX128" i="48" s="1"/>
  <c r="E129" i="48"/>
  <c r="H3" i="48"/>
  <c r="J3" i="48" s="1"/>
  <c r="M3" i="48" s="1"/>
  <c r="H4" i="48"/>
  <c r="J4" i="48" s="1"/>
  <c r="H5" i="48"/>
  <c r="J5" i="48" s="1"/>
  <c r="L5" i="48" s="1"/>
  <c r="H6" i="48"/>
  <c r="J6" i="48" s="1"/>
  <c r="N6" i="48" s="1"/>
  <c r="H7" i="48"/>
  <c r="J7" i="48" s="1"/>
  <c r="H8" i="48"/>
  <c r="H9" i="48"/>
  <c r="J9" i="48" s="1"/>
  <c r="H10" i="48"/>
  <c r="J10" i="48" s="1"/>
  <c r="H11" i="48"/>
  <c r="J11" i="48" s="1"/>
  <c r="L11" i="48" s="1"/>
  <c r="H12" i="48"/>
  <c r="J12" i="48" s="1"/>
  <c r="N12" i="48" s="1"/>
  <c r="H13" i="48"/>
  <c r="J13" i="48" s="1"/>
  <c r="H14" i="48"/>
  <c r="J14" i="48" s="1"/>
  <c r="H15" i="48"/>
  <c r="H16" i="48"/>
  <c r="J16" i="48" s="1"/>
  <c r="H17" i="48"/>
  <c r="J17" i="48" s="1"/>
  <c r="H18" i="48"/>
  <c r="J18" i="48" s="1"/>
  <c r="L18" i="48" s="1"/>
  <c r="H19" i="48"/>
  <c r="J19" i="48" s="1"/>
  <c r="N19" i="48" s="1"/>
  <c r="H20" i="48"/>
  <c r="J20" i="48" s="1"/>
  <c r="L20" i="48" s="1"/>
  <c r="H21" i="48"/>
  <c r="J21" i="48" s="1"/>
  <c r="H22" i="48"/>
  <c r="J22" i="48" s="1"/>
  <c r="L22" i="48" s="1"/>
  <c r="H23" i="48"/>
  <c r="J23" i="48" s="1"/>
  <c r="N23" i="48" s="1"/>
  <c r="H24" i="48"/>
  <c r="J24" i="48" s="1"/>
  <c r="N24" i="48" s="1"/>
  <c r="H25" i="48"/>
  <c r="J25" i="48" s="1"/>
  <c r="H26" i="48"/>
  <c r="J26" i="48" s="1"/>
  <c r="N26" i="48" s="1"/>
  <c r="H27" i="48"/>
  <c r="J27" i="48" s="1"/>
  <c r="H28" i="48"/>
  <c r="J28" i="48" s="1"/>
  <c r="L28" i="48" s="1"/>
  <c r="H29" i="48"/>
  <c r="J29" i="48" s="1"/>
  <c r="H30" i="48"/>
  <c r="J30" i="48" s="1"/>
  <c r="H31" i="48"/>
  <c r="J31" i="48" s="1"/>
  <c r="L31" i="48" s="1"/>
  <c r="H32" i="48"/>
  <c r="J32" i="48" s="1"/>
  <c r="H33" i="48"/>
  <c r="J33" i="48" s="1"/>
  <c r="N33" i="48" s="1"/>
  <c r="H34" i="48"/>
  <c r="J34" i="48" s="1"/>
  <c r="L34" i="48" s="1"/>
  <c r="H35" i="48"/>
  <c r="J35" i="48" s="1"/>
  <c r="N35" i="48" s="1"/>
  <c r="H36" i="48"/>
  <c r="J36" i="48" s="1"/>
  <c r="H37" i="48"/>
  <c r="J37" i="48" s="1"/>
  <c r="H38" i="48"/>
  <c r="J38" i="48" s="1"/>
  <c r="M38" i="48" s="1"/>
  <c r="H39" i="48"/>
  <c r="J39" i="48" s="1"/>
  <c r="N39" i="48" s="1"/>
  <c r="H40" i="48"/>
  <c r="J40" i="48" s="1"/>
  <c r="M40" i="48" s="1"/>
  <c r="H41" i="48"/>
  <c r="J41" i="48" s="1"/>
  <c r="H42" i="48"/>
  <c r="J42" i="48" s="1"/>
  <c r="M42" i="48" s="1"/>
  <c r="H43" i="48"/>
  <c r="J43" i="48" s="1"/>
  <c r="H44" i="48"/>
  <c r="J44" i="48" s="1"/>
  <c r="M44" i="48" s="1"/>
  <c r="H45" i="48"/>
  <c r="J45" i="48" s="1"/>
  <c r="H46" i="48"/>
  <c r="J46" i="48" s="1"/>
  <c r="M46" i="48" s="1"/>
  <c r="H47" i="48"/>
  <c r="H48" i="48"/>
  <c r="J48" i="48" s="1"/>
  <c r="L48" i="48" s="1"/>
  <c r="H49" i="48"/>
  <c r="H50" i="48"/>
  <c r="J50" i="48" s="1"/>
  <c r="H51" i="48"/>
  <c r="J51" i="48" s="1"/>
  <c r="L51" i="48" s="1"/>
  <c r="H52" i="48"/>
  <c r="J52" i="48" s="1"/>
  <c r="M52" i="48" s="1"/>
  <c r="H53" i="48"/>
  <c r="J53" i="48" s="1"/>
  <c r="M53" i="48" s="1"/>
  <c r="H54" i="48"/>
  <c r="J54" i="48" s="1"/>
  <c r="H55" i="48"/>
  <c r="J55" i="48" s="1"/>
  <c r="L55" i="48" s="1"/>
  <c r="H56" i="48"/>
  <c r="J56" i="48" s="1"/>
  <c r="L56" i="48" s="1"/>
  <c r="H57" i="48"/>
  <c r="H58" i="48"/>
  <c r="J58" i="48" s="1"/>
  <c r="H59" i="48"/>
  <c r="J59" i="48" s="1"/>
  <c r="M59" i="48" s="1"/>
  <c r="H60" i="48"/>
  <c r="J60" i="48" s="1"/>
  <c r="H61" i="48"/>
  <c r="J61" i="48" s="1"/>
  <c r="N61" i="48" s="1"/>
  <c r="H62" i="48"/>
  <c r="J62" i="48" s="1"/>
  <c r="M62" i="48" s="1"/>
  <c r="H63" i="48"/>
  <c r="J63" i="48" s="1"/>
  <c r="L63" i="48" s="1"/>
  <c r="H64" i="48"/>
  <c r="H65" i="48"/>
  <c r="H66" i="48"/>
  <c r="J66" i="48" s="1"/>
  <c r="M66" i="48" s="1"/>
  <c r="H67" i="48"/>
  <c r="J67" i="48" s="1"/>
  <c r="L67" i="48" s="1"/>
  <c r="H68" i="48"/>
  <c r="J68" i="48" s="1"/>
  <c r="H69" i="48"/>
  <c r="J69" i="48" s="1"/>
  <c r="H70" i="48"/>
  <c r="J70" i="48" s="1"/>
  <c r="H71" i="48"/>
  <c r="J71" i="48" s="1"/>
  <c r="L71" i="48" s="1"/>
  <c r="H72" i="48"/>
  <c r="H73" i="48"/>
  <c r="H74" i="48"/>
  <c r="J74" i="48" s="1"/>
  <c r="H75" i="48"/>
  <c r="J75" i="48" s="1"/>
  <c r="N75" i="48" s="1"/>
  <c r="H76" i="48"/>
  <c r="J76" i="48" s="1"/>
  <c r="H77" i="48"/>
  <c r="J77" i="48" s="1"/>
  <c r="H78" i="48"/>
  <c r="H79" i="48"/>
  <c r="J79" i="48" s="1"/>
  <c r="H80" i="48"/>
  <c r="H81" i="48"/>
  <c r="H82" i="48"/>
  <c r="J82" i="48" s="1"/>
  <c r="L82" i="48" s="1"/>
  <c r="H83" i="48"/>
  <c r="J83" i="48" s="1"/>
  <c r="N83" i="48" s="1"/>
  <c r="H84" i="48"/>
  <c r="J84" i="48" s="1"/>
  <c r="M84" i="48" s="1"/>
  <c r="H85" i="48"/>
  <c r="J85" i="48" s="1"/>
  <c r="L85" i="48" s="1"/>
  <c r="H86" i="48"/>
  <c r="J86" i="48" s="1"/>
  <c r="L86" i="48" s="1"/>
  <c r="H87" i="48"/>
  <c r="J87" i="48" s="1"/>
  <c r="N87" i="48" s="1"/>
  <c r="H88" i="48"/>
  <c r="J88" i="48" s="1"/>
  <c r="H89" i="48"/>
  <c r="J89" i="48" s="1"/>
  <c r="H90" i="48"/>
  <c r="J90" i="48" s="1"/>
  <c r="H91" i="48"/>
  <c r="J91" i="48" s="1"/>
  <c r="L91" i="48" s="1"/>
  <c r="H92" i="48"/>
  <c r="J92" i="48" s="1"/>
  <c r="M92" i="48" s="1"/>
  <c r="H93" i="48"/>
  <c r="J93" i="48" s="1"/>
  <c r="M93" i="48" s="1"/>
  <c r="H94" i="48"/>
  <c r="J94" i="48" s="1"/>
  <c r="H95" i="48"/>
  <c r="J95" i="48" s="1"/>
  <c r="N95" i="48" s="1"/>
  <c r="H96" i="48"/>
  <c r="J96" i="48" s="1"/>
  <c r="H97" i="48"/>
  <c r="H98" i="48"/>
  <c r="J98" i="48" s="1"/>
  <c r="N98" i="48" s="1"/>
  <c r="H99" i="48"/>
  <c r="J99" i="48" s="1"/>
  <c r="L99" i="48" s="1"/>
  <c r="H100" i="48"/>
  <c r="J100" i="48" s="1"/>
  <c r="H101" i="48"/>
  <c r="J101" i="48" s="1"/>
  <c r="N101" i="48" s="1"/>
  <c r="H102" i="48"/>
  <c r="J102" i="48" s="1"/>
  <c r="H103" i="48"/>
  <c r="J103" i="48" s="1"/>
  <c r="L103" i="48" s="1"/>
  <c r="H104" i="48"/>
  <c r="J104" i="48" s="1"/>
  <c r="H105" i="48"/>
  <c r="J105" i="48" s="1"/>
  <c r="H106" i="48"/>
  <c r="J106" i="48" s="1"/>
  <c r="M106" i="48" s="1"/>
  <c r="H107" i="48"/>
  <c r="J107" i="48" s="1"/>
  <c r="L107" i="48" s="1"/>
  <c r="H108" i="48"/>
  <c r="J108" i="48" s="1"/>
  <c r="N108" i="48" s="1"/>
  <c r="H109" i="48"/>
  <c r="J109" i="48" s="1"/>
  <c r="M109" i="48" s="1"/>
  <c r="H110" i="48"/>
  <c r="J110" i="48" s="1"/>
  <c r="H111" i="48"/>
  <c r="J111" i="48" s="1"/>
  <c r="H112" i="48"/>
  <c r="J112" i="48" s="1"/>
  <c r="H113" i="48"/>
  <c r="J113" i="48" s="1"/>
  <c r="H114" i="48"/>
  <c r="J114" i="48" s="1"/>
  <c r="N114" i="48" s="1"/>
  <c r="H115" i="48"/>
  <c r="J115" i="48" s="1"/>
  <c r="M115" i="48" s="1"/>
  <c r="H116" i="48"/>
  <c r="J116" i="48" s="1"/>
  <c r="L116" i="48" s="1"/>
  <c r="H117" i="48"/>
  <c r="J117" i="48" s="1"/>
  <c r="N117" i="48" s="1"/>
  <c r="H118" i="48"/>
  <c r="H119" i="48"/>
  <c r="J119" i="48" s="1"/>
  <c r="M119" i="48" s="1"/>
  <c r="H120" i="48"/>
  <c r="J120" i="48" s="1"/>
  <c r="N120" i="48" s="1"/>
  <c r="H121" i="48"/>
  <c r="J121" i="48" s="1"/>
  <c r="H122" i="48"/>
  <c r="J122" i="48"/>
  <c r="M122" i="48" s="1"/>
  <c r="H123" i="48"/>
  <c r="J123" i="48" s="1"/>
  <c r="N123" i="48" s="1"/>
  <c r="H124" i="48"/>
  <c r="J124" i="48" s="1"/>
  <c r="N124" i="48" s="1"/>
  <c r="H125" i="48"/>
  <c r="J125" i="48" s="1"/>
  <c r="H126" i="48"/>
  <c r="J126" i="48" s="1"/>
  <c r="L126" i="48" s="1"/>
  <c r="H127" i="48"/>
  <c r="J127" i="48" s="1"/>
  <c r="N127" i="48" s="1"/>
  <c r="H128" i="48"/>
  <c r="H129" i="48"/>
  <c r="J129" i="48" s="1"/>
  <c r="L129" i="48" s="1"/>
  <c r="H2" i="48"/>
  <c r="J2" i="48" s="1"/>
  <c r="M2" i="48" s="1"/>
  <c r="AE145" i="48" a="1"/>
  <c r="AE145" i="48" s="1"/>
  <c r="AE144" i="48" a="1"/>
  <c r="AE144" i="48" s="1"/>
  <c r="AE143" i="48" a="1"/>
  <c r="AE143" i="48" s="1"/>
  <c r="AE142" i="48" a="1"/>
  <c r="AE142" i="48" s="1"/>
  <c r="AE141" i="48" a="1"/>
  <c r="AE141" i="48" s="1"/>
  <c r="AE140" i="48" a="1"/>
  <c r="AE140" i="48" s="1"/>
  <c r="AE139" i="48" a="1"/>
  <c r="AE139" i="48" s="1"/>
  <c r="AE138" i="48" a="1"/>
  <c r="AE138" i="48" s="1"/>
  <c r="AE137" i="48" a="1"/>
  <c r="AE137" i="48" s="1"/>
  <c r="AE136" i="48" a="1"/>
  <c r="AE136" i="48" s="1"/>
  <c r="AE135" i="48" a="1"/>
  <c r="AE135" i="48" s="1"/>
  <c r="AE134" i="48" a="1"/>
  <c r="AE134" i="48" s="1"/>
  <c r="AE133" i="48" a="1"/>
  <c r="AE133" i="48" s="1"/>
  <c r="AE132" i="48" a="1"/>
  <c r="AE132" i="48" s="1"/>
  <c r="AE131" i="48" a="1"/>
  <c r="AE131" i="48" s="1"/>
  <c r="AE130" i="48" a="1"/>
  <c r="AE130" i="48" s="1"/>
  <c r="AT129" i="48"/>
  <c r="AR129" i="48"/>
  <c r="AO129" i="48"/>
  <c r="AT128" i="48"/>
  <c r="AR128" i="48"/>
  <c r="AO128" i="48"/>
  <c r="J128" i="48"/>
  <c r="L128" i="48" s="1"/>
  <c r="AT127" i="48"/>
  <c r="AR127" i="48"/>
  <c r="AO127" i="48"/>
  <c r="AT126" i="48"/>
  <c r="AR126" i="48"/>
  <c r="AO126" i="48"/>
  <c r="AT125" i="48"/>
  <c r="AR125" i="48"/>
  <c r="AO125" i="48"/>
  <c r="AT124" i="48"/>
  <c r="AR124" i="48"/>
  <c r="AO124" i="48"/>
  <c r="AT123" i="48"/>
  <c r="AR123" i="48"/>
  <c r="AO123" i="48"/>
  <c r="AT122" i="48"/>
  <c r="AR122" i="48"/>
  <c r="AO122" i="48"/>
  <c r="AT121" i="48"/>
  <c r="AR121" i="48"/>
  <c r="AO121" i="48"/>
  <c r="AT120" i="48"/>
  <c r="AR120" i="48"/>
  <c r="AO120" i="48"/>
  <c r="AT119" i="48"/>
  <c r="AR119" i="48"/>
  <c r="AO119" i="48"/>
  <c r="AT118" i="48"/>
  <c r="AR118" i="48"/>
  <c r="AO118" i="48"/>
  <c r="J118" i="48"/>
  <c r="M118" i="48" s="1"/>
  <c r="AT117" i="48"/>
  <c r="AR117" i="48"/>
  <c r="AO117" i="48"/>
  <c r="AT116" i="48"/>
  <c r="AR116" i="48"/>
  <c r="AO116" i="48"/>
  <c r="AT115" i="48"/>
  <c r="AR115" i="48"/>
  <c r="AO115" i="48"/>
  <c r="AT114" i="48"/>
  <c r="AR114" i="48"/>
  <c r="AO114" i="48"/>
  <c r="AT113" i="48"/>
  <c r="AR113" i="48"/>
  <c r="AO113" i="48"/>
  <c r="AT112" i="48"/>
  <c r="AR112" i="48"/>
  <c r="AO112" i="48"/>
  <c r="D112" i="48"/>
  <c r="AT111" i="48"/>
  <c r="AR111" i="48"/>
  <c r="AO111" i="48"/>
  <c r="D111" i="48"/>
  <c r="AT110" i="48"/>
  <c r="AR110" i="48"/>
  <c r="AO110" i="48"/>
  <c r="D110" i="48"/>
  <c r="AT109" i="48"/>
  <c r="AR109" i="48"/>
  <c r="AO109" i="48"/>
  <c r="A109" i="48"/>
  <c r="AT108" i="48"/>
  <c r="AR108" i="48"/>
  <c r="AO108" i="48"/>
  <c r="AT107" i="48"/>
  <c r="AR107" i="48"/>
  <c r="AO107" i="48"/>
  <c r="D107" i="48"/>
  <c r="A107" i="48"/>
  <c r="AT106" i="48"/>
  <c r="AR106" i="48"/>
  <c r="AO106" i="48"/>
  <c r="AT105" i="48"/>
  <c r="AR105" i="48"/>
  <c r="AO105" i="48"/>
  <c r="AT104" i="48"/>
  <c r="AR104" i="48"/>
  <c r="AO104" i="48"/>
  <c r="AT103" i="48"/>
  <c r="AR103" i="48"/>
  <c r="AO103" i="48"/>
  <c r="AT102" i="48"/>
  <c r="AR102" i="48"/>
  <c r="AO102" i="48"/>
  <c r="N102" i="48"/>
  <c r="AT101" i="48"/>
  <c r="AR101" i="48"/>
  <c r="AO101" i="48"/>
  <c r="AT100" i="48"/>
  <c r="AR100" i="48"/>
  <c r="AO100" i="48"/>
  <c r="F100" i="48"/>
  <c r="G100" i="48" s="1"/>
  <c r="Z100" i="48" s="1"/>
  <c r="AZ100" i="48" s="1"/>
  <c r="AT99" i="48"/>
  <c r="AR99" i="48"/>
  <c r="AO99" i="48"/>
  <c r="AT98" i="48"/>
  <c r="AR98" i="48"/>
  <c r="AO98" i="48"/>
  <c r="AT97" i="48"/>
  <c r="AR97" i="48"/>
  <c r="AO97" i="48"/>
  <c r="J97" i="48"/>
  <c r="M97" i="48" s="1"/>
  <c r="AT96" i="48"/>
  <c r="AR96" i="48"/>
  <c r="AO96" i="48"/>
  <c r="AT95" i="48"/>
  <c r="AR95" i="48"/>
  <c r="AO95" i="48"/>
  <c r="AT94" i="48"/>
  <c r="AR94" i="48"/>
  <c r="AO94" i="48"/>
  <c r="AT93" i="48"/>
  <c r="AR93" i="48"/>
  <c r="AO93" i="48"/>
  <c r="AT92" i="48"/>
  <c r="AR92" i="48"/>
  <c r="AO92" i="48"/>
  <c r="AT91" i="48"/>
  <c r="AR91" i="48"/>
  <c r="AO91" i="48"/>
  <c r="AT90" i="48"/>
  <c r="AR90" i="48"/>
  <c r="AO90" i="48"/>
  <c r="AT89" i="48"/>
  <c r="AR89" i="48"/>
  <c r="AO89" i="48"/>
  <c r="AT88" i="48"/>
  <c r="AR88" i="48"/>
  <c r="AO88" i="48"/>
  <c r="F88" i="48"/>
  <c r="G88" i="48" s="1"/>
  <c r="W88" i="48" s="1"/>
  <c r="AT87" i="48"/>
  <c r="AR87" i="48"/>
  <c r="AO87" i="48"/>
  <c r="AT86" i="48"/>
  <c r="AR86" i="48"/>
  <c r="AO86" i="48"/>
  <c r="AT85" i="48"/>
  <c r="AR85" i="48"/>
  <c r="AO85" i="48"/>
  <c r="AT84" i="48"/>
  <c r="AR84" i="48"/>
  <c r="AO84" i="48"/>
  <c r="AT83" i="48"/>
  <c r="AR83" i="48"/>
  <c r="AO83" i="48"/>
  <c r="AT82" i="48"/>
  <c r="AR82" i="48"/>
  <c r="AO82" i="48"/>
  <c r="AT81" i="48"/>
  <c r="AR81" i="48"/>
  <c r="AO81" i="48"/>
  <c r="J81" i="48"/>
  <c r="L81" i="48" s="1"/>
  <c r="AT80" i="48"/>
  <c r="AR80" i="48"/>
  <c r="AO80" i="48"/>
  <c r="J80" i="48"/>
  <c r="M80" i="48" s="1"/>
  <c r="AT79" i="48"/>
  <c r="AR79" i="48"/>
  <c r="AO79" i="48"/>
  <c r="D79" i="48"/>
  <c r="AT78" i="48"/>
  <c r="AR78" i="48"/>
  <c r="AO78" i="48"/>
  <c r="J78" i="48"/>
  <c r="L78" i="48" s="1"/>
  <c r="D78" i="48"/>
  <c r="AT77" i="48"/>
  <c r="AR77" i="48"/>
  <c r="AO77" i="48"/>
  <c r="A77" i="48"/>
  <c r="AT76" i="48"/>
  <c r="AR76" i="48"/>
  <c r="AO76" i="48"/>
  <c r="A76" i="48"/>
  <c r="AT75" i="48"/>
  <c r="AR75" i="48"/>
  <c r="AO75" i="48"/>
  <c r="AT74" i="48"/>
  <c r="AR74" i="48"/>
  <c r="AO74" i="48"/>
  <c r="D74" i="48"/>
  <c r="AT73" i="48"/>
  <c r="AO73" i="48"/>
  <c r="J73" i="48"/>
  <c r="AT72" i="48"/>
  <c r="AO72" i="48"/>
  <c r="J72" i="48"/>
  <c r="F72" i="48"/>
  <c r="G72" i="48" s="1"/>
  <c r="Y72" i="48" s="1"/>
  <c r="AT71" i="48"/>
  <c r="AO71" i="48"/>
  <c r="AT70" i="48"/>
  <c r="AO70" i="48"/>
  <c r="AT69" i="48"/>
  <c r="AO69" i="48"/>
  <c r="AT68" i="48"/>
  <c r="AO68" i="48"/>
  <c r="AT67" i="48"/>
  <c r="AO67" i="48"/>
  <c r="AT66" i="48"/>
  <c r="AO66" i="48"/>
  <c r="AT65" i="48"/>
  <c r="J65" i="48"/>
  <c r="N65" i="48" s="1"/>
  <c r="AT64" i="48"/>
  <c r="J64" i="48"/>
  <c r="AT63" i="48"/>
  <c r="AT62" i="48"/>
  <c r="A62" i="48"/>
  <c r="D62" i="48"/>
  <c r="AT61" i="48"/>
  <c r="AT60" i="48"/>
  <c r="AT59" i="48"/>
  <c r="AT58" i="48"/>
  <c r="A58" i="48"/>
  <c r="AT57" i="48"/>
  <c r="J57" i="48"/>
  <c r="N57" i="48" s="1"/>
  <c r="AT56" i="48"/>
  <c r="AT55" i="48"/>
  <c r="AT54" i="48"/>
  <c r="AT53" i="48"/>
  <c r="AT52" i="48"/>
  <c r="AT51" i="48"/>
  <c r="AH51" i="48"/>
  <c r="D51" i="48"/>
  <c r="AT50" i="48"/>
  <c r="A50" i="48"/>
  <c r="D50" i="48"/>
  <c r="AT49" i="48"/>
  <c r="AJ49" i="48"/>
  <c r="AL49" i="48" s="1"/>
  <c r="J49" i="48"/>
  <c r="AT48" i="48"/>
  <c r="AJ48" i="48"/>
  <c r="AL48" i="48" s="1"/>
  <c r="D48" i="48"/>
  <c r="AT47" i="48"/>
  <c r="AJ47" i="48"/>
  <c r="AL47" i="48" s="1"/>
  <c r="J47" i="48"/>
  <c r="AT46" i="48"/>
  <c r="AJ46" i="48"/>
  <c r="AL46" i="48" s="1"/>
  <c r="AT45" i="48"/>
  <c r="AJ45" i="48"/>
  <c r="AL45" i="48" s="1"/>
  <c r="AT44" i="48"/>
  <c r="AJ44" i="48"/>
  <c r="AL44" i="48" s="1"/>
  <c r="AT43" i="48"/>
  <c r="AJ43" i="48"/>
  <c r="AL43" i="48" s="1"/>
  <c r="D43" i="48"/>
  <c r="A43" i="48"/>
  <c r="AT42" i="48"/>
  <c r="AJ42" i="48"/>
  <c r="AL42" i="48" s="1"/>
  <c r="A42" i="48"/>
  <c r="AT41" i="48"/>
  <c r="AJ41" i="48"/>
  <c r="AK41" i="48" s="1"/>
  <c r="AT40" i="48"/>
  <c r="AJ40" i="48"/>
  <c r="AK40" i="48" s="1"/>
  <c r="D40" i="48"/>
  <c r="A40" i="48"/>
  <c r="AT39" i="48"/>
  <c r="AJ39" i="48"/>
  <c r="AK39" i="48" s="1"/>
  <c r="AT38" i="48"/>
  <c r="AJ38" i="48"/>
  <c r="AK38" i="48" s="1"/>
  <c r="A38" i="48"/>
  <c r="AT37" i="48"/>
  <c r="AJ37" i="48"/>
  <c r="AK37" i="48" s="1"/>
  <c r="D37" i="48"/>
  <c r="AT36" i="48"/>
  <c r="AJ36" i="48"/>
  <c r="AK36" i="48" s="1"/>
  <c r="D36" i="48"/>
  <c r="AT35" i="48"/>
  <c r="AJ35" i="48"/>
  <c r="AK35" i="48" s="1"/>
  <c r="AT34" i="48"/>
  <c r="AJ34" i="48"/>
  <c r="AK34" i="48" s="1"/>
  <c r="A34" i="48"/>
  <c r="AT33" i="48"/>
  <c r="AT32" i="48"/>
  <c r="A32" i="48"/>
  <c r="AT31" i="48"/>
  <c r="N31" i="48"/>
  <c r="A31" i="48"/>
  <c r="AT30" i="48"/>
  <c r="A30" i="48"/>
  <c r="D30" i="48"/>
  <c r="AT29" i="48"/>
  <c r="D29" i="48"/>
  <c r="AT28" i="48"/>
  <c r="D28" i="48"/>
  <c r="AT27" i="48"/>
  <c r="AT26" i="48"/>
  <c r="AT25" i="48"/>
  <c r="AO25" i="48"/>
  <c r="AT24" i="48"/>
  <c r="AO24" i="48"/>
  <c r="A24" i="48"/>
  <c r="AT23" i="48"/>
  <c r="AO23" i="48"/>
  <c r="AH23" i="48"/>
  <c r="A23" i="48"/>
  <c r="AT22" i="48"/>
  <c r="AO22" i="48"/>
  <c r="D22" i="48"/>
  <c r="AT21" i="48"/>
  <c r="AO21" i="48"/>
  <c r="D21" i="48"/>
  <c r="A21" i="48"/>
  <c r="AT20" i="48"/>
  <c r="AO20" i="48"/>
  <c r="A20" i="48"/>
  <c r="AT19" i="48"/>
  <c r="AO19" i="48"/>
  <c r="D19" i="48"/>
  <c r="AT18" i="48"/>
  <c r="AO18" i="48"/>
  <c r="D18" i="48"/>
  <c r="AT17" i="48"/>
  <c r="AO17" i="48"/>
  <c r="AT16" i="48"/>
  <c r="AO16" i="48"/>
  <c r="AT15" i="48"/>
  <c r="AO15" i="48"/>
  <c r="J15" i="48"/>
  <c r="N15" i="48" s="1"/>
  <c r="F15" i="48"/>
  <c r="G15" i="48" s="1"/>
  <c r="S15" i="48" s="1"/>
  <c r="AH15" i="48"/>
  <c r="A15" i="48"/>
  <c r="AT14" i="48"/>
  <c r="AO14" i="48"/>
  <c r="D14" i="48"/>
  <c r="AT13" i="48"/>
  <c r="AO13" i="48"/>
  <c r="D13" i="48"/>
  <c r="AT12" i="48"/>
  <c r="AO12" i="48"/>
  <c r="AT11" i="48"/>
  <c r="AO11" i="48"/>
  <c r="AT10" i="48"/>
  <c r="AO10" i="48"/>
  <c r="AH10" i="48"/>
  <c r="A10" i="48"/>
  <c r="AT9" i="48"/>
  <c r="AO9" i="48"/>
  <c r="AT8" i="48"/>
  <c r="AO8" i="48"/>
  <c r="J8" i="48"/>
  <c r="M8" i="48" s="1"/>
  <c r="AT7" i="48"/>
  <c r="AO7" i="48"/>
  <c r="AT6" i="48"/>
  <c r="AO6" i="48"/>
  <c r="D6" i="48"/>
  <c r="AT5" i="48"/>
  <c r="AO5" i="48"/>
  <c r="D5" i="48"/>
  <c r="AT4" i="48"/>
  <c r="AO4" i="48"/>
  <c r="AT3" i="48"/>
  <c r="AO3" i="48"/>
  <c r="AT2" i="48"/>
  <c r="AO2" i="48"/>
  <c r="AC2" i="48"/>
  <c r="D2" i="48"/>
  <c r="E2" i="47"/>
  <c r="AX2" i="47" s="1"/>
  <c r="E3" i="47"/>
  <c r="AX3" i="47" s="1"/>
  <c r="E4" i="47"/>
  <c r="E5" i="47"/>
  <c r="AX5" i="47" s="1"/>
  <c r="E6" i="47"/>
  <c r="AX6" i="47" s="1"/>
  <c r="E7" i="47"/>
  <c r="AX7" i="47" s="1"/>
  <c r="E8" i="47"/>
  <c r="E9" i="47"/>
  <c r="E10" i="47"/>
  <c r="AX10" i="47" s="1"/>
  <c r="E11" i="47"/>
  <c r="AX11" i="47" s="1"/>
  <c r="E12" i="47"/>
  <c r="AX12" i="47" s="1"/>
  <c r="E13" i="47"/>
  <c r="AX13" i="47" s="1"/>
  <c r="E14" i="47"/>
  <c r="AX14" i="47" s="1"/>
  <c r="E15" i="47"/>
  <c r="AX15" i="47" s="1"/>
  <c r="E16" i="47"/>
  <c r="AX16" i="47" s="1"/>
  <c r="E17" i="47"/>
  <c r="AX17" i="47" s="1"/>
  <c r="E18" i="47"/>
  <c r="AX18" i="47" s="1"/>
  <c r="E19" i="47"/>
  <c r="AX19" i="47" s="1"/>
  <c r="E20" i="47"/>
  <c r="AX20" i="47" s="1"/>
  <c r="E21" i="47"/>
  <c r="E22" i="47"/>
  <c r="E23" i="47"/>
  <c r="AX23" i="47" s="1"/>
  <c r="E24" i="47"/>
  <c r="AX24" i="47" s="1"/>
  <c r="E25" i="47"/>
  <c r="E26" i="47"/>
  <c r="AX26" i="47" s="1"/>
  <c r="E27" i="47"/>
  <c r="AX27" i="47" s="1"/>
  <c r="E28" i="47"/>
  <c r="AX28" i="47" s="1"/>
  <c r="E29" i="47"/>
  <c r="AX29" i="47" s="1"/>
  <c r="E30" i="47"/>
  <c r="AX30" i="47" s="1"/>
  <c r="E31" i="47"/>
  <c r="E32" i="47"/>
  <c r="E33" i="47"/>
  <c r="E34" i="47"/>
  <c r="AX34" i="47" s="1"/>
  <c r="E35" i="47"/>
  <c r="AX35" i="47" s="1"/>
  <c r="E36" i="47"/>
  <c r="AX36" i="47" s="1"/>
  <c r="E37" i="47"/>
  <c r="AX37" i="47" s="1"/>
  <c r="E38" i="47"/>
  <c r="AX38" i="47" s="1"/>
  <c r="E39" i="47"/>
  <c r="E40" i="47"/>
  <c r="E41" i="47"/>
  <c r="E42" i="47"/>
  <c r="E43" i="47"/>
  <c r="AX43" i="47" s="1"/>
  <c r="E44" i="47"/>
  <c r="AX44" i="47" s="1"/>
  <c r="E45" i="47"/>
  <c r="E46" i="47"/>
  <c r="AX46" i="47" s="1"/>
  <c r="E47" i="47"/>
  <c r="AX47" i="47" s="1"/>
  <c r="E48" i="47"/>
  <c r="AX48" i="47" s="1"/>
  <c r="D48" i="47"/>
  <c r="AH48" i="47" s="1"/>
  <c r="E49" i="47"/>
  <c r="AX49" i="47" s="1"/>
  <c r="E50" i="47"/>
  <c r="AX50" i="47" s="1"/>
  <c r="E51" i="47"/>
  <c r="AX51" i="47" s="1"/>
  <c r="E52" i="47"/>
  <c r="AX52" i="47" s="1"/>
  <c r="E53" i="47"/>
  <c r="AH53" i="47" s="1"/>
  <c r="E54" i="47"/>
  <c r="AX54" i="47" s="1"/>
  <c r="E55" i="47"/>
  <c r="AX55" i="47" s="1"/>
  <c r="E56" i="47"/>
  <c r="AH56" i="47" s="1"/>
  <c r="E57" i="47"/>
  <c r="AX57" i="47" s="1"/>
  <c r="E58" i="47"/>
  <c r="AG58" i="47" s="1"/>
  <c r="E59" i="47"/>
  <c r="E60" i="47"/>
  <c r="AX60" i="47" s="1"/>
  <c r="E61" i="47"/>
  <c r="F61" i="47" s="1"/>
  <c r="G61" i="47" s="1"/>
  <c r="E62" i="47"/>
  <c r="F62" i="47" s="1"/>
  <c r="G62" i="47" s="1"/>
  <c r="E63" i="47"/>
  <c r="E64" i="47"/>
  <c r="AX64" i="47" s="1"/>
  <c r="E65" i="47"/>
  <c r="AX65" i="47" s="1"/>
  <c r="E66" i="47"/>
  <c r="E67" i="47"/>
  <c r="AX67" i="47" s="1"/>
  <c r="E68" i="47"/>
  <c r="E69" i="47"/>
  <c r="E70" i="47"/>
  <c r="E71" i="47"/>
  <c r="AX71" i="47" s="1"/>
  <c r="E72" i="47"/>
  <c r="AX72" i="47" s="1"/>
  <c r="E73" i="47"/>
  <c r="E74" i="47"/>
  <c r="AX74" i="47" s="1"/>
  <c r="E75" i="47"/>
  <c r="AX75" i="47" s="1"/>
  <c r="E76" i="47"/>
  <c r="E77" i="47"/>
  <c r="E78" i="47"/>
  <c r="E79" i="47"/>
  <c r="AX79" i="47" s="1"/>
  <c r="E80" i="47"/>
  <c r="AX80" i="47" s="1"/>
  <c r="E81" i="47"/>
  <c r="E82" i="47"/>
  <c r="AX82" i="47" s="1"/>
  <c r="E83" i="47"/>
  <c r="AX83" i="47" s="1"/>
  <c r="E84" i="47"/>
  <c r="AX84" i="47" s="1"/>
  <c r="E85" i="47"/>
  <c r="AX85" i="47" s="1"/>
  <c r="E86" i="47"/>
  <c r="AX86" i="47" s="1"/>
  <c r="E87" i="47"/>
  <c r="E88" i="47"/>
  <c r="E89" i="47"/>
  <c r="AX89" i="47" s="1"/>
  <c r="E90" i="47"/>
  <c r="E91" i="47"/>
  <c r="AX91" i="47" s="1"/>
  <c r="E92" i="47"/>
  <c r="AX92" i="47" s="1"/>
  <c r="E93" i="47"/>
  <c r="E94" i="47"/>
  <c r="E95" i="47"/>
  <c r="AX95" i="47" s="1"/>
  <c r="E96" i="47"/>
  <c r="E97" i="47"/>
  <c r="E98" i="47"/>
  <c r="E99" i="47"/>
  <c r="AX99" i="47" s="1"/>
  <c r="E100" i="47"/>
  <c r="AX100" i="47" s="1"/>
  <c r="E101" i="47"/>
  <c r="E102" i="47"/>
  <c r="E103" i="47"/>
  <c r="AX103" i="47" s="1"/>
  <c r="E104" i="47"/>
  <c r="E105" i="47"/>
  <c r="E106" i="47"/>
  <c r="AX106" i="47" s="1"/>
  <c r="E107" i="47"/>
  <c r="AX107" i="47" s="1"/>
  <c r="E108" i="47"/>
  <c r="E109" i="47"/>
  <c r="AX109" i="47" s="1"/>
  <c r="E110" i="47"/>
  <c r="E111" i="47"/>
  <c r="AX111" i="47" s="1"/>
  <c r="E112" i="47"/>
  <c r="E113" i="47"/>
  <c r="AX113" i="47" s="1"/>
  <c r="E114" i="47"/>
  <c r="AX114" i="47" s="1"/>
  <c r="E115" i="47"/>
  <c r="AX115" i="47" s="1"/>
  <c r="E116" i="47"/>
  <c r="AX116" i="47" s="1"/>
  <c r="E117" i="47"/>
  <c r="E118" i="47"/>
  <c r="AX118" i="47" s="1"/>
  <c r="E119" i="47"/>
  <c r="AX119" i="47" s="1"/>
  <c r="E120" i="47"/>
  <c r="E121" i="47"/>
  <c r="AX121" i="47" s="1"/>
  <c r="E122" i="47"/>
  <c r="AX122" i="47" s="1"/>
  <c r="E123" i="47"/>
  <c r="E124" i="47"/>
  <c r="AX124" i="47" s="1"/>
  <c r="E125" i="47"/>
  <c r="E126" i="47"/>
  <c r="E127" i="47"/>
  <c r="AX127" i="47" s="1"/>
  <c r="E128" i="47"/>
  <c r="E129" i="47"/>
  <c r="H3" i="47"/>
  <c r="J3" i="47" s="1"/>
  <c r="H4" i="47"/>
  <c r="J4" i="47" s="1"/>
  <c r="L4" i="47" s="1"/>
  <c r="H5" i="47"/>
  <c r="J5" i="47" s="1"/>
  <c r="L5" i="47" s="1"/>
  <c r="H6" i="47"/>
  <c r="J6" i="47" s="1"/>
  <c r="H7" i="47"/>
  <c r="J7" i="47" s="1"/>
  <c r="H8" i="47"/>
  <c r="J8" i="47" s="1"/>
  <c r="H9" i="47"/>
  <c r="J9" i="47" s="1"/>
  <c r="L9" i="47" s="1"/>
  <c r="H10" i="47"/>
  <c r="J10" i="47" s="1"/>
  <c r="H11" i="47"/>
  <c r="J11" i="47" s="1"/>
  <c r="N11" i="47" s="1"/>
  <c r="H12" i="47"/>
  <c r="J12" i="47" s="1"/>
  <c r="M12" i="47" s="1"/>
  <c r="H13" i="47"/>
  <c r="J13" i="47" s="1"/>
  <c r="N13" i="47" s="1"/>
  <c r="H14" i="47"/>
  <c r="J14" i="47" s="1"/>
  <c r="H15" i="47"/>
  <c r="J15" i="47" s="1"/>
  <c r="H16" i="47"/>
  <c r="H17" i="47"/>
  <c r="J17" i="47" s="1"/>
  <c r="L17" i="47" s="1"/>
  <c r="H18" i="47"/>
  <c r="J18" i="47" s="1"/>
  <c r="H19" i="47"/>
  <c r="J19" i="47" s="1"/>
  <c r="H20" i="47"/>
  <c r="J20" i="47" s="1"/>
  <c r="N20" i="47" s="1"/>
  <c r="H21" i="47"/>
  <c r="J21" i="47" s="1"/>
  <c r="M21" i="47" s="1"/>
  <c r="AG21" i="47" s="1"/>
  <c r="H22" i="47"/>
  <c r="J22" i="47" s="1"/>
  <c r="L22" i="47" s="1"/>
  <c r="H23" i="47"/>
  <c r="J23" i="47" s="1"/>
  <c r="H24" i="47"/>
  <c r="H25" i="47"/>
  <c r="J25" i="47" s="1"/>
  <c r="L25" i="47" s="1"/>
  <c r="H26" i="47"/>
  <c r="J26" i="47" s="1"/>
  <c r="L26" i="47" s="1"/>
  <c r="H27" i="47"/>
  <c r="J27" i="47" s="1"/>
  <c r="H28" i="47"/>
  <c r="J28" i="47" s="1"/>
  <c r="N28" i="47" s="1"/>
  <c r="H29" i="47"/>
  <c r="J29" i="47" s="1"/>
  <c r="L29" i="47" s="1"/>
  <c r="H30" i="47"/>
  <c r="J30" i="47" s="1"/>
  <c r="H31" i="47"/>
  <c r="J31" i="47" s="1"/>
  <c r="M31" i="47" s="1"/>
  <c r="H32" i="47"/>
  <c r="H33" i="47"/>
  <c r="J33" i="47" s="1"/>
  <c r="L33" i="47" s="1"/>
  <c r="H34" i="47"/>
  <c r="J34" i="47" s="1"/>
  <c r="H35" i="47"/>
  <c r="J35" i="47" s="1"/>
  <c r="U35" i="47" s="1"/>
  <c r="H36" i="47"/>
  <c r="J36" i="47" s="1"/>
  <c r="N36" i="47" s="1"/>
  <c r="H37" i="47"/>
  <c r="J37" i="47" s="1"/>
  <c r="H38" i="47"/>
  <c r="J38" i="47" s="1"/>
  <c r="N38" i="47" s="1"/>
  <c r="H39" i="47"/>
  <c r="J39" i="47" s="1"/>
  <c r="H40" i="47"/>
  <c r="J40" i="47" s="1"/>
  <c r="H41" i="47"/>
  <c r="J41" i="47" s="1"/>
  <c r="H42" i="47"/>
  <c r="J42" i="47" s="1"/>
  <c r="M42" i="47" s="1"/>
  <c r="H43" i="47"/>
  <c r="J43" i="47" s="1"/>
  <c r="L43" i="47" s="1"/>
  <c r="H44" i="47"/>
  <c r="J44" i="47" s="1"/>
  <c r="H45" i="47"/>
  <c r="J45" i="47" s="1"/>
  <c r="H46" i="47"/>
  <c r="J46" i="47" s="1"/>
  <c r="H47" i="47"/>
  <c r="J47" i="47" s="1"/>
  <c r="H48" i="47"/>
  <c r="J48" i="47" s="1"/>
  <c r="L48" i="47" s="1"/>
  <c r="H49" i="47"/>
  <c r="J49" i="47" s="1"/>
  <c r="M49" i="47" s="1"/>
  <c r="H50" i="47"/>
  <c r="J50" i="47" s="1"/>
  <c r="M50" i="47" s="1"/>
  <c r="H51" i="47"/>
  <c r="J51" i="47" s="1"/>
  <c r="H52" i="47"/>
  <c r="J52" i="47" s="1"/>
  <c r="H53" i="47"/>
  <c r="J53" i="47" s="1"/>
  <c r="M53" i="47" s="1"/>
  <c r="H54" i="47"/>
  <c r="J54" i="47" s="1"/>
  <c r="M54" i="47" s="1"/>
  <c r="H55" i="47"/>
  <c r="J55" i="47" s="1"/>
  <c r="H56" i="47"/>
  <c r="J56" i="47" s="1"/>
  <c r="H57" i="47"/>
  <c r="J57" i="47" s="1"/>
  <c r="H58" i="47"/>
  <c r="J58" i="47" s="1"/>
  <c r="M58" i="47" s="1"/>
  <c r="H59" i="47"/>
  <c r="J59" i="47" s="1"/>
  <c r="S59" i="47" s="1"/>
  <c r="H60" i="47"/>
  <c r="J60" i="47" s="1"/>
  <c r="N60" i="47" s="1"/>
  <c r="H61" i="47"/>
  <c r="J61" i="47" s="1"/>
  <c r="H62" i="47"/>
  <c r="J62" i="47" s="1"/>
  <c r="H63" i="47"/>
  <c r="J63" i="47"/>
  <c r="M63" i="47" s="1"/>
  <c r="H64" i="47"/>
  <c r="H65" i="47"/>
  <c r="J65" i="47" s="1"/>
  <c r="P65" i="47" s="1"/>
  <c r="H66" i="47"/>
  <c r="J66" i="47" s="1"/>
  <c r="M66" i="47" s="1"/>
  <c r="H67" i="47"/>
  <c r="J67" i="47" s="1"/>
  <c r="N67" i="47" s="1"/>
  <c r="H68" i="47"/>
  <c r="J68" i="47" s="1"/>
  <c r="H69" i="47"/>
  <c r="J69" i="47" s="1"/>
  <c r="H70" i="47"/>
  <c r="H71" i="47"/>
  <c r="J71" i="47" s="1"/>
  <c r="N71" i="47" s="1"/>
  <c r="H72" i="47"/>
  <c r="H73" i="47"/>
  <c r="J73" i="47" s="1"/>
  <c r="M73" i="47" s="1"/>
  <c r="H74" i="47"/>
  <c r="J74" i="47" s="1"/>
  <c r="S74" i="47" s="1"/>
  <c r="H75" i="47"/>
  <c r="H76" i="47"/>
  <c r="J76" i="47" s="1"/>
  <c r="H77" i="47"/>
  <c r="J77" i="47" s="1"/>
  <c r="H78" i="47"/>
  <c r="J78" i="47" s="1"/>
  <c r="H79" i="47"/>
  <c r="J79" i="47" s="1"/>
  <c r="M79" i="47" s="1"/>
  <c r="H80" i="47"/>
  <c r="J80" i="47" s="1"/>
  <c r="H81" i="47"/>
  <c r="J81" i="47" s="1"/>
  <c r="N81" i="47" s="1"/>
  <c r="H82" i="47"/>
  <c r="J82" i="47" s="1"/>
  <c r="N82" i="47" s="1"/>
  <c r="H83" i="47"/>
  <c r="J83" i="47" s="1"/>
  <c r="H84" i="47"/>
  <c r="J84" i="47" s="1"/>
  <c r="H85" i="47"/>
  <c r="J85" i="47" s="1"/>
  <c r="N85" i="47" s="1"/>
  <c r="H86" i="47"/>
  <c r="H87" i="47"/>
  <c r="J87" i="47" s="1"/>
  <c r="L87" i="47" s="1"/>
  <c r="H88" i="47"/>
  <c r="H89" i="47"/>
  <c r="J89" i="47" s="1"/>
  <c r="H90" i="47"/>
  <c r="J90" i="47" s="1"/>
  <c r="H91" i="47"/>
  <c r="J91" i="47" s="1"/>
  <c r="N91" i="47" s="1"/>
  <c r="H92" i="47"/>
  <c r="J92" i="47" s="1"/>
  <c r="H93" i="47"/>
  <c r="H94" i="47"/>
  <c r="J94" i="47" s="1"/>
  <c r="H95" i="47"/>
  <c r="J95" i="47" s="1"/>
  <c r="H96" i="47"/>
  <c r="J96" i="47" s="1"/>
  <c r="H97" i="47"/>
  <c r="J97" i="47" s="1"/>
  <c r="H98" i="47"/>
  <c r="J98" i="47" s="1"/>
  <c r="N98" i="47" s="1"/>
  <c r="H99" i="47"/>
  <c r="J99" i="47" s="1"/>
  <c r="M99" i="47" s="1"/>
  <c r="H100" i="47"/>
  <c r="J100" i="47" s="1"/>
  <c r="M100" i="47" s="1"/>
  <c r="H101" i="47"/>
  <c r="H102" i="47"/>
  <c r="J102" i="47" s="1"/>
  <c r="H103" i="47"/>
  <c r="J103" i="47" s="1"/>
  <c r="M103" i="47" s="1"/>
  <c r="H104" i="47"/>
  <c r="J104" i="47" s="1"/>
  <c r="H105" i="47"/>
  <c r="J105" i="47" s="1"/>
  <c r="H106" i="47"/>
  <c r="J106" i="47" s="1"/>
  <c r="N106" i="47" s="1"/>
  <c r="H107" i="47"/>
  <c r="J107" i="47" s="1"/>
  <c r="L107" i="47" s="1"/>
  <c r="H108" i="47"/>
  <c r="J108" i="47" s="1"/>
  <c r="H109" i="47"/>
  <c r="H110" i="47"/>
  <c r="J110" i="47" s="1"/>
  <c r="L110" i="47" s="1"/>
  <c r="H111" i="47"/>
  <c r="J111" i="47" s="1"/>
  <c r="H112" i="47"/>
  <c r="J112" i="47" s="1"/>
  <c r="H113" i="47"/>
  <c r="J113" i="47" s="1"/>
  <c r="L113" i="47" s="1"/>
  <c r="H114" i="47"/>
  <c r="J114" i="47" s="1"/>
  <c r="L114" i="47" s="1"/>
  <c r="H115" i="47"/>
  <c r="J115" i="47" s="1"/>
  <c r="H116" i="47"/>
  <c r="H117" i="47"/>
  <c r="J117" i="47" s="1"/>
  <c r="N117" i="47" s="1"/>
  <c r="H118" i="47"/>
  <c r="J118" i="47" s="1"/>
  <c r="H119" i="47"/>
  <c r="J119" i="47" s="1"/>
  <c r="H120" i="47"/>
  <c r="J120" i="47" s="1"/>
  <c r="H121" i="47"/>
  <c r="J121" i="47" s="1"/>
  <c r="AB121" i="47" s="1"/>
  <c r="H122" i="47"/>
  <c r="J122" i="47" s="1"/>
  <c r="L122" i="47" s="1"/>
  <c r="H123" i="47"/>
  <c r="J123" i="47" s="1"/>
  <c r="H124" i="47"/>
  <c r="J124" i="47" s="1"/>
  <c r="H125" i="47"/>
  <c r="J125" i="47" s="1"/>
  <c r="M125" i="47" s="1"/>
  <c r="H126" i="47"/>
  <c r="J126" i="47" s="1"/>
  <c r="H127" i="47"/>
  <c r="J127" i="47" s="1"/>
  <c r="N127" i="47" s="1"/>
  <c r="H128" i="47"/>
  <c r="J128" i="47" s="1"/>
  <c r="H129" i="47"/>
  <c r="J129" i="47" s="1"/>
  <c r="M129" i="47" s="1"/>
  <c r="H2" i="47"/>
  <c r="J2" i="47" s="1"/>
  <c r="W2" i="47" s="1"/>
  <c r="AE145" i="47" a="1"/>
  <c r="AE145" i="47" s="1"/>
  <c r="AE144" i="47" a="1"/>
  <c r="AE144" i="47" s="1"/>
  <c r="AE143" i="47" a="1"/>
  <c r="AE143" i="47" s="1"/>
  <c r="AE142" i="47" a="1"/>
  <c r="AE142" i="47" s="1"/>
  <c r="AE141" i="47" a="1"/>
  <c r="AE141" i="47" s="1"/>
  <c r="AE140" i="47" a="1"/>
  <c r="AE140" i="47" s="1"/>
  <c r="AE139" i="47" a="1"/>
  <c r="AE139" i="47" s="1"/>
  <c r="AE138" i="47" a="1"/>
  <c r="AE138" i="47" s="1"/>
  <c r="AE137" i="47" a="1"/>
  <c r="AE137" i="47" s="1"/>
  <c r="AE136" i="47" a="1"/>
  <c r="AE136" i="47" s="1"/>
  <c r="AE135" i="47" a="1"/>
  <c r="AE135" i="47" s="1"/>
  <c r="AE134" i="47" a="1"/>
  <c r="AE134" i="47" s="1"/>
  <c r="AE133" i="47" a="1"/>
  <c r="AE133" i="47" s="1"/>
  <c r="AE132" i="47" a="1"/>
  <c r="AE132" i="47" s="1"/>
  <c r="AE131" i="47" a="1"/>
  <c r="AE131" i="47" s="1"/>
  <c r="AE130" i="47" a="1"/>
  <c r="AE130" i="47" s="1"/>
  <c r="AT129" i="47"/>
  <c r="AR129" i="47"/>
  <c r="AO129" i="47"/>
  <c r="AT128" i="47"/>
  <c r="AR128" i="47"/>
  <c r="AO128" i="47"/>
  <c r="AT127" i="47"/>
  <c r="AR127" i="47"/>
  <c r="AO127" i="47"/>
  <c r="AT126" i="47"/>
  <c r="AR126" i="47"/>
  <c r="AO126" i="47"/>
  <c r="AT125" i="47"/>
  <c r="AR125" i="47"/>
  <c r="AO125" i="47"/>
  <c r="AT124" i="47"/>
  <c r="AR124" i="47"/>
  <c r="AO124" i="47"/>
  <c r="AT123" i="47"/>
  <c r="AR123" i="47"/>
  <c r="AO123" i="47"/>
  <c r="AT122" i="47"/>
  <c r="AR122" i="47"/>
  <c r="AO122" i="47"/>
  <c r="AT121" i="47"/>
  <c r="AR121" i="47"/>
  <c r="AO121" i="47"/>
  <c r="AT120" i="47"/>
  <c r="AR120" i="47"/>
  <c r="AO120" i="47"/>
  <c r="AT119" i="47"/>
  <c r="AR119" i="47"/>
  <c r="AO119" i="47"/>
  <c r="AT118" i="47"/>
  <c r="AR118" i="47"/>
  <c r="AO118" i="47"/>
  <c r="AT117" i="47"/>
  <c r="AR117" i="47"/>
  <c r="AO117" i="47"/>
  <c r="AT116" i="47"/>
  <c r="AR116" i="47"/>
  <c r="AO116" i="47"/>
  <c r="J116" i="47"/>
  <c r="AT115" i="47"/>
  <c r="AR115" i="47"/>
  <c r="AO115" i="47"/>
  <c r="AT114" i="47"/>
  <c r="AR114" i="47"/>
  <c r="AO114" i="47"/>
  <c r="AT113" i="47"/>
  <c r="AR113" i="47"/>
  <c r="AO113" i="47"/>
  <c r="AT112" i="47"/>
  <c r="AR112" i="47"/>
  <c r="AO112" i="47"/>
  <c r="AT111" i="47"/>
  <c r="AR111" i="47"/>
  <c r="AO111" i="47"/>
  <c r="AT110" i="47"/>
  <c r="AR110" i="47"/>
  <c r="AO110" i="47"/>
  <c r="AT109" i="47"/>
  <c r="AR109" i="47"/>
  <c r="AO109" i="47"/>
  <c r="J109" i="47"/>
  <c r="M109" i="47" s="1"/>
  <c r="AT108" i="47"/>
  <c r="AR108" i="47"/>
  <c r="AO108" i="47"/>
  <c r="AT107" i="47"/>
  <c r="AR107" i="47"/>
  <c r="AO107" i="47"/>
  <c r="AT106" i="47"/>
  <c r="AR106" i="47"/>
  <c r="AO106" i="47"/>
  <c r="AT105" i="47"/>
  <c r="AR105" i="47"/>
  <c r="AO105" i="47"/>
  <c r="AT104" i="47"/>
  <c r="AR104" i="47"/>
  <c r="AO104" i="47"/>
  <c r="AT103" i="47"/>
  <c r="AR103" i="47"/>
  <c r="AO103" i="47"/>
  <c r="AT102" i="47"/>
  <c r="AR102" i="47"/>
  <c r="AO102" i="47"/>
  <c r="AT101" i="47"/>
  <c r="AR101" i="47"/>
  <c r="AO101" i="47"/>
  <c r="J101" i="47"/>
  <c r="N101" i="47" s="1"/>
  <c r="AT100" i="47"/>
  <c r="AR100" i="47"/>
  <c r="AO100" i="47"/>
  <c r="F100" i="47"/>
  <c r="G100" i="47" s="1"/>
  <c r="AT99" i="47"/>
  <c r="AR99" i="47"/>
  <c r="AO99" i="47"/>
  <c r="AT98" i="47"/>
  <c r="AR98" i="47"/>
  <c r="AO98" i="47"/>
  <c r="AT97" i="47"/>
  <c r="AR97" i="47"/>
  <c r="AO97" i="47"/>
  <c r="AT96" i="47"/>
  <c r="AR96" i="47"/>
  <c r="AO96" i="47"/>
  <c r="AT95" i="47"/>
  <c r="AR95" i="47"/>
  <c r="AO95" i="47"/>
  <c r="AT94" i="47"/>
  <c r="AR94" i="47"/>
  <c r="AO94" i="47"/>
  <c r="AT93" i="47"/>
  <c r="AR93" i="47"/>
  <c r="AO93" i="47"/>
  <c r="J93" i="47"/>
  <c r="L93" i="47" s="1"/>
  <c r="AT92" i="47"/>
  <c r="AR92" i="47"/>
  <c r="AO92" i="47"/>
  <c r="AT91" i="47"/>
  <c r="AR91" i="47"/>
  <c r="AO91" i="47"/>
  <c r="AT90" i="47"/>
  <c r="AR90" i="47"/>
  <c r="AO90" i="47"/>
  <c r="AT89" i="47"/>
  <c r="AR89" i="47"/>
  <c r="AO89" i="47"/>
  <c r="AT88" i="47"/>
  <c r="AR88" i="47"/>
  <c r="AO88" i="47"/>
  <c r="J88" i="47"/>
  <c r="N88" i="47" s="1"/>
  <c r="AT87" i="47"/>
  <c r="AR87" i="47"/>
  <c r="AO87" i="47"/>
  <c r="A87" i="47"/>
  <c r="AT86" i="47"/>
  <c r="AR86" i="47"/>
  <c r="AO86" i="47"/>
  <c r="J86" i="47"/>
  <c r="N86" i="47" s="1"/>
  <c r="F86" i="47"/>
  <c r="G86" i="47" s="1"/>
  <c r="R86" i="47" s="1"/>
  <c r="AT85" i="47"/>
  <c r="AR85" i="47"/>
  <c r="AO85" i="47"/>
  <c r="AT84" i="47"/>
  <c r="AR84" i="47"/>
  <c r="AO84" i="47"/>
  <c r="AT83" i="47"/>
  <c r="AR83" i="47"/>
  <c r="AO83" i="47"/>
  <c r="AT82" i="47"/>
  <c r="AR82" i="47"/>
  <c r="AO82" i="47"/>
  <c r="AT81" i="47"/>
  <c r="AR81" i="47"/>
  <c r="AO81" i="47"/>
  <c r="AT80" i="47"/>
  <c r="AR80" i="47"/>
  <c r="AO80" i="47"/>
  <c r="AT79" i="47"/>
  <c r="AR79" i="47"/>
  <c r="AO79" i="47"/>
  <c r="F79" i="47"/>
  <c r="G79" i="47" s="1"/>
  <c r="AB79" i="47" s="1"/>
  <c r="AT78" i="47"/>
  <c r="AR78" i="47"/>
  <c r="AO78" i="47"/>
  <c r="AT77" i="47"/>
  <c r="AR77" i="47"/>
  <c r="AO77" i="47"/>
  <c r="AT76" i="47"/>
  <c r="AR76" i="47"/>
  <c r="AO76" i="47"/>
  <c r="AT75" i="47"/>
  <c r="AR75" i="47"/>
  <c r="AO75" i="47"/>
  <c r="J75" i="47"/>
  <c r="N75" i="47" s="1"/>
  <c r="AT74" i="47"/>
  <c r="AR74" i="47"/>
  <c r="AO74" i="47"/>
  <c r="AT73" i="47"/>
  <c r="AR73" i="47"/>
  <c r="AO73" i="47"/>
  <c r="AT72" i="47"/>
  <c r="AR72" i="47"/>
  <c r="AO72" i="47"/>
  <c r="J72" i="47"/>
  <c r="M72" i="47" s="1"/>
  <c r="AT71" i="47"/>
  <c r="AO71" i="47"/>
  <c r="F71" i="47"/>
  <c r="G71" i="47" s="1"/>
  <c r="AT70" i="47"/>
  <c r="AO70" i="47"/>
  <c r="J70" i="47"/>
  <c r="AT69" i="47"/>
  <c r="AO69" i="47"/>
  <c r="AT68" i="47"/>
  <c r="AO68" i="47"/>
  <c r="AT67" i="47"/>
  <c r="AO67" i="47"/>
  <c r="AT66" i="47"/>
  <c r="AO66" i="47"/>
  <c r="F66" i="47"/>
  <c r="G66" i="47" s="1"/>
  <c r="Y66" i="47" s="1"/>
  <c r="AT65" i="47"/>
  <c r="F65" i="47"/>
  <c r="G65" i="47" s="1"/>
  <c r="AT64" i="47"/>
  <c r="J64" i="47"/>
  <c r="M64" i="47" s="1"/>
  <c r="AT63" i="47"/>
  <c r="AT62" i="47"/>
  <c r="AT61" i="47"/>
  <c r="AT60" i="47"/>
  <c r="AT59" i="47"/>
  <c r="AT58" i="47"/>
  <c r="AT57" i="47"/>
  <c r="AH57" i="47"/>
  <c r="AT56" i="47"/>
  <c r="AT55" i="47"/>
  <c r="AH55" i="47"/>
  <c r="F55" i="47"/>
  <c r="G55" i="47" s="1"/>
  <c r="AT54" i="47"/>
  <c r="AT53" i="47"/>
  <c r="AT52" i="47"/>
  <c r="AT51" i="47"/>
  <c r="AT50" i="47"/>
  <c r="AT49" i="47"/>
  <c r="AJ49" i="47"/>
  <c r="AL49" i="47" s="1"/>
  <c r="AT48" i="47"/>
  <c r="AJ48" i="47"/>
  <c r="AL48" i="47" s="1"/>
  <c r="AT47" i="47"/>
  <c r="AJ47" i="47"/>
  <c r="AL47" i="47" s="1"/>
  <c r="AT46" i="47"/>
  <c r="AJ46" i="47"/>
  <c r="AL46" i="47" s="1"/>
  <c r="AT45" i="47"/>
  <c r="AJ45" i="47"/>
  <c r="AL45" i="47" s="1"/>
  <c r="AT44" i="47"/>
  <c r="AJ44" i="47"/>
  <c r="AL44" i="47" s="1"/>
  <c r="AT43" i="47"/>
  <c r="AJ43" i="47"/>
  <c r="AL43" i="47" s="1"/>
  <c r="F43" i="47"/>
  <c r="G43" i="47" s="1"/>
  <c r="D43" i="47"/>
  <c r="AH43" i="47" s="1"/>
  <c r="A43" i="47"/>
  <c r="AT42" i="47"/>
  <c r="AJ42" i="47"/>
  <c r="AL42" i="47" s="1"/>
  <c r="AT41" i="47"/>
  <c r="AJ41" i="47"/>
  <c r="AK41" i="47" s="1"/>
  <c r="AT40" i="47"/>
  <c r="AJ40" i="47"/>
  <c r="AK40" i="47" s="1"/>
  <c r="AT39" i="47"/>
  <c r="AJ39" i="47"/>
  <c r="AK39" i="47" s="1"/>
  <c r="AT38" i="47"/>
  <c r="AJ38" i="47"/>
  <c r="AK38" i="47" s="1"/>
  <c r="AT37" i="47"/>
  <c r="AJ37" i="47"/>
  <c r="AK37" i="47" s="1"/>
  <c r="AT36" i="47"/>
  <c r="AJ36" i="47"/>
  <c r="AK36" i="47" s="1"/>
  <c r="AT35" i="47"/>
  <c r="AJ35" i="47"/>
  <c r="AK35" i="47" s="1"/>
  <c r="F35" i="47"/>
  <c r="G35" i="47" s="1"/>
  <c r="AU35" i="47" s="1"/>
  <c r="AH35" i="47"/>
  <c r="AT34" i="47"/>
  <c r="AJ34" i="47"/>
  <c r="AK34" i="47"/>
  <c r="F34" i="47"/>
  <c r="G34" i="47" s="1"/>
  <c r="P34" i="47" s="1"/>
  <c r="AT33" i="47"/>
  <c r="AT32" i="47"/>
  <c r="J32" i="47"/>
  <c r="AT31" i="47"/>
  <c r="AT30" i="47"/>
  <c r="AT29" i="47"/>
  <c r="AT28" i="47"/>
  <c r="AT27" i="47"/>
  <c r="AT26" i="47"/>
  <c r="AT25" i="47"/>
  <c r="AO25" i="47"/>
  <c r="AT24" i="47"/>
  <c r="AO24" i="47"/>
  <c r="J24" i="47"/>
  <c r="N24" i="47" s="1"/>
  <c r="AT23" i="47"/>
  <c r="AO23" i="47"/>
  <c r="AT22" i="47"/>
  <c r="AO22" i="47"/>
  <c r="AT21" i="47"/>
  <c r="AO21" i="47"/>
  <c r="AH21" i="47"/>
  <c r="D21" i="47"/>
  <c r="AT20" i="47"/>
  <c r="AO20" i="47"/>
  <c r="AT19" i="47"/>
  <c r="AO19" i="47"/>
  <c r="F19" i="47"/>
  <c r="G19" i="47" s="1"/>
  <c r="AH19" i="47"/>
  <c r="AT18" i="47"/>
  <c r="AO18" i="47"/>
  <c r="F18" i="47"/>
  <c r="G18" i="47" s="1"/>
  <c r="AT17" i="47"/>
  <c r="AO17" i="47"/>
  <c r="AT16" i="47"/>
  <c r="AO16" i="47"/>
  <c r="J16" i="47"/>
  <c r="L16" i="47" s="1"/>
  <c r="AT15" i="47"/>
  <c r="AO15" i="47"/>
  <c r="AT14" i="47"/>
  <c r="AO14" i="47"/>
  <c r="A14" i="47"/>
  <c r="AT13" i="47"/>
  <c r="AO13" i="47"/>
  <c r="F13" i="47"/>
  <c r="G13" i="47" s="1"/>
  <c r="U13" i="47" s="1"/>
  <c r="D13" i="47"/>
  <c r="AT12" i="47"/>
  <c r="AO12" i="47"/>
  <c r="AT11" i="47"/>
  <c r="AO11" i="47"/>
  <c r="F11" i="47"/>
  <c r="G11" i="47" s="1"/>
  <c r="AB11" i="47" s="1"/>
  <c r="A11" i="47"/>
  <c r="AT10" i="47"/>
  <c r="AO10" i="47"/>
  <c r="AT9" i="47"/>
  <c r="AO9" i="47"/>
  <c r="AT8" i="47"/>
  <c r="AO8" i="47"/>
  <c r="AT7" i="47"/>
  <c r="AO7" i="47"/>
  <c r="AT6" i="47"/>
  <c r="AO6" i="47"/>
  <c r="AT5" i="47"/>
  <c r="AO5" i="47"/>
  <c r="AT4" i="47"/>
  <c r="AO4" i="47"/>
  <c r="AT3" i="47"/>
  <c r="AO3" i="47"/>
  <c r="AH3" i="47"/>
  <c r="AT2" i="47"/>
  <c r="AO2" i="47"/>
  <c r="AC2" i="47"/>
  <c r="F2" i="47"/>
  <c r="G2" i="47" s="1"/>
  <c r="P2" i="47" s="1"/>
  <c r="AH2" i="47"/>
  <c r="H3" i="46"/>
  <c r="J3" i="46" s="1"/>
  <c r="H4" i="46"/>
  <c r="J4" i="46" s="1"/>
  <c r="H5" i="46"/>
  <c r="H6" i="46"/>
  <c r="J6" i="46" s="1"/>
  <c r="H7" i="46"/>
  <c r="J7" i="46" s="1"/>
  <c r="H8" i="46"/>
  <c r="J8" i="46" s="1"/>
  <c r="L8" i="46" s="1"/>
  <c r="H9" i="46"/>
  <c r="J9" i="46" s="1"/>
  <c r="L9" i="46" s="1"/>
  <c r="H10" i="46"/>
  <c r="H11" i="46"/>
  <c r="J11" i="46" s="1"/>
  <c r="H12" i="46"/>
  <c r="J12" i="46" s="1"/>
  <c r="H13" i="46"/>
  <c r="J13" i="46" s="1"/>
  <c r="H14" i="46"/>
  <c r="J14" i="46" s="1"/>
  <c r="M14" i="46" s="1"/>
  <c r="AG14" i="46" s="1"/>
  <c r="H15" i="46"/>
  <c r="H16" i="46"/>
  <c r="J16" i="46" s="1"/>
  <c r="H17" i="46"/>
  <c r="J17" i="46" s="1"/>
  <c r="H18" i="46"/>
  <c r="H19" i="46"/>
  <c r="J19" i="46" s="1"/>
  <c r="H20" i="46"/>
  <c r="J20" i="46" s="1"/>
  <c r="N20" i="46" s="1"/>
  <c r="H21" i="46"/>
  <c r="J21" i="46" s="1"/>
  <c r="H22" i="46"/>
  <c r="H23" i="46"/>
  <c r="H24" i="46"/>
  <c r="H25" i="46"/>
  <c r="J25" i="46" s="1"/>
  <c r="H26" i="46"/>
  <c r="J26" i="46" s="1"/>
  <c r="H27" i="46"/>
  <c r="J27" i="46" s="1"/>
  <c r="L27" i="46" s="1"/>
  <c r="H28" i="46"/>
  <c r="H29" i="46"/>
  <c r="H30" i="46"/>
  <c r="J30" i="46" s="1"/>
  <c r="N30" i="46" s="1"/>
  <c r="H31" i="46"/>
  <c r="J31" i="46" s="1"/>
  <c r="H32" i="46"/>
  <c r="H33" i="46"/>
  <c r="J33" i="46" s="1"/>
  <c r="H34" i="46"/>
  <c r="H35" i="46"/>
  <c r="J35" i="46" s="1"/>
  <c r="H36" i="46"/>
  <c r="J36" i="46" s="1"/>
  <c r="H37" i="46"/>
  <c r="H38" i="46"/>
  <c r="J38" i="46" s="1"/>
  <c r="H39" i="46"/>
  <c r="H40" i="46"/>
  <c r="H41" i="46"/>
  <c r="J41" i="46" s="1"/>
  <c r="H42" i="46"/>
  <c r="J42" i="46" s="1"/>
  <c r="H43" i="46"/>
  <c r="J43" i="46" s="1"/>
  <c r="H44" i="46"/>
  <c r="J44" i="46" s="1"/>
  <c r="H45" i="46"/>
  <c r="H46" i="46"/>
  <c r="J46" i="46" s="1"/>
  <c r="H47" i="46"/>
  <c r="H48" i="46"/>
  <c r="J48" i="46" s="1"/>
  <c r="N48" i="46" s="1"/>
  <c r="H49" i="46"/>
  <c r="J49" i="46" s="1"/>
  <c r="H50" i="46"/>
  <c r="H51" i="46"/>
  <c r="J51" i="46" s="1"/>
  <c r="H52" i="46"/>
  <c r="J52" i="46" s="1"/>
  <c r="L52" i="46" s="1"/>
  <c r="H53" i="46"/>
  <c r="H54" i="46"/>
  <c r="J54" i="46" s="1"/>
  <c r="N54" i="46" s="1"/>
  <c r="H55" i="46"/>
  <c r="H56" i="46"/>
  <c r="J56" i="46" s="1"/>
  <c r="N56" i="46" s="1"/>
  <c r="H57" i="46"/>
  <c r="J57" i="46" s="1"/>
  <c r="M57" i="46" s="1"/>
  <c r="H58" i="46"/>
  <c r="H59" i="46"/>
  <c r="J59" i="46" s="1"/>
  <c r="H60" i="46"/>
  <c r="H61" i="46"/>
  <c r="H62" i="46"/>
  <c r="J62" i="46" s="1"/>
  <c r="H63" i="46"/>
  <c r="H64" i="46"/>
  <c r="J64" i="46" s="1"/>
  <c r="M64" i="46" s="1"/>
  <c r="AG64" i="46" s="1"/>
  <c r="H65" i="46"/>
  <c r="J65" i="46" s="1"/>
  <c r="H66" i="46"/>
  <c r="J66" i="46" s="1"/>
  <c r="L66" i="46" s="1"/>
  <c r="H67" i="46"/>
  <c r="J67" i="46" s="1"/>
  <c r="L67" i="46" s="1"/>
  <c r="H68" i="46"/>
  <c r="J68" i="46" s="1"/>
  <c r="N68" i="46" s="1"/>
  <c r="H69" i="46"/>
  <c r="H70" i="46"/>
  <c r="J70" i="46" s="1"/>
  <c r="H71" i="46"/>
  <c r="H72" i="46"/>
  <c r="J72" i="46" s="1"/>
  <c r="L72" i="46" s="1"/>
  <c r="H73" i="46"/>
  <c r="J73" i="46" s="1"/>
  <c r="M73" i="46" s="1"/>
  <c r="H74" i="46"/>
  <c r="H75" i="46"/>
  <c r="J75" i="46" s="1"/>
  <c r="H76" i="46"/>
  <c r="H77" i="46"/>
  <c r="J77" i="46" s="1"/>
  <c r="H78" i="46"/>
  <c r="J78" i="46" s="1"/>
  <c r="N78" i="46" s="1"/>
  <c r="H79" i="46"/>
  <c r="H80" i="46"/>
  <c r="J80" i="46" s="1"/>
  <c r="N80" i="46" s="1"/>
  <c r="H81" i="46"/>
  <c r="J81" i="46" s="1"/>
  <c r="H82" i="46"/>
  <c r="H83" i="46"/>
  <c r="J83" i="46" s="1"/>
  <c r="M83" i="46" s="1"/>
  <c r="H84" i="46"/>
  <c r="J84" i="46" s="1"/>
  <c r="H85" i="46"/>
  <c r="J85" i="46" s="1"/>
  <c r="N85" i="46" s="1"/>
  <c r="H86" i="46"/>
  <c r="J86" i="46" s="1"/>
  <c r="N86" i="46" s="1"/>
  <c r="H87" i="46"/>
  <c r="H88" i="46"/>
  <c r="H89" i="46"/>
  <c r="J89" i="46" s="1"/>
  <c r="H90" i="46"/>
  <c r="H91" i="46"/>
  <c r="J91" i="46" s="1"/>
  <c r="M91" i="46" s="1"/>
  <c r="H92" i="46"/>
  <c r="J92" i="46" s="1"/>
  <c r="H93" i="46"/>
  <c r="J93" i="46" s="1"/>
  <c r="H94" i="46"/>
  <c r="J94" i="46" s="1"/>
  <c r="M94" i="46" s="1"/>
  <c r="H95" i="46"/>
  <c r="J95" i="46" s="1"/>
  <c r="H96" i="46"/>
  <c r="J96" i="46" s="1"/>
  <c r="N96" i="46" s="1"/>
  <c r="H97" i="46"/>
  <c r="J97" i="46" s="1"/>
  <c r="H98" i="46"/>
  <c r="H99" i="46"/>
  <c r="J99" i="46" s="1"/>
  <c r="M99" i="46" s="1"/>
  <c r="H100" i="46"/>
  <c r="J100" i="46" s="1"/>
  <c r="H101" i="46"/>
  <c r="H102" i="46"/>
  <c r="J102" i="46" s="1"/>
  <c r="H103" i="46"/>
  <c r="H104" i="46"/>
  <c r="J104" i="46" s="1"/>
  <c r="H105" i="46"/>
  <c r="J105" i="46" s="1"/>
  <c r="H106" i="46"/>
  <c r="J106" i="46" s="1"/>
  <c r="L106" i="46" s="1"/>
  <c r="H107" i="46"/>
  <c r="J107" i="46" s="1"/>
  <c r="H108" i="46"/>
  <c r="J108" i="46" s="1"/>
  <c r="N108" i="46" s="1"/>
  <c r="H109" i="46"/>
  <c r="H110" i="46"/>
  <c r="J110" i="46" s="1"/>
  <c r="N110" i="46" s="1"/>
  <c r="H111" i="46"/>
  <c r="H112" i="46"/>
  <c r="J112" i="46" s="1"/>
  <c r="H113" i="46"/>
  <c r="J113" i="46" s="1"/>
  <c r="L113" i="46" s="1"/>
  <c r="H114" i="46"/>
  <c r="J114" i="46" s="1"/>
  <c r="M114" i="46" s="1"/>
  <c r="H115" i="46"/>
  <c r="J115" i="46" s="1"/>
  <c r="H116" i="46"/>
  <c r="J116" i="46" s="1"/>
  <c r="H117" i="46"/>
  <c r="H118" i="46"/>
  <c r="J118" i="46" s="1"/>
  <c r="H119" i="46"/>
  <c r="H120" i="46"/>
  <c r="J120" i="46" s="1"/>
  <c r="N120" i="46" s="1"/>
  <c r="H121" i="46"/>
  <c r="J121" i="46" s="1"/>
  <c r="L121" i="46" s="1"/>
  <c r="H122" i="46"/>
  <c r="J122" i="46" s="1"/>
  <c r="H123" i="46"/>
  <c r="J123" i="46" s="1"/>
  <c r="H124" i="46"/>
  <c r="H125" i="46"/>
  <c r="H126" i="46"/>
  <c r="J126" i="46" s="1"/>
  <c r="H127" i="46"/>
  <c r="H128" i="46"/>
  <c r="J128" i="46" s="1"/>
  <c r="M128" i="46" s="1"/>
  <c r="H129" i="46"/>
  <c r="J129" i="46" s="1"/>
  <c r="H2" i="46"/>
  <c r="J2" i="46" s="1"/>
  <c r="E3" i="46"/>
  <c r="AX3" i="46" s="1"/>
  <c r="E4" i="46"/>
  <c r="AX4" i="46" s="1"/>
  <c r="E5" i="46"/>
  <c r="AX5" i="46" s="1"/>
  <c r="E6" i="46"/>
  <c r="AX6" i="46" s="1"/>
  <c r="E7" i="46"/>
  <c r="AX7" i="46" s="1"/>
  <c r="E8" i="46"/>
  <c r="E9" i="46"/>
  <c r="AX9" i="46" s="1"/>
  <c r="E10" i="46"/>
  <c r="F10" i="46" s="1"/>
  <c r="E11" i="46"/>
  <c r="AX11" i="46" s="1"/>
  <c r="E12" i="46"/>
  <c r="AX12" i="46" s="1"/>
  <c r="E13" i="46"/>
  <c r="AX13" i="46" s="1"/>
  <c r="E14" i="46"/>
  <c r="AX14" i="46" s="1"/>
  <c r="E15" i="46"/>
  <c r="E16" i="46"/>
  <c r="AX16" i="46" s="1"/>
  <c r="E17" i="46"/>
  <c r="F17" i="46" s="1"/>
  <c r="E18" i="46"/>
  <c r="E19" i="46"/>
  <c r="AX19" i="46" s="1"/>
  <c r="E20" i="46"/>
  <c r="E21" i="46"/>
  <c r="AX21" i="46" s="1"/>
  <c r="E22" i="46"/>
  <c r="AX22" i="46" s="1"/>
  <c r="E23" i="46"/>
  <c r="AX23" i="46" s="1"/>
  <c r="E24" i="46"/>
  <c r="AX24" i="46" s="1"/>
  <c r="E25" i="46"/>
  <c r="E26" i="46"/>
  <c r="AX26" i="46" s="1"/>
  <c r="E27" i="46"/>
  <c r="AX27" i="46" s="1"/>
  <c r="E28" i="46"/>
  <c r="AX28" i="46" s="1"/>
  <c r="E29" i="46"/>
  <c r="AX29" i="46" s="1"/>
  <c r="E30" i="46"/>
  <c r="AX30" i="46" s="1"/>
  <c r="E31" i="46"/>
  <c r="AX31" i="46" s="1"/>
  <c r="E32" i="46"/>
  <c r="AX32" i="46" s="1"/>
  <c r="E33" i="46"/>
  <c r="E34" i="46"/>
  <c r="AX34" i="46" s="1"/>
  <c r="E35" i="46"/>
  <c r="AX35" i="46" s="1"/>
  <c r="E36" i="46"/>
  <c r="AX36" i="46" s="1"/>
  <c r="E37" i="46"/>
  <c r="AX37" i="46" s="1"/>
  <c r="E38" i="46"/>
  <c r="AX38" i="46" s="1"/>
  <c r="E39" i="46"/>
  <c r="AX39" i="46" s="1"/>
  <c r="E40" i="46"/>
  <c r="AX40" i="46" s="1"/>
  <c r="E41" i="46"/>
  <c r="E42" i="46"/>
  <c r="AX42" i="46" s="1"/>
  <c r="E43" i="46"/>
  <c r="AX43" i="46" s="1"/>
  <c r="E44" i="46"/>
  <c r="AX44" i="46" s="1"/>
  <c r="E45" i="46"/>
  <c r="E46" i="46"/>
  <c r="F46" i="46" s="1"/>
  <c r="E47" i="46"/>
  <c r="AX47" i="46" s="1"/>
  <c r="E48" i="46"/>
  <c r="AX48" i="46" s="1"/>
  <c r="E49" i="46"/>
  <c r="E50" i="46"/>
  <c r="AX50" i="46" s="1"/>
  <c r="E51" i="46"/>
  <c r="E52" i="46"/>
  <c r="F52" i="46" s="1"/>
  <c r="E53" i="46"/>
  <c r="E54" i="46"/>
  <c r="AX54" i="46" s="1"/>
  <c r="E55" i="46"/>
  <c r="E56" i="46"/>
  <c r="AX56" i="46" s="1"/>
  <c r="E57" i="46"/>
  <c r="AX57" i="46" s="1"/>
  <c r="E58" i="46"/>
  <c r="AX58" i="46" s="1"/>
  <c r="E59" i="46"/>
  <c r="AX59" i="46" s="1"/>
  <c r="E60" i="46"/>
  <c r="AX60" i="46" s="1"/>
  <c r="E61" i="46"/>
  <c r="AX61" i="46" s="1"/>
  <c r="E62" i="46"/>
  <c r="AX62" i="46" s="1"/>
  <c r="E63" i="46"/>
  <c r="E64" i="46"/>
  <c r="AX64" i="46" s="1"/>
  <c r="E65" i="46"/>
  <c r="E66" i="46"/>
  <c r="E67" i="46"/>
  <c r="E68" i="46"/>
  <c r="E69" i="46"/>
  <c r="AX69" i="46" s="1"/>
  <c r="E70" i="46"/>
  <c r="AX70" i="46" s="1"/>
  <c r="E71" i="46"/>
  <c r="E72" i="46"/>
  <c r="AX72" i="46" s="1"/>
  <c r="E73" i="46"/>
  <c r="E74" i="46"/>
  <c r="AX74" i="46" s="1"/>
  <c r="E75" i="46"/>
  <c r="E76" i="46"/>
  <c r="AX76" i="46" s="1"/>
  <c r="E77" i="46"/>
  <c r="AX77" i="46" s="1"/>
  <c r="E78" i="46"/>
  <c r="AX78" i="46" s="1"/>
  <c r="E79" i="46"/>
  <c r="E80" i="46"/>
  <c r="AX80" i="46" s="1"/>
  <c r="E81" i="46"/>
  <c r="E82" i="46"/>
  <c r="AX82" i="46" s="1"/>
  <c r="E83" i="46"/>
  <c r="AX83" i="46" s="1"/>
  <c r="E84" i="46"/>
  <c r="AX84" i="46" s="1"/>
  <c r="E85" i="46"/>
  <c r="AX85" i="46" s="1"/>
  <c r="E86" i="46"/>
  <c r="E87" i="46"/>
  <c r="E88" i="46"/>
  <c r="AX88" i="46" s="1"/>
  <c r="E89" i="46"/>
  <c r="AX89" i="46" s="1"/>
  <c r="E90" i="46"/>
  <c r="AX90" i="46" s="1"/>
  <c r="E91" i="46"/>
  <c r="AX91" i="46" s="1"/>
  <c r="E92" i="46"/>
  <c r="AX92" i="46" s="1"/>
  <c r="E93" i="46"/>
  <c r="E94" i="46"/>
  <c r="E95" i="46"/>
  <c r="E96" i="46"/>
  <c r="AX96" i="46" s="1"/>
  <c r="E97" i="46"/>
  <c r="E98" i="46"/>
  <c r="AX98" i="46" s="1"/>
  <c r="E99" i="46"/>
  <c r="E100" i="46"/>
  <c r="AX100" i="46" s="1"/>
  <c r="E101" i="46"/>
  <c r="E102" i="46"/>
  <c r="E103" i="46"/>
  <c r="E104" i="46"/>
  <c r="AX104" i="46" s="1"/>
  <c r="E105" i="46"/>
  <c r="E106" i="46"/>
  <c r="E107" i="46"/>
  <c r="E108" i="46"/>
  <c r="AX108" i="46" s="1"/>
  <c r="E109" i="46"/>
  <c r="E110" i="46"/>
  <c r="AX110" i="46" s="1"/>
  <c r="E111" i="46"/>
  <c r="E112" i="46"/>
  <c r="E113" i="46"/>
  <c r="AX113" i="46" s="1"/>
  <c r="E114" i="46"/>
  <c r="E115" i="46"/>
  <c r="E116" i="46"/>
  <c r="AX116" i="46" s="1"/>
  <c r="E117" i="46"/>
  <c r="E118" i="46"/>
  <c r="AX118" i="46" s="1"/>
  <c r="E119" i="46"/>
  <c r="AX119" i="46" s="1"/>
  <c r="E120" i="46"/>
  <c r="AX120" i="46" s="1"/>
  <c r="E121" i="46"/>
  <c r="E122" i="46"/>
  <c r="AX122" i="46" s="1"/>
  <c r="E123" i="46"/>
  <c r="AX123" i="46" s="1"/>
  <c r="E124" i="46"/>
  <c r="AX124" i="46" s="1"/>
  <c r="E125" i="46"/>
  <c r="E126" i="46"/>
  <c r="AX126" i="46" s="1"/>
  <c r="E127" i="46"/>
  <c r="E128" i="46"/>
  <c r="AX128" i="46" s="1"/>
  <c r="E129" i="46"/>
  <c r="AX129" i="46" s="1"/>
  <c r="H3" i="45"/>
  <c r="J3" i="45" s="1"/>
  <c r="L3" i="45" s="1"/>
  <c r="H4" i="45"/>
  <c r="J4" i="45" s="1"/>
  <c r="H5" i="45"/>
  <c r="J5" i="45" s="1"/>
  <c r="M5" i="45" s="1"/>
  <c r="H6" i="45"/>
  <c r="J6" i="45" s="1"/>
  <c r="H7" i="45"/>
  <c r="H8" i="45"/>
  <c r="J8" i="45" s="1"/>
  <c r="N8" i="45" s="1"/>
  <c r="H9" i="45"/>
  <c r="J9" i="45" s="1"/>
  <c r="N9" i="45" s="1"/>
  <c r="H10" i="45"/>
  <c r="J10" i="45" s="1"/>
  <c r="H11" i="45"/>
  <c r="J11" i="45" s="1"/>
  <c r="H12" i="45"/>
  <c r="H13" i="45"/>
  <c r="J13" i="45" s="1"/>
  <c r="H14" i="45"/>
  <c r="J14" i="45" s="1"/>
  <c r="H15" i="45"/>
  <c r="H16" i="45"/>
  <c r="J16" i="45" s="1"/>
  <c r="H17" i="45"/>
  <c r="J17" i="45" s="1"/>
  <c r="H18" i="45"/>
  <c r="J18" i="45" s="1"/>
  <c r="H19" i="45"/>
  <c r="J19" i="45" s="1"/>
  <c r="L19" i="45" s="1"/>
  <c r="H20" i="45"/>
  <c r="J20" i="45" s="1"/>
  <c r="N20" i="45" s="1"/>
  <c r="H21" i="45"/>
  <c r="J21" i="45" s="1"/>
  <c r="H22" i="45"/>
  <c r="J22" i="45" s="1"/>
  <c r="H23" i="45"/>
  <c r="H24" i="45"/>
  <c r="J24" i="45" s="1"/>
  <c r="H25" i="45"/>
  <c r="J25" i="45" s="1"/>
  <c r="N25" i="45" s="1"/>
  <c r="H26" i="45"/>
  <c r="J26" i="45" s="1"/>
  <c r="N26" i="45" s="1"/>
  <c r="H27" i="45"/>
  <c r="J27" i="45" s="1"/>
  <c r="M27" i="45" s="1"/>
  <c r="H28" i="45"/>
  <c r="J28" i="45" s="1"/>
  <c r="N28" i="45" s="1"/>
  <c r="H29" i="45"/>
  <c r="J29" i="45" s="1"/>
  <c r="N29" i="45" s="1"/>
  <c r="H30" i="45"/>
  <c r="J30" i="45" s="1"/>
  <c r="H31" i="45"/>
  <c r="J31" i="45" s="1"/>
  <c r="H32" i="45"/>
  <c r="H33" i="45"/>
  <c r="J33" i="45" s="1"/>
  <c r="H34" i="45"/>
  <c r="J34" i="45" s="1"/>
  <c r="N34" i="45" s="1"/>
  <c r="H35" i="45"/>
  <c r="J35" i="45" s="1"/>
  <c r="H36" i="45"/>
  <c r="J36" i="45" s="1"/>
  <c r="M36" i="45" s="1"/>
  <c r="H37" i="45"/>
  <c r="J37" i="45" s="1"/>
  <c r="N37" i="45" s="1"/>
  <c r="H38" i="45"/>
  <c r="J38" i="45" s="1"/>
  <c r="H39" i="45"/>
  <c r="H40" i="45"/>
  <c r="H41" i="45"/>
  <c r="J41" i="45" s="1"/>
  <c r="H42" i="45"/>
  <c r="J42" i="45" s="1"/>
  <c r="L42" i="45" s="1"/>
  <c r="H43" i="45"/>
  <c r="J43" i="45" s="1"/>
  <c r="H44" i="45"/>
  <c r="J44" i="45" s="1"/>
  <c r="H45" i="45"/>
  <c r="J45" i="45" s="1"/>
  <c r="H46" i="45"/>
  <c r="H47" i="45"/>
  <c r="H48" i="45"/>
  <c r="J48" i="45" s="1"/>
  <c r="L48" i="45" s="1"/>
  <c r="H49" i="45"/>
  <c r="J49" i="45" s="1"/>
  <c r="L49" i="45" s="1"/>
  <c r="H50" i="45"/>
  <c r="J50" i="45" s="1"/>
  <c r="H51" i="45"/>
  <c r="J51" i="45" s="1"/>
  <c r="H52" i="45"/>
  <c r="J52" i="45" s="1"/>
  <c r="H53" i="45"/>
  <c r="J53" i="45" s="1"/>
  <c r="N53" i="45" s="1"/>
  <c r="H54" i="45"/>
  <c r="H55" i="45"/>
  <c r="H56" i="45"/>
  <c r="J56" i="45" s="1"/>
  <c r="N56" i="45" s="1"/>
  <c r="H57" i="45"/>
  <c r="J57" i="45" s="1"/>
  <c r="H58" i="45"/>
  <c r="J58" i="45" s="1"/>
  <c r="N58" i="45" s="1"/>
  <c r="H59" i="45"/>
  <c r="J59" i="45" s="1"/>
  <c r="H60" i="45"/>
  <c r="H61" i="45"/>
  <c r="J61" i="45" s="1"/>
  <c r="H62" i="45"/>
  <c r="J62" i="45" s="1"/>
  <c r="H63" i="45"/>
  <c r="H64" i="45"/>
  <c r="J64" i="45" s="1"/>
  <c r="H65" i="45"/>
  <c r="J65" i="45" s="1"/>
  <c r="H66" i="45"/>
  <c r="J66" i="45" s="1"/>
  <c r="M66" i="45" s="1"/>
  <c r="H67" i="45"/>
  <c r="H68" i="45"/>
  <c r="J68" i="45" s="1"/>
  <c r="H69" i="45"/>
  <c r="J69" i="45" s="1"/>
  <c r="N69" i="45" s="1"/>
  <c r="H70" i="45"/>
  <c r="J70" i="45" s="1"/>
  <c r="H71" i="45"/>
  <c r="H72" i="45"/>
  <c r="H73" i="45"/>
  <c r="J73" i="45" s="1"/>
  <c r="H74" i="45"/>
  <c r="J74" i="45" s="1"/>
  <c r="H75" i="45"/>
  <c r="J75" i="45" s="1"/>
  <c r="H76" i="45"/>
  <c r="J76" i="45" s="1"/>
  <c r="L76" i="45" s="1"/>
  <c r="H77" i="45"/>
  <c r="J77" i="45" s="1"/>
  <c r="L77" i="45" s="1"/>
  <c r="H78" i="45"/>
  <c r="H79" i="45"/>
  <c r="H80" i="45"/>
  <c r="H81" i="45"/>
  <c r="J81" i="45" s="1"/>
  <c r="N81" i="45" s="1"/>
  <c r="H82" i="45"/>
  <c r="J82" i="45" s="1"/>
  <c r="L82" i="45" s="1"/>
  <c r="H83" i="45"/>
  <c r="J83" i="45" s="1"/>
  <c r="L83" i="45" s="1"/>
  <c r="H84" i="45"/>
  <c r="J84" i="45" s="1"/>
  <c r="H85" i="45"/>
  <c r="J85" i="45" s="1"/>
  <c r="N85" i="45" s="1"/>
  <c r="H86" i="45"/>
  <c r="J86" i="45" s="1"/>
  <c r="H87" i="45"/>
  <c r="J87" i="45" s="1"/>
  <c r="H88" i="45"/>
  <c r="J88" i="45" s="1"/>
  <c r="H89" i="45"/>
  <c r="J89" i="45" s="1"/>
  <c r="H90" i="45"/>
  <c r="J90" i="45" s="1"/>
  <c r="L90" i="45" s="1"/>
  <c r="H91" i="45"/>
  <c r="J91" i="45" s="1"/>
  <c r="H92" i="45"/>
  <c r="J92" i="45" s="1"/>
  <c r="H93" i="45"/>
  <c r="J93" i="45" s="1"/>
  <c r="H94" i="45"/>
  <c r="J94" i="45" s="1"/>
  <c r="H95" i="45"/>
  <c r="H96" i="45"/>
  <c r="J96" i="45" s="1"/>
  <c r="H97" i="45"/>
  <c r="J97" i="45" s="1"/>
  <c r="H98" i="45"/>
  <c r="J98" i="45" s="1"/>
  <c r="H99" i="45"/>
  <c r="J99" i="45" s="1"/>
  <c r="M99" i="45" s="1"/>
  <c r="H100" i="45"/>
  <c r="J100" i="45" s="1"/>
  <c r="H101" i="45"/>
  <c r="J101" i="45" s="1"/>
  <c r="M101" i="45" s="1"/>
  <c r="H102" i="45"/>
  <c r="H103" i="45"/>
  <c r="H104" i="45"/>
  <c r="J104" i="45" s="1"/>
  <c r="H105" i="45"/>
  <c r="J105" i="45" s="1"/>
  <c r="H106" i="45"/>
  <c r="J106" i="45" s="1"/>
  <c r="M106" i="45" s="1"/>
  <c r="H107" i="45"/>
  <c r="H108" i="45"/>
  <c r="J108" i="45" s="1"/>
  <c r="N108" i="45" s="1"/>
  <c r="H109" i="45"/>
  <c r="J109" i="45" s="1"/>
  <c r="M109" i="45" s="1"/>
  <c r="H110" i="45"/>
  <c r="J110" i="45" s="1"/>
  <c r="H111" i="45"/>
  <c r="H112" i="45"/>
  <c r="J112" i="45" s="1"/>
  <c r="H113" i="45"/>
  <c r="J113" i="45" s="1"/>
  <c r="L113" i="45" s="1"/>
  <c r="H114" i="45"/>
  <c r="J114" i="45" s="1"/>
  <c r="H115" i="45"/>
  <c r="J115" i="45" s="1"/>
  <c r="N115" i="45" s="1"/>
  <c r="H116" i="45"/>
  <c r="J116" i="45" s="1"/>
  <c r="H117" i="45"/>
  <c r="J117" i="45" s="1"/>
  <c r="N117" i="45" s="1"/>
  <c r="H118" i="45"/>
  <c r="H119" i="45"/>
  <c r="H120" i="45"/>
  <c r="J120" i="45" s="1"/>
  <c r="H121" i="45"/>
  <c r="J121" i="45" s="1"/>
  <c r="N121" i="45" s="1"/>
  <c r="H122" i="45"/>
  <c r="J122" i="45" s="1"/>
  <c r="H123" i="45"/>
  <c r="J123" i="45" s="1"/>
  <c r="H124" i="45"/>
  <c r="J124" i="45" s="1"/>
  <c r="N124" i="45" s="1"/>
  <c r="H125" i="45"/>
  <c r="J125" i="45" s="1"/>
  <c r="H126" i="45"/>
  <c r="J126" i="45" s="1"/>
  <c r="H127" i="45"/>
  <c r="J127" i="45" s="1"/>
  <c r="N127" i="45" s="1"/>
  <c r="H128" i="45"/>
  <c r="J128" i="45" s="1"/>
  <c r="H129" i="45"/>
  <c r="J129" i="45" s="1"/>
  <c r="H2" i="45"/>
  <c r="J2" i="45" s="1"/>
  <c r="E3" i="45"/>
  <c r="E4" i="45"/>
  <c r="AH4" i="45" s="1"/>
  <c r="E5" i="45"/>
  <c r="F5" i="45" s="1"/>
  <c r="G5" i="45" s="1"/>
  <c r="R5" i="45" s="1"/>
  <c r="E6" i="45"/>
  <c r="AX6" i="45" s="1"/>
  <c r="E7" i="45"/>
  <c r="AX7" i="45" s="1"/>
  <c r="E8" i="45"/>
  <c r="AX8" i="45" s="1"/>
  <c r="E9" i="45"/>
  <c r="F9" i="45" s="1"/>
  <c r="G9" i="45" s="1"/>
  <c r="W9" i="45" s="1"/>
  <c r="E10" i="45"/>
  <c r="E11" i="45"/>
  <c r="E12" i="45"/>
  <c r="AX12" i="45" s="1"/>
  <c r="E13" i="45"/>
  <c r="E14" i="45"/>
  <c r="AX14" i="45" s="1"/>
  <c r="E15" i="45"/>
  <c r="AX15" i="45" s="1"/>
  <c r="E16" i="45"/>
  <c r="AX16" i="45" s="1"/>
  <c r="E17" i="45"/>
  <c r="E18" i="45"/>
  <c r="F18" i="45" s="1"/>
  <c r="G18" i="45" s="1"/>
  <c r="E19" i="45"/>
  <c r="E20" i="45"/>
  <c r="E21" i="45"/>
  <c r="AX21" i="45" s="1"/>
  <c r="E22" i="45"/>
  <c r="AX22" i="45" s="1"/>
  <c r="E23" i="45"/>
  <c r="AX23" i="45" s="1"/>
  <c r="E24" i="45"/>
  <c r="AX24" i="45" s="1"/>
  <c r="E25" i="45"/>
  <c r="AX25" i="45" s="1"/>
  <c r="E26" i="45"/>
  <c r="E27" i="45"/>
  <c r="E28" i="45"/>
  <c r="AX28" i="45" s="1"/>
  <c r="E29" i="45"/>
  <c r="AX29" i="45" s="1"/>
  <c r="E30" i="45"/>
  <c r="AX30" i="45" s="1"/>
  <c r="E31" i="45"/>
  <c r="AX31" i="45" s="1"/>
  <c r="E32" i="45"/>
  <c r="AX32" i="45" s="1"/>
  <c r="E33" i="45"/>
  <c r="AX33" i="45" s="1"/>
  <c r="E34" i="45"/>
  <c r="E35" i="45"/>
  <c r="AX35" i="45" s="1"/>
  <c r="E36" i="45"/>
  <c r="E37" i="45"/>
  <c r="AX37" i="45" s="1"/>
  <c r="E38" i="45"/>
  <c r="AX38" i="45" s="1"/>
  <c r="E39" i="45"/>
  <c r="AX39" i="45" s="1"/>
  <c r="E40" i="45"/>
  <c r="AX40" i="45" s="1"/>
  <c r="E41" i="45"/>
  <c r="AX41" i="45" s="1"/>
  <c r="E42" i="45"/>
  <c r="E43" i="45"/>
  <c r="E44" i="45"/>
  <c r="AX44" i="45" s="1"/>
  <c r="E45" i="45"/>
  <c r="AX45" i="45" s="1"/>
  <c r="E46" i="45"/>
  <c r="E47" i="45"/>
  <c r="AX47" i="45" s="1"/>
  <c r="E48" i="45"/>
  <c r="E49" i="45"/>
  <c r="AX49" i="45" s="1"/>
  <c r="E50" i="45"/>
  <c r="AX50" i="45" s="1"/>
  <c r="E51" i="45"/>
  <c r="E52" i="45"/>
  <c r="E53" i="45"/>
  <c r="AX53" i="45" s="1"/>
  <c r="E54" i="45"/>
  <c r="AX54" i="45" s="1"/>
  <c r="E55" i="45"/>
  <c r="AX55" i="45" s="1"/>
  <c r="E56" i="45"/>
  <c r="AX56" i="45" s="1"/>
  <c r="E57" i="45"/>
  <c r="AX57" i="45" s="1"/>
  <c r="E58" i="45"/>
  <c r="AX58" i="45" s="1"/>
  <c r="E59" i="45"/>
  <c r="E60" i="45"/>
  <c r="E61" i="45"/>
  <c r="AX61" i="45" s="1"/>
  <c r="E62" i="45"/>
  <c r="AX62" i="45" s="1"/>
  <c r="E63" i="45"/>
  <c r="AX63" i="45" s="1"/>
  <c r="E64" i="45"/>
  <c r="AX64" i="45" s="1"/>
  <c r="E65" i="45"/>
  <c r="AX65" i="45" s="1"/>
  <c r="E66" i="45"/>
  <c r="AG66" i="45" s="1"/>
  <c r="E67" i="45"/>
  <c r="AX67" i="45" s="1"/>
  <c r="E68" i="45"/>
  <c r="E69" i="45"/>
  <c r="E70" i="45"/>
  <c r="AX70" i="45" s="1"/>
  <c r="E71" i="45"/>
  <c r="AX71" i="45" s="1"/>
  <c r="E72" i="45"/>
  <c r="AX72" i="45" s="1"/>
  <c r="E73" i="45"/>
  <c r="AX73" i="45" s="1"/>
  <c r="E74" i="45"/>
  <c r="AX74" i="45" s="1"/>
  <c r="E75" i="45"/>
  <c r="E76" i="45"/>
  <c r="E77" i="45"/>
  <c r="E78" i="45"/>
  <c r="AX78" i="45" s="1"/>
  <c r="E79" i="45"/>
  <c r="AX79" i="45" s="1"/>
  <c r="E80" i="45"/>
  <c r="AX80" i="45" s="1"/>
  <c r="E81" i="45"/>
  <c r="AX81" i="45" s="1"/>
  <c r="E82" i="45"/>
  <c r="AX82" i="45" s="1"/>
  <c r="E83" i="45"/>
  <c r="E84" i="45"/>
  <c r="AX84" i="45" s="1"/>
  <c r="E85" i="45"/>
  <c r="AX85" i="45" s="1"/>
  <c r="E86" i="45"/>
  <c r="E87" i="45"/>
  <c r="AX87" i="45" s="1"/>
  <c r="E88" i="45"/>
  <c r="AX88" i="45" s="1"/>
  <c r="E89" i="45"/>
  <c r="AX89" i="45" s="1"/>
  <c r="E90" i="45"/>
  <c r="E91" i="45"/>
  <c r="E92" i="45"/>
  <c r="E93" i="45"/>
  <c r="AX93" i="45" s="1"/>
  <c r="E94" i="45"/>
  <c r="AX94" i="45" s="1"/>
  <c r="E95" i="45"/>
  <c r="AX95" i="45" s="1"/>
  <c r="E96" i="45"/>
  <c r="AX96" i="45" s="1"/>
  <c r="E97" i="45"/>
  <c r="AX97" i="45" s="1"/>
  <c r="E98" i="45"/>
  <c r="E99" i="45"/>
  <c r="E100" i="45"/>
  <c r="AX100" i="45" s="1"/>
  <c r="E101" i="45"/>
  <c r="AX101" i="45" s="1"/>
  <c r="E102" i="45"/>
  <c r="E103" i="45"/>
  <c r="AX103" i="45" s="1"/>
  <c r="E104" i="45"/>
  <c r="AX104" i="45" s="1"/>
  <c r="E105" i="45"/>
  <c r="AX105" i="45" s="1"/>
  <c r="E106" i="45"/>
  <c r="AX106" i="45" s="1"/>
  <c r="E107" i="45"/>
  <c r="AX107" i="45" s="1"/>
  <c r="E108" i="45"/>
  <c r="E109" i="45"/>
  <c r="AX109" i="45" s="1"/>
  <c r="E110" i="45"/>
  <c r="E111" i="45"/>
  <c r="AX111" i="45" s="1"/>
  <c r="E112" i="45"/>
  <c r="AX112" i="45" s="1"/>
  <c r="E113" i="45"/>
  <c r="E114" i="45"/>
  <c r="E115" i="45"/>
  <c r="E116" i="45"/>
  <c r="E117" i="45"/>
  <c r="AX117" i="45" s="1"/>
  <c r="E118" i="45"/>
  <c r="AX118" i="45" s="1"/>
  <c r="E119" i="45"/>
  <c r="AX119" i="45" s="1"/>
  <c r="E120" i="45"/>
  <c r="AX120" i="45" s="1"/>
  <c r="E121" i="45"/>
  <c r="AX121" i="45" s="1"/>
  <c r="E122" i="45"/>
  <c r="AX122" i="45" s="1"/>
  <c r="E123" i="45"/>
  <c r="E124" i="45"/>
  <c r="E125" i="45"/>
  <c r="AX125" i="45" s="1"/>
  <c r="E126" i="45"/>
  <c r="AX126" i="45" s="1"/>
  <c r="E127" i="45"/>
  <c r="AX127" i="45" s="1"/>
  <c r="E128" i="45"/>
  <c r="AX128" i="45" s="1"/>
  <c r="E129" i="45"/>
  <c r="AX129" i="45" s="1"/>
  <c r="E2" i="45"/>
  <c r="AX2" i="45" s="1"/>
  <c r="H3" i="44"/>
  <c r="J3" i="44" s="1"/>
  <c r="M3" i="44" s="1"/>
  <c r="H4" i="44"/>
  <c r="J4" i="44" s="1"/>
  <c r="H5" i="44"/>
  <c r="J5" i="44" s="1"/>
  <c r="H6" i="44"/>
  <c r="J6" i="44" s="1"/>
  <c r="L6" i="44" s="1"/>
  <c r="H7" i="44"/>
  <c r="H8" i="44"/>
  <c r="J8" i="44" s="1"/>
  <c r="L8" i="44" s="1"/>
  <c r="H9" i="44"/>
  <c r="J9" i="44" s="1"/>
  <c r="L9" i="44" s="1"/>
  <c r="H10" i="44"/>
  <c r="J10" i="44" s="1"/>
  <c r="M10" i="44" s="1"/>
  <c r="AG10" i="44" s="1"/>
  <c r="H11" i="44"/>
  <c r="J11" i="44" s="1"/>
  <c r="N11" i="44" s="1"/>
  <c r="H12" i="44"/>
  <c r="J12" i="44" s="1"/>
  <c r="L12" i="44" s="1"/>
  <c r="H13" i="44"/>
  <c r="J13" i="44" s="1"/>
  <c r="H14" i="44"/>
  <c r="J14" i="44" s="1"/>
  <c r="H15" i="44"/>
  <c r="J15" i="44" s="1"/>
  <c r="H16" i="44"/>
  <c r="J16" i="44" s="1"/>
  <c r="N16" i="44" s="1"/>
  <c r="H17" i="44"/>
  <c r="J17" i="44" s="1"/>
  <c r="L17" i="44" s="1"/>
  <c r="H18" i="44"/>
  <c r="J18" i="44" s="1"/>
  <c r="H19" i="44"/>
  <c r="J19" i="44" s="1"/>
  <c r="L19" i="44" s="1"/>
  <c r="H20" i="44"/>
  <c r="J20" i="44" s="1"/>
  <c r="H21" i="44"/>
  <c r="J21" i="44" s="1"/>
  <c r="L21" i="44" s="1"/>
  <c r="H22" i="44"/>
  <c r="H23" i="44"/>
  <c r="H24" i="44"/>
  <c r="J24" i="44" s="1"/>
  <c r="H25" i="44"/>
  <c r="J25" i="44" s="1"/>
  <c r="L25" i="44" s="1"/>
  <c r="H26" i="44"/>
  <c r="J26" i="44" s="1"/>
  <c r="H27" i="44"/>
  <c r="J27" i="44" s="1"/>
  <c r="M27" i="44" s="1"/>
  <c r="H28" i="44"/>
  <c r="J28" i="44" s="1"/>
  <c r="H29" i="44"/>
  <c r="H30" i="44"/>
  <c r="J30" i="44" s="1"/>
  <c r="L30" i="44" s="1"/>
  <c r="H31" i="44"/>
  <c r="J31" i="44" s="1"/>
  <c r="H32" i="44"/>
  <c r="J32" i="44" s="1"/>
  <c r="H33" i="44"/>
  <c r="J33" i="44" s="1"/>
  <c r="M33" i="44" s="1"/>
  <c r="H34" i="44"/>
  <c r="J34" i="44" s="1"/>
  <c r="M34" i="44" s="1"/>
  <c r="H35" i="44"/>
  <c r="J35" i="44" s="1"/>
  <c r="H36" i="44"/>
  <c r="J36" i="44" s="1"/>
  <c r="H37" i="44"/>
  <c r="H38" i="44"/>
  <c r="J38" i="44" s="1"/>
  <c r="L38" i="44" s="1"/>
  <c r="H39" i="44"/>
  <c r="H40" i="44"/>
  <c r="H41" i="44"/>
  <c r="J41" i="44" s="1"/>
  <c r="H42" i="44"/>
  <c r="J42" i="44" s="1"/>
  <c r="M42" i="44" s="1"/>
  <c r="AG42" i="44" s="1"/>
  <c r="H43" i="44"/>
  <c r="J43" i="44" s="1"/>
  <c r="H44" i="44"/>
  <c r="J44" i="44" s="1"/>
  <c r="M44" i="44" s="1"/>
  <c r="H45" i="44"/>
  <c r="J45" i="44" s="1"/>
  <c r="H46" i="44"/>
  <c r="J46" i="44" s="1"/>
  <c r="H47" i="44"/>
  <c r="J47" i="44" s="1"/>
  <c r="H48" i="44"/>
  <c r="J48" i="44" s="1"/>
  <c r="M48" i="44" s="1"/>
  <c r="H49" i="44"/>
  <c r="J49" i="44" s="1"/>
  <c r="H50" i="44"/>
  <c r="J50" i="44" s="1"/>
  <c r="L50" i="44" s="1"/>
  <c r="H51" i="44"/>
  <c r="J51" i="44" s="1"/>
  <c r="H52" i="44"/>
  <c r="J52" i="44" s="1"/>
  <c r="L52" i="44" s="1"/>
  <c r="H53" i="44"/>
  <c r="J53" i="44" s="1"/>
  <c r="N53" i="44" s="1"/>
  <c r="H54" i="44"/>
  <c r="H55" i="44"/>
  <c r="J55" i="44" s="1"/>
  <c r="H56" i="44"/>
  <c r="H57" i="44"/>
  <c r="J57" i="44" s="1"/>
  <c r="H58" i="44"/>
  <c r="J58" i="44" s="1"/>
  <c r="H59" i="44"/>
  <c r="J59" i="44" s="1"/>
  <c r="M59" i="44" s="1"/>
  <c r="H60" i="44"/>
  <c r="J60" i="44" s="1"/>
  <c r="H61" i="44"/>
  <c r="H62" i="44"/>
  <c r="J62" i="44" s="1"/>
  <c r="H63" i="44"/>
  <c r="J63" i="44" s="1"/>
  <c r="H64" i="44"/>
  <c r="J64" i="44" s="1"/>
  <c r="N64" i="44" s="1"/>
  <c r="H65" i="44"/>
  <c r="J65" i="44" s="1"/>
  <c r="L65" i="44" s="1"/>
  <c r="H66" i="44"/>
  <c r="J66" i="44" s="1"/>
  <c r="N66" i="44" s="1"/>
  <c r="H67" i="44"/>
  <c r="J67" i="44" s="1"/>
  <c r="L67" i="44" s="1"/>
  <c r="H68" i="44"/>
  <c r="J68" i="44" s="1"/>
  <c r="H69" i="44"/>
  <c r="J69" i="44" s="1"/>
  <c r="H70" i="44"/>
  <c r="J70" i="44" s="1"/>
  <c r="H71" i="44"/>
  <c r="J71" i="44" s="1"/>
  <c r="H72" i="44"/>
  <c r="J72" i="44" s="1"/>
  <c r="N72" i="44" s="1"/>
  <c r="H73" i="44"/>
  <c r="J73" i="44" s="1"/>
  <c r="R73" i="44" s="1"/>
  <c r="H74" i="44"/>
  <c r="J74" i="44" s="1"/>
  <c r="M74" i="44" s="1"/>
  <c r="H75" i="44"/>
  <c r="J75" i="44" s="1"/>
  <c r="L75" i="44" s="1"/>
  <c r="H76" i="44"/>
  <c r="J76" i="44" s="1"/>
  <c r="H77" i="44"/>
  <c r="J77" i="44" s="1"/>
  <c r="H78" i="44"/>
  <c r="J78" i="44" s="1"/>
  <c r="M78" i="44" s="1"/>
  <c r="H79" i="44"/>
  <c r="H80" i="44"/>
  <c r="J80" i="44" s="1"/>
  <c r="W80" i="44" s="1"/>
  <c r="H81" i="44"/>
  <c r="J81" i="44" s="1"/>
  <c r="M81" i="44" s="1"/>
  <c r="H82" i="44"/>
  <c r="J82" i="44" s="1"/>
  <c r="H83" i="44"/>
  <c r="J83" i="44" s="1"/>
  <c r="M83" i="44" s="1"/>
  <c r="H84" i="44"/>
  <c r="J84" i="44" s="1"/>
  <c r="H85" i="44"/>
  <c r="J85" i="44" s="1"/>
  <c r="L85" i="44" s="1"/>
  <c r="H86" i="44"/>
  <c r="H87" i="44"/>
  <c r="H88" i="44"/>
  <c r="J88" i="44" s="1"/>
  <c r="H89" i="44"/>
  <c r="J89" i="44" s="1"/>
  <c r="H90" i="44"/>
  <c r="J90" i="44" s="1"/>
  <c r="M90" i="44" s="1"/>
  <c r="H91" i="44"/>
  <c r="J91" i="44" s="1"/>
  <c r="M91" i="44" s="1"/>
  <c r="H92" i="44"/>
  <c r="J92" i="44" s="1"/>
  <c r="H93" i="44"/>
  <c r="H94" i="44"/>
  <c r="J94" i="44" s="1"/>
  <c r="H95" i="44"/>
  <c r="H96" i="44"/>
  <c r="J96" i="44" s="1"/>
  <c r="N96" i="44" s="1"/>
  <c r="H97" i="44"/>
  <c r="J97" i="44" s="1"/>
  <c r="H98" i="44"/>
  <c r="J98" i="44" s="1"/>
  <c r="L98" i="44" s="1"/>
  <c r="H99" i="44"/>
  <c r="J99" i="44" s="1"/>
  <c r="M99" i="44" s="1"/>
  <c r="H100" i="44"/>
  <c r="H101" i="44"/>
  <c r="J101" i="44" s="1"/>
  <c r="M101" i="44" s="1"/>
  <c r="H102" i="44"/>
  <c r="H103" i="44"/>
  <c r="J103" i="44" s="1"/>
  <c r="V103" i="44" s="1"/>
  <c r="AY103" i="44" s="1"/>
  <c r="H104" i="44"/>
  <c r="J104" i="44" s="1"/>
  <c r="N104" i="44" s="1"/>
  <c r="H105" i="44"/>
  <c r="J105" i="44" s="1"/>
  <c r="L105" i="44" s="1"/>
  <c r="H106" i="44"/>
  <c r="J106" i="44" s="1"/>
  <c r="M106" i="44" s="1"/>
  <c r="H107" i="44"/>
  <c r="H108" i="44"/>
  <c r="J108" i="44" s="1"/>
  <c r="M108" i="44" s="1"/>
  <c r="H109" i="44"/>
  <c r="J109" i="44" s="1"/>
  <c r="H110" i="44"/>
  <c r="H111" i="44"/>
  <c r="J111" i="44" s="1"/>
  <c r="H112" i="44"/>
  <c r="J112" i="44" s="1"/>
  <c r="H113" i="44"/>
  <c r="J113" i="44" s="1"/>
  <c r="H114" i="44"/>
  <c r="J114" i="44" s="1"/>
  <c r="L114" i="44" s="1"/>
  <c r="H115" i="44"/>
  <c r="J115" i="44" s="1"/>
  <c r="H116" i="44"/>
  <c r="J116" i="44" s="1"/>
  <c r="H117" i="44"/>
  <c r="J117" i="44" s="1"/>
  <c r="H118" i="44"/>
  <c r="H119" i="44"/>
  <c r="J119" i="44" s="1"/>
  <c r="P119" i="44" s="1"/>
  <c r="H120" i="44"/>
  <c r="J120" i="44" s="1"/>
  <c r="L120" i="44" s="1"/>
  <c r="H121" i="44"/>
  <c r="J121" i="44" s="1"/>
  <c r="H122" i="44"/>
  <c r="H123" i="44"/>
  <c r="J123" i="44" s="1"/>
  <c r="N123" i="44" s="1"/>
  <c r="H124" i="44"/>
  <c r="J124" i="44" s="1"/>
  <c r="H125" i="44"/>
  <c r="J125" i="44" s="1"/>
  <c r="H126" i="44"/>
  <c r="J126" i="44" s="1"/>
  <c r="H127" i="44"/>
  <c r="H128" i="44"/>
  <c r="J128" i="44" s="1"/>
  <c r="M128" i="44" s="1"/>
  <c r="H129" i="44"/>
  <c r="J129" i="44" s="1"/>
  <c r="H2" i="44"/>
  <c r="H3" i="43"/>
  <c r="H4" i="43"/>
  <c r="H5" i="43"/>
  <c r="J5" i="43" s="1"/>
  <c r="H6" i="43"/>
  <c r="J6" i="43" s="1"/>
  <c r="L6" i="43" s="1"/>
  <c r="H7" i="43"/>
  <c r="J7" i="43" s="1"/>
  <c r="H8" i="43"/>
  <c r="J8" i="43" s="1"/>
  <c r="H9" i="43"/>
  <c r="J9" i="43" s="1"/>
  <c r="H10" i="43"/>
  <c r="J10" i="43" s="1"/>
  <c r="M10" i="43" s="1"/>
  <c r="H11" i="43"/>
  <c r="J11" i="43" s="1"/>
  <c r="H12" i="43"/>
  <c r="H13" i="43"/>
  <c r="J13" i="43" s="1"/>
  <c r="H14" i="43"/>
  <c r="J14" i="43" s="1"/>
  <c r="H15" i="43"/>
  <c r="H16" i="43"/>
  <c r="J16" i="43" s="1"/>
  <c r="M16" i="43" s="1"/>
  <c r="H17" i="43"/>
  <c r="J17" i="43" s="1"/>
  <c r="M17" i="43" s="1"/>
  <c r="H18" i="43"/>
  <c r="J18" i="43" s="1"/>
  <c r="H19" i="43"/>
  <c r="H20" i="43"/>
  <c r="J20" i="43" s="1"/>
  <c r="H21" i="43"/>
  <c r="H22" i="43"/>
  <c r="J22" i="43" s="1"/>
  <c r="L22" i="43" s="1"/>
  <c r="H23" i="43"/>
  <c r="H24" i="43"/>
  <c r="J24" i="43" s="1"/>
  <c r="L24" i="43" s="1"/>
  <c r="H25" i="43"/>
  <c r="J25" i="43" s="1"/>
  <c r="V25" i="43" s="1"/>
  <c r="AY25" i="43" s="1"/>
  <c r="H26" i="43"/>
  <c r="J26" i="43" s="1"/>
  <c r="M26" i="43" s="1"/>
  <c r="H27" i="43"/>
  <c r="H28" i="43"/>
  <c r="J28" i="43" s="1"/>
  <c r="H29" i="43"/>
  <c r="J29" i="43" s="1"/>
  <c r="H30" i="43"/>
  <c r="J30" i="43" s="1"/>
  <c r="H31" i="43"/>
  <c r="H32" i="43"/>
  <c r="J32" i="43" s="1"/>
  <c r="L32" i="43" s="1"/>
  <c r="H33" i="43"/>
  <c r="J33" i="43" s="1"/>
  <c r="N33" i="43" s="1"/>
  <c r="H34" i="43"/>
  <c r="J34" i="43" s="1"/>
  <c r="H35" i="43"/>
  <c r="J35" i="43" s="1"/>
  <c r="H36" i="43"/>
  <c r="J36" i="43" s="1"/>
  <c r="H37" i="43"/>
  <c r="H38" i="43"/>
  <c r="J38" i="43" s="1"/>
  <c r="H39" i="43"/>
  <c r="J39" i="43" s="1"/>
  <c r="H40" i="43"/>
  <c r="J40" i="43" s="1"/>
  <c r="H41" i="43"/>
  <c r="J41" i="43" s="1"/>
  <c r="M41" i="43" s="1"/>
  <c r="AG41" i="43" s="1"/>
  <c r="H42" i="43"/>
  <c r="J42" i="43" s="1"/>
  <c r="H43" i="43"/>
  <c r="J43" i="43" s="1"/>
  <c r="L43" i="43" s="1"/>
  <c r="H44" i="43"/>
  <c r="H45" i="43"/>
  <c r="J45" i="43" s="1"/>
  <c r="H46" i="43"/>
  <c r="H47" i="43"/>
  <c r="J47" i="43" s="1"/>
  <c r="L47" i="43" s="1"/>
  <c r="H48" i="43"/>
  <c r="J48" i="43" s="1"/>
  <c r="H49" i="43"/>
  <c r="J49" i="43" s="1"/>
  <c r="H50" i="43"/>
  <c r="J50" i="43" s="1"/>
  <c r="H51" i="43"/>
  <c r="H52" i="43"/>
  <c r="H53" i="43"/>
  <c r="H54" i="43"/>
  <c r="J54" i="43" s="1"/>
  <c r="H55" i="43"/>
  <c r="J55" i="43" s="1"/>
  <c r="H56" i="43"/>
  <c r="J56" i="43" s="1"/>
  <c r="H57" i="43"/>
  <c r="J57" i="43" s="1"/>
  <c r="M57" i="43" s="1"/>
  <c r="AG57" i="43" s="1"/>
  <c r="H58" i="43"/>
  <c r="J58" i="43" s="1"/>
  <c r="H59" i="43"/>
  <c r="J59" i="43" s="1"/>
  <c r="H60" i="43"/>
  <c r="J60" i="43" s="1"/>
  <c r="H61" i="43"/>
  <c r="J61" i="43" s="1"/>
  <c r="H62" i="43"/>
  <c r="J62" i="43" s="1"/>
  <c r="H63" i="43"/>
  <c r="J63" i="43" s="1"/>
  <c r="L63" i="43" s="1"/>
  <c r="H64" i="43"/>
  <c r="J64" i="43" s="1"/>
  <c r="H65" i="43"/>
  <c r="J65" i="43" s="1"/>
  <c r="M65" i="43" s="1"/>
  <c r="H66" i="43"/>
  <c r="J66" i="43" s="1"/>
  <c r="H67" i="43"/>
  <c r="H68" i="43"/>
  <c r="H69" i="43"/>
  <c r="J69" i="43" s="1"/>
  <c r="H70" i="43"/>
  <c r="J70" i="43" s="1"/>
  <c r="H71" i="43"/>
  <c r="J71" i="43" s="1"/>
  <c r="H72" i="43"/>
  <c r="J72" i="43" s="1"/>
  <c r="H73" i="43"/>
  <c r="J73" i="43" s="1"/>
  <c r="H74" i="43"/>
  <c r="J74" i="43" s="1"/>
  <c r="H75" i="43"/>
  <c r="J75" i="43" s="1"/>
  <c r="N75" i="43" s="1"/>
  <c r="H76" i="43"/>
  <c r="J76" i="43" s="1"/>
  <c r="H77" i="43"/>
  <c r="H78" i="43"/>
  <c r="H79" i="43"/>
  <c r="J79" i="43" s="1"/>
  <c r="H80" i="43"/>
  <c r="J80" i="43" s="1"/>
  <c r="H81" i="43"/>
  <c r="J81" i="43" s="1"/>
  <c r="M81" i="43" s="1"/>
  <c r="H82" i="43"/>
  <c r="J82" i="43" s="1"/>
  <c r="H83" i="43"/>
  <c r="H84" i="43"/>
  <c r="H85" i="43"/>
  <c r="H86" i="43"/>
  <c r="J86" i="43" s="1"/>
  <c r="N86" i="43" s="1"/>
  <c r="H87" i="43"/>
  <c r="J87" i="43" s="1"/>
  <c r="H88" i="43"/>
  <c r="J88" i="43" s="1"/>
  <c r="H89" i="43"/>
  <c r="J89" i="43" s="1"/>
  <c r="H90" i="43"/>
  <c r="J90" i="43" s="1"/>
  <c r="H91" i="43"/>
  <c r="H92" i="43"/>
  <c r="J92" i="43" s="1"/>
  <c r="H93" i="43"/>
  <c r="H94" i="43"/>
  <c r="J94" i="43" s="1"/>
  <c r="H95" i="43"/>
  <c r="J95" i="43" s="1"/>
  <c r="L95" i="43" s="1"/>
  <c r="H96" i="43"/>
  <c r="J96" i="43" s="1"/>
  <c r="H97" i="43"/>
  <c r="J97" i="43" s="1"/>
  <c r="H98" i="43"/>
  <c r="J98" i="43" s="1"/>
  <c r="H99" i="43"/>
  <c r="J99" i="43" s="1"/>
  <c r="H100" i="43"/>
  <c r="H101" i="43"/>
  <c r="J101" i="43" s="1"/>
  <c r="N101" i="43" s="1"/>
  <c r="H102" i="43"/>
  <c r="J102" i="43" s="1"/>
  <c r="H103" i="43"/>
  <c r="J103" i="43" s="1"/>
  <c r="H104" i="43"/>
  <c r="J104" i="43" s="1"/>
  <c r="H105" i="43"/>
  <c r="H106" i="43"/>
  <c r="J106" i="43" s="1"/>
  <c r="H107" i="43"/>
  <c r="H108" i="43"/>
  <c r="H109" i="43"/>
  <c r="J109" i="43" s="1"/>
  <c r="H110" i="43"/>
  <c r="J110" i="43" s="1"/>
  <c r="H111" i="43"/>
  <c r="J111" i="43" s="1"/>
  <c r="N111" i="43" s="1"/>
  <c r="H112" i="43"/>
  <c r="J112" i="43" s="1"/>
  <c r="H113" i="43"/>
  <c r="J113" i="43" s="1"/>
  <c r="L113" i="43" s="1"/>
  <c r="H114" i="43"/>
  <c r="J114" i="43" s="1"/>
  <c r="H115" i="43"/>
  <c r="J115" i="43" s="1"/>
  <c r="H116" i="43"/>
  <c r="H117" i="43"/>
  <c r="J117" i="43" s="1"/>
  <c r="M117" i="43" s="1"/>
  <c r="H118" i="43"/>
  <c r="J118" i="43" s="1"/>
  <c r="N118" i="43" s="1"/>
  <c r="H119" i="43"/>
  <c r="J119" i="43" s="1"/>
  <c r="L119" i="43" s="1"/>
  <c r="H120" i="43"/>
  <c r="J120" i="43" s="1"/>
  <c r="H121" i="43"/>
  <c r="J121" i="43" s="1"/>
  <c r="H122" i="43"/>
  <c r="J122" i="43" s="1"/>
  <c r="H123" i="43"/>
  <c r="J123" i="43" s="1"/>
  <c r="H124" i="43"/>
  <c r="H125" i="43"/>
  <c r="J125" i="43" s="1"/>
  <c r="H126" i="43"/>
  <c r="J126" i="43" s="1"/>
  <c r="M126" i="43" s="1"/>
  <c r="H127" i="43"/>
  <c r="H128" i="43"/>
  <c r="J128" i="43" s="1"/>
  <c r="H129" i="43"/>
  <c r="J129" i="43" s="1"/>
  <c r="H2" i="43"/>
  <c r="J2" i="43" s="1"/>
  <c r="L2" i="43" s="1"/>
  <c r="H3" i="42"/>
  <c r="H4" i="42"/>
  <c r="J4" i="42" s="1"/>
  <c r="H5" i="42"/>
  <c r="J5" i="42" s="1"/>
  <c r="N5" i="42" s="1"/>
  <c r="H6" i="42"/>
  <c r="J6" i="42" s="1"/>
  <c r="H7" i="42"/>
  <c r="H8" i="42"/>
  <c r="J8" i="42" s="1"/>
  <c r="M8" i="42" s="1"/>
  <c r="H9" i="42"/>
  <c r="J9" i="42" s="1"/>
  <c r="H10" i="42"/>
  <c r="H11" i="42"/>
  <c r="J11" i="42" s="1"/>
  <c r="L11" i="42" s="1"/>
  <c r="H12" i="42"/>
  <c r="J12" i="42" s="1"/>
  <c r="L12" i="42" s="1"/>
  <c r="H13" i="42"/>
  <c r="J13" i="42" s="1"/>
  <c r="L13" i="42" s="1"/>
  <c r="H14" i="42"/>
  <c r="J14" i="42" s="1"/>
  <c r="H15" i="42"/>
  <c r="H16" i="42"/>
  <c r="J16" i="42" s="1"/>
  <c r="H17" i="42"/>
  <c r="J17" i="42" s="1"/>
  <c r="N17" i="42" s="1"/>
  <c r="H18" i="42"/>
  <c r="J18" i="42" s="1"/>
  <c r="H19" i="42"/>
  <c r="J19" i="42" s="1"/>
  <c r="M19" i="42" s="1"/>
  <c r="H20" i="42"/>
  <c r="J20" i="42" s="1"/>
  <c r="L20" i="42" s="1"/>
  <c r="H21" i="42"/>
  <c r="J21" i="42" s="1"/>
  <c r="H22" i="42"/>
  <c r="J22" i="42" s="1"/>
  <c r="H23" i="42"/>
  <c r="H24" i="42"/>
  <c r="J24" i="42" s="1"/>
  <c r="M24" i="42" s="1"/>
  <c r="H25" i="42"/>
  <c r="H26" i="42"/>
  <c r="J26" i="42" s="1"/>
  <c r="M26" i="42" s="1"/>
  <c r="H27" i="42"/>
  <c r="J27" i="42" s="1"/>
  <c r="L27" i="42" s="1"/>
  <c r="H28" i="42"/>
  <c r="H29" i="42"/>
  <c r="J29" i="42" s="1"/>
  <c r="H30" i="42"/>
  <c r="J30" i="42" s="1"/>
  <c r="H31" i="42"/>
  <c r="H32" i="42"/>
  <c r="J32" i="42" s="1"/>
  <c r="H33" i="42"/>
  <c r="J33" i="42" s="1"/>
  <c r="H34" i="42"/>
  <c r="J34" i="42" s="1"/>
  <c r="M34" i="42" s="1"/>
  <c r="H35" i="42"/>
  <c r="H36" i="42"/>
  <c r="J36" i="42" s="1"/>
  <c r="H37" i="42"/>
  <c r="J37" i="42" s="1"/>
  <c r="H38" i="42"/>
  <c r="J38" i="42" s="1"/>
  <c r="L38" i="42" s="1"/>
  <c r="H39" i="42"/>
  <c r="J39" i="42" s="1"/>
  <c r="H40" i="42"/>
  <c r="J40" i="42" s="1"/>
  <c r="L40" i="42" s="1"/>
  <c r="H41" i="42"/>
  <c r="J41" i="42" s="1"/>
  <c r="H42" i="42"/>
  <c r="H43" i="42"/>
  <c r="H44" i="42"/>
  <c r="J44" i="42" s="1"/>
  <c r="H45" i="42"/>
  <c r="J45" i="42" s="1"/>
  <c r="H46" i="42"/>
  <c r="J46" i="42" s="1"/>
  <c r="M46" i="42" s="1"/>
  <c r="H47" i="42"/>
  <c r="J47" i="42" s="1"/>
  <c r="H48" i="42"/>
  <c r="J48" i="42" s="1"/>
  <c r="L48" i="42" s="1"/>
  <c r="H49" i="42"/>
  <c r="J49" i="42" s="1"/>
  <c r="L49" i="42" s="1"/>
  <c r="H50" i="42"/>
  <c r="H51" i="42"/>
  <c r="H52" i="42"/>
  <c r="J52" i="42" s="1"/>
  <c r="N52" i="42" s="1"/>
  <c r="H53" i="42"/>
  <c r="H54" i="42"/>
  <c r="J54" i="42" s="1"/>
  <c r="M54" i="42" s="1"/>
  <c r="H55" i="42"/>
  <c r="H56" i="42"/>
  <c r="J56" i="42" s="1"/>
  <c r="N56" i="42" s="1"/>
  <c r="H57" i="42"/>
  <c r="J57" i="42" s="1"/>
  <c r="N57" i="42" s="1"/>
  <c r="H58" i="42"/>
  <c r="H59" i="42"/>
  <c r="J59" i="42" s="1"/>
  <c r="M59" i="42" s="1"/>
  <c r="H60" i="42"/>
  <c r="J60" i="42" s="1"/>
  <c r="N60" i="42" s="1"/>
  <c r="H61" i="42"/>
  <c r="H62" i="42"/>
  <c r="J62" i="42" s="1"/>
  <c r="H63" i="42"/>
  <c r="J63" i="42" s="1"/>
  <c r="H64" i="42"/>
  <c r="H65" i="42"/>
  <c r="J65" i="42" s="1"/>
  <c r="M65" i="42" s="1"/>
  <c r="H66" i="42"/>
  <c r="H67" i="42"/>
  <c r="J67" i="42" s="1"/>
  <c r="H68" i="42"/>
  <c r="J68" i="42" s="1"/>
  <c r="H69" i="42"/>
  <c r="J69" i="42" s="1"/>
  <c r="H70" i="42"/>
  <c r="J70" i="42" s="1"/>
  <c r="N70" i="42" s="1"/>
  <c r="H71" i="42"/>
  <c r="H72" i="42"/>
  <c r="J72" i="42" s="1"/>
  <c r="H73" i="42"/>
  <c r="J73" i="42" s="1"/>
  <c r="L73" i="42" s="1"/>
  <c r="H74" i="42"/>
  <c r="H75" i="42"/>
  <c r="J75" i="42" s="1"/>
  <c r="H76" i="42"/>
  <c r="J76" i="42"/>
  <c r="H77" i="42"/>
  <c r="J77" i="42" s="1"/>
  <c r="L77" i="42" s="1"/>
  <c r="H78" i="42"/>
  <c r="H79" i="42"/>
  <c r="J79" i="42" s="1"/>
  <c r="H80" i="42"/>
  <c r="J80" i="42" s="1"/>
  <c r="H81" i="42"/>
  <c r="J81" i="42" s="1"/>
  <c r="H82" i="42"/>
  <c r="H83" i="42"/>
  <c r="J83" i="42" s="1"/>
  <c r="H84" i="42"/>
  <c r="J84" i="42" s="1"/>
  <c r="N84" i="42" s="1"/>
  <c r="H85" i="42"/>
  <c r="J85" i="42" s="1"/>
  <c r="H86" i="42"/>
  <c r="J86" i="42" s="1"/>
  <c r="N86" i="42" s="1"/>
  <c r="H87" i="42"/>
  <c r="J87" i="42" s="1"/>
  <c r="H88" i="42"/>
  <c r="J88" i="42" s="1"/>
  <c r="H89" i="42"/>
  <c r="J89" i="42" s="1"/>
  <c r="H90" i="42"/>
  <c r="J90" i="42" s="1"/>
  <c r="H91" i="42"/>
  <c r="J91" i="42" s="1"/>
  <c r="H92" i="42"/>
  <c r="J92" i="42" s="1"/>
  <c r="N92" i="42" s="1"/>
  <c r="H93" i="42"/>
  <c r="J93" i="42" s="1"/>
  <c r="H94" i="42"/>
  <c r="H95" i="42"/>
  <c r="J95" i="42" s="1"/>
  <c r="L95" i="42" s="1"/>
  <c r="H96" i="42"/>
  <c r="J96" i="42" s="1"/>
  <c r="H97" i="42"/>
  <c r="J97" i="42" s="1"/>
  <c r="H98" i="42"/>
  <c r="J98" i="42"/>
  <c r="M98" i="42" s="1"/>
  <c r="H99" i="42"/>
  <c r="J99" i="42" s="1"/>
  <c r="H100" i="42"/>
  <c r="J100" i="42" s="1"/>
  <c r="M100" i="42" s="1"/>
  <c r="H101" i="42"/>
  <c r="J101" i="42" s="1"/>
  <c r="M101" i="42" s="1"/>
  <c r="H102" i="42"/>
  <c r="J102" i="42" s="1"/>
  <c r="H103" i="42"/>
  <c r="J103" i="42" s="1"/>
  <c r="H104" i="42"/>
  <c r="H105" i="42"/>
  <c r="J105" i="42"/>
  <c r="H106" i="42"/>
  <c r="J106" i="42" s="1"/>
  <c r="H107" i="42"/>
  <c r="J107" i="42" s="1"/>
  <c r="H108" i="42"/>
  <c r="J108" i="42" s="1"/>
  <c r="H109" i="42"/>
  <c r="J109" i="42" s="1"/>
  <c r="H110" i="42"/>
  <c r="J110" i="42" s="1"/>
  <c r="N110" i="42" s="1"/>
  <c r="H111" i="42"/>
  <c r="H112" i="42"/>
  <c r="J112" i="42"/>
  <c r="H113" i="42"/>
  <c r="J113" i="42" s="1"/>
  <c r="N113" i="42" s="1"/>
  <c r="H114" i="42"/>
  <c r="J114" i="42" s="1"/>
  <c r="N114" i="42" s="1"/>
  <c r="H115" i="42"/>
  <c r="J115" i="42" s="1"/>
  <c r="H116" i="42"/>
  <c r="J116" i="42" s="1"/>
  <c r="H117" i="42"/>
  <c r="J117" i="42" s="1"/>
  <c r="H118" i="42"/>
  <c r="H119" i="42"/>
  <c r="J119" i="42" s="1"/>
  <c r="H120" i="42"/>
  <c r="J120" i="42" s="1"/>
  <c r="H121" i="42"/>
  <c r="J121" i="42"/>
  <c r="N121" i="42" s="1"/>
  <c r="H122" i="42"/>
  <c r="H123" i="42"/>
  <c r="H124" i="42"/>
  <c r="J124" i="42" s="1"/>
  <c r="H125" i="42"/>
  <c r="H126" i="42"/>
  <c r="J126" i="42" s="1"/>
  <c r="H127" i="42"/>
  <c r="J127" i="42"/>
  <c r="N127" i="42" s="1"/>
  <c r="H128" i="42"/>
  <c r="J128" i="42" s="1"/>
  <c r="H129" i="42"/>
  <c r="J129" i="42" s="1"/>
  <c r="H2" i="42"/>
  <c r="J2" i="42" s="1"/>
  <c r="N2" i="42" s="1"/>
  <c r="H3" i="41"/>
  <c r="J3" i="41" s="1"/>
  <c r="H4" i="41"/>
  <c r="H5" i="41"/>
  <c r="J5" i="41" s="1"/>
  <c r="L5" i="41" s="1"/>
  <c r="H6" i="41"/>
  <c r="J6" i="41" s="1"/>
  <c r="H7" i="41"/>
  <c r="H8" i="41"/>
  <c r="J8" i="41" s="1"/>
  <c r="H9" i="41"/>
  <c r="J9" i="41" s="1"/>
  <c r="H10" i="41"/>
  <c r="J10" i="41" s="1"/>
  <c r="N10" i="41" s="1"/>
  <c r="H11" i="41"/>
  <c r="J11" i="41" s="1"/>
  <c r="H12" i="41"/>
  <c r="J12" i="41" s="1"/>
  <c r="N12" i="41" s="1"/>
  <c r="H13" i="41"/>
  <c r="J13" i="41" s="1"/>
  <c r="H14" i="41"/>
  <c r="H15" i="41"/>
  <c r="J15" i="41" s="1"/>
  <c r="H16" i="41"/>
  <c r="H17" i="41"/>
  <c r="J17" i="41" s="1"/>
  <c r="H18" i="41"/>
  <c r="H19" i="41"/>
  <c r="J19" i="41" s="1"/>
  <c r="L19" i="41" s="1"/>
  <c r="H20" i="41"/>
  <c r="J20" i="41" s="1"/>
  <c r="H21" i="41"/>
  <c r="J21" i="41" s="1"/>
  <c r="H22" i="41"/>
  <c r="H23" i="41"/>
  <c r="J23" i="41" s="1"/>
  <c r="H24" i="41"/>
  <c r="J24" i="41" s="1"/>
  <c r="H25" i="41"/>
  <c r="J25" i="41" s="1"/>
  <c r="H26" i="41"/>
  <c r="H27" i="41"/>
  <c r="J27" i="41" s="1"/>
  <c r="M27" i="41" s="1"/>
  <c r="H28" i="41"/>
  <c r="J28" i="41" s="1"/>
  <c r="H29" i="41"/>
  <c r="H30" i="41"/>
  <c r="H31" i="41"/>
  <c r="J31" i="41" s="1"/>
  <c r="M31" i="41" s="1"/>
  <c r="H32" i="41"/>
  <c r="J32" i="41" s="1"/>
  <c r="L32" i="41" s="1"/>
  <c r="H33" i="41"/>
  <c r="J33" i="41" s="1"/>
  <c r="H34" i="41"/>
  <c r="J34" i="41" s="1"/>
  <c r="L34" i="41" s="1"/>
  <c r="H35" i="41"/>
  <c r="J35" i="41" s="1"/>
  <c r="H36" i="41"/>
  <c r="J36" i="41" s="1"/>
  <c r="H37" i="41"/>
  <c r="J37" i="41" s="1"/>
  <c r="H38" i="41"/>
  <c r="J38" i="41" s="1"/>
  <c r="M38" i="41" s="1"/>
  <c r="H39" i="41"/>
  <c r="J39" i="41" s="1"/>
  <c r="M39" i="41" s="1"/>
  <c r="H40" i="41"/>
  <c r="J40" i="41" s="1"/>
  <c r="H41" i="41"/>
  <c r="J41" i="41" s="1"/>
  <c r="N41" i="41" s="1"/>
  <c r="H42" i="41"/>
  <c r="H43" i="41"/>
  <c r="J43" i="41" s="1"/>
  <c r="L43" i="41" s="1"/>
  <c r="H44" i="41"/>
  <c r="H45" i="41"/>
  <c r="J45" i="41" s="1"/>
  <c r="H46" i="41"/>
  <c r="H47" i="41"/>
  <c r="J47" i="41" s="1"/>
  <c r="N47" i="41" s="1"/>
  <c r="H48" i="41"/>
  <c r="J48" i="41" s="1"/>
  <c r="N48" i="41" s="1"/>
  <c r="H49" i="41"/>
  <c r="J49" i="41" s="1"/>
  <c r="H50" i="41"/>
  <c r="H51" i="41"/>
  <c r="J51" i="41" s="1"/>
  <c r="H52" i="41"/>
  <c r="J52" i="41" s="1"/>
  <c r="N52" i="41" s="1"/>
  <c r="H53" i="41"/>
  <c r="H54" i="41"/>
  <c r="H55" i="41"/>
  <c r="J55" i="41" s="1"/>
  <c r="H56" i="41"/>
  <c r="J56" i="41" s="1"/>
  <c r="L56" i="41" s="1"/>
  <c r="H57" i="41"/>
  <c r="J57" i="41" s="1"/>
  <c r="N57" i="41" s="1"/>
  <c r="H58" i="41"/>
  <c r="H59" i="41"/>
  <c r="J59" i="41" s="1"/>
  <c r="N59" i="41" s="1"/>
  <c r="H60" i="41"/>
  <c r="J60" i="41" s="1"/>
  <c r="L60" i="41" s="1"/>
  <c r="H61" i="41"/>
  <c r="H62" i="41"/>
  <c r="H63" i="41"/>
  <c r="J63" i="41" s="1"/>
  <c r="N63" i="41" s="1"/>
  <c r="H64" i="41"/>
  <c r="J64" i="41" s="1"/>
  <c r="H65" i="41"/>
  <c r="J65" i="41" s="1"/>
  <c r="H66" i="41"/>
  <c r="J66" i="41" s="1"/>
  <c r="H67" i="41"/>
  <c r="J67" i="41" s="1"/>
  <c r="H68" i="41"/>
  <c r="J68" i="41" s="1"/>
  <c r="N68" i="41" s="1"/>
  <c r="H69" i="41"/>
  <c r="J69" i="41" s="1"/>
  <c r="H70" i="41"/>
  <c r="H71" i="41"/>
  <c r="J71" i="41" s="1"/>
  <c r="H72" i="41"/>
  <c r="J72" i="41" s="1"/>
  <c r="H73" i="41"/>
  <c r="J73" i="41" s="1"/>
  <c r="N73" i="41" s="1"/>
  <c r="H74" i="41"/>
  <c r="J74" i="41" s="1"/>
  <c r="H75" i="41"/>
  <c r="J75" i="41" s="1"/>
  <c r="H76" i="41"/>
  <c r="J76" i="41" s="1"/>
  <c r="M76" i="41" s="1"/>
  <c r="H77" i="41"/>
  <c r="J77" i="41" s="1"/>
  <c r="H78" i="41"/>
  <c r="H79" i="41"/>
  <c r="J79" i="41" s="1"/>
  <c r="H80" i="41"/>
  <c r="J80" i="41" s="1"/>
  <c r="H81" i="41"/>
  <c r="J81" i="41" s="1"/>
  <c r="L81" i="41" s="1"/>
  <c r="H82" i="41"/>
  <c r="J82" i="41" s="1"/>
  <c r="H83" i="41"/>
  <c r="J83" i="41" s="1"/>
  <c r="H84" i="41"/>
  <c r="J84" i="41" s="1"/>
  <c r="H85" i="41"/>
  <c r="H86" i="41"/>
  <c r="H87" i="41"/>
  <c r="J87" i="41" s="1"/>
  <c r="H88" i="41"/>
  <c r="J88" i="41" s="1"/>
  <c r="H89" i="41"/>
  <c r="J89" i="41" s="1"/>
  <c r="H90" i="41"/>
  <c r="J90" i="41" s="1"/>
  <c r="N90" i="41" s="1"/>
  <c r="H91" i="41"/>
  <c r="J91" i="41" s="1"/>
  <c r="N91" i="41" s="1"/>
  <c r="H92" i="41"/>
  <c r="J92" i="41" s="1"/>
  <c r="H93" i="41"/>
  <c r="J93" i="41" s="1"/>
  <c r="N93" i="41" s="1"/>
  <c r="H94" i="41"/>
  <c r="H95" i="41"/>
  <c r="J95" i="41" s="1"/>
  <c r="M95" i="41" s="1"/>
  <c r="H96" i="41"/>
  <c r="J96" i="41" s="1"/>
  <c r="M96" i="41" s="1"/>
  <c r="H97" i="41"/>
  <c r="J97" i="41" s="1"/>
  <c r="M97" i="41" s="1"/>
  <c r="H98" i="41"/>
  <c r="J98" i="41" s="1"/>
  <c r="H99" i="41"/>
  <c r="J99" i="41" s="1"/>
  <c r="H100" i="41"/>
  <c r="J100" i="41" s="1"/>
  <c r="H101" i="41"/>
  <c r="H102" i="41"/>
  <c r="J102" i="41" s="1"/>
  <c r="H103" i="41"/>
  <c r="J103" i="41" s="1"/>
  <c r="H104" i="41"/>
  <c r="J104" i="41" s="1"/>
  <c r="L104" i="41" s="1"/>
  <c r="H105" i="41"/>
  <c r="J105" i="41" s="1"/>
  <c r="L105" i="41" s="1"/>
  <c r="H106" i="41"/>
  <c r="J106" i="41" s="1"/>
  <c r="H107" i="41"/>
  <c r="J107" i="41" s="1"/>
  <c r="H108" i="41"/>
  <c r="J108" i="41" s="1"/>
  <c r="H109" i="41"/>
  <c r="J109" i="41" s="1"/>
  <c r="H110" i="41"/>
  <c r="H111" i="41"/>
  <c r="J111" i="41" s="1"/>
  <c r="L111" i="41" s="1"/>
  <c r="H112" i="41"/>
  <c r="J112" i="41" s="1"/>
  <c r="H113" i="41"/>
  <c r="J113" i="41" s="1"/>
  <c r="N113" i="41" s="1"/>
  <c r="H114" i="41"/>
  <c r="H115" i="41"/>
  <c r="J115" i="41" s="1"/>
  <c r="H116" i="41"/>
  <c r="J116" i="41" s="1"/>
  <c r="H117" i="41"/>
  <c r="J117" i="41" s="1"/>
  <c r="H118" i="41"/>
  <c r="H119" i="41"/>
  <c r="J119" i="41" s="1"/>
  <c r="M119" i="41" s="1"/>
  <c r="H120" i="41"/>
  <c r="J120" i="41" s="1"/>
  <c r="H121" i="41"/>
  <c r="J121" i="41" s="1"/>
  <c r="M121" i="41" s="1"/>
  <c r="H122" i="41"/>
  <c r="H123" i="41"/>
  <c r="J123" i="41" s="1"/>
  <c r="N123" i="41" s="1"/>
  <c r="H124" i="41"/>
  <c r="J124" i="41" s="1"/>
  <c r="H125" i="41"/>
  <c r="J125" i="41" s="1"/>
  <c r="H126" i="41"/>
  <c r="H127" i="41"/>
  <c r="J127" i="41" s="1"/>
  <c r="N127" i="41" s="1"/>
  <c r="H128" i="41"/>
  <c r="J128" i="41" s="1"/>
  <c r="H129" i="41"/>
  <c r="J129" i="41" s="1"/>
  <c r="L129" i="41" s="1"/>
  <c r="H2" i="41"/>
  <c r="J2" i="41" s="1"/>
  <c r="H3" i="40"/>
  <c r="J3" i="40" s="1"/>
  <c r="H4" i="40"/>
  <c r="J4" i="40" s="1"/>
  <c r="H5" i="40"/>
  <c r="J5" i="40" s="1"/>
  <c r="H6" i="40"/>
  <c r="J6" i="40" s="1"/>
  <c r="H7" i="40"/>
  <c r="J7" i="40" s="1"/>
  <c r="H8" i="40"/>
  <c r="J8" i="40" s="1"/>
  <c r="H9" i="40"/>
  <c r="H10" i="40"/>
  <c r="J10" i="40" s="1"/>
  <c r="H11" i="40"/>
  <c r="J11" i="40" s="1"/>
  <c r="M11" i="40" s="1"/>
  <c r="H12" i="40"/>
  <c r="J12" i="40" s="1"/>
  <c r="M12" i="40" s="1"/>
  <c r="AG12" i="40" s="1"/>
  <c r="H13" i="40"/>
  <c r="J13" i="40" s="1"/>
  <c r="H14" i="40"/>
  <c r="J14" i="40" s="1"/>
  <c r="H15" i="40"/>
  <c r="J15" i="40" s="1"/>
  <c r="H16" i="40"/>
  <c r="J16" i="40" s="1"/>
  <c r="H17" i="40"/>
  <c r="J17" i="40" s="1"/>
  <c r="L17" i="40" s="1"/>
  <c r="H18" i="40"/>
  <c r="J18" i="40" s="1"/>
  <c r="L18" i="40" s="1"/>
  <c r="H19" i="40"/>
  <c r="J19" i="40" s="1"/>
  <c r="S19" i="40" s="1"/>
  <c r="H20" i="40"/>
  <c r="J20" i="40" s="1"/>
  <c r="H21" i="40"/>
  <c r="J21" i="40" s="1"/>
  <c r="L21" i="40" s="1"/>
  <c r="H22" i="40"/>
  <c r="H23" i="40"/>
  <c r="J23" i="40" s="1"/>
  <c r="H24" i="40"/>
  <c r="J24" i="40" s="1"/>
  <c r="H25" i="40"/>
  <c r="H26" i="40"/>
  <c r="J26" i="40" s="1"/>
  <c r="H27" i="40"/>
  <c r="H28" i="40"/>
  <c r="J28" i="40" s="1"/>
  <c r="H29" i="40"/>
  <c r="J29" i="40" s="1"/>
  <c r="H30" i="40"/>
  <c r="H31" i="40"/>
  <c r="J31" i="40" s="1"/>
  <c r="H32" i="40"/>
  <c r="J32" i="40" s="1"/>
  <c r="H33" i="40"/>
  <c r="H34" i="40"/>
  <c r="J34" i="40" s="1"/>
  <c r="L34" i="40" s="1"/>
  <c r="H35" i="40"/>
  <c r="J35" i="40" s="1"/>
  <c r="H36" i="40"/>
  <c r="J36" i="40" s="1"/>
  <c r="H37" i="40"/>
  <c r="J37" i="40" s="1"/>
  <c r="H38" i="40"/>
  <c r="J38" i="40" s="1"/>
  <c r="N38" i="40" s="1"/>
  <c r="H39" i="40"/>
  <c r="J39" i="40" s="1"/>
  <c r="H40" i="40"/>
  <c r="J40" i="40" s="1"/>
  <c r="H41" i="40"/>
  <c r="J41" i="40" s="1"/>
  <c r="H42" i="40"/>
  <c r="J42" i="40" s="1"/>
  <c r="N42" i="40" s="1"/>
  <c r="H43" i="40"/>
  <c r="J43" i="40" s="1"/>
  <c r="H44" i="40"/>
  <c r="J44" i="40" s="1"/>
  <c r="H45" i="40"/>
  <c r="J45" i="40" s="1"/>
  <c r="H46" i="40"/>
  <c r="H47" i="40"/>
  <c r="J47" i="40" s="1"/>
  <c r="H48" i="40"/>
  <c r="J48" i="40" s="1"/>
  <c r="H49" i="40"/>
  <c r="J49" i="40" s="1"/>
  <c r="H50" i="40"/>
  <c r="J50" i="40" s="1"/>
  <c r="H51" i="40"/>
  <c r="J51" i="40" s="1"/>
  <c r="H52" i="40"/>
  <c r="J52" i="40" s="1"/>
  <c r="L52" i="40" s="1"/>
  <c r="H53" i="40"/>
  <c r="J53" i="40" s="1"/>
  <c r="H54" i="40"/>
  <c r="J54" i="40" s="1"/>
  <c r="H55" i="40"/>
  <c r="J55" i="40" s="1"/>
  <c r="H56" i="40"/>
  <c r="J56" i="40" s="1"/>
  <c r="H57" i="40"/>
  <c r="J57" i="40" s="1"/>
  <c r="L57" i="40" s="1"/>
  <c r="H58" i="40"/>
  <c r="J58" i="40" s="1"/>
  <c r="H59" i="40"/>
  <c r="J59" i="40" s="1"/>
  <c r="H60" i="40"/>
  <c r="J60" i="40" s="1"/>
  <c r="H61" i="40"/>
  <c r="J61" i="40" s="1"/>
  <c r="H62" i="40"/>
  <c r="J62" i="40" s="1"/>
  <c r="L62" i="40" s="1"/>
  <c r="H63" i="40"/>
  <c r="J63" i="40" s="1"/>
  <c r="H64" i="40"/>
  <c r="J64" i="40" s="1"/>
  <c r="M64" i="40" s="1"/>
  <c r="H65" i="40"/>
  <c r="J65" i="40" s="1"/>
  <c r="H66" i="40"/>
  <c r="J66" i="40" s="1"/>
  <c r="H67" i="40"/>
  <c r="J67" i="40" s="1"/>
  <c r="H68" i="40"/>
  <c r="J68" i="40" s="1"/>
  <c r="M68" i="40" s="1"/>
  <c r="H69" i="40"/>
  <c r="J69" i="40" s="1"/>
  <c r="H70" i="40"/>
  <c r="J70" i="40" s="1"/>
  <c r="H71" i="40"/>
  <c r="J71" i="40" s="1"/>
  <c r="M71" i="40" s="1"/>
  <c r="H72" i="40"/>
  <c r="J72" i="40" s="1"/>
  <c r="H73" i="40"/>
  <c r="H74" i="40"/>
  <c r="J74" i="40" s="1"/>
  <c r="L74" i="40" s="1"/>
  <c r="H75" i="40"/>
  <c r="J75" i="40" s="1"/>
  <c r="N75" i="40" s="1"/>
  <c r="H76" i="40"/>
  <c r="H77" i="40"/>
  <c r="J77" i="40" s="1"/>
  <c r="H78" i="40"/>
  <c r="H79" i="40"/>
  <c r="J79" i="40" s="1"/>
  <c r="H80" i="40"/>
  <c r="J80" i="40" s="1"/>
  <c r="H81" i="40"/>
  <c r="J81" i="40" s="1"/>
  <c r="M81" i="40" s="1"/>
  <c r="H82" i="40"/>
  <c r="J82" i="40" s="1"/>
  <c r="H83" i="40"/>
  <c r="J83" i="40" s="1"/>
  <c r="H84" i="40"/>
  <c r="J84" i="40" s="1"/>
  <c r="H85" i="40"/>
  <c r="J85" i="40" s="1"/>
  <c r="N85" i="40" s="1"/>
  <c r="H86" i="40"/>
  <c r="J86" i="40" s="1"/>
  <c r="H87" i="40"/>
  <c r="J87" i="40" s="1"/>
  <c r="M87" i="40" s="1"/>
  <c r="H88" i="40"/>
  <c r="J88" i="40" s="1"/>
  <c r="L88" i="40" s="1"/>
  <c r="H89" i="40"/>
  <c r="J89" i="40" s="1"/>
  <c r="H90" i="40"/>
  <c r="J90" i="40" s="1"/>
  <c r="V90" i="40" s="1"/>
  <c r="AY90" i="40" s="1"/>
  <c r="H91" i="40"/>
  <c r="H92" i="40"/>
  <c r="J92" i="40" s="1"/>
  <c r="N92" i="40" s="1"/>
  <c r="H93" i="40"/>
  <c r="J93" i="40" s="1"/>
  <c r="H94" i="40"/>
  <c r="H95" i="40"/>
  <c r="J95" i="40" s="1"/>
  <c r="N95" i="40" s="1"/>
  <c r="H96" i="40"/>
  <c r="J96" i="40" s="1"/>
  <c r="H97" i="40"/>
  <c r="H98" i="40"/>
  <c r="J98" i="40" s="1"/>
  <c r="R98" i="40" s="1"/>
  <c r="H99" i="40"/>
  <c r="J99" i="40" s="1"/>
  <c r="M99" i="40" s="1"/>
  <c r="H100" i="40"/>
  <c r="J100" i="40" s="1"/>
  <c r="L100" i="40" s="1"/>
  <c r="H101" i="40"/>
  <c r="J101" i="40" s="1"/>
  <c r="H102" i="40"/>
  <c r="J102" i="40" s="1"/>
  <c r="H103" i="40"/>
  <c r="J103" i="40" s="1"/>
  <c r="H104" i="40"/>
  <c r="J104" i="40" s="1"/>
  <c r="H105" i="40"/>
  <c r="H106" i="40"/>
  <c r="J106" i="40" s="1"/>
  <c r="M106" i="40" s="1"/>
  <c r="H107" i="40"/>
  <c r="J107" i="40" s="1"/>
  <c r="H108" i="40"/>
  <c r="J108" i="40" s="1"/>
  <c r="H109" i="40"/>
  <c r="J109" i="40" s="1"/>
  <c r="H110" i="40"/>
  <c r="H111" i="40"/>
  <c r="J111" i="40" s="1"/>
  <c r="N111" i="40" s="1"/>
  <c r="H112" i="40"/>
  <c r="J112" i="40" s="1"/>
  <c r="H113" i="40"/>
  <c r="H114" i="40"/>
  <c r="J114" i="40" s="1"/>
  <c r="M114" i="40" s="1"/>
  <c r="H115" i="40"/>
  <c r="J115" i="40" s="1"/>
  <c r="H116" i="40"/>
  <c r="H117" i="40"/>
  <c r="J117" i="40" s="1"/>
  <c r="H118" i="40"/>
  <c r="H119" i="40"/>
  <c r="J119" i="40" s="1"/>
  <c r="H120" i="40"/>
  <c r="J120" i="40" s="1"/>
  <c r="H121" i="40"/>
  <c r="J121" i="40" s="1"/>
  <c r="L121" i="40" s="1"/>
  <c r="H122" i="40"/>
  <c r="J122" i="40" s="1"/>
  <c r="N122" i="40" s="1"/>
  <c r="H123" i="40"/>
  <c r="H124" i="40"/>
  <c r="J124" i="40" s="1"/>
  <c r="N124" i="40" s="1"/>
  <c r="H125" i="40"/>
  <c r="J125" i="40" s="1"/>
  <c r="M125" i="40" s="1"/>
  <c r="H126" i="40"/>
  <c r="H127" i="40"/>
  <c r="J127" i="40" s="1"/>
  <c r="N127" i="40" s="1"/>
  <c r="H128" i="40"/>
  <c r="J128" i="40" s="1"/>
  <c r="H129" i="40"/>
  <c r="J129" i="40" s="1"/>
  <c r="N129" i="40" s="1"/>
  <c r="H2" i="40"/>
  <c r="H3" i="39"/>
  <c r="H4" i="39"/>
  <c r="J4" i="39" s="1"/>
  <c r="H5" i="39"/>
  <c r="J5" i="39" s="1"/>
  <c r="H6" i="39"/>
  <c r="J6" i="39" s="1"/>
  <c r="N6" i="39" s="1"/>
  <c r="H7" i="39"/>
  <c r="J7" i="39" s="1"/>
  <c r="M7" i="39" s="1"/>
  <c r="H8" i="39"/>
  <c r="J8" i="39" s="1"/>
  <c r="H9" i="39"/>
  <c r="H10" i="39"/>
  <c r="H11" i="39"/>
  <c r="H12" i="39"/>
  <c r="J12" i="39" s="1"/>
  <c r="N12" i="39" s="1"/>
  <c r="H13" i="39"/>
  <c r="J13" i="39" s="1"/>
  <c r="H14" i="39"/>
  <c r="J14" i="39" s="1"/>
  <c r="N14" i="39" s="1"/>
  <c r="H15" i="39"/>
  <c r="J15" i="39" s="1"/>
  <c r="M15" i="39" s="1"/>
  <c r="H16" i="39"/>
  <c r="J16" i="39" s="1"/>
  <c r="H17" i="39"/>
  <c r="H18" i="39"/>
  <c r="J18" i="39" s="1"/>
  <c r="H19" i="39"/>
  <c r="J19" i="39" s="1"/>
  <c r="H20" i="39"/>
  <c r="H21" i="39"/>
  <c r="J21" i="39" s="1"/>
  <c r="H22" i="39"/>
  <c r="J22" i="39" s="1"/>
  <c r="H23" i="39"/>
  <c r="J23" i="39" s="1"/>
  <c r="L23" i="39" s="1"/>
  <c r="H24" i="39"/>
  <c r="J24" i="39" s="1"/>
  <c r="H25" i="39"/>
  <c r="J25" i="39" s="1"/>
  <c r="H26" i="39"/>
  <c r="J26" i="39" s="1"/>
  <c r="H27" i="39"/>
  <c r="H28" i="39"/>
  <c r="J28" i="39" s="1"/>
  <c r="H29" i="39"/>
  <c r="J29" i="39" s="1"/>
  <c r="H30" i="39"/>
  <c r="J30" i="39" s="1"/>
  <c r="L30" i="39" s="1"/>
  <c r="H31" i="39"/>
  <c r="J31" i="39" s="1"/>
  <c r="H32" i="39"/>
  <c r="J32" i="39" s="1"/>
  <c r="H33" i="39"/>
  <c r="J33" i="39" s="1"/>
  <c r="H34" i="39"/>
  <c r="J34" i="39" s="1"/>
  <c r="H35" i="39"/>
  <c r="J35" i="39" s="1"/>
  <c r="H36" i="39"/>
  <c r="H37" i="39"/>
  <c r="J37" i="39" s="1"/>
  <c r="H38" i="39"/>
  <c r="J38" i="39" s="1"/>
  <c r="H39" i="39"/>
  <c r="J39" i="39" s="1"/>
  <c r="H40" i="39"/>
  <c r="J40" i="39" s="1"/>
  <c r="H41" i="39"/>
  <c r="H42" i="39"/>
  <c r="J42" i="39" s="1"/>
  <c r="H43" i="39"/>
  <c r="J43" i="39" s="1"/>
  <c r="H44" i="39"/>
  <c r="J44" i="39" s="1"/>
  <c r="M44" i="39" s="1"/>
  <c r="H45" i="39"/>
  <c r="J45" i="39" s="1"/>
  <c r="M45" i="39" s="1"/>
  <c r="H46" i="39"/>
  <c r="H47" i="39"/>
  <c r="J47" i="39" s="1"/>
  <c r="H48" i="39"/>
  <c r="J48" i="39" s="1"/>
  <c r="H49" i="39"/>
  <c r="J49" i="39" s="1"/>
  <c r="H50" i="39"/>
  <c r="J50" i="39" s="1"/>
  <c r="H51" i="39"/>
  <c r="J51" i="39" s="1"/>
  <c r="H52" i="39"/>
  <c r="J52" i="39" s="1"/>
  <c r="H53" i="39"/>
  <c r="J53" i="39" s="1"/>
  <c r="L53" i="39" s="1"/>
  <c r="H54" i="39"/>
  <c r="J54" i="39" s="1"/>
  <c r="H55" i="39"/>
  <c r="J55" i="39" s="1"/>
  <c r="M55" i="39" s="1"/>
  <c r="AG55" i="39" s="1"/>
  <c r="H56" i="39"/>
  <c r="J56" i="39" s="1"/>
  <c r="N56" i="39" s="1"/>
  <c r="H57" i="39"/>
  <c r="J57" i="39" s="1"/>
  <c r="H58" i="39"/>
  <c r="J58" i="39" s="1"/>
  <c r="H59" i="39"/>
  <c r="H60" i="39"/>
  <c r="J60" i="39" s="1"/>
  <c r="H61" i="39"/>
  <c r="J61" i="39" s="1"/>
  <c r="N61" i="39" s="1"/>
  <c r="H62" i="39"/>
  <c r="H63" i="39"/>
  <c r="J63" i="39" s="1"/>
  <c r="N63" i="39" s="1"/>
  <c r="H64" i="39"/>
  <c r="J64" i="39" s="1"/>
  <c r="H65" i="39"/>
  <c r="J65" i="39" s="1"/>
  <c r="V65" i="39" s="1"/>
  <c r="AY65" i="39" s="1"/>
  <c r="H66" i="39"/>
  <c r="J66" i="39" s="1"/>
  <c r="H67" i="39"/>
  <c r="H68" i="39"/>
  <c r="J68" i="39" s="1"/>
  <c r="H69" i="39"/>
  <c r="J69" i="39" s="1"/>
  <c r="H70" i="39"/>
  <c r="J70" i="39" s="1"/>
  <c r="N70" i="39" s="1"/>
  <c r="H71" i="39"/>
  <c r="J71" i="39" s="1"/>
  <c r="L71" i="39" s="1"/>
  <c r="H72" i="39"/>
  <c r="J72" i="39" s="1"/>
  <c r="M72" i="39" s="1"/>
  <c r="H73" i="39"/>
  <c r="H74" i="39"/>
  <c r="H75" i="39"/>
  <c r="J75" i="39" s="1"/>
  <c r="H76" i="39"/>
  <c r="J76" i="39" s="1"/>
  <c r="H77" i="39"/>
  <c r="J77" i="39" s="1"/>
  <c r="N77" i="39" s="1"/>
  <c r="H78" i="39"/>
  <c r="J78" i="39" s="1"/>
  <c r="H79" i="39"/>
  <c r="J79" i="39" s="1"/>
  <c r="H80" i="39"/>
  <c r="J80" i="39" s="1"/>
  <c r="H81" i="39"/>
  <c r="J81" i="39" s="1"/>
  <c r="H82" i="39"/>
  <c r="J82" i="39" s="1"/>
  <c r="H83" i="39"/>
  <c r="H84" i="39"/>
  <c r="J84" i="39" s="1"/>
  <c r="H85" i="39"/>
  <c r="J85" i="39" s="1"/>
  <c r="H86" i="39"/>
  <c r="J86" i="39" s="1"/>
  <c r="L86" i="39" s="1"/>
  <c r="H87" i="39"/>
  <c r="J87" i="39" s="1"/>
  <c r="N87" i="39" s="1"/>
  <c r="H88" i="39"/>
  <c r="J88" i="39" s="1"/>
  <c r="H89" i="39"/>
  <c r="H90" i="39"/>
  <c r="J90" i="39" s="1"/>
  <c r="H91" i="39"/>
  <c r="J91" i="39" s="1"/>
  <c r="H92" i="39"/>
  <c r="J92" i="39" s="1"/>
  <c r="H93" i="39"/>
  <c r="J93" i="39" s="1"/>
  <c r="H94" i="39"/>
  <c r="J94" i="39" s="1"/>
  <c r="M94" i="39" s="1"/>
  <c r="H95" i="39"/>
  <c r="J95" i="39" s="1"/>
  <c r="H96" i="39"/>
  <c r="J96" i="39" s="1"/>
  <c r="H97" i="39"/>
  <c r="J97" i="39" s="1"/>
  <c r="H98" i="39"/>
  <c r="J98" i="39" s="1"/>
  <c r="H99" i="39"/>
  <c r="H100" i="39"/>
  <c r="J100" i="39" s="1"/>
  <c r="H101" i="39"/>
  <c r="J101" i="39" s="1"/>
  <c r="H102" i="39"/>
  <c r="J102" i="39" s="1"/>
  <c r="H103" i="39"/>
  <c r="J103" i="39" s="1"/>
  <c r="H104" i="39"/>
  <c r="J104" i="39" s="1"/>
  <c r="H105" i="39"/>
  <c r="J105" i="39" s="1"/>
  <c r="H106" i="39"/>
  <c r="J106" i="39" s="1"/>
  <c r="H107" i="39"/>
  <c r="H108" i="39"/>
  <c r="J108" i="39" s="1"/>
  <c r="S108" i="39" s="1"/>
  <c r="H109" i="39"/>
  <c r="H110" i="39"/>
  <c r="H111" i="39"/>
  <c r="J111" i="39" s="1"/>
  <c r="H112" i="39"/>
  <c r="J112" i="39" s="1"/>
  <c r="L112" i="39" s="1"/>
  <c r="H113" i="39"/>
  <c r="J113" i="39" s="1"/>
  <c r="H114" i="39"/>
  <c r="H115" i="39"/>
  <c r="H116" i="39"/>
  <c r="J116" i="39" s="1"/>
  <c r="H117" i="39"/>
  <c r="J117" i="39" s="1"/>
  <c r="H118" i="39"/>
  <c r="J118" i="39" s="1"/>
  <c r="H119" i="39"/>
  <c r="J119" i="39" s="1"/>
  <c r="H120" i="39"/>
  <c r="J120" i="39" s="1"/>
  <c r="L120" i="39" s="1"/>
  <c r="H121" i="39"/>
  <c r="J121" i="39" s="1"/>
  <c r="H122" i="39"/>
  <c r="H123" i="39"/>
  <c r="H124" i="39"/>
  <c r="J124" i="39" s="1"/>
  <c r="M124" i="39" s="1"/>
  <c r="H125" i="39"/>
  <c r="J125" i="39" s="1"/>
  <c r="H126" i="39"/>
  <c r="H127" i="39"/>
  <c r="J127" i="39" s="1"/>
  <c r="H128" i="39"/>
  <c r="J128" i="39" s="1"/>
  <c r="H129" i="39"/>
  <c r="J129" i="39" s="1"/>
  <c r="H2" i="39"/>
  <c r="H3" i="38"/>
  <c r="J3" i="38" s="1"/>
  <c r="L3" i="38" s="1"/>
  <c r="H4" i="38"/>
  <c r="H5" i="38"/>
  <c r="J5" i="38" s="1"/>
  <c r="H6" i="38"/>
  <c r="J6" i="38" s="1"/>
  <c r="H7" i="38"/>
  <c r="J7" i="38" s="1"/>
  <c r="H8" i="38"/>
  <c r="H9" i="38"/>
  <c r="J9" i="38" s="1"/>
  <c r="H10" i="38"/>
  <c r="H11" i="38"/>
  <c r="J11" i="38" s="1"/>
  <c r="N11" i="38" s="1"/>
  <c r="H12" i="38"/>
  <c r="J12" i="38" s="1"/>
  <c r="H13" i="38"/>
  <c r="H14" i="38"/>
  <c r="J14" i="38" s="1"/>
  <c r="H15" i="38"/>
  <c r="H16" i="38"/>
  <c r="H17" i="38"/>
  <c r="J17" i="38" s="1"/>
  <c r="H18" i="38"/>
  <c r="J18" i="38" s="1"/>
  <c r="H19" i="38"/>
  <c r="J19" i="38" s="1"/>
  <c r="N19" i="38" s="1"/>
  <c r="H20" i="38"/>
  <c r="H21" i="38"/>
  <c r="J21" i="38" s="1"/>
  <c r="H22" i="38"/>
  <c r="J22" i="38" s="1"/>
  <c r="H23" i="38"/>
  <c r="J23" i="38" s="1"/>
  <c r="N23" i="38" s="1"/>
  <c r="H24" i="38"/>
  <c r="H25" i="38"/>
  <c r="J25" i="38" s="1"/>
  <c r="H26" i="38"/>
  <c r="J26" i="38" s="1"/>
  <c r="H27" i="38"/>
  <c r="J27" i="38" s="1"/>
  <c r="N27" i="38" s="1"/>
  <c r="H28" i="38"/>
  <c r="H29" i="38"/>
  <c r="J29" i="38" s="1"/>
  <c r="N29" i="38" s="1"/>
  <c r="H30" i="38"/>
  <c r="J30" i="38" s="1"/>
  <c r="H31" i="38"/>
  <c r="J31" i="38" s="1"/>
  <c r="N31" i="38" s="1"/>
  <c r="H32" i="38"/>
  <c r="H33" i="38"/>
  <c r="H34" i="38"/>
  <c r="J34" i="38" s="1"/>
  <c r="L34" i="38" s="1"/>
  <c r="H35" i="38"/>
  <c r="J35" i="38" s="1"/>
  <c r="H36" i="38"/>
  <c r="H37" i="38"/>
  <c r="J37" i="38" s="1"/>
  <c r="H38" i="38"/>
  <c r="J38" i="38" s="1"/>
  <c r="L38" i="38" s="1"/>
  <c r="H39" i="38"/>
  <c r="J39" i="38" s="1"/>
  <c r="M39" i="38" s="1"/>
  <c r="H40" i="38"/>
  <c r="H41" i="38"/>
  <c r="J41" i="38" s="1"/>
  <c r="H42" i="38"/>
  <c r="J42" i="38" s="1"/>
  <c r="L42" i="38" s="1"/>
  <c r="H43" i="38"/>
  <c r="J43" i="38" s="1"/>
  <c r="H44" i="38"/>
  <c r="H45" i="38"/>
  <c r="H46" i="38"/>
  <c r="J46" i="38" s="1"/>
  <c r="N46" i="38" s="1"/>
  <c r="H47" i="38"/>
  <c r="J47" i="38" s="1"/>
  <c r="N47" i="38" s="1"/>
  <c r="H48" i="38"/>
  <c r="H49" i="38"/>
  <c r="J49" i="38" s="1"/>
  <c r="M49" i="38" s="1"/>
  <c r="H50" i="38"/>
  <c r="J50" i="38" s="1"/>
  <c r="L50" i="38" s="1"/>
  <c r="H51" i="38"/>
  <c r="J51" i="38" s="1"/>
  <c r="H52" i="38"/>
  <c r="H53" i="38"/>
  <c r="J53" i="38" s="1"/>
  <c r="H54" i="38"/>
  <c r="J54" i="38" s="1"/>
  <c r="H55" i="38"/>
  <c r="J55" i="38" s="1"/>
  <c r="M55" i="38" s="1"/>
  <c r="H56" i="38"/>
  <c r="H57" i="38"/>
  <c r="J57" i="38" s="1"/>
  <c r="H58" i="38"/>
  <c r="J58" i="38" s="1"/>
  <c r="N58" i="38" s="1"/>
  <c r="H59" i="38"/>
  <c r="J59" i="38" s="1"/>
  <c r="H60" i="38"/>
  <c r="H61" i="38"/>
  <c r="H62" i="38"/>
  <c r="J62" i="38" s="1"/>
  <c r="H63" i="38"/>
  <c r="H64" i="38"/>
  <c r="J64" i="38" s="1"/>
  <c r="N64" i="38" s="1"/>
  <c r="H65" i="38"/>
  <c r="J65" i="38"/>
  <c r="H66" i="38"/>
  <c r="J66" i="38" s="1"/>
  <c r="L66" i="38" s="1"/>
  <c r="H67" i="38"/>
  <c r="H68" i="38"/>
  <c r="J68" i="38" s="1"/>
  <c r="H69" i="38"/>
  <c r="J69" i="38" s="1"/>
  <c r="H70" i="38"/>
  <c r="J70" i="38" s="1"/>
  <c r="M70" i="38" s="1"/>
  <c r="H71" i="38"/>
  <c r="J71" i="38" s="1"/>
  <c r="H72" i="38"/>
  <c r="H73" i="38"/>
  <c r="J73" i="38" s="1"/>
  <c r="H74" i="38"/>
  <c r="J74" i="38" s="1"/>
  <c r="M74" i="38" s="1"/>
  <c r="H75" i="38"/>
  <c r="H76" i="38"/>
  <c r="J76" i="38" s="1"/>
  <c r="H77" i="38"/>
  <c r="J77" i="38" s="1"/>
  <c r="H78" i="38"/>
  <c r="J78" i="38" s="1"/>
  <c r="H79" i="38"/>
  <c r="H80" i="38"/>
  <c r="H81" i="38"/>
  <c r="J81" i="38" s="1"/>
  <c r="H82" i="38"/>
  <c r="J82" i="38" s="1"/>
  <c r="H83" i="38"/>
  <c r="H84" i="38"/>
  <c r="H85" i="38"/>
  <c r="J85" i="38" s="1"/>
  <c r="H86" i="38"/>
  <c r="J86" i="38" s="1"/>
  <c r="H87" i="38"/>
  <c r="H88" i="38"/>
  <c r="H89" i="38"/>
  <c r="J89" i="38" s="1"/>
  <c r="L89" i="38" s="1"/>
  <c r="H90" i="38"/>
  <c r="J90" i="38" s="1"/>
  <c r="N90" i="38" s="1"/>
  <c r="H91" i="38"/>
  <c r="H92" i="38"/>
  <c r="J92" i="38"/>
  <c r="H93" i="38"/>
  <c r="J93" i="38" s="1"/>
  <c r="H94" i="38"/>
  <c r="H95" i="38"/>
  <c r="H96" i="38"/>
  <c r="J96" i="38" s="1"/>
  <c r="M96" i="38" s="1"/>
  <c r="H97" i="38"/>
  <c r="J97" i="38" s="1"/>
  <c r="N97" i="38" s="1"/>
  <c r="H98" i="38"/>
  <c r="H99" i="38"/>
  <c r="J99" i="38" s="1"/>
  <c r="H100" i="38"/>
  <c r="J100" i="38" s="1"/>
  <c r="H101" i="38"/>
  <c r="H102" i="38"/>
  <c r="J102" i="38" s="1"/>
  <c r="H103" i="38"/>
  <c r="H104" i="38"/>
  <c r="J104" i="38" s="1"/>
  <c r="H105" i="38"/>
  <c r="J105" i="38" s="1"/>
  <c r="M105" i="38" s="1"/>
  <c r="H106" i="38"/>
  <c r="H107" i="38"/>
  <c r="J107" i="38" s="1"/>
  <c r="H108" i="38"/>
  <c r="J108" i="38" s="1"/>
  <c r="H109" i="38"/>
  <c r="H110" i="38"/>
  <c r="H111" i="38"/>
  <c r="H112" i="38"/>
  <c r="J112" i="38" s="1"/>
  <c r="AA112" i="38" s="1"/>
  <c r="H113" i="38"/>
  <c r="J113" i="38" s="1"/>
  <c r="H114" i="38"/>
  <c r="H115" i="38"/>
  <c r="J115" i="38" s="1"/>
  <c r="H116" i="38"/>
  <c r="J116" i="38" s="1"/>
  <c r="H117" i="38"/>
  <c r="J117" i="38" s="1"/>
  <c r="H118" i="38"/>
  <c r="H119" i="38"/>
  <c r="H120" i="38"/>
  <c r="H121" i="38"/>
  <c r="J121" i="38" s="1"/>
  <c r="N121" i="38" s="1"/>
  <c r="H122" i="38"/>
  <c r="H123" i="38"/>
  <c r="J123" i="38" s="1"/>
  <c r="H124" i="38"/>
  <c r="J124" i="38" s="1"/>
  <c r="H125" i="38"/>
  <c r="J125" i="38" s="1"/>
  <c r="N125" i="38" s="1"/>
  <c r="H126" i="38"/>
  <c r="H127" i="38"/>
  <c r="H128" i="38"/>
  <c r="J128" i="38" s="1"/>
  <c r="H129" i="38"/>
  <c r="J129" i="38" s="1"/>
  <c r="H2" i="38"/>
  <c r="E3" i="44"/>
  <c r="AX3" i="44" s="1"/>
  <c r="E4" i="44"/>
  <c r="E5" i="44"/>
  <c r="AX5" i="44" s="1"/>
  <c r="E6" i="44"/>
  <c r="AH6" i="44" s="1"/>
  <c r="E7" i="44"/>
  <c r="AH7" i="44" s="1"/>
  <c r="E8" i="44"/>
  <c r="AX8" i="44" s="1"/>
  <c r="E9" i="44"/>
  <c r="AX9" i="44" s="1"/>
  <c r="E10" i="44"/>
  <c r="AX10" i="44" s="1"/>
  <c r="E11" i="44"/>
  <c r="AX11" i="44" s="1"/>
  <c r="E12" i="44"/>
  <c r="AX12" i="44" s="1"/>
  <c r="E13" i="44"/>
  <c r="F13" i="44" s="1"/>
  <c r="G13" i="44" s="1"/>
  <c r="E14" i="44"/>
  <c r="E15" i="44"/>
  <c r="F15" i="44" s="1"/>
  <c r="G15" i="44" s="1"/>
  <c r="V15" i="44" s="1"/>
  <c r="AY15" i="44" s="1"/>
  <c r="E16" i="44"/>
  <c r="AX16" i="44" s="1"/>
  <c r="E17" i="44"/>
  <c r="E18" i="44"/>
  <c r="AX18" i="44" s="1"/>
  <c r="E19" i="44"/>
  <c r="AX19" i="44" s="1"/>
  <c r="E20" i="44"/>
  <c r="AX20" i="44" s="1"/>
  <c r="E21" i="44"/>
  <c r="E22" i="44"/>
  <c r="E23" i="44"/>
  <c r="E24" i="44"/>
  <c r="AX24" i="44" s="1"/>
  <c r="E25" i="44"/>
  <c r="AX25" i="44" s="1"/>
  <c r="E26" i="44"/>
  <c r="AX26" i="44" s="1"/>
  <c r="E27" i="44"/>
  <c r="AX27" i="44" s="1"/>
  <c r="E28" i="44"/>
  <c r="AX28" i="44" s="1"/>
  <c r="E29" i="44"/>
  <c r="AX29" i="44" s="1"/>
  <c r="E30" i="44"/>
  <c r="E31" i="44"/>
  <c r="AX31" i="44" s="1"/>
  <c r="E32" i="44"/>
  <c r="E33" i="44"/>
  <c r="AX33" i="44" s="1"/>
  <c r="E34" i="44"/>
  <c r="AX34" i="44" s="1"/>
  <c r="E35" i="44"/>
  <c r="E36" i="44"/>
  <c r="AX36" i="44" s="1"/>
  <c r="E37" i="44"/>
  <c r="AX37" i="44" s="1"/>
  <c r="E38" i="44"/>
  <c r="AX38" i="44" s="1"/>
  <c r="E39" i="44"/>
  <c r="AX39" i="44" s="1"/>
  <c r="E40" i="44"/>
  <c r="AX40" i="44" s="1"/>
  <c r="E41" i="44"/>
  <c r="AX41" i="44" s="1"/>
  <c r="E42" i="44"/>
  <c r="AX42" i="44" s="1"/>
  <c r="E43" i="44"/>
  <c r="AX43" i="44" s="1"/>
  <c r="E44" i="44"/>
  <c r="AX44" i="44" s="1"/>
  <c r="E45" i="44"/>
  <c r="AX45" i="44" s="1"/>
  <c r="E46" i="44"/>
  <c r="AX46" i="44" s="1"/>
  <c r="E47" i="44"/>
  <c r="F47" i="44" s="1"/>
  <c r="G47" i="44" s="1"/>
  <c r="E48" i="44"/>
  <c r="AX48" i="44" s="1"/>
  <c r="E49" i="44"/>
  <c r="E50" i="44"/>
  <c r="AX50" i="44" s="1"/>
  <c r="E51" i="44"/>
  <c r="AX51" i="44" s="1"/>
  <c r="F51" i="44"/>
  <c r="G51" i="44" s="1"/>
  <c r="E52" i="44"/>
  <c r="AX52" i="44" s="1"/>
  <c r="E53" i="44"/>
  <c r="AH53" i="44" s="1"/>
  <c r="E54" i="44"/>
  <c r="E55" i="44"/>
  <c r="F55" i="44" s="1"/>
  <c r="G55" i="44" s="1"/>
  <c r="E56" i="44"/>
  <c r="AX56" i="44" s="1"/>
  <c r="E57" i="44"/>
  <c r="AH57" i="44" s="1"/>
  <c r="E58" i="44"/>
  <c r="E59" i="44"/>
  <c r="AX59" i="44" s="1"/>
  <c r="E60" i="44"/>
  <c r="AX60" i="44" s="1"/>
  <c r="E61" i="44"/>
  <c r="AH61" i="44" s="1"/>
  <c r="E62" i="44"/>
  <c r="AX62" i="44" s="1"/>
  <c r="E63" i="44"/>
  <c r="E64" i="44"/>
  <c r="AX64" i="44" s="1"/>
  <c r="E65" i="44"/>
  <c r="AX65" i="44" s="1"/>
  <c r="E66" i="44"/>
  <c r="E67" i="44"/>
  <c r="AX67" i="44" s="1"/>
  <c r="E68" i="44"/>
  <c r="E69" i="44"/>
  <c r="E70" i="44"/>
  <c r="AX70" i="44" s="1"/>
  <c r="E71" i="44"/>
  <c r="E72" i="44"/>
  <c r="AX72" i="44" s="1"/>
  <c r="E73" i="44"/>
  <c r="AX73" i="44" s="1"/>
  <c r="E74" i="44"/>
  <c r="AX74" i="44" s="1"/>
  <c r="E75" i="44"/>
  <c r="AX75" i="44" s="1"/>
  <c r="E76" i="44"/>
  <c r="AX76" i="44" s="1"/>
  <c r="E77" i="44"/>
  <c r="E78" i="44"/>
  <c r="AX78" i="44" s="1"/>
  <c r="E79" i="44"/>
  <c r="E80" i="44"/>
  <c r="AX80" i="44" s="1"/>
  <c r="E81" i="44"/>
  <c r="E82" i="44"/>
  <c r="E83" i="44"/>
  <c r="E84" i="44"/>
  <c r="AX84" i="44" s="1"/>
  <c r="E85" i="44"/>
  <c r="E86" i="44"/>
  <c r="E87" i="44"/>
  <c r="E88" i="44"/>
  <c r="AX88" i="44" s="1"/>
  <c r="E89" i="44"/>
  <c r="E90" i="44"/>
  <c r="AX90" i="44" s="1"/>
  <c r="E91" i="44"/>
  <c r="E92" i="44"/>
  <c r="AX92" i="44" s="1"/>
  <c r="E93" i="44"/>
  <c r="AX93" i="44" s="1"/>
  <c r="E94" i="44"/>
  <c r="AX94" i="44" s="1"/>
  <c r="E95" i="44"/>
  <c r="AX95" i="44" s="1"/>
  <c r="E96" i="44"/>
  <c r="E97" i="44"/>
  <c r="AX97" i="44" s="1"/>
  <c r="E98" i="44"/>
  <c r="E99" i="44"/>
  <c r="AX99" i="44" s="1"/>
  <c r="E100" i="44"/>
  <c r="E101" i="44"/>
  <c r="AX101" i="44" s="1"/>
  <c r="E102" i="44"/>
  <c r="E103" i="44"/>
  <c r="AX103" i="44" s="1"/>
  <c r="E104" i="44"/>
  <c r="E105" i="44"/>
  <c r="E106" i="44"/>
  <c r="E107" i="44"/>
  <c r="E108" i="44"/>
  <c r="AX108" i="44" s="1"/>
  <c r="E109" i="44"/>
  <c r="AX109" i="44" s="1"/>
  <c r="E110" i="44"/>
  <c r="AX110" i="44" s="1"/>
  <c r="E111" i="44"/>
  <c r="E112" i="44"/>
  <c r="AX112" i="44" s="1"/>
  <c r="E113" i="44"/>
  <c r="AX113" i="44" s="1"/>
  <c r="E114" i="44"/>
  <c r="E115" i="44"/>
  <c r="E116" i="44"/>
  <c r="AX116" i="44" s="1"/>
  <c r="E117" i="44"/>
  <c r="AX117" i="44" s="1"/>
  <c r="E118" i="44"/>
  <c r="E119" i="44"/>
  <c r="AX119" i="44" s="1"/>
  <c r="E120" i="44"/>
  <c r="AX120" i="44" s="1"/>
  <c r="E121" i="44"/>
  <c r="AX121" i="44" s="1"/>
  <c r="E122" i="44"/>
  <c r="E123" i="44"/>
  <c r="AX123" i="44" s="1"/>
  <c r="E124" i="44"/>
  <c r="E125" i="44"/>
  <c r="AX125" i="44" s="1"/>
  <c r="E126" i="44"/>
  <c r="AX126" i="44" s="1"/>
  <c r="E127" i="44"/>
  <c r="AX127" i="44" s="1"/>
  <c r="E128" i="44"/>
  <c r="E129" i="44"/>
  <c r="AX129" i="44" s="1"/>
  <c r="E2" i="44"/>
  <c r="AX2" i="44" s="1"/>
  <c r="E3" i="43"/>
  <c r="E4" i="43"/>
  <c r="AX4" i="43" s="1"/>
  <c r="E5" i="43"/>
  <c r="AX5" i="43" s="1"/>
  <c r="E6" i="43"/>
  <c r="E7" i="43"/>
  <c r="AX7" i="43" s="1"/>
  <c r="E8" i="43"/>
  <c r="E9" i="43"/>
  <c r="AX9" i="43" s="1"/>
  <c r="E10" i="43"/>
  <c r="E11" i="43"/>
  <c r="AX11" i="43" s="1"/>
  <c r="E12" i="43"/>
  <c r="AX12" i="43" s="1"/>
  <c r="E13" i="43"/>
  <c r="AX13" i="43" s="1"/>
  <c r="E14" i="43"/>
  <c r="E15" i="43"/>
  <c r="AX15" i="43" s="1"/>
  <c r="E16" i="43"/>
  <c r="AX16" i="43" s="1"/>
  <c r="E17" i="43"/>
  <c r="AX17" i="43" s="1"/>
  <c r="E18" i="43"/>
  <c r="E19" i="43"/>
  <c r="E20" i="43"/>
  <c r="E21" i="43"/>
  <c r="AX21" i="43" s="1"/>
  <c r="E22" i="43"/>
  <c r="AH22" i="43" s="1"/>
  <c r="E23" i="43"/>
  <c r="AX23" i="43" s="1"/>
  <c r="E24" i="43"/>
  <c r="E25" i="43"/>
  <c r="AX25" i="43" s="1"/>
  <c r="E26" i="43"/>
  <c r="E27" i="43"/>
  <c r="E28" i="43"/>
  <c r="AX28" i="43" s="1"/>
  <c r="E29" i="43"/>
  <c r="AX29" i="43" s="1"/>
  <c r="E30" i="43"/>
  <c r="E31" i="43"/>
  <c r="E32" i="43"/>
  <c r="AX32" i="43" s="1"/>
  <c r="E33" i="43"/>
  <c r="AX33" i="43" s="1"/>
  <c r="E34" i="43"/>
  <c r="AX34" i="43" s="1"/>
  <c r="E35" i="43"/>
  <c r="E36" i="43"/>
  <c r="AX36" i="43" s="1"/>
  <c r="E37" i="43"/>
  <c r="AX37" i="43" s="1"/>
  <c r="E38" i="43"/>
  <c r="F38" i="43" s="1"/>
  <c r="G38" i="43" s="1"/>
  <c r="S38" i="43" s="1"/>
  <c r="E39" i="43"/>
  <c r="AX39" i="43" s="1"/>
  <c r="E40" i="43"/>
  <c r="E41" i="43"/>
  <c r="AX41" i="43" s="1"/>
  <c r="E42" i="43"/>
  <c r="E43" i="43"/>
  <c r="AX43" i="43" s="1"/>
  <c r="E44" i="43"/>
  <c r="AX44" i="43" s="1"/>
  <c r="E45" i="43"/>
  <c r="AX45" i="43" s="1"/>
  <c r="E46" i="43"/>
  <c r="AX46" i="43" s="1"/>
  <c r="E47" i="43"/>
  <c r="AX47" i="43" s="1"/>
  <c r="E48" i="43"/>
  <c r="E49" i="43"/>
  <c r="AX49" i="43" s="1"/>
  <c r="E50" i="43"/>
  <c r="E51" i="43"/>
  <c r="E52" i="43"/>
  <c r="AH52" i="43" s="1"/>
  <c r="E53" i="43"/>
  <c r="AX53" i="43" s="1"/>
  <c r="E54" i="43"/>
  <c r="AX54" i="43" s="1"/>
  <c r="E55" i="43"/>
  <c r="AX55" i="43" s="1"/>
  <c r="E56" i="43"/>
  <c r="E57" i="43"/>
  <c r="AX57" i="43" s="1"/>
  <c r="E58" i="43"/>
  <c r="AG58" i="43" s="1"/>
  <c r="E59" i="43"/>
  <c r="AX59" i="43" s="1"/>
  <c r="E60" i="43"/>
  <c r="AX60" i="43" s="1"/>
  <c r="E61" i="43"/>
  <c r="AH61" i="43" s="1"/>
  <c r="E62" i="43"/>
  <c r="E63" i="43"/>
  <c r="E64" i="43"/>
  <c r="E65" i="43"/>
  <c r="E66" i="43"/>
  <c r="E67" i="43"/>
  <c r="E68" i="43"/>
  <c r="E69" i="43"/>
  <c r="AX69" i="43" s="1"/>
  <c r="E70" i="43"/>
  <c r="E71" i="43"/>
  <c r="E72" i="43"/>
  <c r="E73" i="43"/>
  <c r="E74" i="43"/>
  <c r="E75" i="43"/>
  <c r="E76" i="43"/>
  <c r="E77" i="43"/>
  <c r="E78" i="43"/>
  <c r="E79" i="43"/>
  <c r="AX79" i="43" s="1"/>
  <c r="E80" i="43"/>
  <c r="AX80" i="43" s="1"/>
  <c r="E81" i="43"/>
  <c r="AX81" i="43" s="1"/>
  <c r="E82" i="43"/>
  <c r="AX82" i="43" s="1"/>
  <c r="E83" i="43"/>
  <c r="AX83" i="43" s="1"/>
  <c r="E84" i="43"/>
  <c r="AX84" i="43" s="1"/>
  <c r="E85" i="43"/>
  <c r="AX85" i="43" s="1"/>
  <c r="E86" i="43"/>
  <c r="E87" i="43"/>
  <c r="E88" i="43"/>
  <c r="E89" i="43"/>
  <c r="E90" i="43"/>
  <c r="AX90" i="43" s="1"/>
  <c r="E91" i="43"/>
  <c r="AX91" i="43" s="1"/>
  <c r="E92" i="43"/>
  <c r="AX92" i="43" s="1"/>
  <c r="E93" i="43"/>
  <c r="AX93" i="43" s="1"/>
  <c r="E94" i="43"/>
  <c r="E95" i="43"/>
  <c r="E96" i="43"/>
  <c r="E97" i="43"/>
  <c r="E98" i="43"/>
  <c r="E99" i="43"/>
  <c r="AX99" i="43" s="1"/>
  <c r="E100" i="43"/>
  <c r="AX100" i="43" s="1"/>
  <c r="E101" i="43"/>
  <c r="AX101" i="43" s="1"/>
  <c r="E102" i="43"/>
  <c r="E103" i="43"/>
  <c r="E104" i="43"/>
  <c r="E105" i="43"/>
  <c r="E106" i="43"/>
  <c r="E107" i="43"/>
  <c r="E108" i="43"/>
  <c r="E109" i="43"/>
  <c r="E110" i="43"/>
  <c r="E111" i="43"/>
  <c r="AX111" i="43" s="1"/>
  <c r="E112" i="43"/>
  <c r="AX112" i="43" s="1"/>
  <c r="E113" i="43"/>
  <c r="E114" i="43"/>
  <c r="E115" i="43"/>
  <c r="AX115" i="43" s="1"/>
  <c r="E116" i="43"/>
  <c r="AX116" i="43" s="1"/>
  <c r="E117" i="43"/>
  <c r="AX117" i="43" s="1"/>
  <c r="E118" i="43"/>
  <c r="AX118" i="43" s="1"/>
  <c r="E119" i="43"/>
  <c r="AX119" i="43" s="1"/>
  <c r="E120" i="43"/>
  <c r="E121" i="43"/>
  <c r="E122" i="43"/>
  <c r="AX122" i="43" s="1"/>
  <c r="E123" i="43"/>
  <c r="E124" i="43"/>
  <c r="AX124" i="43" s="1"/>
  <c r="E125" i="43"/>
  <c r="E126" i="43"/>
  <c r="AX126" i="43" s="1"/>
  <c r="E127" i="43"/>
  <c r="AX127" i="43" s="1"/>
  <c r="E128" i="43"/>
  <c r="AX128" i="43" s="1"/>
  <c r="E129" i="43"/>
  <c r="E2" i="43"/>
  <c r="AX2" i="43" s="1"/>
  <c r="E3" i="42"/>
  <c r="E4" i="42"/>
  <c r="AX4" i="42" s="1"/>
  <c r="E5" i="42"/>
  <c r="AX5" i="42" s="1"/>
  <c r="E6" i="42"/>
  <c r="AX6" i="42" s="1"/>
  <c r="E7" i="42"/>
  <c r="E8" i="42"/>
  <c r="E9" i="42"/>
  <c r="AX9" i="42" s="1"/>
  <c r="E10" i="42"/>
  <c r="AX10" i="42" s="1"/>
  <c r="E11" i="42"/>
  <c r="E12" i="42"/>
  <c r="AX12" i="42" s="1"/>
  <c r="E13" i="42"/>
  <c r="AX13" i="42" s="1"/>
  <c r="E14" i="42"/>
  <c r="AX14" i="42" s="1"/>
  <c r="E15" i="42"/>
  <c r="E16" i="42"/>
  <c r="AX16" i="42" s="1"/>
  <c r="E17" i="42"/>
  <c r="E18" i="42"/>
  <c r="AX18" i="42" s="1"/>
  <c r="E19" i="42"/>
  <c r="E20" i="42"/>
  <c r="AX20" i="42" s="1"/>
  <c r="E21" i="42"/>
  <c r="AX21" i="42" s="1"/>
  <c r="E22" i="42"/>
  <c r="AX22" i="42" s="1"/>
  <c r="E23" i="42"/>
  <c r="E24" i="42"/>
  <c r="E25" i="42"/>
  <c r="AX25" i="42" s="1"/>
  <c r="E26" i="42"/>
  <c r="E27" i="42"/>
  <c r="AX27" i="42" s="1"/>
  <c r="E28" i="42"/>
  <c r="AX28" i="42" s="1"/>
  <c r="E29" i="42"/>
  <c r="AX29" i="42" s="1"/>
  <c r="E30" i="42"/>
  <c r="AX30" i="42" s="1"/>
  <c r="E31" i="42"/>
  <c r="E32" i="42"/>
  <c r="AX32" i="42" s="1"/>
  <c r="E33" i="42"/>
  <c r="AH33" i="42" s="1"/>
  <c r="E34" i="42"/>
  <c r="AX34" i="42" s="1"/>
  <c r="E35" i="42"/>
  <c r="AX35" i="42" s="1"/>
  <c r="E36" i="42"/>
  <c r="AX36" i="42" s="1"/>
  <c r="E37" i="42"/>
  <c r="AX37" i="42" s="1"/>
  <c r="E38" i="42"/>
  <c r="AX38" i="42" s="1"/>
  <c r="E39" i="42"/>
  <c r="E40" i="42"/>
  <c r="E41" i="42"/>
  <c r="E42" i="42"/>
  <c r="AX42" i="42" s="1"/>
  <c r="E43" i="42"/>
  <c r="AX43" i="42" s="1"/>
  <c r="E44" i="42"/>
  <c r="AX44" i="42" s="1"/>
  <c r="E45" i="42"/>
  <c r="AX45" i="42" s="1"/>
  <c r="E46" i="42"/>
  <c r="AX46" i="42" s="1"/>
  <c r="E47" i="42"/>
  <c r="E48" i="42"/>
  <c r="AX48" i="42" s="1"/>
  <c r="E49" i="42"/>
  <c r="E50" i="42"/>
  <c r="AX50" i="42" s="1"/>
  <c r="E51" i="42"/>
  <c r="AX51" i="42" s="1"/>
  <c r="E52" i="42"/>
  <c r="AX52" i="42" s="1"/>
  <c r="E53" i="42"/>
  <c r="AX53" i="42" s="1"/>
  <c r="E54" i="42"/>
  <c r="AX54" i="42" s="1"/>
  <c r="E55" i="42"/>
  <c r="F55" i="42" s="1"/>
  <c r="G55" i="42" s="1"/>
  <c r="E56" i="42"/>
  <c r="E57" i="42"/>
  <c r="E58" i="42"/>
  <c r="AX58" i="42" s="1"/>
  <c r="E59" i="42"/>
  <c r="AX59" i="42" s="1"/>
  <c r="E60" i="42"/>
  <c r="AX60" i="42" s="1"/>
  <c r="E61" i="42"/>
  <c r="AX61" i="42" s="1"/>
  <c r="E62" i="42"/>
  <c r="AX62" i="42" s="1"/>
  <c r="E63" i="42"/>
  <c r="AX63" i="42" s="1"/>
  <c r="E64" i="42"/>
  <c r="E65" i="42"/>
  <c r="E66" i="42"/>
  <c r="AX66" i="42" s="1"/>
  <c r="E67" i="42"/>
  <c r="AX67" i="42" s="1"/>
  <c r="E68" i="42"/>
  <c r="E69" i="42"/>
  <c r="AX69" i="42" s="1"/>
  <c r="E70" i="42"/>
  <c r="AX70" i="42" s="1"/>
  <c r="E71" i="42"/>
  <c r="AX71" i="42" s="1"/>
  <c r="E72" i="42"/>
  <c r="E73" i="42"/>
  <c r="AX73" i="42" s="1"/>
  <c r="E74" i="42"/>
  <c r="AX74" i="42" s="1"/>
  <c r="E75" i="42"/>
  <c r="E76" i="42"/>
  <c r="E77" i="42"/>
  <c r="AX77" i="42" s="1"/>
  <c r="E78" i="42"/>
  <c r="E79" i="42"/>
  <c r="E80" i="42"/>
  <c r="E81" i="42"/>
  <c r="E82" i="42"/>
  <c r="AX82" i="42" s="1"/>
  <c r="E83" i="42"/>
  <c r="AX83" i="42" s="1"/>
  <c r="E84" i="42"/>
  <c r="AX84" i="42" s="1"/>
  <c r="E85" i="42"/>
  <c r="E86" i="42"/>
  <c r="AX86" i="42" s="1"/>
  <c r="E87" i="42"/>
  <c r="AX87" i="42" s="1"/>
  <c r="E88" i="42"/>
  <c r="E89" i="42"/>
  <c r="E90" i="42"/>
  <c r="AX90" i="42" s="1"/>
  <c r="E91" i="42"/>
  <c r="AX91" i="42" s="1"/>
  <c r="E92" i="42"/>
  <c r="AX92" i="42" s="1"/>
  <c r="E93" i="42"/>
  <c r="AX93" i="42" s="1"/>
  <c r="E94" i="42"/>
  <c r="E95" i="42"/>
  <c r="E96" i="42"/>
  <c r="AX96" i="42" s="1"/>
  <c r="E97" i="42"/>
  <c r="E98" i="42"/>
  <c r="AX98" i="42" s="1"/>
  <c r="E99" i="42"/>
  <c r="E100" i="42"/>
  <c r="AX100" i="42" s="1"/>
  <c r="E101" i="42"/>
  <c r="AX101" i="42" s="1"/>
  <c r="E102" i="42"/>
  <c r="E103" i="42"/>
  <c r="AX103" i="42" s="1"/>
  <c r="E104" i="42"/>
  <c r="E105" i="42"/>
  <c r="E106" i="42"/>
  <c r="AX106" i="42" s="1"/>
  <c r="E107" i="42"/>
  <c r="AX107" i="42" s="1"/>
  <c r="E108" i="42"/>
  <c r="AX108" i="42" s="1"/>
  <c r="E109" i="42"/>
  <c r="E110" i="42"/>
  <c r="E111" i="42"/>
  <c r="AX111" i="42" s="1"/>
  <c r="E112" i="42"/>
  <c r="E113" i="42"/>
  <c r="AX113" i="42" s="1"/>
  <c r="E114" i="42"/>
  <c r="E115" i="42"/>
  <c r="AX115" i="42" s="1"/>
  <c r="E116" i="42"/>
  <c r="AX116" i="42" s="1"/>
  <c r="E117" i="42"/>
  <c r="E118" i="42"/>
  <c r="AX118" i="42" s="1"/>
  <c r="F118" i="42"/>
  <c r="G118" i="42" s="1"/>
  <c r="E119" i="42"/>
  <c r="E120" i="42"/>
  <c r="AX120" i="42" s="1"/>
  <c r="E121" i="42"/>
  <c r="E122" i="42"/>
  <c r="AX122" i="42" s="1"/>
  <c r="E123" i="42"/>
  <c r="E124" i="42"/>
  <c r="AX124" i="42" s="1"/>
  <c r="E125" i="42"/>
  <c r="E126" i="42"/>
  <c r="AX126" i="42" s="1"/>
  <c r="E127" i="42"/>
  <c r="AX127" i="42" s="1"/>
  <c r="E128" i="42"/>
  <c r="AX128" i="42" s="1"/>
  <c r="E129" i="42"/>
  <c r="AX129" i="42" s="1"/>
  <c r="E2" i="42"/>
  <c r="AX2" i="42" s="1"/>
  <c r="E3" i="41"/>
  <c r="AH3" i="41" s="1"/>
  <c r="E4" i="41"/>
  <c r="E5" i="41"/>
  <c r="AX5" i="41" s="1"/>
  <c r="E6" i="41"/>
  <c r="AX6" i="41" s="1"/>
  <c r="E7" i="41"/>
  <c r="AX7" i="41" s="1"/>
  <c r="E8" i="41"/>
  <c r="AX8" i="41" s="1"/>
  <c r="E9" i="41"/>
  <c r="AX9" i="41" s="1"/>
  <c r="E10" i="41"/>
  <c r="AX10" i="41" s="1"/>
  <c r="E11" i="41"/>
  <c r="AH11" i="41" s="1"/>
  <c r="E12" i="41"/>
  <c r="F12" i="41" s="1"/>
  <c r="G12" i="41" s="1"/>
  <c r="E13" i="41"/>
  <c r="AX13" i="41" s="1"/>
  <c r="E14" i="41"/>
  <c r="E15" i="41"/>
  <c r="AX15" i="41" s="1"/>
  <c r="E16" i="41"/>
  <c r="AX16" i="41" s="1"/>
  <c r="E17" i="41"/>
  <c r="AX17" i="41" s="1"/>
  <c r="E18" i="41"/>
  <c r="AX18" i="41" s="1"/>
  <c r="E19" i="41"/>
  <c r="AX19" i="41" s="1"/>
  <c r="E20" i="41"/>
  <c r="E21" i="41"/>
  <c r="AX21" i="41" s="1"/>
  <c r="E22" i="41"/>
  <c r="AX22" i="41" s="1"/>
  <c r="E23" i="41"/>
  <c r="AX23" i="41" s="1"/>
  <c r="E24" i="41"/>
  <c r="AX24" i="41" s="1"/>
  <c r="E25" i="41"/>
  <c r="AX25" i="41" s="1"/>
  <c r="E26" i="41"/>
  <c r="AX26" i="41" s="1"/>
  <c r="E27" i="41"/>
  <c r="E28" i="41"/>
  <c r="E29" i="41"/>
  <c r="AX29" i="41" s="1"/>
  <c r="E30" i="41"/>
  <c r="AX30" i="41" s="1"/>
  <c r="E31" i="41"/>
  <c r="AX31" i="41" s="1"/>
  <c r="E32" i="41"/>
  <c r="AX32" i="41" s="1"/>
  <c r="E33" i="41"/>
  <c r="AX33" i="41" s="1"/>
  <c r="E34" i="41"/>
  <c r="AX34" i="41" s="1"/>
  <c r="E35" i="41"/>
  <c r="AX35" i="41" s="1"/>
  <c r="E36" i="41"/>
  <c r="E37" i="41"/>
  <c r="AX37" i="41" s="1"/>
  <c r="E38" i="41"/>
  <c r="AX38" i="41" s="1"/>
  <c r="E39" i="41"/>
  <c r="AX39" i="41" s="1"/>
  <c r="E40" i="41"/>
  <c r="AX40" i="41" s="1"/>
  <c r="E41" i="41"/>
  <c r="AX41" i="41" s="1"/>
  <c r="E42" i="41"/>
  <c r="E43" i="41"/>
  <c r="F43" i="41" s="1"/>
  <c r="G43" i="41" s="1"/>
  <c r="E44" i="41"/>
  <c r="E45" i="41"/>
  <c r="AX45" i="41" s="1"/>
  <c r="E46" i="41"/>
  <c r="AX46" i="41" s="1"/>
  <c r="E47" i="41"/>
  <c r="AX47" i="41" s="1"/>
  <c r="E48" i="41"/>
  <c r="AX48" i="41" s="1"/>
  <c r="E49" i="41"/>
  <c r="AX49" i="41" s="1"/>
  <c r="E50" i="41"/>
  <c r="AX50" i="41" s="1"/>
  <c r="E51" i="41"/>
  <c r="E52" i="41"/>
  <c r="E53" i="41"/>
  <c r="AX53" i="41" s="1"/>
  <c r="E54" i="41"/>
  <c r="AX54" i="41" s="1"/>
  <c r="E55" i="41"/>
  <c r="AX55" i="41" s="1"/>
  <c r="E56" i="41"/>
  <c r="AX56" i="41" s="1"/>
  <c r="E57" i="41"/>
  <c r="AX57" i="41" s="1"/>
  <c r="E58" i="41"/>
  <c r="AX58" i="41" s="1"/>
  <c r="E59" i="41"/>
  <c r="E60" i="41"/>
  <c r="E61" i="41"/>
  <c r="AX61" i="41" s="1"/>
  <c r="E62" i="41"/>
  <c r="AX62" i="41" s="1"/>
  <c r="E63" i="41"/>
  <c r="AX63" i="41" s="1"/>
  <c r="E64" i="41"/>
  <c r="AX64" i="41" s="1"/>
  <c r="E65" i="41"/>
  <c r="AX65" i="41" s="1"/>
  <c r="E66" i="41"/>
  <c r="AX66" i="41" s="1"/>
  <c r="E67" i="41"/>
  <c r="E68" i="41"/>
  <c r="E69" i="41"/>
  <c r="AX69" i="41" s="1"/>
  <c r="E70" i="41"/>
  <c r="E71" i="41"/>
  <c r="AX71" i="41" s="1"/>
  <c r="E72" i="41"/>
  <c r="AX72" i="41" s="1"/>
  <c r="E73" i="41"/>
  <c r="AX73" i="41" s="1"/>
  <c r="E74" i="41"/>
  <c r="AX74" i="41" s="1"/>
  <c r="E75" i="41"/>
  <c r="E76" i="41"/>
  <c r="E77" i="41"/>
  <c r="AX77" i="41" s="1"/>
  <c r="E78" i="41"/>
  <c r="AX78" i="41" s="1"/>
  <c r="E79" i="41"/>
  <c r="AX79" i="41" s="1"/>
  <c r="E80" i="41"/>
  <c r="AX80" i="41" s="1"/>
  <c r="E81" i="41"/>
  <c r="E82" i="41"/>
  <c r="E83" i="41"/>
  <c r="E84" i="41"/>
  <c r="E85" i="41"/>
  <c r="AX85" i="41" s="1"/>
  <c r="E86" i="41"/>
  <c r="E87" i="41"/>
  <c r="E88" i="41"/>
  <c r="AX88" i="41" s="1"/>
  <c r="E89" i="41"/>
  <c r="AX89" i="41" s="1"/>
  <c r="E90" i="41"/>
  <c r="E91" i="41"/>
  <c r="AX91" i="41" s="1"/>
  <c r="E92" i="41"/>
  <c r="E93" i="41"/>
  <c r="E94" i="41"/>
  <c r="AX94" i="41" s="1"/>
  <c r="E95" i="41"/>
  <c r="AX95" i="41" s="1"/>
  <c r="E96" i="41"/>
  <c r="AX96" i="41" s="1"/>
  <c r="E97" i="41"/>
  <c r="AX97" i="41" s="1"/>
  <c r="E98" i="41"/>
  <c r="AX98" i="41" s="1"/>
  <c r="E99" i="41"/>
  <c r="AX99" i="41" s="1"/>
  <c r="E100" i="41"/>
  <c r="AX100" i="41" s="1"/>
  <c r="E101" i="41"/>
  <c r="E102" i="41"/>
  <c r="AX102" i="41" s="1"/>
  <c r="E103" i="41"/>
  <c r="AX103" i="41" s="1"/>
  <c r="E104" i="41"/>
  <c r="AX104" i="41" s="1"/>
  <c r="E105" i="41"/>
  <c r="AX105" i="41" s="1"/>
  <c r="E106" i="41"/>
  <c r="AX106" i="41" s="1"/>
  <c r="E107" i="41"/>
  <c r="E108" i="41"/>
  <c r="AX108" i="41" s="1"/>
  <c r="E109" i="41"/>
  <c r="AX109" i="41" s="1"/>
  <c r="E110" i="41"/>
  <c r="AX110" i="41" s="1"/>
  <c r="E111" i="41"/>
  <c r="AX111" i="41" s="1"/>
  <c r="E112" i="41"/>
  <c r="AX112" i="41" s="1"/>
  <c r="E113" i="41"/>
  <c r="AX113" i="41" s="1"/>
  <c r="E114" i="41"/>
  <c r="E115" i="41"/>
  <c r="AX115" i="41" s="1"/>
  <c r="E116" i="41"/>
  <c r="AX116" i="41" s="1"/>
  <c r="E117" i="41"/>
  <c r="E118" i="41"/>
  <c r="AX118" i="41" s="1"/>
  <c r="E119" i="41"/>
  <c r="AX119" i="41" s="1"/>
  <c r="E120" i="41"/>
  <c r="AX120" i="41" s="1"/>
  <c r="E121" i="41"/>
  <c r="E122" i="41"/>
  <c r="E123" i="41"/>
  <c r="AX123" i="41" s="1"/>
  <c r="F123" i="41"/>
  <c r="G123" i="41" s="1"/>
  <c r="E124" i="41"/>
  <c r="AX124" i="41" s="1"/>
  <c r="E125" i="41"/>
  <c r="AX125" i="41" s="1"/>
  <c r="E126" i="41"/>
  <c r="AX126" i="41" s="1"/>
  <c r="E127" i="41"/>
  <c r="AX127" i="41" s="1"/>
  <c r="E128" i="41"/>
  <c r="AX128" i="41" s="1"/>
  <c r="E129" i="41"/>
  <c r="AX129" i="41" s="1"/>
  <c r="E2" i="41"/>
  <c r="AX2" i="41" s="1"/>
  <c r="E3" i="40"/>
  <c r="AX3" i="40" s="1"/>
  <c r="E4" i="40"/>
  <c r="AX4" i="40" s="1"/>
  <c r="E5" i="40"/>
  <c r="AX5" i="40" s="1"/>
  <c r="E6" i="40"/>
  <c r="E7" i="40"/>
  <c r="F7" i="40" s="1"/>
  <c r="G7" i="40" s="1"/>
  <c r="P7" i="40" s="1"/>
  <c r="E8" i="40"/>
  <c r="AX8" i="40" s="1"/>
  <c r="E9" i="40"/>
  <c r="E10" i="40"/>
  <c r="AX10" i="40" s="1"/>
  <c r="E11" i="40"/>
  <c r="AX11" i="40" s="1"/>
  <c r="E12" i="40"/>
  <c r="AX12" i="40" s="1"/>
  <c r="E13" i="40"/>
  <c r="AX13" i="40" s="1"/>
  <c r="E14" i="40"/>
  <c r="E15" i="40"/>
  <c r="E16" i="40"/>
  <c r="AX16" i="40" s="1"/>
  <c r="E17" i="40"/>
  <c r="F17" i="40" s="1"/>
  <c r="G17" i="40" s="1"/>
  <c r="E18" i="40"/>
  <c r="AX18" i="40" s="1"/>
  <c r="E19" i="40"/>
  <c r="AX19" i="40" s="1"/>
  <c r="E20" i="40"/>
  <c r="AX20" i="40" s="1"/>
  <c r="E21" i="40"/>
  <c r="AX21" i="40" s="1"/>
  <c r="E22" i="40"/>
  <c r="E23" i="40"/>
  <c r="E24" i="40"/>
  <c r="AX24" i="40" s="1"/>
  <c r="E25" i="40"/>
  <c r="E26" i="40"/>
  <c r="AX26" i="40" s="1"/>
  <c r="E27" i="40"/>
  <c r="AX27" i="40" s="1"/>
  <c r="E28" i="40"/>
  <c r="AX28" i="40" s="1"/>
  <c r="E29" i="40"/>
  <c r="AX29" i="40" s="1"/>
  <c r="E30" i="40"/>
  <c r="E31" i="40"/>
  <c r="E32" i="40"/>
  <c r="AX32" i="40" s="1"/>
  <c r="E33" i="40"/>
  <c r="F33" i="40" s="1"/>
  <c r="G33" i="40" s="1"/>
  <c r="E34" i="40"/>
  <c r="AX34" i="40" s="1"/>
  <c r="E35" i="40"/>
  <c r="AX35" i="40" s="1"/>
  <c r="E36" i="40"/>
  <c r="AX36" i="40" s="1"/>
  <c r="E37" i="40"/>
  <c r="AX37" i="40" s="1"/>
  <c r="E38" i="40"/>
  <c r="AX38" i="40" s="1"/>
  <c r="E39" i="40"/>
  <c r="AH39" i="40" s="1"/>
  <c r="E40" i="40"/>
  <c r="AX40" i="40" s="1"/>
  <c r="E41" i="40"/>
  <c r="E42" i="40"/>
  <c r="AX42" i="40" s="1"/>
  <c r="E43" i="40"/>
  <c r="AX43" i="40" s="1"/>
  <c r="E44" i="40"/>
  <c r="AX44" i="40" s="1"/>
  <c r="E45" i="40"/>
  <c r="AX45" i="40" s="1"/>
  <c r="E46" i="40"/>
  <c r="E47" i="40"/>
  <c r="E48" i="40"/>
  <c r="AX48" i="40" s="1"/>
  <c r="E49" i="40"/>
  <c r="E50" i="40"/>
  <c r="AX50" i="40" s="1"/>
  <c r="E51" i="40"/>
  <c r="AX51" i="40" s="1"/>
  <c r="E52" i="40"/>
  <c r="AX52" i="40" s="1"/>
  <c r="E53" i="40"/>
  <c r="AX53" i="40" s="1"/>
  <c r="E54" i="40"/>
  <c r="AH54" i="40" s="1"/>
  <c r="E55" i="40"/>
  <c r="F55" i="40" s="1"/>
  <c r="G55" i="40" s="1"/>
  <c r="V55" i="40" s="1"/>
  <c r="AY55" i="40" s="1"/>
  <c r="E56" i="40"/>
  <c r="AX56" i="40" s="1"/>
  <c r="E57" i="40"/>
  <c r="E58" i="40"/>
  <c r="AX58" i="40" s="1"/>
  <c r="E59" i="40"/>
  <c r="AX59" i="40" s="1"/>
  <c r="E60" i="40"/>
  <c r="AX60" i="40" s="1"/>
  <c r="E61" i="40"/>
  <c r="AX61" i="40" s="1"/>
  <c r="E62" i="40"/>
  <c r="AH62" i="40" s="1"/>
  <c r="E63" i="40"/>
  <c r="E64" i="40"/>
  <c r="AX64" i="40" s="1"/>
  <c r="E65" i="40"/>
  <c r="E66" i="40"/>
  <c r="AX66" i="40" s="1"/>
  <c r="E67" i="40"/>
  <c r="AX67" i="40" s="1"/>
  <c r="E68" i="40"/>
  <c r="E69" i="40"/>
  <c r="AX69" i="40" s="1"/>
  <c r="E70" i="40"/>
  <c r="E71" i="40"/>
  <c r="E72" i="40"/>
  <c r="E73" i="40"/>
  <c r="E74" i="40"/>
  <c r="AX74" i="40" s="1"/>
  <c r="E75" i="40"/>
  <c r="AX75" i="40" s="1"/>
  <c r="E76" i="40"/>
  <c r="AX76" i="40" s="1"/>
  <c r="E77" i="40"/>
  <c r="AX77" i="40" s="1"/>
  <c r="E78" i="40"/>
  <c r="E79" i="40"/>
  <c r="E80" i="40"/>
  <c r="AX80" i="40" s="1"/>
  <c r="E81" i="40"/>
  <c r="E82" i="40"/>
  <c r="AX82" i="40" s="1"/>
  <c r="E83" i="40"/>
  <c r="AX83" i="40" s="1"/>
  <c r="E84" i="40"/>
  <c r="AX84" i="40" s="1"/>
  <c r="E85" i="40"/>
  <c r="E86" i="40"/>
  <c r="E87" i="40"/>
  <c r="E88" i="40"/>
  <c r="E89" i="40"/>
  <c r="AX89" i="40" s="1"/>
  <c r="E90" i="40"/>
  <c r="AX90" i="40" s="1"/>
  <c r="E91" i="40"/>
  <c r="AX91" i="40" s="1"/>
  <c r="E92" i="40"/>
  <c r="E93" i="40"/>
  <c r="E94" i="40"/>
  <c r="E95" i="40"/>
  <c r="E96" i="40"/>
  <c r="AX96" i="40" s="1"/>
  <c r="E97" i="40"/>
  <c r="E98" i="40"/>
  <c r="AX98" i="40" s="1"/>
  <c r="E99" i="40"/>
  <c r="E100" i="40"/>
  <c r="AX100" i="40" s="1"/>
  <c r="E101" i="40"/>
  <c r="AX101" i="40" s="1"/>
  <c r="E102" i="40"/>
  <c r="E103" i="40"/>
  <c r="E104" i="40"/>
  <c r="AX104" i="40" s="1"/>
  <c r="E105" i="40"/>
  <c r="E106" i="40"/>
  <c r="AX106" i="40" s="1"/>
  <c r="E107" i="40"/>
  <c r="AX107" i="40" s="1"/>
  <c r="E108" i="40"/>
  <c r="AX108" i="40" s="1"/>
  <c r="E109" i="40"/>
  <c r="E110" i="40"/>
  <c r="AX110" i="40" s="1"/>
  <c r="E111" i="40"/>
  <c r="AX111" i="40" s="1"/>
  <c r="E112" i="40"/>
  <c r="AX112" i="40" s="1"/>
  <c r="E113" i="40"/>
  <c r="E114" i="40"/>
  <c r="E115" i="40"/>
  <c r="AX115" i="40" s="1"/>
  <c r="E116" i="40"/>
  <c r="E117" i="40"/>
  <c r="E118" i="40"/>
  <c r="E119" i="40"/>
  <c r="E120" i="40"/>
  <c r="AX120" i="40" s="1"/>
  <c r="E121" i="40"/>
  <c r="AX121" i="40" s="1"/>
  <c r="E122" i="40"/>
  <c r="E123" i="40"/>
  <c r="AX123" i="40" s="1"/>
  <c r="E124" i="40"/>
  <c r="E125" i="40"/>
  <c r="E126" i="40"/>
  <c r="E127" i="40"/>
  <c r="E128" i="40"/>
  <c r="AX128" i="40" s="1"/>
  <c r="E2" i="40"/>
  <c r="AX2" i="40" s="1"/>
  <c r="E3" i="39"/>
  <c r="AX3" i="39" s="1"/>
  <c r="E4" i="39"/>
  <c r="E5" i="39"/>
  <c r="AX5" i="39" s="1"/>
  <c r="E6" i="39"/>
  <c r="E7" i="39"/>
  <c r="E8" i="39"/>
  <c r="AX8" i="39" s="1"/>
  <c r="E9" i="39"/>
  <c r="AX9" i="39" s="1"/>
  <c r="E10" i="39"/>
  <c r="AX10" i="39" s="1"/>
  <c r="E11" i="39"/>
  <c r="AX11" i="39" s="1"/>
  <c r="E12" i="39"/>
  <c r="E13" i="39"/>
  <c r="AX13" i="39" s="1"/>
  <c r="E14" i="39"/>
  <c r="AX14" i="39" s="1"/>
  <c r="E15" i="39"/>
  <c r="AX15" i="39" s="1"/>
  <c r="E16" i="39"/>
  <c r="AX16" i="39" s="1"/>
  <c r="E17" i="39"/>
  <c r="AX17" i="39" s="1"/>
  <c r="E18" i="39"/>
  <c r="AH18" i="39" s="1"/>
  <c r="E19" i="39"/>
  <c r="AX19" i="39" s="1"/>
  <c r="E20" i="39"/>
  <c r="E21" i="39"/>
  <c r="AX21" i="39" s="1"/>
  <c r="E22" i="39"/>
  <c r="AX22" i="39" s="1"/>
  <c r="E23" i="39"/>
  <c r="E24" i="39"/>
  <c r="AX24" i="39" s="1"/>
  <c r="E25" i="39"/>
  <c r="AX25" i="39" s="1"/>
  <c r="E26" i="39"/>
  <c r="AH26" i="39" s="1"/>
  <c r="E27" i="39"/>
  <c r="AX27" i="39" s="1"/>
  <c r="E28" i="39"/>
  <c r="E29" i="39"/>
  <c r="AX29" i="39" s="1"/>
  <c r="E30" i="39"/>
  <c r="AX30" i="39" s="1"/>
  <c r="E31" i="39"/>
  <c r="F31" i="39" s="1"/>
  <c r="G31" i="39" s="1"/>
  <c r="E32" i="39"/>
  <c r="AX32" i="39" s="1"/>
  <c r="E33" i="39"/>
  <c r="AX33" i="39" s="1"/>
  <c r="E34" i="39"/>
  <c r="AX34" i="39" s="1"/>
  <c r="E35" i="39"/>
  <c r="AX35" i="39" s="1"/>
  <c r="E36" i="39"/>
  <c r="E37" i="39"/>
  <c r="AX37" i="39" s="1"/>
  <c r="E38" i="39"/>
  <c r="E39" i="39"/>
  <c r="E40" i="39"/>
  <c r="AX40" i="39" s="1"/>
  <c r="E41" i="39"/>
  <c r="AX41" i="39" s="1"/>
  <c r="E42" i="39"/>
  <c r="AX42" i="39" s="1"/>
  <c r="E43" i="39"/>
  <c r="AX43" i="39" s="1"/>
  <c r="E44" i="39"/>
  <c r="E45" i="39"/>
  <c r="AX45" i="39" s="1"/>
  <c r="E46" i="39"/>
  <c r="AX46" i="39" s="1"/>
  <c r="E47" i="39"/>
  <c r="AH47" i="39" s="1"/>
  <c r="E48" i="39"/>
  <c r="AX48" i="39" s="1"/>
  <c r="E49" i="39"/>
  <c r="AX49" i="39" s="1"/>
  <c r="E50" i="39"/>
  <c r="AX50" i="39" s="1"/>
  <c r="E51" i="39"/>
  <c r="AX51" i="39" s="1"/>
  <c r="E52" i="39"/>
  <c r="AX52" i="39" s="1"/>
  <c r="E53" i="39"/>
  <c r="AX53" i="39" s="1"/>
  <c r="E54" i="39"/>
  <c r="AX54" i="39" s="1"/>
  <c r="E55" i="39"/>
  <c r="F55" i="39" s="1"/>
  <c r="G55" i="39" s="1"/>
  <c r="E56" i="39"/>
  <c r="AX56" i="39" s="1"/>
  <c r="E57" i="39"/>
  <c r="AX57" i="39" s="1"/>
  <c r="E58" i="39"/>
  <c r="AX58" i="39" s="1"/>
  <c r="E59" i="39"/>
  <c r="AX59" i="39" s="1"/>
  <c r="E60" i="39"/>
  <c r="AX60" i="39" s="1"/>
  <c r="E61" i="39"/>
  <c r="AX61" i="39" s="1"/>
  <c r="E62" i="39"/>
  <c r="AX62" i="39" s="1"/>
  <c r="E63" i="39"/>
  <c r="AX63" i="39" s="1"/>
  <c r="E64" i="39"/>
  <c r="AX64" i="39" s="1"/>
  <c r="E65" i="39"/>
  <c r="AX65" i="39" s="1"/>
  <c r="E66" i="39"/>
  <c r="AX66" i="39" s="1"/>
  <c r="E67" i="39"/>
  <c r="E68" i="39"/>
  <c r="E69" i="39"/>
  <c r="AX69" i="39" s="1"/>
  <c r="E70" i="39"/>
  <c r="AX70" i="39" s="1"/>
  <c r="E71" i="39"/>
  <c r="E72" i="39"/>
  <c r="AX72" i="39" s="1"/>
  <c r="E73" i="39"/>
  <c r="E74" i="39"/>
  <c r="E75" i="39"/>
  <c r="AX75" i="39" s="1"/>
  <c r="E76" i="39"/>
  <c r="AX76" i="39" s="1"/>
  <c r="E77" i="39"/>
  <c r="AX77" i="39" s="1"/>
  <c r="E78" i="39"/>
  <c r="AX78" i="39" s="1"/>
  <c r="E79" i="39"/>
  <c r="E80" i="39"/>
  <c r="E81" i="39"/>
  <c r="E82" i="39"/>
  <c r="E83" i="39"/>
  <c r="AX83" i="39" s="1"/>
  <c r="E84" i="39"/>
  <c r="E85" i="39"/>
  <c r="E86" i="39"/>
  <c r="AX86" i="39" s="1"/>
  <c r="E87" i="39"/>
  <c r="AX87" i="39" s="1"/>
  <c r="E88" i="39"/>
  <c r="AX88" i="39" s="1"/>
  <c r="E89" i="39"/>
  <c r="AX89" i="39" s="1"/>
  <c r="E90" i="39"/>
  <c r="AX90" i="39" s="1"/>
  <c r="E91" i="39"/>
  <c r="E92" i="39"/>
  <c r="E93" i="39"/>
  <c r="E94" i="39"/>
  <c r="AX94" i="39" s="1"/>
  <c r="E95" i="39"/>
  <c r="AX95" i="39" s="1"/>
  <c r="E96" i="39"/>
  <c r="E97" i="39"/>
  <c r="AX97" i="39" s="1"/>
  <c r="E98" i="39"/>
  <c r="AX98" i="39" s="1"/>
  <c r="E99" i="39"/>
  <c r="AX99" i="39" s="1"/>
  <c r="E100" i="39"/>
  <c r="E101" i="39"/>
  <c r="AX101" i="39" s="1"/>
  <c r="E102" i="39"/>
  <c r="AX102" i="39" s="1"/>
  <c r="E103" i="39"/>
  <c r="AX103" i="39" s="1"/>
  <c r="E104" i="39"/>
  <c r="E105" i="39"/>
  <c r="E106" i="39"/>
  <c r="E107" i="39"/>
  <c r="AX107" i="39" s="1"/>
  <c r="E108" i="39"/>
  <c r="AX108" i="39" s="1"/>
  <c r="E109" i="39"/>
  <c r="AX109" i="39" s="1"/>
  <c r="E110" i="39"/>
  <c r="AX110" i="39" s="1"/>
  <c r="E111" i="39"/>
  <c r="AX111" i="39" s="1"/>
  <c r="E112" i="39"/>
  <c r="AX112" i="39" s="1"/>
  <c r="E113" i="39"/>
  <c r="E114" i="39"/>
  <c r="E115" i="39"/>
  <c r="AX115" i="39" s="1"/>
  <c r="E116" i="39"/>
  <c r="AX116" i="39" s="1"/>
  <c r="E117" i="39"/>
  <c r="AX117" i="39" s="1"/>
  <c r="E118" i="39"/>
  <c r="AX118" i="39" s="1"/>
  <c r="E119" i="39"/>
  <c r="AX119" i="39" s="1"/>
  <c r="E120" i="39"/>
  <c r="AX120" i="39" s="1"/>
  <c r="E121" i="39"/>
  <c r="E122" i="39"/>
  <c r="E123" i="39"/>
  <c r="E124" i="39"/>
  <c r="AX124" i="39" s="1"/>
  <c r="E125" i="39"/>
  <c r="AX125" i="39" s="1"/>
  <c r="E126" i="39"/>
  <c r="AX126" i="39" s="1"/>
  <c r="E127" i="39"/>
  <c r="E128" i="39"/>
  <c r="AX128" i="39" s="1"/>
  <c r="E129" i="39"/>
  <c r="AX129" i="39" s="1"/>
  <c r="E2" i="39"/>
  <c r="F2" i="39" s="1"/>
  <c r="G2" i="39" s="1"/>
  <c r="E3" i="38"/>
  <c r="AH3" i="38" s="1"/>
  <c r="E4" i="38"/>
  <c r="AX4" i="38" s="1"/>
  <c r="E5" i="38"/>
  <c r="E6" i="38"/>
  <c r="E7" i="38"/>
  <c r="E8" i="38"/>
  <c r="E9" i="38"/>
  <c r="AX9" i="38" s="1"/>
  <c r="E10" i="38"/>
  <c r="E11" i="38"/>
  <c r="AX11" i="38" s="1"/>
  <c r="E12" i="38"/>
  <c r="AX12" i="38" s="1"/>
  <c r="E13" i="38"/>
  <c r="E14" i="38"/>
  <c r="AX14" i="38" s="1"/>
  <c r="E15" i="38"/>
  <c r="E16" i="38"/>
  <c r="E17" i="38"/>
  <c r="AX17" i="38" s="1"/>
  <c r="E18" i="38"/>
  <c r="AX18" i="38" s="1"/>
  <c r="E19" i="38"/>
  <c r="AX19" i="38" s="1"/>
  <c r="E20" i="38"/>
  <c r="AX20" i="38" s="1"/>
  <c r="E21" i="38"/>
  <c r="E22" i="38"/>
  <c r="F22" i="38" s="1"/>
  <c r="G22" i="38" s="1"/>
  <c r="E23" i="38"/>
  <c r="E24" i="38"/>
  <c r="E25" i="38"/>
  <c r="AX25" i="38" s="1"/>
  <c r="E26" i="38"/>
  <c r="E27" i="38"/>
  <c r="F27" i="38" s="1"/>
  <c r="G27" i="38" s="1"/>
  <c r="E28" i="38"/>
  <c r="AX28" i="38" s="1"/>
  <c r="E29" i="38"/>
  <c r="E30" i="38"/>
  <c r="E31" i="38"/>
  <c r="E32" i="38"/>
  <c r="E33" i="38"/>
  <c r="AX33" i="38" s="1"/>
  <c r="E34" i="38"/>
  <c r="AX34" i="38" s="1"/>
  <c r="E35" i="38"/>
  <c r="E36" i="38"/>
  <c r="AX36" i="38" s="1"/>
  <c r="E37" i="38"/>
  <c r="E38" i="38"/>
  <c r="AX38" i="38" s="1"/>
  <c r="E39" i="38"/>
  <c r="E40" i="38"/>
  <c r="E41" i="38"/>
  <c r="AX41" i="38" s="1"/>
  <c r="E42" i="38"/>
  <c r="E43" i="38"/>
  <c r="E44" i="38"/>
  <c r="AX44" i="38" s="1"/>
  <c r="E45" i="38"/>
  <c r="E46" i="38"/>
  <c r="E47" i="38"/>
  <c r="E48" i="38"/>
  <c r="E49" i="38"/>
  <c r="AX49" i="38" s="1"/>
  <c r="E50" i="38"/>
  <c r="AX50" i="38" s="1"/>
  <c r="E51" i="38"/>
  <c r="E52" i="38"/>
  <c r="AX52" i="38" s="1"/>
  <c r="E53" i="38"/>
  <c r="E54" i="38"/>
  <c r="E55" i="38"/>
  <c r="F55" i="38" s="1"/>
  <c r="G55" i="38" s="1"/>
  <c r="AB55" i="38" s="1"/>
  <c r="E56" i="38"/>
  <c r="E57" i="38"/>
  <c r="AX57" i="38" s="1"/>
  <c r="E58" i="38"/>
  <c r="E59" i="38"/>
  <c r="E60" i="38"/>
  <c r="AX60" i="38" s="1"/>
  <c r="E61" i="38"/>
  <c r="E62" i="38"/>
  <c r="E63" i="38"/>
  <c r="AH63" i="38" s="1"/>
  <c r="E64" i="38"/>
  <c r="AX64" i="38" s="1"/>
  <c r="E65" i="38"/>
  <c r="AX65" i="38" s="1"/>
  <c r="E66" i="38"/>
  <c r="E67" i="38"/>
  <c r="AX67" i="38" s="1"/>
  <c r="E68" i="38"/>
  <c r="AX68" i="38" s="1"/>
  <c r="E69" i="38"/>
  <c r="E70" i="38"/>
  <c r="AX70" i="38" s="1"/>
  <c r="E71" i="38"/>
  <c r="AX71" i="38" s="1"/>
  <c r="E72" i="38"/>
  <c r="AX72" i="38" s="1"/>
  <c r="E73" i="38"/>
  <c r="E74" i="38"/>
  <c r="E75" i="38"/>
  <c r="E76" i="38"/>
  <c r="AX76" i="38" s="1"/>
  <c r="E77" i="38"/>
  <c r="AX77" i="38" s="1"/>
  <c r="E78" i="38"/>
  <c r="E79" i="38"/>
  <c r="E80" i="38"/>
  <c r="E81" i="38"/>
  <c r="E82" i="38"/>
  <c r="E83" i="38"/>
  <c r="E84" i="38"/>
  <c r="AX84" i="38" s="1"/>
  <c r="E85" i="38"/>
  <c r="E86" i="38"/>
  <c r="AX86" i="38" s="1"/>
  <c r="E87" i="38"/>
  <c r="E88" i="38"/>
  <c r="E89" i="38"/>
  <c r="E90" i="38"/>
  <c r="AX90" i="38" s="1"/>
  <c r="E91" i="38"/>
  <c r="E92" i="38"/>
  <c r="AX92" i="38" s="1"/>
  <c r="E93" i="38"/>
  <c r="E94" i="38"/>
  <c r="E95" i="38"/>
  <c r="AX95" i="38" s="1"/>
  <c r="E96" i="38"/>
  <c r="E97" i="38"/>
  <c r="AX97" i="38" s="1"/>
  <c r="E98" i="38"/>
  <c r="AX98" i="38" s="1"/>
  <c r="E99" i="38"/>
  <c r="AX99" i="38" s="1"/>
  <c r="E100" i="38"/>
  <c r="AX100" i="38" s="1"/>
  <c r="E101" i="38"/>
  <c r="E102" i="38"/>
  <c r="AX102" i="38" s="1"/>
  <c r="E103" i="38"/>
  <c r="AX103" i="38" s="1"/>
  <c r="E104" i="38"/>
  <c r="E105" i="38"/>
  <c r="E106" i="38"/>
  <c r="E107" i="38"/>
  <c r="E108" i="38"/>
  <c r="AX108" i="38" s="1"/>
  <c r="E109" i="38"/>
  <c r="AX109" i="38" s="1"/>
  <c r="E110" i="38"/>
  <c r="AX110" i="38" s="1"/>
  <c r="E111" i="38"/>
  <c r="E112" i="38"/>
  <c r="AX112" i="38" s="1"/>
  <c r="E113" i="38"/>
  <c r="AX113" i="38" s="1"/>
  <c r="E114" i="38"/>
  <c r="E115" i="38"/>
  <c r="E116" i="38"/>
  <c r="AX116" i="38" s="1"/>
  <c r="E117" i="38"/>
  <c r="E118" i="38"/>
  <c r="AX118" i="38" s="1"/>
  <c r="E119" i="38"/>
  <c r="E120" i="38"/>
  <c r="E121" i="38"/>
  <c r="AX121" i="38" s="1"/>
  <c r="E122" i="38"/>
  <c r="E123" i="38"/>
  <c r="AX123" i="38" s="1"/>
  <c r="E124" i="38"/>
  <c r="AX124" i="38" s="1"/>
  <c r="E125" i="38"/>
  <c r="E126" i="38"/>
  <c r="AX126" i="38" s="1"/>
  <c r="E127" i="38"/>
  <c r="E128" i="38"/>
  <c r="AX128" i="38" s="1"/>
  <c r="E129" i="38"/>
  <c r="AX129" i="38" s="1"/>
  <c r="E2" i="38"/>
  <c r="E2" i="46"/>
  <c r="AX2" i="46" s="1"/>
  <c r="AE145" i="46" a="1"/>
  <c r="AE145" i="46" s="1"/>
  <c r="AE144" i="46" a="1"/>
  <c r="AE144" i="46" s="1"/>
  <c r="AE143" i="46" a="1"/>
  <c r="AE143" i="46" s="1"/>
  <c r="AE142" i="46" a="1"/>
  <c r="AE142" i="46" s="1"/>
  <c r="AE141" i="46" a="1"/>
  <c r="AE141" i="46" s="1"/>
  <c r="AE140" i="46" a="1"/>
  <c r="AE140" i="46" s="1"/>
  <c r="AE139" i="46" a="1"/>
  <c r="AE139" i="46" s="1"/>
  <c r="AE138" i="46" a="1"/>
  <c r="AE138" i="46" s="1"/>
  <c r="AE137" i="46" a="1"/>
  <c r="AE137" i="46" s="1"/>
  <c r="AE136" i="46" a="1"/>
  <c r="AE136" i="46" s="1"/>
  <c r="AE135" i="46" a="1"/>
  <c r="AE135" i="46" s="1"/>
  <c r="AE134" i="46" a="1"/>
  <c r="AE134" i="46" s="1"/>
  <c r="AE133" i="46" a="1"/>
  <c r="AE133" i="46" s="1"/>
  <c r="AE132" i="46" a="1"/>
  <c r="AE132" i="46" s="1"/>
  <c r="AE131" i="46" a="1"/>
  <c r="AE131" i="46" s="1"/>
  <c r="AE130" i="46" a="1"/>
  <c r="AE130" i="46" s="1"/>
  <c r="AT129" i="46"/>
  <c r="AO129" i="46"/>
  <c r="AT128" i="46"/>
  <c r="AO128" i="46"/>
  <c r="AT127" i="46"/>
  <c r="AO127" i="46"/>
  <c r="J127" i="46"/>
  <c r="L127" i="46" s="1"/>
  <c r="AT126" i="46"/>
  <c r="AO126" i="46"/>
  <c r="AT125" i="46"/>
  <c r="AO125" i="46"/>
  <c r="J125" i="46"/>
  <c r="M125" i="46" s="1"/>
  <c r="AT124" i="46"/>
  <c r="AO124" i="46"/>
  <c r="J124" i="46"/>
  <c r="N124" i="46" s="1"/>
  <c r="AT123" i="46"/>
  <c r="AO123" i="46"/>
  <c r="F123" i="46"/>
  <c r="AT122" i="46"/>
  <c r="AO122" i="46"/>
  <c r="AT121" i="46"/>
  <c r="AO121" i="46"/>
  <c r="AT120" i="46"/>
  <c r="AO120" i="46"/>
  <c r="AT119" i="46"/>
  <c r="AO119" i="46"/>
  <c r="J119" i="46"/>
  <c r="N119" i="46" s="1"/>
  <c r="AT118" i="46"/>
  <c r="AO118" i="46"/>
  <c r="AT117" i="46"/>
  <c r="AO117" i="46"/>
  <c r="J117" i="46"/>
  <c r="N117" i="46" s="1"/>
  <c r="AT116" i="46"/>
  <c r="AO116" i="46"/>
  <c r="AT115" i="46"/>
  <c r="AO115" i="46"/>
  <c r="AT114" i="46"/>
  <c r="AO114" i="46"/>
  <c r="AT113" i="46"/>
  <c r="AO113" i="46"/>
  <c r="AT112" i="46"/>
  <c r="AO112" i="46"/>
  <c r="AT111" i="46"/>
  <c r="AO111" i="46"/>
  <c r="J111" i="46"/>
  <c r="L111" i="46" s="1"/>
  <c r="AT110" i="46"/>
  <c r="AO110" i="46"/>
  <c r="L110" i="46"/>
  <c r="AT109" i="46"/>
  <c r="AO109" i="46"/>
  <c r="J109" i="46"/>
  <c r="L109" i="46" s="1"/>
  <c r="AT108" i="46"/>
  <c r="AO108" i="46"/>
  <c r="AT107" i="46"/>
  <c r="AO107" i="46"/>
  <c r="AT106" i="46"/>
  <c r="AO106" i="46"/>
  <c r="AT105" i="46"/>
  <c r="AO105" i="46"/>
  <c r="AT104" i="46"/>
  <c r="AO104" i="46"/>
  <c r="AT103" i="46"/>
  <c r="AO103" i="46"/>
  <c r="J103" i="46"/>
  <c r="L103" i="46" s="1"/>
  <c r="AT102" i="46"/>
  <c r="AO102" i="46"/>
  <c r="AT101" i="46"/>
  <c r="AO101" i="46"/>
  <c r="J101" i="46"/>
  <c r="L101" i="46" s="1"/>
  <c r="AT100" i="46"/>
  <c r="AO100" i="46"/>
  <c r="AT99" i="46"/>
  <c r="AO99" i="46"/>
  <c r="AT98" i="46"/>
  <c r="AO98" i="46"/>
  <c r="J98" i="46"/>
  <c r="M98" i="46" s="1"/>
  <c r="F98" i="46"/>
  <c r="AT97" i="46"/>
  <c r="AO97" i="46"/>
  <c r="AT96" i="46"/>
  <c r="AO96" i="46"/>
  <c r="AT95" i="46"/>
  <c r="AO95" i="46"/>
  <c r="AT94" i="46"/>
  <c r="AO94" i="46"/>
  <c r="N94" i="46"/>
  <c r="AT93" i="46"/>
  <c r="AO93" i="46"/>
  <c r="AT92" i="46"/>
  <c r="AO92" i="46"/>
  <c r="AT91" i="46"/>
  <c r="AO91" i="46"/>
  <c r="F91" i="46"/>
  <c r="AT90" i="46"/>
  <c r="AO90" i="46"/>
  <c r="J90" i="46"/>
  <c r="N90" i="46" s="1"/>
  <c r="AT89" i="46"/>
  <c r="AO89" i="46"/>
  <c r="AT88" i="46"/>
  <c r="AO88" i="46"/>
  <c r="J88" i="46"/>
  <c r="M88" i="46" s="1"/>
  <c r="AT87" i="46"/>
  <c r="AO87" i="46"/>
  <c r="J87" i="46"/>
  <c r="L87" i="46" s="1"/>
  <c r="AT86" i="46"/>
  <c r="AO86" i="46"/>
  <c r="AT85" i="46"/>
  <c r="AO85" i="46"/>
  <c r="F85" i="46"/>
  <c r="AT84" i="46"/>
  <c r="AO84" i="46"/>
  <c r="F84" i="46"/>
  <c r="G84" i="46" s="1"/>
  <c r="AT83" i="46"/>
  <c r="AO83" i="46"/>
  <c r="F83" i="46"/>
  <c r="AT82" i="46"/>
  <c r="AO82" i="46"/>
  <c r="J82" i="46"/>
  <c r="M82" i="46" s="1"/>
  <c r="AT81" i="46"/>
  <c r="AO81" i="46"/>
  <c r="AT80" i="46"/>
  <c r="AO80" i="46"/>
  <c r="F80" i="46"/>
  <c r="AT79" i="46"/>
  <c r="AO79" i="46"/>
  <c r="J79" i="46"/>
  <c r="M79" i="46" s="1"/>
  <c r="AT78" i="46"/>
  <c r="AO78" i="46"/>
  <c r="AT77" i="46"/>
  <c r="AO77" i="46"/>
  <c r="F77" i="46"/>
  <c r="G77" i="46" s="1"/>
  <c r="AT76" i="46"/>
  <c r="AO76" i="46"/>
  <c r="J76" i="46"/>
  <c r="N76" i="46" s="1"/>
  <c r="AT75" i="46"/>
  <c r="AO75" i="46"/>
  <c r="AT74" i="46"/>
  <c r="AO74" i="46"/>
  <c r="J74" i="46"/>
  <c r="L74" i="46" s="1"/>
  <c r="AT73" i="46"/>
  <c r="AO73" i="46"/>
  <c r="AT72" i="46"/>
  <c r="AO72" i="46"/>
  <c r="AT71" i="46"/>
  <c r="AO71" i="46"/>
  <c r="J71" i="46"/>
  <c r="L71" i="46" s="1"/>
  <c r="AT70" i="46"/>
  <c r="AO70" i="46"/>
  <c r="AT69" i="46"/>
  <c r="AO69" i="46"/>
  <c r="J69" i="46"/>
  <c r="F69" i="46"/>
  <c r="AT68" i="46"/>
  <c r="AO68" i="46"/>
  <c r="AT67" i="46"/>
  <c r="AO67" i="46"/>
  <c r="AT66" i="46"/>
  <c r="AO66" i="46"/>
  <c r="AT65" i="46"/>
  <c r="AT64" i="46"/>
  <c r="AT63" i="46"/>
  <c r="J63" i="46"/>
  <c r="N63" i="46" s="1"/>
  <c r="D63" i="46"/>
  <c r="AW63" i="46" s="1"/>
  <c r="AT62" i="46"/>
  <c r="D62" i="46"/>
  <c r="AW62" i="46" s="1"/>
  <c r="AT61" i="46"/>
  <c r="J61" i="46"/>
  <c r="M61" i="46" s="1"/>
  <c r="AG61" i="46" s="1"/>
  <c r="AT60" i="46"/>
  <c r="J60" i="46"/>
  <c r="N60" i="46" s="1"/>
  <c r="AT59" i="46"/>
  <c r="F59" i="46"/>
  <c r="AT58" i="46"/>
  <c r="J58" i="46"/>
  <c r="AT57" i="46"/>
  <c r="AT56" i="46"/>
  <c r="A56" i="46"/>
  <c r="AT55" i="46"/>
  <c r="J55" i="46"/>
  <c r="D55" i="46"/>
  <c r="AT54" i="46"/>
  <c r="AT53" i="46"/>
  <c r="J53" i="46"/>
  <c r="N53" i="46" s="1"/>
  <c r="A53" i="46"/>
  <c r="AT52" i="46"/>
  <c r="AT51" i="46"/>
  <c r="F51" i="46"/>
  <c r="AT50" i="46"/>
  <c r="J50" i="46"/>
  <c r="L50" i="46" s="1"/>
  <c r="D50" i="46"/>
  <c r="AT49" i="46"/>
  <c r="AJ49" i="46"/>
  <c r="AL49" i="46" s="1"/>
  <c r="AT48" i="46"/>
  <c r="AJ48" i="46"/>
  <c r="AL48" i="46" s="1"/>
  <c r="F48" i="46"/>
  <c r="G48" i="46" s="1"/>
  <c r="AT47" i="46"/>
  <c r="AJ47" i="46"/>
  <c r="AL47" i="46" s="1"/>
  <c r="J47" i="46"/>
  <c r="N47" i="46"/>
  <c r="AT46" i="46"/>
  <c r="AJ46" i="46"/>
  <c r="AL46" i="46" s="1"/>
  <c r="AT45" i="46"/>
  <c r="AJ45" i="46"/>
  <c r="AL45" i="46" s="1"/>
  <c r="J45" i="46"/>
  <c r="N45" i="46" s="1"/>
  <c r="AT44" i="46"/>
  <c r="AJ44" i="46"/>
  <c r="AL44" i="46" s="1"/>
  <c r="AT43" i="46"/>
  <c r="AJ43" i="46"/>
  <c r="AL43" i="46" s="1"/>
  <c r="F43" i="46"/>
  <c r="AT42" i="46"/>
  <c r="AJ42" i="46"/>
  <c r="AL42" i="46" s="1"/>
  <c r="AT41" i="46"/>
  <c r="AJ41" i="46"/>
  <c r="AK41" i="46" s="1"/>
  <c r="AT40" i="46"/>
  <c r="AJ40" i="46"/>
  <c r="AK40" i="46" s="1"/>
  <c r="J40" i="46"/>
  <c r="M40" i="46" s="1"/>
  <c r="AT39" i="46"/>
  <c r="AJ39" i="46"/>
  <c r="AK39" i="46" s="1"/>
  <c r="J39" i="46"/>
  <c r="N39" i="46" s="1"/>
  <c r="F39" i="46"/>
  <c r="G39" i="46" s="1"/>
  <c r="AT38" i="46"/>
  <c r="AJ38" i="46"/>
  <c r="AK38" i="46" s="1"/>
  <c r="AT37" i="46"/>
  <c r="AJ37" i="46"/>
  <c r="AK37" i="46" s="1"/>
  <c r="J37" i="46"/>
  <c r="L37" i="46" s="1"/>
  <c r="F37" i="46"/>
  <c r="G37" i="46" s="1"/>
  <c r="AT36" i="46"/>
  <c r="AJ36" i="46"/>
  <c r="AK36" i="46" s="1"/>
  <c r="AT35" i="46"/>
  <c r="AJ35" i="46"/>
  <c r="AK35" i="46" s="1"/>
  <c r="AT34" i="46"/>
  <c r="AJ34" i="46"/>
  <c r="AK34" i="46" s="1"/>
  <c r="J34" i="46"/>
  <c r="N34" i="46" s="1"/>
  <c r="AT33" i="46"/>
  <c r="AT32" i="46"/>
  <c r="J32" i="46"/>
  <c r="L32" i="46" s="1"/>
  <c r="AT31" i="46"/>
  <c r="L31" i="46"/>
  <c r="F31" i="46"/>
  <c r="AT30" i="46"/>
  <c r="AT29" i="46"/>
  <c r="J29" i="46"/>
  <c r="L29" i="46" s="1"/>
  <c r="AT28" i="46"/>
  <c r="J28" i="46"/>
  <c r="L28" i="46" s="1"/>
  <c r="AT27" i="46"/>
  <c r="AT26" i="46"/>
  <c r="AT25" i="46"/>
  <c r="AO25" i="46"/>
  <c r="AT24" i="46"/>
  <c r="AO24" i="46"/>
  <c r="J24" i="46"/>
  <c r="L24" i="46" s="1"/>
  <c r="AT23" i="46"/>
  <c r="AO23" i="46"/>
  <c r="J23" i="46"/>
  <c r="F23" i="46"/>
  <c r="A23" i="46"/>
  <c r="AT22" i="46"/>
  <c r="AO22" i="46"/>
  <c r="J22" i="46"/>
  <c r="N22" i="46" s="1"/>
  <c r="A22" i="46"/>
  <c r="AT21" i="46"/>
  <c r="AO21" i="46"/>
  <c r="AT20" i="46"/>
  <c r="AO20" i="46"/>
  <c r="AT19" i="46"/>
  <c r="AO19" i="46"/>
  <c r="F19" i="46"/>
  <c r="D19" i="46"/>
  <c r="AW19" i="46" s="1"/>
  <c r="AT18" i="46"/>
  <c r="AO18" i="46"/>
  <c r="J18" i="46"/>
  <c r="L18" i="46" s="1"/>
  <c r="D18" i="46"/>
  <c r="AT17" i="46"/>
  <c r="AO17" i="46"/>
  <c r="AT16" i="46"/>
  <c r="AO16" i="46"/>
  <c r="AT15" i="46"/>
  <c r="AO15" i="46"/>
  <c r="J15" i="46"/>
  <c r="N15" i="46" s="1"/>
  <c r="AT14" i="46"/>
  <c r="AO14" i="46"/>
  <c r="AT13" i="46"/>
  <c r="AO13" i="46"/>
  <c r="AT12" i="46"/>
  <c r="AO12" i="46"/>
  <c r="AT11" i="46"/>
  <c r="AO11" i="46"/>
  <c r="AT10" i="46"/>
  <c r="AO10" i="46"/>
  <c r="J10" i="46"/>
  <c r="N10" i="46" s="1"/>
  <c r="AT9" i="46"/>
  <c r="AO9" i="46"/>
  <c r="AT8" i="46"/>
  <c r="AO8" i="46"/>
  <c r="AT7" i="46"/>
  <c r="AO7" i="46"/>
  <c r="F7" i="46"/>
  <c r="AT6" i="46"/>
  <c r="AO6" i="46"/>
  <c r="AT5" i="46"/>
  <c r="AO5" i="46"/>
  <c r="J5" i="46"/>
  <c r="M5" i="46" s="1"/>
  <c r="AT4" i="46"/>
  <c r="AO4" i="46"/>
  <c r="AT3" i="46"/>
  <c r="AO3" i="46"/>
  <c r="F3" i="46"/>
  <c r="AT2" i="46"/>
  <c r="AO2" i="46"/>
  <c r="AR76" i="45"/>
  <c r="AR77" i="45"/>
  <c r="AR78" i="45"/>
  <c r="AR79" i="45"/>
  <c r="AR80" i="45"/>
  <c r="AR81" i="45"/>
  <c r="AR74" i="45"/>
  <c r="AR72" i="45"/>
  <c r="AR73" i="45"/>
  <c r="J7" i="45"/>
  <c r="J15" i="45"/>
  <c r="N15" i="45" s="1"/>
  <c r="J23" i="45"/>
  <c r="N23" i="45" s="1"/>
  <c r="J39" i="45"/>
  <c r="M39" i="45" s="1"/>
  <c r="AG39" i="45" s="1"/>
  <c r="J47" i="45"/>
  <c r="J55" i="45"/>
  <c r="N55" i="45" s="1"/>
  <c r="J71" i="45"/>
  <c r="J79" i="45"/>
  <c r="M79" i="45" s="1"/>
  <c r="J95" i="45"/>
  <c r="J103" i="45"/>
  <c r="M103" i="45" s="1"/>
  <c r="J111" i="45"/>
  <c r="M111" i="45" s="1"/>
  <c r="J119" i="45"/>
  <c r="N119" i="45" s="1"/>
  <c r="AE145" i="45" a="1"/>
  <c r="AE145" i="45" s="1"/>
  <c r="AE144" i="45" a="1"/>
  <c r="AE144" i="45" s="1"/>
  <c r="AE143" i="45" a="1"/>
  <c r="AE143" i="45" s="1"/>
  <c r="AE142" i="45" a="1"/>
  <c r="AE142" i="45" s="1"/>
  <c r="AE141" i="45" a="1"/>
  <c r="AE141" i="45" s="1"/>
  <c r="AE140" i="45" a="1"/>
  <c r="AE140" i="45" s="1"/>
  <c r="AE139" i="45" a="1"/>
  <c r="AE139" i="45" s="1"/>
  <c r="AE138" i="45" a="1"/>
  <c r="AE138" i="45" s="1"/>
  <c r="AE137" i="45" a="1"/>
  <c r="AE137" i="45" s="1"/>
  <c r="AE136" i="45" a="1"/>
  <c r="AE136" i="45" s="1"/>
  <c r="AE135" i="45" a="1"/>
  <c r="AE135" i="45" s="1"/>
  <c r="AE134" i="45" a="1"/>
  <c r="AE134" i="45" s="1"/>
  <c r="AE133" i="45" a="1"/>
  <c r="AE133" i="45" s="1"/>
  <c r="AE132" i="45" a="1"/>
  <c r="AE132" i="45" s="1"/>
  <c r="AE131" i="45" a="1"/>
  <c r="AE131" i="45" s="1"/>
  <c r="AE130" i="45" a="1"/>
  <c r="AE130" i="45" s="1"/>
  <c r="AT129" i="45"/>
  <c r="AR129" i="45"/>
  <c r="AO129" i="45"/>
  <c r="AT128" i="45"/>
  <c r="AR128" i="45"/>
  <c r="AO128" i="45"/>
  <c r="AT127" i="45"/>
  <c r="AR127" i="45"/>
  <c r="AO127" i="45"/>
  <c r="F127" i="45"/>
  <c r="G127" i="45" s="1"/>
  <c r="AT126" i="45"/>
  <c r="AR126" i="45"/>
  <c r="AO126" i="45"/>
  <c r="AT125" i="45"/>
  <c r="AR125" i="45"/>
  <c r="AO125" i="45"/>
  <c r="AT124" i="45"/>
  <c r="AR124" i="45"/>
  <c r="AO124" i="45"/>
  <c r="AT123" i="45"/>
  <c r="AR123" i="45"/>
  <c r="AO123" i="45"/>
  <c r="AT122" i="45"/>
  <c r="AR122" i="45"/>
  <c r="AO122" i="45"/>
  <c r="AT121" i="45"/>
  <c r="AR121" i="45"/>
  <c r="AO121" i="45"/>
  <c r="AT120" i="45"/>
  <c r="AR120" i="45"/>
  <c r="AO120" i="45"/>
  <c r="AT119" i="45"/>
  <c r="AR119" i="45"/>
  <c r="AO119" i="45"/>
  <c r="F119" i="45"/>
  <c r="G119" i="45" s="1"/>
  <c r="R119" i="45" s="1"/>
  <c r="AT118" i="45"/>
  <c r="AR118" i="45"/>
  <c r="AO118" i="45"/>
  <c r="J118" i="45"/>
  <c r="F118" i="45"/>
  <c r="G118" i="45" s="1"/>
  <c r="AA118" i="45" s="1"/>
  <c r="AT117" i="45"/>
  <c r="AR117" i="45"/>
  <c r="AO117" i="45"/>
  <c r="F117" i="45"/>
  <c r="G117" i="45" s="1"/>
  <c r="AT116" i="45"/>
  <c r="AR116" i="45"/>
  <c r="AO116" i="45"/>
  <c r="AT115" i="45"/>
  <c r="AR115" i="45"/>
  <c r="AO115" i="45"/>
  <c r="AT114" i="45"/>
  <c r="AR114" i="45"/>
  <c r="AO114" i="45"/>
  <c r="AT113" i="45"/>
  <c r="AR113" i="45"/>
  <c r="AO113" i="45"/>
  <c r="AT112" i="45"/>
  <c r="AR112" i="45"/>
  <c r="AO112" i="45"/>
  <c r="AT111" i="45"/>
  <c r="AR111" i="45"/>
  <c r="AO111" i="45"/>
  <c r="AT110" i="45"/>
  <c r="AR110" i="45"/>
  <c r="AO110" i="45"/>
  <c r="AT109" i="45"/>
  <c r="AR109" i="45"/>
  <c r="AO109" i="45"/>
  <c r="F109" i="45"/>
  <c r="G109" i="45" s="1"/>
  <c r="AT108" i="45"/>
  <c r="AR108" i="45"/>
  <c r="AO108" i="45"/>
  <c r="AT107" i="45"/>
  <c r="AR107" i="45"/>
  <c r="AO107" i="45"/>
  <c r="J107" i="45"/>
  <c r="M107" i="45" s="1"/>
  <c r="F107" i="45"/>
  <c r="G107" i="45" s="1"/>
  <c r="Y107" i="45" s="1"/>
  <c r="AT106" i="45"/>
  <c r="AR106" i="45"/>
  <c r="AO106" i="45"/>
  <c r="AT105" i="45"/>
  <c r="AR105" i="45"/>
  <c r="AO105" i="45"/>
  <c r="AT104" i="45"/>
  <c r="AR104" i="45"/>
  <c r="AO104" i="45"/>
  <c r="AT103" i="45"/>
  <c r="AR103" i="45"/>
  <c r="AO103" i="45"/>
  <c r="AT102" i="45"/>
  <c r="AR102" i="45"/>
  <c r="AO102" i="45"/>
  <c r="J102" i="45"/>
  <c r="M102" i="45" s="1"/>
  <c r="AT101" i="45"/>
  <c r="AR101" i="45"/>
  <c r="AO101" i="45"/>
  <c r="F101" i="45"/>
  <c r="G101" i="45" s="1"/>
  <c r="AT100" i="45"/>
  <c r="AR100" i="45"/>
  <c r="AO100" i="45"/>
  <c r="AT99" i="45"/>
  <c r="AR99" i="45"/>
  <c r="AO99" i="45"/>
  <c r="AT98" i="45"/>
  <c r="AR98" i="45"/>
  <c r="AO98" i="45"/>
  <c r="AT97" i="45"/>
  <c r="AR97" i="45"/>
  <c r="AO97" i="45"/>
  <c r="AT96" i="45"/>
  <c r="AR96" i="45"/>
  <c r="AO96" i="45"/>
  <c r="AT95" i="45"/>
  <c r="AR95" i="45"/>
  <c r="AO95" i="45"/>
  <c r="AT94" i="45"/>
  <c r="AR94" i="45"/>
  <c r="AO94" i="45"/>
  <c r="AT93" i="45"/>
  <c r="AR93" i="45"/>
  <c r="AO93" i="45"/>
  <c r="AT92" i="45"/>
  <c r="AR92" i="45"/>
  <c r="AO92" i="45"/>
  <c r="AT91" i="45"/>
  <c r="AR91" i="45"/>
  <c r="AO91" i="45"/>
  <c r="AT90" i="45"/>
  <c r="AR90" i="45"/>
  <c r="AO90" i="45"/>
  <c r="AT89" i="45"/>
  <c r="AR89" i="45"/>
  <c r="AO89" i="45"/>
  <c r="AT88" i="45"/>
  <c r="AR88" i="45"/>
  <c r="AO88" i="45"/>
  <c r="F88" i="45"/>
  <c r="G88" i="45" s="1"/>
  <c r="P88" i="45" s="1"/>
  <c r="AT87" i="45"/>
  <c r="AR87" i="45"/>
  <c r="AO87" i="45"/>
  <c r="AT86" i="45"/>
  <c r="AR86" i="45"/>
  <c r="AO86" i="45"/>
  <c r="AT85" i="45"/>
  <c r="AR85" i="45"/>
  <c r="AO85" i="45"/>
  <c r="AT84" i="45"/>
  <c r="AR84" i="45"/>
  <c r="AO84" i="45"/>
  <c r="F84" i="45"/>
  <c r="G84" i="45" s="1"/>
  <c r="AT83" i="45"/>
  <c r="AR83" i="45"/>
  <c r="AO83" i="45"/>
  <c r="AT82" i="45"/>
  <c r="AR82" i="45"/>
  <c r="AO82" i="45"/>
  <c r="AT81" i="45"/>
  <c r="AO81" i="45"/>
  <c r="AT80" i="45"/>
  <c r="AO80" i="45"/>
  <c r="J80" i="45"/>
  <c r="L80" i="45" s="1"/>
  <c r="AT79" i="45"/>
  <c r="AO79" i="45"/>
  <c r="AT78" i="45"/>
  <c r="AO78" i="45"/>
  <c r="J78" i="45"/>
  <c r="N78" i="45" s="1"/>
  <c r="F78" i="45"/>
  <c r="G78" i="45" s="1"/>
  <c r="AT77" i="45"/>
  <c r="AO77" i="45"/>
  <c r="AT76" i="45"/>
  <c r="AO76" i="45"/>
  <c r="AT75" i="45"/>
  <c r="AR75" i="45"/>
  <c r="AO75" i="45"/>
  <c r="AT74" i="45"/>
  <c r="AO74" i="45"/>
  <c r="AT73" i="45"/>
  <c r="AO73" i="45"/>
  <c r="AT72" i="45"/>
  <c r="AO72" i="45"/>
  <c r="J72" i="45"/>
  <c r="L72" i="45" s="1"/>
  <c r="F72" i="45"/>
  <c r="G72" i="45" s="1"/>
  <c r="Q72" i="45" s="1"/>
  <c r="BA72" i="45" s="1"/>
  <c r="AT71" i="45"/>
  <c r="AO71" i="45"/>
  <c r="AT70" i="45"/>
  <c r="AO70" i="45"/>
  <c r="AT69" i="45"/>
  <c r="AO69" i="45"/>
  <c r="AT68" i="45"/>
  <c r="AO68" i="45"/>
  <c r="AT67" i="45"/>
  <c r="AO67" i="45"/>
  <c r="J67" i="45"/>
  <c r="AT66" i="45"/>
  <c r="AO66" i="45"/>
  <c r="AT65" i="45"/>
  <c r="D65" i="45"/>
  <c r="AT64" i="45"/>
  <c r="AT63" i="45"/>
  <c r="J63" i="45"/>
  <c r="R63" i="45" s="1"/>
  <c r="AT62" i="45"/>
  <c r="AT61" i="45"/>
  <c r="AT60" i="45"/>
  <c r="J60" i="45"/>
  <c r="D60" i="45"/>
  <c r="AT59" i="45"/>
  <c r="AT58" i="45"/>
  <c r="AT57" i="45"/>
  <c r="AT56" i="45"/>
  <c r="AT55" i="45"/>
  <c r="AH55" i="45"/>
  <c r="AT54" i="45"/>
  <c r="J54" i="45"/>
  <c r="N54" i="45" s="1"/>
  <c r="AT53" i="45"/>
  <c r="AT52" i="45"/>
  <c r="F52" i="45"/>
  <c r="G52" i="45" s="1"/>
  <c r="AT51" i="45"/>
  <c r="AT50" i="45"/>
  <c r="AT49" i="45"/>
  <c r="AJ49" i="45"/>
  <c r="AL49" i="45" s="1"/>
  <c r="AT48" i="45"/>
  <c r="AJ48" i="45"/>
  <c r="AL48" i="45" s="1"/>
  <c r="AT47" i="45"/>
  <c r="AJ47" i="45"/>
  <c r="AL47" i="45" s="1"/>
  <c r="AT46" i="45"/>
  <c r="AJ46" i="45"/>
  <c r="AL46" i="45" s="1"/>
  <c r="J46" i="45"/>
  <c r="AT45" i="45"/>
  <c r="AJ45" i="45"/>
  <c r="AL45" i="45" s="1"/>
  <c r="F45" i="45"/>
  <c r="G45" i="45" s="1"/>
  <c r="AT44" i="45"/>
  <c r="AJ44" i="45"/>
  <c r="AL44" i="45" s="1"/>
  <c r="AT43" i="45"/>
  <c r="AJ43" i="45"/>
  <c r="AL43" i="45" s="1"/>
  <c r="AT42" i="45"/>
  <c r="AJ42" i="45"/>
  <c r="AL42" i="45" s="1"/>
  <c r="AT41" i="45"/>
  <c r="AJ41" i="45"/>
  <c r="AK41" i="45" s="1"/>
  <c r="AT40" i="45"/>
  <c r="AJ40" i="45"/>
  <c r="AK40" i="45" s="1"/>
  <c r="J40" i="45"/>
  <c r="L40" i="45" s="1"/>
  <c r="AT39" i="45"/>
  <c r="AJ39" i="45"/>
  <c r="AK39" i="45" s="1"/>
  <c r="AT38" i="45"/>
  <c r="AJ38" i="45"/>
  <c r="AK38" i="45" s="1"/>
  <c r="AH38" i="45"/>
  <c r="F38" i="45"/>
  <c r="G38" i="45" s="1"/>
  <c r="AU38" i="45" s="1"/>
  <c r="D38" i="45"/>
  <c r="AT37" i="45"/>
  <c r="AJ37" i="45"/>
  <c r="AK37" i="45" s="1"/>
  <c r="AT36" i="45"/>
  <c r="AJ36" i="45"/>
  <c r="AK36" i="45" s="1"/>
  <c r="AT35" i="45"/>
  <c r="AJ35" i="45"/>
  <c r="AK35" i="45" s="1"/>
  <c r="AH35" i="45"/>
  <c r="F35" i="45"/>
  <c r="G35" i="45" s="1"/>
  <c r="V35" i="45" s="1"/>
  <c r="AY35" i="45" s="1"/>
  <c r="D35" i="45"/>
  <c r="AT34" i="45"/>
  <c r="AJ34" i="45"/>
  <c r="AK34" i="45" s="1"/>
  <c r="AT33" i="45"/>
  <c r="AT32" i="45"/>
  <c r="J32" i="45"/>
  <c r="F32" i="45"/>
  <c r="G32" i="45" s="1"/>
  <c r="Y32" i="45" s="1"/>
  <c r="AT31" i="45"/>
  <c r="AT30" i="45"/>
  <c r="AT29" i="45"/>
  <c r="F29" i="45"/>
  <c r="G29" i="45" s="1"/>
  <c r="W29" i="45" s="1"/>
  <c r="A29" i="45"/>
  <c r="AT28" i="45"/>
  <c r="AT27" i="45"/>
  <c r="AT26" i="45"/>
  <c r="AT25" i="45"/>
  <c r="AO25" i="45"/>
  <c r="AT24" i="45"/>
  <c r="AO24" i="45"/>
  <c r="AT23" i="45"/>
  <c r="AO23" i="45"/>
  <c r="AH23" i="45"/>
  <c r="AT22" i="45"/>
  <c r="AO22" i="45"/>
  <c r="AT21" i="45"/>
  <c r="AO21" i="45"/>
  <c r="AH21" i="45"/>
  <c r="AT20" i="45"/>
  <c r="AO20" i="45"/>
  <c r="AT19" i="45"/>
  <c r="AO19" i="45"/>
  <c r="AT18" i="45"/>
  <c r="AO18" i="45"/>
  <c r="AT17" i="45"/>
  <c r="AO17" i="45"/>
  <c r="AT16" i="45"/>
  <c r="AO16" i="45"/>
  <c r="F16" i="45"/>
  <c r="G16" i="45" s="1"/>
  <c r="AB16" i="45" s="1"/>
  <c r="AT15" i="45"/>
  <c r="AO15" i="45"/>
  <c r="AT14" i="45"/>
  <c r="AO14" i="45"/>
  <c r="F14" i="45"/>
  <c r="G14" i="45" s="1"/>
  <c r="AT13" i="45"/>
  <c r="AO13" i="45"/>
  <c r="AT12" i="45"/>
  <c r="AO12" i="45"/>
  <c r="J12" i="45"/>
  <c r="N12" i="45" s="1"/>
  <c r="F12" i="45"/>
  <c r="G12" i="45" s="1"/>
  <c r="AT11" i="45"/>
  <c r="AO11" i="45"/>
  <c r="AT10" i="45"/>
  <c r="AO10" i="45"/>
  <c r="AT9" i="45"/>
  <c r="AO9" i="45"/>
  <c r="AT8" i="45"/>
  <c r="AO8" i="45"/>
  <c r="AT7" i="45"/>
  <c r="AO7" i="45"/>
  <c r="AT6" i="45"/>
  <c r="AO6" i="45"/>
  <c r="D6" i="45"/>
  <c r="AT5" i="45"/>
  <c r="AO5" i="45"/>
  <c r="AT4" i="45"/>
  <c r="AO4" i="45"/>
  <c r="AT3" i="45"/>
  <c r="AO3" i="45"/>
  <c r="AT2" i="45"/>
  <c r="AO2" i="45"/>
  <c r="AC2" i="45"/>
  <c r="AJ34" i="44"/>
  <c r="AK34" i="44" s="1"/>
  <c r="AJ35" i="44"/>
  <c r="AK35" i="44" s="1"/>
  <c r="AJ36" i="44"/>
  <c r="AK36" i="44" s="1"/>
  <c r="AJ37" i="44"/>
  <c r="AK37" i="44" s="1"/>
  <c r="AJ38" i="44"/>
  <c r="AK38" i="44" s="1"/>
  <c r="AJ39" i="44"/>
  <c r="AK39" i="44" s="1"/>
  <c r="AJ40" i="44"/>
  <c r="AK40" i="44" s="1"/>
  <c r="AJ41" i="44"/>
  <c r="AK41" i="44" s="1"/>
  <c r="AJ42" i="44"/>
  <c r="AL42" i="44" s="1"/>
  <c r="AJ43" i="44"/>
  <c r="AL43" i="44" s="1"/>
  <c r="AJ44" i="44"/>
  <c r="AL44" i="44" s="1"/>
  <c r="AJ45" i="44"/>
  <c r="AL45" i="44" s="1"/>
  <c r="AJ46" i="44"/>
  <c r="AL46" i="44" s="1"/>
  <c r="AJ47" i="44"/>
  <c r="AL47" i="44" s="1"/>
  <c r="AJ48" i="44"/>
  <c r="AL48" i="44" s="1"/>
  <c r="AJ49" i="44"/>
  <c r="AL49" i="44" s="1"/>
  <c r="AC2" i="44"/>
  <c r="F73" i="44"/>
  <c r="G73" i="44" s="1"/>
  <c r="Q73" i="44" s="1"/>
  <c r="BA73" i="44" s="1"/>
  <c r="AE145" i="44" a="1"/>
  <c r="AE145" i="44" s="1"/>
  <c r="AE144" i="44" a="1"/>
  <c r="AE144" i="44" s="1"/>
  <c r="AE143" i="44" a="1"/>
  <c r="AE143" i="44" s="1"/>
  <c r="AE142" i="44" a="1"/>
  <c r="AE142" i="44" s="1"/>
  <c r="AE141" i="44" a="1"/>
  <c r="AE141" i="44" s="1"/>
  <c r="AE140" i="44" a="1"/>
  <c r="AE140" i="44" s="1"/>
  <c r="AE139" i="44" a="1"/>
  <c r="AE139" i="44" s="1"/>
  <c r="AE138" i="44" a="1"/>
  <c r="AE138" i="44" s="1"/>
  <c r="AE137" i="44" a="1"/>
  <c r="AE137" i="44" s="1"/>
  <c r="AE136" i="44" a="1"/>
  <c r="AE136" i="44" s="1"/>
  <c r="AE135" i="44" a="1"/>
  <c r="AE135" i="44" s="1"/>
  <c r="AE134" i="44" a="1"/>
  <c r="AE134" i="44" s="1"/>
  <c r="AE133" i="44" a="1"/>
  <c r="AE133" i="44" s="1"/>
  <c r="AE132" i="44" a="1"/>
  <c r="AE132" i="44" s="1"/>
  <c r="AE131" i="44" a="1"/>
  <c r="AE131" i="44" s="1"/>
  <c r="AE130" i="44" a="1"/>
  <c r="AE130" i="44" s="1"/>
  <c r="AT129" i="44"/>
  <c r="AR129" i="44"/>
  <c r="AO129" i="44"/>
  <c r="AT128" i="44"/>
  <c r="AR128" i="44"/>
  <c r="AO128" i="44"/>
  <c r="AT127" i="44"/>
  <c r="AR127" i="44"/>
  <c r="AO127" i="44"/>
  <c r="J127" i="44"/>
  <c r="M127" i="44" s="1"/>
  <c r="F127" i="44"/>
  <c r="G127" i="44" s="1"/>
  <c r="Q127" i="44" s="1"/>
  <c r="BA127" i="44" s="1"/>
  <c r="AT126" i="44"/>
  <c r="AR126" i="44"/>
  <c r="AO126" i="44"/>
  <c r="AT125" i="44"/>
  <c r="AR125" i="44"/>
  <c r="AO125" i="44"/>
  <c r="AT124" i="44"/>
  <c r="AR124" i="44"/>
  <c r="AO124" i="44"/>
  <c r="AT123" i="44"/>
  <c r="AR123" i="44"/>
  <c r="AO123" i="44"/>
  <c r="AT122" i="44"/>
  <c r="AR122" i="44"/>
  <c r="AO122" i="44"/>
  <c r="J122" i="44"/>
  <c r="M122" i="44" s="1"/>
  <c r="AT121" i="44"/>
  <c r="AR121" i="44"/>
  <c r="AO121" i="44"/>
  <c r="AT120" i="44"/>
  <c r="AR120" i="44"/>
  <c r="AO120" i="44"/>
  <c r="AT119" i="44"/>
  <c r="AR119" i="44"/>
  <c r="AO119" i="44"/>
  <c r="F119" i="44"/>
  <c r="G119" i="44" s="1"/>
  <c r="AT118" i="44"/>
  <c r="AR118" i="44"/>
  <c r="AO118" i="44"/>
  <c r="J118" i="44"/>
  <c r="AT117" i="44"/>
  <c r="AR117" i="44"/>
  <c r="AO117" i="44"/>
  <c r="AT116" i="44"/>
  <c r="AR116" i="44"/>
  <c r="AO116" i="44"/>
  <c r="F116" i="44"/>
  <c r="G116" i="44" s="1"/>
  <c r="AE116" i="44" s="1" a="1"/>
  <c r="AE116" i="44" s="1"/>
  <c r="AT115" i="44"/>
  <c r="AR115" i="44"/>
  <c r="AO115" i="44"/>
  <c r="AT114" i="44"/>
  <c r="AR114" i="44"/>
  <c r="AO114" i="44"/>
  <c r="AT113" i="44"/>
  <c r="AR113" i="44"/>
  <c r="AO113" i="44"/>
  <c r="AT112" i="44"/>
  <c r="AR112" i="44"/>
  <c r="AO112" i="44"/>
  <c r="F112" i="44"/>
  <c r="G112" i="44" s="1"/>
  <c r="Q112" i="44" s="1"/>
  <c r="BA112" i="44" s="1"/>
  <c r="AT111" i="44"/>
  <c r="AR111" i="44"/>
  <c r="AO111" i="44"/>
  <c r="AT110" i="44"/>
  <c r="AR110" i="44"/>
  <c r="AO110" i="44"/>
  <c r="J110" i="44"/>
  <c r="M110" i="44" s="1"/>
  <c r="AT109" i="44"/>
  <c r="AR109" i="44"/>
  <c r="AO109" i="44"/>
  <c r="F109" i="44"/>
  <c r="G109" i="44" s="1"/>
  <c r="AT108" i="44"/>
  <c r="AR108" i="44"/>
  <c r="AO108" i="44"/>
  <c r="AT107" i="44"/>
  <c r="AR107" i="44"/>
  <c r="AO107" i="44"/>
  <c r="J107" i="44"/>
  <c r="M107" i="44" s="1"/>
  <c r="AT106" i="44"/>
  <c r="AR106" i="44"/>
  <c r="AO106" i="44"/>
  <c r="AT105" i="44"/>
  <c r="AR105" i="44"/>
  <c r="AO105" i="44"/>
  <c r="AT104" i="44"/>
  <c r="AR104" i="44"/>
  <c r="AO104" i="44"/>
  <c r="AT103" i="44"/>
  <c r="AR103" i="44"/>
  <c r="AO103" i="44"/>
  <c r="F103" i="44"/>
  <c r="G103" i="44" s="1"/>
  <c r="AT102" i="44"/>
  <c r="AR102" i="44"/>
  <c r="AO102" i="44"/>
  <c r="J102" i="44"/>
  <c r="AT101" i="44"/>
  <c r="AR101" i="44"/>
  <c r="AO101" i="44"/>
  <c r="AT100" i="44"/>
  <c r="AR100" i="44"/>
  <c r="AO100" i="44"/>
  <c r="J100" i="44"/>
  <c r="L100" i="44" s="1"/>
  <c r="AT99" i="44"/>
  <c r="AR99" i="44"/>
  <c r="AO99" i="44"/>
  <c r="AT98" i="44"/>
  <c r="AR98" i="44"/>
  <c r="AO98" i="44"/>
  <c r="AT97" i="44"/>
  <c r="AR97" i="44"/>
  <c r="AO97" i="44"/>
  <c r="AT96" i="44"/>
  <c r="AR96" i="44"/>
  <c r="AO96" i="44"/>
  <c r="AT95" i="44"/>
  <c r="AR95" i="44"/>
  <c r="AO95" i="44"/>
  <c r="J95" i="44"/>
  <c r="W95" i="44" s="1"/>
  <c r="F95" i="44"/>
  <c r="G95" i="44" s="1"/>
  <c r="AT94" i="44"/>
  <c r="AR94" i="44"/>
  <c r="AO94" i="44"/>
  <c r="AT93" i="44"/>
  <c r="AR93" i="44"/>
  <c r="AO93" i="44"/>
  <c r="J93" i="44"/>
  <c r="L93" i="44" s="1"/>
  <c r="AT92" i="44"/>
  <c r="AR92" i="44"/>
  <c r="AO92" i="44"/>
  <c r="AT91" i="44"/>
  <c r="AR91" i="44"/>
  <c r="AO91" i="44"/>
  <c r="AT90" i="44"/>
  <c r="AR90" i="44"/>
  <c r="AO90" i="44"/>
  <c r="AT89" i="44"/>
  <c r="AR89" i="44"/>
  <c r="AO89" i="44"/>
  <c r="AT88" i="44"/>
  <c r="AR88" i="44"/>
  <c r="AO88" i="44"/>
  <c r="F88" i="44"/>
  <c r="G88" i="44" s="1"/>
  <c r="R88" i="44" s="1"/>
  <c r="AT87" i="44"/>
  <c r="AR87" i="44"/>
  <c r="AO87" i="44"/>
  <c r="J87" i="44"/>
  <c r="L87" i="44" s="1"/>
  <c r="AT86" i="44"/>
  <c r="AR86" i="44"/>
  <c r="AO86" i="44"/>
  <c r="J86" i="44"/>
  <c r="M86" i="44" s="1"/>
  <c r="AT85" i="44"/>
  <c r="AR85" i="44"/>
  <c r="AO85" i="44"/>
  <c r="AT84" i="44"/>
  <c r="AR84" i="44"/>
  <c r="AO84" i="44"/>
  <c r="AT83" i="44"/>
  <c r="AR83" i="44"/>
  <c r="AO83" i="44"/>
  <c r="AT82" i="44"/>
  <c r="AR82" i="44"/>
  <c r="AO82" i="44"/>
  <c r="AT81" i="44"/>
  <c r="AR81" i="44"/>
  <c r="AO81" i="44"/>
  <c r="AT80" i="44"/>
  <c r="AR80" i="44"/>
  <c r="AO80" i="44"/>
  <c r="F80" i="44"/>
  <c r="G80" i="44" s="1"/>
  <c r="AS80" i="44" s="1"/>
  <c r="AT79" i="44"/>
  <c r="AR79" i="44"/>
  <c r="AO79" i="44"/>
  <c r="J79" i="44"/>
  <c r="N79" i="44" s="1"/>
  <c r="AT78" i="44"/>
  <c r="AR78" i="44"/>
  <c r="AO78" i="44"/>
  <c r="AT77" i="44"/>
  <c r="AR77" i="44"/>
  <c r="AO77" i="44"/>
  <c r="AT76" i="44"/>
  <c r="AR76" i="44"/>
  <c r="AO76" i="44"/>
  <c r="AT75" i="44"/>
  <c r="AR75" i="44"/>
  <c r="AO75" i="44"/>
  <c r="AT74" i="44"/>
  <c r="AR74" i="44"/>
  <c r="AO74" i="44"/>
  <c r="AT73" i="44"/>
  <c r="AR73" i="44"/>
  <c r="AO73" i="44"/>
  <c r="AT72" i="44"/>
  <c r="AR72" i="44"/>
  <c r="AO72" i="44"/>
  <c r="F72" i="44"/>
  <c r="G72" i="44" s="1"/>
  <c r="AT71" i="44"/>
  <c r="AR71" i="44"/>
  <c r="AO71" i="44"/>
  <c r="AT70" i="44"/>
  <c r="AR70" i="44"/>
  <c r="AO70" i="44"/>
  <c r="AT69" i="44"/>
  <c r="AR69" i="44"/>
  <c r="AO69" i="44"/>
  <c r="AT68" i="44"/>
  <c r="AR68" i="44"/>
  <c r="AO68" i="44"/>
  <c r="AT67" i="44"/>
  <c r="AR67" i="44"/>
  <c r="AO67" i="44"/>
  <c r="AT66" i="44"/>
  <c r="AO66" i="44"/>
  <c r="AG66" i="44"/>
  <c r="AT65" i="44"/>
  <c r="AT64" i="44"/>
  <c r="AH64" i="44"/>
  <c r="F64" i="44"/>
  <c r="G64" i="44" s="1"/>
  <c r="A64" i="44"/>
  <c r="AT63" i="44"/>
  <c r="AT62" i="44"/>
  <c r="AT61" i="44"/>
  <c r="J61" i="44"/>
  <c r="N61" i="44" s="1"/>
  <c r="AT60" i="44"/>
  <c r="AT59" i="44"/>
  <c r="AT58" i="44"/>
  <c r="AT57" i="44"/>
  <c r="AT56" i="44"/>
  <c r="AH56" i="44"/>
  <c r="J56" i="44"/>
  <c r="F56" i="44"/>
  <c r="G56" i="44" s="1"/>
  <c r="AA56" i="44" s="1"/>
  <c r="AT55" i="44"/>
  <c r="AT54" i="44"/>
  <c r="J54" i="44"/>
  <c r="L54" i="44" s="1"/>
  <c r="AT53" i="44"/>
  <c r="AT52" i="44"/>
  <c r="F52" i="44"/>
  <c r="G52" i="44" s="1"/>
  <c r="AB52" i="44" s="1"/>
  <c r="AT51" i="44"/>
  <c r="AT50" i="44"/>
  <c r="AT49" i="44"/>
  <c r="AT48" i="44"/>
  <c r="AT47" i="44"/>
  <c r="D47" i="44"/>
  <c r="AT46" i="44"/>
  <c r="AT45" i="44"/>
  <c r="D45" i="44"/>
  <c r="AT44" i="44"/>
  <c r="N44" i="44"/>
  <c r="D44" i="44"/>
  <c r="AT43" i="44"/>
  <c r="F43" i="44"/>
  <c r="G43" i="44" s="1"/>
  <c r="AT42" i="44"/>
  <c r="AT41" i="44"/>
  <c r="AT40" i="44"/>
  <c r="AH40" i="44"/>
  <c r="J40" i="44"/>
  <c r="L40" i="44" s="1"/>
  <c r="AT39" i="44"/>
  <c r="J39" i="44"/>
  <c r="N39" i="44" s="1"/>
  <c r="AT38" i="44"/>
  <c r="AT37" i="44"/>
  <c r="J37" i="44"/>
  <c r="N37" i="44" s="1"/>
  <c r="AT36" i="44"/>
  <c r="AT35" i="44"/>
  <c r="F35" i="44"/>
  <c r="G35" i="44" s="1"/>
  <c r="W35" i="44" s="1"/>
  <c r="AT34" i="44"/>
  <c r="AT33" i="44"/>
  <c r="AT32" i="44"/>
  <c r="F32" i="44"/>
  <c r="G32" i="44" s="1"/>
  <c r="V32" i="44" s="1"/>
  <c r="AY32" i="44" s="1"/>
  <c r="AT31" i="44"/>
  <c r="AT30" i="44"/>
  <c r="M30" i="44"/>
  <c r="AT29" i="44"/>
  <c r="J29" i="44"/>
  <c r="M29" i="44" s="1"/>
  <c r="A29" i="44"/>
  <c r="AT28" i="44"/>
  <c r="AT27" i="44"/>
  <c r="AT26" i="44"/>
  <c r="AT25" i="44"/>
  <c r="AO25" i="44"/>
  <c r="AT24" i="44"/>
  <c r="AO24" i="44"/>
  <c r="F24" i="44"/>
  <c r="G24" i="44" s="1"/>
  <c r="AT23" i="44"/>
  <c r="AO23" i="44"/>
  <c r="J23" i="44"/>
  <c r="M23" i="44" s="1"/>
  <c r="D23" i="44"/>
  <c r="AT22" i="44"/>
  <c r="AO22" i="44"/>
  <c r="J22" i="44"/>
  <c r="N22" i="44" s="1"/>
  <c r="A22" i="44"/>
  <c r="AT21" i="44"/>
  <c r="AO21" i="44"/>
  <c r="AT20" i="44"/>
  <c r="AO20" i="44"/>
  <c r="AT19" i="44"/>
  <c r="AO19" i="44"/>
  <c r="AT18" i="44"/>
  <c r="AO18" i="44"/>
  <c r="AH18" i="44"/>
  <c r="AT17" i="44"/>
  <c r="AO17" i="44"/>
  <c r="AT16" i="44"/>
  <c r="AO16" i="44"/>
  <c r="A16" i="44"/>
  <c r="AT15" i="44"/>
  <c r="AO15" i="44"/>
  <c r="D15" i="44"/>
  <c r="AT14" i="44"/>
  <c r="AO14" i="44"/>
  <c r="AT13" i="44"/>
  <c r="AO13" i="44"/>
  <c r="AT12" i="44"/>
  <c r="AO12" i="44"/>
  <c r="AT11" i="44"/>
  <c r="AO11" i="44"/>
  <c r="AT10" i="44"/>
  <c r="AO10" i="44"/>
  <c r="AT9" i="44"/>
  <c r="AO9" i="44"/>
  <c r="AT8" i="44"/>
  <c r="AO8" i="44"/>
  <c r="AH8" i="44"/>
  <c r="AT7" i="44"/>
  <c r="AO7" i="44"/>
  <c r="J7" i="44"/>
  <c r="M7" i="44" s="1"/>
  <c r="D7" i="44"/>
  <c r="AT6" i="44"/>
  <c r="AO6" i="44"/>
  <c r="AT5" i="44"/>
  <c r="AO5" i="44"/>
  <c r="AT4" i="44"/>
  <c r="AO4" i="44"/>
  <c r="AT3" i="44"/>
  <c r="AO3" i="44"/>
  <c r="AT2" i="44"/>
  <c r="AO2" i="44"/>
  <c r="J2" i="44"/>
  <c r="N2" i="44" s="1"/>
  <c r="AH26" i="43"/>
  <c r="AE145" i="43" a="1"/>
  <c r="AE145" i="43" s="1"/>
  <c r="AE144" i="43" a="1"/>
  <c r="AE144" i="43" s="1"/>
  <c r="AE143" i="43" a="1"/>
  <c r="AE143" i="43" s="1"/>
  <c r="AE142" i="43" a="1"/>
  <c r="AE142" i="43" s="1"/>
  <c r="AE141" i="43" a="1"/>
  <c r="AE141" i="43" s="1"/>
  <c r="AE140" i="43" a="1"/>
  <c r="AE140" i="43" s="1"/>
  <c r="AE139" i="43" a="1"/>
  <c r="AE139" i="43" s="1"/>
  <c r="AE138" i="43" a="1"/>
  <c r="AE138" i="43" s="1"/>
  <c r="AE137" i="43" a="1"/>
  <c r="AE137" i="43" s="1"/>
  <c r="AE136" i="43" a="1"/>
  <c r="AE136" i="43" s="1"/>
  <c r="AE135" i="43" a="1"/>
  <c r="AE135" i="43" s="1"/>
  <c r="AE134" i="43" a="1"/>
  <c r="AE134" i="43" s="1"/>
  <c r="AE133" i="43" a="1"/>
  <c r="AE133" i="43" s="1"/>
  <c r="AE132" i="43" a="1"/>
  <c r="AE132" i="43" s="1"/>
  <c r="AE131" i="43" a="1"/>
  <c r="AE131" i="43" s="1"/>
  <c r="AE130" i="43" a="1"/>
  <c r="AE130" i="43" s="1"/>
  <c r="AT129" i="43"/>
  <c r="AR129" i="43"/>
  <c r="AO129" i="43"/>
  <c r="AT128" i="43"/>
  <c r="AR128" i="43"/>
  <c r="AO128" i="43"/>
  <c r="AT127" i="43"/>
  <c r="AR127" i="43"/>
  <c r="AO127" i="43"/>
  <c r="J127" i="43"/>
  <c r="N127" i="43" s="1"/>
  <c r="AT126" i="43"/>
  <c r="AR126" i="43"/>
  <c r="AO126" i="43"/>
  <c r="AT125" i="43"/>
  <c r="AR125" i="43"/>
  <c r="AO125" i="43"/>
  <c r="AT124" i="43"/>
  <c r="AR124" i="43"/>
  <c r="AO124" i="43"/>
  <c r="J124" i="43"/>
  <c r="AT123" i="43"/>
  <c r="AR123" i="43"/>
  <c r="AO123" i="43"/>
  <c r="AT122" i="43"/>
  <c r="AR122" i="43"/>
  <c r="AO122" i="43"/>
  <c r="AT121" i="43"/>
  <c r="AR121" i="43"/>
  <c r="AO121" i="43"/>
  <c r="AT120" i="43"/>
  <c r="AR120" i="43"/>
  <c r="AO120" i="43"/>
  <c r="AT119" i="43"/>
  <c r="AR119" i="43"/>
  <c r="AO119" i="43"/>
  <c r="AT118" i="43"/>
  <c r="AR118" i="43"/>
  <c r="AO118" i="43"/>
  <c r="F118" i="43"/>
  <c r="G118" i="43" s="1"/>
  <c r="AB118" i="43" s="1"/>
  <c r="AT117" i="43"/>
  <c r="AR117" i="43"/>
  <c r="AO117" i="43"/>
  <c r="AT116" i="43"/>
  <c r="AR116" i="43"/>
  <c r="AO116" i="43"/>
  <c r="J116" i="43"/>
  <c r="AT115" i="43"/>
  <c r="AR115" i="43"/>
  <c r="AO115" i="43"/>
  <c r="AT114" i="43"/>
  <c r="AR114" i="43"/>
  <c r="AO114" i="43"/>
  <c r="AT113" i="43"/>
  <c r="AR113" i="43"/>
  <c r="AO113" i="43"/>
  <c r="AT112" i="43"/>
  <c r="AR112" i="43"/>
  <c r="AO112" i="43"/>
  <c r="AT111" i="43"/>
  <c r="AR111" i="43"/>
  <c r="AO111" i="43"/>
  <c r="AT110" i="43"/>
  <c r="AR110" i="43"/>
  <c r="AO110" i="43"/>
  <c r="AT109" i="43"/>
  <c r="AR109" i="43"/>
  <c r="AO109" i="43"/>
  <c r="L109" i="43"/>
  <c r="AT108" i="43"/>
  <c r="AR108" i="43"/>
  <c r="AO108" i="43"/>
  <c r="J108" i="43"/>
  <c r="AT107" i="43"/>
  <c r="AR107" i="43"/>
  <c r="AO107" i="43"/>
  <c r="J107" i="43"/>
  <c r="M107" i="43" s="1"/>
  <c r="AT106" i="43"/>
  <c r="AR106" i="43"/>
  <c r="AO106" i="43"/>
  <c r="AT105" i="43"/>
  <c r="AR105" i="43"/>
  <c r="AO105" i="43"/>
  <c r="J105" i="43"/>
  <c r="L105" i="43" s="1"/>
  <c r="AT104" i="43"/>
  <c r="AR104" i="43"/>
  <c r="AO104" i="43"/>
  <c r="AT103" i="43"/>
  <c r="AR103" i="43"/>
  <c r="AO103" i="43"/>
  <c r="AT102" i="43"/>
  <c r="AR102" i="43"/>
  <c r="AO102" i="43"/>
  <c r="AT101" i="43"/>
  <c r="AR101" i="43"/>
  <c r="AO101" i="43"/>
  <c r="AT100" i="43"/>
  <c r="AR100" i="43"/>
  <c r="AO100" i="43"/>
  <c r="J100" i="43"/>
  <c r="M100" i="43" s="1"/>
  <c r="AT99" i="43"/>
  <c r="AR99" i="43"/>
  <c r="AO99" i="43"/>
  <c r="AT98" i="43"/>
  <c r="AR98" i="43"/>
  <c r="AO98" i="43"/>
  <c r="AT97" i="43"/>
  <c r="AR97" i="43"/>
  <c r="AO97" i="43"/>
  <c r="AT96" i="43"/>
  <c r="AR96" i="43"/>
  <c r="AO96" i="43"/>
  <c r="AT95" i="43"/>
  <c r="AR95" i="43"/>
  <c r="AO95" i="43"/>
  <c r="AT94" i="43"/>
  <c r="AR94" i="43"/>
  <c r="AO94" i="43"/>
  <c r="AT93" i="43"/>
  <c r="AR93" i="43"/>
  <c r="AO93" i="43"/>
  <c r="J93" i="43"/>
  <c r="M93" i="43" s="1"/>
  <c r="AT92" i="43"/>
  <c r="AR92" i="43"/>
  <c r="AO92" i="43"/>
  <c r="AT91" i="43"/>
  <c r="AR91" i="43"/>
  <c r="AO91" i="43"/>
  <c r="J91" i="43"/>
  <c r="AT90" i="43"/>
  <c r="AR90" i="43"/>
  <c r="AO90" i="43"/>
  <c r="AT89" i="43"/>
  <c r="AR89" i="43"/>
  <c r="AO89" i="43"/>
  <c r="AT88" i="43"/>
  <c r="AR88" i="43"/>
  <c r="AO88" i="43"/>
  <c r="AT87" i="43"/>
  <c r="AR87" i="43"/>
  <c r="AO87" i="43"/>
  <c r="AT86" i="43"/>
  <c r="AR86" i="43"/>
  <c r="AO86" i="43"/>
  <c r="AT85" i="43"/>
  <c r="AR85" i="43"/>
  <c r="AO85" i="43"/>
  <c r="J85" i="43"/>
  <c r="AT84" i="43"/>
  <c r="AR84" i="43"/>
  <c r="AO84" i="43"/>
  <c r="J84" i="43"/>
  <c r="M84" i="43" s="1"/>
  <c r="AT83" i="43"/>
  <c r="AR83" i="43"/>
  <c r="AO83" i="43"/>
  <c r="J83" i="43"/>
  <c r="N83" i="43" s="1"/>
  <c r="AT82" i="43"/>
  <c r="AR82" i="43"/>
  <c r="AO82" i="43"/>
  <c r="AT81" i="43"/>
  <c r="AR81" i="43"/>
  <c r="AO81" i="43"/>
  <c r="AT80" i="43"/>
  <c r="AR80" i="43"/>
  <c r="AO80" i="43"/>
  <c r="AT79" i="43"/>
  <c r="AR79" i="43"/>
  <c r="AO79" i="43"/>
  <c r="AT78" i="43"/>
  <c r="AR78" i="43"/>
  <c r="AO78" i="43"/>
  <c r="J78" i="43"/>
  <c r="M78" i="43" s="1"/>
  <c r="AT77" i="43"/>
  <c r="AR77" i="43"/>
  <c r="AO77" i="43"/>
  <c r="J77" i="43"/>
  <c r="M77" i="43" s="1"/>
  <c r="AT76" i="43"/>
  <c r="AR76" i="43"/>
  <c r="AO76" i="43"/>
  <c r="AT75" i="43"/>
  <c r="AR75" i="43"/>
  <c r="AO75" i="43"/>
  <c r="AT74" i="43"/>
  <c r="AR74" i="43"/>
  <c r="AO74" i="43"/>
  <c r="AT73" i="43"/>
  <c r="AR73" i="43"/>
  <c r="AO73" i="43"/>
  <c r="AT72" i="43"/>
  <c r="AR72" i="43"/>
  <c r="AO72" i="43"/>
  <c r="AT71" i="43"/>
  <c r="AR71" i="43"/>
  <c r="AO71" i="43"/>
  <c r="AT70" i="43"/>
  <c r="AR70" i="43"/>
  <c r="AO70" i="43"/>
  <c r="AT69" i="43"/>
  <c r="AR69" i="43"/>
  <c r="AO69" i="43"/>
  <c r="AT68" i="43"/>
  <c r="AR68" i="43"/>
  <c r="AO68" i="43"/>
  <c r="J68" i="43"/>
  <c r="M68" i="43" s="1"/>
  <c r="AT67" i="43"/>
  <c r="AR67" i="43"/>
  <c r="AO67" i="43"/>
  <c r="J67" i="43"/>
  <c r="AT66" i="43"/>
  <c r="AO66" i="43"/>
  <c r="AT65" i="43"/>
  <c r="F65" i="43"/>
  <c r="G65" i="43" s="1"/>
  <c r="AT64" i="43"/>
  <c r="AT63" i="43"/>
  <c r="AT62" i="43"/>
  <c r="AH62" i="43"/>
  <c r="AT61" i="43"/>
  <c r="AT60" i="43"/>
  <c r="AT59" i="43"/>
  <c r="AT58" i="43"/>
  <c r="AT57" i="43"/>
  <c r="AT56" i="43"/>
  <c r="AT55" i="43"/>
  <c r="AT54" i="43"/>
  <c r="AT53" i="43"/>
  <c r="J53" i="43"/>
  <c r="AT52" i="43"/>
  <c r="J52" i="43"/>
  <c r="AT51" i="43"/>
  <c r="J51" i="43"/>
  <c r="M51" i="43" s="1"/>
  <c r="AT50" i="43"/>
  <c r="AT49" i="43"/>
  <c r="AJ49" i="43"/>
  <c r="AL49" i="43" s="1"/>
  <c r="AH49" i="43"/>
  <c r="A49" i="43"/>
  <c r="AT48" i="43"/>
  <c r="AJ48" i="43"/>
  <c r="AL48" i="43" s="1"/>
  <c r="AT47" i="43"/>
  <c r="AJ47" i="43"/>
  <c r="AL47" i="43" s="1"/>
  <c r="A47" i="43"/>
  <c r="AT46" i="43"/>
  <c r="AJ46" i="43"/>
  <c r="AL46" i="43" s="1"/>
  <c r="J46" i="43"/>
  <c r="M46" i="43" s="1"/>
  <c r="AT45" i="43"/>
  <c r="AJ45" i="43"/>
  <c r="AL45" i="43" s="1"/>
  <c r="AT44" i="43"/>
  <c r="AJ44" i="43"/>
  <c r="AL44" i="43" s="1"/>
  <c r="AH44" i="43"/>
  <c r="J44" i="43"/>
  <c r="N44" i="43" s="1"/>
  <c r="AT43" i="43"/>
  <c r="AJ43" i="43"/>
  <c r="AL43" i="43" s="1"/>
  <c r="AT42" i="43"/>
  <c r="AJ42" i="43"/>
  <c r="AL42" i="43"/>
  <c r="AT41" i="43"/>
  <c r="AJ41" i="43"/>
  <c r="AK41" i="43" s="1"/>
  <c r="AH41" i="43"/>
  <c r="F41" i="43"/>
  <c r="G41" i="43" s="1"/>
  <c r="S41" i="43" s="1"/>
  <c r="AT40" i="43"/>
  <c r="AJ40" i="43"/>
  <c r="AK40" i="43" s="1"/>
  <c r="F40" i="43"/>
  <c r="G40" i="43" s="1"/>
  <c r="AT39" i="43"/>
  <c r="AJ39" i="43"/>
  <c r="AK39" i="43" s="1"/>
  <c r="AT38" i="43"/>
  <c r="AJ38" i="43"/>
  <c r="AK38" i="43" s="1"/>
  <c r="D38" i="43"/>
  <c r="AT37" i="43"/>
  <c r="AJ37" i="43"/>
  <c r="AK37" i="43" s="1"/>
  <c r="J37" i="43"/>
  <c r="N37" i="43" s="1"/>
  <c r="AT36" i="43"/>
  <c r="AJ36" i="43"/>
  <c r="AK36" i="43" s="1"/>
  <c r="AT35" i="43"/>
  <c r="AJ35" i="43"/>
  <c r="AK35" i="43" s="1"/>
  <c r="M35" i="43"/>
  <c r="N35" i="43"/>
  <c r="D35" i="43"/>
  <c r="A35" i="43"/>
  <c r="AT34" i="43"/>
  <c r="AJ34" i="43"/>
  <c r="AK34" i="43" s="1"/>
  <c r="AT33" i="43"/>
  <c r="F33" i="43"/>
  <c r="G33" i="43" s="1"/>
  <c r="AA33" i="43" s="1"/>
  <c r="AH33" i="43"/>
  <c r="D33" i="43"/>
  <c r="AT32" i="43"/>
  <c r="F32" i="43"/>
  <c r="G32" i="43" s="1"/>
  <c r="AH32" i="43"/>
  <c r="D32" i="43"/>
  <c r="AT31" i="43"/>
  <c r="J31" i="43"/>
  <c r="F31" i="43"/>
  <c r="G31" i="43" s="1"/>
  <c r="W31" i="43" s="1"/>
  <c r="D31" i="43"/>
  <c r="AT30" i="43"/>
  <c r="AT29" i="43"/>
  <c r="AT28" i="43"/>
  <c r="AT27" i="43"/>
  <c r="J27" i="43"/>
  <c r="N27" i="43" s="1"/>
  <c r="AT26" i="43"/>
  <c r="AT25" i="43"/>
  <c r="AO25" i="43"/>
  <c r="AH25" i="43"/>
  <c r="AT24" i="43"/>
  <c r="AO24" i="43"/>
  <c r="AT23" i="43"/>
  <c r="AO23" i="43"/>
  <c r="AH23" i="43"/>
  <c r="J23" i="43"/>
  <c r="V23" i="43" s="1"/>
  <c r="AY23" i="43" s="1"/>
  <c r="AT22" i="43"/>
  <c r="AO22" i="43"/>
  <c r="AT21" i="43"/>
  <c r="AO21" i="43"/>
  <c r="J21" i="43"/>
  <c r="M21" i="43" s="1"/>
  <c r="AT20" i="43"/>
  <c r="AO20" i="43"/>
  <c r="AT19" i="43"/>
  <c r="AO19" i="43"/>
  <c r="J19" i="43"/>
  <c r="L19" i="43" s="1"/>
  <c r="AT18" i="43"/>
  <c r="AO18" i="43"/>
  <c r="AT17" i="43"/>
  <c r="AO17" i="43"/>
  <c r="F17" i="43"/>
  <c r="G17" i="43" s="1"/>
  <c r="AU17" i="43" s="1"/>
  <c r="AT16" i="43"/>
  <c r="AO16" i="43"/>
  <c r="F16" i="43"/>
  <c r="G16" i="43" s="1"/>
  <c r="AE16" i="43" s="1" a="1"/>
  <c r="AE16" i="43" s="1"/>
  <c r="D16" i="43"/>
  <c r="AT15" i="43"/>
  <c r="AO15" i="43"/>
  <c r="J15" i="43"/>
  <c r="L15" i="43" s="1"/>
  <c r="AT14" i="43"/>
  <c r="AO14" i="43"/>
  <c r="AT13" i="43"/>
  <c r="AO13" i="43"/>
  <c r="AT12" i="43"/>
  <c r="AO12" i="43"/>
  <c r="J12" i="43"/>
  <c r="L12" i="43" s="1"/>
  <c r="AT11" i="43"/>
  <c r="AO11" i="43"/>
  <c r="AT10" i="43"/>
  <c r="AO10" i="43"/>
  <c r="AT9" i="43"/>
  <c r="AO9" i="43"/>
  <c r="AH9" i="43"/>
  <c r="AT8" i="43"/>
  <c r="AO8" i="43"/>
  <c r="AT7" i="43"/>
  <c r="AO7" i="43"/>
  <c r="AT6" i="43"/>
  <c r="AO6" i="43"/>
  <c r="AT5" i="43"/>
  <c r="AO5" i="43"/>
  <c r="AT4" i="43"/>
  <c r="AO4" i="43"/>
  <c r="J4" i="43"/>
  <c r="AT3" i="43"/>
  <c r="AO3" i="43"/>
  <c r="J3" i="43"/>
  <c r="L3" i="43" s="1"/>
  <c r="AT2" i="43"/>
  <c r="AO2" i="43"/>
  <c r="AC2" i="43"/>
  <c r="J25" i="42"/>
  <c r="AE145" i="42" a="1"/>
  <c r="AE145" i="42" s="1"/>
  <c r="AE144" i="42" a="1"/>
  <c r="AE144" i="42" s="1"/>
  <c r="AE143" i="42" a="1"/>
  <c r="AE143" i="42" s="1"/>
  <c r="AE142" i="42" a="1"/>
  <c r="AE142" i="42" s="1"/>
  <c r="AE141" i="42" a="1"/>
  <c r="AE141" i="42" s="1"/>
  <c r="AE140" i="42" a="1"/>
  <c r="AE140" i="42" s="1"/>
  <c r="AE139" i="42" a="1"/>
  <c r="AE139" i="42" s="1"/>
  <c r="AE138" i="42" a="1"/>
  <c r="AE138" i="42" s="1"/>
  <c r="AE137" i="42" a="1"/>
  <c r="AE137" i="42" s="1"/>
  <c r="AE136" i="42" a="1"/>
  <c r="AE136" i="42" s="1"/>
  <c r="AE135" i="42" a="1"/>
  <c r="AE135" i="42" s="1"/>
  <c r="AE134" i="42" a="1"/>
  <c r="AE134" i="42" s="1"/>
  <c r="AE133" i="42" a="1"/>
  <c r="AE133" i="42" s="1"/>
  <c r="AE132" i="42" a="1"/>
  <c r="AE132" i="42" s="1"/>
  <c r="AE131" i="42" a="1"/>
  <c r="AE131" i="42" s="1"/>
  <c r="AE130" i="42" a="1"/>
  <c r="AE130" i="42" s="1"/>
  <c r="AT129" i="42"/>
  <c r="AR129" i="42"/>
  <c r="AO129" i="42"/>
  <c r="AT128" i="42"/>
  <c r="AR128" i="42"/>
  <c r="AO128" i="42"/>
  <c r="AT127" i="42"/>
  <c r="AR127" i="42"/>
  <c r="AO127" i="42"/>
  <c r="AT126" i="42"/>
  <c r="AR126" i="42"/>
  <c r="AO126" i="42"/>
  <c r="AT125" i="42"/>
  <c r="AR125" i="42"/>
  <c r="AO125" i="42"/>
  <c r="J125" i="42"/>
  <c r="L125" i="42" s="1"/>
  <c r="AT124" i="42"/>
  <c r="AR124" i="42"/>
  <c r="AO124" i="42"/>
  <c r="AT123" i="42"/>
  <c r="AR123" i="42"/>
  <c r="AO123" i="42"/>
  <c r="J123" i="42"/>
  <c r="AT122" i="42"/>
  <c r="AR122" i="42"/>
  <c r="AO122" i="42"/>
  <c r="J122" i="42"/>
  <c r="M122" i="42" s="1"/>
  <c r="AT121" i="42"/>
  <c r="AR121" i="42"/>
  <c r="AO121" i="42"/>
  <c r="AT120" i="42"/>
  <c r="AR120" i="42"/>
  <c r="AO120" i="42"/>
  <c r="AT119" i="42"/>
  <c r="AR119" i="42"/>
  <c r="AO119" i="42"/>
  <c r="AT118" i="42"/>
  <c r="AR118" i="42"/>
  <c r="AO118" i="42"/>
  <c r="J118" i="42"/>
  <c r="AT117" i="42"/>
  <c r="AR117" i="42"/>
  <c r="AO117" i="42"/>
  <c r="AT116" i="42"/>
  <c r="AR116" i="42"/>
  <c r="AO116" i="42"/>
  <c r="AT115" i="42"/>
  <c r="AR115" i="42"/>
  <c r="AO115" i="42"/>
  <c r="F115" i="42"/>
  <c r="G115" i="42" s="1"/>
  <c r="AT114" i="42"/>
  <c r="AR114" i="42"/>
  <c r="AO114" i="42"/>
  <c r="AT113" i="42"/>
  <c r="AR113" i="42"/>
  <c r="AO113" i="42"/>
  <c r="AT112" i="42"/>
  <c r="AR112" i="42"/>
  <c r="AO112" i="42"/>
  <c r="AT111" i="42"/>
  <c r="AR111" i="42"/>
  <c r="AO111" i="42"/>
  <c r="J111" i="42"/>
  <c r="AT110" i="42"/>
  <c r="AR110" i="42"/>
  <c r="AO110" i="42"/>
  <c r="AT109" i="42"/>
  <c r="AR109" i="42"/>
  <c r="AO109" i="42"/>
  <c r="AT108" i="42"/>
  <c r="AR108" i="42"/>
  <c r="AO108" i="42"/>
  <c r="AT107" i="42"/>
  <c r="AR107" i="42"/>
  <c r="AO107" i="42"/>
  <c r="F107" i="42"/>
  <c r="G107" i="42" s="1"/>
  <c r="AT106" i="42"/>
  <c r="AR106" i="42"/>
  <c r="AO106" i="42"/>
  <c r="AT105" i="42"/>
  <c r="AR105" i="42"/>
  <c r="AO105" i="42"/>
  <c r="AT104" i="42"/>
  <c r="AR104" i="42"/>
  <c r="AO104" i="42"/>
  <c r="J104" i="42"/>
  <c r="AT103" i="42"/>
  <c r="AR103" i="42"/>
  <c r="AO103" i="42"/>
  <c r="AT102" i="42"/>
  <c r="AR102" i="42"/>
  <c r="AO102" i="42"/>
  <c r="AT101" i="42"/>
  <c r="AR101" i="42"/>
  <c r="AO101" i="42"/>
  <c r="AT100" i="42"/>
  <c r="AR100" i="42"/>
  <c r="AO100" i="42"/>
  <c r="F100" i="42"/>
  <c r="G100" i="42" s="1"/>
  <c r="AB100" i="42" s="1"/>
  <c r="AT99" i="42"/>
  <c r="AR99" i="42"/>
  <c r="AO99" i="42"/>
  <c r="AT98" i="42"/>
  <c r="AR98" i="42"/>
  <c r="AO98" i="42"/>
  <c r="AT97" i="42"/>
  <c r="AR97" i="42"/>
  <c r="AO97" i="42"/>
  <c r="AT96" i="42"/>
  <c r="AR96" i="42"/>
  <c r="AO96" i="42"/>
  <c r="F96" i="42"/>
  <c r="G96" i="42"/>
  <c r="AS96" i="42" s="1"/>
  <c r="AF96" i="42" s="1"/>
  <c r="AT95" i="42"/>
  <c r="AR95" i="42"/>
  <c r="AO95" i="42"/>
  <c r="AT94" i="42"/>
  <c r="AR94" i="42"/>
  <c r="AO94" i="42"/>
  <c r="J94" i="42"/>
  <c r="AT93" i="42"/>
  <c r="AR93" i="42"/>
  <c r="AO93" i="42"/>
  <c r="AT92" i="42"/>
  <c r="AR92" i="42"/>
  <c r="AO92" i="42"/>
  <c r="AT91" i="42"/>
  <c r="AR91" i="42"/>
  <c r="AO91" i="42"/>
  <c r="F91" i="42"/>
  <c r="G91" i="42" s="1"/>
  <c r="AT90" i="42"/>
  <c r="AR90" i="42"/>
  <c r="AO90" i="42"/>
  <c r="AT89" i="42"/>
  <c r="AR89" i="42"/>
  <c r="AO89" i="42"/>
  <c r="AT88" i="42"/>
  <c r="AR88" i="42"/>
  <c r="AO88" i="42"/>
  <c r="AT87" i="42"/>
  <c r="AR87" i="42"/>
  <c r="AO87" i="42"/>
  <c r="AT86" i="42"/>
  <c r="AR86" i="42"/>
  <c r="AO86" i="42"/>
  <c r="AT85" i="42"/>
  <c r="AR85" i="42"/>
  <c r="AO85" i="42"/>
  <c r="AT84" i="42"/>
  <c r="AR84" i="42"/>
  <c r="AO84" i="42"/>
  <c r="F84" i="42"/>
  <c r="G84" i="42" s="1"/>
  <c r="W84" i="42" s="1"/>
  <c r="AT83" i="42"/>
  <c r="AR83" i="42"/>
  <c r="AO83" i="42"/>
  <c r="F83" i="42"/>
  <c r="G83" i="42" s="1"/>
  <c r="AT82" i="42"/>
  <c r="AR82" i="42"/>
  <c r="AO82" i="42"/>
  <c r="J82" i="42"/>
  <c r="N82" i="42" s="1"/>
  <c r="AT81" i="42"/>
  <c r="AR81" i="42"/>
  <c r="AO81" i="42"/>
  <c r="AT80" i="42"/>
  <c r="AR80" i="42"/>
  <c r="AO80" i="42"/>
  <c r="AT79" i="42"/>
  <c r="AR79" i="42"/>
  <c r="AO79" i="42"/>
  <c r="AT78" i="42"/>
  <c r="AR78" i="42"/>
  <c r="AO78" i="42"/>
  <c r="J78" i="42"/>
  <c r="N78" i="42"/>
  <c r="AT77" i="42"/>
  <c r="AR77" i="42"/>
  <c r="AO77" i="42"/>
  <c r="AT76" i="42"/>
  <c r="AR76" i="42"/>
  <c r="AO76" i="42"/>
  <c r="AT75" i="42"/>
  <c r="AR75" i="42"/>
  <c r="AO75" i="42"/>
  <c r="AT74" i="42"/>
  <c r="AR74" i="42"/>
  <c r="AO74" i="42"/>
  <c r="J74" i="42"/>
  <c r="N74" i="42" s="1"/>
  <c r="F74" i="42"/>
  <c r="G74" i="42" s="1"/>
  <c r="AT73" i="42"/>
  <c r="AR73" i="42"/>
  <c r="AO73" i="42"/>
  <c r="AT72" i="42"/>
  <c r="AR72" i="42"/>
  <c r="AO72" i="42"/>
  <c r="AT71" i="42"/>
  <c r="AR71" i="42"/>
  <c r="AO71" i="42"/>
  <c r="J71" i="42"/>
  <c r="AT70" i="42"/>
  <c r="AR70" i="42"/>
  <c r="AO70" i="42"/>
  <c r="F70" i="42"/>
  <c r="G70" i="42" s="1"/>
  <c r="AT69" i="42"/>
  <c r="AR69" i="42"/>
  <c r="AO69" i="42"/>
  <c r="F69" i="42"/>
  <c r="G69" i="42" s="1"/>
  <c r="AT68" i="42"/>
  <c r="AR68" i="42"/>
  <c r="AO68" i="42"/>
  <c r="AT67" i="42"/>
  <c r="AR67" i="42"/>
  <c r="AO67" i="42"/>
  <c r="F67" i="42"/>
  <c r="G67" i="42" s="1"/>
  <c r="AT66" i="42"/>
  <c r="AO66" i="42"/>
  <c r="J66" i="42"/>
  <c r="L66" i="42" s="1"/>
  <c r="AT65" i="42"/>
  <c r="AT64" i="42"/>
  <c r="J64" i="42"/>
  <c r="N64" i="42" s="1"/>
  <c r="D64" i="42"/>
  <c r="A64" i="42"/>
  <c r="AT63" i="42"/>
  <c r="AT62" i="42"/>
  <c r="D62" i="42"/>
  <c r="AT61" i="42"/>
  <c r="AH61" i="42"/>
  <c r="J61" i="42"/>
  <c r="F61" i="42"/>
  <c r="G61" i="42" s="1"/>
  <c r="R61" i="42" s="1"/>
  <c r="AT60" i="42"/>
  <c r="F60" i="42"/>
  <c r="G60" i="42" s="1"/>
  <c r="Q60" i="42" s="1"/>
  <c r="BA60" i="42" s="1"/>
  <c r="AT59" i="42"/>
  <c r="AT58" i="42"/>
  <c r="J58" i="42"/>
  <c r="AT57" i="42"/>
  <c r="AT56" i="42"/>
  <c r="AT55" i="42"/>
  <c r="J55" i="42"/>
  <c r="AT54" i="42"/>
  <c r="AH54" i="42"/>
  <c r="AT53" i="42"/>
  <c r="J53" i="42"/>
  <c r="AT52" i="42"/>
  <c r="AH52" i="42"/>
  <c r="AT51" i="42"/>
  <c r="J51" i="42"/>
  <c r="AT50" i="42"/>
  <c r="J50" i="42"/>
  <c r="N50" i="42"/>
  <c r="AT49" i="42"/>
  <c r="AJ49" i="42"/>
  <c r="AL49" i="42" s="1"/>
  <c r="AT48" i="42"/>
  <c r="AJ48" i="42"/>
  <c r="AL48" i="42" s="1"/>
  <c r="AT47" i="42"/>
  <c r="AJ47" i="42"/>
  <c r="AL47" i="42" s="1"/>
  <c r="AT46" i="42"/>
  <c r="AJ46" i="42"/>
  <c r="AL46" i="42" s="1"/>
  <c r="AT45" i="42"/>
  <c r="AJ45" i="42"/>
  <c r="AL45" i="42"/>
  <c r="AT44" i="42"/>
  <c r="AJ44" i="42"/>
  <c r="AL44" i="42" s="1"/>
  <c r="AT43" i="42"/>
  <c r="AJ43" i="42"/>
  <c r="AL43" i="42" s="1"/>
  <c r="J43" i="42"/>
  <c r="N43" i="42" s="1"/>
  <c r="AT42" i="42"/>
  <c r="AJ42" i="42"/>
  <c r="AL42" i="42" s="1"/>
  <c r="J42" i="42"/>
  <c r="L42" i="42" s="1"/>
  <c r="AT41" i="42"/>
  <c r="AJ41" i="42"/>
  <c r="AK41" i="42"/>
  <c r="AT40" i="42"/>
  <c r="AJ40" i="42"/>
  <c r="AK40" i="42" s="1"/>
  <c r="AT39" i="42"/>
  <c r="AJ39" i="42"/>
  <c r="AK39" i="42" s="1"/>
  <c r="N39" i="42"/>
  <c r="AT38" i="42"/>
  <c r="AJ38" i="42"/>
  <c r="AK38" i="42" s="1"/>
  <c r="F38" i="42"/>
  <c r="G38" i="42" s="1"/>
  <c r="U38" i="42" s="1"/>
  <c r="AT37" i="42"/>
  <c r="AJ37" i="42"/>
  <c r="AK37" i="42" s="1"/>
  <c r="F37" i="42"/>
  <c r="G37" i="42" s="1"/>
  <c r="AH37" i="42"/>
  <c r="AT36" i="42"/>
  <c r="AJ36" i="42"/>
  <c r="AK36" i="42" s="1"/>
  <c r="AT35" i="42"/>
  <c r="AJ35" i="42"/>
  <c r="AK35" i="42" s="1"/>
  <c r="J35" i="42"/>
  <c r="A35" i="42"/>
  <c r="D35" i="42"/>
  <c r="AT34" i="42"/>
  <c r="AJ34" i="42"/>
  <c r="AK34" i="42" s="1"/>
  <c r="AT33" i="42"/>
  <c r="AT32" i="42"/>
  <c r="D32" i="42"/>
  <c r="AT31" i="42"/>
  <c r="J31" i="42"/>
  <c r="AT30" i="42"/>
  <c r="F30" i="42"/>
  <c r="G30" i="42" s="1"/>
  <c r="Q30" i="42" s="1"/>
  <c r="BA30" i="42" s="1"/>
  <c r="AT29" i="42"/>
  <c r="AH29" i="42"/>
  <c r="F29" i="42"/>
  <c r="G29" i="42"/>
  <c r="AT28" i="42"/>
  <c r="J28" i="42"/>
  <c r="A28" i="42"/>
  <c r="AT27" i="42"/>
  <c r="AT26" i="42"/>
  <c r="AT25" i="42"/>
  <c r="AO25" i="42"/>
  <c r="AT24" i="42"/>
  <c r="AO24" i="42"/>
  <c r="AT23" i="42"/>
  <c r="AO23" i="42"/>
  <c r="J23" i="42"/>
  <c r="D23" i="42"/>
  <c r="AT22" i="42"/>
  <c r="AO22" i="42"/>
  <c r="F22" i="42"/>
  <c r="G22" i="42"/>
  <c r="AH22" i="42"/>
  <c r="AT21" i="42"/>
  <c r="AO21" i="42"/>
  <c r="F21" i="42"/>
  <c r="G21" i="42" s="1"/>
  <c r="AH21" i="42"/>
  <c r="D21" i="42"/>
  <c r="AT20" i="42"/>
  <c r="AO20" i="42"/>
  <c r="AH20" i="42"/>
  <c r="D20" i="42"/>
  <c r="AT19" i="42"/>
  <c r="AO19" i="42"/>
  <c r="AT18" i="42"/>
  <c r="AO18" i="42"/>
  <c r="F18" i="42"/>
  <c r="G18" i="42" s="1"/>
  <c r="Y18" i="42" s="1"/>
  <c r="AH18" i="42"/>
  <c r="AT17" i="42"/>
  <c r="AO17" i="42"/>
  <c r="AT16" i="42"/>
  <c r="AO16" i="42"/>
  <c r="AT15" i="42"/>
  <c r="AO15" i="42"/>
  <c r="J15" i="42"/>
  <c r="M15" i="42" s="1"/>
  <c r="AT14" i="42"/>
  <c r="AO14" i="42"/>
  <c r="AH14" i="42"/>
  <c r="F14" i="42"/>
  <c r="G14" i="42"/>
  <c r="P14" i="42" s="1"/>
  <c r="AT13" i="42"/>
  <c r="AO13" i="42"/>
  <c r="AH13" i="42"/>
  <c r="F13" i="42"/>
  <c r="G13" i="42" s="1"/>
  <c r="AT12" i="42"/>
  <c r="AO12" i="42"/>
  <c r="AH12" i="42"/>
  <c r="AT11" i="42"/>
  <c r="AO11" i="42"/>
  <c r="AT10" i="42"/>
  <c r="AO10" i="42"/>
  <c r="AH10" i="42"/>
  <c r="J10" i="42"/>
  <c r="F10" i="42"/>
  <c r="G10" i="42" s="1"/>
  <c r="Y10" i="42" s="1"/>
  <c r="AT9" i="42"/>
  <c r="AO9" i="42"/>
  <c r="AT8" i="42"/>
  <c r="AO8" i="42"/>
  <c r="AT7" i="42"/>
  <c r="AO7" i="42"/>
  <c r="J7" i="42"/>
  <c r="N7" i="42" s="1"/>
  <c r="AT6" i="42"/>
  <c r="AO6" i="42"/>
  <c r="F6" i="42"/>
  <c r="G6" i="42" s="1"/>
  <c r="AH6" i="42"/>
  <c r="A6" i="42"/>
  <c r="AT5" i="42"/>
  <c r="AO5" i="42"/>
  <c r="F5" i="42"/>
  <c r="G5" i="42" s="1"/>
  <c r="AH5" i="42"/>
  <c r="AT4" i="42"/>
  <c r="AO4" i="42"/>
  <c r="AT3" i="42"/>
  <c r="AO3" i="42"/>
  <c r="J3" i="42"/>
  <c r="N3" i="42" s="1"/>
  <c r="AT2" i="42"/>
  <c r="AO2" i="42"/>
  <c r="AC2" i="42"/>
  <c r="J7" i="41"/>
  <c r="J18" i="41"/>
  <c r="L18" i="41" s="1"/>
  <c r="J50" i="41"/>
  <c r="J58" i="41"/>
  <c r="L58" i="41" s="1"/>
  <c r="J114" i="41"/>
  <c r="J122" i="41"/>
  <c r="F17" i="41"/>
  <c r="G17" i="41" s="1"/>
  <c r="AB17" i="41" s="1"/>
  <c r="AH25" i="41"/>
  <c r="F97" i="41"/>
  <c r="G97" i="41" s="1"/>
  <c r="V97" i="41" s="1"/>
  <c r="AY97" i="41" s="1"/>
  <c r="AE145" i="41" a="1"/>
  <c r="AE145" i="41" s="1"/>
  <c r="AE144" i="41" a="1"/>
  <c r="AE144" i="41" s="1"/>
  <c r="AE143" i="41" a="1"/>
  <c r="AE143" i="41" s="1"/>
  <c r="AE142" i="41" a="1"/>
  <c r="AE142" i="41" s="1"/>
  <c r="AE141" i="41" a="1"/>
  <c r="AE141" i="41" s="1"/>
  <c r="AE140" i="41" a="1"/>
  <c r="AE140" i="41" s="1"/>
  <c r="AE139" i="41" a="1"/>
  <c r="AE139" i="41" s="1"/>
  <c r="AE138" i="41" a="1"/>
  <c r="AE138" i="41" s="1"/>
  <c r="AE137" i="41" a="1"/>
  <c r="AE137" i="41" s="1"/>
  <c r="AE136" i="41" a="1"/>
  <c r="AE136" i="41" s="1"/>
  <c r="AE135" i="41" a="1"/>
  <c r="AE135" i="41" s="1"/>
  <c r="AE134" i="41" a="1"/>
  <c r="AE134" i="41" s="1"/>
  <c r="AE133" i="41" a="1"/>
  <c r="AE133" i="41" s="1"/>
  <c r="AE132" i="41" a="1"/>
  <c r="AE132" i="41" s="1"/>
  <c r="AE131" i="41" a="1"/>
  <c r="AE131" i="41" s="1"/>
  <c r="AE130" i="41" a="1"/>
  <c r="AE130" i="41" s="1"/>
  <c r="AT129" i="41"/>
  <c r="AR129" i="41"/>
  <c r="AO129" i="41"/>
  <c r="AT128" i="41"/>
  <c r="AR128" i="41"/>
  <c r="AO128" i="41"/>
  <c r="AT127" i="41"/>
  <c r="AR127" i="41"/>
  <c r="AO127" i="41"/>
  <c r="AT126" i="41"/>
  <c r="AR126" i="41"/>
  <c r="AO126" i="41"/>
  <c r="J126" i="41"/>
  <c r="AT125" i="41"/>
  <c r="AR125" i="41"/>
  <c r="AO125" i="41"/>
  <c r="AT124" i="41"/>
  <c r="AR124" i="41"/>
  <c r="AO124" i="41"/>
  <c r="AT123" i="41"/>
  <c r="AR123" i="41"/>
  <c r="AO123" i="41"/>
  <c r="AT122" i="41"/>
  <c r="AR122" i="41"/>
  <c r="AO122" i="41"/>
  <c r="AT121" i="41"/>
  <c r="AR121" i="41"/>
  <c r="AO121" i="41"/>
  <c r="AT120" i="41"/>
  <c r="AR120" i="41"/>
  <c r="AO120" i="41"/>
  <c r="F120" i="41"/>
  <c r="G120" i="41" s="1"/>
  <c r="P120" i="41" s="1"/>
  <c r="AT119" i="41"/>
  <c r="AR119" i="41"/>
  <c r="AO119" i="41"/>
  <c r="AT118" i="41"/>
  <c r="AR118" i="41"/>
  <c r="AO118" i="41"/>
  <c r="J118" i="41"/>
  <c r="AT117" i="41"/>
  <c r="AR117" i="41"/>
  <c r="AO117" i="41"/>
  <c r="AT116" i="41"/>
  <c r="AR116" i="41"/>
  <c r="AO116" i="41"/>
  <c r="F116" i="41"/>
  <c r="G116" i="41" s="1"/>
  <c r="Y116" i="41" s="1"/>
  <c r="AT115" i="41"/>
  <c r="AR115" i="41"/>
  <c r="AO115" i="41"/>
  <c r="AT114" i="41"/>
  <c r="AR114" i="41"/>
  <c r="AO114" i="41"/>
  <c r="AT113" i="41"/>
  <c r="AR113" i="41"/>
  <c r="AO113" i="41"/>
  <c r="AT112" i="41"/>
  <c r="AR112" i="41"/>
  <c r="AO112" i="41"/>
  <c r="F112" i="41"/>
  <c r="G112" i="41" s="1"/>
  <c r="AT111" i="41"/>
  <c r="AR111" i="41"/>
  <c r="AO111" i="41"/>
  <c r="AT110" i="41"/>
  <c r="AR110" i="41"/>
  <c r="AO110" i="41"/>
  <c r="J110" i="41"/>
  <c r="M110" i="41" s="1"/>
  <c r="AT109" i="41"/>
  <c r="AR109" i="41"/>
  <c r="AO109" i="41"/>
  <c r="AT108" i="41"/>
  <c r="AR108" i="41"/>
  <c r="AO108" i="41"/>
  <c r="F108" i="41"/>
  <c r="G108" i="41" s="1"/>
  <c r="AT107" i="41"/>
  <c r="AR107" i="41"/>
  <c r="AO107" i="41"/>
  <c r="AT106" i="41"/>
  <c r="AR106" i="41"/>
  <c r="AO106" i="41"/>
  <c r="AT105" i="41"/>
  <c r="AR105" i="41"/>
  <c r="AO105" i="41"/>
  <c r="AT104" i="41"/>
  <c r="AR104" i="41"/>
  <c r="AO104" i="41"/>
  <c r="F104" i="41"/>
  <c r="G104" i="41" s="1"/>
  <c r="Z104" i="41" s="1"/>
  <c r="AZ104" i="41" s="1"/>
  <c r="AT103" i="41"/>
  <c r="AR103" i="41"/>
  <c r="AO103" i="41"/>
  <c r="AT102" i="41"/>
  <c r="AR102" i="41"/>
  <c r="AO102" i="41"/>
  <c r="AT101" i="41"/>
  <c r="AR101" i="41"/>
  <c r="AO101" i="41"/>
  <c r="J101" i="41"/>
  <c r="L101" i="41" s="1"/>
  <c r="AT100" i="41"/>
  <c r="AR100" i="41"/>
  <c r="AO100" i="41"/>
  <c r="AT99" i="41"/>
  <c r="AR99" i="41"/>
  <c r="AO99" i="41"/>
  <c r="AT98" i="41"/>
  <c r="AR98" i="41"/>
  <c r="AO98" i="41"/>
  <c r="AT97" i="41"/>
  <c r="AR97" i="41"/>
  <c r="AO97" i="41"/>
  <c r="AT96" i="41"/>
  <c r="AR96" i="41"/>
  <c r="AO96" i="41"/>
  <c r="F96" i="41"/>
  <c r="G96" i="41" s="1"/>
  <c r="AT95" i="41"/>
  <c r="AR95" i="41"/>
  <c r="AO95" i="41"/>
  <c r="AT94" i="41"/>
  <c r="AR94" i="41"/>
  <c r="AO94" i="41"/>
  <c r="J94" i="41"/>
  <c r="L94" i="41" s="1"/>
  <c r="F94" i="41"/>
  <c r="G94" i="41" s="1"/>
  <c r="AT93" i="41"/>
  <c r="AR93" i="41"/>
  <c r="AO93" i="41"/>
  <c r="AT92" i="41"/>
  <c r="AR92" i="41"/>
  <c r="AO92" i="41"/>
  <c r="AT91" i="41"/>
  <c r="AR91" i="41"/>
  <c r="AO91" i="41"/>
  <c r="AT90" i="41"/>
  <c r="AR90" i="41"/>
  <c r="AO90" i="41"/>
  <c r="AT89" i="41"/>
  <c r="AR89" i="41"/>
  <c r="AO89" i="41"/>
  <c r="AT88" i="41"/>
  <c r="AR88" i="41"/>
  <c r="AO88" i="41"/>
  <c r="AT87" i="41"/>
  <c r="AR87" i="41"/>
  <c r="AO87" i="41"/>
  <c r="AT86" i="41"/>
  <c r="AR86" i="41"/>
  <c r="AO86" i="41"/>
  <c r="J86" i="41"/>
  <c r="M86" i="41" s="1"/>
  <c r="AT85" i="41"/>
  <c r="AR85" i="41"/>
  <c r="AO85" i="41"/>
  <c r="J85" i="41"/>
  <c r="N85" i="41" s="1"/>
  <c r="AT84" i="41"/>
  <c r="AR84" i="41"/>
  <c r="AO84" i="41"/>
  <c r="AT83" i="41"/>
  <c r="AR83" i="41"/>
  <c r="AO83" i="41"/>
  <c r="AT82" i="41"/>
  <c r="AR82" i="41"/>
  <c r="AO82" i="41"/>
  <c r="AT81" i="41"/>
  <c r="AR81" i="41"/>
  <c r="AO81" i="41"/>
  <c r="AT80" i="41"/>
  <c r="AR80" i="41"/>
  <c r="AO80" i="41"/>
  <c r="AT79" i="41"/>
  <c r="AR79" i="41"/>
  <c r="AO79" i="41"/>
  <c r="AT78" i="41"/>
  <c r="AR78" i="41"/>
  <c r="AO78" i="41"/>
  <c r="J78" i="41"/>
  <c r="L78" i="41" s="1"/>
  <c r="F78" i="41"/>
  <c r="G78" i="41" s="1"/>
  <c r="W78" i="41" s="1"/>
  <c r="AT77" i="41"/>
  <c r="AR77" i="41"/>
  <c r="AO77" i="41"/>
  <c r="AT76" i="41"/>
  <c r="AR76" i="41"/>
  <c r="AO76" i="41"/>
  <c r="AT75" i="41"/>
  <c r="AR75" i="41"/>
  <c r="AO75" i="41"/>
  <c r="AT74" i="41"/>
  <c r="AR74" i="41"/>
  <c r="AO74" i="41"/>
  <c r="AT73" i="41"/>
  <c r="AR73" i="41"/>
  <c r="AO73" i="41"/>
  <c r="AT72" i="41"/>
  <c r="AR72" i="41"/>
  <c r="AO72" i="41"/>
  <c r="AT71" i="41"/>
  <c r="AR71" i="41"/>
  <c r="AO71" i="41"/>
  <c r="AT70" i="41"/>
  <c r="AR70" i="41"/>
  <c r="AO70" i="41"/>
  <c r="J70" i="41"/>
  <c r="AT69" i="41"/>
  <c r="AR69" i="41"/>
  <c r="AO69" i="41"/>
  <c r="AT68" i="41"/>
  <c r="AR68" i="41"/>
  <c r="AO68" i="41"/>
  <c r="AT67" i="41"/>
  <c r="AR67" i="41"/>
  <c r="AO67" i="41"/>
  <c r="AT66" i="41"/>
  <c r="AO66" i="41"/>
  <c r="AT65" i="41"/>
  <c r="AT64" i="41"/>
  <c r="AT63" i="41"/>
  <c r="AT62" i="41"/>
  <c r="J62" i="41"/>
  <c r="N62" i="41" s="1"/>
  <c r="AT61" i="41"/>
  <c r="J61" i="41"/>
  <c r="AT60" i="41"/>
  <c r="AT59" i="41"/>
  <c r="AH59" i="41"/>
  <c r="AT58" i="41"/>
  <c r="AT57" i="41"/>
  <c r="AT56" i="41"/>
  <c r="AT55" i="41"/>
  <c r="AT54" i="41"/>
  <c r="J54" i="41"/>
  <c r="N54" i="41" s="1"/>
  <c r="AT53" i="41"/>
  <c r="J53" i="41"/>
  <c r="M53" i="41" s="1"/>
  <c r="AG53" i="41" s="1"/>
  <c r="AH53" i="41"/>
  <c r="AT52" i="41"/>
  <c r="D52" i="41"/>
  <c r="AT51" i="41"/>
  <c r="F51" i="41"/>
  <c r="G51" i="41" s="1"/>
  <c r="AT50" i="41"/>
  <c r="AT49" i="41"/>
  <c r="AJ49" i="41"/>
  <c r="AL49" i="41" s="1"/>
  <c r="AT48" i="41"/>
  <c r="AJ48" i="41"/>
  <c r="AL48" i="41" s="1"/>
  <c r="AT47" i="41"/>
  <c r="AJ47" i="41"/>
  <c r="AL47" i="41" s="1"/>
  <c r="F47" i="41"/>
  <c r="G47" i="41" s="1"/>
  <c r="Z47" i="41" s="1"/>
  <c r="AZ47" i="41" s="1"/>
  <c r="AT46" i="41"/>
  <c r="AJ46" i="41"/>
  <c r="AL46" i="41" s="1"/>
  <c r="J46" i="41"/>
  <c r="M46" i="41" s="1"/>
  <c r="AT45" i="41"/>
  <c r="AJ45" i="41"/>
  <c r="AL45" i="41" s="1"/>
  <c r="F45" i="41"/>
  <c r="G45" i="41" s="1"/>
  <c r="AU45" i="41" s="1"/>
  <c r="AT44" i="41"/>
  <c r="AJ44" i="41"/>
  <c r="AL44" i="41" s="1"/>
  <c r="J44" i="41"/>
  <c r="L44" i="41" s="1"/>
  <c r="A44" i="41"/>
  <c r="AT43" i="41"/>
  <c r="AJ43" i="41"/>
  <c r="AL43" i="41" s="1"/>
  <c r="D43" i="41"/>
  <c r="AT42" i="41"/>
  <c r="AJ42" i="41"/>
  <c r="AL42" i="41" s="1"/>
  <c r="J42" i="41"/>
  <c r="N42" i="41" s="1"/>
  <c r="AT41" i="41"/>
  <c r="AJ41" i="41"/>
  <c r="AK41" i="41" s="1"/>
  <c r="AT40" i="41"/>
  <c r="AJ40" i="41"/>
  <c r="AK40" i="41" s="1"/>
  <c r="A40" i="41"/>
  <c r="AT39" i="41"/>
  <c r="AJ39" i="41"/>
  <c r="AK39" i="41" s="1"/>
  <c r="AH39" i="41"/>
  <c r="D39" i="41"/>
  <c r="AT38" i="41"/>
  <c r="AJ38" i="41"/>
  <c r="AK38" i="41" s="1"/>
  <c r="AT37" i="41"/>
  <c r="AJ37" i="41"/>
  <c r="AK37" i="41" s="1"/>
  <c r="AH37" i="41"/>
  <c r="D37" i="41"/>
  <c r="AT36" i="41"/>
  <c r="AJ36" i="41"/>
  <c r="AK36" i="41" s="1"/>
  <c r="AT35" i="41"/>
  <c r="AJ35" i="41"/>
  <c r="AK35" i="41" s="1"/>
  <c r="AT34" i="41"/>
  <c r="AJ34" i="41"/>
  <c r="AK34" i="41" s="1"/>
  <c r="AT33" i="41"/>
  <c r="AT32" i="41"/>
  <c r="AT31" i="41"/>
  <c r="AT30" i="41"/>
  <c r="J30" i="41"/>
  <c r="AT29" i="41"/>
  <c r="J29" i="41"/>
  <c r="M29" i="41" s="1"/>
  <c r="AT28" i="41"/>
  <c r="AT27" i="41"/>
  <c r="AT26" i="41"/>
  <c r="J26" i="41"/>
  <c r="AT25" i="41"/>
  <c r="AO25" i="41"/>
  <c r="AT24" i="41"/>
  <c r="AO24" i="41"/>
  <c r="AT23" i="41"/>
  <c r="AO23" i="41"/>
  <c r="AH23" i="41"/>
  <c r="AT22" i="41"/>
  <c r="AO22" i="41"/>
  <c r="J22" i="41"/>
  <c r="AT21" i="41"/>
  <c r="AO21" i="41"/>
  <c r="AH21" i="41"/>
  <c r="AT20" i="41"/>
  <c r="AO20" i="41"/>
  <c r="D20" i="41"/>
  <c r="AT19" i="41"/>
  <c r="AO19" i="41"/>
  <c r="F19" i="41"/>
  <c r="G19" i="41" s="1"/>
  <c r="R19" i="41" s="1"/>
  <c r="AT18" i="41"/>
  <c r="AO18" i="41"/>
  <c r="AT17" i="41"/>
  <c r="AO17" i="41"/>
  <c r="AT16" i="41"/>
  <c r="AO16" i="41"/>
  <c r="J16" i="41"/>
  <c r="AT15" i="41"/>
  <c r="AO15" i="41"/>
  <c r="F15" i="41"/>
  <c r="G15" i="41" s="1"/>
  <c r="R15" i="41" s="1"/>
  <c r="AT14" i="41"/>
  <c r="AO14" i="41"/>
  <c r="J14" i="41"/>
  <c r="M14" i="41" s="1"/>
  <c r="AT13" i="41"/>
  <c r="AO13" i="41"/>
  <c r="F13" i="41"/>
  <c r="G13" i="41" s="1"/>
  <c r="Q13" i="41" s="1"/>
  <c r="BA13" i="41" s="1"/>
  <c r="BB13" i="41" s="1"/>
  <c r="D13" i="41"/>
  <c r="AT12" i="41"/>
  <c r="AO12" i="41"/>
  <c r="AT11" i="41"/>
  <c r="AO11" i="41"/>
  <c r="AT10" i="41"/>
  <c r="AO10" i="41"/>
  <c r="AT9" i="41"/>
  <c r="AO9" i="41"/>
  <c r="AT8" i="41"/>
  <c r="AO8" i="41"/>
  <c r="AT7" i="41"/>
  <c r="AO7" i="41"/>
  <c r="AH7" i="41"/>
  <c r="A7" i="41"/>
  <c r="AT6" i="41"/>
  <c r="AO6" i="41"/>
  <c r="AT5" i="41"/>
  <c r="AO5" i="41"/>
  <c r="AH5" i="41"/>
  <c r="AT4" i="41"/>
  <c r="AO4" i="41"/>
  <c r="J4" i="41"/>
  <c r="M4" i="41" s="1"/>
  <c r="AT3" i="41"/>
  <c r="AO3" i="41"/>
  <c r="AT2" i="41"/>
  <c r="AO2" i="41"/>
  <c r="AC2" i="41"/>
  <c r="F2" i="41"/>
  <c r="G2" i="41" s="1"/>
  <c r="S2" i="41" s="1"/>
  <c r="J9" i="40"/>
  <c r="J25" i="40"/>
  <c r="L25" i="40" s="1"/>
  <c r="J33" i="40"/>
  <c r="M33" i="40" s="1"/>
  <c r="J73" i="40"/>
  <c r="N73" i="40" s="1"/>
  <c r="J97" i="40"/>
  <c r="J105" i="40"/>
  <c r="J113" i="40"/>
  <c r="L113" i="40" s="1"/>
  <c r="F18" i="40"/>
  <c r="G18" i="40" s="1"/>
  <c r="F34" i="40"/>
  <c r="G34" i="40" s="1"/>
  <c r="AH42" i="40"/>
  <c r="F50" i="40"/>
  <c r="G50" i="40" s="1"/>
  <c r="AA50" i="40" s="1"/>
  <c r="F66" i="40"/>
  <c r="G66" i="40" s="1"/>
  <c r="F82" i="40"/>
  <c r="G82" i="40" s="1"/>
  <c r="F90" i="40"/>
  <c r="G90" i="40" s="1"/>
  <c r="F98" i="40"/>
  <c r="G98" i="40" s="1"/>
  <c r="AB98" i="40" s="1"/>
  <c r="F106" i="40"/>
  <c r="G106" i="40" s="1"/>
  <c r="AE145" i="40" a="1"/>
  <c r="AE145" i="40"/>
  <c r="AE144" i="40" a="1"/>
  <c r="AE144" i="40" s="1"/>
  <c r="AE143" i="40" a="1"/>
  <c r="AE143" i="40" s="1"/>
  <c r="AE142" i="40" a="1"/>
  <c r="AE142" i="40" s="1"/>
  <c r="AE141" i="40" a="1"/>
  <c r="AE141" i="40" s="1"/>
  <c r="AE140" i="40" a="1"/>
  <c r="AE140" i="40" s="1"/>
  <c r="AE139" i="40" a="1"/>
  <c r="AE139" i="40" s="1"/>
  <c r="AE138" i="40" a="1"/>
  <c r="AE138" i="40" s="1"/>
  <c r="AE137" i="40" a="1"/>
  <c r="AE137" i="40" s="1"/>
  <c r="AE136" i="40" a="1"/>
  <c r="AE136" i="40" s="1"/>
  <c r="AE135" i="40" a="1"/>
  <c r="AE135" i="40" s="1"/>
  <c r="AE134" i="40" a="1"/>
  <c r="AE134" i="40" s="1"/>
  <c r="AE133" i="40" a="1"/>
  <c r="AE133" i="40" s="1"/>
  <c r="AE132" i="40" a="1"/>
  <c r="AE132" i="40" s="1"/>
  <c r="AE131" i="40" a="1"/>
  <c r="AE131" i="40" s="1"/>
  <c r="AE130" i="40" a="1"/>
  <c r="AE130" i="40" s="1"/>
  <c r="AT129" i="40"/>
  <c r="AR129" i="40"/>
  <c r="AO129" i="40"/>
  <c r="AT128" i="40"/>
  <c r="AR128" i="40"/>
  <c r="AO128" i="40"/>
  <c r="F128" i="40"/>
  <c r="G128" i="40" s="1"/>
  <c r="AT127" i="40"/>
  <c r="AR127" i="40"/>
  <c r="AO127" i="40"/>
  <c r="AT126" i="40"/>
  <c r="AR126" i="40"/>
  <c r="AO126" i="40"/>
  <c r="J126" i="40"/>
  <c r="AT125" i="40"/>
  <c r="AR125" i="40"/>
  <c r="AO125" i="40"/>
  <c r="AT124" i="40"/>
  <c r="AR124" i="40"/>
  <c r="AO124" i="40"/>
  <c r="AT123" i="40"/>
  <c r="AR123" i="40"/>
  <c r="AO123" i="40"/>
  <c r="J123" i="40"/>
  <c r="L123" i="40" s="1"/>
  <c r="AT122" i="40"/>
  <c r="AR122" i="40"/>
  <c r="AO122" i="40"/>
  <c r="AT121" i="40"/>
  <c r="AR121" i="40"/>
  <c r="AO121" i="40"/>
  <c r="AT120" i="40"/>
  <c r="AR120" i="40"/>
  <c r="AO120" i="40"/>
  <c r="F120" i="40"/>
  <c r="G120" i="40" s="1"/>
  <c r="AT119" i="40"/>
  <c r="AR119" i="40"/>
  <c r="AO119" i="40"/>
  <c r="AT118" i="40"/>
  <c r="AR118" i="40"/>
  <c r="AO118" i="40"/>
  <c r="J118" i="40"/>
  <c r="AT117" i="40"/>
  <c r="AR117" i="40"/>
  <c r="AO117" i="40"/>
  <c r="AT116" i="40"/>
  <c r="AR116" i="40"/>
  <c r="AO116" i="40"/>
  <c r="J116" i="40"/>
  <c r="L116" i="40" s="1"/>
  <c r="AT115" i="40"/>
  <c r="AR115" i="40"/>
  <c r="AO115" i="40"/>
  <c r="F115" i="40"/>
  <c r="G115" i="40" s="1"/>
  <c r="W115" i="40" s="1"/>
  <c r="AT114" i="40"/>
  <c r="AR114" i="40"/>
  <c r="AO114" i="40"/>
  <c r="AT113" i="40"/>
  <c r="AR113" i="40"/>
  <c r="AO113" i="40"/>
  <c r="AT112" i="40"/>
  <c r="AR112" i="40"/>
  <c r="AO112" i="40"/>
  <c r="F112" i="40"/>
  <c r="G112" i="40" s="1"/>
  <c r="AT111" i="40"/>
  <c r="AR111" i="40"/>
  <c r="AO111" i="40"/>
  <c r="AT110" i="40"/>
  <c r="AR110" i="40"/>
  <c r="AO110" i="40"/>
  <c r="J110" i="40"/>
  <c r="M110" i="40" s="1"/>
  <c r="AT109" i="40"/>
  <c r="AR109" i="40"/>
  <c r="AO109" i="40"/>
  <c r="AT108" i="40"/>
  <c r="AR108" i="40"/>
  <c r="AO108" i="40"/>
  <c r="AT107" i="40"/>
  <c r="AR107" i="40"/>
  <c r="AO107" i="40"/>
  <c r="F107" i="40"/>
  <c r="G107" i="40" s="1"/>
  <c r="S107" i="40" s="1"/>
  <c r="AT106" i="40"/>
  <c r="AR106" i="40"/>
  <c r="AO106" i="40"/>
  <c r="AT105" i="40"/>
  <c r="AR105" i="40"/>
  <c r="AO105" i="40"/>
  <c r="AT104" i="40"/>
  <c r="AR104" i="40"/>
  <c r="AO104" i="40"/>
  <c r="AT103" i="40"/>
  <c r="AR103" i="40"/>
  <c r="AO103" i="40"/>
  <c r="AT102" i="40"/>
  <c r="AR102" i="40"/>
  <c r="AO102" i="40"/>
  <c r="AT101" i="40"/>
  <c r="AR101" i="40"/>
  <c r="AO101" i="40"/>
  <c r="AT100" i="40"/>
  <c r="AR100" i="40"/>
  <c r="AO100" i="40"/>
  <c r="F100" i="40"/>
  <c r="G100" i="40" s="1"/>
  <c r="AB100" i="40" s="1"/>
  <c r="AT99" i="40"/>
  <c r="AR99" i="40"/>
  <c r="AO99" i="40"/>
  <c r="AT98" i="40"/>
  <c r="AR98" i="40"/>
  <c r="AO98" i="40"/>
  <c r="AT97" i="40"/>
  <c r="AR97" i="40"/>
  <c r="AO97" i="40"/>
  <c r="AT96" i="40"/>
  <c r="AR96" i="40"/>
  <c r="AO96" i="40"/>
  <c r="AT95" i="40"/>
  <c r="AR95" i="40"/>
  <c r="AO95" i="40"/>
  <c r="AT94" i="40"/>
  <c r="AR94" i="40"/>
  <c r="AO94" i="40"/>
  <c r="J94" i="40"/>
  <c r="AT93" i="40"/>
  <c r="AR93" i="40"/>
  <c r="AO93" i="40"/>
  <c r="AT92" i="40"/>
  <c r="AR92" i="40"/>
  <c r="AO92" i="40"/>
  <c r="AT91" i="40"/>
  <c r="AR91" i="40"/>
  <c r="AO91" i="40"/>
  <c r="J91" i="40"/>
  <c r="L91" i="40" s="1"/>
  <c r="F91" i="40"/>
  <c r="G91" i="40" s="1"/>
  <c r="AS91" i="40" s="1"/>
  <c r="AF91" i="40" s="1"/>
  <c r="AT90" i="40"/>
  <c r="AR90" i="40"/>
  <c r="AO90" i="40"/>
  <c r="AT89" i="40"/>
  <c r="AR89" i="40"/>
  <c r="AO89" i="40"/>
  <c r="AT88" i="40"/>
  <c r="AR88" i="40"/>
  <c r="AO88" i="40"/>
  <c r="AT87" i="40"/>
  <c r="AR87" i="40"/>
  <c r="AO87" i="40"/>
  <c r="AT86" i="40"/>
  <c r="AR86" i="40"/>
  <c r="AO86" i="40"/>
  <c r="AT85" i="40"/>
  <c r="AR85" i="40"/>
  <c r="AO85" i="40"/>
  <c r="AT84" i="40"/>
  <c r="AR84" i="40"/>
  <c r="AO84" i="40"/>
  <c r="AT83" i="40"/>
  <c r="AR83" i="40"/>
  <c r="AO83" i="40"/>
  <c r="F83" i="40"/>
  <c r="G83" i="40" s="1"/>
  <c r="AT82" i="40"/>
  <c r="AR82" i="40"/>
  <c r="AO82" i="40"/>
  <c r="AT81" i="40"/>
  <c r="AR81" i="40"/>
  <c r="AO81" i="40"/>
  <c r="AT80" i="40"/>
  <c r="AR80" i="40"/>
  <c r="AO80" i="40"/>
  <c r="F80" i="40"/>
  <c r="G80" i="40" s="1"/>
  <c r="P80" i="40" s="1"/>
  <c r="AT79" i="40"/>
  <c r="AR79" i="40"/>
  <c r="AO79" i="40"/>
  <c r="AT78" i="40"/>
  <c r="AR78" i="40"/>
  <c r="AO78" i="40"/>
  <c r="J78" i="40"/>
  <c r="AT77" i="40"/>
  <c r="AR77" i="40"/>
  <c r="AO77" i="40"/>
  <c r="AT76" i="40"/>
  <c r="AR76" i="40"/>
  <c r="AO76" i="40"/>
  <c r="J76" i="40"/>
  <c r="AT75" i="40"/>
  <c r="AR75" i="40"/>
  <c r="AO75" i="40"/>
  <c r="F75" i="40"/>
  <c r="G75" i="40" s="1"/>
  <c r="S75" i="40" s="1"/>
  <c r="AT74" i="40"/>
  <c r="AR74" i="40"/>
  <c r="AO74" i="40"/>
  <c r="AT73" i="40"/>
  <c r="AR73" i="40"/>
  <c r="AO73" i="40"/>
  <c r="AT72" i="40"/>
  <c r="AR72" i="40"/>
  <c r="AO72" i="40"/>
  <c r="AT71" i="40"/>
  <c r="AR71" i="40"/>
  <c r="AO71" i="40"/>
  <c r="AT70" i="40"/>
  <c r="AR70" i="40"/>
  <c r="AO70" i="40"/>
  <c r="AT69" i="40"/>
  <c r="AR69" i="40"/>
  <c r="AO69" i="40"/>
  <c r="AT68" i="40"/>
  <c r="AR68" i="40"/>
  <c r="AO68" i="40"/>
  <c r="AT67" i="40"/>
  <c r="AR67" i="40"/>
  <c r="AO67" i="40"/>
  <c r="F67" i="40"/>
  <c r="G67" i="40" s="1"/>
  <c r="AT66" i="40"/>
  <c r="AO66" i="40"/>
  <c r="AT65" i="40"/>
  <c r="AT64" i="40"/>
  <c r="AT63" i="40"/>
  <c r="A63" i="40"/>
  <c r="AT62" i="40"/>
  <c r="D62" i="40"/>
  <c r="AT61" i="40"/>
  <c r="AT60" i="40"/>
  <c r="AT59" i="40"/>
  <c r="AT58" i="40"/>
  <c r="AT57" i="40"/>
  <c r="AT56" i="40"/>
  <c r="AH56" i="40"/>
  <c r="F56" i="40"/>
  <c r="G56" i="40" s="1"/>
  <c r="AT55" i="40"/>
  <c r="AT54" i="40"/>
  <c r="AT53" i="40"/>
  <c r="AT52" i="40"/>
  <c r="AT51" i="40"/>
  <c r="AH51" i="40"/>
  <c r="AT50" i="40"/>
  <c r="AT49" i="40"/>
  <c r="AJ49" i="40"/>
  <c r="AL49" i="40" s="1"/>
  <c r="AT48" i="40"/>
  <c r="AJ48" i="40"/>
  <c r="AL48" i="40" s="1"/>
  <c r="AH48" i="40"/>
  <c r="AT47" i="40"/>
  <c r="AJ47" i="40"/>
  <c r="AL47" i="40" s="1"/>
  <c r="D47" i="40"/>
  <c r="AT46" i="40"/>
  <c r="AJ46" i="40"/>
  <c r="AL46" i="40" s="1"/>
  <c r="J46" i="40"/>
  <c r="AT45" i="40"/>
  <c r="AJ45" i="40"/>
  <c r="AL45" i="40" s="1"/>
  <c r="AT44" i="40"/>
  <c r="AJ44" i="40"/>
  <c r="AL44" i="40" s="1"/>
  <c r="AT43" i="40"/>
  <c r="AJ43" i="40"/>
  <c r="AL43" i="40" s="1"/>
  <c r="AT42" i="40"/>
  <c r="AJ42" i="40"/>
  <c r="AL42" i="40" s="1"/>
  <c r="AT41" i="40"/>
  <c r="AJ41" i="40"/>
  <c r="AK41" i="40" s="1"/>
  <c r="AT40" i="40"/>
  <c r="AJ40" i="40"/>
  <c r="AK40" i="40" s="1"/>
  <c r="F40" i="40"/>
  <c r="G40" i="40" s="1"/>
  <c r="AH40" i="40"/>
  <c r="D40" i="40"/>
  <c r="AT39" i="40"/>
  <c r="AJ39" i="40"/>
  <c r="AK39" i="40" s="1"/>
  <c r="AT38" i="40"/>
  <c r="AJ38" i="40"/>
  <c r="AK38" i="40"/>
  <c r="AT37" i="40"/>
  <c r="AJ37" i="40"/>
  <c r="AK37" i="40" s="1"/>
  <c r="AH37" i="40"/>
  <c r="AT36" i="40"/>
  <c r="AJ36" i="40"/>
  <c r="AK36" i="40" s="1"/>
  <c r="AT35" i="40"/>
  <c r="AJ35" i="40"/>
  <c r="AK35" i="40" s="1"/>
  <c r="AT34" i="40"/>
  <c r="AJ34" i="40"/>
  <c r="AK34" i="40" s="1"/>
  <c r="AT33" i="40"/>
  <c r="AT32" i="40"/>
  <c r="F32" i="40"/>
  <c r="G32" i="40"/>
  <c r="Q32" i="40" s="1"/>
  <c r="BA32" i="40" s="1"/>
  <c r="AT31" i="40"/>
  <c r="AT30" i="40"/>
  <c r="J30" i="40"/>
  <c r="AT29" i="40"/>
  <c r="AT28" i="40"/>
  <c r="AT27" i="40"/>
  <c r="AH27" i="40"/>
  <c r="J27" i="40"/>
  <c r="F27" i="40"/>
  <c r="G27" i="40" s="1"/>
  <c r="V27" i="40" s="1"/>
  <c r="AY27" i="40" s="1"/>
  <c r="AT26" i="40"/>
  <c r="F26" i="40"/>
  <c r="G26" i="40" s="1"/>
  <c r="AT25" i="40"/>
  <c r="AO25" i="40"/>
  <c r="AT24" i="40"/>
  <c r="AO24" i="40"/>
  <c r="AH24" i="40"/>
  <c r="F24" i="40"/>
  <c r="G24" i="40" s="1"/>
  <c r="U24" i="40" s="1"/>
  <c r="AT23" i="40"/>
  <c r="AO23" i="40"/>
  <c r="AT22" i="40"/>
  <c r="AO22" i="40"/>
  <c r="J22" i="40"/>
  <c r="N22" i="40" s="1"/>
  <c r="A22" i="40"/>
  <c r="AT21" i="40"/>
  <c r="AO21" i="40"/>
  <c r="D21" i="40"/>
  <c r="AT20" i="40"/>
  <c r="AO20" i="40"/>
  <c r="AT19" i="40"/>
  <c r="AO19" i="40"/>
  <c r="AH19" i="40"/>
  <c r="F19" i="40"/>
  <c r="G19" i="40" s="1"/>
  <c r="AT18" i="40"/>
  <c r="AO18" i="40"/>
  <c r="AH18" i="40"/>
  <c r="AT17" i="40"/>
  <c r="AO17" i="40"/>
  <c r="AT16" i="40"/>
  <c r="AO16" i="40"/>
  <c r="AH16" i="40"/>
  <c r="F16" i="40"/>
  <c r="G16" i="40" s="1"/>
  <c r="R16" i="40" s="1"/>
  <c r="D16" i="40"/>
  <c r="AT15" i="40"/>
  <c r="AO15" i="40"/>
  <c r="AT14" i="40"/>
  <c r="AO14" i="40"/>
  <c r="AT13" i="40"/>
  <c r="AO13" i="40"/>
  <c r="F13" i="40"/>
  <c r="G13" i="40"/>
  <c r="AH13" i="40"/>
  <c r="AT12" i="40"/>
  <c r="AO12" i="40"/>
  <c r="AT11" i="40"/>
  <c r="AO11" i="40"/>
  <c r="AG11" i="40"/>
  <c r="F11" i="40"/>
  <c r="G11" i="40" s="1"/>
  <c r="AH11" i="40"/>
  <c r="AT10" i="40"/>
  <c r="AO10" i="40"/>
  <c r="AT9" i="40"/>
  <c r="AO9" i="40"/>
  <c r="AT8" i="40"/>
  <c r="AO8" i="40"/>
  <c r="AH8" i="40"/>
  <c r="F8" i="40"/>
  <c r="G8" i="40" s="1"/>
  <c r="AT7" i="40"/>
  <c r="AO7" i="40"/>
  <c r="AT6" i="40"/>
  <c r="AO6" i="40"/>
  <c r="AH6" i="40"/>
  <c r="A6" i="40"/>
  <c r="AT5" i="40"/>
  <c r="AO5" i="40"/>
  <c r="A5" i="40"/>
  <c r="AT4" i="40"/>
  <c r="AO4" i="40"/>
  <c r="AT3" i="40"/>
  <c r="AO3" i="40"/>
  <c r="F3" i="40"/>
  <c r="G3" i="40" s="1"/>
  <c r="AT2" i="40"/>
  <c r="AO2" i="40"/>
  <c r="AH2" i="40"/>
  <c r="AC2" i="40"/>
  <c r="J2" i="40"/>
  <c r="F2" i="40"/>
  <c r="G2" i="40" s="1"/>
  <c r="J17" i="39"/>
  <c r="N17" i="39" s="1"/>
  <c r="J41" i="39"/>
  <c r="N41" i="39" s="1"/>
  <c r="J73" i="39"/>
  <c r="L73" i="39" s="1"/>
  <c r="J89" i="39"/>
  <c r="M89" i="39" s="1"/>
  <c r="M91" i="39"/>
  <c r="J107" i="39"/>
  <c r="J115" i="39"/>
  <c r="AH10" i="39"/>
  <c r="F42" i="39"/>
  <c r="G42" i="39" s="1"/>
  <c r="P42" i="39" s="1"/>
  <c r="F62" i="39"/>
  <c r="G62" i="39" s="1"/>
  <c r="Y62" i="39" s="1"/>
  <c r="F66" i="39"/>
  <c r="G66" i="39" s="1"/>
  <c r="Q66" i="39" s="1"/>
  <c r="BA66" i="39" s="1"/>
  <c r="F78" i="39"/>
  <c r="G78" i="39" s="1"/>
  <c r="F90" i="39"/>
  <c r="G90" i="39" s="1"/>
  <c r="AE90" i="39" s="1" a="1"/>
  <c r="AE90" i="39" s="1"/>
  <c r="F95" i="39"/>
  <c r="G95" i="39" s="1"/>
  <c r="AB95" i="39" s="1"/>
  <c r="F103" i="39"/>
  <c r="G103" i="39" s="1"/>
  <c r="F110" i="39"/>
  <c r="G110" i="39" s="1"/>
  <c r="AE110" i="39" s="1" a="1"/>
  <c r="AE110" i="39" s="1"/>
  <c r="F119" i="39"/>
  <c r="G119" i="39" s="1"/>
  <c r="AE145" i="39" a="1"/>
  <c r="AE145" i="39" s="1"/>
  <c r="AE144" i="39" a="1"/>
  <c r="AE144" i="39" s="1"/>
  <c r="AE143" i="39" a="1"/>
  <c r="AE143" i="39" s="1"/>
  <c r="AE142" i="39" a="1"/>
  <c r="AE142" i="39" s="1"/>
  <c r="AE141" i="39" a="1"/>
  <c r="AE141" i="39" s="1"/>
  <c r="AE140" i="39" a="1"/>
  <c r="AE140" i="39" s="1"/>
  <c r="AE139" i="39" a="1"/>
  <c r="AE139" i="39" s="1"/>
  <c r="AE138" i="39" a="1"/>
  <c r="AE138" i="39" s="1"/>
  <c r="AE137" i="39" a="1"/>
  <c r="AE137" i="39" s="1"/>
  <c r="AE136" i="39" a="1"/>
  <c r="AE136" i="39" s="1"/>
  <c r="AE135" i="39" a="1"/>
  <c r="AE135" i="39" s="1"/>
  <c r="AE134" i="39" a="1"/>
  <c r="AE134" i="39" s="1"/>
  <c r="AE133" i="39" a="1"/>
  <c r="AE133" i="39" s="1"/>
  <c r="AE132" i="39" a="1"/>
  <c r="AE132" i="39" s="1"/>
  <c r="AE131" i="39" a="1"/>
  <c r="AE131" i="39" s="1"/>
  <c r="AE130" i="39" a="1"/>
  <c r="AE130" i="39" s="1"/>
  <c r="AT129" i="39"/>
  <c r="AR129" i="39"/>
  <c r="AO129" i="39"/>
  <c r="AT128" i="39"/>
  <c r="AR128" i="39"/>
  <c r="AO128" i="39"/>
  <c r="AT127" i="39"/>
  <c r="AR127" i="39"/>
  <c r="AO127" i="39"/>
  <c r="AT126" i="39"/>
  <c r="AR126" i="39"/>
  <c r="AO126" i="39"/>
  <c r="J126" i="39"/>
  <c r="N126" i="39" s="1"/>
  <c r="AT125" i="39"/>
  <c r="AR125" i="39"/>
  <c r="AO125" i="39"/>
  <c r="F125" i="39"/>
  <c r="G125" i="39" s="1"/>
  <c r="AT124" i="39"/>
  <c r="AR124" i="39"/>
  <c r="AO124" i="39"/>
  <c r="F124" i="39"/>
  <c r="G124" i="39" s="1"/>
  <c r="Z124" i="39" s="1"/>
  <c r="AZ124" i="39" s="1"/>
  <c r="AT123" i="39"/>
  <c r="AR123" i="39"/>
  <c r="AO123" i="39"/>
  <c r="J123" i="39"/>
  <c r="AT122" i="39"/>
  <c r="AR122" i="39"/>
  <c r="AO122" i="39"/>
  <c r="J122" i="39"/>
  <c r="N122" i="39" s="1"/>
  <c r="AT121" i="39"/>
  <c r="AR121" i="39"/>
  <c r="AO121" i="39"/>
  <c r="AT120" i="39"/>
  <c r="AR120" i="39"/>
  <c r="AO120" i="39"/>
  <c r="AT119" i="39"/>
  <c r="AR119" i="39"/>
  <c r="AO119" i="39"/>
  <c r="AT118" i="39"/>
  <c r="AR118" i="39"/>
  <c r="AO118" i="39"/>
  <c r="AT117" i="39"/>
  <c r="AR117" i="39"/>
  <c r="AO117" i="39"/>
  <c r="F117" i="39"/>
  <c r="G117" i="39" s="1"/>
  <c r="AT116" i="39"/>
  <c r="AR116" i="39"/>
  <c r="AO116" i="39"/>
  <c r="AT115" i="39"/>
  <c r="AR115" i="39"/>
  <c r="AO115" i="39"/>
  <c r="AT114" i="39"/>
  <c r="AR114" i="39"/>
  <c r="AO114" i="39"/>
  <c r="J114" i="39"/>
  <c r="N114" i="39" s="1"/>
  <c r="AT113" i="39"/>
  <c r="AR113" i="39"/>
  <c r="AO113" i="39"/>
  <c r="AT112" i="39"/>
  <c r="AR112" i="39"/>
  <c r="AO112" i="39"/>
  <c r="AT111" i="39"/>
  <c r="AR111" i="39"/>
  <c r="AO111" i="39"/>
  <c r="F111" i="39"/>
  <c r="G111" i="39" s="1"/>
  <c r="AT110" i="39"/>
  <c r="AR110" i="39"/>
  <c r="AO110" i="39"/>
  <c r="J110" i="39"/>
  <c r="N110" i="39" s="1"/>
  <c r="AT109" i="39"/>
  <c r="AR109" i="39"/>
  <c r="AO109" i="39"/>
  <c r="J109" i="39"/>
  <c r="F109" i="39"/>
  <c r="G109" i="39" s="1"/>
  <c r="AT108" i="39"/>
  <c r="AR108" i="39"/>
  <c r="AO108" i="39"/>
  <c r="F108" i="39"/>
  <c r="G108" i="39" s="1"/>
  <c r="AT107" i="39"/>
  <c r="AR107" i="39"/>
  <c r="AO107" i="39"/>
  <c r="AT106" i="39"/>
  <c r="AR106" i="39"/>
  <c r="AO106" i="39"/>
  <c r="AT105" i="39"/>
  <c r="AR105" i="39"/>
  <c r="AO105" i="39"/>
  <c r="AT104" i="39"/>
  <c r="AR104" i="39"/>
  <c r="AO104" i="39"/>
  <c r="AT103" i="39"/>
  <c r="AR103" i="39"/>
  <c r="AO103" i="39"/>
  <c r="AT102" i="39"/>
  <c r="AR102" i="39"/>
  <c r="AO102" i="39"/>
  <c r="AT101" i="39"/>
  <c r="AR101" i="39"/>
  <c r="AO101" i="39"/>
  <c r="F101" i="39"/>
  <c r="G101" i="39" s="1"/>
  <c r="AS101" i="39" s="1"/>
  <c r="AF101" i="39" s="1"/>
  <c r="AT100" i="39"/>
  <c r="AR100" i="39"/>
  <c r="AO100" i="39"/>
  <c r="AT99" i="39"/>
  <c r="AR99" i="39"/>
  <c r="AO99" i="39"/>
  <c r="J99" i="39"/>
  <c r="L99" i="39" s="1"/>
  <c r="AT98" i="39"/>
  <c r="AR98" i="39"/>
  <c r="AO98" i="39"/>
  <c r="AT97" i="39"/>
  <c r="AR97" i="39"/>
  <c r="AO97" i="39"/>
  <c r="AT96" i="39"/>
  <c r="AR96" i="39"/>
  <c r="AO96" i="39"/>
  <c r="AT95" i="39"/>
  <c r="AR95" i="39"/>
  <c r="AO95" i="39"/>
  <c r="AT94" i="39"/>
  <c r="AR94" i="39"/>
  <c r="AO94" i="39"/>
  <c r="AT93" i="39"/>
  <c r="AR93" i="39"/>
  <c r="AO93" i="39"/>
  <c r="AT92" i="39"/>
  <c r="AR92" i="39"/>
  <c r="AO92" i="39"/>
  <c r="AT91" i="39"/>
  <c r="AR91" i="39"/>
  <c r="AO91" i="39"/>
  <c r="AT90" i="39"/>
  <c r="AR90" i="39"/>
  <c r="AO90" i="39"/>
  <c r="AT89" i="39"/>
  <c r="AR89" i="39"/>
  <c r="AO89" i="39"/>
  <c r="AT88" i="39"/>
  <c r="AR88" i="39"/>
  <c r="AO88" i="39"/>
  <c r="F88" i="39"/>
  <c r="G88" i="39" s="1"/>
  <c r="AT87" i="39"/>
  <c r="AR87" i="39"/>
  <c r="AO87" i="39"/>
  <c r="AT86" i="39"/>
  <c r="AR86" i="39"/>
  <c r="AO86" i="39"/>
  <c r="AT85" i="39"/>
  <c r="AR85" i="39"/>
  <c r="AO85" i="39"/>
  <c r="AT84" i="39"/>
  <c r="AR84" i="39"/>
  <c r="AO84" i="39"/>
  <c r="AT83" i="39"/>
  <c r="AR83" i="39"/>
  <c r="AO83" i="39"/>
  <c r="J83" i="39"/>
  <c r="AT82" i="39"/>
  <c r="AR82" i="39"/>
  <c r="AO82" i="39"/>
  <c r="AT81" i="39"/>
  <c r="AR81" i="39"/>
  <c r="AO81" i="39"/>
  <c r="AT80" i="39"/>
  <c r="AR80" i="39"/>
  <c r="AO80" i="39"/>
  <c r="AT79" i="39"/>
  <c r="AR79" i="39"/>
  <c r="AO79" i="39"/>
  <c r="AT78" i="39"/>
  <c r="AR78" i="39"/>
  <c r="AO78" i="39"/>
  <c r="AT77" i="39"/>
  <c r="AR77" i="39"/>
  <c r="AO77" i="39"/>
  <c r="AT76" i="39"/>
  <c r="AR76" i="39"/>
  <c r="AO76" i="39"/>
  <c r="F76" i="39"/>
  <c r="G76" i="39" s="1"/>
  <c r="AE76" i="39" s="1" a="1"/>
  <c r="AE76" i="39" s="1"/>
  <c r="AT75" i="39"/>
  <c r="AR75" i="39"/>
  <c r="AO75" i="39"/>
  <c r="AT74" i="39"/>
  <c r="AR74" i="39"/>
  <c r="AO74" i="39"/>
  <c r="J74" i="39"/>
  <c r="AT73" i="39"/>
  <c r="AR73" i="39"/>
  <c r="AO73" i="39"/>
  <c r="AT72" i="39"/>
  <c r="AR72" i="39"/>
  <c r="AO72" i="39"/>
  <c r="F72" i="39"/>
  <c r="G72" i="39" s="1"/>
  <c r="AS72" i="39" s="1"/>
  <c r="AF72" i="39" s="1"/>
  <c r="AT71" i="39"/>
  <c r="AR71" i="39"/>
  <c r="AO71" i="39"/>
  <c r="AT70" i="39"/>
  <c r="AR70" i="39"/>
  <c r="AO70" i="39"/>
  <c r="AT69" i="39"/>
  <c r="AR69" i="39"/>
  <c r="AO69" i="39"/>
  <c r="F69" i="39"/>
  <c r="G69" i="39" s="1"/>
  <c r="Q69" i="39" s="1"/>
  <c r="BA69" i="39" s="1"/>
  <c r="AT68" i="39"/>
  <c r="AR68" i="39"/>
  <c r="AO68" i="39"/>
  <c r="AT67" i="39"/>
  <c r="AR67" i="39"/>
  <c r="AO67" i="39"/>
  <c r="J67" i="39"/>
  <c r="M67" i="39" s="1"/>
  <c r="L67" i="39"/>
  <c r="AT66" i="39"/>
  <c r="AO66" i="39"/>
  <c r="AT65" i="39"/>
  <c r="AT64" i="39"/>
  <c r="AT63" i="39"/>
  <c r="AT62" i="39"/>
  <c r="J62" i="39"/>
  <c r="M62" i="39" s="1"/>
  <c r="AT61" i="39"/>
  <c r="AT60" i="39"/>
  <c r="AT59" i="39"/>
  <c r="J59" i="39"/>
  <c r="N59" i="39" s="1"/>
  <c r="AT58" i="39"/>
  <c r="AT57" i="39"/>
  <c r="AT56" i="39"/>
  <c r="AT55" i="39"/>
  <c r="AT54" i="39"/>
  <c r="AH54" i="39"/>
  <c r="F54" i="39"/>
  <c r="G54" i="39" s="1"/>
  <c r="AT53" i="39"/>
  <c r="F53" i="39"/>
  <c r="G53" i="39" s="1"/>
  <c r="W53" i="39" s="1"/>
  <c r="AT52" i="39"/>
  <c r="AT51" i="39"/>
  <c r="AT50" i="39"/>
  <c r="AT49" i="39"/>
  <c r="AJ49" i="39"/>
  <c r="AL49" i="39" s="1"/>
  <c r="AT48" i="39"/>
  <c r="AJ48" i="39"/>
  <c r="AL48" i="39" s="1"/>
  <c r="AH48" i="39"/>
  <c r="AT47" i="39"/>
  <c r="AJ47" i="39"/>
  <c r="AL47" i="39" s="1"/>
  <c r="AT46" i="39"/>
  <c r="AJ46" i="39"/>
  <c r="AL46" i="39" s="1"/>
  <c r="J46" i="39"/>
  <c r="N46" i="39" s="1"/>
  <c r="AT45" i="39"/>
  <c r="AJ45" i="39"/>
  <c r="AL45" i="39"/>
  <c r="AT44" i="39"/>
  <c r="AJ44" i="39"/>
  <c r="AL44" i="39" s="1"/>
  <c r="AT43" i="39"/>
  <c r="AJ43" i="39"/>
  <c r="AL43" i="39" s="1"/>
  <c r="AH43" i="39"/>
  <c r="A43" i="39"/>
  <c r="AT42" i="39"/>
  <c r="AJ42" i="39"/>
  <c r="AL42" i="39" s="1"/>
  <c r="AT41" i="39"/>
  <c r="AJ41" i="39"/>
  <c r="AK41" i="39" s="1"/>
  <c r="AT40" i="39"/>
  <c r="AJ40" i="39"/>
  <c r="AK40" i="39" s="1"/>
  <c r="AT39" i="39"/>
  <c r="AJ39" i="39"/>
  <c r="AK39" i="39" s="1"/>
  <c r="AT38" i="39"/>
  <c r="AJ38" i="39"/>
  <c r="AK38" i="39" s="1"/>
  <c r="AT37" i="39"/>
  <c r="AJ37" i="39"/>
  <c r="AK37" i="39" s="1"/>
  <c r="AT36" i="39"/>
  <c r="AJ36" i="39"/>
  <c r="AK36" i="39" s="1"/>
  <c r="J36" i="39"/>
  <c r="AB36" i="39" s="1"/>
  <c r="F36" i="39"/>
  <c r="G36" i="39" s="1"/>
  <c r="AU36" i="39" s="1"/>
  <c r="D36" i="39"/>
  <c r="AT35" i="39"/>
  <c r="AJ35" i="39"/>
  <c r="AK35" i="39" s="1"/>
  <c r="AT34" i="39"/>
  <c r="AJ34" i="39"/>
  <c r="AK34" i="39" s="1"/>
  <c r="AT33" i="39"/>
  <c r="AT32" i="39"/>
  <c r="AH32" i="39"/>
  <c r="A32" i="39"/>
  <c r="AT31" i="39"/>
  <c r="AT30" i="39"/>
  <c r="AT29" i="39"/>
  <c r="AT28" i="39"/>
  <c r="D28" i="39"/>
  <c r="AT27" i="39"/>
  <c r="J27" i="39"/>
  <c r="N27" i="39" s="1"/>
  <c r="F27" i="39"/>
  <c r="G27" i="39" s="1"/>
  <c r="AT26" i="39"/>
  <c r="AT25" i="39"/>
  <c r="AO25" i="39"/>
  <c r="AT24" i="39"/>
  <c r="AO24" i="39"/>
  <c r="AT23" i="39"/>
  <c r="AO23" i="39"/>
  <c r="AT22" i="39"/>
  <c r="AO22" i="39"/>
  <c r="AT21" i="39"/>
  <c r="AO21" i="39"/>
  <c r="F21" i="39"/>
  <c r="G21" i="39" s="1"/>
  <c r="AT20" i="39"/>
  <c r="AO20" i="39"/>
  <c r="J20" i="39"/>
  <c r="N20" i="39" s="1"/>
  <c r="AT19" i="39"/>
  <c r="AO19" i="39"/>
  <c r="AH19" i="39"/>
  <c r="D19" i="39"/>
  <c r="AT18" i="39"/>
  <c r="AO18" i="39"/>
  <c r="AT17" i="39"/>
  <c r="AO17" i="39"/>
  <c r="AT16" i="39"/>
  <c r="AO16" i="39"/>
  <c r="D16" i="39"/>
  <c r="AT15" i="39"/>
  <c r="AO15" i="39"/>
  <c r="AT14" i="39"/>
  <c r="AO14" i="39"/>
  <c r="F14" i="39"/>
  <c r="G14" i="39" s="1"/>
  <c r="AT13" i="39"/>
  <c r="AO13" i="39"/>
  <c r="AT12" i="39"/>
  <c r="AO12" i="39"/>
  <c r="A12" i="39"/>
  <c r="AT11" i="39"/>
  <c r="AO11" i="39"/>
  <c r="J11" i="39"/>
  <c r="N11" i="39" s="1"/>
  <c r="F11" i="39"/>
  <c r="G11" i="39" s="1"/>
  <c r="V11" i="39" s="1"/>
  <c r="AY11" i="39" s="1"/>
  <c r="AT10" i="39"/>
  <c r="AO10" i="39"/>
  <c r="J10" i="39"/>
  <c r="AT9" i="39"/>
  <c r="AO9" i="39"/>
  <c r="J9" i="39"/>
  <c r="N9" i="39" s="1"/>
  <c r="AT8" i="39"/>
  <c r="AO8" i="39"/>
  <c r="AH8" i="39"/>
  <c r="D8" i="39"/>
  <c r="AT7" i="39"/>
  <c r="AO7" i="39"/>
  <c r="AT6" i="39"/>
  <c r="AO6" i="39"/>
  <c r="AT5" i="39"/>
  <c r="AO5" i="39"/>
  <c r="AT4" i="39"/>
  <c r="AO4" i="39"/>
  <c r="A4" i="39"/>
  <c r="AT3" i="39"/>
  <c r="AO3" i="39"/>
  <c r="J3" i="39"/>
  <c r="AT2" i="39"/>
  <c r="AO2" i="39"/>
  <c r="AC2" i="39"/>
  <c r="J2" i="39"/>
  <c r="M2" i="39" s="1"/>
  <c r="AE145" i="38" a="1"/>
  <c r="AE145" i="38" s="1"/>
  <c r="AE144" i="38" a="1"/>
  <c r="AE144" i="38" s="1"/>
  <c r="AE143" i="38" a="1"/>
  <c r="AE143" i="38" s="1"/>
  <c r="AE142" i="38" a="1"/>
  <c r="AE142" i="38" s="1"/>
  <c r="AE141" i="38" a="1"/>
  <c r="AE141" i="38" s="1"/>
  <c r="AE140" i="38" a="1"/>
  <c r="AE140" i="38" s="1"/>
  <c r="AE139" i="38" a="1"/>
  <c r="AE139" i="38" s="1"/>
  <c r="AE138" i="38" a="1"/>
  <c r="AE138" i="38" s="1"/>
  <c r="AE137" i="38" a="1"/>
  <c r="AE137" i="38" s="1"/>
  <c r="AE136" i="38" a="1"/>
  <c r="AE136" i="38" s="1"/>
  <c r="AE135" i="38" a="1"/>
  <c r="AE135" i="38" s="1"/>
  <c r="AE134" i="38" a="1"/>
  <c r="AE134" i="38" s="1"/>
  <c r="AE133" i="38" a="1"/>
  <c r="AE133" i="38" s="1"/>
  <c r="AE132" i="38" a="1"/>
  <c r="AE132" i="38" s="1"/>
  <c r="AE131" i="38" a="1"/>
  <c r="AE131" i="38" s="1"/>
  <c r="AE130" i="38" a="1"/>
  <c r="AE130" i="38" s="1"/>
  <c r="AT129" i="38"/>
  <c r="AR129" i="38"/>
  <c r="AO129" i="38"/>
  <c r="AT128" i="38"/>
  <c r="AR128" i="38"/>
  <c r="AO128" i="38"/>
  <c r="F128" i="38"/>
  <c r="G128" i="38" s="1"/>
  <c r="AT127" i="38"/>
  <c r="AR127" i="38"/>
  <c r="AO127" i="38"/>
  <c r="J127" i="38"/>
  <c r="AT126" i="38"/>
  <c r="AR126" i="38"/>
  <c r="AO126" i="38"/>
  <c r="J126" i="38"/>
  <c r="AT125" i="38"/>
  <c r="AR125" i="38"/>
  <c r="AO125" i="38"/>
  <c r="AT124" i="38"/>
  <c r="AR124" i="38"/>
  <c r="AO124" i="38"/>
  <c r="F124" i="38"/>
  <c r="G124" i="38" s="1"/>
  <c r="AT123" i="38"/>
  <c r="AR123" i="38"/>
  <c r="AO123" i="38"/>
  <c r="F123" i="38"/>
  <c r="G123" i="38" s="1"/>
  <c r="AT122" i="38"/>
  <c r="AR122" i="38"/>
  <c r="AO122" i="38"/>
  <c r="J122" i="38"/>
  <c r="N122" i="38" s="1"/>
  <c r="AT121" i="38"/>
  <c r="AR121" i="38"/>
  <c r="AO121" i="38"/>
  <c r="AT120" i="38"/>
  <c r="AR120" i="38"/>
  <c r="AO120" i="38"/>
  <c r="J120" i="38"/>
  <c r="M120" i="38" s="1"/>
  <c r="AT119" i="38"/>
  <c r="AR119" i="38"/>
  <c r="AO119" i="38"/>
  <c r="J119" i="38"/>
  <c r="AT118" i="38"/>
  <c r="AR118" i="38"/>
  <c r="AO118" i="38"/>
  <c r="J118" i="38"/>
  <c r="N118" i="38" s="1"/>
  <c r="AT117" i="38"/>
  <c r="AR117" i="38"/>
  <c r="AO117" i="38"/>
  <c r="AT116" i="38"/>
  <c r="AR116" i="38"/>
  <c r="AO116" i="38"/>
  <c r="AT115" i="38"/>
  <c r="AR115" i="38"/>
  <c r="AO115" i="38"/>
  <c r="AT114" i="38"/>
  <c r="AR114" i="38"/>
  <c r="AO114" i="38"/>
  <c r="J114" i="38"/>
  <c r="AT113" i="38"/>
  <c r="AR113" i="38"/>
  <c r="AO113" i="38"/>
  <c r="AT112" i="38"/>
  <c r="AR112" i="38"/>
  <c r="AO112" i="38"/>
  <c r="F112" i="38"/>
  <c r="G112" i="38" s="1"/>
  <c r="AT111" i="38"/>
  <c r="AR111" i="38"/>
  <c r="AO111" i="38"/>
  <c r="J111" i="38"/>
  <c r="L111" i="38" s="1"/>
  <c r="AT110" i="38"/>
  <c r="AR110" i="38"/>
  <c r="AO110" i="38"/>
  <c r="J110" i="38"/>
  <c r="L110" i="38" s="1"/>
  <c r="F110" i="38"/>
  <c r="G110" i="38" s="1"/>
  <c r="AT109" i="38"/>
  <c r="AR109" i="38"/>
  <c r="AO109" i="38"/>
  <c r="J109" i="38"/>
  <c r="Y109" i="38" s="1"/>
  <c r="F109" i="38"/>
  <c r="G109" i="38" s="1"/>
  <c r="AT108" i="38"/>
  <c r="AR108" i="38"/>
  <c r="AO108" i="38"/>
  <c r="F108" i="38"/>
  <c r="G108" i="38" s="1"/>
  <c r="AT107" i="38"/>
  <c r="AR107" i="38"/>
  <c r="AO107" i="38"/>
  <c r="AT106" i="38"/>
  <c r="AR106" i="38"/>
  <c r="AO106" i="38"/>
  <c r="J106" i="38"/>
  <c r="N106" i="38" s="1"/>
  <c r="AT105" i="38"/>
  <c r="AR105" i="38"/>
  <c r="AO105" i="38"/>
  <c r="AT104" i="38"/>
  <c r="AR104" i="38"/>
  <c r="AO104" i="38"/>
  <c r="AT103" i="38"/>
  <c r="AR103" i="38"/>
  <c r="AO103" i="38"/>
  <c r="J103" i="38"/>
  <c r="M103" i="38" s="1"/>
  <c r="AT102" i="38"/>
  <c r="AR102" i="38"/>
  <c r="AO102" i="38"/>
  <c r="AT101" i="38"/>
  <c r="AR101" i="38"/>
  <c r="AO101" i="38"/>
  <c r="J101" i="38"/>
  <c r="N101" i="38" s="1"/>
  <c r="AT100" i="38"/>
  <c r="AR100" i="38"/>
  <c r="AO100" i="38"/>
  <c r="F100" i="38"/>
  <c r="G100" i="38" s="1"/>
  <c r="AT99" i="38"/>
  <c r="AR99" i="38"/>
  <c r="AO99" i="38"/>
  <c r="F99" i="38"/>
  <c r="G99" i="38" s="1"/>
  <c r="Y99" i="38" s="1"/>
  <c r="AT98" i="38"/>
  <c r="AR98" i="38"/>
  <c r="AO98" i="38"/>
  <c r="J98" i="38"/>
  <c r="N98" i="38" s="1"/>
  <c r="AT97" i="38"/>
  <c r="AR97" i="38"/>
  <c r="AO97" i="38"/>
  <c r="AT96" i="38"/>
  <c r="AR96" i="38"/>
  <c r="AO96" i="38"/>
  <c r="AT95" i="38"/>
  <c r="AR95" i="38"/>
  <c r="AO95" i="38"/>
  <c r="J95" i="38"/>
  <c r="L95" i="38" s="1"/>
  <c r="F95" i="38"/>
  <c r="G95" i="38" s="1"/>
  <c r="Y95" i="38" s="1"/>
  <c r="AT94" i="38"/>
  <c r="AR94" i="38"/>
  <c r="AO94" i="38"/>
  <c r="J94" i="38"/>
  <c r="L94" i="38" s="1"/>
  <c r="D94" i="38"/>
  <c r="AT93" i="38"/>
  <c r="AR93" i="38"/>
  <c r="AO93" i="38"/>
  <c r="AT92" i="38"/>
  <c r="AR92" i="38"/>
  <c r="AO92" i="38"/>
  <c r="D92" i="38"/>
  <c r="AT91" i="38"/>
  <c r="AR91" i="38"/>
  <c r="AO91" i="38"/>
  <c r="J91" i="38"/>
  <c r="M91" i="38" s="1"/>
  <c r="AT90" i="38"/>
  <c r="AR90" i="38"/>
  <c r="AO90" i="38"/>
  <c r="AT89" i="38"/>
  <c r="AR89" i="38"/>
  <c r="AO89" i="38"/>
  <c r="AT88" i="38"/>
  <c r="AR88" i="38"/>
  <c r="AO88" i="38"/>
  <c r="J88" i="38"/>
  <c r="AT87" i="38"/>
  <c r="AR87" i="38"/>
  <c r="AO87" i="38"/>
  <c r="J87" i="38"/>
  <c r="AT86" i="38"/>
  <c r="AR86" i="38"/>
  <c r="AO86" i="38"/>
  <c r="AT85" i="38"/>
  <c r="AR85" i="38"/>
  <c r="AO85" i="38"/>
  <c r="AT84" i="38"/>
  <c r="AR84" i="38"/>
  <c r="AO84" i="38"/>
  <c r="J84" i="38"/>
  <c r="M84" i="38" s="1"/>
  <c r="AT83" i="38"/>
  <c r="AR83" i="38"/>
  <c r="AO83" i="38"/>
  <c r="J83" i="38"/>
  <c r="AT82" i="38"/>
  <c r="AR82" i="38"/>
  <c r="AO82" i="38"/>
  <c r="AT81" i="38"/>
  <c r="AR81" i="38"/>
  <c r="AO81" i="38"/>
  <c r="AT80" i="38"/>
  <c r="AR80" i="38"/>
  <c r="AO80" i="38"/>
  <c r="J80" i="38"/>
  <c r="AT79" i="38"/>
  <c r="AR79" i="38"/>
  <c r="AO79" i="38"/>
  <c r="J79" i="38"/>
  <c r="AT78" i="38"/>
  <c r="AR78" i="38"/>
  <c r="AO78" i="38"/>
  <c r="AT77" i="38"/>
  <c r="AR77" i="38"/>
  <c r="AO77" i="38"/>
  <c r="AT76" i="38"/>
  <c r="AR76" i="38"/>
  <c r="AO76" i="38"/>
  <c r="F76" i="38"/>
  <c r="G76" i="38" s="1"/>
  <c r="AT75" i="38"/>
  <c r="AR75" i="38"/>
  <c r="AO75" i="38"/>
  <c r="J75" i="38"/>
  <c r="AT74" i="38"/>
  <c r="AR74" i="38"/>
  <c r="AO74" i="38"/>
  <c r="AT73" i="38"/>
  <c r="AR73" i="38"/>
  <c r="AO73" i="38"/>
  <c r="AT72" i="38"/>
  <c r="AR72" i="38"/>
  <c r="AO72" i="38"/>
  <c r="J72" i="38"/>
  <c r="AT71" i="38"/>
  <c r="AR71" i="38"/>
  <c r="AO71" i="38"/>
  <c r="AT70" i="38"/>
  <c r="AR70" i="38"/>
  <c r="AO70" i="38"/>
  <c r="AT69" i="38"/>
  <c r="AR69" i="38"/>
  <c r="AO69" i="38"/>
  <c r="AT68" i="38"/>
  <c r="AR68" i="38"/>
  <c r="AO68" i="38"/>
  <c r="F68" i="38"/>
  <c r="G68" i="38"/>
  <c r="AT67" i="38"/>
  <c r="AR67" i="38"/>
  <c r="AO67" i="38"/>
  <c r="J67" i="38"/>
  <c r="N67" i="38" s="1"/>
  <c r="F67" i="38"/>
  <c r="G67" i="38" s="1"/>
  <c r="Z67" i="38" s="1"/>
  <c r="AZ67" i="38" s="1"/>
  <c r="AT66" i="38"/>
  <c r="AO66" i="38"/>
  <c r="AT65" i="38"/>
  <c r="AT64" i="38"/>
  <c r="AT63" i="38"/>
  <c r="J63" i="38"/>
  <c r="L63" i="38" s="1"/>
  <c r="AT62" i="38"/>
  <c r="AT61" i="38"/>
  <c r="J61" i="38"/>
  <c r="L61" i="38" s="1"/>
  <c r="AT60" i="38"/>
  <c r="J60" i="38"/>
  <c r="AH60" i="38"/>
  <c r="AT59" i="38"/>
  <c r="AH59" i="38"/>
  <c r="D59" i="38"/>
  <c r="AT58" i="38"/>
  <c r="AT57" i="38"/>
  <c r="AT56" i="38"/>
  <c r="J56" i="38"/>
  <c r="AT55" i="38"/>
  <c r="AT54" i="38"/>
  <c r="AT53" i="38"/>
  <c r="AH53" i="38"/>
  <c r="AT52" i="38"/>
  <c r="AH52" i="38"/>
  <c r="J52" i="38"/>
  <c r="A52" i="38"/>
  <c r="D52" i="38"/>
  <c r="AT51" i="38"/>
  <c r="AH51" i="38"/>
  <c r="D51" i="38"/>
  <c r="A51" i="38"/>
  <c r="AT50" i="38"/>
  <c r="AT49" i="38"/>
  <c r="AJ49" i="38"/>
  <c r="AL49" i="38" s="1"/>
  <c r="AT48" i="38"/>
  <c r="AJ48" i="38"/>
  <c r="AL48" i="38" s="1"/>
  <c r="J48" i="38"/>
  <c r="N48" i="38" s="1"/>
  <c r="AT47" i="38"/>
  <c r="AJ47" i="38"/>
  <c r="AL47" i="38" s="1"/>
  <c r="A47" i="38"/>
  <c r="AT46" i="38"/>
  <c r="AJ46" i="38"/>
  <c r="AL46" i="38" s="1"/>
  <c r="AT45" i="38"/>
  <c r="AJ45" i="38"/>
  <c r="AL45" i="38" s="1"/>
  <c r="J45" i="38"/>
  <c r="F45" i="38"/>
  <c r="G45" i="38" s="1"/>
  <c r="A45" i="38"/>
  <c r="AT44" i="38"/>
  <c r="AJ44" i="38"/>
  <c r="AL44" i="38" s="1"/>
  <c r="AH44" i="38"/>
  <c r="J44" i="38"/>
  <c r="F44" i="38"/>
  <c r="G44" i="38" s="1"/>
  <c r="AT43" i="38"/>
  <c r="AJ43" i="38"/>
  <c r="AL43" i="38" s="1"/>
  <c r="A43" i="38"/>
  <c r="AT42" i="38"/>
  <c r="AJ42" i="38"/>
  <c r="AL42" i="38" s="1"/>
  <c r="AT41" i="38"/>
  <c r="AJ41" i="38"/>
  <c r="AK41" i="38" s="1"/>
  <c r="AT40" i="38"/>
  <c r="AJ40" i="38"/>
  <c r="AK40" i="38" s="1"/>
  <c r="J40" i="38"/>
  <c r="F40" i="38"/>
  <c r="G40" i="38" s="1"/>
  <c r="AT39" i="38"/>
  <c r="AJ39" i="38"/>
  <c r="AK39" i="38" s="1"/>
  <c r="AT38" i="38"/>
  <c r="AJ38" i="38"/>
  <c r="AK38" i="38" s="1"/>
  <c r="AT37" i="38"/>
  <c r="AJ37" i="38"/>
  <c r="AK37" i="38" s="1"/>
  <c r="AH37" i="38"/>
  <c r="AT36" i="38"/>
  <c r="AJ36" i="38"/>
  <c r="AK36" i="38" s="1"/>
  <c r="J36" i="38"/>
  <c r="AT35" i="38"/>
  <c r="AJ35" i="38"/>
  <c r="AK35" i="38" s="1"/>
  <c r="AT34" i="38"/>
  <c r="AJ34" i="38"/>
  <c r="AK34" i="38" s="1"/>
  <c r="AT33" i="38"/>
  <c r="J33" i="38"/>
  <c r="AT32" i="38"/>
  <c r="J32" i="38"/>
  <c r="AH32" i="38"/>
  <c r="AT31" i="38"/>
  <c r="AT30" i="38"/>
  <c r="AT29" i="38"/>
  <c r="L29" i="38"/>
  <c r="F29" i="38"/>
  <c r="G29" i="38" s="1"/>
  <c r="AT28" i="38"/>
  <c r="J28" i="38"/>
  <c r="F28" i="38"/>
  <c r="G28" i="38" s="1"/>
  <c r="AH28" i="38"/>
  <c r="AT27" i="38"/>
  <c r="AT26" i="38"/>
  <c r="AT25" i="38"/>
  <c r="AO25" i="38"/>
  <c r="AT24" i="38"/>
  <c r="AO24" i="38"/>
  <c r="AH24" i="38"/>
  <c r="J24" i="38"/>
  <c r="L24" i="38" s="1"/>
  <c r="D24" i="38"/>
  <c r="A24" i="38"/>
  <c r="AT23" i="38"/>
  <c r="AO23" i="38"/>
  <c r="AT22" i="38"/>
  <c r="AO22" i="38"/>
  <c r="AT21" i="38"/>
  <c r="AO21" i="38"/>
  <c r="AT20" i="38"/>
  <c r="AO20" i="38"/>
  <c r="AH20" i="38"/>
  <c r="J20" i="38"/>
  <c r="F20" i="38"/>
  <c r="G20" i="38"/>
  <c r="D20" i="38"/>
  <c r="AT19" i="38"/>
  <c r="AO19" i="38"/>
  <c r="AH19" i="38"/>
  <c r="F19" i="38"/>
  <c r="G19" i="38" s="1"/>
  <c r="V19" i="38" s="1"/>
  <c r="AY19" i="38" s="1"/>
  <c r="AT18" i="38"/>
  <c r="AO18" i="38"/>
  <c r="F18" i="38"/>
  <c r="G18" i="38" s="1"/>
  <c r="AT17" i="38"/>
  <c r="AO17" i="38"/>
  <c r="AT16" i="38"/>
  <c r="AO16" i="38"/>
  <c r="J16" i="38"/>
  <c r="Y16" i="38" s="1"/>
  <c r="F16" i="38"/>
  <c r="G16" i="38" s="1"/>
  <c r="AT15" i="38"/>
  <c r="AO15" i="38"/>
  <c r="J15" i="38"/>
  <c r="AT14" i="38"/>
  <c r="AO14" i="38"/>
  <c r="F14" i="38"/>
  <c r="G14" i="38" s="1"/>
  <c r="P14" i="38" s="1"/>
  <c r="D14" i="38"/>
  <c r="AT13" i="38"/>
  <c r="AO13" i="38"/>
  <c r="J13" i="38"/>
  <c r="M13" i="38" s="1"/>
  <c r="AG13" i="38" s="1"/>
  <c r="A13" i="38"/>
  <c r="AT12" i="38"/>
  <c r="AO12" i="38"/>
  <c r="F12" i="38"/>
  <c r="G12" i="38" s="1"/>
  <c r="AB12" i="38" s="1"/>
  <c r="AH12" i="38"/>
  <c r="D12" i="38"/>
  <c r="AT11" i="38"/>
  <c r="AO11" i="38"/>
  <c r="AH11" i="38"/>
  <c r="AT10" i="38"/>
  <c r="AO10" i="38"/>
  <c r="J10" i="38"/>
  <c r="N10" i="38" s="1"/>
  <c r="AT9" i="38"/>
  <c r="AO9" i="38"/>
  <c r="AT8" i="38"/>
  <c r="AO8" i="38"/>
  <c r="AH8" i="38"/>
  <c r="J8" i="38"/>
  <c r="N8" i="38" s="1"/>
  <c r="AT7" i="38"/>
  <c r="AO7" i="38"/>
  <c r="AH7" i="38"/>
  <c r="D7" i="38"/>
  <c r="AT6" i="38"/>
  <c r="AO6" i="38"/>
  <c r="AT5" i="38"/>
  <c r="AO5" i="38"/>
  <c r="D5" i="38"/>
  <c r="AT4" i="38"/>
  <c r="AO4" i="38"/>
  <c r="J4" i="38"/>
  <c r="AT3" i="38"/>
  <c r="AO3" i="38"/>
  <c r="AT2" i="38"/>
  <c r="AO2" i="38"/>
  <c r="AC2" i="38"/>
  <c r="J2" i="38"/>
  <c r="H3" i="37"/>
  <c r="H4" i="37"/>
  <c r="J4" i="37" s="1"/>
  <c r="N4" i="37" s="1"/>
  <c r="H5" i="37"/>
  <c r="H6" i="37"/>
  <c r="J6" i="37" s="1"/>
  <c r="L6" i="37" s="1"/>
  <c r="H7" i="37"/>
  <c r="J7" i="37" s="1"/>
  <c r="N7" i="37" s="1"/>
  <c r="H8" i="37"/>
  <c r="H9" i="37"/>
  <c r="J9" i="37" s="1"/>
  <c r="M9" i="37" s="1"/>
  <c r="H10" i="37"/>
  <c r="J10" i="37" s="1"/>
  <c r="M10" i="37" s="1"/>
  <c r="H11" i="37"/>
  <c r="J11" i="37" s="1"/>
  <c r="N11" i="37" s="1"/>
  <c r="H12" i="37"/>
  <c r="J12" i="37" s="1"/>
  <c r="H13" i="37"/>
  <c r="H14" i="37"/>
  <c r="J14" i="37" s="1"/>
  <c r="H15" i="37"/>
  <c r="J15" i="37" s="1"/>
  <c r="N15" i="37" s="1"/>
  <c r="H16" i="37"/>
  <c r="J16" i="37" s="1"/>
  <c r="H17" i="37"/>
  <c r="J17" i="37" s="1"/>
  <c r="H18" i="37"/>
  <c r="J18" i="37" s="1"/>
  <c r="H19" i="37"/>
  <c r="J19" i="37" s="1"/>
  <c r="N19" i="37" s="1"/>
  <c r="H20" i="37"/>
  <c r="J20" i="37" s="1"/>
  <c r="H21" i="37"/>
  <c r="H22" i="37"/>
  <c r="J22" i="37" s="1"/>
  <c r="H23" i="37"/>
  <c r="H24" i="37"/>
  <c r="J24" i="37" s="1"/>
  <c r="H25" i="37"/>
  <c r="J25" i="37"/>
  <c r="U25" i="37" s="1"/>
  <c r="H26" i="37"/>
  <c r="J26" i="37" s="1"/>
  <c r="L26" i="37" s="1"/>
  <c r="H27" i="37"/>
  <c r="H28" i="37"/>
  <c r="J28" i="37" s="1"/>
  <c r="H29" i="37"/>
  <c r="J29" i="37" s="1"/>
  <c r="N29" i="37" s="1"/>
  <c r="H30" i="37"/>
  <c r="J30" i="37" s="1"/>
  <c r="N30" i="37" s="1"/>
  <c r="H31" i="37"/>
  <c r="J31" i="37" s="1"/>
  <c r="L31" i="37" s="1"/>
  <c r="H32" i="37"/>
  <c r="J32" i="37" s="1"/>
  <c r="H33" i="37"/>
  <c r="J33" i="37" s="1"/>
  <c r="H34" i="37"/>
  <c r="J34" i="37" s="1"/>
  <c r="M34" i="37" s="1"/>
  <c r="AG34" i="37" s="1"/>
  <c r="H35" i="37"/>
  <c r="J35" i="37" s="1"/>
  <c r="H36" i="37"/>
  <c r="H37" i="37"/>
  <c r="J37" i="37" s="1"/>
  <c r="H38" i="37"/>
  <c r="J38" i="37" s="1"/>
  <c r="N38" i="37" s="1"/>
  <c r="H39" i="37"/>
  <c r="H40" i="37"/>
  <c r="J40" i="37" s="1"/>
  <c r="H41" i="37"/>
  <c r="J41" i="37" s="1"/>
  <c r="H42" i="37"/>
  <c r="J42" i="37" s="1"/>
  <c r="L42" i="37" s="1"/>
  <c r="H43" i="37"/>
  <c r="H44" i="37"/>
  <c r="H45" i="37"/>
  <c r="J45" i="37" s="1"/>
  <c r="N45" i="37" s="1"/>
  <c r="H46" i="37"/>
  <c r="H47" i="37"/>
  <c r="H48" i="37"/>
  <c r="J48" i="37" s="1"/>
  <c r="H49" i="37"/>
  <c r="J49" i="37" s="1"/>
  <c r="L49" i="37" s="1"/>
  <c r="H50" i="37"/>
  <c r="J50" i="37" s="1"/>
  <c r="H51" i="37"/>
  <c r="H52" i="37"/>
  <c r="J52" i="37" s="1"/>
  <c r="M52" i="37" s="1"/>
  <c r="H53" i="37"/>
  <c r="H54" i="37"/>
  <c r="J54" i="37" s="1"/>
  <c r="H55" i="37"/>
  <c r="J55" i="37" s="1"/>
  <c r="H56" i="37"/>
  <c r="J56" i="37" s="1"/>
  <c r="M56" i="37" s="1"/>
  <c r="H57" i="37"/>
  <c r="J57" i="37"/>
  <c r="N57" i="37" s="1"/>
  <c r="H58" i="37"/>
  <c r="H59" i="37"/>
  <c r="J59" i="37" s="1"/>
  <c r="H60" i="37"/>
  <c r="J60" i="37" s="1"/>
  <c r="H61" i="37"/>
  <c r="J61" i="37" s="1"/>
  <c r="N61" i="37" s="1"/>
  <c r="H62" i="37"/>
  <c r="J62" i="37" s="1"/>
  <c r="H63" i="37"/>
  <c r="J63" i="37" s="1"/>
  <c r="M63" i="37" s="1"/>
  <c r="H64" i="37"/>
  <c r="J64" i="37"/>
  <c r="V64" i="37" s="1"/>
  <c r="AY64" i="37" s="1"/>
  <c r="H65" i="37"/>
  <c r="J65" i="37" s="1"/>
  <c r="H66" i="37"/>
  <c r="J66" i="37" s="1"/>
  <c r="H67" i="37"/>
  <c r="J67" i="37" s="1"/>
  <c r="H68" i="37"/>
  <c r="J68" i="37" s="1"/>
  <c r="H69" i="37"/>
  <c r="H70" i="37"/>
  <c r="J70" i="37" s="1"/>
  <c r="L70" i="37" s="1"/>
  <c r="H71" i="37"/>
  <c r="J71" i="37" s="1"/>
  <c r="H72" i="37"/>
  <c r="J72" i="37" s="1"/>
  <c r="U72" i="37" s="1"/>
  <c r="H73" i="37"/>
  <c r="J73" i="37" s="1"/>
  <c r="H74" i="37"/>
  <c r="J74" i="37" s="1"/>
  <c r="L74" i="37" s="1"/>
  <c r="H75" i="37"/>
  <c r="H76" i="37"/>
  <c r="J76" i="37" s="1"/>
  <c r="M76" i="37" s="1"/>
  <c r="H77" i="37"/>
  <c r="H78" i="37"/>
  <c r="J78" i="37" s="1"/>
  <c r="H79" i="37"/>
  <c r="J79" i="37" s="1"/>
  <c r="L79" i="37" s="1"/>
  <c r="H80" i="37"/>
  <c r="J80" i="37" s="1"/>
  <c r="N80" i="37" s="1"/>
  <c r="H81" i="37"/>
  <c r="J81" i="37" s="1"/>
  <c r="H82" i="37"/>
  <c r="J82" i="37" s="1"/>
  <c r="H83" i="37"/>
  <c r="J83" i="37" s="1"/>
  <c r="M83" i="37" s="1"/>
  <c r="H84" i="37"/>
  <c r="H85" i="37"/>
  <c r="J85" i="37" s="1"/>
  <c r="M85" i="37" s="1"/>
  <c r="H86" i="37"/>
  <c r="J86" i="37" s="1"/>
  <c r="N86" i="37" s="1"/>
  <c r="H87" i="37"/>
  <c r="J87" i="37" s="1"/>
  <c r="N87" i="37" s="1"/>
  <c r="H88" i="37"/>
  <c r="J88" i="37" s="1"/>
  <c r="N88" i="37" s="1"/>
  <c r="H89" i="37"/>
  <c r="J89" i="37" s="1"/>
  <c r="N89" i="37" s="1"/>
  <c r="H90" i="37"/>
  <c r="H91" i="37"/>
  <c r="J91" i="37" s="1"/>
  <c r="H92" i="37"/>
  <c r="J92" i="37" s="1"/>
  <c r="N92" i="37" s="1"/>
  <c r="H93" i="37"/>
  <c r="J93" i="37" s="1"/>
  <c r="H94" i="37"/>
  <c r="J94" i="37" s="1"/>
  <c r="M94" i="37" s="1"/>
  <c r="H95" i="37"/>
  <c r="J95" i="37" s="1"/>
  <c r="H96" i="37"/>
  <c r="J96" i="37" s="1"/>
  <c r="N96" i="37" s="1"/>
  <c r="H97" i="37"/>
  <c r="H98" i="37"/>
  <c r="J98" i="37" s="1"/>
  <c r="H99" i="37"/>
  <c r="J99" i="37" s="1"/>
  <c r="H100" i="37"/>
  <c r="J100" i="37" s="1"/>
  <c r="L100" i="37" s="1"/>
  <c r="H101" i="37"/>
  <c r="J101" i="37" s="1"/>
  <c r="H102" i="37"/>
  <c r="J102" i="37" s="1"/>
  <c r="H103" i="37"/>
  <c r="J103" i="37" s="1"/>
  <c r="N103" i="37" s="1"/>
  <c r="H104" i="37"/>
  <c r="J104" i="37" s="1"/>
  <c r="N104" i="37" s="1"/>
  <c r="H105" i="37"/>
  <c r="J105" i="37" s="1"/>
  <c r="L105" i="37" s="1"/>
  <c r="H106" i="37"/>
  <c r="J106" i="37" s="1"/>
  <c r="N106" i="37" s="1"/>
  <c r="H107" i="37"/>
  <c r="J107" i="37" s="1"/>
  <c r="H108" i="37"/>
  <c r="J108" i="37" s="1"/>
  <c r="H109" i="37"/>
  <c r="H110" i="37"/>
  <c r="J110" i="37" s="1"/>
  <c r="H111" i="37"/>
  <c r="J111" i="37" s="1"/>
  <c r="M111" i="37" s="1"/>
  <c r="H112" i="37"/>
  <c r="J112" i="37" s="1"/>
  <c r="N112" i="37" s="1"/>
  <c r="H113" i="37"/>
  <c r="J113" i="37" s="1"/>
  <c r="L113" i="37" s="1"/>
  <c r="H114" i="37"/>
  <c r="J114" i="37" s="1"/>
  <c r="M114" i="37" s="1"/>
  <c r="H115" i="37"/>
  <c r="J115" i="37" s="1"/>
  <c r="H116" i="37"/>
  <c r="J116" i="37" s="1"/>
  <c r="H117" i="37"/>
  <c r="J117" i="37"/>
  <c r="H118" i="37"/>
  <c r="H119" i="37"/>
  <c r="J119" i="37" s="1"/>
  <c r="N119" i="37" s="1"/>
  <c r="H120" i="37"/>
  <c r="J120" i="37" s="1"/>
  <c r="H121" i="37"/>
  <c r="J121" i="37" s="1"/>
  <c r="H122" i="37"/>
  <c r="J122" i="37" s="1"/>
  <c r="H123" i="37"/>
  <c r="J123" i="37" s="1"/>
  <c r="H124" i="37"/>
  <c r="J124" i="37"/>
  <c r="H125" i="37"/>
  <c r="J125" i="37"/>
  <c r="L125" i="37" s="1"/>
  <c r="H126" i="37"/>
  <c r="H127" i="37"/>
  <c r="J127" i="37" s="1"/>
  <c r="H128" i="37"/>
  <c r="J128" i="37" s="1"/>
  <c r="H129" i="37"/>
  <c r="J129" i="37" s="1"/>
  <c r="L129" i="37" s="1"/>
  <c r="H2" i="37"/>
  <c r="J2" i="37" s="1"/>
  <c r="N2" i="37" s="1"/>
  <c r="E3" i="37"/>
  <c r="F3" i="37" s="1"/>
  <c r="G3" i="37" s="1"/>
  <c r="E4" i="37"/>
  <c r="AX4" i="37" s="1"/>
  <c r="E5" i="37"/>
  <c r="E6" i="37"/>
  <c r="AX6" i="37" s="1"/>
  <c r="E7" i="37"/>
  <c r="E8" i="37"/>
  <c r="AX8" i="37" s="1"/>
  <c r="E9" i="37"/>
  <c r="AX9" i="37" s="1"/>
  <c r="E10" i="37"/>
  <c r="E11" i="37"/>
  <c r="E12" i="37"/>
  <c r="AX12" i="37" s="1"/>
  <c r="E13" i="37"/>
  <c r="AX13" i="37" s="1"/>
  <c r="E14" i="37"/>
  <c r="AX14" i="37" s="1"/>
  <c r="E15" i="37"/>
  <c r="E16" i="37"/>
  <c r="AX16" i="37" s="1"/>
  <c r="E17" i="37"/>
  <c r="AX17" i="37" s="1"/>
  <c r="E18" i="37"/>
  <c r="AX18" i="37" s="1"/>
  <c r="E19" i="37"/>
  <c r="E20" i="37"/>
  <c r="AX20" i="37" s="1"/>
  <c r="E21" i="37"/>
  <c r="AX21" i="37" s="1"/>
  <c r="E22" i="37"/>
  <c r="AX22" i="37" s="1"/>
  <c r="E23" i="37"/>
  <c r="AX23" i="37" s="1"/>
  <c r="E24" i="37"/>
  <c r="AX24" i="37" s="1"/>
  <c r="E25" i="37"/>
  <c r="AX25" i="37" s="1"/>
  <c r="E26" i="37"/>
  <c r="AX26" i="37" s="1"/>
  <c r="E27" i="37"/>
  <c r="AH27" i="37" s="1"/>
  <c r="E28" i="37"/>
  <c r="AX28" i="37" s="1"/>
  <c r="E29" i="37"/>
  <c r="AX29" i="37" s="1"/>
  <c r="E30" i="37"/>
  <c r="E31" i="37"/>
  <c r="AX31" i="37" s="1"/>
  <c r="E32" i="37"/>
  <c r="AX32" i="37" s="1"/>
  <c r="E33" i="37"/>
  <c r="AX33" i="37" s="1"/>
  <c r="E34" i="37"/>
  <c r="E35" i="37"/>
  <c r="E36" i="37"/>
  <c r="AX36" i="37" s="1"/>
  <c r="E37" i="37"/>
  <c r="AX37" i="37" s="1"/>
  <c r="E38" i="37"/>
  <c r="E39" i="37"/>
  <c r="AX39" i="37" s="1"/>
  <c r="E40" i="37"/>
  <c r="AX40" i="37" s="1"/>
  <c r="E41" i="37"/>
  <c r="AH41" i="37" s="1"/>
  <c r="E42" i="37"/>
  <c r="AX42" i="37" s="1"/>
  <c r="E43" i="37"/>
  <c r="F43" i="37" s="1"/>
  <c r="G43" i="37" s="1"/>
  <c r="E44" i="37"/>
  <c r="AX44" i="37" s="1"/>
  <c r="E45" i="37"/>
  <c r="E46" i="37"/>
  <c r="AX46" i="37" s="1"/>
  <c r="E47" i="37"/>
  <c r="AX47" i="37" s="1"/>
  <c r="E48" i="37"/>
  <c r="AX48" i="37" s="1"/>
  <c r="E49" i="37"/>
  <c r="F49" i="37" s="1"/>
  <c r="G49" i="37" s="1"/>
  <c r="E50" i="37"/>
  <c r="E51" i="37"/>
  <c r="E52" i="37"/>
  <c r="F52" i="37" s="1"/>
  <c r="G52" i="37" s="1"/>
  <c r="P52" i="37" s="1"/>
  <c r="E53" i="37"/>
  <c r="AX53" i="37" s="1"/>
  <c r="E54" i="37"/>
  <c r="AX54" i="37" s="1"/>
  <c r="E55" i="37"/>
  <c r="E56" i="37"/>
  <c r="AX56" i="37" s="1"/>
  <c r="E57" i="37"/>
  <c r="AX57" i="37" s="1"/>
  <c r="E58" i="37"/>
  <c r="E59" i="37"/>
  <c r="AH59" i="37" s="1"/>
  <c r="E60" i="37"/>
  <c r="AX60" i="37" s="1"/>
  <c r="E61" i="37"/>
  <c r="AX61" i="37" s="1"/>
  <c r="E62" i="37"/>
  <c r="AX62" i="37" s="1"/>
  <c r="E63" i="37"/>
  <c r="E64" i="37"/>
  <c r="AX64" i="37" s="1"/>
  <c r="E65" i="37"/>
  <c r="AX65" i="37" s="1"/>
  <c r="E66" i="37"/>
  <c r="E67" i="37"/>
  <c r="E68" i="37"/>
  <c r="AX68" i="37" s="1"/>
  <c r="E69" i="37"/>
  <c r="AX69" i="37" s="1"/>
  <c r="E70" i="37"/>
  <c r="E71" i="37"/>
  <c r="E72" i="37"/>
  <c r="AX72" i="37" s="1"/>
  <c r="E73" i="37"/>
  <c r="AX73" i="37" s="1"/>
  <c r="E74" i="37"/>
  <c r="E75" i="37"/>
  <c r="E76" i="37"/>
  <c r="AX76" i="37" s="1"/>
  <c r="E77" i="37"/>
  <c r="E78" i="37"/>
  <c r="AX78" i="37" s="1"/>
  <c r="E79" i="37"/>
  <c r="AX79" i="37" s="1"/>
  <c r="E80" i="37"/>
  <c r="AX80" i="37" s="1"/>
  <c r="E81" i="37"/>
  <c r="AX81" i="37" s="1"/>
  <c r="E82" i="37"/>
  <c r="E83" i="37"/>
  <c r="AX83" i="37" s="1"/>
  <c r="E84" i="37"/>
  <c r="AX84" i="37" s="1"/>
  <c r="E85" i="37"/>
  <c r="E86" i="37"/>
  <c r="E87" i="37"/>
  <c r="AX87" i="37" s="1"/>
  <c r="E88" i="37"/>
  <c r="AX88" i="37" s="1"/>
  <c r="E89" i="37"/>
  <c r="E90" i="37"/>
  <c r="E91" i="37"/>
  <c r="AX91" i="37" s="1"/>
  <c r="E92" i="37"/>
  <c r="E93" i="37"/>
  <c r="E94" i="37"/>
  <c r="AX94" i="37" s="1"/>
  <c r="E95" i="37"/>
  <c r="AX95" i="37" s="1"/>
  <c r="E96" i="37"/>
  <c r="AX96" i="37" s="1"/>
  <c r="E97" i="37"/>
  <c r="E98" i="37"/>
  <c r="E99" i="37"/>
  <c r="AX99" i="37" s="1"/>
  <c r="E100" i="37"/>
  <c r="AX100" i="37" s="1"/>
  <c r="E101" i="37"/>
  <c r="AX101" i="37" s="1"/>
  <c r="E102" i="37"/>
  <c r="AX102" i="37" s="1"/>
  <c r="E103" i="37"/>
  <c r="AX103" i="37" s="1"/>
  <c r="E104" i="37"/>
  <c r="E105" i="37"/>
  <c r="E106" i="37"/>
  <c r="AX106" i="37" s="1"/>
  <c r="E107" i="37"/>
  <c r="AX107" i="37" s="1"/>
  <c r="E108" i="37"/>
  <c r="E109" i="37"/>
  <c r="E110" i="37"/>
  <c r="E111" i="37"/>
  <c r="AX111" i="37" s="1"/>
  <c r="E112" i="37"/>
  <c r="AX112" i="37" s="1"/>
  <c r="E113" i="37"/>
  <c r="E114" i="37"/>
  <c r="AX114" i="37" s="1"/>
  <c r="E115" i="37"/>
  <c r="AX115" i="37" s="1"/>
  <c r="E116" i="37"/>
  <c r="E117" i="37"/>
  <c r="E118" i="37"/>
  <c r="AX118" i="37" s="1"/>
  <c r="E119" i="37"/>
  <c r="AX119" i="37" s="1"/>
  <c r="E120" i="37"/>
  <c r="AX120" i="37" s="1"/>
  <c r="E121" i="37"/>
  <c r="E122" i="37"/>
  <c r="E123" i="37"/>
  <c r="AX123" i="37" s="1"/>
  <c r="E124" i="37"/>
  <c r="E125" i="37"/>
  <c r="E126" i="37"/>
  <c r="E127" i="37"/>
  <c r="E128" i="37"/>
  <c r="AX128" i="37" s="1"/>
  <c r="E129" i="37"/>
  <c r="E2" i="37"/>
  <c r="AX2" i="37" s="1"/>
  <c r="AE145" i="37" a="1"/>
  <c r="AE145" i="37" s="1"/>
  <c r="AE144" i="37" a="1"/>
  <c r="AE144" i="37" s="1"/>
  <c r="AE143" i="37" a="1"/>
  <c r="AE143" i="37" s="1"/>
  <c r="AE142" i="37" a="1"/>
  <c r="AE142" i="37" s="1"/>
  <c r="AE141" i="37" a="1"/>
  <c r="AE141" i="37" s="1"/>
  <c r="AE140" i="37" a="1"/>
  <c r="AE140" i="37" s="1"/>
  <c r="AE139" i="37" a="1"/>
  <c r="AE139" i="37" s="1"/>
  <c r="AE138" i="37" a="1"/>
  <c r="AE138" i="37" s="1"/>
  <c r="AE137" i="37" a="1"/>
  <c r="AE137" i="37" s="1"/>
  <c r="AE136" i="37" a="1"/>
  <c r="AE136" i="37" s="1"/>
  <c r="AE135" i="37" a="1"/>
  <c r="AE135" i="37" s="1"/>
  <c r="AE134" i="37" a="1"/>
  <c r="AE134" i="37" s="1"/>
  <c r="AE133" i="37" a="1"/>
  <c r="AE133" i="37" s="1"/>
  <c r="AE132" i="37" a="1"/>
  <c r="AE132" i="37" s="1"/>
  <c r="AE131" i="37" a="1"/>
  <c r="AE131" i="37" s="1"/>
  <c r="AE130" i="37" a="1"/>
  <c r="AE130" i="37" s="1"/>
  <c r="AT129" i="37"/>
  <c r="AR129" i="37"/>
  <c r="AO129" i="37"/>
  <c r="AT128" i="37"/>
  <c r="AR128" i="37"/>
  <c r="AO128" i="37"/>
  <c r="AT127" i="37"/>
  <c r="AR127" i="37"/>
  <c r="AO127" i="37"/>
  <c r="AT126" i="37"/>
  <c r="AR126" i="37"/>
  <c r="AO126" i="37"/>
  <c r="J126" i="37"/>
  <c r="AT125" i="37"/>
  <c r="AR125" i="37"/>
  <c r="AO125" i="37"/>
  <c r="AT124" i="37"/>
  <c r="AR124" i="37"/>
  <c r="AO124" i="37"/>
  <c r="AT123" i="37"/>
  <c r="AR123" i="37"/>
  <c r="AO123" i="37"/>
  <c r="AT122" i="37"/>
  <c r="AR122" i="37"/>
  <c r="AO122" i="37"/>
  <c r="N122" i="37"/>
  <c r="AT121" i="37"/>
  <c r="AR121" i="37"/>
  <c r="AO121" i="37"/>
  <c r="AT120" i="37"/>
  <c r="AR120" i="37"/>
  <c r="AO120" i="37"/>
  <c r="AT119" i="37"/>
  <c r="AR119" i="37"/>
  <c r="AO119" i="37"/>
  <c r="AT118" i="37"/>
  <c r="AR118" i="37"/>
  <c r="AO118" i="37"/>
  <c r="J118" i="37"/>
  <c r="M118" i="37" s="1"/>
  <c r="AT117" i="37"/>
  <c r="AR117" i="37"/>
  <c r="AO117" i="37"/>
  <c r="AT116" i="37"/>
  <c r="AR116" i="37"/>
  <c r="AO116" i="37"/>
  <c r="AT115" i="37"/>
  <c r="AR115" i="37"/>
  <c r="AO115" i="37"/>
  <c r="L115" i="37"/>
  <c r="AT114" i="37"/>
  <c r="AR114" i="37"/>
  <c r="AO114" i="37"/>
  <c r="F114" i="37"/>
  <c r="G114" i="37" s="1"/>
  <c r="AA114" i="37" s="1"/>
  <c r="AT113" i="37"/>
  <c r="AR113" i="37"/>
  <c r="AO113" i="37"/>
  <c r="AT112" i="37"/>
  <c r="AR112" i="37"/>
  <c r="AO112" i="37"/>
  <c r="AT111" i="37"/>
  <c r="AR111" i="37"/>
  <c r="AO111" i="37"/>
  <c r="AT110" i="37"/>
  <c r="AR110" i="37"/>
  <c r="AO110" i="37"/>
  <c r="AT109" i="37"/>
  <c r="AR109" i="37"/>
  <c r="AO109" i="37"/>
  <c r="J109" i="37"/>
  <c r="AT108" i="37"/>
  <c r="AR108" i="37"/>
  <c r="AO108" i="37"/>
  <c r="AT107" i="37"/>
  <c r="AR107" i="37"/>
  <c r="AO107" i="37"/>
  <c r="F107" i="37"/>
  <c r="G107" i="37" s="1"/>
  <c r="AB107" i="37" s="1"/>
  <c r="AT106" i="37"/>
  <c r="AR106" i="37"/>
  <c r="AO106" i="37"/>
  <c r="AT105" i="37"/>
  <c r="AR105" i="37"/>
  <c r="AO105" i="37"/>
  <c r="AT104" i="37"/>
  <c r="AR104" i="37"/>
  <c r="AO104" i="37"/>
  <c r="AT103" i="37"/>
  <c r="AR103" i="37"/>
  <c r="AO103" i="37"/>
  <c r="AT102" i="37"/>
  <c r="AR102" i="37"/>
  <c r="AO102" i="37"/>
  <c r="A102" i="37"/>
  <c r="AT101" i="37"/>
  <c r="AR101" i="37"/>
  <c r="AO101" i="37"/>
  <c r="N101" i="37"/>
  <c r="AT100" i="37"/>
  <c r="AR100" i="37"/>
  <c r="AO100" i="37"/>
  <c r="AT99" i="37"/>
  <c r="AR99" i="37"/>
  <c r="AO99" i="37"/>
  <c r="A99" i="37"/>
  <c r="AT98" i="37"/>
  <c r="AR98" i="37"/>
  <c r="AO98" i="37"/>
  <c r="AT97" i="37"/>
  <c r="AR97" i="37"/>
  <c r="AO97" i="37"/>
  <c r="J97" i="37"/>
  <c r="AT96" i="37"/>
  <c r="AR96" i="37"/>
  <c r="AO96" i="37"/>
  <c r="AT95" i="37"/>
  <c r="AR95" i="37"/>
  <c r="AO95" i="37"/>
  <c r="AT94" i="37"/>
  <c r="AR94" i="37"/>
  <c r="AO94" i="37"/>
  <c r="AT93" i="37"/>
  <c r="AR93" i="37"/>
  <c r="AO93" i="37"/>
  <c r="AT92" i="37"/>
  <c r="AR92" i="37"/>
  <c r="AO92" i="37"/>
  <c r="AT91" i="37"/>
  <c r="AR91" i="37"/>
  <c r="AO91" i="37"/>
  <c r="AT90" i="37"/>
  <c r="AR90" i="37"/>
  <c r="AO90" i="37"/>
  <c r="J90" i="37"/>
  <c r="AT89" i="37"/>
  <c r="AR89" i="37"/>
  <c r="AO89" i="37"/>
  <c r="AT88" i="37"/>
  <c r="AR88" i="37"/>
  <c r="AO88" i="37"/>
  <c r="AT87" i="37"/>
  <c r="AR87" i="37"/>
  <c r="AO87" i="37"/>
  <c r="AT86" i="37"/>
  <c r="AR86" i="37"/>
  <c r="AO86" i="37"/>
  <c r="AT85" i="37"/>
  <c r="AR85" i="37"/>
  <c r="AO85" i="37"/>
  <c r="N85" i="37"/>
  <c r="AT84" i="37"/>
  <c r="AR84" i="37"/>
  <c r="AO84" i="37"/>
  <c r="J84" i="37"/>
  <c r="L84" i="37" s="1"/>
  <c r="AT83" i="37"/>
  <c r="AR83" i="37"/>
  <c r="AO83" i="37"/>
  <c r="AT82" i="37"/>
  <c r="AR82" i="37"/>
  <c r="AO82" i="37"/>
  <c r="AT81" i="37"/>
  <c r="AR81" i="37"/>
  <c r="AO81" i="37"/>
  <c r="AT80" i="37"/>
  <c r="AR80" i="37"/>
  <c r="AO80" i="37"/>
  <c r="AT79" i="37"/>
  <c r="AR79" i="37"/>
  <c r="AO79" i="37"/>
  <c r="AT78" i="37"/>
  <c r="AR78" i="37"/>
  <c r="AO78" i="37"/>
  <c r="F78" i="37"/>
  <c r="G78" i="37" s="1"/>
  <c r="AT77" i="37"/>
  <c r="AR77" i="37"/>
  <c r="AO77" i="37"/>
  <c r="J77" i="37"/>
  <c r="L77" i="37" s="1"/>
  <c r="AT76" i="37"/>
  <c r="AR76" i="37"/>
  <c r="AO76" i="37"/>
  <c r="AT75" i="37"/>
  <c r="AR75" i="37"/>
  <c r="AO75" i="37"/>
  <c r="J75" i="37"/>
  <c r="AT74" i="37"/>
  <c r="AR74" i="37"/>
  <c r="AO74" i="37"/>
  <c r="AT73" i="37"/>
  <c r="AR73" i="37"/>
  <c r="AO73" i="37"/>
  <c r="AT72" i="37"/>
  <c r="AR72" i="37"/>
  <c r="AO72" i="37"/>
  <c r="F72" i="37"/>
  <c r="G72" i="37" s="1"/>
  <c r="R72" i="37" s="1"/>
  <c r="AT71" i="37"/>
  <c r="AR71" i="37"/>
  <c r="AO71" i="37"/>
  <c r="AT70" i="37"/>
  <c r="AR70" i="37"/>
  <c r="AO70" i="37"/>
  <c r="AT69" i="37"/>
  <c r="AR69" i="37"/>
  <c r="AO69" i="37"/>
  <c r="J69" i="37"/>
  <c r="AT68" i="37"/>
  <c r="AR68" i="37"/>
  <c r="AO68" i="37"/>
  <c r="D68" i="37"/>
  <c r="AT67" i="37"/>
  <c r="AR67" i="37"/>
  <c r="AO67" i="37"/>
  <c r="AT66" i="37"/>
  <c r="AO66" i="37"/>
  <c r="AT65" i="37"/>
  <c r="AT64" i="37"/>
  <c r="AH64" i="37"/>
  <c r="D64" i="37"/>
  <c r="A64" i="37"/>
  <c r="AT63" i="37"/>
  <c r="AT62" i="37"/>
  <c r="L62" i="37"/>
  <c r="AT61" i="37"/>
  <c r="AT60" i="37"/>
  <c r="AT59" i="37"/>
  <c r="AT58" i="37"/>
  <c r="J58" i="37"/>
  <c r="AH58" i="37"/>
  <c r="AT57" i="37"/>
  <c r="AT56" i="37"/>
  <c r="AT55" i="37"/>
  <c r="F55" i="37"/>
  <c r="G55" i="37" s="1"/>
  <c r="V55" i="37" s="1"/>
  <c r="AY55" i="37" s="1"/>
  <c r="A55" i="37"/>
  <c r="AT54" i="37"/>
  <c r="F54" i="37"/>
  <c r="G54" i="37" s="1"/>
  <c r="AH54" i="37"/>
  <c r="A54" i="37"/>
  <c r="AT53" i="37"/>
  <c r="J53" i="37"/>
  <c r="F53" i="37"/>
  <c r="G53" i="37" s="1"/>
  <c r="D53" i="37"/>
  <c r="AT52" i="37"/>
  <c r="A52" i="37"/>
  <c r="AT51" i="37"/>
  <c r="J51" i="37"/>
  <c r="L51" i="37" s="1"/>
  <c r="AT50" i="37"/>
  <c r="AT49" i="37"/>
  <c r="AJ49" i="37"/>
  <c r="AL49" i="37" s="1"/>
  <c r="AT48" i="37"/>
  <c r="AJ48" i="37"/>
  <c r="AL48" i="37" s="1"/>
  <c r="AT47" i="37"/>
  <c r="AJ47" i="37"/>
  <c r="AL47" i="37" s="1"/>
  <c r="J47" i="37"/>
  <c r="L47" i="37" s="1"/>
  <c r="A47" i="37"/>
  <c r="AT46" i="37"/>
  <c r="AJ46" i="37"/>
  <c r="AL46" i="37" s="1"/>
  <c r="J46" i="37"/>
  <c r="D46" i="37"/>
  <c r="AT45" i="37"/>
  <c r="AJ45" i="37"/>
  <c r="AL45" i="37" s="1"/>
  <c r="AH45" i="37"/>
  <c r="D45" i="37"/>
  <c r="AT44" i="37"/>
  <c r="AJ44" i="37"/>
  <c r="AL44" i="37" s="1"/>
  <c r="J44" i="37"/>
  <c r="M44" i="37" s="1"/>
  <c r="AT43" i="37"/>
  <c r="AJ43" i="37"/>
  <c r="AL43" i="37" s="1"/>
  <c r="J43" i="37"/>
  <c r="P43" i="37" s="1"/>
  <c r="AT42" i="37"/>
  <c r="AJ42" i="37"/>
  <c r="AL42" i="37" s="1"/>
  <c r="AT41" i="37"/>
  <c r="AJ41" i="37"/>
  <c r="AK41" i="37" s="1"/>
  <c r="AT40" i="37"/>
  <c r="AJ40" i="37"/>
  <c r="AK40" i="37" s="1"/>
  <c r="F40" i="37"/>
  <c r="G40" i="37"/>
  <c r="D40" i="37"/>
  <c r="AT39" i="37"/>
  <c r="AJ39" i="37"/>
  <c r="AK39" i="37" s="1"/>
  <c r="J39" i="37"/>
  <c r="AT38" i="37"/>
  <c r="AJ38" i="37"/>
  <c r="AK38" i="37" s="1"/>
  <c r="F38" i="37"/>
  <c r="G38" i="37" s="1"/>
  <c r="AT37" i="37"/>
  <c r="AJ37" i="37"/>
  <c r="AK37" i="37" s="1"/>
  <c r="AT36" i="37"/>
  <c r="AJ36" i="37"/>
  <c r="AK36" i="37" s="1"/>
  <c r="J36" i="37"/>
  <c r="AT35" i="37"/>
  <c r="AJ35" i="37"/>
  <c r="AK35" i="37" s="1"/>
  <c r="AT34" i="37"/>
  <c r="AJ34" i="37"/>
  <c r="AK34" i="37" s="1"/>
  <c r="A34" i="37"/>
  <c r="AT33" i="37"/>
  <c r="AT32" i="37"/>
  <c r="AT31" i="37"/>
  <c r="AH31" i="37"/>
  <c r="AT30" i="37"/>
  <c r="AT29" i="37"/>
  <c r="AT28" i="37"/>
  <c r="AT27" i="37"/>
  <c r="J27" i="37"/>
  <c r="L27" i="37" s="1"/>
  <c r="AT26" i="37"/>
  <c r="AT25" i="37"/>
  <c r="AO25" i="37"/>
  <c r="AT24" i="37"/>
  <c r="AO24" i="37"/>
  <c r="A24" i="37"/>
  <c r="AT23" i="37"/>
  <c r="AO23" i="37"/>
  <c r="J23" i="37"/>
  <c r="F23" i="37"/>
  <c r="G23" i="37" s="1"/>
  <c r="AT22" i="37"/>
  <c r="AO22" i="37"/>
  <c r="AT21" i="37"/>
  <c r="AO21" i="37"/>
  <c r="J21" i="37"/>
  <c r="AT20" i="37"/>
  <c r="AO20" i="37"/>
  <c r="N20" i="37"/>
  <c r="AT19" i="37"/>
  <c r="AO19" i="37"/>
  <c r="AT18" i="37"/>
  <c r="AO18" i="37"/>
  <c r="F18" i="37"/>
  <c r="G18" i="37" s="1"/>
  <c r="D18" i="37"/>
  <c r="AT17" i="37"/>
  <c r="AO17" i="37"/>
  <c r="AT16" i="37"/>
  <c r="AO16" i="37"/>
  <c r="AT15" i="37"/>
  <c r="AO15" i="37"/>
  <c r="AT14" i="37"/>
  <c r="AO14" i="37"/>
  <c r="A14" i="37"/>
  <c r="AT13" i="37"/>
  <c r="AO13" i="37"/>
  <c r="J13" i="37"/>
  <c r="N13" i="37" s="1"/>
  <c r="D13" i="37"/>
  <c r="AT12" i="37"/>
  <c r="AO12" i="37"/>
  <c r="D12" i="37"/>
  <c r="AT11" i="37"/>
  <c r="AO11" i="37"/>
  <c r="AT10" i="37"/>
  <c r="AO10" i="37"/>
  <c r="AH10" i="37"/>
  <c r="D10" i="37"/>
  <c r="AT9" i="37"/>
  <c r="AO9" i="37"/>
  <c r="AT8" i="37"/>
  <c r="AO8" i="37"/>
  <c r="J8" i="37"/>
  <c r="N8" i="37" s="1"/>
  <c r="AT7" i="37"/>
  <c r="AO7" i="37"/>
  <c r="AH7" i="37"/>
  <c r="AT6" i="37"/>
  <c r="AO6" i="37"/>
  <c r="AT5" i="37"/>
  <c r="AO5" i="37"/>
  <c r="J5" i="37"/>
  <c r="N5" i="37" s="1"/>
  <c r="AT4" i="37"/>
  <c r="AO4" i="37"/>
  <c r="D4" i="37"/>
  <c r="AT3" i="37"/>
  <c r="AO3" i="37"/>
  <c r="J3" i="37"/>
  <c r="N3" i="37" s="1"/>
  <c r="AT2" i="37"/>
  <c r="AO2" i="37"/>
  <c r="AH2" i="37"/>
  <c r="AC2" i="37"/>
  <c r="H3" i="36"/>
  <c r="H4" i="36"/>
  <c r="J4" i="36" s="1"/>
  <c r="L4" i="36" s="1"/>
  <c r="H5" i="36"/>
  <c r="H6" i="36"/>
  <c r="H7" i="36"/>
  <c r="J7" i="36" s="1"/>
  <c r="H8" i="36"/>
  <c r="J8" i="36" s="1"/>
  <c r="L8" i="36" s="1"/>
  <c r="H9" i="36"/>
  <c r="J9" i="36" s="1"/>
  <c r="L9" i="36" s="1"/>
  <c r="H10" i="36"/>
  <c r="J10" i="36" s="1"/>
  <c r="H11" i="36"/>
  <c r="J11" i="36"/>
  <c r="N11" i="36" s="1"/>
  <c r="H12" i="36"/>
  <c r="J12" i="36" s="1"/>
  <c r="H13" i="36"/>
  <c r="H14" i="36"/>
  <c r="H15" i="36"/>
  <c r="J15" i="36" s="1"/>
  <c r="M15" i="36" s="1"/>
  <c r="AG15" i="36" s="1"/>
  <c r="H16" i="36"/>
  <c r="H17" i="36"/>
  <c r="J17" i="36" s="1"/>
  <c r="M17" i="36" s="1"/>
  <c r="H18" i="36"/>
  <c r="J18" i="36" s="1"/>
  <c r="H19" i="36"/>
  <c r="J19" i="36" s="1"/>
  <c r="M19" i="36" s="1"/>
  <c r="H20" i="36"/>
  <c r="J20" i="36" s="1"/>
  <c r="H21" i="36"/>
  <c r="H22" i="36"/>
  <c r="J22" i="36" s="1"/>
  <c r="H23" i="36"/>
  <c r="J23" i="36" s="1"/>
  <c r="H24" i="36"/>
  <c r="J24" i="36" s="1"/>
  <c r="H25" i="36"/>
  <c r="J25" i="36" s="1"/>
  <c r="N25" i="36" s="1"/>
  <c r="H26" i="36"/>
  <c r="J26" i="36" s="1"/>
  <c r="N26" i="36" s="1"/>
  <c r="H27" i="36"/>
  <c r="J27" i="36" s="1"/>
  <c r="M27" i="36" s="1"/>
  <c r="AG27" i="36" s="1"/>
  <c r="H28" i="36"/>
  <c r="H29" i="36"/>
  <c r="H30" i="36"/>
  <c r="H31" i="36"/>
  <c r="J31" i="36" s="1"/>
  <c r="H32" i="36"/>
  <c r="H33" i="36"/>
  <c r="J33" i="36" s="1"/>
  <c r="H34" i="36"/>
  <c r="J34" i="36" s="1"/>
  <c r="L34" i="36" s="1"/>
  <c r="H35" i="36"/>
  <c r="J35" i="36" s="1"/>
  <c r="H36" i="36"/>
  <c r="H37" i="36"/>
  <c r="J37" i="36" s="1"/>
  <c r="N37" i="36" s="1"/>
  <c r="H38" i="36"/>
  <c r="J38" i="36" s="1"/>
  <c r="H39" i="36"/>
  <c r="J39" i="36" s="1"/>
  <c r="H40" i="36"/>
  <c r="H41" i="36"/>
  <c r="J41" i="36" s="1"/>
  <c r="H42" i="36"/>
  <c r="J42" i="36" s="1"/>
  <c r="N42" i="36" s="1"/>
  <c r="H43" i="36"/>
  <c r="J43" i="36" s="1"/>
  <c r="M43" i="36" s="1"/>
  <c r="H44" i="36"/>
  <c r="J44" i="36" s="1"/>
  <c r="H45" i="36"/>
  <c r="J45" i="36" s="1"/>
  <c r="H46" i="36"/>
  <c r="J46" i="36" s="1"/>
  <c r="N46" i="36" s="1"/>
  <c r="H47" i="36"/>
  <c r="J47" i="36" s="1"/>
  <c r="H48" i="36"/>
  <c r="J48" i="36" s="1"/>
  <c r="H49" i="36"/>
  <c r="J49" i="36" s="1"/>
  <c r="H50" i="36"/>
  <c r="J50" i="36" s="1"/>
  <c r="H51" i="36"/>
  <c r="J51" i="36" s="1"/>
  <c r="M51" i="36" s="1"/>
  <c r="H52" i="36"/>
  <c r="J52" i="36" s="1"/>
  <c r="H53" i="36"/>
  <c r="J53" i="36" s="1"/>
  <c r="N53" i="36" s="1"/>
  <c r="H54" i="36"/>
  <c r="J54" i="36" s="1"/>
  <c r="H55" i="36"/>
  <c r="J55" i="36" s="1"/>
  <c r="M55" i="36" s="1"/>
  <c r="H56" i="36"/>
  <c r="H57" i="36"/>
  <c r="J57" i="36" s="1"/>
  <c r="H58" i="36"/>
  <c r="J58" i="36" s="1"/>
  <c r="N58" i="36" s="1"/>
  <c r="H59" i="36"/>
  <c r="J59" i="36" s="1"/>
  <c r="L59" i="36" s="1"/>
  <c r="H60" i="36"/>
  <c r="H61" i="36"/>
  <c r="J61" i="36" s="1"/>
  <c r="N61" i="36" s="1"/>
  <c r="H62" i="36"/>
  <c r="J62" i="36" s="1"/>
  <c r="H63" i="36"/>
  <c r="H64" i="36"/>
  <c r="J64" i="36" s="1"/>
  <c r="H65" i="36"/>
  <c r="J65" i="36" s="1"/>
  <c r="H66" i="36"/>
  <c r="J66" i="36" s="1"/>
  <c r="N66" i="36" s="1"/>
  <c r="H67" i="36"/>
  <c r="J67" i="36" s="1"/>
  <c r="H68" i="36"/>
  <c r="J68" i="36" s="1"/>
  <c r="N68" i="36" s="1"/>
  <c r="H69" i="36"/>
  <c r="J69" i="36" s="1"/>
  <c r="H70" i="36"/>
  <c r="H71" i="36"/>
  <c r="J71" i="36" s="1"/>
  <c r="H72" i="36"/>
  <c r="J72" i="36" s="1"/>
  <c r="M72" i="36" s="1"/>
  <c r="H73" i="36"/>
  <c r="H74" i="36"/>
  <c r="J74" i="36" s="1"/>
  <c r="H75" i="36"/>
  <c r="J75" i="36" s="1"/>
  <c r="N75" i="36" s="1"/>
  <c r="H76" i="36"/>
  <c r="J76" i="36" s="1"/>
  <c r="H77" i="36"/>
  <c r="H78" i="36"/>
  <c r="J78" i="36" s="1"/>
  <c r="H79" i="36"/>
  <c r="J79" i="36" s="1"/>
  <c r="N79" i="36" s="1"/>
  <c r="H80" i="36"/>
  <c r="J80" i="36" s="1"/>
  <c r="M80" i="36" s="1"/>
  <c r="H81" i="36"/>
  <c r="J81" i="36" s="1"/>
  <c r="H82" i="36"/>
  <c r="J82" i="36" s="1"/>
  <c r="H83" i="36"/>
  <c r="J83" i="36" s="1"/>
  <c r="H84" i="36"/>
  <c r="J84" i="36" s="1"/>
  <c r="H85" i="36"/>
  <c r="H86" i="36"/>
  <c r="J86" i="36" s="1"/>
  <c r="H87" i="36"/>
  <c r="H88" i="36"/>
  <c r="J88" i="36" s="1"/>
  <c r="H89" i="36"/>
  <c r="J89" i="36" s="1"/>
  <c r="H90" i="36"/>
  <c r="J90" i="36" s="1"/>
  <c r="H91" i="36"/>
  <c r="J91" i="36" s="1"/>
  <c r="M91" i="36" s="1"/>
  <c r="H92" i="36"/>
  <c r="H93" i="36"/>
  <c r="J93" i="36" s="1"/>
  <c r="H94" i="36"/>
  <c r="H95" i="36"/>
  <c r="H96" i="36"/>
  <c r="J96" i="36" s="1"/>
  <c r="N96" i="36" s="1"/>
  <c r="H97" i="36"/>
  <c r="J97" i="36" s="1"/>
  <c r="H98" i="36"/>
  <c r="J98" i="36" s="1"/>
  <c r="L98" i="36" s="1"/>
  <c r="H99" i="36"/>
  <c r="J99" i="36" s="1"/>
  <c r="L99" i="36" s="1"/>
  <c r="H100" i="36"/>
  <c r="J100" i="36" s="1"/>
  <c r="L100" i="36" s="1"/>
  <c r="H101" i="36"/>
  <c r="J101" i="36" s="1"/>
  <c r="H102" i="36"/>
  <c r="J102" i="36" s="1"/>
  <c r="N102" i="36" s="1"/>
  <c r="H103" i="36"/>
  <c r="J103" i="36" s="1"/>
  <c r="N103" i="36" s="1"/>
  <c r="H104" i="36"/>
  <c r="J104" i="36" s="1"/>
  <c r="H105" i="36"/>
  <c r="J105" i="36"/>
  <c r="M105" i="36" s="1"/>
  <c r="H106" i="36"/>
  <c r="J106" i="36" s="1"/>
  <c r="H107" i="36"/>
  <c r="J107" i="36" s="1"/>
  <c r="N107" i="36" s="1"/>
  <c r="H108" i="36"/>
  <c r="J108" i="36" s="1"/>
  <c r="H109" i="36"/>
  <c r="H110" i="36"/>
  <c r="J110" i="36" s="1"/>
  <c r="N110" i="36" s="1"/>
  <c r="H111" i="36"/>
  <c r="J111" i="36" s="1"/>
  <c r="H112" i="36"/>
  <c r="H113" i="36"/>
  <c r="J113" i="36" s="1"/>
  <c r="M113" i="36" s="1"/>
  <c r="H114" i="36"/>
  <c r="H115" i="36"/>
  <c r="J115" i="36" s="1"/>
  <c r="L115" i="36" s="1"/>
  <c r="H116" i="36"/>
  <c r="J116" i="36" s="1"/>
  <c r="H117" i="36"/>
  <c r="J117" i="36" s="1"/>
  <c r="H118" i="36"/>
  <c r="J118" i="36" s="1"/>
  <c r="N118" i="36" s="1"/>
  <c r="H119" i="36"/>
  <c r="J119" i="36" s="1"/>
  <c r="N119" i="36" s="1"/>
  <c r="H120" i="36"/>
  <c r="H121" i="36"/>
  <c r="J121" i="36" s="1"/>
  <c r="H122" i="36"/>
  <c r="J122" i="36" s="1"/>
  <c r="M122" i="36" s="1"/>
  <c r="H123" i="36"/>
  <c r="J123" i="36" s="1"/>
  <c r="H124" i="36"/>
  <c r="H125" i="36"/>
  <c r="J125" i="36" s="1"/>
  <c r="N125" i="36" s="1"/>
  <c r="H126" i="36"/>
  <c r="H127" i="36"/>
  <c r="J127" i="36" s="1"/>
  <c r="H128" i="36"/>
  <c r="J128" i="36" s="1"/>
  <c r="H129" i="36"/>
  <c r="J129" i="36" s="1"/>
  <c r="M129" i="36" s="1"/>
  <c r="H2" i="36"/>
  <c r="J2" i="36" s="1"/>
  <c r="N2" i="36" s="1"/>
  <c r="E3" i="36"/>
  <c r="F3" i="36" s="1"/>
  <c r="G3" i="36" s="1"/>
  <c r="E4" i="36"/>
  <c r="E5" i="36"/>
  <c r="AX5" i="36" s="1"/>
  <c r="E6" i="36"/>
  <c r="E7" i="36"/>
  <c r="AX7" i="36" s="1"/>
  <c r="E8" i="36"/>
  <c r="E9" i="36"/>
  <c r="F9" i="36" s="1"/>
  <c r="G9" i="36" s="1"/>
  <c r="Z9" i="36" s="1"/>
  <c r="AZ9" i="36" s="1"/>
  <c r="E10" i="36"/>
  <c r="E11" i="36"/>
  <c r="AH11" i="36" s="1"/>
  <c r="E12" i="36"/>
  <c r="AX12" i="36" s="1"/>
  <c r="E13" i="36"/>
  <c r="E14" i="36"/>
  <c r="AX14" i="36" s="1"/>
  <c r="E15" i="36"/>
  <c r="E16" i="36"/>
  <c r="AX16" i="36" s="1"/>
  <c r="E17" i="36"/>
  <c r="AX17" i="36" s="1"/>
  <c r="E18" i="36"/>
  <c r="F18" i="36" s="1"/>
  <c r="G18" i="36" s="1"/>
  <c r="E19" i="36"/>
  <c r="E20" i="36"/>
  <c r="AX20" i="36" s="1"/>
  <c r="E21" i="36"/>
  <c r="AX21" i="36" s="1"/>
  <c r="E22" i="36"/>
  <c r="AX22" i="36" s="1"/>
  <c r="E23" i="36"/>
  <c r="E24" i="36"/>
  <c r="AX24" i="36" s="1"/>
  <c r="E25" i="36"/>
  <c r="AX25" i="36" s="1"/>
  <c r="E26" i="36"/>
  <c r="E27" i="36"/>
  <c r="AH27" i="36" s="1"/>
  <c r="E28" i="36"/>
  <c r="E29" i="36"/>
  <c r="AX29" i="36" s="1"/>
  <c r="E30" i="36"/>
  <c r="AX30" i="36" s="1"/>
  <c r="E31" i="36"/>
  <c r="AX31" i="36" s="1"/>
  <c r="E32" i="36"/>
  <c r="AX32" i="36" s="1"/>
  <c r="E33" i="36"/>
  <c r="AX33" i="36" s="1"/>
  <c r="E34" i="36"/>
  <c r="AH34" i="36" s="1"/>
  <c r="E35" i="36"/>
  <c r="E36" i="36"/>
  <c r="AX36" i="36" s="1"/>
  <c r="E37" i="36"/>
  <c r="E38" i="36"/>
  <c r="AX38" i="36" s="1"/>
  <c r="E39" i="36"/>
  <c r="AX39" i="36" s="1"/>
  <c r="E40" i="36"/>
  <c r="AX40" i="36" s="1"/>
  <c r="E41" i="36"/>
  <c r="AX41" i="36" s="1"/>
  <c r="E42" i="36"/>
  <c r="AX42" i="36" s="1"/>
  <c r="E43" i="36"/>
  <c r="E44" i="36"/>
  <c r="F44" i="36" s="1"/>
  <c r="G44" i="36" s="1"/>
  <c r="E45" i="36"/>
  <c r="AX45" i="36" s="1"/>
  <c r="E46" i="36"/>
  <c r="AX46" i="36" s="1"/>
  <c r="E47" i="36"/>
  <c r="AX47" i="36" s="1"/>
  <c r="E48" i="36"/>
  <c r="AX48" i="36" s="1"/>
  <c r="E49" i="36"/>
  <c r="E50" i="36"/>
  <c r="E51" i="36"/>
  <c r="AX51" i="36" s="1"/>
  <c r="E52" i="36"/>
  <c r="AX52" i="36" s="1"/>
  <c r="E53" i="36"/>
  <c r="AX53" i="36" s="1"/>
  <c r="E54" i="36"/>
  <c r="AX54" i="36" s="1"/>
  <c r="E55" i="36"/>
  <c r="AX55" i="36" s="1"/>
  <c r="E56" i="36"/>
  <c r="E57" i="36"/>
  <c r="E58" i="36"/>
  <c r="AH58" i="36" s="1"/>
  <c r="E59" i="36"/>
  <c r="AX59" i="36" s="1"/>
  <c r="E60" i="36"/>
  <c r="AH60" i="36" s="1"/>
  <c r="E61" i="36"/>
  <c r="AX61" i="36" s="1"/>
  <c r="E62" i="36"/>
  <c r="AX62" i="36" s="1"/>
  <c r="E63" i="36"/>
  <c r="AH63" i="36" s="1"/>
  <c r="E64" i="36"/>
  <c r="AX64" i="36" s="1"/>
  <c r="E65" i="36"/>
  <c r="E66" i="36"/>
  <c r="E67" i="36"/>
  <c r="AX67" i="36" s="1"/>
  <c r="E68" i="36"/>
  <c r="E69" i="36"/>
  <c r="E70" i="36"/>
  <c r="AX70" i="36" s="1"/>
  <c r="E71" i="36"/>
  <c r="E72" i="36"/>
  <c r="E73" i="36"/>
  <c r="AX73" i="36" s="1"/>
  <c r="E74" i="36"/>
  <c r="E75" i="36"/>
  <c r="AX75" i="36" s="1"/>
  <c r="E76" i="36"/>
  <c r="AX76" i="36" s="1"/>
  <c r="E77" i="36"/>
  <c r="E78" i="36"/>
  <c r="E79" i="36"/>
  <c r="AX79" i="36" s="1"/>
  <c r="E80" i="36"/>
  <c r="F80" i="36" s="1"/>
  <c r="G80" i="36" s="1"/>
  <c r="R80" i="36" s="1"/>
  <c r="E81" i="36"/>
  <c r="AX81" i="36" s="1"/>
  <c r="E82" i="36"/>
  <c r="E83" i="36"/>
  <c r="E84" i="36"/>
  <c r="E85" i="36"/>
  <c r="E86" i="36"/>
  <c r="E87" i="36"/>
  <c r="E88" i="36"/>
  <c r="AX88" i="36" s="1"/>
  <c r="E89" i="36"/>
  <c r="E90" i="36"/>
  <c r="E91" i="36"/>
  <c r="E92" i="36"/>
  <c r="AX92" i="36" s="1"/>
  <c r="E93" i="36"/>
  <c r="AX93" i="36" s="1"/>
  <c r="E94" i="36"/>
  <c r="AX94" i="36" s="1"/>
  <c r="E95" i="36"/>
  <c r="AX95" i="36" s="1"/>
  <c r="E96" i="36"/>
  <c r="AX96" i="36" s="1"/>
  <c r="E97" i="36"/>
  <c r="E98" i="36"/>
  <c r="E99" i="36"/>
  <c r="AX99" i="36" s="1"/>
  <c r="E100" i="36"/>
  <c r="AX100" i="36" s="1"/>
  <c r="E101" i="36"/>
  <c r="AX101" i="36" s="1"/>
  <c r="E102" i="36"/>
  <c r="AX102" i="36" s="1"/>
  <c r="E103" i="36"/>
  <c r="AX103" i="36" s="1"/>
  <c r="E104" i="36"/>
  <c r="AX104" i="36" s="1"/>
  <c r="E105" i="36"/>
  <c r="E106" i="36"/>
  <c r="E107" i="36"/>
  <c r="AX107" i="36" s="1"/>
  <c r="E108" i="36"/>
  <c r="E109" i="36"/>
  <c r="E110" i="36"/>
  <c r="AX110" i="36" s="1"/>
  <c r="E111" i="36"/>
  <c r="AX111" i="36" s="1"/>
  <c r="E112" i="36"/>
  <c r="AX112" i="36" s="1"/>
  <c r="E113" i="36"/>
  <c r="AX113" i="36" s="1"/>
  <c r="E114" i="36"/>
  <c r="E115" i="36"/>
  <c r="E116" i="36"/>
  <c r="AX116" i="36" s="1"/>
  <c r="E117" i="36"/>
  <c r="AX117" i="36" s="1"/>
  <c r="E118" i="36"/>
  <c r="AX118" i="36" s="1"/>
  <c r="E119" i="36"/>
  <c r="AX119" i="36" s="1"/>
  <c r="E120" i="36"/>
  <c r="AX120" i="36" s="1"/>
  <c r="E121" i="36"/>
  <c r="E122" i="36"/>
  <c r="E123" i="36"/>
  <c r="E124" i="36"/>
  <c r="E125" i="36"/>
  <c r="E126" i="36"/>
  <c r="AX126" i="36" s="1"/>
  <c r="E127" i="36"/>
  <c r="AX127" i="36" s="1"/>
  <c r="E128" i="36"/>
  <c r="E129" i="36"/>
  <c r="E2" i="36"/>
  <c r="AE145" i="36" a="1"/>
  <c r="AE145" i="36" s="1"/>
  <c r="AE144" i="36" a="1"/>
  <c r="AE144" i="36" s="1"/>
  <c r="AE143" i="36" a="1"/>
  <c r="AE143" i="36" s="1"/>
  <c r="AE142" i="36" a="1"/>
  <c r="AE142" i="36" s="1"/>
  <c r="AE141" i="36" a="1"/>
  <c r="AE141" i="36" s="1"/>
  <c r="AE140" i="36" a="1"/>
  <c r="AE140" i="36" s="1"/>
  <c r="AE139" i="36" a="1"/>
  <c r="AE139" i="36" s="1"/>
  <c r="AE138" i="36" a="1"/>
  <c r="AE138" i="36" s="1"/>
  <c r="AE137" i="36" a="1"/>
  <c r="AE137" i="36" s="1"/>
  <c r="AE136" i="36" a="1"/>
  <c r="AE136" i="36" s="1"/>
  <c r="AE135" i="36" a="1"/>
  <c r="AE135" i="36" s="1"/>
  <c r="AE134" i="36" a="1"/>
  <c r="AE134" i="36" s="1"/>
  <c r="AE133" i="36" a="1"/>
  <c r="AE133" i="36" s="1"/>
  <c r="AE132" i="36" a="1"/>
  <c r="AE132" i="36" s="1"/>
  <c r="AE131" i="36" a="1"/>
  <c r="AE131" i="36" s="1"/>
  <c r="AE130" i="36" a="1"/>
  <c r="AE130" i="36" s="1"/>
  <c r="AT129" i="36"/>
  <c r="AR129" i="36"/>
  <c r="AO129" i="36"/>
  <c r="AT128" i="36"/>
  <c r="AR128" i="36"/>
  <c r="AO128" i="36"/>
  <c r="AT127" i="36"/>
  <c r="AR127" i="36"/>
  <c r="AO127" i="36"/>
  <c r="AT126" i="36"/>
  <c r="AR126" i="36"/>
  <c r="AO126" i="36"/>
  <c r="J126" i="36"/>
  <c r="N126" i="36" s="1"/>
  <c r="AT125" i="36"/>
  <c r="AR125" i="36"/>
  <c r="AO125" i="36"/>
  <c r="AT124" i="36"/>
  <c r="AR124" i="36"/>
  <c r="AO124" i="36"/>
  <c r="J124" i="36"/>
  <c r="AT123" i="36"/>
  <c r="AR123" i="36"/>
  <c r="AO123" i="36"/>
  <c r="AT122" i="36"/>
  <c r="AR122" i="36"/>
  <c r="AO122" i="36"/>
  <c r="AT121" i="36"/>
  <c r="AR121" i="36"/>
  <c r="AO121" i="36"/>
  <c r="AT120" i="36"/>
  <c r="AR120" i="36"/>
  <c r="AO120" i="36"/>
  <c r="J120" i="36"/>
  <c r="M120" i="36" s="1"/>
  <c r="AT119" i="36"/>
  <c r="AR119" i="36"/>
  <c r="AO119" i="36"/>
  <c r="AT118" i="36"/>
  <c r="AR118" i="36"/>
  <c r="AO118" i="36"/>
  <c r="AT117" i="36"/>
  <c r="AR117" i="36"/>
  <c r="AO117" i="36"/>
  <c r="AT116" i="36"/>
  <c r="AR116" i="36"/>
  <c r="AO116" i="36"/>
  <c r="AT115" i="36"/>
  <c r="AR115" i="36"/>
  <c r="AO115" i="36"/>
  <c r="AT114" i="36"/>
  <c r="AR114" i="36"/>
  <c r="AO114" i="36"/>
  <c r="J114" i="36"/>
  <c r="M114" i="36" s="1"/>
  <c r="AT113" i="36"/>
  <c r="AR113" i="36"/>
  <c r="AO113" i="36"/>
  <c r="AT112" i="36"/>
  <c r="AR112" i="36"/>
  <c r="AO112" i="36"/>
  <c r="J112" i="36"/>
  <c r="M112" i="36" s="1"/>
  <c r="AT111" i="36"/>
  <c r="AR111" i="36"/>
  <c r="AO111" i="36"/>
  <c r="AT110" i="36"/>
  <c r="AR110" i="36"/>
  <c r="AO110" i="36"/>
  <c r="AT109" i="36"/>
  <c r="AR109" i="36"/>
  <c r="AO109" i="36"/>
  <c r="J109" i="36"/>
  <c r="AT108" i="36"/>
  <c r="AR108" i="36"/>
  <c r="AO108" i="36"/>
  <c r="AT107" i="36"/>
  <c r="AR107" i="36"/>
  <c r="AO107" i="36"/>
  <c r="AT106" i="36"/>
  <c r="AR106" i="36"/>
  <c r="AO106" i="36"/>
  <c r="AT105" i="36"/>
  <c r="AR105" i="36"/>
  <c r="AO105" i="36"/>
  <c r="AT104" i="36"/>
  <c r="AR104" i="36"/>
  <c r="AO104" i="36"/>
  <c r="AT103" i="36"/>
  <c r="AR103" i="36"/>
  <c r="AO103" i="36"/>
  <c r="AT102" i="36"/>
  <c r="AR102" i="36"/>
  <c r="AO102" i="36"/>
  <c r="F102" i="36"/>
  <c r="G102" i="36" s="1"/>
  <c r="AT101" i="36"/>
  <c r="AR101" i="36"/>
  <c r="AO101" i="36"/>
  <c r="AT100" i="36"/>
  <c r="AR100" i="36"/>
  <c r="AO100" i="36"/>
  <c r="AT99" i="36"/>
  <c r="AR99" i="36"/>
  <c r="AO99" i="36"/>
  <c r="F99" i="36"/>
  <c r="G99" i="36" s="1"/>
  <c r="AT98" i="36"/>
  <c r="AR98" i="36"/>
  <c r="AO98" i="36"/>
  <c r="AT97" i="36"/>
  <c r="AR97" i="36"/>
  <c r="AO97" i="36"/>
  <c r="AT96" i="36"/>
  <c r="AR96" i="36"/>
  <c r="AO96" i="36"/>
  <c r="AT95" i="36"/>
  <c r="AR95" i="36"/>
  <c r="AO95" i="36"/>
  <c r="J95" i="36"/>
  <c r="N95" i="36" s="1"/>
  <c r="AT94" i="36"/>
  <c r="AR94" i="36"/>
  <c r="AO94" i="36"/>
  <c r="J94" i="36"/>
  <c r="Y94" i="36" s="1"/>
  <c r="F94" i="36"/>
  <c r="G94" i="36" s="1"/>
  <c r="AT93" i="36"/>
  <c r="AR93" i="36"/>
  <c r="AO93" i="36"/>
  <c r="AT92" i="36"/>
  <c r="AR92" i="36"/>
  <c r="AO92" i="36"/>
  <c r="J92" i="36"/>
  <c r="AT91" i="36"/>
  <c r="AR91" i="36"/>
  <c r="AO91" i="36"/>
  <c r="AT90" i="36"/>
  <c r="AR90" i="36"/>
  <c r="AO90" i="36"/>
  <c r="AT89" i="36"/>
  <c r="AR89" i="36"/>
  <c r="AO89" i="36"/>
  <c r="AT88" i="36"/>
  <c r="AR88" i="36"/>
  <c r="AO88" i="36"/>
  <c r="AT87" i="36"/>
  <c r="AR87" i="36"/>
  <c r="AO87" i="36"/>
  <c r="J87" i="36"/>
  <c r="L87" i="36" s="1"/>
  <c r="AT86" i="36"/>
  <c r="AR86" i="36"/>
  <c r="AO86" i="36"/>
  <c r="AT85" i="36"/>
  <c r="AR85" i="36"/>
  <c r="AO85" i="36"/>
  <c r="J85" i="36"/>
  <c r="AT84" i="36"/>
  <c r="AR84" i="36"/>
  <c r="AO84" i="36"/>
  <c r="AT83" i="36"/>
  <c r="AR83" i="36"/>
  <c r="AO83" i="36"/>
  <c r="AT82" i="36"/>
  <c r="AR82" i="36"/>
  <c r="AO82" i="36"/>
  <c r="AT81" i="36"/>
  <c r="AR81" i="36"/>
  <c r="AO81" i="36"/>
  <c r="AT80" i="36"/>
  <c r="AR80" i="36"/>
  <c r="AO80" i="36"/>
  <c r="AT79" i="36"/>
  <c r="AR79" i="36"/>
  <c r="AO79" i="36"/>
  <c r="AT78" i="36"/>
  <c r="AR78" i="36"/>
  <c r="AO78" i="36"/>
  <c r="AT77" i="36"/>
  <c r="AR77" i="36"/>
  <c r="AO77" i="36"/>
  <c r="J77" i="36"/>
  <c r="AT76" i="36"/>
  <c r="AR76" i="36"/>
  <c r="AO76" i="36"/>
  <c r="AT75" i="36"/>
  <c r="AR75" i="36"/>
  <c r="AO75" i="36"/>
  <c r="AT74" i="36"/>
  <c r="AR74" i="36"/>
  <c r="AO74" i="36"/>
  <c r="AT73" i="36"/>
  <c r="AR73" i="36"/>
  <c r="AO73" i="36"/>
  <c r="J73" i="36"/>
  <c r="M73" i="36" s="1"/>
  <c r="AT72" i="36"/>
  <c r="AR72" i="36"/>
  <c r="AO72" i="36"/>
  <c r="AT71" i="36"/>
  <c r="AR71" i="36"/>
  <c r="AO71" i="36"/>
  <c r="AT70" i="36"/>
  <c r="AR70" i="36"/>
  <c r="AO70" i="36"/>
  <c r="J70" i="36"/>
  <c r="L70" i="36" s="1"/>
  <c r="AT69" i="36"/>
  <c r="AR69" i="36"/>
  <c r="AO69" i="36"/>
  <c r="L69" i="36"/>
  <c r="AT68" i="36"/>
  <c r="AR68" i="36"/>
  <c r="AO68" i="36"/>
  <c r="AT67" i="36"/>
  <c r="AR67" i="36"/>
  <c r="AO67" i="36"/>
  <c r="AT66" i="36"/>
  <c r="AO66" i="36"/>
  <c r="AT65" i="36"/>
  <c r="AT64" i="36"/>
  <c r="D64" i="36"/>
  <c r="AT63" i="36"/>
  <c r="J63" i="36"/>
  <c r="N63" i="36" s="1"/>
  <c r="AT62" i="36"/>
  <c r="AH62" i="36"/>
  <c r="AT61" i="36"/>
  <c r="AT60" i="36"/>
  <c r="J60" i="36"/>
  <c r="N60" i="36" s="1"/>
  <c r="AT59" i="36"/>
  <c r="AH59" i="36"/>
  <c r="F59" i="36"/>
  <c r="G59" i="36" s="1"/>
  <c r="Y59" i="36" s="1"/>
  <c r="AT58" i="36"/>
  <c r="AT57" i="36"/>
  <c r="AT56" i="36"/>
  <c r="J56" i="36"/>
  <c r="N56" i="36" s="1"/>
  <c r="AT55" i="36"/>
  <c r="AT54" i="36"/>
  <c r="F54" i="36"/>
  <c r="G54" i="36" s="1"/>
  <c r="AB54" i="36" s="1"/>
  <c r="AT53" i="36"/>
  <c r="AT52" i="36"/>
  <c r="AT51" i="36"/>
  <c r="AT50" i="36"/>
  <c r="AT49" i="36"/>
  <c r="AJ49" i="36"/>
  <c r="AL49" i="36" s="1"/>
  <c r="AT48" i="36"/>
  <c r="AJ48" i="36"/>
  <c r="AL48" i="36" s="1"/>
  <c r="AT47" i="36"/>
  <c r="AJ47" i="36"/>
  <c r="AL47" i="36" s="1"/>
  <c r="A47" i="36"/>
  <c r="AT46" i="36"/>
  <c r="AJ46" i="36"/>
  <c r="AL46" i="36" s="1"/>
  <c r="AT45" i="36"/>
  <c r="AJ45" i="36"/>
  <c r="AL45" i="36" s="1"/>
  <c r="F45" i="36"/>
  <c r="G45" i="36" s="1"/>
  <c r="S45" i="36" s="1"/>
  <c r="AH45" i="36"/>
  <c r="A45" i="36"/>
  <c r="AT44" i="36"/>
  <c r="AJ44" i="36"/>
  <c r="AL44" i="36" s="1"/>
  <c r="AT43" i="36"/>
  <c r="AJ43" i="36"/>
  <c r="AL43" i="36" s="1"/>
  <c r="AT42" i="36"/>
  <c r="AJ42" i="36"/>
  <c r="AL42" i="36" s="1"/>
  <c r="AT41" i="36"/>
  <c r="AJ41" i="36"/>
  <c r="AK41" i="36" s="1"/>
  <c r="AT40" i="36"/>
  <c r="AJ40" i="36"/>
  <c r="AK40" i="36" s="1"/>
  <c r="J40" i="36"/>
  <c r="N40" i="36" s="1"/>
  <c r="AT39" i="36"/>
  <c r="AJ39" i="36"/>
  <c r="AK39" i="36" s="1"/>
  <c r="AT38" i="36"/>
  <c r="AJ38" i="36"/>
  <c r="AK38" i="36" s="1"/>
  <c r="AT37" i="36"/>
  <c r="AJ37" i="36"/>
  <c r="AK37" i="36" s="1"/>
  <c r="AT36" i="36"/>
  <c r="AJ36" i="36"/>
  <c r="AK36" i="36" s="1"/>
  <c r="J36" i="36"/>
  <c r="L36" i="36" s="1"/>
  <c r="AT35" i="36"/>
  <c r="AJ35" i="36"/>
  <c r="AK35" i="36" s="1"/>
  <c r="A35" i="36"/>
  <c r="D35" i="36"/>
  <c r="AT34" i="36"/>
  <c r="AJ34" i="36"/>
  <c r="AK34" i="36" s="1"/>
  <c r="AT33" i="36"/>
  <c r="F33" i="36"/>
  <c r="G33" i="36" s="1"/>
  <c r="AU33" i="36" s="1"/>
  <c r="D33" i="36"/>
  <c r="AT32" i="36"/>
  <c r="J32" i="36"/>
  <c r="M32" i="36" s="1"/>
  <c r="AG32" i="36" s="1"/>
  <c r="AT31" i="36"/>
  <c r="AT30" i="36"/>
  <c r="J30" i="36"/>
  <c r="L30" i="36" s="1"/>
  <c r="F30" i="36"/>
  <c r="G30" i="36" s="1"/>
  <c r="AH30" i="36"/>
  <c r="D30" i="36"/>
  <c r="AT29" i="36"/>
  <c r="J29" i="36"/>
  <c r="A29" i="36"/>
  <c r="AT28" i="36"/>
  <c r="J28" i="36"/>
  <c r="L28" i="36" s="1"/>
  <c r="D28" i="36"/>
  <c r="AT27" i="36"/>
  <c r="AT26" i="36"/>
  <c r="AT25" i="36"/>
  <c r="AO25" i="36"/>
  <c r="AT24" i="36"/>
  <c r="AO24" i="36"/>
  <c r="N24" i="36"/>
  <c r="AT23" i="36"/>
  <c r="AO23" i="36"/>
  <c r="AH23" i="36"/>
  <c r="A23" i="36"/>
  <c r="AT22" i="36"/>
  <c r="AO22" i="36"/>
  <c r="AT21" i="36"/>
  <c r="AO21" i="36"/>
  <c r="J21" i="36"/>
  <c r="AT20" i="36"/>
  <c r="AO20" i="36"/>
  <c r="AT19" i="36"/>
  <c r="AO19" i="36"/>
  <c r="AT18" i="36"/>
  <c r="AO18" i="36"/>
  <c r="AT17" i="36"/>
  <c r="AO17" i="36"/>
  <c r="D17" i="36"/>
  <c r="AT16" i="36"/>
  <c r="AO16" i="36"/>
  <c r="J16" i="36"/>
  <c r="D16" i="36"/>
  <c r="AT15" i="36"/>
  <c r="AO15" i="36"/>
  <c r="AT14" i="36"/>
  <c r="AO14" i="36"/>
  <c r="J14" i="36"/>
  <c r="L14" i="36" s="1"/>
  <c r="AH14" i="36"/>
  <c r="AT13" i="36"/>
  <c r="AO13" i="36"/>
  <c r="J13" i="36"/>
  <c r="N13" i="36" s="1"/>
  <c r="AT12" i="36"/>
  <c r="AO12" i="36"/>
  <c r="AH12" i="36"/>
  <c r="AT11" i="36"/>
  <c r="AO11" i="36"/>
  <c r="AT10" i="36"/>
  <c r="AO10" i="36"/>
  <c r="AT9" i="36"/>
  <c r="AO9" i="36"/>
  <c r="AT8" i="36"/>
  <c r="AO8" i="36"/>
  <c r="AH8" i="36"/>
  <c r="D8" i="36"/>
  <c r="AT7" i="36"/>
  <c r="AO7" i="36"/>
  <c r="AT6" i="36"/>
  <c r="AO6" i="36"/>
  <c r="J6" i="36"/>
  <c r="AT5" i="36"/>
  <c r="AO5" i="36"/>
  <c r="J5" i="36"/>
  <c r="M5" i="36" s="1"/>
  <c r="AH5" i="36"/>
  <c r="AT4" i="36"/>
  <c r="AO4" i="36"/>
  <c r="AT3" i="36"/>
  <c r="AO3" i="36"/>
  <c r="J3" i="36"/>
  <c r="N3" i="36" s="1"/>
  <c r="AT2" i="36"/>
  <c r="AO2" i="36"/>
  <c r="AC2" i="36"/>
  <c r="H3" i="35"/>
  <c r="J3" i="35" s="1"/>
  <c r="M3" i="35" s="1"/>
  <c r="H4" i="35"/>
  <c r="J4" i="35" s="1"/>
  <c r="H5" i="35"/>
  <c r="J5" i="35" s="1"/>
  <c r="H6" i="35"/>
  <c r="J6" i="35" s="1"/>
  <c r="H7" i="35"/>
  <c r="J7" i="35" s="1"/>
  <c r="H8" i="35"/>
  <c r="J8" i="35" s="1"/>
  <c r="H9" i="35"/>
  <c r="J9" i="35" s="1"/>
  <c r="H10" i="35"/>
  <c r="J10" i="35" s="1"/>
  <c r="L10" i="35" s="1"/>
  <c r="H11" i="35"/>
  <c r="J11" i="35" s="1"/>
  <c r="M11" i="35" s="1"/>
  <c r="H12" i="35"/>
  <c r="J12" i="35" s="1"/>
  <c r="M12" i="35" s="1"/>
  <c r="H13" i="35"/>
  <c r="J13" i="35" s="1"/>
  <c r="P13" i="35" s="1"/>
  <c r="H14" i="35"/>
  <c r="J14" i="35" s="1"/>
  <c r="H15" i="35"/>
  <c r="J15" i="35" s="1"/>
  <c r="H16" i="35"/>
  <c r="H17" i="35"/>
  <c r="J17" i="35" s="1"/>
  <c r="H18" i="35"/>
  <c r="J18" i="35" s="1"/>
  <c r="L18" i="35" s="1"/>
  <c r="H19" i="35"/>
  <c r="H20" i="35"/>
  <c r="J20" i="35" s="1"/>
  <c r="H21" i="35"/>
  <c r="J21" i="35" s="1"/>
  <c r="H22" i="35"/>
  <c r="J22" i="35" s="1"/>
  <c r="H23" i="35"/>
  <c r="J23" i="35" s="1"/>
  <c r="H24" i="35"/>
  <c r="H25" i="35"/>
  <c r="J25" i="35" s="1"/>
  <c r="H26" i="35"/>
  <c r="J26" i="35" s="1"/>
  <c r="N26" i="35" s="1"/>
  <c r="H27" i="35"/>
  <c r="J27" i="35" s="1"/>
  <c r="H28" i="35"/>
  <c r="J28" i="35" s="1"/>
  <c r="H29" i="35"/>
  <c r="J29" i="35" s="1"/>
  <c r="H30" i="35"/>
  <c r="J30" i="35" s="1"/>
  <c r="H31" i="35"/>
  <c r="J31" i="35" s="1"/>
  <c r="H32" i="35"/>
  <c r="H33" i="35"/>
  <c r="J33" i="35" s="1"/>
  <c r="H34" i="35"/>
  <c r="J34" i="35" s="1"/>
  <c r="H35" i="35"/>
  <c r="J35" i="35" s="1"/>
  <c r="N35" i="35" s="1"/>
  <c r="H36" i="35"/>
  <c r="J36" i="35" s="1"/>
  <c r="M36" i="35" s="1"/>
  <c r="AG36" i="35" s="1"/>
  <c r="H37" i="35"/>
  <c r="J37" i="35" s="1"/>
  <c r="N37" i="35" s="1"/>
  <c r="H38" i="35"/>
  <c r="H39" i="35"/>
  <c r="H40" i="35"/>
  <c r="J40" i="35" s="1"/>
  <c r="N40" i="35" s="1"/>
  <c r="H41" i="35"/>
  <c r="J41" i="35" s="1"/>
  <c r="N41" i="35" s="1"/>
  <c r="H42" i="35"/>
  <c r="J42" i="35" s="1"/>
  <c r="H43" i="35"/>
  <c r="J43" i="35" s="1"/>
  <c r="M43" i="35" s="1"/>
  <c r="H44" i="35"/>
  <c r="J44" i="35" s="1"/>
  <c r="M44" i="35" s="1"/>
  <c r="H45" i="35"/>
  <c r="J45" i="35" s="1"/>
  <c r="N45" i="35" s="1"/>
  <c r="H46" i="35"/>
  <c r="H47" i="35"/>
  <c r="J47" i="35" s="1"/>
  <c r="H48" i="35"/>
  <c r="H49" i="35"/>
  <c r="J49" i="35" s="1"/>
  <c r="M49" i="35" s="1"/>
  <c r="H50" i="35"/>
  <c r="J50" i="35" s="1"/>
  <c r="H51" i="35"/>
  <c r="J51" i="35" s="1"/>
  <c r="M51" i="35" s="1"/>
  <c r="H52" i="35"/>
  <c r="J52" i="35" s="1"/>
  <c r="M52" i="35" s="1"/>
  <c r="AG52" i="35" s="1"/>
  <c r="H53" i="35"/>
  <c r="J53" i="35" s="1"/>
  <c r="L53" i="35" s="1"/>
  <c r="H54" i="35"/>
  <c r="J54" i="35" s="1"/>
  <c r="H55" i="35"/>
  <c r="J55" i="35" s="1"/>
  <c r="H56" i="35"/>
  <c r="J56" i="35" s="1"/>
  <c r="H57" i="35"/>
  <c r="J57" i="35" s="1"/>
  <c r="H58" i="35"/>
  <c r="J58" i="35" s="1"/>
  <c r="L58" i="35" s="1"/>
  <c r="H59" i="35"/>
  <c r="J59" i="35" s="1"/>
  <c r="H60" i="35"/>
  <c r="J60" i="35" s="1"/>
  <c r="H61" i="35"/>
  <c r="H62" i="35"/>
  <c r="J62" i="35" s="1"/>
  <c r="H63" i="35"/>
  <c r="J63" i="35" s="1"/>
  <c r="H64" i="35"/>
  <c r="J64" i="35" s="1"/>
  <c r="H65" i="35"/>
  <c r="J65" i="35" s="1"/>
  <c r="M65" i="35" s="1"/>
  <c r="H66" i="35"/>
  <c r="J66" i="35" s="1"/>
  <c r="N66" i="35" s="1"/>
  <c r="H67" i="35"/>
  <c r="J67" i="35" s="1"/>
  <c r="M67" i="35" s="1"/>
  <c r="H68" i="35"/>
  <c r="J68" i="35" s="1"/>
  <c r="M68" i="35" s="1"/>
  <c r="H69" i="35"/>
  <c r="J69" i="35" s="1"/>
  <c r="M69" i="35" s="1"/>
  <c r="H70" i="35"/>
  <c r="J70" i="35" s="1"/>
  <c r="H71" i="35"/>
  <c r="J71" i="35" s="1"/>
  <c r="L71" i="35" s="1"/>
  <c r="H72" i="35"/>
  <c r="J72" i="35" s="1"/>
  <c r="H73" i="35"/>
  <c r="J73" i="35" s="1"/>
  <c r="L73" i="35" s="1"/>
  <c r="H74" i="35"/>
  <c r="J74" i="35" s="1"/>
  <c r="M74" i="35" s="1"/>
  <c r="H75" i="35"/>
  <c r="J75" i="35" s="1"/>
  <c r="L75" i="35" s="1"/>
  <c r="H76" i="35"/>
  <c r="J76" i="35" s="1"/>
  <c r="H77" i="35"/>
  <c r="J77" i="35" s="1"/>
  <c r="H78" i="35"/>
  <c r="J78" i="35" s="1"/>
  <c r="H79" i="35"/>
  <c r="J79" i="35" s="1"/>
  <c r="N79" i="35" s="1"/>
  <c r="H80" i="35"/>
  <c r="J80" i="35" s="1"/>
  <c r="H81" i="35"/>
  <c r="J81" i="35" s="1"/>
  <c r="H82" i="35"/>
  <c r="J82" i="35" s="1"/>
  <c r="Z82" i="35" s="1"/>
  <c r="AZ82" i="35" s="1"/>
  <c r="H83" i="35"/>
  <c r="J83" i="35" s="1"/>
  <c r="H84" i="35"/>
  <c r="J84" i="35" s="1"/>
  <c r="H85" i="35"/>
  <c r="J85" i="35" s="1"/>
  <c r="M85" i="35" s="1"/>
  <c r="H86" i="35"/>
  <c r="J86" i="35" s="1"/>
  <c r="H87" i="35"/>
  <c r="H88" i="35"/>
  <c r="J88" i="35" s="1"/>
  <c r="N88" i="35" s="1"/>
  <c r="H89" i="35"/>
  <c r="J89" i="35" s="1"/>
  <c r="N89" i="35" s="1"/>
  <c r="H90" i="35"/>
  <c r="J90" i="35" s="1"/>
  <c r="H91" i="35"/>
  <c r="J91" i="35" s="1"/>
  <c r="N91" i="35" s="1"/>
  <c r="H92" i="35"/>
  <c r="J92" i="35" s="1"/>
  <c r="H93" i="35"/>
  <c r="J93" i="35" s="1"/>
  <c r="H94" i="35"/>
  <c r="H95" i="35"/>
  <c r="J95" i="35" s="1"/>
  <c r="H96" i="35"/>
  <c r="J96" i="35" s="1"/>
  <c r="H97" i="35"/>
  <c r="J97" i="35" s="1"/>
  <c r="H98" i="35"/>
  <c r="J98" i="35" s="1"/>
  <c r="H99" i="35"/>
  <c r="J99" i="35" s="1"/>
  <c r="H100" i="35"/>
  <c r="J100" i="35" s="1"/>
  <c r="H101" i="35"/>
  <c r="H102" i="35"/>
  <c r="J102" i="35" s="1"/>
  <c r="H103" i="35"/>
  <c r="H104" i="35"/>
  <c r="J104" i="35" s="1"/>
  <c r="L104" i="35" s="1"/>
  <c r="H105" i="35"/>
  <c r="J105" i="35" s="1"/>
  <c r="H106" i="35"/>
  <c r="J106" i="35" s="1"/>
  <c r="M106" i="35" s="1"/>
  <c r="H107" i="35"/>
  <c r="J107" i="35" s="1"/>
  <c r="H108" i="35"/>
  <c r="H109" i="35"/>
  <c r="H110" i="35"/>
  <c r="J110" i="35" s="1"/>
  <c r="H111" i="35"/>
  <c r="J111" i="35" s="1"/>
  <c r="M111" i="35" s="1"/>
  <c r="H112" i="35"/>
  <c r="J112" i="35" s="1"/>
  <c r="H113" i="35"/>
  <c r="J113" i="35" s="1"/>
  <c r="N113" i="35" s="1"/>
  <c r="H114" i="35"/>
  <c r="J114" i="35"/>
  <c r="M114" i="35" s="1"/>
  <c r="H115" i="35"/>
  <c r="J115" i="35" s="1"/>
  <c r="H116" i="35"/>
  <c r="J116" i="35" s="1"/>
  <c r="H117" i="35"/>
  <c r="H118" i="35"/>
  <c r="J118" i="35" s="1"/>
  <c r="H119" i="35"/>
  <c r="J119" i="35" s="1"/>
  <c r="M119" i="35" s="1"/>
  <c r="H120" i="35"/>
  <c r="J120" i="35" s="1"/>
  <c r="H121" i="35"/>
  <c r="J121" i="35"/>
  <c r="L121" i="35" s="1"/>
  <c r="H122" i="35"/>
  <c r="J122" i="35" s="1"/>
  <c r="H123" i="35"/>
  <c r="H124" i="35"/>
  <c r="J124" i="35" s="1"/>
  <c r="H125" i="35"/>
  <c r="H126" i="35"/>
  <c r="J126" i="35" s="1"/>
  <c r="H127" i="35"/>
  <c r="J127" i="35" s="1"/>
  <c r="H128" i="35"/>
  <c r="J128" i="35" s="1"/>
  <c r="H129" i="35"/>
  <c r="J129" i="35" s="1"/>
  <c r="H2" i="35"/>
  <c r="J2" i="35" s="1"/>
  <c r="E3" i="35"/>
  <c r="E4" i="35"/>
  <c r="AX4" i="35" s="1"/>
  <c r="E5" i="35"/>
  <c r="E6" i="35"/>
  <c r="AX6" i="35" s="1"/>
  <c r="E7" i="35"/>
  <c r="AX7" i="35" s="1"/>
  <c r="E8" i="35"/>
  <c r="E9" i="35"/>
  <c r="AX9" i="35" s="1"/>
  <c r="E10" i="35"/>
  <c r="AX10" i="35" s="1"/>
  <c r="E11" i="35"/>
  <c r="E12" i="35"/>
  <c r="F12" i="35" s="1"/>
  <c r="G12" i="35" s="1"/>
  <c r="E13" i="35"/>
  <c r="AX13" i="35" s="1"/>
  <c r="E14" i="35"/>
  <c r="AX14" i="35" s="1"/>
  <c r="E15" i="35"/>
  <c r="AX15" i="35" s="1"/>
  <c r="E16" i="35"/>
  <c r="F16" i="35" s="1"/>
  <c r="G16" i="35" s="1"/>
  <c r="E17" i="35"/>
  <c r="F17" i="35" s="1"/>
  <c r="G17" i="35" s="1"/>
  <c r="E18" i="35"/>
  <c r="F18" i="35" s="1"/>
  <c r="G18" i="35" s="1"/>
  <c r="E19" i="35"/>
  <c r="AH19" i="35" s="1"/>
  <c r="E20" i="35"/>
  <c r="AX20" i="35" s="1"/>
  <c r="E21" i="35"/>
  <c r="AX21" i="35" s="1"/>
  <c r="E22" i="35"/>
  <c r="AX22" i="35" s="1"/>
  <c r="E23" i="35"/>
  <c r="AX23" i="35" s="1"/>
  <c r="E24" i="35"/>
  <c r="AX24" i="35" s="1"/>
  <c r="E25" i="35"/>
  <c r="E26" i="35"/>
  <c r="E27" i="35"/>
  <c r="F27" i="35" s="1"/>
  <c r="G27" i="35" s="1"/>
  <c r="E28" i="35"/>
  <c r="E29" i="35"/>
  <c r="E30" i="35"/>
  <c r="E31" i="35"/>
  <c r="F31" i="35" s="1"/>
  <c r="G31" i="35" s="1"/>
  <c r="AB31" i="35" s="1"/>
  <c r="E32" i="35"/>
  <c r="AX32" i="35" s="1"/>
  <c r="E33" i="35"/>
  <c r="E34" i="35"/>
  <c r="AX34" i="35" s="1"/>
  <c r="E35" i="35"/>
  <c r="E36" i="35"/>
  <c r="AH36" i="35" s="1"/>
  <c r="E37" i="35"/>
  <c r="F37" i="35" s="1"/>
  <c r="G37" i="35" s="1"/>
  <c r="E38" i="35"/>
  <c r="AX38" i="35" s="1"/>
  <c r="E39" i="35"/>
  <c r="AX39" i="35" s="1"/>
  <c r="E40" i="35"/>
  <c r="AX40" i="35" s="1"/>
  <c r="E41" i="35"/>
  <c r="E42" i="35"/>
  <c r="E43" i="35"/>
  <c r="AH43" i="35" s="1"/>
  <c r="E44" i="35"/>
  <c r="AX44" i="35" s="1"/>
  <c r="E45" i="35"/>
  <c r="AX45" i="35" s="1"/>
  <c r="E46" i="35"/>
  <c r="F46" i="35" s="1"/>
  <c r="G46" i="35" s="1"/>
  <c r="E47" i="35"/>
  <c r="F47" i="35" s="1"/>
  <c r="G47" i="35" s="1"/>
  <c r="Z47" i="35" s="1"/>
  <c r="AZ47" i="35" s="1"/>
  <c r="E48" i="35"/>
  <c r="AH48" i="35" s="1"/>
  <c r="E49" i="35"/>
  <c r="AX49" i="35" s="1"/>
  <c r="E50" i="35"/>
  <c r="F50" i="35" s="1"/>
  <c r="G50" i="35" s="1"/>
  <c r="E51" i="35"/>
  <c r="AH51" i="35" s="1"/>
  <c r="E52" i="35"/>
  <c r="AX52" i="35" s="1"/>
  <c r="E53" i="35"/>
  <c r="F53" i="35" s="1"/>
  <c r="G53" i="35" s="1"/>
  <c r="AA53" i="35" s="1"/>
  <c r="E54" i="35"/>
  <c r="E55" i="35"/>
  <c r="AX55" i="35" s="1"/>
  <c r="E56" i="35"/>
  <c r="E57" i="35"/>
  <c r="AX57" i="35" s="1"/>
  <c r="E58" i="35"/>
  <c r="AX58" i="35" s="1"/>
  <c r="E59" i="35"/>
  <c r="AX59" i="35" s="1"/>
  <c r="E60" i="35"/>
  <c r="AX60" i="35" s="1"/>
  <c r="E61" i="35"/>
  <c r="AX61" i="35" s="1"/>
  <c r="E62" i="35"/>
  <c r="AX62" i="35" s="1"/>
  <c r="E63" i="35"/>
  <c r="AH63" i="35" s="1"/>
  <c r="E64" i="35"/>
  <c r="AX64" i="35" s="1"/>
  <c r="E65" i="35"/>
  <c r="AX65" i="35" s="1"/>
  <c r="E66" i="35"/>
  <c r="E67" i="35"/>
  <c r="E68" i="35"/>
  <c r="AX68" i="35" s="1"/>
  <c r="E69" i="35"/>
  <c r="AX69" i="35" s="1"/>
  <c r="E70" i="35"/>
  <c r="AX70" i="35" s="1"/>
  <c r="E71" i="35"/>
  <c r="AX71" i="35" s="1"/>
  <c r="E72" i="35"/>
  <c r="E73" i="35"/>
  <c r="AX73" i="35" s="1"/>
  <c r="E74" i="35"/>
  <c r="E75" i="35"/>
  <c r="AX75" i="35" s="1"/>
  <c r="E76" i="35"/>
  <c r="AX76" i="35" s="1"/>
  <c r="E77" i="35"/>
  <c r="E78" i="35"/>
  <c r="E79" i="35"/>
  <c r="E80" i="35"/>
  <c r="E81" i="35"/>
  <c r="AX81" i="35" s="1"/>
  <c r="E82" i="35"/>
  <c r="AX82" i="35" s="1"/>
  <c r="E83" i="35"/>
  <c r="AX83" i="35" s="1"/>
  <c r="E84" i="35"/>
  <c r="AX84" i="35" s="1"/>
  <c r="E85" i="35"/>
  <c r="AX85" i="35" s="1"/>
  <c r="E86" i="35"/>
  <c r="E87" i="35"/>
  <c r="AX87" i="35" s="1"/>
  <c r="E88" i="35"/>
  <c r="AX88" i="35" s="1"/>
  <c r="E89" i="35"/>
  <c r="AX89" i="35" s="1"/>
  <c r="E90" i="35"/>
  <c r="E91" i="35"/>
  <c r="AX91" i="35" s="1"/>
  <c r="E92" i="35"/>
  <c r="AX92" i="35" s="1"/>
  <c r="E93" i="35"/>
  <c r="E94" i="35"/>
  <c r="AX94" i="35" s="1"/>
  <c r="E95" i="35"/>
  <c r="E96" i="35"/>
  <c r="AX96" i="35" s="1"/>
  <c r="E97" i="35"/>
  <c r="E98" i="35"/>
  <c r="E99" i="35"/>
  <c r="AX99" i="35" s="1"/>
  <c r="E100" i="35"/>
  <c r="AX100" i="35" s="1"/>
  <c r="E101" i="35"/>
  <c r="E102" i="35"/>
  <c r="AX102" i="35" s="1"/>
  <c r="E103" i="35"/>
  <c r="AX103" i="35" s="1"/>
  <c r="E104" i="35"/>
  <c r="AX104" i="35" s="1"/>
  <c r="E105" i="35"/>
  <c r="E106" i="35"/>
  <c r="E107" i="35"/>
  <c r="AX107" i="35" s="1"/>
  <c r="E108" i="35"/>
  <c r="AX108" i="35" s="1"/>
  <c r="E109" i="35"/>
  <c r="E110" i="35"/>
  <c r="AX110" i="35" s="1"/>
  <c r="E111" i="35"/>
  <c r="AX111" i="35" s="1"/>
  <c r="E112" i="35"/>
  <c r="E113" i="35"/>
  <c r="E114" i="35"/>
  <c r="AX114" i="35" s="1"/>
  <c r="E115" i="35"/>
  <c r="AX115" i="35" s="1"/>
  <c r="E116" i="35"/>
  <c r="AX116" i="35" s="1"/>
  <c r="E117" i="35"/>
  <c r="AX117" i="35" s="1"/>
  <c r="E118" i="35"/>
  <c r="E119" i="35"/>
  <c r="E120" i="35"/>
  <c r="AX120" i="35" s="1"/>
  <c r="E121" i="35"/>
  <c r="E122" i="35"/>
  <c r="E123" i="35"/>
  <c r="E124" i="35"/>
  <c r="AX124" i="35" s="1"/>
  <c r="E125" i="35"/>
  <c r="E126" i="35"/>
  <c r="E127" i="35"/>
  <c r="E128" i="35"/>
  <c r="E129" i="35"/>
  <c r="AX129" i="35" s="1"/>
  <c r="E2" i="35"/>
  <c r="AE145" i="35" a="1"/>
  <c r="AE145" i="35" s="1"/>
  <c r="AE144" i="35" a="1"/>
  <c r="AE144" i="35" s="1"/>
  <c r="AE143" i="35" a="1"/>
  <c r="AE143" i="35" s="1"/>
  <c r="AE142" i="35" a="1"/>
  <c r="AE142" i="35" s="1"/>
  <c r="AE141" i="35" a="1"/>
  <c r="AE141" i="35" s="1"/>
  <c r="AE140" i="35" a="1"/>
  <c r="AE140" i="35" s="1"/>
  <c r="AE139" i="35" a="1"/>
  <c r="AE139" i="35" s="1"/>
  <c r="AE138" i="35" a="1"/>
  <c r="AE138" i="35" s="1"/>
  <c r="AE137" i="35" a="1"/>
  <c r="AE137" i="35" s="1"/>
  <c r="AE136" i="35" a="1"/>
  <c r="AE136" i="35" s="1"/>
  <c r="AE135" i="35" a="1"/>
  <c r="AE135" i="35" s="1"/>
  <c r="AE134" i="35" a="1"/>
  <c r="AE134" i="35" s="1"/>
  <c r="AE133" i="35" a="1"/>
  <c r="AE133" i="35" s="1"/>
  <c r="AE132" i="35" a="1"/>
  <c r="AE132" i="35" s="1"/>
  <c r="AE131" i="35" a="1"/>
  <c r="AE131" i="35" s="1"/>
  <c r="AE130" i="35" a="1"/>
  <c r="AE130" i="35" s="1"/>
  <c r="AT129" i="35"/>
  <c r="AR129" i="35"/>
  <c r="AO129" i="35"/>
  <c r="AT128" i="35"/>
  <c r="AR128" i="35"/>
  <c r="AO128" i="35"/>
  <c r="AT127" i="35"/>
  <c r="AR127" i="35"/>
  <c r="AO127" i="35"/>
  <c r="N127" i="35"/>
  <c r="AT126" i="35"/>
  <c r="AR126" i="35"/>
  <c r="AO126" i="35"/>
  <c r="AT125" i="35"/>
  <c r="AR125" i="35"/>
  <c r="AO125" i="35"/>
  <c r="J125" i="35"/>
  <c r="AT124" i="35"/>
  <c r="AR124" i="35"/>
  <c r="AO124" i="35"/>
  <c r="AT123" i="35"/>
  <c r="AR123" i="35"/>
  <c r="AO123" i="35"/>
  <c r="J123" i="35"/>
  <c r="N123" i="35" s="1"/>
  <c r="AT122" i="35"/>
  <c r="AR122" i="35"/>
  <c r="AO122" i="35"/>
  <c r="AT121" i="35"/>
  <c r="AR121" i="35"/>
  <c r="AO121" i="35"/>
  <c r="AT120" i="35"/>
  <c r="AR120" i="35"/>
  <c r="AO120" i="35"/>
  <c r="M120" i="35"/>
  <c r="AT119" i="35"/>
  <c r="AR119" i="35"/>
  <c r="AO119" i="35"/>
  <c r="D119" i="35"/>
  <c r="AT118" i="35"/>
  <c r="AR118" i="35"/>
  <c r="AO118" i="35"/>
  <c r="AT117" i="35"/>
  <c r="AR117" i="35"/>
  <c r="AO117" i="35"/>
  <c r="J117" i="35"/>
  <c r="AT116" i="35"/>
  <c r="AR116" i="35"/>
  <c r="AO116" i="35"/>
  <c r="AT115" i="35"/>
  <c r="AR115" i="35"/>
  <c r="AO115" i="35"/>
  <c r="AT114" i="35"/>
  <c r="AR114" i="35"/>
  <c r="AO114" i="35"/>
  <c r="F114" i="35"/>
  <c r="G114" i="35" s="1"/>
  <c r="AT113" i="35"/>
  <c r="AR113" i="35"/>
  <c r="AO113" i="35"/>
  <c r="AT112" i="35"/>
  <c r="AR112" i="35"/>
  <c r="AO112" i="35"/>
  <c r="AT111" i="35"/>
  <c r="AR111" i="35"/>
  <c r="AO111" i="35"/>
  <c r="F111" i="35"/>
  <c r="G111" i="35" s="1"/>
  <c r="V111" i="35" s="1"/>
  <c r="AY111" i="35" s="1"/>
  <c r="AT110" i="35"/>
  <c r="AR110" i="35"/>
  <c r="AO110" i="35"/>
  <c r="AT109" i="35"/>
  <c r="AR109" i="35"/>
  <c r="AO109" i="35"/>
  <c r="J109" i="35"/>
  <c r="L109" i="35" s="1"/>
  <c r="AT108" i="35"/>
  <c r="AR108" i="35"/>
  <c r="AO108" i="35"/>
  <c r="J108" i="35"/>
  <c r="N108" i="35" s="1"/>
  <c r="AT107" i="35"/>
  <c r="AR107" i="35"/>
  <c r="AO107" i="35"/>
  <c r="AT106" i="35"/>
  <c r="AR106" i="35"/>
  <c r="AO106" i="35"/>
  <c r="AT105" i="35"/>
  <c r="AR105" i="35"/>
  <c r="AO105" i="35"/>
  <c r="AT104" i="35"/>
  <c r="AR104" i="35"/>
  <c r="AO104" i="35"/>
  <c r="AT103" i="35"/>
  <c r="AR103" i="35"/>
  <c r="AO103" i="35"/>
  <c r="J103" i="35"/>
  <c r="AT102" i="35"/>
  <c r="AR102" i="35"/>
  <c r="AO102" i="35"/>
  <c r="AT101" i="35"/>
  <c r="AR101" i="35"/>
  <c r="AO101" i="35"/>
  <c r="J101" i="35"/>
  <c r="L101" i="35" s="1"/>
  <c r="AT100" i="35"/>
  <c r="AR100" i="35"/>
  <c r="AO100" i="35"/>
  <c r="AT99" i="35"/>
  <c r="AR99" i="35"/>
  <c r="AO99" i="35"/>
  <c r="AT98" i="35"/>
  <c r="AR98" i="35"/>
  <c r="AO98" i="35"/>
  <c r="AT97" i="35"/>
  <c r="AR97" i="35"/>
  <c r="AO97" i="35"/>
  <c r="AT96" i="35"/>
  <c r="AR96" i="35"/>
  <c r="AO96" i="35"/>
  <c r="AT95" i="35"/>
  <c r="AR95" i="35"/>
  <c r="AO95" i="35"/>
  <c r="AT94" i="35"/>
  <c r="AR94" i="35"/>
  <c r="AO94" i="35"/>
  <c r="J94" i="35"/>
  <c r="AT93" i="35"/>
  <c r="AR93" i="35"/>
  <c r="AO93" i="35"/>
  <c r="M93" i="35"/>
  <c r="AT92" i="35"/>
  <c r="AR92" i="35"/>
  <c r="AO92" i="35"/>
  <c r="F92" i="35"/>
  <c r="G92" i="35" s="1"/>
  <c r="AT91" i="35"/>
  <c r="AR91" i="35"/>
  <c r="AO91" i="35"/>
  <c r="AT90" i="35"/>
  <c r="AR90" i="35"/>
  <c r="AO90" i="35"/>
  <c r="AT89" i="35"/>
  <c r="AR89" i="35"/>
  <c r="AO89" i="35"/>
  <c r="AT88" i="35"/>
  <c r="AR88" i="35"/>
  <c r="AO88" i="35"/>
  <c r="AT87" i="35"/>
  <c r="AR87" i="35"/>
  <c r="AO87" i="35"/>
  <c r="J87" i="35"/>
  <c r="AT86" i="35"/>
  <c r="AR86" i="35"/>
  <c r="AO86" i="35"/>
  <c r="AT85" i="35"/>
  <c r="AR85" i="35"/>
  <c r="AO85" i="35"/>
  <c r="AT84" i="35"/>
  <c r="AR84" i="35"/>
  <c r="AO84" i="35"/>
  <c r="AT83" i="35"/>
  <c r="AR83" i="35"/>
  <c r="AO83" i="35"/>
  <c r="AT82" i="35"/>
  <c r="AR82" i="35"/>
  <c r="AO82" i="35"/>
  <c r="AT81" i="35"/>
  <c r="AR81" i="35"/>
  <c r="AO81" i="35"/>
  <c r="AT80" i="35"/>
  <c r="AR80" i="35"/>
  <c r="AO80" i="35"/>
  <c r="AT79" i="35"/>
  <c r="AR79" i="35"/>
  <c r="AO79" i="35"/>
  <c r="AT78" i="35"/>
  <c r="AR78" i="35"/>
  <c r="AO78" i="35"/>
  <c r="AT77" i="35"/>
  <c r="AR77" i="35"/>
  <c r="AO77" i="35"/>
  <c r="AT76" i="35"/>
  <c r="AR76" i="35"/>
  <c r="AO76" i="35"/>
  <c r="AT75" i="35"/>
  <c r="AR75" i="35"/>
  <c r="AO75" i="35"/>
  <c r="F75" i="35"/>
  <c r="G75" i="35" s="1"/>
  <c r="AA75" i="35" s="1"/>
  <c r="AT74" i="35"/>
  <c r="AR74" i="35"/>
  <c r="AO74" i="35"/>
  <c r="AT73" i="35"/>
  <c r="AR73" i="35"/>
  <c r="AO73" i="35"/>
  <c r="AT72" i="35"/>
  <c r="AR72" i="35"/>
  <c r="AO72" i="35"/>
  <c r="AT71" i="35"/>
  <c r="AR71" i="35"/>
  <c r="AO71" i="35"/>
  <c r="F71" i="35"/>
  <c r="G71" i="35" s="1"/>
  <c r="AT70" i="35"/>
  <c r="AR70" i="35"/>
  <c r="AO70" i="35"/>
  <c r="AT69" i="35"/>
  <c r="AR69" i="35"/>
  <c r="AO69" i="35"/>
  <c r="AT68" i="35"/>
  <c r="AR68" i="35"/>
  <c r="AO68" i="35"/>
  <c r="AT67" i="35"/>
  <c r="AR67" i="35"/>
  <c r="AO67" i="35"/>
  <c r="AT66" i="35"/>
  <c r="AR66" i="35"/>
  <c r="AO66" i="35"/>
  <c r="AT65" i="35"/>
  <c r="AT64" i="35"/>
  <c r="F64" i="35"/>
  <c r="G64" i="35" s="1"/>
  <c r="D64" i="35"/>
  <c r="AT63" i="35"/>
  <c r="D63" i="35"/>
  <c r="AT62" i="35"/>
  <c r="M62" i="35"/>
  <c r="D62" i="35"/>
  <c r="AT61" i="35"/>
  <c r="J61" i="35"/>
  <c r="M61" i="35" s="1"/>
  <c r="AT60" i="35"/>
  <c r="AT59" i="35"/>
  <c r="AH59" i="35"/>
  <c r="F59" i="35"/>
  <c r="G59" i="35" s="1"/>
  <c r="Y59" i="35" s="1"/>
  <c r="A59" i="35"/>
  <c r="AT58" i="35"/>
  <c r="AT57" i="35"/>
  <c r="AT56" i="35"/>
  <c r="AT55" i="35"/>
  <c r="F55" i="35"/>
  <c r="G55" i="35" s="1"/>
  <c r="AT54" i="35"/>
  <c r="AT53" i="35"/>
  <c r="AT52" i="35"/>
  <c r="AT51" i="35"/>
  <c r="A51" i="35"/>
  <c r="AT50" i="35"/>
  <c r="AT49" i="35"/>
  <c r="AJ49" i="35"/>
  <c r="AL49" i="35" s="1"/>
  <c r="AT48" i="35"/>
  <c r="AJ48" i="35"/>
  <c r="AL48" i="35" s="1"/>
  <c r="J48" i="35"/>
  <c r="F48" i="35"/>
  <c r="G48" i="35" s="1"/>
  <c r="D48" i="35"/>
  <c r="AT47" i="35"/>
  <c r="AJ47" i="35"/>
  <c r="AL47" i="35" s="1"/>
  <c r="L47" i="35"/>
  <c r="D47" i="35"/>
  <c r="AT46" i="35"/>
  <c r="AJ46" i="35"/>
  <c r="AL46" i="35" s="1"/>
  <c r="J46" i="35"/>
  <c r="D46" i="35"/>
  <c r="AT45" i="35"/>
  <c r="AJ45" i="35"/>
  <c r="AL45" i="35" s="1"/>
  <c r="AT44" i="35"/>
  <c r="AJ44" i="35"/>
  <c r="AL44" i="35" s="1"/>
  <c r="AT43" i="35"/>
  <c r="AJ43" i="35"/>
  <c r="AL43" i="35" s="1"/>
  <c r="AT42" i="35"/>
  <c r="AJ42" i="35"/>
  <c r="AL42" i="35" s="1"/>
  <c r="F42" i="35"/>
  <c r="G42" i="35" s="1"/>
  <c r="AT41" i="35"/>
  <c r="AJ41" i="35"/>
  <c r="AK41" i="35" s="1"/>
  <c r="AT40" i="35"/>
  <c r="AJ40" i="35"/>
  <c r="AK40" i="35" s="1"/>
  <c r="AT39" i="35"/>
  <c r="AJ39" i="35"/>
  <c r="AK39" i="35" s="1"/>
  <c r="J39" i="35"/>
  <c r="F39" i="35"/>
  <c r="G39" i="35" s="1"/>
  <c r="Q39" i="35" s="1"/>
  <c r="BA39" i="35" s="1"/>
  <c r="D39" i="35"/>
  <c r="A39" i="35"/>
  <c r="AT38" i="35"/>
  <c r="AJ38" i="35"/>
  <c r="AK38" i="35" s="1"/>
  <c r="J38" i="35"/>
  <c r="M38" i="35" s="1"/>
  <c r="AG38" i="35" s="1"/>
  <c r="AT37" i="35"/>
  <c r="AJ37" i="35"/>
  <c r="AK37" i="35" s="1"/>
  <c r="AT36" i="35"/>
  <c r="AJ36" i="35"/>
  <c r="AK36" i="35" s="1"/>
  <c r="D36" i="35"/>
  <c r="AT35" i="35"/>
  <c r="AJ35" i="35"/>
  <c r="AK35" i="35" s="1"/>
  <c r="F35" i="35"/>
  <c r="G35" i="35" s="1"/>
  <c r="AT34" i="35"/>
  <c r="AJ34" i="35"/>
  <c r="AK34" i="35" s="1"/>
  <c r="AT33" i="35"/>
  <c r="AT32" i="35"/>
  <c r="J32" i="35"/>
  <c r="AT31" i="35"/>
  <c r="AT30" i="35"/>
  <c r="AT29" i="35"/>
  <c r="AH29" i="35"/>
  <c r="AT28" i="35"/>
  <c r="AT27" i="35"/>
  <c r="AT26" i="35"/>
  <c r="AT25" i="35"/>
  <c r="AO25" i="35"/>
  <c r="AT24" i="35"/>
  <c r="AO24" i="35"/>
  <c r="J24" i="35"/>
  <c r="N24" i="35" s="1"/>
  <c r="AT23" i="35"/>
  <c r="AO23" i="35"/>
  <c r="A23" i="35"/>
  <c r="AT22" i="35"/>
  <c r="AO22" i="35"/>
  <c r="AT21" i="35"/>
  <c r="AO21" i="35"/>
  <c r="AT20" i="35"/>
  <c r="AO20" i="35"/>
  <c r="AT19" i="35"/>
  <c r="AO19" i="35"/>
  <c r="J19" i="35"/>
  <c r="N19" i="35" s="1"/>
  <c r="AT18" i="35"/>
  <c r="AO18" i="35"/>
  <c r="AT17" i="35"/>
  <c r="AO17" i="35"/>
  <c r="AT16" i="35"/>
  <c r="AO16" i="35"/>
  <c r="J16" i="35"/>
  <c r="L16" i="35" s="1"/>
  <c r="AT15" i="35"/>
  <c r="AO15" i="35"/>
  <c r="AT14" i="35"/>
  <c r="AO14" i="35"/>
  <c r="AT13" i="35"/>
  <c r="AO13" i="35"/>
  <c r="F13" i="35"/>
  <c r="G13" i="35" s="1"/>
  <c r="AT12" i="35"/>
  <c r="AO12" i="35"/>
  <c r="AT11" i="35"/>
  <c r="AO11" i="35"/>
  <c r="F11" i="35"/>
  <c r="G11" i="35" s="1"/>
  <c r="A11" i="35"/>
  <c r="AT10" i="35"/>
  <c r="AO10" i="35"/>
  <c r="AT9" i="35"/>
  <c r="AO9" i="35"/>
  <c r="AT8" i="35"/>
  <c r="AO8" i="35"/>
  <c r="D8" i="35"/>
  <c r="AT7" i="35"/>
  <c r="AO7" i="35"/>
  <c r="A7" i="35"/>
  <c r="AT6" i="35"/>
  <c r="AO6" i="35"/>
  <c r="D6" i="35"/>
  <c r="AT5" i="35"/>
  <c r="AO5" i="35"/>
  <c r="F5" i="35"/>
  <c r="G5" i="35" s="1"/>
  <c r="AT4" i="35"/>
  <c r="AO4" i="35"/>
  <c r="AT3" i="35"/>
  <c r="AO3" i="35"/>
  <c r="AT2" i="35"/>
  <c r="AO2" i="35"/>
  <c r="AC2" i="35"/>
  <c r="F2" i="35"/>
  <c r="G2" i="35" s="1"/>
  <c r="A2" i="35"/>
  <c r="H3" i="34"/>
  <c r="J3" i="34" s="1"/>
  <c r="H4" i="34"/>
  <c r="J4" i="34" s="1"/>
  <c r="H5" i="34"/>
  <c r="J5" i="34" s="1"/>
  <c r="H6" i="34"/>
  <c r="J6" i="34" s="1"/>
  <c r="H7" i="34"/>
  <c r="H8" i="34"/>
  <c r="J8" i="34" s="1"/>
  <c r="H9" i="34"/>
  <c r="J9" i="34" s="1"/>
  <c r="H10" i="34"/>
  <c r="H11" i="34"/>
  <c r="J11" i="34" s="1"/>
  <c r="H12" i="34"/>
  <c r="J12" i="34" s="1"/>
  <c r="H13" i="34"/>
  <c r="J13" i="34" s="1"/>
  <c r="H14" i="34"/>
  <c r="J14" i="34" s="1"/>
  <c r="H15" i="34"/>
  <c r="J15" i="34" s="1"/>
  <c r="M15" i="34" s="1"/>
  <c r="H16" i="34"/>
  <c r="J16" i="34" s="1"/>
  <c r="L16" i="34" s="1"/>
  <c r="H17" i="34"/>
  <c r="J17" i="34" s="1"/>
  <c r="H18" i="34"/>
  <c r="J18" i="34" s="1"/>
  <c r="M18" i="34" s="1"/>
  <c r="H19" i="34"/>
  <c r="J19" i="34" s="1"/>
  <c r="L19" i="34" s="1"/>
  <c r="H20" i="34"/>
  <c r="H21" i="34"/>
  <c r="J21" i="34" s="1"/>
  <c r="L21" i="34" s="1"/>
  <c r="H22" i="34"/>
  <c r="J22" i="34" s="1"/>
  <c r="H23" i="34"/>
  <c r="H24" i="34"/>
  <c r="H25" i="34"/>
  <c r="J25" i="34" s="1"/>
  <c r="H26" i="34"/>
  <c r="J26" i="34" s="1"/>
  <c r="N26" i="34" s="1"/>
  <c r="H27" i="34"/>
  <c r="J27" i="34" s="1"/>
  <c r="M27" i="34" s="1"/>
  <c r="H28" i="34"/>
  <c r="J28" i="34" s="1"/>
  <c r="M28" i="34" s="1"/>
  <c r="H29" i="34"/>
  <c r="J29" i="34" s="1"/>
  <c r="H30" i="34"/>
  <c r="H31" i="34"/>
  <c r="H32" i="34"/>
  <c r="J32" i="34" s="1"/>
  <c r="H33" i="34"/>
  <c r="J33" i="34" s="1"/>
  <c r="L33" i="34" s="1"/>
  <c r="H34" i="34"/>
  <c r="J34" i="34" s="1"/>
  <c r="N34" i="34" s="1"/>
  <c r="H35" i="34"/>
  <c r="H36" i="34"/>
  <c r="J36" i="34" s="1"/>
  <c r="N36" i="34" s="1"/>
  <c r="H37" i="34"/>
  <c r="J37" i="34" s="1"/>
  <c r="H38" i="34"/>
  <c r="H39" i="34"/>
  <c r="J39" i="34" s="1"/>
  <c r="N39" i="34" s="1"/>
  <c r="H40" i="34"/>
  <c r="J40" i="34" s="1"/>
  <c r="N40" i="34" s="1"/>
  <c r="H41" i="34"/>
  <c r="J41" i="34" s="1"/>
  <c r="H42" i="34"/>
  <c r="J42" i="34" s="1"/>
  <c r="H43" i="34"/>
  <c r="J43" i="34" s="1"/>
  <c r="M43" i="34" s="1"/>
  <c r="H44" i="34"/>
  <c r="J44" i="34" s="1"/>
  <c r="M44" i="34" s="1"/>
  <c r="AG44" i="34" s="1"/>
  <c r="H45" i="34"/>
  <c r="H46" i="34"/>
  <c r="J46" i="34" s="1"/>
  <c r="H47" i="34"/>
  <c r="H48" i="34"/>
  <c r="J48" i="34" s="1"/>
  <c r="H49" i="34"/>
  <c r="J49" i="34" s="1"/>
  <c r="H50" i="34"/>
  <c r="J50" i="34" s="1"/>
  <c r="M50" i="34" s="1"/>
  <c r="H51" i="34"/>
  <c r="H52" i="34"/>
  <c r="H53" i="34"/>
  <c r="J53" i="34" s="1"/>
  <c r="H54" i="34"/>
  <c r="J54" i="34" s="1"/>
  <c r="H55" i="34"/>
  <c r="J55" i="34" s="1"/>
  <c r="H56" i="34"/>
  <c r="J56" i="34" s="1"/>
  <c r="H57" i="34"/>
  <c r="J57" i="34" s="1"/>
  <c r="H58" i="34"/>
  <c r="J58" i="34" s="1"/>
  <c r="L58" i="34" s="1"/>
  <c r="H59" i="34"/>
  <c r="J59" i="34" s="1"/>
  <c r="H60" i="34"/>
  <c r="J60" i="34" s="1"/>
  <c r="L60" i="34" s="1"/>
  <c r="H61" i="34"/>
  <c r="J61" i="34" s="1"/>
  <c r="Y61" i="34" s="1"/>
  <c r="H62" i="34"/>
  <c r="H63" i="34"/>
  <c r="J63" i="34" s="1"/>
  <c r="H64" i="34"/>
  <c r="J64" i="34" s="1"/>
  <c r="H65" i="34"/>
  <c r="J65" i="34" s="1"/>
  <c r="H66" i="34"/>
  <c r="J66" i="34" s="1"/>
  <c r="H67" i="34"/>
  <c r="J67" i="34" s="1"/>
  <c r="H68" i="34"/>
  <c r="J68" i="34" s="1"/>
  <c r="L68" i="34" s="1"/>
  <c r="H69" i="34"/>
  <c r="J69" i="34" s="1"/>
  <c r="H70" i="34"/>
  <c r="J70" i="34" s="1"/>
  <c r="H71" i="34"/>
  <c r="J71" i="34" s="1"/>
  <c r="M71" i="34" s="1"/>
  <c r="H72" i="34"/>
  <c r="J72" i="34" s="1"/>
  <c r="H73" i="34"/>
  <c r="J73" i="34" s="1"/>
  <c r="M73" i="34" s="1"/>
  <c r="H74" i="34"/>
  <c r="J74" i="34" s="1"/>
  <c r="M74" i="34" s="1"/>
  <c r="H75" i="34"/>
  <c r="J75" i="34" s="1"/>
  <c r="H76" i="34"/>
  <c r="J76" i="34" s="1"/>
  <c r="L76" i="34" s="1"/>
  <c r="H77" i="34"/>
  <c r="H78" i="34"/>
  <c r="H79" i="34"/>
  <c r="J79" i="34" s="1"/>
  <c r="H80" i="34"/>
  <c r="H81" i="34"/>
  <c r="J81" i="34" s="1"/>
  <c r="H82" i="34"/>
  <c r="J82" i="34" s="1"/>
  <c r="N82" i="34" s="1"/>
  <c r="H83" i="34"/>
  <c r="J83" i="34" s="1"/>
  <c r="L83" i="34" s="1"/>
  <c r="H84" i="34"/>
  <c r="J84" i="34" s="1"/>
  <c r="N84" i="34" s="1"/>
  <c r="H85" i="34"/>
  <c r="H86" i="34"/>
  <c r="H87" i="34"/>
  <c r="J87" i="34" s="1"/>
  <c r="H88" i="34"/>
  <c r="J88" i="34" s="1"/>
  <c r="H89" i="34"/>
  <c r="J89" i="34" s="1"/>
  <c r="N89" i="34" s="1"/>
  <c r="H90" i="34"/>
  <c r="J90" i="34" s="1"/>
  <c r="N90" i="34" s="1"/>
  <c r="H91" i="34"/>
  <c r="J91" i="34" s="1"/>
  <c r="N91" i="34" s="1"/>
  <c r="H92" i="34"/>
  <c r="J92" i="34" s="1"/>
  <c r="H93" i="34"/>
  <c r="J93" i="34" s="1"/>
  <c r="H94" i="34"/>
  <c r="J94" i="34" s="1"/>
  <c r="H95" i="34"/>
  <c r="J95" i="34" s="1"/>
  <c r="M95" i="34" s="1"/>
  <c r="H96" i="34"/>
  <c r="J96" i="34" s="1"/>
  <c r="H97" i="34"/>
  <c r="H98" i="34"/>
  <c r="J98" i="34" s="1"/>
  <c r="N98" i="34" s="1"/>
  <c r="H99" i="34"/>
  <c r="J99" i="34" s="1"/>
  <c r="H100" i="34"/>
  <c r="J100" i="34" s="1"/>
  <c r="H101" i="34"/>
  <c r="J101" i="34" s="1"/>
  <c r="M101" i="34" s="1"/>
  <c r="H102" i="34"/>
  <c r="J102" i="34" s="1"/>
  <c r="M102" i="34" s="1"/>
  <c r="H103" i="34"/>
  <c r="J103" i="34" s="1"/>
  <c r="L103" i="34" s="1"/>
  <c r="H104" i="34"/>
  <c r="J104" i="34" s="1"/>
  <c r="L104" i="34" s="1"/>
  <c r="H105" i="34"/>
  <c r="J105" i="34" s="1"/>
  <c r="H106" i="34"/>
  <c r="J106" i="34" s="1"/>
  <c r="M106" i="34" s="1"/>
  <c r="H107" i="34"/>
  <c r="J107" i="34" s="1"/>
  <c r="N107" i="34" s="1"/>
  <c r="H108" i="34"/>
  <c r="J108" i="34" s="1"/>
  <c r="L108" i="34" s="1"/>
  <c r="H109" i="34"/>
  <c r="J109" i="34" s="1"/>
  <c r="M109" i="34" s="1"/>
  <c r="H110" i="34"/>
  <c r="J110" i="34" s="1"/>
  <c r="H111" i="34"/>
  <c r="J111" i="34" s="1"/>
  <c r="H112" i="34"/>
  <c r="J112" i="34" s="1"/>
  <c r="L112" i="34" s="1"/>
  <c r="H113" i="34"/>
  <c r="J113" i="34" s="1"/>
  <c r="H114" i="34"/>
  <c r="J114" i="34" s="1"/>
  <c r="L114" i="34" s="1"/>
  <c r="H115" i="34"/>
  <c r="J115" i="34" s="1"/>
  <c r="N115" i="34" s="1"/>
  <c r="H116" i="34"/>
  <c r="J116" i="34" s="1"/>
  <c r="M116" i="34" s="1"/>
  <c r="H117" i="34"/>
  <c r="J117" i="34" s="1"/>
  <c r="L117" i="34" s="1"/>
  <c r="H118" i="34"/>
  <c r="J118" i="34" s="1"/>
  <c r="H119" i="34"/>
  <c r="J119" i="34" s="1"/>
  <c r="H120" i="34"/>
  <c r="J120" i="34" s="1"/>
  <c r="L120" i="34" s="1"/>
  <c r="H121" i="34"/>
  <c r="J121" i="34" s="1"/>
  <c r="N121" i="34" s="1"/>
  <c r="H122" i="34"/>
  <c r="J122" i="34" s="1"/>
  <c r="L122" i="34" s="1"/>
  <c r="H123" i="34"/>
  <c r="J123" i="34" s="1"/>
  <c r="AA123" i="34" s="1"/>
  <c r="H124" i="34"/>
  <c r="J124" i="34" s="1"/>
  <c r="H125" i="34"/>
  <c r="J125" i="34" s="1"/>
  <c r="H126" i="34"/>
  <c r="J126" i="34" s="1"/>
  <c r="H127" i="34"/>
  <c r="J127" i="34" s="1"/>
  <c r="H128" i="34"/>
  <c r="H129" i="34"/>
  <c r="J129" i="34" s="1"/>
  <c r="H2" i="34"/>
  <c r="J2" i="34" s="1"/>
  <c r="N2" i="34" s="1"/>
  <c r="E3" i="34"/>
  <c r="AX3" i="34" s="1"/>
  <c r="E4" i="34"/>
  <c r="AX4" i="34" s="1"/>
  <c r="E5" i="34"/>
  <c r="E6" i="34"/>
  <c r="E7" i="34"/>
  <c r="AX7" i="34" s="1"/>
  <c r="E8" i="34"/>
  <c r="AX8" i="34" s="1"/>
  <c r="E9" i="34"/>
  <c r="AX9" i="34" s="1"/>
  <c r="AH9" i="34"/>
  <c r="E10" i="34"/>
  <c r="AX10" i="34" s="1"/>
  <c r="E11" i="34"/>
  <c r="AX11" i="34" s="1"/>
  <c r="E12" i="34"/>
  <c r="AX12" i="34" s="1"/>
  <c r="E13" i="34"/>
  <c r="E14" i="34"/>
  <c r="E15" i="34"/>
  <c r="AX15" i="34" s="1"/>
  <c r="E16" i="34"/>
  <c r="AX16" i="34" s="1"/>
  <c r="E17" i="34"/>
  <c r="AX17" i="34" s="1"/>
  <c r="E18" i="34"/>
  <c r="AX18" i="34" s="1"/>
  <c r="E19" i="34"/>
  <c r="AX19" i="34" s="1"/>
  <c r="E20" i="34"/>
  <c r="E21" i="34"/>
  <c r="AX21" i="34" s="1"/>
  <c r="E22" i="34"/>
  <c r="E23" i="34"/>
  <c r="AX23" i="34" s="1"/>
  <c r="E24" i="34"/>
  <c r="AX24" i="34" s="1"/>
  <c r="E25" i="34"/>
  <c r="AX25" i="34" s="1"/>
  <c r="E26" i="34"/>
  <c r="AX26" i="34" s="1"/>
  <c r="E27" i="34"/>
  <c r="E28" i="34"/>
  <c r="E29" i="34"/>
  <c r="AX29" i="34" s="1"/>
  <c r="E30" i="34"/>
  <c r="E31" i="34"/>
  <c r="AX31" i="34" s="1"/>
  <c r="E32" i="34"/>
  <c r="AX32" i="34" s="1"/>
  <c r="E33" i="34"/>
  <c r="AH33" i="34" s="1"/>
  <c r="E34" i="34"/>
  <c r="AX34" i="34" s="1"/>
  <c r="E35" i="34"/>
  <c r="AX35" i="34" s="1"/>
  <c r="E36" i="34"/>
  <c r="AX36" i="34" s="1"/>
  <c r="E37" i="34"/>
  <c r="E38" i="34"/>
  <c r="AX38" i="34" s="1"/>
  <c r="E39" i="34"/>
  <c r="AX39" i="34" s="1"/>
  <c r="E40" i="34"/>
  <c r="AX40" i="34" s="1"/>
  <c r="E41" i="34"/>
  <c r="AX41" i="34" s="1"/>
  <c r="E42" i="34"/>
  <c r="AX42" i="34" s="1"/>
  <c r="E43" i="34"/>
  <c r="AX43" i="34" s="1"/>
  <c r="E44" i="34"/>
  <c r="E45" i="34"/>
  <c r="E46" i="34"/>
  <c r="E47" i="34"/>
  <c r="F47" i="34" s="1"/>
  <c r="G47" i="34" s="1"/>
  <c r="S47" i="34" s="1"/>
  <c r="E48" i="34"/>
  <c r="AX48" i="34" s="1"/>
  <c r="E49" i="34"/>
  <c r="F49" i="34" s="1"/>
  <c r="G49" i="34" s="1"/>
  <c r="S49" i="34" s="1"/>
  <c r="E50" i="34"/>
  <c r="AX50" i="34" s="1"/>
  <c r="E51" i="34"/>
  <c r="AX51" i="34" s="1"/>
  <c r="E52" i="34"/>
  <c r="E53" i="34"/>
  <c r="E54" i="34"/>
  <c r="AX54" i="34" s="1"/>
  <c r="E55" i="34"/>
  <c r="AX55" i="34" s="1"/>
  <c r="E56" i="34"/>
  <c r="AX56" i="34" s="1"/>
  <c r="E57" i="34"/>
  <c r="AH57" i="34" s="1"/>
  <c r="E58" i="34"/>
  <c r="AX58" i="34" s="1"/>
  <c r="E59" i="34"/>
  <c r="E60" i="34"/>
  <c r="E61" i="34"/>
  <c r="AX61" i="34" s="1"/>
  <c r="E62" i="34"/>
  <c r="E63" i="34"/>
  <c r="AX63" i="34" s="1"/>
  <c r="E64" i="34"/>
  <c r="AX64" i="34" s="1"/>
  <c r="E65" i="34"/>
  <c r="AX65" i="34" s="1"/>
  <c r="E66" i="34"/>
  <c r="AX66" i="34" s="1"/>
  <c r="E67" i="34"/>
  <c r="E68" i="34"/>
  <c r="AX68" i="34" s="1"/>
  <c r="E69" i="34"/>
  <c r="E70" i="34"/>
  <c r="AX70" i="34" s="1"/>
  <c r="E71" i="34"/>
  <c r="E72" i="34"/>
  <c r="AX72" i="34" s="1"/>
  <c r="E73" i="34"/>
  <c r="E74" i="34"/>
  <c r="AX74" i="34" s="1"/>
  <c r="E75" i="34"/>
  <c r="AX75" i="34" s="1"/>
  <c r="E76" i="34"/>
  <c r="E77" i="34"/>
  <c r="E78" i="34"/>
  <c r="AX78" i="34" s="1"/>
  <c r="E79" i="34"/>
  <c r="AX79" i="34" s="1"/>
  <c r="E80" i="34"/>
  <c r="AX80" i="34" s="1"/>
  <c r="E81" i="34"/>
  <c r="E82" i="34"/>
  <c r="AX82" i="34" s="1"/>
  <c r="E83" i="34"/>
  <c r="AX83" i="34" s="1"/>
  <c r="E84" i="34"/>
  <c r="E85" i="34"/>
  <c r="E86" i="34"/>
  <c r="AX86" i="34" s="1"/>
  <c r="E87" i="34"/>
  <c r="AX87" i="34" s="1"/>
  <c r="E88" i="34"/>
  <c r="AX88" i="34" s="1"/>
  <c r="E89" i="34"/>
  <c r="AX89" i="34" s="1"/>
  <c r="E90" i="34"/>
  <c r="AX90" i="34" s="1"/>
  <c r="E91" i="34"/>
  <c r="AX91" i="34" s="1"/>
  <c r="E92" i="34"/>
  <c r="AX92" i="34" s="1"/>
  <c r="E93" i="34"/>
  <c r="E94" i="34"/>
  <c r="AX94" i="34" s="1"/>
  <c r="E95" i="34"/>
  <c r="AX95" i="34" s="1"/>
  <c r="E96" i="34"/>
  <c r="AX96" i="34" s="1"/>
  <c r="E97" i="34"/>
  <c r="AX97" i="34" s="1"/>
  <c r="E98" i="34"/>
  <c r="AX98" i="34" s="1"/>
  <c r="E99" i="34"/>
  <c r="E100" i="34"/>
  <c r="E101" i="34"/>
  <c r="AX101" i="34" s="1"/>
  <c r="E102" i="34"/>
  <c r="AX102" i="34" s="1"/>
  <c r="E103" i="34"/>
  <c r="AX103" i="34" s="1"/>
  <c r="E104" i="34"/>
  <c r="E105" i="34"/>
  <c r="E106" i="34"/>
  <c r="E107" i="34"/>
  <c r="E108" i="34"/>
  <c r="AX108" i="34" s="1"/>
  <c r="E109" i="34"/>
  <c r="E110" i="34"/>
  <c r="AX110" i="34" s="1"/>
  <c r="E111" i="34"/>
  <c r="E112" i="34"/>
  <c r="AX112" i="34" s="1"/>
  <c r="E113" i="34"/>
  <c r="AX113" i="34" s="1"/>
  <c r="E114" i="34"/>
  <c r="E115" i="34"/>
  <c r="E116" i="34"/>
  <c r="E117" i="34"/>
  <c r="AX117" i="34" s="1"/>
  <c r="E118" i="34"/>
  <c r="E119" i="34"/>
  <c r="AX119" i="34" s="1"/>
  <c r="E120" i="34"/>
  <c r="E121" i="34"/>
  <c r="AX121" i="34" s="1"/>
  <c r="E122" i="34"/>
  <c r="E123" i="34"/>
  <c r="AX123" i="34" s="1"/>
  <c r="E124" i="34"/>
  <c r="AX124" i="34" s="1"/>
  <c r="E125" i="34"/>
  <c r="E126" i="34"/>
  <c r="F126" i="34" s="1"/>
  <c r="G126" i="34" s="1"/>
  <c r="E127" i="34"/>
  <c r="AX127" i="34" s="1"/>
  <c r="E128" i="34"/>
  <c r="AX128" i="34" s="1"/>
  <c r="E129" i="34"/>
  <c r="AX129" i="34" s="1"/>
  <c r="E2" i="34"/>
  <c r="AX2" i="34" s="1"/>
  <c r="AE145" i="34" a="1"/>
  <c r="AE145" i="34" s="1"/>
  <c r="AE144" i="34" a="1"/>
  <c r="AE144" i="34" s="1"/>
  <c r="AE143" i="34" a="1"/>
  <c r="AE143" i="34" s="1"/>
  <c r="AE142" i="34" a="1"/>
  <c r="AE142" i="34" s="1"/>
  <c r="AE141" i="34" a="1"/>
  <c r="AE141" i="34" s="1"/>
  <c r="AE140" i="34" a="1"/>
  <c r="AE140" i="34" s="1"/>
  <c r="AE139" i="34" a="1"/>
  <c r="AE139" i="34" s="1"/>
  <c r="AE138" i="34" a="1"/>
  <c r="AE138" i="34" s="1"/>
  <c r="AE137" i="34" a="1"/>
  <c r="AE137" i="34" s="1"/>
  <c r="AE136" i="34" a="1"/>
  <c r="AE136" i="34" s="1"/>
  <c r="AE135" i="34" a="1"/>
  <c r="AE135" i="34" s="1"/>
  <c r="AE134" i="34" a="1"/>
  <c r="AE134" i="34" s="1"/>
  <c r="AE133" i="34" a="1"/>
  <c r="AE133" i="34" s="1"/>
  <c r="AE132" i="34" a="1"/>
  <c r="AE132" i="34" s="1"/>
  <c r="AE131" i="34" a="1"/>
  <c r="AE131" i="34" s="1"/>
  <c r="AE130" i="34" a="1"/>
  <c r="AE130" i="34" s="1"/>
  <c r="AT129" i="34"/>
  <c r="AR129" i="34"/>
  <c r="AO129" i="34"/>
  <c r="AT128" i="34"/>
  <c r="AR128" i="34"/>
  <c r="AO128" i="34"/>
  <c r="J128" i="34"/>
  <c r="AT127" i="34"/>
  <c r="AR127" i="34"/>
  <c r="AO127" i="34"/>
  <c r="AT126" i="34"/>
  <c r="AR126" i="34"/>
  <c r="AO126" i="34"/>
  <c r="AT125" i="34"/>
  <c r="AR125" i="34"/>
  <c r="AO125" i="34"/>
  <c r="D125" i="34"/>
  <c r="AT124" i="34"/>
  <c r="AR124" i="34"/>
  <c r="AO124" i="34"/>
  <c r="L124" i="34"/>
  <c r="AT123" i="34"/>
  <c r="AR123" i="34"/>
  <c r="AO123" i="34"/>
  <c r="AT122" i="34"/>
  <c r="AR122" i="34"/>
  <c r="AO122" i="34"/>
  <c r="AT121" i="34"/>
  <c r="AR121" i="34"/>
  <c r="AO121" i="34"/>
  <c r="AT120" i="34"/>
  <c r="AR120" i="34"/>
  <c r="AO120" i="34"/>
  <c r="AT119" i="34"/>
  <c r="AR119" i="34"/>
  <c r="AO119" i="34"/>
  <c r="AT118" i="34"/>
  <c r="AR118" i="34"/>
  <c r="AO118" i="34"/>
  <c r="AT117" i="34"/>
  <c r="AR117" i="34"/>
  <c r="AO117" i="34"/>
  <c r="AT116" i="34"/>
  <c r="AR116" i="34"/>
  <c r="AO116" i="34"/>
  <c r="AT115" i="34"/>
  <c r="AR115" i="34"/>
  <c r="AO115" i="34"/>
  <c r="AT114" i="34"/>
  <c r="AR114" i="34"/>
  <c r="AO114" i="34"/>
  <c r="AT113" i="34"/>
  <c r="AR113" i="34"/>
  <c r="AO113" i="34"/>
  <c r="AT112" i="34"/>
  <c r="AR112" i="34"/>
  <c r="AO112" i="34"/>
  <c r="AT111" i="34"/>
  <c r="AR111" i="34"/>
  <c r="AO111" i="34"/>
  <c r="AT110" i="34"/>
  <c r="AR110" i="34"/>
  <c r="AO110" i="34"/>
  <c r="AT109" i="34"/>
  <c r="AR109" i="34"/>
  <c r="AO109" i="34"/>
  <c r="AT108" i="34"/>
  <c r="AR108" i="34"/>
  <c r="AO108" i="34"/>
  <c r="M108" i="34"/>
  <c r="AT107" i="34"/>
  <c r="AR107" i="34"/>
  <c r="AO107" i="34"/>
  <c r="AT106" i="34"/>
  <c r="AR106" i="34"/>
  <c r="AO106" i="34"/>
  <c r="AT105" i="34"/>
  <c r="AR105" i="34"/>
  <c r="AO105" i="34"/>
  <c r="AT104" i="34"/>
  <c r="AR104" i="34"/>
  <c r="AO104" i="34"/>
  <c r="AT103" i="34"/>
  <c r="AR103" i="34"/>
  <c r="AO103" i="34"/>
  <c r="AT102" i="34"/>
  <c r="AR102" i="34"/>
  <c r="AO102" i="34"/>
  <c r="AT101" i="34"/>
  <c r="AR101" i="34"/>
  <c r="AO101" i="34"/>
  <c r="AT100" i="34"/>
  <c r="AR100" i="34"/>
  <c r="AO100" i="34"/>
  <c r="AT99" i="34"/>
  <c r="AR99" i="34"/>
  <c r="AO99" i="34"/>
  <c r="AT98" i="34"/>
  <c r="AR98" i="34"/>
  <c r="AO98" i="34"/>
  <c r="AT97" i="34"/>
  <c r="AR97" i="34"/>
  <c r="AO97" i="34"/>
  <c r="J97" i="34"/>
  <c r="M97" i="34" s="1"/>
  <c r="AT96" i="34"/>
  <c r="AR96" i="34"/>
  <c r="AO96" i="34"/>
  <c r="AT95" i="34"/>
  <c r="AR95" i="34"/>
  <c r="AO95" i="34"/>
  <c r="F95" i="34"/>
  <c r="G95" i="34" s="1"/>
  <c r="AS95" i="34" s="1"/>
  <c r="AF95" i="34" s="1"/>
  <c r="D95" i="34"/>
  <c r="AT94" i="34"/>
  <c r="AR94" i="34"/>
  <c r="AO94" i="34"/>
  <c r="AT93" i="34"/>
  <c r="AR93" i="34"/>
  <c r="AO93" i="34"/>
  <c r="AT92" i="34"/>
  <c r="AR92" i="34"/>
  <c r="AO92" i="34"/>
  <c r="AT91" i="34"/>
  <c r="AR91" i="34"/>
  <c r="AO91" i="34"/>
  <c r="AT90" i="34"/>
  <c r="AR90" i="34"/>
  <c r="AO90" i="34"/>
  <c r="AT89" i="34"/>
  <c r="AR89" i="34"/>
  <c r="AO89" i="34"/>
  <c r="AT88" i="34"/>
  <c r="AR88" i="34"/>
  <c r="AO88" i="34"/>
  <c r="AT87" i="34"/>
  <c r="AR87" i="34"/>
  <c r="AO87" i="34"/>
  <c r="F87" i="34"/>
  <c r="G87" i="34" s="1"/>
  <c r="AB87" i="34" s="1"/>
  <c r="AT86" i="34"/>
  <c r="AR86" i="34"/>
  <c r="AO86" i="34"/>
  <c r="J86" i="34"/>
  <c r="M86" i="34" s="1"/>
  <c r="F86" i="34"/>
  <c r="G86" i="34" s="1"/>
  <c r="AT85" i="34"/>
  <c r="AR85" i="34"/>
  <c r="AO85" i="34"/>
  <c r="J85" i="34"/>
  <c r="L85" i="34" s="1"/>
  <c r="AT84" i="34"/>
  <c r="AR84" i="34"/>
  <c r="AO84" i="34"/>
  <c r="AT83" i="34"/>
  <c r="AR83" i="34"/>
  <c r="AO83" i="34"/>
  <c r="F83" i="34"/>
  <c r="G83" i="34" s="1"/>
  <c r="AT82" i="34"/>
  <c r="AR82" i="34"/>
  <c r="AO82" i="34"/>
  <c r="AT81" i="34"/>
  <c r="AR81" i="34"/>
  <c r="AO81" i="34"/>
  <c r="AT80" i="34"/>
  <c r="AR80" i="34"/>
  <c r="AO80" i="34"/>
  <c r="J80" i="34"/>
  <c r="F80" i="34"/>
  <c r="G80" i="34" s="1"/>
  <c r="R80" i="34" s="1"/>
  <c r="AT79" i="34"/>
  <c r="AR79" i="34"/>
  <c r="AO79" i="34"/>
  <c r="AT78" i="34"/>
  <c r="AR78" i="34"/>
  <c r="AO78" i="34"/>
  <c r="J78" i="34"/>
  <c r="AT77" i="34"/>
  <c r="AR77" i="34"/>
  <c r="AO77" i="34"/>
  <c r="J77" i="34"/>
  <c r="AT76" i="34"/>
  <c r="AR76" i="34"/>
  <c r="AO76" i="34"/>
  <c r="AT75" i="34"/>
  <c r="AR75" i="34"/>
  <c r="AO75" i="34"/>
  <c r="F75" i="34"/>
  <c r="G75" i="34" s="1"/>
  <c r="AT74" i="34"/>
  <c r="AR74" i="34"/>
  <c r="AO74" i="34"/>
  <c r="AT73" i="34"/>
  <c r="AR73" i="34"/>
  <c r="AO73" i="34"/>
  <c r="AT72" i="34"/>
  <c r="AR72" i="34"/>
  <c r="AO72" i="34"/>
  <c r="AT71" i="34"/>
  <c r="AR71" i="34"/>
  <c r="AO71" i="34"/>
  <c r="AT70" i="34"/>
  <c r="AR70" i="34"/>
  <c r="AO70" i="34"/>
  <c r="AT69" i="34"/>
  <c r="AR69" i="34"/>
  <c r="AO69" i="34"/>
  <c r="M69" i="34"/>
  <c r="AT68" i="34"/>
  <c r="AR68" i="34"/>
  <c r="AO68" i="34"/>
  <c r="AT67" i="34"/>
  <c r="AR67" i="34"/>
  <c r="AO67" i="34"/>
  <c r="AT66" i="34"/>
  <c r="AR66" i="34"/>
  <c r="AO66" i="34"/>
  <c r="AT65" i="34"/>
  <c r="AT64" i="34"/>
  <c r="AT63" i="34"/>
  <c r="D63" i="34"/>
  <c r="A63" i="34"/>
  <c r="AT62" i="34"/>
  <c r="J62" i="34"/>
  <c r="N62" i="34" s="1"/>
  <c r="AT61" i="34"/>
  <c r="AT60" i="34"/>
  <c r="AT59" i="34"/>
  <c r="AT58" i="34"/>
  <c r="AT57" i="34"/>
  <c r="AT56" i="34"/>
  <c r="AH56" i="34"/>
  <c r="AT55" i="34"/>
  <c r="N55" i="34"/>
  <c r="AT54" i="34"/>
  <c r="AT53" i="34"/>
  <c r="AT52" i="34"/>
  <c r="J52" i="34"/>
  <c r="AT51" i="34"/>
  <c r="J51" i="34"/>
  <c r="AT50" i="34"/>
  <c r="AT49" i="34"/>
  <c r="AJ49" i="34"/>
  <c r="AL49" i="34" s="1"/>
  <c r="AT48" i="34"/>
  <c r="AJ48" i="34"/>
  <c r="AL48" i="34" s="1"/>
  <c r="AT47" i="34"/>
  <c r="AJ47" i="34"/>
  <c r="AL47" i="34" s="1"/>
  <c r="J47" i="34"/>
  <c r="N47" i="34" s="1"/>
  <c r="D47" i="34"/>
  <c r="AT46" i="34"/>
  <c r="AJ46" i="34"/>
  <c r="AL46" i="34" s="1"/>
  <c r="AT45" i="34"/>
  <c r="AJ45" i="34"/>
  <c r="AL45" i="34" s="1"/>
  <c r="J45" i="34"/>
  <c r="N45" i="34" s="1"/>
  <c r="D45" i="34"/>
  <c r="AT44" i="34"/>
  <c r="AJ44" i="34"/>
  <c r="AL44" i="34" s="1"/>
  <c r="AT43" i="34"/>
  <c r="AJ43" i="34"/>
  <c r="AL43" i="34" s="1"/>
  <c r="AH43" i="34"/>
  <c r="AT42" i="34"/>
  <c r="AL42" i="34"/>
  <c r="AJ42" i="34"/>
  <c r="AT41" i="34"/>
  <c r="AJ41" i="34"/>
  <c r="AK41" i="34" s="1"/>
  <c r="AT40" i="34"/>
  <c r="AJ40" i="34"/>
  <c r="AK40" i="34" s="1"/>
  <c r="AH40" i="34"/>
  <c r="AT39" i="34"/>
  <c r="AJ39" i="34"/>
  <c r="AK39" i="34" s="1"/>
  <c r="AT38" i="34"/>
  <c r="AJ38" i="34"/>
  <c r="AK38" i="34" s="1"/>
  <c r="J38" i="34"/>
  <c r="M38" i="34" s="1"/>
  <c r="D38" i="34"/>
  <c r="AT37" i="34"/>
  <c r="AJ37" i="34"/>
  <c r="AK37" i="34" s="1"/>
  <c r="A37" i="34"/>
  <c r="AT36" i="34"/>
  <c r="AJ36" i="34"/>
  <c r="AK36" i="34" s="1"/>
  <c r="AT35" i="34"/>
  <c r="AJ35" i="34"/>
  <c r="AK35" i="34" s="1"/>
  <c r="J35" i="34"/>
  <c r="N35" i="34" s="1"/>
  <c r="AT34" i="34"/>
  <c r="AJ34" i="34"/>
  <c r="AK34" i="34" s="1"/>
  <c r="AT33" i="34"/>
  <c r="AT32" i="34"/>
  <c r="AT31" i="34"/>
  <c r="J31" i="34"/>
  <c r="L31" i="34" s="1"/>
  <c r="F31" i="34"/>
  <c r="G31" i="34" s="1"/>
  <c r="S31" i="34" s="1"/>
  <c r="AT30" i="34"/>
  <c r="J30" i="34"/>
  <c r="M30" i="34" s="1"/>
  <c r="AT29" i="34"/>
  <c r="AT28" i="34"/>
  <c r="AT27" i="34"/>
  <c r="N27" i="34"/>
  <c r="AT26" i="34"/>
  <c r="AT25" i="34"/>
  <c r="AO25" i="34"/>
  <c r="AT24" i="34"/>
  <c r="AO24" i="34"/>
  <c r="J24" i="34"/>
  <c r="D24" i="34"/>
  <c r="AT23" i="34"/>
  <c r="AO23" i="34"/>
  <c r="J23" i="34"/>
  <c r="N23" i="34" s="1"/>
  <c r="M23" i="34"/>
  <c r="AT22" i="34"/>
  <c r="AO22" i="34"/>
  <c r="AT21" i="34"/>
  <c r="AO21" i="34"/>
  <c r="D21" i="34"/>
  <c r="AT20" i="34"/>
  <c r="AO20" i="34"/>
  <c r="J20" i="34"/>
  <c r="AT19" i="34"/>
  <c r="AO19" i="34"/>
  <c r="M19" i="34"/>
  <c r="AT18" i="34"/>
  <c r="AO18" i="34"/>
  <c r="AT17" i="34"/>
  <c r="AO17" i="34"/>
  <c r="AT16" i="34"/>
  <c r="AO16" i="34"/>
  <c r="AT15" i="34"/>
  <c r="AO15" i="34"/>
  <c r="AT14" i="34"/>
  <c r="AO14" i="34"/>
  <c r="N14" i="34"/>
  <c r="M14" i="34"/>
  <c r="AT13" i="34"/>
  <c r="AO13" i="34"/>
  <c r="AT12" i="34"/>
  <c r="AO12" i="34"/>
  <c r="AT11" i="34"/>
  <c r="AO11" i="34"/>
  <c r="F11" i="34"/>
  <c r="G11" i="34" s="1"/>
  <c r="AT10" i="34"/>
  <c r="AO10" i="34"/>
  <c r="J10" i="34"/>
  <c r="AT9" i="34"/>
  <c r="AO9" i="34"/>
  <c r="F9" i="34"/>
  <c r="G9" i="34" s="1"/>
  <c r="Z9" i="34" s="1"/>
  <c r="AZ9" i="34" s="1"/>
  <c r="AT8" i="34"/>
  <c r="AO8" i="34"/>
  <c r="A8" i="34"/>
  <c r="AT7" i="34"/>
  <c r="AO7" i="34"/>
  <c r="J7" i="34"/>
  <c r="AT6" i="34"/>
  <c r="AO6" i="34"/>
  <c r="D6" i="34"/>
  <c r="AT5" i="34"/>
  <c r="AO5" i="34"/>
  <c r="AT4" i="34"/>
  <c r="AO4" i="34"/>
  <c r="AT3" i="34"/>
  <c r="AO3" i="34"/>
  <c r="F3" i="34"/>
  <c r="G3" i="34" s="1"/>
  <c r="AU3" i="34" s="1"/>
  <c r="AT2" i="34"/>
  <c r="AO2" i="34"/>
  <c r="AC2" i="34"/>
  <c r="D2" i="34"/>
  <c r="H3" i="33"/>
  <c r="J3" i="33" s="1"/>
  <c r="N3" i="33" s="1"/>
  <c r="H4" i="33"/>
  <c r="H5" i="33"/>
  <c r="J5" i="33" s="1"/>
  <c r="M5" i="33" s="1"/>
  <c r="H6" i="33"/>
  <c r="J6" i="33" s="1"/>
  <c r="N6" i="33" s="1"/>
  <c r="H7" i="33"/>
  <c r="H8" i="33"/>
  <c r="H9" i="33"/>
  <c r="J9" i="33" s="1"/>
  <c r="N9" i="33" s="1"/>
  <c r="H10" i="33"/>
  <c r="J10" i="33" s="1"/>
  <c r="M10" i="33" s="1"/>
  <c r="H11" i="33"/>
  <c r="J11" i="33" s="1"/>
  <c r="H12" i="33"/>
  <c r="J12" i="33" s="1"/>
  <c r="H13" i="33"/>
  <c r="J13" i="33" s="1"/>
  <c r="H14" i="33"/>
  <c r="J14" i="33" s="1"/>
  <c r="N14" i="33" s="1"/>
  <c r="H15" i="33"/>
  <c r="J15" i="33" s="1"/>
  <c r="H16" i="33"/>
  <c r="H17" i="33"/>
  <c r="J17" i="33" s="1"/>
  <c r="H18" i="33"/>
  <c r="J18" i="33" s="1"/>
  <c r="H19" i="33"/>
  <c r="J19" i="33" s="1"/>
  <c r="M19" i="33" s="1"/>
  <c r="H20" i="33"/>
  <c r="J20" i="33" s="1"/>
  <c r="H21" i="33"/>
  <c r="J21" i="33" s="1"/>
  <c r="H22" i="33"/>
  <c r="J22" i="33" s="1"/>
  <c r="N22" i="33" s="1"/>
  <c r="H23" i="33"/>
  <c r="J23" i="33" s="1"/>
  <c r="H24" i="33"/>
  <c r="J24" i="33" s="1"/>
  <c r="M24" i="33" s="1"/>
  <c r="H25" i="33"/>
  <c r="J25" i="33" s="1"/>
  <c r="H26" i="33"/>
  <c r="J26" i="33" s="1"/>
  <c r="H27" i="33"/>
  <c r="J27" i="33" s="1"/>
  <c r="H28" i="33"/>
  <c r="H29" i="33"/>
  <c r="J29" i="33" s="1"/>
  <c r="M29" i="33" s="1"/>
  <c r="H30" i="33"/>
  <c r="J30" i="33" s="1"/>
  <c r="H31" i="33"/>
  <c r="H32" i="33"/>
  <c r="J32" i="33" s="1"/>
  <c r="N32" i="33" s="1"/>
  <c r="H33" i="33"/>
  <c r="J33" i="33" s="1"/>
  <c r="H34" i="33"/>
  <c r="J34" i="33" s="1"/>
  <c r="H35" i="33"/>
  <c r="J35" i="33" s="1"/>
  <c r="H36" i="33"/>
  <c r="J36" i="33"/>
  <c r="M36" i="33" s="1"/>
  <c r="H37" i="33"/>
  <c r="J37" i="33" s="1"/>
  <c r="H38" i="33"/>
  <c r="H39" i="33"/>
  <c r="J39" i="33" s="1"/>
  <c r="H40" i="33"/>
  <c r="J40" i="33" s="1"/>
  <c r="L40" i="33" s="1"/>
  <c r="H41" i="33"/>
  <c r="H42" i="33"/>
  <c r="J42" i="33" s="1"/>
  <c r="N42" i="33" s="1"/>
  <c r="H43" i="33"/>
  <c r="J43" i="33" s="1"/>
  <c r="H44" i="33"/>
  <c r="J44" i="33" s="1"/>
  <c r="N44" i="33" s="1"/>
  <c r="H45" i="33"/>
  <c r="J45" i="33" s="1"/>
  <c r="N45" i="33" s="1"/>
  <c r="H46" i="33"/>
  <c r="J46" i="33" s="1"/>
  <c r="H47" i="33"/>
  <c r="H48" i="33"/>
  <c r="J48" i="33" s="1"/>
  <c r="N48" i="33" s="1"/>
  <c r="H49" i="33"/>
  <c r="J49" i="33" s="1"/>
  <c r="H50" i="33"/>
  <c r="J50" i="33" s="1"/>
  <c r="H51" i="33"/>
  <c r="H52" i="33"/>
  <c r="J52" i="33" s="1"/>
  <c r="H53" i="33"/>
  <c r="J53" i="33" s="1"/>
  <c r="L53" i="33" s="1"/>
  <c r="H54" i="33"/>
  <c r="J54" i="33" s="1"/>
  <c r="H55" i="33"/>
  <c r="J55" i="33" s="1"/>
  <c r="L55" i="33" s="1"/>
  <c r="H56" i="33"/>
  <c r="J56" i="33" s="1"/>
  <c r="N56" i="33" s="1"/>
  <c r="H57" i="33"/>
  <c r="J57" i="33" s="1"/>
  <c r="H58" i="33"/>
  <c r="J58" i="33" s="1"/>
  <c r="H59" i="33"/>
  <c r="J59" i="33" s="1"/>
  <c r="H60" i="33"/>
  <c r="J60" i="33" s="1"/>
  <c r="M60" i="33" s="1"/>
  <c r="H61" i="33"/>
  <c r="J61" i="33" s="1"/>
  <c r="M61" i="33" s="1"/>
  <c r="H62" i="33"/>
  <c r="J62" i="33" s="1"/>
  <c r="H63" i="33"/>
  <c r="H64" i="33"/>
  <c r="J64" i="33" s="1"/>
  <c r="L64" i="33" s="1"/>
  <c r="H65" i="33"/>
  <c r="J65" i="33" s="1"/>
  <c r="H66" i="33"/>
  <c r="J66" i="33" s="1"/>
  <c r="L66" i="33" s="1"/>
  <c r="H67" i="33"/>
  <c r="H68" i="33"/>
  <c r="J68" i="33" s="1"/>
  <c r="N68" i="33" s="1"/>
  <c r="H69" i="33"/>
  <c r="J69" i="33" s="1"/>
  <c r="H70" i="33"/>
  <c r="J70" i="33" s="1"/>
  <c r="H71" i="33"/>
  <c r="J71" i="33" s="1"/>
  <c r="H72" i="33"/>
  <c r="J72" i="33" s="1"/>
  <c r="AB72" i="33" s="1"/>
  <c r="H73" i="33"/>
  <c r="J73" i="33" s="1"/>
  <c r="H74" i="33"/>
  <c r="J74" i="33" s="1"/>
  <c r="H75" i="33"/>
  <c r="J75" i="33" s="1"/>
  <c r="H76" i="33"/>
  <c r="J76" i="33" s="1"/>
  <c r="H77" i="33"/>
  <c r="J77" i="33" s="1"/>
  <c r="H78" i="33"/>
  <c r="J78" i="33" s="1"/>
  <c r="N78" i="33" s="1"/>
  <c r="H79" i="33"/>
  <c r="H80" i="33"/>
  <c r="J80" i="33" s="1"/>
  <c r="L80" i="33" s="1"/>
  <c r="H81" i="33"/>
  <c r="J81" i="33" s="1"/>
  <c r="H82" i="33"/>
  <c r="H83" i="33"/>
  <c r="H84" i="33"/>
  <c r="J84" i="33" s="1"/>
  <c r="H85" i="33"/>
  <c r="J85" i="33" s="1"/>
  <c r="M85" i="33" s="1"/>
  <c r="H86" i="33"/>
  <c r="J86" i="33" s="1"/>
  <c r="H87" i="33"/>
  <c r="H88" i="33"/>
  <c r="J88" i="33" s="1"/>
  <c r="N88" i="33" s="1"/>
  <c r="H89" i="33"/>
  <c r="J89" i="33" s="1"/>
  <c r="H90" i="33"/>
  <c r="J90" i="33" s="1"/>
  <c r="M90" i="33" s="1"/>
  <c r="H91" i="33"/>
  <c r="J91" i="33" s="1"/>
  <c r="M91" i="33" s="1"/>
  <c r="H92" i="33"/>
  <c r="H93" i="33"/>
  <c r="J93" i="33" s="1"/>
  <c r="N93" i="33" s="1"/>
  <c r="H94" i="33"/>
  <c r="J94" i="33" s="1"/>
  <c r="N94" i="33" s="1"/>
  <c r="H95" i="33"/>
  <c r="J95" i="33" s="1"/>
  <c r="H96" i="33"/>
  <c r="J96" i="33" s="1"/>
  <c r="H97" i="33"/>
  <c r="H98" i="33"/>
  <c r="J98" i="33" s="1"/>
  <c r="L98" i="33" s="1"/>
  <c r="H99" i="33"/>
  <c r="J99" i="33" s="1"/>
  <c r="H100" i="33"/>
  <c r="J100" i="33" s="1"/>
  <c r="H101" i="33"/>
  <c r="J101" i="33" s="1"/>
  <c r="H102" i="33"/>
  <c r="J102" i="33" s="1"/>
  <c r="H103" i="33"/>
  <c r="H104" i="33"/>
  <c r="J104" i="33" s="1"/>
  <c r="H105" i="33"/>
  <c r="H106" i="33"/>
  <c r="J106" i="33" s="1"/>
  <c r="H107" i="33"/>
  <c r="J107" i="33" s="1"/>
  <c r="M107" i="33" s="1"/>
  <c r="H108" i="33"/>
  <c r="J108" i="33"/>
  <c r="H109" i="33"/>
  <c r="J109" i="33" s="1"/>
  <c r="M109" i="33" s="1"/>
  <c r="H110" i="33"/>
  <c r="H111" i="33"/>
  <c r="J111" i="33" s="1"/>
  <c r="L111" i="33" s="1"/>
  <c r="H112" i="33"/>
  <c r="J112" i="33" s="1"/>
  <c r="H113" i="33"/>
  <c r="J113" i="33" s="1"/>
  <c r="H114" i="33"/>
  <c r="J114" i="33" s="1"/>
  <c r="H115" i="33"/>
  <c r="J115" i="33" s="1"/>
  <c r="H116" i="33"/>
  <c r="J116" i="33" s="1"/>
  <c r="M116" i="33" s="1"/>
  <c r="H117" i="33"/>
  <c r="J117" i="33" s="1"/>
  <c r="H118" i="33"/>
  <c r="H119" i="33"/>
  <c r="J119" i="33" s="1"/>
  <c r="N119" i="33" s="1"/>
  <c r="H120" i="33"/>
  <c r="J120" i="33" s="1"/>
  <c r="H121" i="33"/>
  <c r="J121" i="33" s="1"/>
  <c r="M121" i="33" s="1"/>
  <c r="H122" i="33"/>
  <c r="J122" i="33" s="1"/>
  <c r="H123" i="33"/>
  <c r="J123" i="33" s="1"/>
  <c r="H124" i="33"/>
  <c r="J124" i="33" s="1"/>
  <c r="L124" i="33" s="1"/>
  <c r="H125" i="33"/>
  <c r="H126" i="33"/>
  <c r="J126" i="33" s="1"/>
  <c r="H127" i="33"/>
  <c r="J127" i="33" s="1"/>
  <c r="H128" i="33"/>
  <c r="J128" i="33" s="1"/>
  <c r="H129" i="33"/>
  <c r="J129" i="33" s="1"/>
  <c r="M129" i="33" s="1"/>
  <c r="H2" i="33"/>
  <c r="E129" i="33"/>
  <c r="AX129" i="33" s="1"/>
  <c r="E3" i="33"/>
  <c r="AX3" i="33" s="1"/>
  <c r="E4" i="33"/>
  <c r="AX4" i="33" s="1"/>
  <c r="E5" i="33"/>
  <c r="E6" i="33"/>
  <c r="AX6" i="33" s="1"/>
  <c r="E7" i="33"/>
  <c r="F7" i="33" s="1"/>
  <c r="G7" i="33" s="1"/>
  <c r="AU7" i="33" s="1"/>
  <c r="E8" i="33"/>
  <c r="AX8" i="33" s="1"/>
  <c r="E9" i="33"/>
  <c r="AX9" i="33" s="1"/>
  <c r="E10" i="33"/>
  <c r="AX10" i="33" s="1"/>
  <c r="E11" i="33"/>
  <c r="AX11" i="33" s="1"/>
  <c r="E12" i="33"/>
  <c r="AX12" i="33" s="1"/>
  <c r="E13" i="33"/>
  <c r="E14" i="33"/>
  <c r="AX14" i="33" s="1"/>
  <c r="E15" i="33"/>
  <c r="AX15" i="33" s="1"/>
  <c r="E16" i="33"/>
  <c r="E17" i="33"/>
  <c r="AX17" i="33" s="1"/>
  <c r="E18" i="33"/>
  <c r="E19" i="33"/>
  <c r="AX19" i="33" s="1"/>
  <c r="E20" i="33"/>
  <c r="AX20" i="33" s="1"/>
  <c r="E21" i="33"/>
  <c r="AX21" i="33" s="1"/>
  <c r="E22" i="33"/>
  <c r="AX22" i="33" s="1"/>
  <c r="E23" i="33"/>
  <c r="AX23" i="33" s="1"/>
  <c r="E24" i="33"/>
  <c r="E25" i="33"/>
  <c r="E26" i="33"/>
  <c r="E27" i="33"/>
  <c r="AH27" i="33" s="1"/>
  <c r="E28" i="33"/>
  <c r="AX28" i="33" s="1"/>
  <c r="E29" i="33"/>
  <c r="AX29" i="33" s="1"/>
  <c r="E30" i="33"/>
  <c r="AX30" i="33" s="1"/>
  <c r="E31" i="33"/>
  <c r="AH31" i="33" s="1"/>
  <c r="E32" i="33"/>
  <c r="E33" i="33"/>
  <c r="E34" i="33"/>
  <c r="E35" i="33"/>
  <c r="AX35" i="33" s="1"/>
  <c r="E36" i="33"/>
  <c r="AX36" i="33" s="1"/>
  <c r="E37" i="33"/>
  <c r="E38" i="33"/>
  <c r="AX38" i="33" s="1"/>
  <c r="E39" i="33"/>
  <c r="E40" i="33"/>
  <c r="E41" i="33"/>
  <c r="AX41" i="33" s="1"/>
  <c r="E42" i="33"/>
  <c r="E43" i="33"/>
  <c r="F43" i="33" s="1"/>
  <c r="G43" i="33" s="1"/>
  <c r="U43" i="33" s="1"/>
  <c r="E44" i="33"/>
  <c r="AX44" i="33" s="1"/>
  <c r="E45" i="33"/>
  <c r="AH45" i="33" s="1"/>
  <c r="E46" i="33"/>
  <c r="AX46" i="33" s="1"/>
  <c r="E47" i="33"/>
  <c r="AX47" i="33" s="1"/>
  <c r="E48" i="33"/>
  <c r="F48" i="33" s="1"/>
  <c r="G48" i="33" s="1"/>
  <c r="E49" i="33"/>
  <c r="AX49" i="33" s="1"/>
  <c r="E50" i="33"/>
  <c r="AX50" i="33" s="1"/>
  <c r="E51" i="33"/>
  <c r="AX51" i="33" s="1"/>
  <c r="E52" i="33"/>
  <c r="AX52" i="33" s="1"/>
  <c r="E53" i="33"/>
  <c r="AX53" i="33" s="1"/>
  <c r="E54" i="33"/>
  <c r="AH54" i="33" s="1"/>
  <c r="E55" i="33"/>
  <c r="E56" i="33"/>
  <c r="AH56" i="33" s="1"/>
  <c r="E57" i="33"/>
  <c r="AX57" i="33" s="1"/>
  <c r="E58" i="33"/>
  <c r="AX58" i="33" s="1"/>
  <c r="E59" i="33"/>
  <c r="AH59" i="33" s="1"/>
  <c r="E60" i="33"/>
  <c r="AX60" i="33" s="1"/>
  <c r="E61" i="33"/>
  <c r="E62" i="33"/>
  <c r="AX62" i="33" s="1"/>
  <c r="E63" i="33"/>
  <c r="E64" i="33"/>
  <c r="AH64" i="33" s="1"/>
  <c r="E65" i="33"/>
  <c r="AX65" i="33" s="1"/>
  <c r="E66" i="33"/>
  <c r="AX66" i="33" s="1"/>
  <c r="E67" i="33"/>
  <c r="E68" i="33"/>
  <c r="AX68" i="33" s="1"/>
  <c r="E69" i="33"/>
  <c r="E70" i="33"/>
  <c r="E71" i="33"/>
  <c r="AX71" i="33" s="1"/>
  <c r="E72" i="33"/>
  <c r="AX72" i="33" s="1"/>
  <c r="E73" i="33"/>
  <c r="AX73" i="33" s="1"/>
  <c r="E74" i="33"/>
  <c r="E75" i="33"/>
  <c r="AX75" i="33" s="1"/>
  <c r="E76" i="33"/>
  <c r="E77" i="33"/>
  <c r="E78" i="33"/>
  <c r="AX78" i="33" s="1"/>
  <c r="E79" i="33"/>
  <c r="AX79" i="33" s="1"/>
  <c r="E80" i="33"/>
  <c r="E81" i="33"/>
  <c r="E82" i="33"/>
  <c r="AX82" i="33" s="1"/>
  <c r="E83" i="33"/>
  <c r="AX83" i="33" s="1"/>
  <c r="E84" i="33"/>
  <c r="AX84" i="33" s="1"/>
  <c r="E85" i="33"/>
  <c r="AX85" i="33" s="1"/>
  <c r="E86" i="33"/>
  <c r="E87" i="33"/>
  <c r="AX87" i="33" s="1"/>
  <c r="E88" i="33"/>
  <c r="E89" i="33"/>
  <c r="AX89" i="33" s="1"/>
  <c r="F89" i="33"/>
  <c r="G89" i="33" s="1"/>
  <c r="E90" i="33"/>
  <c r="E91" i="33"/>
  <c r="AX91" i="33" s="1"/>
  <c r="E92" i="33"/>
  <c r="AX92" i="33" s="1"/>
  <c r="E93" i="33"/>
  <c r="E94" i="33"/>
  <c r="AX94" i="33" s="1"/>
  <c r="E95" i="33"/>
  <c r="E96" i="33"/>
  <c r="E97" i="33"/>
  <c r="AX97" i="33" s="1"/>
  <c r="E98" i="33"/>
  <c r="E99" i="33"/>
  <c r="AX99" i="33" s="1"/>
  <c r="E100" i="33"/>
  <c r="E101" i="33"/>
  <c r="F101" i="33" s="1"/>
  <c r="G101" i="33" s="1"/>
  <c r="E102" i="33"/>
  <c r="AX102" i="33" s="1"/>
  <c r="E103" i="33"/>
  <c r="AX103" i="33" s="1"/>
  <c r="E104" i="33"/>
  <c r="AX104" i="33" s="1"/>
  <c r="E105" i="33"/>
  <c r="AX105" i="33" s="1"/>
  <c r="E106" i="33"/>
  <c r="E107" i="33"/>
  <c r="E108" i="33"/>
  <c r="E109" i="33"/>
  <c r="E110" i="33"/>
  <c r="E111" i="33"/>
  <c r="AX111" i="33" s="1"/>
  <c r="E112" i="33"/>
  <c r="AX112" i="33" s="1"/>
  <c r="E113" i="33"/>
  <c r="AX113" i="33" s="1"/>
  <c r="E114" i="33"/>
  <c r="E115" i="33"/>
  <c r="E116" i="33"/>
  <c r="E117" i="33"/>
  <c r="E118" i="33"/>
  <c r="E119" i="33"/>
  <c r="AX119" i="33" s="1"/>
  <c r="E120" i="33"/>
  <c r="AX120" i="33" s="1"/>
  <c r="E121" i="33"/>
  <c r="E122" i="33"/>
  <c r="E123" i="33"/>
  <c r="E124" i="33"/>
  <c r="AX124" i="33" s="1"/>
  <c r="E125" i="33"/>
  <c r="E126" i="33"/>
  <c r="E127" i="33"/>
  <c r="E128" i="33"/>
  <c r="AX128" i="33" s="1"/>
  <c r="E2" i="33"/>
  <c r="AX2" i="33" s="1"/>
  <c r="AE145" i="33" a="1"/>
  <c r="AE145" i="33" s="1"/>
  <c r="AE144" i="33" a="1"/>
  <c r="AE144" i="33" s="1"/>
  <c r="AE143" i="33" a="1"/>
  <c r="AE143" i="33" s="1"/>
  <c r="AE142" i="33" a="1"/>
  <c r="AE142" i="33" s="1"/>
  <c r="AE141" i="33" a="1"/>
  <c r="AE141" i="33" s="1"/>
  <c r="AE140" i="33" a="1"/>
  <c r="AE140" i="33" s="1"/>
  <c r="AE139" i="33" a="1"/>
  <c r="AE139" i="33" s="1"/>
  <c r="AE138" i="33" a="1"/>
  <c r="AE138" i="33" s="1"/>
  <c r="AE137" i="33" a="1"/>
  <c r="AE137" i="33" s="1"/>
  <c r="AE136" i="33" a="1"/>
  <c r="AE136" i="33" s="1"/>
  <c r="AE135" i="33" a="1"/>
  <c r="AE135" i="33" s="1"/>
  <c r="AE134" i="33" a="1"/>
  <c r="AE134" i="33" s="1"/>
  <c r="AE133" i="33" a="1"/>
  <c r="AE133" i="33" s="1"/>
  <c r="AE132" i="33" a="1"/>
  <c r="AE132" i="33" s="1"/>
  <c r="AE131" i="33" a="1"/>
  <c r="AE131" i="33" s="1"/>
  <c r="AE130" i="33" a="1"/>
  <c r="AE130" i="33" s="1"/>
  <c r="AT129" i="33"/>
  <c r="AR129" i="33"/>
  <c r="AO129" i="33"/>
  <c r="AT128" i="33"/>
  <c r="AR128" i="33"/>
  <c r="AO128" i="33"/>
  <c r="AT127" i="33"/>
  <c r="AR127" i="33"/>
  <c r="AO127" i="33"/>
  <c r="AT126" i="33"/>
  <c r="AR126" i="33"/>
  <c r="AO126" i="33"/>
  <c r="AT125" i="33"/>
  <c r="AR125" i="33"/>
  <c r="AO125" i="33"/>
  <c r="J125" i="33"/>
  <c r="L125" i="33" s="1"/>
  <c r="AT124" i="33"/>
  <c r="AR124" i="33"/>
  <c r="AO124" i="33"/>
  <c r="AT123" i="33"/>
  <c r="AR123" i="33"/>
  <c r="AO123" i="33"/>
  <c r="AT122" i="33"/>
  <c r="AR122" i="33"/>
  <c r="AO122" i="33"/>
  <c r="AT121" i="33"/>
  <c r="AR121" i="33"/>
  <c r="AO121" i="33"/>
  <c r="AT120" i="33"/>
  <c r="AR120" i="33"/>
  <c r="AO120" i="33"/>
  <c r="AT119" i="33"/>
  <c r="AR119" i="33"/>
  <c r="AO119" i="33"/>
  <c r="AT118" i="33"/>
  <c r="AR118" i="33"/>
  <c r="AO118" i="33"/>
  <c r="J118" i="33"/>
  <c r="M118" i="33" s="1"/>
  <c r="AT117" i="33"/>
  <c r="AR117" i="33"/>
  <c r="AO117" i="33"/>
  <c r="AT116" i="33"/>
  <c r="AR116" i="33"/>
  <c r="AO116" i="33"/>
  <c r="AT115" i="33"/>
  <c r="AR115" i="33"/>
  <c r="AO115" i="33"/>
  <c r="AT114" i="33"/>
  <c r="AR114" i="33"/>
  <c r="AO114" i="33"/>
  <c r="AT113" i="33"/>
  <c r="AR113" i="33"/>
  <c r="AO113" i="33"/>
  <c r="AT112" i="33"/>
  <c r="AR112" i="33"/>
  <c r="AO112" i="33"/>
  <c r="AT111" i="33"/>
  <c r="AR111" i="33"/>
  <c r="AO111" i="33"/>
  <c r="AT110" i="33"/>
  <c r="AR110" i="33"/>
  <c r="AO110" i="33"/>
  <c r="J110" i="33"/>
  <c r="L110" i="33" s="1"/>
  <c r="AT109" i="33"/>
  <c r="AR109" i="33"/>
  <c r="AO109" i="33"/>
  <c r="N109" i="33"/>
  <c r="L109" i="33"/>
  <c r="AT108" i="33"/>
  <c r="AR108" i="33"/>
  <c r="AO108" i="33"/>
  <c r="AT107" i="33"/>
  <c r="AR107" i="33"/>
  <c r="AO107" i="33"/>
  <c r="AT106" i="33"/>
  <c r="AR106" i="33"/>
  <c r="AO106" i="33"/>
  <c r="AT105" i="33"/>
  <c r="AR105" i="33"/>
  <c r="AO105" i="33"/>
  <c r="J105" i="33"/>
  <c r="L105" i="33" s="1"/>
  <c r="AT104" i="33"/>
  <c r="AR104" i="33"/>
  <c r="AO104" i="33"/>
  <c r="AT103" i="33"/>
  <c r="AR103" i="33"/>
  <c r="AO103" i="33"/>
  <c r="J103" i="33"/>
  <c r="L103" i="33" s="1"/>
  <c r="AT102" i="33"/>
  <c r="AR102" i="33"/>
  <c r="AO102" i="33"/>
  <c r="AT101" i="33"/>
  <c r="AR101" i="33"/>
  <c r="AO101" i="33"/>
  <c r="AT100" i="33"/>
  <c r="AR100" i="33"/>
  <c r="AO100" i="33"/>
  <c r="AT99" i="33"/>
  <c r="AR99" i="33"/>
  <c r="AO99" i="33"/>
  <c r="F99" i="33"/>
  <c r="G99" i="33" s="1"/>
  <c r="D99" i="33"/>
  <c r="AT98" i="33"/>
  <c r="AR98" i="33"/>
  <c r="AO98" i="33"/>
  <c r="A98" i="33"/>
  <c r="AT97" i="33"/>
  <c r="AR97" i="33"/>
  <c r="AO97" i="33"/>
  <c r="J97" i="33"/>
  <c r="L97" i="33" s="1"/>
  <c r="AT96" i="33"/>
  <c r="AR96" i="33"/>
  <c r="AO96" i="33"/>
  <c r="AT95" i="33"/>
  <c r="AR95" i="33"/>
  <c r="AO95" i="33"/>
  <c r="AT94" i="33"/>
  <c r="AR94" i="33"/>
  <c r="AO94" i="33"/>
  <c r="AT93" i="33"/>
  <c r="AR93" i="33"/>
  <c r="AO93" i="33"/>
  <c r="AT92" i="33"/>
  <c r="AR92" i="33"/>
  <c r="AO92" i="33"/>
  <c r="J92" i="33"/>
  <c r="N92" i="33" s="1"/>
  <c r="AT91" i="33"/>
  <c r="AR91" i="33"/>
  <c r="AO91" i="33"/>
  <c r="F91" i="33"/>
  <c r="G91" i="33" s="1"/>
  <c r="AT90" i="33"/>
  <c r="AR90" i="33"/>
  <c r="AO90" i="33"/>
  <c r="AT89" i="33"/>
  <c r="AR89" i="33"/>
  <c r="AO89" i="33"/>
  <c r="AT88" i="33"/>
  <c r="AR88" i="33"/>
  <c r="AO88" i="33"/>
  <c r="AT87" i="33"/>
  <c r="AR87" i="33"/>
  <c r="AO87" i="33"/>
  <c r="J87" i="33"/>
  <c r="N87" i="33" s="1"/>
  <c r="AT86" i="33"/>
  <c r="AR86" i="33"/>
  <c r="AO86" i="33"/>
  <c r="N86" i="33"/>
  <c r="AT85" i="33"/>
  <c r="AR85" i="33"/>
  <c r="AO85" i="33"/>
  <c r="AT84" i="33"/>
  <c r="AR84" i="33"/>
  <c r="AO84" i="33"/>
  <c r="AT83" i="33"/>
  <c r="AR83" i="33"/>
  <c r="AO83" i="33"/>
  <c r="J83" i="33"/>
  <c r="N83" i="33" s="1"/>
  <c r="AT82" i="33"/>
  <c r="AR82" i="33"/>
  <c r="AO82" i="33"/>
  <c r="J82" i="33"/>
  <c r="L82" i="33" s="1"/>
  <c r="AT81" i="33"/>
  <c r="AR81" i="33"/>
  <c r="AO81" i="33"/>
  <c r="AT80" i="33"/>
  <c r="AR80" i="33"/>
  <c r="AO80" i="33"/>
  <c r="AT79" i="33"/>
  <c r="AR79" i="33"/>
  <c r="AO79" i="33"/>
  <c r="J79" i="33"/>
  <c r="AT78" i="33"/>
  <c r="AR78" i="33"/>
  <c r="AO78" i="33"/>
  <c r="AT77" i="33"/>
  <c r="AR77" i="33"/>
  <c r="AO77" i="33"/>
  <c r="AT76" i="33"/>
  <c r="AR76" i="33"/>
  <c r="AO76" i="33"/>
  <c r="AT75" i="33"/>
  <c r="AR75" i="33"/>
  <c r="AO75" i="33"/>
  <c r="AT74" i="33"/>
  <c r="AR74" i="33"/>
  <c r="AO74" i="33"/>
  <c r="M74" i="33"/>
  <c r="AT73" i="33"/>
  <c r="AR73" i="33"/>
  <c r="AO73" i="33"/>
  <c r="AT72" i="33"/>
  <c r="AR72" i="33"/>
  <c r="AO72" i="33"/>
  <c r="AT71" i="33"/>
  <c r="AR71" i="33"/>
  <c r="AO71" i="33"/>
  <c r="AT70" i="33"/>
  <c r="AR70" i="33"/>
  <c r="AO70" i="33"/>
  <c r="AT69" i="33"/>
  <c r="AR69" i="33"/>
  <c r="AO69" i="33"/>
  <c r="A69" i="33"/>
  <c r="AT68" i="33"/>
  <c r="AR68" i="33"/>
  <c r="AO68" i="33"/>
  <c r="AT67" i="33"/>
  <c r="AR67" i="33"/>
  <c r="AO67" i="33"/>
  <c r="J67" i="33"/>
  <c r="N67" i="33" s="1"/>
  <c r="AT66" i="33"/>
  <c r="AR66" i="33"/>
  <c r="AO66" i="33"/>
  <c r="AT65" i="33"/>
  <c r="AT64" i="33"/>
  <c r="AT63" i="33"/>
  <c r="J63" i="33"/>
  <c r="M63" i="33" s="1"/>
  <c r="AT62" i="33"/>
  <c r="D62" i="33"/>
  <c r="AT61" i="33"/>
  <c r="D61" i="33"/>
  <c r="AT60" i="33"/>
  <c r="AH60" i="33"/>
  <c r="F60" i="33"/>
  <c r="G60" i="33" s="1"/>
  <c r="AT59" i="33"/>
  <c r="N59" i="33"/>
  <c r="AT58" i="33"/>
  <c r="AT57" i="33"/>
  <c r="AT56" i="33"/>
  <c r="AT55" i="33"/>
  <c r="A55" i="33"/>
  <c r="AT54" i="33"/>
  <c r="AT53" i="33"/>
  <c r="AT52" i="33"/>
  <c r="AH52" i="33"/>
  <c r="F52" i="33"/>
  <c r="G52" i="33" s="1"/>
  <c r="D52" i="33"/>
  <c r="AT51" i="33"/>
  <c r="J51" i="33"/>
  <c r="N51" i="33" s="1"/>
  <c r="AT50" i="33"/>
  <c r="D50" i="33"/>
  <c r="A50" i="33"/>
  <c r="AT49" i="33"/>
  <c r="AJ49" i="33"/>
  <c r="AL49" i="33" s="1"/>
  <c r="AT48" i="33"/>
  <c r="AJ48" i="33"/>
  <c r="AL48" i="33" s="1"/>
  <c r="AT47" i="33"/>
  <c r="AJ47" i="33"/>
  <c r="AL47" i="33" s="1"/>
  <c r="J47" i="33"/>
  <c r="M47" i="33" s="1"/>
  <c r="AT46" i="33"/>
  <c r="AJ46" i="33"/>
  <c r="AL46" i="33" s="1"/>
  <c r="AT45" i="33"/>
  <c r="AJ45" i="33"/>
  <c r="AL45" i="33" s="1"/>
  <c r="AT44" i="33"/>
  <c r="AJ44" i="33"/>
  <c r="AL44" i="33" s="1"/>
  <c r="AT43" i="33"/>
  <c r="AJ43" i="33"/>
  <c r="AL43" i="33" s="1"/>
  <c r="AT42" i="33"/>
  <c r="AJ42" i="33"/>
  <c r="AL42" i="33" s="1"/>
  <c r="AT41" i="33"/>
  <c r="AJ41" i="33"/>
  <c r="AK41" i="33" s="1"/>
  <c r="J41" i="33"/>
  <c r="AT40" i="33"/>
  <c r="AJ40" i="33"/>
  <c r="AK40" i="33" s="1"/>
  <c r="AT39" i="33"/>
  <c r="AJ39" i="33"/>
  <c r="AK39" i="33" s="1"/>
  <c r="AT38" i="33"/>
  <c r="AJ38" i="33"/>
  <c r="AK38" i="33" s="1"/>
  <c r="J38" i="33"/>
  <c r="M38" i="33" s="1"/>
  <c r="AG38" i="33" s="1"/>
  <c r="AT37" i="33"/>
  <c r="AJ37" i="33"/>
  <c r="AK37" i="33" s="1"/>
  <c r="AH37" i="33"/>
  <c r="D37" i="33"/>
  <c r="A37" i="33"/>
  <c r="AT36" i="33"/>
  <c r="AJ36" i="33"/>
  <c r="AK36" i="33" s="1"/>
  <c r="AT35" i="33"/>
  <c r="AJ35" i="33"/>
  <c r="AK35" i="33" s="1"/>
  <c r="AT34" i="33"/>
  <c r="AJ34" i="33"/>
  <c r="AK34" i="33" s="1"/>
  <c r="AT33" i="33"/>
  <c r="AT32" i="33"/>
  <c r="AT31" i="33"/>
  <c r="J31" i="33"/>
  <c r="N31" i="33" s="1"/>
  <c r="AT30" i="33"/>
  <c r="AT29" i="33"/>
  <c r="AT28" i="33"/>
  <c r="J28" i="33"/>
  <c r="AT27" i="33"/>
  <c r="AT26" i="33"/>
  <c r="AT25" i="33"/>
  <c r="AO25" i="33"/>
  <c r="AT24" i="33"/>
  <c r="AO24" i="33"/>
  <c r="AT23" i="33"/>
  <c r="AO23" i="33"/>
  <c r="AT22" i="33"/>
  <c r="AO22" i="33"/>
  <c r="M22" i="33"/>
  <c r="AG22" i="33" s="1"/>
  <c r="AT21" i="33"/>
  <c r="AO21" i="33"/>
  <c r="AT20" i="33"/>
  <c r="AO20" i="33"/>
  <c r="AH20" i="33"/>
  <c r="AT19" i="33"/>
  <c r="AO19" i="33"/>
  <c r="AT18" i="33"/>
  <c r="AO18" i="33"/>
  <c r="A18" i="33"/>
  <c r="AT17" i="33"/>
  <c r="AO17" i="33"/>
  <c r="AT16" i="33"/>
  <c r="AO16" i="33"/>
  <c r="J16" i="33"/>
  <c r="AT15" i="33"/>
  <c r="AO15" i="33"/>
  <c r="N15" i="33"/>
  <c r="AT14" i="33"/>
  <c r="AO14" i="33"/>
  <c r="AT13" i="33"/>
  <c r="AO13" i="33"/>
  <c r="F13" i="33"/>
  <c r="G13" i="33" s="1"/>
  <c r="U13" i="33" s="1"/>
  <c r="AT12" i="33"/>
  <c r="AO12" i="33"/>
  <c r="F12" i="33"/>
  <c r="G12" i="33" s="1"/>
  <c r="AB12" i="33" s="1"/>
  <c r="D12" i="33"/>
  <c r="AT11" i="33"/>
  <c r="AO11" i="33"/>
  <c r="AT10" i="33"/>
  <c r="AO10" i="33"/>
  <c r="AT9" i="33"/>
  <c r="AO9" i="33"/>
  <c r="AT8" i="33"/>
  <c r="AO8" i="33"/>
  <c r="J8" i="33"/>
  <c r="AT7" i="33"/>
  <c r="AO7" i="33"/>
  <c r="J7" i="33"/>
  <c r="AT6" i="33"/>
  <c r="AO6" i="33"/>
  <c r="AT5" i="33"/>
  <c r="AO5" i="33"/>
  <c r="AT4" i="33"/>
  <c r="AO4" i="33"/>
  <c r="J4" i="33"/>
  <c r="M4" i="33" s="1"/>
  <c r="AG4" i="33" s="1"/>
  <c r="F4" i="33"/>
  <c r="G4" i="33" s="1"/>
  <c r="AH4" i="33"/>
  <c r="D4" i="33"/>
  <c r="AT3" i="33"/>
  <c r="AO3" i="33"/>
  <c r="AT2" i="33"/>
  <c r="AO2" i="33"/>
  <c r="AC2" i="33"/>
  <c r="J2" i="33"/>
  <c r="AR66" i="32"/>
  <c r="H3" i="32"/>
  <c r="J3" i="32" s="1"/>
  <c r="H4" i="32"/>
  <c r="J4" i="32" s="1"/>
  <c r="H5" i="32"/>
  <c r="J5" i="32" s="1"/>
  <c r="H6" i="32"/>
  <c r="H7" i="32"/>
  <c r="J7" i="32" s="1"/>
  <c r="M7" i="32" s="1"/>
  <c r="H8" i="32"/>
  <c r="J8" i="32" s="1"/>
  <c r="H9" i="32"/>
  <c r="J9" i="32" s="1"/>
  <c r="L9" i="32" s="1"/>
  <c r="H10" i="32"/>
  <c r="J10" i="32" s="1"/>
  <c r="H11" i="32"/>
  <c r="J11" i="32" s="1"/>
  <c r="H12" i="32"/>
  <c r="J12" i="32" s="1"/>
  <c r="M12" i="32" s="1"/>
  <c r="H13" i="32"/>
  <c r="J13" i="32" s="1"/>
  <c r="H14" i="32"/>
  <c r="H15" i="32"/>
  <c r="H16" i="32"/>
  <c r="J16" i="32" s="1"/>
  <c r="N16" i="32" s="1"/>
  <c r="H17" i="32"/>
  <c r="J17" i="32" s="1"/>
  <c r="H18" i="32"/>
  <c r="H19" i="32"/>
  <c r="J19" i="32" s="1"/>
  <c r="H20" i="32"/>
  <c r="J20" i="32" s="1"/>
  <c r="H21" i="32"/>
  <c r="J21" i="32" s="1"/>
  <c r="R21" i="32" s="1"/>
  <c r="H22" i="32"/>
  <c r="H23" i="32"/>
  <c r="J23" i="32" s="1"/>
  <c r="H24" i="32"/>
  <c r="H25" i="32"/>
  <c r="J25" i="32" s="1"/>
  <c r="N25" i="32" s="1"/>
  <c r="H26" i="32"/>
  <c r="H27" i="32"/>
  <c r="J27" i="32" s="1"/>
  <c r="H28" i="32"/>
  <c r="J28" i="32" s="1"/>
  <c r="H29" i="32"/>
  <c r="J29" i="32" s="1"/>
  <c r="L29" i="32" s="1"/>
  <c r="H30" i="32"/>
  <c r="H31" i="32"/>
  <c r="J31" i="32" s="1"/>
  <c r="H32" i="32"/>
  <c r="J32" i="32" s="1"/>
  <c r="L32" i="32" s="1"/>
  <c r="H33" i="32"/>
  <c r="J33" i="32" s="1"/>
  <c r="L33" i="32" s="1"/>
  <c r="H34" i="32"/>
  <c r="J34" i="32" s="1"/>
  <c r="H35" i="32"/>
  <c r="J35" i="32" s="1"/>
  <c r="H36" i="32"/>
  <c r="J36" i="32" s="1"/>
  <c r="H37" i="32"/>
  <c r="J37" i="32" s="1"/>
  <c r="L37" i="32" s="1"/>
  <c r="H38" i="32"/>
  <c r="J38" i="32" s="1"/>
  <c r="H39" i="32"/>
  <c r="J39" i="32" s="1"/>
  <c r="L39" i="32" s="1"/>
  <c r="H40" i="32"/>
  <c r="H41" i="32"/>
  <c r="J41" i="32" s="1"/>
  <c r="H42" i="32"/>
  <c r="H43" i="32"/>
  <c r="J43" i="32" s="1"/>
  <c r="H44" i="32"/>
  <c r="J44" i="32" s="1"/>
  <c r="M44" i="32" s="1"/>
  <c r="H45" i="32"/>
  <c r="J45" i="32" s="1"/>
  <c r="H46" i="32"/>
  <c r="H47" i="32"/>
  <c r="J47" i="32" s="1"/>
  <c r="H48" i="32"/>
  <c r="J48" i="32" s="1"/>
  <c r="M48" i="32" s="1"/>
  <c r="H49" i="32"/>
  <c r="J49" i="32" s="1"/>
  <c r="N49" i="32" s="1"/>
  <c r="H50" i="32"/>
  <c r="J50" i="32" s="1"/>
  <c r="H51" i="32"/>
  <c r="J51" i="32" s="1"/>
  <c r="H52" i="32"/>
  <c r="J52" i="32" s="1"/>
  <c r="H53" i="32"/>
  <c r="J53" i="32" s="1"/>
  <c r="H54" i="32"/>
  <c r="J54" i="32" s="1"/>
  <c r="N54" i="32" s="1"/>
  <c r="H55" i="32"/>
  <c r="H56" i="32"/>
  <c r="J56" i="32" s="1"/>
  <c r="H57" i="32"/>
  <c r="J57" i="32" s="1"/>
  <c r="L57" i="32" s="1"/>
  <c r="H58" i="32"/>
  <c r="J58" i="32" s="1"/>
  <c r="H59" i="32"/>
  <c r="J59" i="32" s="1"/>
  <c r="H60" i="32"/>
  <c r="J60" i="32" s="1"/>
  <c r="H61" i="32"/>
  <c r="H62" i="32"/>
  <c r="H63" i="32"/>
  <c r="J63" i="32" s="1"/>
  <c r="H64" i="32"/>
  <c r="J64" i="32" s="1"/>
  <c r="H65" i="32"/>
  <c r="J65" i="32" s="1"/>
  <c r="M65" i="32" s="1"/>
  <c r="H66" i="32"/>
  <c r="J66" i="32" s="1"/>
  <c r="H67" i="32"/>
  <c r="H68" i="32"/>
  <c r="J68" i="32" s="1"/>
  <c r="H69" i="32"/>
  <c r="J69" i="32" s="1"/>
  <c r="H70" i="32"/>
  <c r="J70" i="32" s="1"/>
  <c r="L70" i="32" s="1"/>
  <c r="H71" i="32"/>
  <c r="J71" i="32" s="1"/>
  <c r="H72" i="32"/>
  <c r="J72" i="32"/>
  <c r="L72" i="32" s="1"/>
  <c r="H73" i="32"/>
  <c r="J73" i="32" s="1"/>
  <c r="H74" i="32"/>
  <c r="J74" i="32" s="1"/>
  <c r="H75" i="32"/>
  <c r="J75" i="32" s="1"/>
  <c r="N75" i="32" s="1"/>
  <c r="H76" i="32"/>
  <c r="J76" i="32" s="1"/>
  <c r="L76" i="32" s="1"/>
  <c r="H77" i="32"/>
  <c r="H78" i="32"/>
  <c r="H79" i="32"/>
  <c r="J79" i="32" s="1"/>
  <c r="L79" i="32" s="1"/>
  <c r="H80" i="32"/>
  <c r="J80" i="32" s="1"/>
  <c r="M80" i="32" s="1"/>
  <c r="H81" i="32"/>
  <c r="J81" i="32" s="1"/>
  <c r="H82" i="32"/>
  <c r="H83" i="32"/>
  <c r="J83" i="32" s="1"/>
  <c r="H84" i="32"/>
  <c r="J84" i="32" s="1"/>
  <c r="H85" i="32"/>
  <c r="J85" i="32" s="1"/>
  <c r="H86" i="32"/>
  <c r="J86" i="32" s="1"/>
  <c r="L86" i="32" s="1"/>
  <c r="H87" i="32"/>
  <c r="J87" i="32" s="1"/>
  <c r="H88" i="32"/>
  <c r="J88" i="32" s="1"/>
  <c r="M88" i="32" s="1"/>
  <c r="H89" i="32"/>
  <c r="J89" i="32" s="1"/>
  <c r="H90" i="32"/>
  <c r="J90" i="32" s="1"/>
  <c r="H91" i="32"/>
  <c r="J91" i="32" s="1"/>
  <c r="H92" i="32"/>
  <c r="J92" i="32" s="1"/>
  <c r="H93" i="32"/>
  <c r="H94" i="32"/>
  <c r="J94" i="32" s="1"/>
  <c r="H95" i="32"/>
  <c r="J95" i="32" s="1"/>
  <c r="N95" i="32" s="1"/>
  <c r="H96" i="32"/>
  <c r="J96" i="32" s="1"/>
  <c r="L96" i="32" s="1"/>
  <c r="H97" i="32"/>
  <c r="J97" i="32" s="1"/>
  <c r="H98" i="32"/>
  <c r="H99" i="32"/>
  <c r="J99" i="32" s="1"/>
  <c r="H100" i="32"/>
  <c r="J100" i="32" s="1"/>
  <c r="H101" i="32"/>
  <c r="J101" i="32" s="1"/>
  <c r="H102" i="32"/>
  <c r="J102" i="32" s="1"/>
  <c r="N102" i="32" s="1"/>
  <c r="H103" i="32"/>
  <c r="J103" i="32" s="1"/>
  <c r="M103" i="32" s="1"/>
  <c r="H104" i="32"/>
  <c r="J104" i="32" s="1"/>
  <c r="N104" i="32" s="1"/>
  <c r="H105" i="32"/>
  <c r="J105" i="32" s="1"/>
  <c r="H106" i="32"/>
  <c r="J106" i="32" s="1"/>
  <c r="H107" i="32"/>
  <c r="H108" i="32"/>
  <c r="J108" i="32" s="1"/>
  <c r="H109" i="32"/>
  <c r="J109" i="32" s="1"/>
  <c r="H110" i="32"/>
  <c r="J110" i="32" s="1"/>
  <c r="N110" i="32" s="1"/>
  <c r="H111" i="32"/>
  <c r="J111" i="32" s="1"/>
  <c r="N111" i="32" s="1"/>
  <c r="H112" i="32"/>
  <c r="J112" i="32" s="1"/>
  <c r="N112" i="32" s="1"/>
  <c r="H113" i="32"/>
  <c r="J113" i="32" s="1"/>
  <c r="H114" i="32"/>
  <c r="J114" i="32" s="1"/>
  <c r="L114" i="32" s="1"/>
  <c r="H115" i="32"/>
  <c r="J115" i="32" s="1"/>
  <c r="H116" i="32"/>
  <c r="J116" i="32" s="1"/>
  <c r="H117" i="32"/>
  <c r="J117" i="32" s="1"/>
  <c r="L117" i="32" s="1"/>
  <c r="H118" i="32"/>
  <c r="J118" i="32" s="1"/>
  <c r="H119" i="32"/>
  <c r="J119" i="32" s="1"/>
  <c r="L119" i="32" s="1"/>
  <c r="H120" i="32"/>
  <c r="J120" i="32" s="1"/>
  <c r="M120" i="32" s="1"/>
  <c r="H121" i="32"/>
  <c r="J121" i="32" s="1"/>
  <c r="H122" i="32"/>
  <c r="J122" i="32" s="1"/>
  <c r="H123" i="32"/>
  <c r="J123" i="32" s="1"/>
  <c r="H124" i="32"/>
  <c r="J124" i="32" s="1"/>
  <c r="H125" i="32"/>
  <c r="J125" i="32" s="1"/>
  <c r="H126" i="32"/>
  <c r="J126" i="32" s="1"/>
  <c r="H127" i="32"/>
  <c r="J127" i="32" s="1"/>
  <c r="H128" i="32"/>
  <c r="J128" i="32" s="1"/>
  <c r="M128" i="32" s="1"/>
  <c r="H129" i="32"/>
  <c r="J129" i="32" s="1"/>
  <c r="H2" i="32"/>
  <c r="J2" i="32" s="1"/>
  <c r="E3" i="32"/>
  <c r="AX3" i="32" s="1"/>
  <c r="E4" i="32"/>
  <c r="AX4" i="32" s="1"/>
  <c r="E5" i="32"/>
  <c r="AX5" i="32" s="1"/>
  <c r="E6" i="32"/>
  <c r="AX6" i="32" s="1"/>
  <c r="E7" i="32"/>
  <c r="AH7" i="32" s="1"/>
  <c r="E8" i="32"/>
  <c r="E9" i="32"/>
  <c r="F9" i="32" s="1"/>
  <c r="G9" i="32" s="1"/>
  <c r="E10" i="32"/>
  <c r="AX10" i="32" s="1"/>
  <c r="E11" i="32"/>
  <c r="AX11" i="32" s="1"/>
  <c r="E12" i="32"/>
  <c r="AX12" i="32" s="1"/>
  <c r="E13" i="32"/>
  <c r="AX13" i="32" s="1"/>
  <c r="E14" i="32"/>
  <c r="AX14" i="32" s="1"/>
  <c r="E15" i="32"/>
  <c r="E16" i="32"/>
  <c r="AH16" i="32" s="1"/>
  <c r="E17" i="32"/>
  <c r="E18" i="32"/>
  <c r="AX18" i="32" s="1"/>
  <c r="E19" i="32"/>
  <c r="AX19" i="32" s="1"/>
  <c r="E20" i="32"/>
  <c r="AX20" i="32" s="1"/>
  <c r="E21" i="32"/>
  <c r="AX21" i="32" s="1"/>
  <c r="E22" i="32"/>
  <c r="AX22" i="32" s="1"/>
  <c r="E23" i="32"/>
  <c r="E24" i="32"/>
  <c r="AX24" i="32" s="1"/>
  <c r="E25" i="32"/>
  <c r="AX25" i="32" s="1"/>
  <c r="E26" i="32"/>
  <c r="E27" i="32"/>
  <c r="AX27" i="32" s="1"/>
  <c r="E28" i="32"/>
  <c r="AX28" i="32" s="1"/>
  <c r="E29" i="32"/>
  <c r="AX29" i="32" s="1"/>
  <c r="E30" i="32"/>
  <c r="AX30" i="32" s="1"/>
  <c r="E31" i="32"/>
  <c r="AX31" i="32" s="1"/>
  <c r="E32" i="32"/>
  <c r="E33" i="32"/>
  <c r="AX33" i="32" s="1"/>
  <c r="E34" i="32"/>
  <c r="AX34" i="32" s="1"/>
  <c r="E35" i="32"/>
  <c r="AX35" i="32" s="1"/>
  <c r="E36" i="32"/>
  <c r="AX36" i="32" s="1"/>
  <c r="E37" i="32"/>
  <c r="AX37" i="32" s="1"/>
  <c r="E38" i="32"/>
  <c r="AX38" i="32" s="1"/>
  <c r="E39" i="32"/>
  <c r="E40" i="32"/>
  <c r="F40" i="32" s="1"/>
  <c r="G40" i="32" s="1"/>
  <c r="R40" i="32" s="1"/>
  <c r="E41" i="32"/>
  <c r="AX41" i="32" s="1"/>
  <c r="E42" i="32"/>
  <c r="AX42" i="32" s="1"/>
  <c r="E43" i="32"/>
  <c r="AX43" i="32" s="1"/>
  <c r="E44" i="32"/>
  <c r="F44" i="32" s="1"/>
  <c r="G44" i="32" s="1"/>
  <c r="Y44" i="32" s="1"/>
  <c r="E45" i="32"/>
  <c r="AX45" i="32" s="1"/>
  <c r="E46" i="32"/>
  <c r="AX46" i="32" s="1"/>
  <c r="E47" i="32"/>
  <c r="AH47" i="32" s="1"/>
  <c r="E48" i="32"/>
  <c r="E49" i="32"/>
  <c r="E50" i="32"/>
  <c r="E51" i="32"/>
  <c r="AX51" i="32" s="1"/>
  <c r="E52" i="32"/>
  <c r="AX52" i="32" s="1"/>
  <c r="E53" i="32"/>
  <c r="AX53" i="32" s="1"/>
  <c r="E54" i="32"/>
  <c r="AX54" i="32" s="1"/>
  <c r="E55" i="32"/>
  <c r="E56" i="32"/>
  <c r="F56" i="32" s="1"/>
  <c r="G56" i="32" s="1"/>
  <c r="E57" i="32"/>
  <c r="E58" i="32"/>
  <c r="AX58" i="32" s="1"/>
  <c r="E59" i="32"/>
  <c r="AX59" i="32" s="1"/>
  <c r="E60" i="32"/>
  <c r="E61" i="32"/>
  <c r="AX61" i="32" s="1"/>
  <c r="E62" i="32"/>
  <c r="AX62" i="32" s="1"/>
  <c r="E63" i="32"/>
  <c r="AX63" i="32" s="1"/>
  <c r="E64" i="32"/>
  <c r="E65" i="32"/>
  <c r="F65" i="32" s="1"/>
  <c r="G65" i="32" s="1"/>
  <c r="E66" i="32"/>
  <c r="AX66" i="32" s="1"/>
  <c r="E67" i="32"/>
  <c r="E68" i="32"/>
  <c r="AX68" i="32" s="1"/>
  <c r="E69" i="32"/>
  <c r="AX69" i="32" s="1"/>
  <c r="F69" i="32"/>
  <c r="G69" i="32" s="1"/>
  <c r="Q69" i="32" s="1"/>
  <c r="BA69" i="32" s="1"/>
  <c r="BB69" i="32" s="1"/>
  <c r="E70" i="32"/>
  <c r="AX70" i="32" s="1"/>
  <c r="E71" i="32"/>
  <c r="E72" i="32"/>
  <c r="AX72" i="32" s="1"/>
  <c r="E73" i="32"/>
  <c r="AX73" i="32" s="1"/>
  <c r="E74" i="32"/>
  <c r="AX74" i="32" s="1"/>
  <c r="E75" i="32"/>
  <c r="AX75" i="32" s="1"/>
  <c r="E76" i="32"/>
  <c r="AX76" i="32" s="1"/>
  <c r="E77" i="32"/>
  <c r="E78" i="32"/>
  <c r="AX78" i="32" s="1"/>
  <c r="E79" i="32"/>
  <c r="E80" i="32"/>
  <c r="E81" i="32"/>
  <c r="AX81" i="32" s="1"/>
  <c r="E82" i="32"/>
  <c r="AX82" i="32" s="1"/>
  <c r="E83" i="32"/>
  <c r="E84" i="32"/>
  <c r="E85" i="32"/>
  <c r="E86" i="32"/>
  <c r="E87" i="32"/>
  <c r="E88" i="32"/>
  <c r="E89" i="32"/>
  <c r="E90" i="32"/>
  <c r="E91" i="32"/>
  <c r="AX91" i="32" s="1"/>
  <c r="E92" i="32"/>
  <c r="AX92" i="32" s="1"/>
  <c r="E93" i="32"/>
  <c r="AX93" i="32" s="1"/>
  <c r="E94" i="32"/>
  <c r="E95" i="32"/>
  <c r="E96" i="32"/>
  <c r="AX96" i="32" s="1"/>
  <c r="E97" i="32"/>
  <c r="E98" i="32"/>
  <c r="E99" i="32"/>
  <c r="AX99" i="32" s="1"/>
  <c r="E100" i="32"/>
  <c r="AX100" i="32" s="1"/>
  <c r="E101" i="32"/>
  <c r="AX101" i="32" s="1"/>
  <c r="E102" i="32"/>
  <c r="E103" i="32"/>
  <c r="E104" i="32"/>
  <c r="E105" i="32"/>
  <c r="AX105" i="32" s="1"/>
  <c r="E106" i="32"/>
  <c r="AX106" i="32" s="1"/>
  <c r="E107" i="32"/>
  <c r="AX107" i="32" s="1"/>
  <c r="E108" i="32"/>
  <c r="E109" i="32"/>
  <c r="AX109" i="32" s="1"/>
  <c r="E110" i="32"/>
  <c r="AX110" i="32" s="1"/>
  <c r="E111" i="32"/>
  <c r="AX111" i="32" s="1"/>
  <c r="E112" i="32"/>
  <c r="AX112" i="32" s="1"/>
  <c r="E113" i="32"/>
  <c r="AX113" i="32" s="1"/>
  <c r="E114" i="32"/>
  <c r="AX114" i="32" s="1"/>
  <c r="E115" i="32"/>
  <c r="E116" i="32"/>
  <c r="E117" i="32"/>
  <c r="AX117" i="32" s="1"/>
  <c r="F117" i="32"/>
  <c r="G117" i="32" s="1"/>
  <c r="S117" i="32" s="1"/>
  <c r="E118" i="32"/>
  <c r="AX118" i="32" s="1"/>
  <c r="E119" i="32"/>
  <c r="AX119" i="32" s="1"/>
  <c r="E120" i="32"/>
  <c r="AX120" i="32" s="1"/>
  <c r="E121" i="32"/>
  <c r="E122" i="32"/>
  <c r="E123" i="32"/>
  <c r="E124" i="32"/>
  <c r="E125" i="32"/>
  <c r="E126" i="32"/>
  <c r="E127" i="32"/>
  <c r="E128" i="32"/>
  <c r="AX128" i="32" s="1"/>
  <c r="E129" i="32"/>
  <c r="AX129" i="32" s="1"/>
  <c r="E2" i="32"/>
  <c r="AX2" i="32" s="1"/>
  <c r="AE145" i="32" a="1"/>
  <c r="AE145" i="32" s="1"/>
  <c r="AE144" i="32" a="1"/>
  <c r="AE144" i="32" s="1"/>
  <c r="AE143" i="32" a="1"/>
  <c r="AE143" i="32" s="1"/>
  <c r="AE142" i="32" a="1"/>
  <c r="AE142" i="32" s="1"/>
  <c r="AE141" i="32" a="1"/>
  <c r="AE141" i="32" s="1"/>
  <c r="AE140" i="32" a="1"/>
  <c r="AE140" i="32" s="1"/>
  <c r="AE139" i="32" a="1"/>
  <c r="AE139" i="32" s="1"/>
  <c r="AE138" i="32" a="1"/>
  <c r="AE138" i="32" s="1"/>
  <c r="AE137" i="32" a="1"/>
  <c r="AE137" i="32" s="1"/>
  <c r="AE136" i="32" a="1"/>
  <c r="AE136" i="32" s="1"/>
  <c r="AE135" i="32" a="1"/>
  <c r="AE135" i="32" s="1"/>
  <c r="AE134" i="32" a="1"/>
  <c r="AE134" i="32" s="1"/>
  <c r="AE133" i="32" a="1"/>
  <c r="AE133" i="32" s="1"/>
  <c r="AE132" i="32" a="1"/>
  <c r="AE132" i="32" s="1"/>
  <c r="AE131" i="32" a="1"/>
  <c r="AE131" i="32" s="1"/>
  <c r="AE130" i="32" a="1"/>
  <c r="AE130" i="32" s="1"/>
  <c r="AT129" i="32"/>
  <c r="AR129" i="32"/>
  <c r="AO129" i="32"/>
  <c r="AT128" i="32"/>
  <c r="AR128" i="32"/>
  <c r="AO128" i="32"/>
  <c r="AT127" i="32"/>
  <c r="AR127" i="32"/>
  <c r="AO127" i="32"/>
  <c r="AT126" i="32"/>
  <c r="AR126" i="32"/>
  <c r="AO126" i="32"/>
  <c r="AT125" i="32"/>
  <c r="AR125" i="32"/>
  <c r="AO125" i="32"/>
  <c r="AT124" i="32"/>
  <c r="AR124" i="32"/>
  <c r="AO124" i="32"/>
  <c r="M124" i="32"/>
  <c r="AT123" i="32"/>
  <c r="AR123" i="32"/>
  <c r="AO123" i="32"/>
  <c r="AT122" i="32"/>
  <c r="AR122" i="32"/>
  <c r="AO122" i="32"/>
  <c r="AT121" i="32"/>
  <c r="AR121" i="32"/>
  <c r="AO121" i="32"/>
  <c r="AT120" i="32"/>
  <c r="AR120" i="32"/>
  <c r="AO120" i="32"/>
  <c r="AT119" i="32"/>
  <c r="AR119" i="32"/>
  <c r="AO119" i="32"/>
  <c r="F119" i="32"/>
  <c r="G119" i="32" s="1"/>
  <c r="Q119" i="32" s="1"/>
  <c r="BA119" i="32" s="1"/>
  <c r="BB119" i="32" s="1"/>
  <c r="AT118" i="32"/>
  <c r="AR118" i="32"/>
  <c r="AO118" i="32"/>
  <c r="AT117" i="32"/>
  <c r="AR117" i="32"/>
  <c r="AO117" i="32"/>
  <c r="AT116" i="32"/>
  <c r="AR116" i="32"/>
  <c r="AO116" i="32"/>
  <c r="AT115" i="32"/>
  <c r="AR115" i="32"/>
  <c r="AO115" i="32"/>
  <c r="AT114" i="32"/>
  <c r="AR114" i="32"/>
  <c r="AO114" i="32"/>
  <c r="AT113" i="32"/>
  <c r="AR113" i="32"/>
  <c r="AO113" i="32"/>
  <c r="AT112" i="32"/>
  <c r="AR112" i="32"/>
  <c r="AO112" i="32"/>
  <c r="AT111" i="32"/>
  <c r="AR111" i="32"/>
  <c r="AO111" i="32"/>
  <c r="AT110" i="32"/>
  <c r="AR110" i="32"/>
  <c r="AO110" i="32"/>
  <c r="AT109" i="32"/>
  <c r="AR109" i="32"/>
  <c r="AO109" i="32"/>
  <c r="AT108" i="32"/>
  <c r="AR108" i="32"/>
  <c r="AO108" i="32"/>
  <c r="D108" i="32"/>
  <c r="AT107" i="32"/>
  <c r="AR107" i="32"/>
  <c r="AO107" i="32"/>
  <c r="J107" i="32"/>
  <c r="AT106" i="32"/>
  <c r="AR106" i="32"/>
  <c r="AO106" i="32"/>
  <c r="AT105" i="32"/>
  <c r="AR105" i="32"/>
  <c r="AO105" i="32"/>
  <c r="AT104" i="32"/>
  <c r="AR104" i="32"/>
  <c r="AO104" i="32"/>
  <c r="AT103" i="32"/>
  <c r="AR103" i="32"/>
  <c r="AO103" i="32"/>
  <c r="AT102" i="32"/>
  <c r="AR102" i="32"/>
  <c r="AO102" i="32"/>
  <c r="AT101" i="32"/>
  <c r="AR101" i="32"/>
  <c r="AO101" i="32"/>
  <c r="AT100" i="32"/>
  <c r="AR100" i="32"/>
  <c r="AO100" i="32"/>
  <c r="F100" i="32"/>
  <c r="G100" i="32" s="1"/>
  <c r="W100" i="32" s="1"/>
  <c r="AT99" i="32"/>
  <c r="AR99" i="32"/>
  <c r="AO99" i="32"/>
  <c r="AT98" i="32"/>
  <c r="AR98" i="32"/>
  <c r="AO98" i="32"/>
  <c r="J98" i="32"/>
  <c r="AT97" i="32"/>
  <c r="AR97" i="32"/>
  <c r="AO97" i="32"/>
  <c r="AT96" i="32"/>
  <c r="AR96" i="32"/>
  <c r="AO96" i="32"/>
  <c r="AT95" i="32"/>
  <c r="AR95" i="32"/>
  <c r="AO95" i="32"/>
  <c r="AT94" i="32"/>
  <c r="AR94" i="32"/>
  <c r="AO94" i="32"/>
  <c r="AT93" i="32"/>
  <c r="AR93" i="32"/>
  <c r="AO93" i="32"/>
  <c r="J93" i="32"/>
  <c r="L93" i="32" s="1"/>
  <c r="AT92" i="32"/>
  <c r="AR92" i="32"/>
  <c r="AO92" i="32"/>
  <c r="AT91" i="32"/>
  <c r="AR91" i="32"/>
  <c r="AO91" i="32"/>
  <c r="F91" i="32"/>
  <c r="G91" i="32" s="1"/>
  <c r="AT90" i="32"/>
  <c r="AR90" i="32"/>
  <c r="AO90" i="32"/>
  <c r="AT89" i="32"/>
  <c r="AR89" i="32"/>
  <c r="AO89" i="32"/>
  <c r="AT88" i="32"/>
  <c r="AR88" i="32"/>
  <c r="AO88" i="32"/>
  <c r="AT87" i="32"/>
  <c r="AR87" i="32"/>
  <c r="AO87" i="32"/>
  <c r="AT86" i="32"/>
  <c r="AR86" i="32"/>
  <c r="AO86" i="32"/>
  <c r="AT85" i="32"/>
  <c r="AR85" i="32"/>
  <c r="AO85" i="32"/>
  <c r="AT84" i="32"/>
  <c r="AR84" i="32"/>
  <c r="AO84" i="32"/>
  <c r="AT83" i="32"/>
  <c r="AR83" i="32"/>
  <c r="AO83" i="32"/>
  <c r="AT82" i="32"/>
  <c r="AR82" i="32"/>
  <c r="AO82" i="32"/>
  <c r="J82" i="32"/>
  <c r="AT81" i="32"/>
  <c r="AR81" i="32"/>
  <c r="AO81" i="32"/>
  <c r="AT80" i="32"/>
  <c r="AR80" i="32"/>
  <c r="AO80" i="32"/>
  <c r="A80" i="32"/>
  <c r="AT79" i="32"/>
  <c r="AR79" i="32"/>
  <c r="AO79" i="32"/>
  <c r="AT78" i="32"/>
  <c r="AR78" i="32"/>
  <c r="AO78" i="32"/>
  <c r="J78" i="32"/>
  <c r="N78" i="32" s="1"/>
  <c r="AT77" i="32"/>
  <c r="AR77" i="32"/>
  <c r="AO77" i="32"/>
  <c r="J77" i="32"/>
  <c r="N77" i="32" s="1"/>
  <c r="A77" i="32"/>
  <c r="AT76" i="32"/>
  <c r="AR76" i="32"/>
  <c r="AO76" i="32"/>
  <c r="AT75" i="32"/>
  <c r="AR75" i="32"/>
  <c r="AO75" i="32"/>
  <c r="D75" i="32"/>
  <c r="AT74" i="32"/>
  <c r="AR74" i="32"/>
  <c r="AO74" i="32"/>
  <c r="AT73" i="32"/>
  <c r="AR73" i="32"/>
  <c r="AO73" i="32"/>
  <c r="F73" i="32"/>
  <c r="G73" i="32" s="1"/>
  <c r="AT72" i="32"/>
  <c r="AR72" i="32"/>
  <c r="AO72" i="32"/>
  <c r="AT71" i="32"/>
  <c r="AR71" i="32"/>
  <c r="AO71" i="32"/>
  <c r="AT70" i="32"/>
  <c r="AR70" i="32"/>
  <c r="AO70" i="32"/>
  <c r="AT69" i="32"/>
  <c r="AR69" i="32"/>
  <c r="AO69" i="32"/>
  <c r="AT68" i="32"/>
  <c r="AR68" i="32"/>
  <c r="AO68" i="32"/>
  <c r="AT67" i="32"/>
  <c r="AR67" i="32"/>
  <c r="AO67" i="32"/>
  <c r="J67" i="32"/>
  <c r="N67" i="32" s="1"/>
  <c r="AT66" i="32"/>
  <c r="AO66" i="32"/>
  <c r="F66" i="32"/>
  <c r="G66" i="32" s="1"/>
  <c r="AT65" i="32"/>
  <c r="AT64" i="32"/>
  <c r="AT63" i="32"/>
  <c r="AT62" i="32"/>
  <c r="J62" i="32"/>
  <c r="AT61" i="32"/>
  <c r="J61" i="32"/>
  <c r="L61" i="32" s="1"/>
  <c r="AT60" i="32"/>
  <c r="AH60" i="32"/>
  <c r="AT59" i="32"/>
  <c r="AT58" i="32"/>
  <c r="AT57" i="32"/>
  <c r="AT56" i="32"/>
  <c r="AT55" i="32"/>
  <c r="J55" i="32"/>
  <c r="M55" i="32" s="1"/>
  <c r="AT54" i="32"/>
  <c r="AT53" i="32"/>
  <c r="AT52" i="32"/>
  <c r="AT51" i="32"/>
  <c r="AH51" i="32"/>
  <c r="AT50" i="32"/>
  <c r="AT49" i="32"/>
  <c r="AJ49" i="32"/>
  <c r="AL49" i="32" s="1"/>
  <c r="AT48" i="32"/>
  <c r="AJ48" i="32"/>
  <c r="AL48" i="32" s="1"/>
  <c r="AT47" i="32"/>
  <c r="AJ47" i="32"/>
  <c r="AL47" i="32" s="1"/>
  <c r="AT46" i="32"/>
  <c r="AJ46" i="32"/>
  <c r="AL46" i="32" s="1"/>
  <c r="J46" i="32"/>
  <c r="M46" i="32" s="1"/>
  <c r="AT45" i="32"/>
  <c r="AJ45" i="32"/>
  <c r="AL45" i="32" s="1"/>
  <c r="F45" i="32"/>
  <c r="G45" i="32" s="1"/>
  <c r="W45" i="32" s="1"/>
  <c r="AH45" i="32"/>
  <c r="AT44" i="32"/>
  <c r="AJ44" i="32"/>
  <c r="AL44" i="32" s="1"/>
  <c r="AT43" i="32"/>
  <c r="AJ43" i="32"/>
  <c r="AL43" i="32" s="1"/>
  <c r="AT42" i="32"/>
  <c r="AJ42" i="32"/>
  <c r="AL42" i="32" s="1"/>
  <c r="J42" i="32"/>
  <c r="L42" i="32" s="1"/>
  <c r="F42" i="32"/>
  <c r="G42" i="32" s="1"/>
  <c r="D42" i="32"/>
  <c r="A42" i="32"/>
  <c r="AT41" i="32"/>
  <c r="AJ41" i="32"/>
  <c r="AK41" i="32" s="1"/>
  <c r="AT40" i="32"/>
  <c r="AJ40" i="32"/>
  <c r="AK40" i="32" s="1"/>
  <c r="J40" i="32"/>
  <c r="L40" i="32" s="1"/>
  <c r="AT39" i="32"/>
  <c r="AJ39" i="32"/>
  <c r="AK39" i="32" s="1"/>
  <c r="AT38" i="32"/>
  <c r="AJ38" i="32"/>
  <c r="AK38" i="32" s="1"/>
  <c r="F38" i="32"/>
  <c r="G38" i="32" s="1"/>
  <c r="Y38" i="32" s="1"/>
  <c r="AT37" i="32"/>
  <c r="AJ37" i="32"/>
  <c r="AK37" i="32" s="1"/>
  <c r="AT36" i="32"/>
  <c r="AJ36" i="32"/>
  <c r="AK36" i="32" s="1"/>
  <c r="AT35" i="32"/>
  <c r="AJ35" i="32"/>
  <c r="AK35" i="32" s="1"/>
  <c r="AT34" i="32"/>
  <c r="AJ34" i="32"/>
  <c r="AK34" i="32" s="1"/>
  <c r="AH34" i="32"/>
  <c r="F34" i="32"/>
  <c r="G34" i="32" s="1"/>
  <c r="V34" i="32" s="1"/>
  <c r="AY34" i="32" s="1"/>
  <c r="AT33" i="32"/>
  <c r="AT32" i="32"/>
  <c r="D32" i="32"/>
  <c r="AT31" i="32"/>
  <c r="AT30" i="32"/>
  <c r="AH30" i="32"/>
  <c r="J30" i="32"/>
  <c r="AT29" i="32"/>
  <c r="AH29" i="32"/>
  <c r="A29" i="32"/>
  <c r="AT28" i="32"/>
  <c r="AT27" i="32"/>
  <c r="F27" i="32"/>
  <c r="G27" i="32" s="1"/>
  <c r="Q27" i="32" s="1"/>
  <c r="BA27" i="32" s="1"/>
  <c r="D27" i="32"/>
  <c r="AT26" i="32"/>
  <c r="J26" i="32"/>
  <c r="L26" i="32" s="1"/>
  <c r="AT25" i="32"/>
  <c r="AO25" i="32"/>
  <c r="AT24" i="32"/>
  <c r="AO24" i="32"/>
  <c r="J24" i="32"/>
  <c r="M24" i="32" s="1"/>
  <c r="AT23" i="32"/>
  <c r="AO23" i="32"/>
  <c r="AT22" i="32"/>
  <c r="AO22" i="32"/>
  <c r="J22" i="32"/>
  <c r="L22" i="32" s="1"/>
  <c r="F22" i="32"/>
  <c r="G22" i="32" s="1"/>
  <c r="Y22" i="32" s="1"/>
  <c r="AT21" i="32"/>
  <c r="AO21" i="32"/>
  <c r="AH21" i="32"/>
  <c r="F21" i="32"/>
  <c r="G21" i="32" s="1"/>
  <c r="D21" i="32"/>
  <c r="AT20" i="32"/>
  <c r="AO20" i="32"/>
  <c r="D20" i="32"/>
  <c r="AT19" i="32"/>
  <c r="AO19" i="32"/>
  <c r="F19" i="32"/>
  <c r="G19" i="32" s="1"/>
  <c r="AT18" i="32"/>
  <c r="AO18" i="32"/>
  <c r="J18" i="32"/>
  <c r="L18" i="32" s="1"/>
  <c r="AT17" i="32"/>
  <c r="AO17" i="32"/>
  <c r="AT16" i="32"/>
  <c r="AO16" i="32"/>
  <c r="AT15" i="32"/>
  <c r="AO15" i="32"/>
  <c r="J15" i="32"/>
  <c r="N15" i="32"/>
  <c r="A15" i="32"/>
  <c r="AT14" i="32"/>
  <c r="AO14" i="32"/>
  <c r="J14" i="32"/>
  <c r="AT13" i="32"/>
  <c r="AO13" i="32"/>
  <c r="F13" i="32"/>
  <c r="G13" i="32"/>
  <c r="V13" i="32" s="1"/>
  <c r="AY13" i="32" s="1"/>
  <c r="AT12" i="32"/>
  <c r="AO12" i="32"/>
  <c r="AT11" i="32"/>
  <c r="AO11" i="32"/>
  <c r="AT10" i="32"/>
  <c r="AO10" i="32"/>
  <c r="AT9" i="32"/>
  <c r="AO9" i="32"/>
  <c r="D9" i="32"/>
  <c r="AT8" i="32"/>
  <c r="AO8" i="32"/>
  <c r="AT7" i="32"/>
  <c r="AO7" i="32"/>
  <c r="AT6" i="32"/>
  <c r="AO6" i="32"/>
  <c r="J6" i="32"/>
  <c r="AT5" i="32"/>
  <c r="AO5" i="32"/>
  <c r="F5" i="32"/>
  <c r="G5" i="32" s="1"/>
  <c r="AT4" i="32"/>
  <c r="AO4" i="32"/>
  <c r="F4" i="32"/>
  <c r="G4" i="32" s="1"/>
  <c r="AA4" i="32" s="1"/>
  <c r="AT3" i="32"/>
  <c r="AO3" i="32"/>
  <c r="F3" i="32"/>
  <c r="G3" i="32" s="1"/>
  <c r="A3" i="32"/>
  <c r="D3" i="32"/>
  <c r="AT2" i="32"/>
  <c r="AO2" i="32"/>
  <c r="AC2" i="32"/>
  <c r="AF2" i="31"/>
  <c r="AR121" i="31"/>
  <c r="AR98" i="31"/>
  <c r="AR75" i="31"/>
  <c r="AR76" i="31"/>
  <c r="AR77" i="31"/>
  <c r="AR78" i="31"/>
  <c r="AR79" i="31"/>
  <c r="AR80" i="31"/>
  <c r="AR81" i="31"/>
  <c r="AR82" i="31"/>
  <c r="AR83" i="31"/>
  <c r="AR84" i="31"/>
  <c r="AR85" i="31"/>
  <c r="AR86" i="31"/>
  <c r="AR87" i="31"/>
  <c r="AR88" i="31"/>
  <c r="AR89" i="31"/>
  <c r="AR90" i="31"/>
  <c r="AR91" i="31"/>
  <c r="AR92" i="31"/>
  <c r="AR93" i="31"/>
  <c r="AR94" i="31"/>
  <c r="AR95" i="31"/>
  <c r="AR96" i="31"/>
  <c r="AR97" i="31"/>
  <c r="AR99" i="31"/>
  <c r="AR100" i="31"/>
  <c r="AR101" i="31"/>
  <c r="AR102" i="31"/>
  <c r="AR103" i="31"/>
  <c r="AR104" i="31"/>
  <c r="AR105" i="31"/>
  <c r="AR106" i="31"/>
  <c r="AR107" i="31"/>
  <c r="AR108" i="31"/>
  <c r="AR109" i="31"/>
  <c r="AR110" i="31"/>
  <c r="AR111" i="31"/>
  <c r="AR112" i="31"/>
  <c r="AR113" i="31"/>
  <c r="AR114" i="31"/>
  <c r="AR115" i="31"/>
  <c r="AR116" i="31"/>
  <c r="AR117" i="31"/>
  <c r="AR118" i="31"/>
  <c r="AR119" i="31"/>
  <c r="AR120" i="31"/>
  <c r="AR122" i="31"/>
  <c r="AR123" i="31"/>
  <c r="AR124" i="31"/>
  <c r="AR125" i="31"/>
  <c r="AR126" i="31"/>
  <c r="AR127" i="31"/>
  <c r="AR128" i="31"/>
  <c r="AR129" i="31"/>
  <c r="AR74" i="31"/>
  <c r="AR66" i="31"/>
  <c r="AR67" i="31"/>
  <c r="AR68" i="31"/>
  <c r="AR69" i="31"/>
  <c r="AR70" i="31"/>
  <c r="AR71" i="31"/>
  <c r="AR72" i="31"/>
  <c r="AR73" i="31"/>
  <c r="AF4" i="31"/>
  <c r="H3" i="31"/>
  <c r="J3" i="31" s="1"/>
  <c r="N3" i="31" s="1"/>
  <c r="H4" i="31"/>
  <c r="J4" i="31" s="1"/>
  <c r="W4" i="31" s="1"/>
  <c r="H5" i="31"/>
  <c r="J5" i="31" s="1"/>
  <c r="W5" i="31" s="1"/>
  <c r="H6" i="31"/>
  <c r="H7" i="31"/>
  <c r="H8" i="31"/>
  <c r="J8" i="31" s="1"/>
  <c r="N8" i="31" s="1"/>
  <c r="H9" i="31"/>
  <c r="J9" i="31" s="1"/>
  <c r="H10" i="31"/>
  <c r="J10" i="31" s="1"/>
  <c r="H11" i="31"/>
  <c r="H12" i="31"/>
  <c r="J12" i="31" s="1"/>
  <c r="H13" i="31"/>
  <c r="J13" i="31" s="1"/>
  <c r="H14" i="31"/>
  <c r="H15" i="31"/>
  <c r="J15" i="31" s="1"/>
  <c r="N15" i="31" s="1"/>
  <c r="H16" i="31"/>
  <c r="J16" i="31" s="1"/>
  <c r="N16" i="31" s="1"/>
  <c r="H17" i="31"/>
  <c r="J17" i="31" s="1"/>
  <c r="H18" i="31"/>
  <c r="J18" i="31" s="1"/>
  <c r="L18" i="31" s="1"/>
  <c r="H19" i="31"/>
  <c r="J19" i="31" s="1"/>
  <c r="N19" i="31" s="1"/>
  <c r="H20" i="31"/>
  <c r="J20" i="31" s="1"/>
  <c r="M20" i="31" s="1"/>
  <c r="AG20" i="31" s="1"/>
  <c r="H21" i="31"/>
  <c r="J21" i="31" s="1"/>
  <c r="H22" i="31"/>
  <c r="J22" i="31" s="1"/>
  <c r="H23" i="31"/>
  <c r="H24" i="31"/>
  <c r="H25" i="31"/>
  <c r="J25" i="31" s="1"/>
  <c r="L25" i="31"/>
  <c r="H26" i="31"/>
  <c r="J26" i="31" s="1"/>
  <c r="L26" i="31" s="1"/>
  <c r="H27" i="31"/>
  <c r="J27" i="31" s="1"/>
  <c r="H28" i="31"/>
  <c r="J28" i="31" s="1"/>
  <c r="H29" i="31"/>
  <c r="J29" i="31" s="1"/>
  <c r="H30" i="31"/>
  <c r="J30" i="31" s="1"/>
  <c r="M30" i="31" s="1"/>
  <c r="H31" i="31"/>
  <c r="J31" i="31" s="1"/>
  <c r="H32" i="31"/>
  <c r="J32" i="31" s="1"/>
  <c r="H33" i="31"/>
  <c r="J33" i="31" s="1"/>
  <c r="N33" i="31" s="1"/>
  <c r="H34" i="31"/>
  <c r="J34" i="31" s="1"/>
  <c r="M34" i="31" s="1"/>
  <c r="H35" i="31"/>
  <c r="J35" i="31" s="1"/>
  <c r="M35" i="31" s="1"/>
  <c r="H36" i="31"/>
  <c r="J36" i="31" s="1"/>
  <c r="H37" i="31"/>
  <c r="J37" i="31" s="1"/>
  <c r="H38" i="31"/>
  <c r="H39" i="31"/>
  <c r="J39" i="31" s="1"/>
  <c r="H40" i="31"/>
  <c r="H41" i="31"/>
  <c r="J41" i="31" s="1"/>
  <c r="N41" i="31" s="1"/>
  <c r="H42" i="31"/>
  <c r="H43" i="31"/>
  <c r="J43" i="31" s="1"/>
  <c r="N43" i="31" s="1"/>
  <c r="H44" i="31"/>
  <c r="J44" i="31" s="1"/>
  <c r="H45" i="31"/>
  <c r="J45" i="31" s="1"/>
  <c r="H46" i="31"/>
  <c r="J46" i="31" s="1"/>
  <c r="H47" i="31"/>
  <c r="J47" i="31" s="1"/>
  <c r="M47" i="31" s="1"/>
  <c r="H48" i="31"/>
  <c r="J48" i="31" s="1"/>
  <c r="H49" i="31"/>
  <c r="H50" i="31"/>
  <c r="J50" i="31" s="1"/>
  <c r="M50" i="31" s="1"/>
  <c r="H51" i="31"/>
  <c r="J51" i="31" s="1"/>
  <c r="H52" i="31"/>
  <c r="J52" i="31" s="1"/>
  <c r="H53" i="31"/>
  <c r="J53" i="31" s="1"/>
  <c r="H54" i="31"/>
  <c r="J54" i="31" s="1"/>
  <c r="H55" i="31"/>
  <c r="J55" i="31" s="1"/>
  <c r="H56" i="31"/>
  <c r="H57" i="31"/>
  <c r="J57" i="31" s="1"/>
  <c r="H58" i="31"/>
  <c r="J58" i="31" s="1"/>
  <c r="L58" i="31" s="1"/>
  <c r="H59" i="31"/>
  <c r="J59" i="31" s="1"/>
  <c r="H60" i="31"/>
  <c r="J60" i="31" s="1"/>
  <c r="H61" i="31"/>
  <c r="J61" i="31" s="1"/>
  <c r="H62" i="31"/>
  <c r="H63" i="31"/>
  <c r="H64" i="31"/>
  <c r="H65" i="31"/>
  <c r="J65" i="31"/>
  <c r="N65" i="31" s="1"/>
  <c r="H66" i="31"/>
  <c r="J66" i="31" s="1"/>
  <c r="H67" i="31"/>
  <c r="J67" i="31" s="1"/>
  <c r="H68" i="31"/>
  <c r="J68" i="31" s="1"/>
  <c r="H69" i="31"/>
  <c r="H70" i="31"/>
  <c r="H71" i="31"/>
  <c r="H72" i="31"/>
  <c r="J72" i="31" s="1"/>
  <c r="M72" i="31" s="1"/>
  <c r="H73" i="31"/>
  <c r="J73" i="31" s="1"/>
  <c r="M73" i="31" s="1"/>
  <c r="H74" i="31"/>
  <c r="J74" i="31" s="1"/>
  <c r="H75" i="31"/>
  <c r="J75" i="31" s="1"/>
  <c r="H76" i="31"/>
  <c r="H77" i="31"/>
  <c r="H78" i="31"/>
  <c r="J78" i="31" s="1"/>
  <c r="L78" i="31" s="1"/>
  <c r="H79" i="31"/>
  <c r="H80" i="31"/>
  <c r="J80" i="31" s="1"/>
  <c r="H81" i="31"/>
  <c r="J81" i="31" s="1"/>
  <c r="N81" i="31" s="1"/>
  <c r="H82" i="31"/>
  <c r="J82" i="31" s="1"/>
  <c r="L82" i="31" s="1"/>
  <c r="H83" i="31"/>
  <c r="J83" i="31" s="1"/>
  <c r="N83" i="31" s="1"/>
  <c r="H84" i="31"/>
  <c r="H85" i="31"/>
  <c r="H86" i="31"/>
  <c r="H87" i="31"/>
  <c r="H88" i="31"/>
  <c r="J88" i="31" s="1"/>
  <c r="H89" i="31"/>
  <c r="J89" i="31" s="1"/>
  <c r="H90" i="31"/>
  <c r="J90" i="31" s="1"/>
  <c r="H91" i="31"/>
  <c r="J91" i="31" s="1"/>
  <c r="H92" i="31"/>
  <c r="J92" i="31" s="1"/>
  <c r="H93" i="31"/>
  <c r="J93" i="31" s="1"/>
  <c r="H94" i="31"/>
  <c r="H95" i="31"/>
  <c r="J95" i="31" s="1"/>
  <c r="H96" i="31"/>
  <c r="J96" i="31" s="1"/>
  <c r="H97" i="31"/>
  <c r="J97" i="31" s="1"/>
  <c r="H98" i="31"/>
  <c r="J98" i="31" s="1"/>
  <c r="H99" i="31"/>
  <c r="J99" i="31" s="1"/>
  <c r="H100" i="31"/>
  <c r="J100" i="31" s="1"/>
  <c r="H101" i="31"/>
  <c r="H102" i="31"/>
  <c r="H103" i="31"/>
  <c r="J103" i="31" s="1"/>
  <c r="H104" i="31"/>
  <c r="J104" i="31" s="1"/>
  <c r="H105" i="31"/>
  <c r="J105" i="31" s="1"/>
  <c r="H106" i="31"/>
  <c r="J106" i="31" s="1"/>
  <c r="N106" i="31" s="1"/>
  <c r="H107" i="31"/>
  <c r="J107" i="31" s="1"/>
  <c r="H108" i="31"/>
  <c r="J108" i="31" s="1"/>
  <c r="H109" i="31"/>
  <c r="J109" i="31" s="1"/>
  <c r="H110" i="31"/>
  <c r="J110" i="31" s="1"/>
  <c r="M110" i="31" s="1"/>
  <c r="H111" i="31"/>
  <c r="J111" i="31" s="1"/>
  <c r="M111" i="31" s="1"/>
  <c r="H112" i="31"/>
  <c r="J112" i="31" s="1"/>
  <c r="L112" i="31" s="1"/>
  <c r="H113" i="31"/>
  <c r="J113" i="31" s="1"/>
  <c r="L113" i="31" s="1"/>
  <c r="H114" i="31"/>
  <c r="J114" i="31" s="1"/>
  <c r="H115" i="31"/>
  <c r="J115" i="31" s="1"/>
  <c r="H116" i="31"/>
  <c r="J116" i="31" s="1"/>
  <c r="H117" i="31"/>
  <c r="J117" i="31" s="1"/>
  <c r="H118" i="31"/>
  <c r="H119" i="31"/>
  <c r="H120" i="31"/>
  <c r="J120" i="31" s="1"/>
  <c r="H121" i="31"/>
  <c r="J121" i="31" s="1"/>
  <c r="H122" i="31"/>
  <c r="J122" i="31" s="1"/>
  <c r="H123" i="31"/>
  <c r="J123" i="31" s="1"/>
  <c r="H124" i="31"/>
  <c r="J124" i="31" s="1"/>
  <c r="H125" i="31"/>
  <c r="H126" i="31"/>
  <c r="J126" i="31" s="1"/>
  <c r="H127" i="31"/>
  <c r="J127" i="31" s="1"/>
  <c r="H128" i="31"/>
  <c r="J128" i="31" s="1"/>
  <c r="H129" i="31"/>
  <c r="J129" i="31" s="1"/>
  <c r="M129" i="31" s="1"/>
  <c r="H2" i="31"/>
  <c r="J2" i="31" s="1"/>
  <c r="N2" i="31" s="1"/>
  <c r="E3" i="31"/>
  <c r="E4" i="31"/>
  <c r="AX4" i="31" s="1"/>
  <c r="E5" i="31"/>
  <c r="AX5" i="31" s="1"/>
  <c r="E6" i="31"/>
  <c r="AX6" i="31" s="1"/>
  <c r="E7" i="31"/>
  <c r="E8" i="31"/>
  <c r="AX8" i="31" s="1"/>
  <c r="E9" i="31"/>
  <c r="AX9" i="31" s="1"/>
  <c r="E10" i="31"/>
  <c r="F10" i="31" s="1"/>
  <c r="G10" i="31" s="1"/>
  <c r="E11" i="31"/>
  <c r="E12" i="31"/>
  <c r="E13" i="31"/>
  <c r="AX13" i="31" s="1"/>
  <c r="E14" i="31"/>
  <c r="AX14" i="31" s="1"/>
  <c r="E15" i="31"/>
  <c r="AX15" i="31" s="1"/>
  <c r="E16" i="31"/>
  <c r="AX16" i="31" s="1"/>
  <c r="E17" i="31"/>
  <c r="AX17" i="31" s="1"/>
  <c r="E18" i="31"/>
  <c r="AX18" i="31" s="1"/>
  <c r="E19" i="31"/>
  <c r="E20" i="31"/>
  <c r="AX20" i="31" s="1"/>
  <c r="E21" i="31"/>
  <c r="AX21" i="31" s="1"/>
  <c r="E22" i="31"/>
  <c r="AX22" i="31" s="1"/>
  <c r="E23" i="31"/>
  <c r="E24" i="31"/>
  <c r="AX24" i="31" s="1"/>
  <c r="E25" i="31"/>
  <c r="AX25" i="31" s="1"/>
  <c r="E26" i="31"/>
  <c r="E27" i="31"/>
  <c r="E28" i="31"/>
  <c r="AX28" i="31" s="1"/>
  <c r="E29" i="31"/>
  <c r="AX29" i="31" s="1"/>
  <c r="E30" i="31"/>
  <c r="AX30" i="31" s="1"/>
  <c r="E31" i="31"/>
  <c r="AX31" i="31" s="1"/>
  <c r="E32" i="31"/>
  <c r="AX32" i="31" s="1"/>
  <c r="E33" i="31"/>
  <c r="AX33" i="31" s="1"/>
  <c r="E34" i="31"/>
  <c r="F34" i="31" s="1"/>
  <c r="G34" i="31" s="1"/>
  <c r="E35" i="31"/>
  <c r="E36" i="31"/>
  <c r="E37" i="31"/>
  <c r="AX37" i="31" s="1"/>
  <c r="E38" i="31"/>
  <c r="AX38" i="31" s="1"/>
  <c r="E39" i="31"/>
  <c r="AX39" i="31" s="1"/>
  <c r="E40" i="31"/>
  <c r="AX40" i="31" s="1"/>
  <c r="E41" i="31"/>
  <c r="AX41" i="31" s="1"/>
  <c r="E42" i="31"/>
  <c r="AX42" i="31" s="1"/>
  <c r="E43" i="31"/>
  <c r="E44" i="31"/>
  <c r="AX44" i="31" s="1"/>
  <c r="E45" i="31"/>
  <c r="AX45" i="31" s="1"/>
  <c r="E46" i="31"/>
  <c r="AX46" i="31" s="1"/>
  <c r="E47" i="31"/>
  <c r="AX47" i="31" s="1"/>
  <c r="E48" i="31"/>
  <c r="AX48" i="31" s="1"/>
  <c r="E49" i="31"/>
  <c r="AX49" i="31" s="1"/>
  <c r="E50" i="31"/>
  <c r="AX50" i="31" s="1"/>
  <c r="E51" i="31"/>
  <c r="E52" i="31"/>
  <c r="E53" i="31"/>
  <c r="E54" i="31"/>
  <c r="AX54" i="31" s="1"/>
  <c r="E55" i="31"/>
  <c r="AX55" i="31" s="1"/>
  <c r="E56" i="31"/>
  <c r="AX56" i="31" s="1"/>
  <c r="E57" i="31"/>
  <c r="AX57" i="31" s="1"/>
  <c r="E58" i="31"/>
  <c r="F58" i="31" s="1"/>
  <c r="G58" i="31" s="1"/>
  <c r="AB58" i="31" s="1"/>
  <c r="E59" i="31"/>
  <c r="E60" i="31"/>
  <c r="AX60" i="31" s="1"/>
  <c r="E61" i="31"/>
  <c r="E62" i="31"/>
  <c r="AX62" i="31" s="1"/>
  <c r="E63" i="31"/>
  <c r="E64" i="31"/>
  <c r="AX64" i="31" s="1"/>
  <c r="E65" i="31"/>
  <c r="F65" i="31" s="1"/>
  <c r="G65" i="31" s="1"/>
  <c r="E66" i="31"/>
  <c r="E67" i="31"/>
  <c r="E68" i="31"/>
  <c r="AX68" i="31" s="1"/>
  <c r="E69" i="31"/>
  <c r="E70" i="31"/>
  <c r="AX70" i="31" s="1"/>
  <c r="E71" i="31"/>
  <c r="E72" i="31"/>
  <c r="E73" i="31"/>
  <c r="E74" i="31"/>
  <c r="AX74" i="31" s="1"/>
  <c r="E75" i="31"/>
  <c r="E76" i="31"/>
  <c r="AX76" i="31" s="1"/>
  <c r="E77" i="31"/>
  <c r="AX77" i="31" s="1"/>
  <c r="E78" i="31"/>
  <c r="AX78" i="31" s="1"/>
  <c r="E79" i="31"/>
  <c r="E80" i="31"/>
  <c r="AX80" i="31" s="1"/>
  <c r="E81" i="31"/>
  <c r="AX81" i="31" s="1"/>
  <c r="E82" i="31"/>
  <c r="AX82" i="31" s="1"/>
  <c r="E83" i="31"/>
  <c r="E84" i="31"/>
  <c r="AX84" i="31" s="1"/>
  <c r="E85" i="31"/>
  <c r="AX85" i="31" s="1"/>
  <c r="E86" i="31"/>
  <c r="AX86" i="31" s="1"/>
  <c r="E87" i="31"/>
  <c r="AX87" i="31" s="1"/>
  <c r="E88" i="31"/>
  <c r="AX88" i="31" s="1"/>
  <c r="E89" i="31"/>
  <c r="E90" i="31"/>
  <c r="AX90" i="31" s="1"/>
  <c r="E91" i="31"/>
  <c r="E92" i="31"/>
  <c r="E93" i="31"/>
  <c r="E94" i="31"/>
  <c r="E95" i="31"/>
  <c r="E96" i="31"/>
  <c r="E97" i="31"/>
  <c r="E98" i="31"/>
  <c r="AX98" i="31" s="1"/>
  <c r="E99" i="31"/>
  <c r="E100" i="31"/>
  <c r="AX100" i="31" s="1"/>
  <c r="E101" i="31"/>
  <c r="E102" i="31"/>
  <c r="AX102" i="31" s="1"/>
  <c r="E103" i="31"/>
  <c r="AX103" i="31" s="1"/>
  <c r="E104" i="31"/>
  <c r="AX104" i="31" s="1"/>
  <c r="E105" i="31"/>
  <c r="AX105" i="31" s="1"/>
  <c r="E106" i="31"/>
  <c r="AX106" i="31" s="1"/>
  <c r="E107" i="31"/>
  <c r="E108" i="31"/>
  <c r="AX108" i="31" s="1"/>
  <c r="E109" i="31"/>
  <c r="AX109" i="31" s="1"/>
  <c r="E110" i="31"/>
  <c r="E111" i="31"/>
  <c r="AX111" i="31" s="1"/>
  <c r="E112" i="31"/>
  <c r="AX112" i="31" s="1"/>
  <c r="E113" i="31"/>
  <c r="AX113" i="31" s="1"/>
  <c r="E114" i="31"/>
  <c r="AX114" i="31" s="1"/>
  <c r="E115" i="31"/>
  <c r="E116" i="31"/>
  <c r="AX116" i="31" s="1"/>
  <c r="E117" i="31"/>
  <c r="AX117" i="31" s="1"/>
  <c r="E118" i="31"/>
  <c r="AX118" i="31" s="1"/>
  <c r="E119" i="31"/>
  <c r="AX119" i="31" s="1"/>
  <c r="E120" i="31"/>
  <c r="AX120" i="31" s="1"/>
  <c r="E121" i="31"/>
  <c r="AX121" i="31" s="1"/>
  <c r="E122" i="31"/>
  <c r="AX122" i="31" s="1"/>
  <c r="E123" i="31"/>
  <c r="AX123" i="31" s="1"/>
  <c r="E124" i="31"/>
  <c r="AX124" i="31" s="1"/>
  <c r="E125" i="31"/>
  <c r="E126" i="31"/>
  <c r="E127" i="31"/>
  <c r="E128" i="31"/>
  <c r="E129" i="31"/>
  <c r="AX129" i="31" s="1"/>
  <c r="E2" i="31"/>
  <c r="AX2" i="31" s="1"/>
  <c r="AE145" i="31" a="1"/>
  <c r="AE145" i="31" s="1"/>
  <c r="AE144" i="31" a="1"/>
  <c r="AE144" i="31" s="1"/>
  <c r="AE143" i="31" a="1"/>
  <c r="AE143" i="31" s="1"/>
  <c r="AE142" i="31" a="1"/>
  <c r="AE142" i="31" s="1"/>
  <c r="AE141" i="31" a="1"/>
  <c r="AE141" i="31" s="1"/>
  <c r="AE140" i="31" a="1"/>
  <c r="AE140" i="31" s="1"/>
  <c r="AE139" i="31" a="1"/>
  <c r="AE139" i="31" s="1"/>
  <c r="AE138" i="31" a="1"/>
  <c r="AE138" i="31" s="1"/>
  <c r="AE137" i="31" a="1"/>
  <c r="AE137" i="31" s="1"/>
  <c r="AE136" i="31" a="1"/>
  <c r="AE136" i="31" s="1"/>
  <c r="AE135" i="31" a="1"/>
  <c r="AE135" i="31" s="1"/>
  <c r="AE134" i="31" a="1"/>
  <c r="AE134" i="31" s="1"/>
  <c r="AE133" i="31" a="1"/>
  <c r="AE133" i="31" s="1"/>
  <c r="AE132" i="31" a="1"/>
  <c r="AE132" i="31" s="1"/>
  <c r="AE131" i="31" a="1"/>
  <c r="AE131" i="31" s="1"/>
  <c r="AE130" i="31" a="1"/>
  <c r="AE130" i="31" s="1"/>
  <c r="AT129" i="31"/>
  <c r="AO129" i="31"/>
  <c r="AT128" i="31"/>
  <c r="AO128" i="31"/>
  <c r="AT127" i="31"/>
  <c r="AO127" i="31"/>
  <c r="AT126" i="31"/>
  <c r="AO126" i="31"/>
  <c r="AT125" i="31"/>
  <c r="AO125" i="31"/>
  <c r="J125" i="31"/>
  <c r="M125" i="31" s="1"/>
  <c r="L125" i="31"/>
  <c r="N125" i="31"/>
  <c r="AT124" i="31"/>
  <c r="AO124" i="31"/>
  <c r="AT123" i="31"/>
  <c r="AO123" i="31"/>
  <c r="AT122" i="31"/>
  <c r="AO122" i="31"/>
  <c r="AT121" i="31"/>
  <c r="AO121" i="31"/>
  <c r="AT120" i="31"/>
  <c r="AO120" i="31"/>
  <c r="AT119" i="31"/>
  <c r="AO119" i="31"/>
  <c r="J119" i="31"/>
  <c r="N119" i="31" s="1"/>
  <c r="AT118" i="31"/>
  <c r="AO118" i="31"/>
  <c r="J118" i="31"/>
  <c r="N118" i="31" s="1"/>
  <c r="AT117" i="31"/>
  <c r="AO117" i="31"/>
  <c r="AT116" i="31"/>
  <c r="AO116" i="31"/>
  <c r="AT115" i="31"/>
  <c r="AO115" i="31"/>
  <c r="AT114" i="31"/>
  <c r="AO114" i="31"/>
  <c r="AT113" i="31"/>
  <c r="AO113" i="31"/>
  <c r="AT112" i="31"/>
  <c r="AO112" i="31"/>
  <c r="N112" i="31"/>
  <c r="AT111" i="31"/>
  <c r="AO111" i="31"/>
  <c r="AT110" i="31"/>
  <c r="AO110" i="31"/>
  <c r="AT109" i="31"/>
  <c r="AO109" i="31"/>
  <c r="L109" i="31"/>
  <c r="N109" i="31"/>
  <c r="AT108" i="31"/>
  <c r="AO108" i="31"/>
  <c r="AT107" i="31"/>
  <c r="AO107" i="31"/>
  <c r="AT106" i="31"/>
  <c r="AO106" i="31"/>
  <c r="AT105" i="31"/>
  <c r="AO105" i="31"/>
  <c r="AT104" i="31"/>
  <c r="AO104" i="31"/>
  <c r="AT103" i="31"/>
  <c r="AO103" i="31"/>
  <c r="AT102" i="31"/>
  <c r="AO102" i="31"/>
  <c r="J102" i="31"/>
  <c r="N102" i="31" s="1"/>
  <c r="AT101" i="31"/>
  <c r="AO101" i="31"/>
  <c r="J101" i="31"/>
  <c r="L101" i="31" s="1"/>
  <c r="AT100" i="31"/>
  <c r="AO100" i="31"/>
  <c r="AT99" i="31"/>
  <c r="AO99" i="31"/>
  <c r="AT98" i="31"/>
  <c r="AO98" i="31"/>
  <c r="AT97" i="31"/>
  <c r="AO97" i="31"/>
  <c r="AT96" i="31"/>
  <c r="AO96" i="31"/>
  <c r="AT95" i="31"/>
  <c r="AO95" i="31"/>
  <c r="AT94" i="31"/>
  <c r="AO94" i="31"/>
  <c r="J94" i="31"/>
  <c r="L94" i="31" s="1"/>
  <c r="AT93" i="31"/>
  <c r="AO93" i="31"/>
  <c r="AT92" i="31"/>
  <c r="AO92" i="31"/>
  <c r="AT91" i="31"/>
  <c r="AO91" i="31"/>
  <c r="AT90" i="31"/>
  <c r="AO90" i="31"/>
  <c r="AT89" i="31"/>
  <c r="AO89" i="31"/>
  <c r="AT88" i="31"/>
  <c r="AO88" i="31"/>
  <c r="AT87" i="31"/>
  <c r="AO87" i="31"/>
  <c r="J87" i="31"/>
  <c r="M87" i="31" s="1"/>
  <c r="AT86" i="31"/>
  <c r="AO86" i="31"/>
  <c r="J86" i="31"/>
  <c r="N86" i="31" s="1"/>
  <c r="AT85" i="31"/>
  <c r="AO85" i="31"/>
  <c r="J85" i="31"/>
  <c r="N85" i="31" s="1"/>
  <c r="F85" i="31"/>
  <c r="G85" i="31" s="1"/>
  <c r="P85" i="31" s="1"/>
  <c r="AT84" i="31"/>
  <c r="AO84" i="31"/>
  <c r="J84" i="31"/>
  <c r="AT83" i="31"/>
  <c r="AO83" i="31"/>
  <c r="AT82" i="31"/>
  <c r="AO82" i="31"/>
  <c r="AT81" i="31"/>
  <c r="AO81" i="31"/>
  <c r="AT80" i="31"/>
  <c r="AO80" i="31"/>
  <c r="AT79" i="31"/>
  <c r="AO79" i="31"/>
  <c r="J79" i="31"/>
  <c r="N79" i="31" s="1"/>
  <c r="AT78" i="31"/>
  <c r="AO78" i="31"/>
  <c r="AT77" i="31"/>
  <c r="AO77" i="31"/>
  <c r="J77" i="31"/>
  <c r="L77" i="31" s="1"/>
  <c r="M77" i="31"/>
  <c r="AT76" i="31"/>
  <c r="AO76" i="31"/>
  <c r="J76" i="31"/>
  <c r="N76" i="31" s="1"/>
  <c r="AT75" i="31"/>
  <c r="AO75" i="31"/>
  <c r="AT74" i="31"/>
  <c r="AO74" i="31"/>
  <c r="AT73" i="31"/>
  <c r="AO73" i="31"/>
  <c r="AT72" i="31"/>
  <c r="AO72" i="31"/>
  <c r="AT71" i="31"/>
  <c r="AO71" i="31"/>
  <c r="J71" i="31"/>
  <c r="N71" i="31" s="1"/>
  <c r="AT70" i="31"/>
  <c r="AO70" i="31"/>
  <c r="J70" i="31"/>
  <c r="F70" i="31"/>
  <c r="G70" i="31" s="1"/>
  <c r="S70" i="31" s="1"/>
  <c r="AT69" i="31"/>
  <c r="AO69" i="31"/>
  <c r="J69" i="31"/>
  <c r="N69" i="31" s="1"/>
  <c r="AT68" i="31"/>
  <c r="AO68" i="31"/>
  <c r="F68" i="31"/>
  <c r="G68" i="31" s="1"/>
  <c r="Q68" i="31" s="1"/>
  <c r="BA68" i="31" s="1"/>
  <c r="AT67" i="31"/>
  <c r="AO67" i="31"/>
  <c r="AT66" i="31"/>
  <c r="AO66" i="31"/>
  <c r="AT65" i="31"/>
  <c r="AT64" i="31"/>
  <c r="J64" i="31"/>
  <c r="AT63" i="31"/>
  <c r="J63" i="31"/>
  <c r="L63" i="31" s="1"/>
  <c r="AT62" i="31"/>
  <c r="J62" i="31"/>
  <c r="AT61" i="31"/>
  <c r="AT60" i="31"/>
  <c r="AH60" i="31"/>
  <c r="AT59" i="31"/>
  <c r="AT58" i="31"/>
  <c r="AT57" i="31"/>
  <c r="AT56" i="31"/>
  <c r="J56" i="31"/>
  <c r="AT55" i="31"/>
  <c r="F55" i="31"/>
  <c r="G55" i="31" s="1"/>
  <c r="Z55" i="31" s="1"/>
  <c r="AZ55" i="31" s="1"/>
  <c r="AT54" i="31"/>
  <c r="M54" i="31"/>
  <c r="AG54" i="31" s="1"/>
  <c r="F54" i="31"/>
  <c r="G54" i="31" s="1"/>
  <c r="R54" i="31" s="1"/>
  <c r="AT53" i="31"/>
  <c r="AT52" i="31"/>
  <c r="AT51" i="31"/>
  <c r="AT50" i="31"/>
  <c r="AT49" i="31"/>
  <c r="AJ49" i="31"/>
  <c r="AL49" i="31" s="1"/>
  <c r="J49" i="31"/>
  <c r="L49" i="31" s="1"/>
  <c r="AT48" i="31"/>
  <c r="AJ48" i="31"/>
  <c r="AL48" i="31" s="1"/>
  <c r="AT47" i="31"/>
  <c r="AJ47" i="31"/>
  <c r="AL47" i="31" s="1"/>
  <c r="AT46" i="31"/>
  <c r="AJ46" i="31"/>
  <c r="AL46" i="31" s="1"/>
  <c r="AT45" i="31"/>
  <c r="AJ45" i="31"/>
  <c r="AL45" i="31" s="1"/>
  <c r="AT44" i="31"/>
  <c r="AJ44" i="31"/>
  <c r="AL44" i="31" s="1"/>
  <c r="D44" i="31"/>
  <c r="AT43" i="31"/>
  <c r="AJ43" i="31"/>
  <c r="AL43" i="31" s="1"/>
  <c r="AT42" i="31"/>
  <c r="AJ42" i="31"/>
  <c r="AL42" i="31" s="1"/>
  <c r="J42" i="31"/>
  <c r="L42" i="31" s="1"/>
  <c r="AT41" i="31"/>
  <c r="AJ41" i="31"/>
  <c r="AK41" i="31" s="1"/>
  <c r="AT40" i="31"/>
  <c r="AJ40" i="31"/>
  <c r="AK40" i="31" s="1"/>
  <c r="J40" i="31"/>
  <c r="AT39" i="31"/>
  <c r="AJ39" i="31"/>
  <c r="AK39" i="31" s="1"/>
  <c r="AT38" i="31"/>
  <c r="AJ38" i="31"/>
  <c r="AK38" i="31" s="1"/>
  <c r="J38" i="31"/>
  <c r="N38" i="31" s="1"/>
  <c r="D38" i="31"/>
  <c r="AT37" i="31"/>
  <c r="AJ37" i="31"/>
  <c r="AK37" i="31" s="1"/>
  <c r="AT36" i="31"/>
  <c r="AJ36" i="31"/>
  <c r="AK36" i="31" s="1"/>
  <c r="AH36" i="31"/>
  <c r="AT35" i="31"/>
  <c r="AJ35" i="31"/>
  <c r="AK35" i="31" s="1"/>
  <c r="AT34" i="31"/>
  <c r="AJ34" i="31"/>
  <c r="AK34" i="31" s="1"/>
  <c r="AT33" i="31"/>
  <c r="AT32" i="31"/>
  <c r="AT31" i="31"/>
  <c r="AH31" i="31"/>
  <c r="AT30" i="31"/>
  <c r="F30" i="31"/>
  <c r="G30" i="31" s="1"/>
  <c r="Z30" i="31" s="1"/>
  <c r="AZ30" i="31" s="1"/>
  <c r="AT29" i="31"/>
  <c r="AT28" i="31"/>
  <c r="F28" i="31"/>
  <c r="G28" i="31" s="1"/>
  <c r="AU28" i="31" s="1"/>
  <c r="AT27" i="31"/>
  <c r="AT26" i="31"/>
  <c r="AT25" i="31"/>
  <c r="AO25" i="31"/>
  <c r="AT24" i="31"/>
  <c r="AO24" i="31"/>
  <c r="J24" i="31"/>
  <c r="L24" i="31" s="1"/>
  <c r="AT23" i="31"/>
  <c r="AO23" i="31"/>
  <c r="J23" i="31"/>
  <c r="L23" i="31" s="1"/>
  <c r="AT22" i="31"/>
  <c r="AO22" i="31"/>
  <c r="F22" i="31"/>
  <c r="G22" i="31" s="1"/>
  <c r="R22" i="31" s="1"/>
  <c r="A22" i="31"/>
  <c r="D22" i="31"/>
  <c r="AT21" i="31"/>
  <c r="AO21" i="31"/>
  <c r="AT20" i="31"/>
  <c r="AO20" i="31"/>
  <c r="AH20" i="31"/>
  <c r="AT19" i="31"/>
  <c r="AO19" i="31"/>
  <c r="D19" i="31"/>
  <c r="AT18" i="31"/>
  <c r="AO18" i="31"/>
  <c r="AT17" i="31"/>
  <c r="AO17" i="31"/>
  <c r="AT16" i="31"/>
  <c r="AO16" i="31"/>
  <c r="AT15" i="31"/>
  <c r="AO15" i="31"/>
  <c r="AT14" i="31"/>
  <c r="AO14" i="31"/>
  <c r="AH14" i="31"/>
  <c r="J14" i="31"/>
  <c r="F14" i="31"/>
  <c r="G14" i="31" s="1"/>
  <c r="A14" i="31"/>
  <c r="AT13" i="31"/>
  <c r="AO13" i="31"/>
  <c r="AH13" i="31"/>
  <c r="F13" i="31"/>
  <c r="G13" i="31" s="1"/>
  <c r="AT12" i="31"/>
  <c r="AO12" i="31"/>
  <c r="AT11" i="31"/>
  <c r="AO11" i="31"/>
  <c r="J11" i="31"/>
  <c r="AT10" i="31"/>
  <c r="AO10" i="31"/>
  <c r="AT9" i="31"/>
  <c r="AO9" i="31"/>
  <c r="AT8" i="31"/>
  <c r="AO8" i="31"/>
  <c r="AT7" i="31"/>
  <c r="AO7" i="31"/>
  <c r="J7" i="31"/>
  <c r="AT6" i="31"/>
  <c r="AO6" i="31"/>
  <c r="J6" i="31"/>
  <c r="F6" i="31"/>
  <c r="G6" i="31" s="1"/>
  <c r="AH6" i="31"/>
  <c r="A6" i="31"/>
  <c r="AT5" i="31"/>
  <c r="AO5" i="31"/>
  <c r="F5" i="31"/>
  <c r="G5" i="31" s="1"/>
  <c r="AT4" i="31"/>
  <c r="AO4" i="31"/>
  <c r="F4" i="31"/>
  <c r="G4" i="31" s="1"/>
  <c r="S4" i="31" s="1"/>
  <c r="AT3" i="31"/>
  <c r="AO3" i="31"/>
  <c r="AT2" i="31"/>
  <c r="AO2" i="31"/>
  <c r="AC2" i="31"/>
  <c r="D2" i="31"/>
  <c r="H3" i="30"/>
  <c r="J3" i="30" s="1"/>
  <c r="H4" i="30"/>
  <c r="J4" i="30" s="1"/>
  <c r="M4" i="30" s="1"/>
  <c r="H5" i="30"/>
  <c r="H6" i="30"/>
  <c r="J6" i="30" s="1"/>
  <c r="H7" i="30"/>
  <c r="H8" i="30"/>
  <c r="J8" i="30" s="1"/>
  <c r="L8" i="30" s="1"/>
  <c r="H9" i="30"/>
  <c r="J9" i="30" s="1"/>
  <c r="N9" i="30" s="1"/>
  <c r="H10" i="30"/>
  <c r="J10" i="30" s="1"/>
  <c r="H11" i="30"/>
  <c r="J11" i="30" s="1"/>
  <c r="H12" i="30"/>
  <c r="J12" i="30" s="1"/>
  <c r="H13" i="30"/>
  <c r="J13" i="30" s="1"/>
  <c r="H14" i="30"/>
  <c r="J14" i="30" s="1"/>
  <c r="H15" i="30"/>
  <c r="J15" i="30" s="1"/>
  <c r="L15" i="30" s="1"/>
  <c r="H16" i="30"/>
  <c r="J16" i="30" s="1"/>
  <c r="M16" i="30" s="1"/>
  <c r="H17" i="30"/>
  <c r="J17" i="30" s="1"/>
  <c r="N17" i="30" s="1"/>
  <c r="H18" i="30"/>
  <c r="H19" i="30"/>
  <c r="J19" i="30" s="1"/>
  <c r="H20" i="30"/>
  <c r="J20" i="30" s="1"/>
  <c r="H21" i="30"/>
  <c r="J21" i="30" s="1"/>
  <c r="H22" i="30"/>
  <c r="J22" i="30" s="1"/>
  <c r="H23" i="30"/>
  <c r="J23" i="30" s="1"/>
  <c r="H24" i="30"/>
  <c r="J24" i="30" s="1"/>
  <c r="M24" i="30" s="1"/>
  <c r="H25" i="30"/>
  <c r="J25" i="30" s="1"/>
  <c r="L25" i="30" s="1"/>
  <c r="H26" i="30"/>
  <c r="J26" i="30" s="1"/>
  <c r="L26" i="30" s="1"/>
  <c r="H27" i="30"/>
  <c r="J27" i="30" s="1"/>
  <c r="L27" i="30" s="1"/>
  <c r="H28" i="30"/>
  <c r="J28" i="30" s="1"/>
  <c r="L28" i="30" s="1"/>
  <c r="H29" i="30"/>
  <c r="J29" i="30" s="1"/>
  <c r="N29" i="30" s="1"/>
  <c r="H30" i="30"/>
  <c r="J30" i="30" s="1"/>
  <c r="H31" i="30"/>
  <c r="J31" i="30" s="1"/>
  <c r="H32" i="30"/>
  <c r="H33" i="30"/>
  <c r="J33" i="30" s="1"/>
  <c r="N33" i="30" s="1"/>
  <c r="H34" i="30"/>
  <c r="H35" i="30"/>
  <c r="J35" i="30" s="1"/>
  <c r="H36" i="30"/>
  <c r="J36" i="30" s="1"/>
  <c r="H37" i="30"/>
  <c r="J37" i="30" s="1"/>
  <c r="M37" i="30" s="1"/>
  <c r="H38" i="30"/>
  <c r="J38" i="30" s="1"/>
  <c r="H39" i="30"/>
  <c r="J39" i="30" s="1"/>
  <c r="N39" i="30" s="1"/>
  <c r="H40" i="30"/>
  <c r="J40" i="30" s="1"/>
  <c r="L40" i="30" s="1"/>
  <c r="H41" i="30"/>
  <c r="J41" i="30" s="1"/>
  <c r="H42" i="30"/>
  <c r="J42" i="30" s="1"/>
  <c r="N42" i="30" s="1"/>
  <c r="H43" i="30"/>
  <c r="J43" i="30" s="1"/>
  <c r="H44" i="30"/>
  <c r="J44" i="30" s="1"/>
  <c r="H45" i="30"/>
  <c r="J45" i="30" s="1"/>
  <c r="H46" i="30"/>
  <c r="H47" i="30"/>
  <c r="J47" i="30" s="1"/>
  <c r="L47" i="30" s="1"/>
  <c r="H48" i="30"/>
  <c r="J48" i="30" s="1"/>
  <c r="H49" i="30"/>
  <c r="J49" i="30" s="1"/>
  <c r="N49" i="30" s="1"/>
  <c r="H50" i="30"/>
  <c r="J50" i="30" s="1"/>
  <c r="H51" i="30"/>
  <c r="J51" i="30" s="1"/>
  <c r="H52" i="30"/>
  <c r="J52" i="30" s="1"/>
  <c r="H53" i="30"/>
  <c r="J53" i="30" s="1"/>
  <c r="M53" i="30" s="1"/>
  <c r="H54" i="30"/>
  <c r="J54" i="30" s="1"/>
  <c r="M54" i="30" s="1"/>
  <c r="H55" i="30"/>
  <c r="J55" i="30" s="1"/>
  <c r="N55" i="30" s="1"/>
  <c r="H56" i="30"/>
  <c r="J56" i="30" s="1"/>
  <c r="N56" i="30" s="1"/>
  <c r="H57" i="30"/>
  <c r="J57" i="30" s="1"/>
  <c r="H58" i="30"/>
  <c r="H59" i="30"/>
  <c r="J59" i="30" s="1"/>
  <c r="H60" i="30"/>
  <c r="J60" i="30" s="1"/>
  <c r="N60" i="30" s="1"/>
  <c r="H61" i="30"/>
  <c r="J61" i="30" s="1"/>
  <c r="H62" i="30"/>
  <c r="J62" i="30" s="1"/>
  <c r="M62" i="30" s="1"/>
  <c r="AG62" i="30" s="1"/>
  <c r="H63" i="30"/>
  <c r="J63" i="30" s="1"/>
  <c r="N63" i="30" s="1"/>
  <c r="H64" i="30"/>
  <c r="J64" i="30" s="1"/>
  <c r="L64" i="30" s="1"/>
  <c r="H65" i="30"/>
  <c r="J65" i="30" s="1"/>
  <c r="L65" i="30" s="1"/>
  <c r="H66" i="30"/>
  <c r="J66" i="30" s="1"/>
  <c r="H67" i="30"/>
  <c r="J67" i="30" s="1"/>
  <c r="H68" i="30"/>
  <c r="J68" i="30" s="1"/>
  <c r="L68" i="30" s="1"/>
  <c r="H69" i="30"/>
  <c r="J69" i="30" s="1"/>
  <c r="L69" i="30" s="1"/>
  <c r="H70" i="30"/>
  <c r="J70" i="30" s="1"/>
  <c r="H71" i="30"/>
  <c r="J71" i="30" s="1"/>
  <c r="H72" i="30"/>
  <c r="J72" i="30" s="1"/>
  <c r="H73" i="30"/>
  <c r="J73" i="30" s="1"/>
  <c r="N73" i="30" s="1"/>
  <c r="H74" i="30"/>
  <c r="J74" i="30" s="1"/>
  <c r="H75" i="30"/>
  <c r="J75" i="30" s="1"/>
  <c r="N75" i="30" s="1"/>
  <c r="H76" i="30"/>
  <c r="J76" i="30" s="1"/>
  <c r="H77" i="30"/>
  <c r="J77" i="30" s="1"/>
  <c r="H78" i="30"/>
  <c r="J78" i="30" s="1"/>
  <c r="L78" i="30" s="1"/>
  <c r="H79" i="30"/>
  <c r="J79" i="30" s="1"/>
  <c r="N79" i="30" s="1"/>
  <c r="H80" i="30"/>
  <c r="J80" i="30" s="1"/>
  <c r="L80" i="30" s="1"/>
  <c r="H81" i="30"/>
  <c r="J81" i="30" s="1"/>
  <c r="N81" i="30" s="1"/>
  <c r="H82" i="30"/>
  <c r="J82" i="30" s="1"/>
  <c r="H83" i="30"/>
  <c r="J83" i="30"/>
  <c r="H84" i="30"/>
  <c r="J84" i="30" s="1"/>
  <c r="H85" i="30"/>
  <c r="J85" i="30" s="1"/>
  <c r="M85" i="30" s="1"/>
  <c r="H86" i="30"/>
  <c r="J86" i="30" s="1"/>
  <c r="H87" i="30"/>
  <c r="J87" i="30" s="1"/>
  <c r="M87" i="30" s="1"/>
  <c r="H88" i="30"/>
  <c r="J88" i="30" s="1"/>
  <c r="L88" i="30" s="1"/>
  <c r="H89" i="30"/>
  <c r="J89" i="30" s="1"/>
  <c r="H90" i="30"/>
  <c r="J90" i="30" s="1"/>
  <c r="M90" i="30" s="1"/>
  <c r="H91" i="30"/>
  <c r="J91" i="30" s="1"/>
  <c r="H92" i="30"/>
  <c r="J92" i="30" s="1"/>
  <c r="N92" i="30" s="1"/>
  <c r="H93" i="30"/>
  <c r="J93" i="30" s="1"/>
  <c r="N93" i="30" s="1"/>
  <c r="H94" i="30"/>
  <c r="J94" i="30" s="1"/>
  <c r="N94" i="30" s="1"/>
  <c r="H95" i="30"/>
  <c r="J95" i="30" s="1"/>
  <c r="N95" i="30" s="1"/>
  <c r="H96" i="30"/>
  <c r="J96" i="30" s="1"/>
  <c r="L96" i="30" s="1"/>
  <c r="H97" i="30"/>
  <c r="J97" i="30" s="1"/>
  <c r="H98" i="30"/>
  <c r="J98" i="30" s="1"/>
  <c r="H99" i="30"/>
  <c r="J99" i="30" s="1"/>
  <c r="N99" i="30" s="1"/>
  <c r="H100" i="30"/>
  <c r="J100" i="30" s="1"/>
  <c r="L100" i="30" s="1"/>
  <c r="H101" i="30"/>
  <c r="J101" i="30" s="1"/>
  <c r="H102" i="30"/>
  <c r="J102" i="30" s="1"/>
  <c r="H103" i="30"/>
  <c r="J103" i="30" s="1"/>
  <c r="M103" i="30" s="1"/>
  <c r="H104" i="30"/>
  <c r="J104" i="30" s="1"/>
  <c r="H105" i="30"/>
  <c r="J105" i="30" s="1"/>
  <c r="H106" i="30"/>
  <c r="J106" i="30" s="1"/>
  <c r="H107" i="30"/>
  <c r="J107" i="30" s="1"/>
  <c r="N107" i="30" s="1"/>
  <c r="H108" i="30"/>
  <c r="J108" i="30" s="1"/>
  <c r="N108" i="30" s="1"/>
  <c r="H109" i="30"/>
  <c r="J109" i="30" s="1"/>
  <c r="L109" i="30" s="1"/>
  <c r="H110" i="30"/>
  <c r="H111" i="30"/>
  <c r="J111" i="30" s="1"/>
  <c r="M111" i="30" s="1"/>
  <c r="H112" i="30"/>
  <c r="J112" i="30" s="1"/>
  <c r="H113" i="30"/>
  <c r="J113" i="30" s="1"/>
  <c r="H114" i="30"/>
  <c r="J114" i="30" s="1"/>
  <c r="L114" i="30" s="1"/>
  <c r="H115" i="30"/>
  <c r="J115" i="30" s="1"/>
  <c r="N115" i="30" s="1"/>
  <c r="H116" i="30"/>
  <c r="H117" i="30"/>
  <c r="J117" i="30" s="1"/>
  <c r="L117" i="30" s="1"/>
  <c r="H118" i="30"/>
  <c r="J118" i="30" s="1"/>
  <c r="H119" i="30"/>
  <c r="J119" i="30" s="1"/>
  <c r="M119" i="30" s="1"/>
  <c r="H120" i="30"/>
  <c r="J120" i="30" s="1"/>
  <c r="H121" i="30"/>
  <c r="J121" i="30" s="1"/>
  <c r="H122" i="30"/>
  <c r="J122" i="30" s="1"/>
  <c r="H123" i="30"/>
  <c r="H124" i="30"/>
  <c r="H125" i="30"/>
  <c r="J125" i="30" s="1"/>
  <c r="H126" i="30"/>
  <c r="J126" i="30" s="1"/>
  <c r="M126" i="30" s="1"/>
  <c r="H127" i="30"/>
  <c r="J127" i="30" s="1"/>
  <c r="N127" i="30" s="1"/>
  <c r="H128" i="30"/>
  <c r="J128" i="30" s="1"/>
  <c r="H129" i="30"/>
  <c r="J129" i="30" s="1"/>
  <c r="N129" i="30" s="1"/>
  <c r="H2" i="30"/>
  <c r="J2" i="30" s="1"/>
  <c r="E129" i="30"/>
  <c r="E3" i="30"/>
  <c r="AX3" i="30" s="1"/>
  <c r="E4" i="30"/>
  <c r="AX4" i="30" s="1"/>
  <c r="E5" i="30"/>
  <c r="AX5" i="30" s="1"/>
  <c r="E6" i="30"/>
  <c r="AX6" i="30" s="1"/>
  <c r="E7" i="30"/>
  <c r="E8" i="30"/>
  <c r="E9" i="30"/>
  <c r="AX9" i="30" s="1"/>
  <c r="E10" i="30"/>
  <c r="AX10" i="30" s="1"/>
  <c r="E11" i="30"/>
  <c r="F11" i="30" s="1"/>
  <c r="G11" i="30" s="1"/>
  <c r="E12" i="30"/>
  <c r="AX12" i="30" s="1"/>
  <c r="E13" i="30"/>
  <c r="AX13" i="30" s="1"/>
  <c r="E14" i="30"/>
  <c r="AX14" i="30" s="1"/>
  <c r="E15" i="30"/>
  <c r="E16" i="30"/>
  <c r="E17" i="30"/>
  <c r="E18" i="30"/>
  <c r="E19" i="30"/>
  <c r="AX19" i="30" s="1"/>
  <c r="E20" i="30"/>
  <c r="AX20" i="30" s="1"/>
  <c r="E21" i="30"/>
  <c r="AH21" i="30" s="1"/>
  <c r="E22" i="30"/>
  <c r="AX22" i="30" s="1"/>
  <c r="E23" i="30"/>
  <c r="E24" i="30"/>
  <c r="E25" i="30"/>
  <c r="AH25" i="30" s="1"/>
  <c r="E26" i="30"/>
  <c r="AX26" i="30" s="1"/>
  <c r="E27" i="30"/>
  <c r="A27" i="30"/>
  <c r="E28" i="30"/>
  <c r="AX28" i="30" s="1"/>
  <c r="E29" i="30"/>
  <c r="AX29" i="30" s="1"/>
  <c r="E30" i="30"/>
  <c r="E31" i="30"/>
  <c r="E32" i="30"/>
  <c r="E33" i="30"/>
  <c r="AX33" i="30" s="1"/>
  <c r="E34" i="30"/>
  <c r="AX34" i="30" s="1"/>
  <c r="E35" i="30"/>
  <c r="AX35" i="30" s="1"/>
  <c r="E36" i="30"/>
  <c r="E37" i="30"/>
  <c r="AX37" i="30" s="1"/>
  <c r="E38" i="30"/>
  <c r="E39" i="30"/>
  <c r="E40" i="30"/>
  <c r="E41" i="30"/>
  <c r="AX41" i="30" s="1"/>
  <c r="E42" i="30"/>
  <c r="AX42" i="30" s="1"/>
  <c r="E43" i="30"/>
  <c r="AX43" i="30" s="1"/>
  <c r="E44" i="30"/>
  <c r="F44" i="30" s="1"/>
  <c r="G44" i="30" s="1"/>
  <c r="E45" i="30"/>
  <c r="AX45" i="30" s="1"/>
  <c r="E46" i="30"/>
  <c r="E47" i="30"/>
  <c r="F47" i="30" s="1"/>
  <c r="G47" i="30" s="1"/>
  <c r="R47" i="30" s="1"/>
  <c r="E48" i="30"/>
  <c r="AX48" i="30" s="1"/>
  <c r="E49" i="30"/>
  <c r="AX49" i="30" s="1"/>
  <c r="E50" i="30"/>
  <c r="AX50" i="30" s="1"/>
  <c r="E51" i="30"/>
  <c r="E52" i="30"/>
  <c r="AX52" i="30" s="1"/>
  <c r="E53" i="30"/>
  <c r="AX53" i="30" s="1"/>
  <c r="E54" i="30"/>
  <c r="E55" i="30"/>
  <c r="AX55" i="30" s="1"/>
  <c r="E56" i="30"/>
  <c r="AH56" i="30" s="1"/>
  <c r="E57" i="30"/>
  <c r="E58" i="30"/>
  <c r="AX58" i="30" s="1"/>
  <c r="E59" i="30"/>
  <c r="F59" i="30" s="1"/>
  <c r="G59" i="30" s="1"/>
  <c r="E60" i="30"/>
  <c r="AX60" i="30" s="1"/>
  <c r="E61" i="30"/>
  <c r="F61" i="30" s="1"/>
  <c r="G61" i="30" s="1"/>
  <c r="E62" i="30"/>
  <c r="AX62" i="30" s="1"/>
  <c r="E63" i="30"/>
  <c r="AH63" i="30" s="1"/>
  <c r="E64" i="30"/>
  <c r="E65" i="30"/>
  <c r="AX65" i="30" s="1"/>
  <c r="E66" i="30"/>
  <c r="E67" i="30"/>
  <c r="AX67" i="30" s="1"/>
  <c r="E68" i="30"/>
  <c r="AX68" i="30" s="1"/>
  <c r="E69" i="30"/>
  <c r="E70" i="30"/>
  <c r="E71" i="30"/>
  <c r="AX71" i="30" s="1"/>
  <c r="F71" i="30"/>
  <c r="G71" i="30" s="1"/>
  <c r="U71" i="30" s="1"/>
  <c r="E72" i="30"/>
  <c r="E73" i="30"/>
  <c r="E74" i="30"/>
  <c r="AX74" i="30" s="1"/>
  <c r="E75" i="30"/>
  <c r="E76" i="30"/>
  <c r="AX76" i="30" s="1"/>
  <c r="E77" i="30"/>
  <c r="E78" i="30"/>
  <c r="E79" i="30"/>
  <c r="AX79" i="30" s="1"/>
  <c r="E80" i="30"/>
  <c r="AX80" i="30" s="1"/>
  <c r="E81" i="30"/>
  <c r="AX81" i="30" s="1"/>
  <c r="F81" i="30"/>
  <c r="G81" i="30" s="1"/>
  <c r="V81" i="30" s="1"/>
  <c r="AY81" i="30" s="1"/>
  <c r="E82" i="30"/>
  <c r="AX82" i="30" s="1"/>
  <c r="E83" i="30"/>
  <c r="AX83" i="30" s="1"/>
  <c r="E84" i="30"/>
  <c r="E85" i="30"/>
  <c r="E86" i="30"/>
  <c r="AX86" i="30" s="1"/>
  <c r="E87" i="30"/>
  <c r="E88" i="30"/>
  <c r="AX88" i="30" s="1"/>
  <c r="E89" i="30"/>
  <c r="AX89" i="30" s="1"/>
  <c r="E90" i="30"/>
  <c r="AX90" i="30" s="1"/>
  <c r="E91" i="30"/>
  <c r="E92" i="30"/>
  <c r="E93" i="30"/>
  <c r="AX93" i="30" s="1"/>
  <c r="E94" i="30"/>
  <c r="E95" i="30"/>
  <c r="AX95" i="30" s="1"/>
  <c r="E96" i="30"/>
  <c r="AX96" i="30" s="1"/>
  <c r="E97" i="30"/>
  <c r="E98" i="30"/>
  <c r="E99" i="30"/>
  <c r="E100" i="30"/>
  <c r="E101" i="30"/>
  <c r="AX101" i="30" s="1"/>
  <c r="E102" i="30"/>
  <c r="AX102" i="30" s="1"/>
  <c r="E103" i="30"/>
  <c r="AX103" i="30" s="1"/>
  <c r="E104" i="30"/>
  <c r="E105" i="30"/>
  <c r="E106" i="30"/>
  <c r="E107" i="30"/>
  <c r="E108" i="30"/>
  <c r="AX108" i="30" s="1"/>
  <c r="E109" i="30"/>
  <c r="AX109" i="30" s="1"/>
  <c r="E110" i="30"/>
  <c r="AX110" i="30" s="1"/>
  <c r="E111" i="30"/>
  <c r="AX111" i="30" s="1"/>
  <c r="E112" i="30"/>
  <c r="AX112" i="30" s="1"/>
  <c r="E113" i="30"/>
  <c r="AX113" i="30" s="1"/>
  <c r="E114" i="30"/>
  <c r="E115" i="30"/>
  <c r="AX115" i="30" s="1"/>
  <c r="E116" i="30"/>
  <c r="E117" i="30"/>
  <c r="AX117" i="30" s="1"/>
  <c r="E118" i="30"/>
  <c r="E119" i="30"/>
  <c r="AX119" i="30" s="1"/>
  <c r="E120" i="30"/>
  <c r="E121" i="30"/>
  <c r="AX121" i="30" s="1"/>
  <c r="E122" i="30"/>
  <c r="E123" i="30"/>
  <c r="AX123" i="30" s="1"/>
  <c r="E124" i="30"/>
  <c r="AX124" i="30" s="1"/>
  <c r="E125" i="30"/>
  <c r="AX125" i="30" s="1"/>
  <c r="E126" i="30"/>
  <c r="E127" i="30"/>
  <c r="E128" i="30"/>
  <c r="AX128" i="30" s="1"/>
  <c r="E2" i="30"/>
  <c r="AX2" i="30" s="1"/>
  <c r="AE145" i="30" a="1"/>
  <c r="AE145" i="30" s="1"/>
  <c r="AE144" i="30" a="1"/>
  <c r="AE144" i="30" s="1"/>
  <c r="AE143" i="30" a="1"/>
  <c r="AE143" i="30" s="1"/>
  <c r="AE142" i="30" a="1"/>
  <c r="AE142" i="30" s="1"/>
  <c r="AE141" i="30" a="1"/>
  <c r="AE141" i="30" s="1"/>
  <c r="AE140" i="30" a="1"/>
  <c r="AE140" i="30" s="1"/>
  <c r="AE139" i="30" a="1"/>
  <c r="AE139" i="30" s="1"/>
  <c r="AE138" i="30" a="1"/>
  <c r="AE138" i="30" s="1"/>
  <c r="AE137" i="30" a="1"/>
  <c r="AE137" i="30" s="1"/>
  <c r="AE136" i="30" a="1"/>
  <c r="AE136" i="30" s="1"/>
  <c r="AE135" i="30" a="1"/>
  <c r="AE135" i="30" s="1"/>
  <c r="AE134" i="30" a="1"/>
  <c r="AE134" i="30" s="1"/>
  <c r="AE133" i="30" a="1"/>
  <c r="AE133" i="30" s="1"/>
  <c r="AE132" i="30" a="1"/>
  <c r="AE132" i="30" s="1"/>
  <c r="AE131" i="30" a="1"/>
  <c r="AE131" i="30" s="1"/>
  <c r="AE130" i="30" a="1"/>
  <c r="AE130" i="30" s="1"/>
  <c r="AT129" i="30"/>
  <c r="AO129" i="30"/>
  <c r="AT128" i="30"/>
  <c r="AO128" i="30"/>
  <c r="AT127" i="30"/>
  <c r="AO127" i="30"/>
  <c r="AT126" i="30"/>
  <c r="AO126" i="30"/>
  <c r="AT125" i="30"/>
  <c r="AO125" i="30"/>
  <c r="AT124" i="30"/>
  <c r="AO124" i="30"/>
  <c r="J124" i="30"/>
  <c r="N124" i="30" s="1"/>
  <c r="AT123" i="30"/>
  <c r="AO123" i="30"/>
  <c r="J123" i="30"/>
  <c r="AT122" i="30"/>
  <c r="AO122" i="30"/>
  <c r="AT121" i="30"/>
  <c r="AO121" i="30"/>
  <c r="AT120" i="30"/>
  <c r="AO120" i="30"/>
  <c r="AT119" i="30"/>
  <c r="AO119" i="30"/>
  <c r="AT118" i="30"/>
  <c r="AO118" i="30"/>
  <c r="AT117" i="30"/>
  <c r="AO117" i="30"/>
  <c r="AT116" i="30"/>
  <c r="AO116" i="30"/>
  <c r="J116" i="30"/>
  <c r="M116" i="30" s="1"/>
  <c r="AT115" i="30"/>
  <c r="AO115" i="30"/>
  <c r="AT114" i="30"/>
  <c r="AO114" i="30"/>
  <c r="AT113" i="30"/>
  <c r="AO113" i="30"/>
  <c r="AT112" i="30"/>
  <c r="AO112" i="30"/>
  <c r="AT111" i="30"/>
  <c r="AO111" i="30"/>
  <c r="AT110" i="30"/>
  <c r="AO110" i="30"/>
  <c r="J110" i="30"/>
  <c r="M110" i="30" s="1"/>
  <c r="AT109" i="30"/>
  <c r="AO109" i="30"/>
  <c r="AT108" i="30"/>
  <c r="AO108" i="30"/>
  <c r="AT107" i="30"/>
  <c r="AO107" i="30"/>
  <c r="AT106" i="30"/>
  <c r="AO106" i="30"/>
  <c r="AT105" i="30"/>
  <c r="AO105" i="30"/>
  <c r="AT104" i="30"/>
  <c r="AO104" i="30"/>
  <c r="AT103" i="30"/>
  <c r="AO103" i="30"/>
  <c r="F103" i="30"/>
  <c r="G103" i="30" s="1"/>
  <c r="V103" i="30" s="1"/>
  <c r="AY103" i="30" s="1"/>
  <c r="AT102" i="30"/>
  <c r="AO102" i="30"/>
  <c r="AT101" i="30"/>
  <c r="AO101" i="30"/>
  <c r="AT100" i="30"/>
  <c r="AO100" i="30"/>
  <c r="AT99" i="30"/>
  <c r="AO99" i="30"/>
  <c r="AT98" i="30"/>
  <c r="AO98" i="30"/>
  <c r="AT97" i="30"/>
  <c r="AO97" i="30"/>
  <c r="AT96" i="30"/>
  <c r="AO96" i="30"/>
  <c r="AT95" i="30"/>
  <c r="AO95" i="30"/>
  <c r="AT94" i="30"/>
  <c r="AO94" i="30"/>
  <c r="AT93" i="30"/>
  <c r="AO93" i="30"/>
  <c r="AT92" i="30"/>
  <c r="AO92" i="30"/>
  <c r="AT91" i="30"/>
  <c r="AO91" i="30"/>
  <c r="AT90" i="30"/>
  <c r="AO90" i="30"/>
  <c r="AT89" i="30"/>
  <c r="AO89" i="30"/>
  <c r="AT88" i="30"/>
  <c r="AO88" i="30"/>
  <c r="AT87" i="30"/>
  <c r="AO87" i="30"/>
  <c r="AT86" i="30"/>
  <c r="AO86" i="30"/>
  <c r="AT85" i="30"/>
  <c r="AO85" i="30"/>
  <c r="AT84" i="30"/>
  <c r="AO84" i="30"/>
  <c r="AT83" i="30"/>
  <c r="AO83" i="30"/>
  <c r="AT82" i="30"/>
  <c r="AO82" i="30"/>
  <c r="AT81" i="30"/>
  <c r="AO81" i="30"/>
  <c r="AT80" i="30"/>
  <c r="AO80" i="30"/>
  <c r="AT79" i="30"/>
  <c r="AO79" i="30"/>
  <c r="F79" i="30"/>
  <c r="G79" i="30" s="1"/>
  <c r="S79" i="30" s="1"/>
  <c r="AT78" i="30"/>
  <c r="AO78" i="30"/>
  <c r="AT77" i="30"/>
  <c r="AO77" i="30"/>
  <c r="AT76" i="30"/>
  <c r="AO76" i="30"/>
  <c r="AT75" i="30"/>
  <c r="AO75" i="30"/>
  <c r="AT74" i="30"/>
  <c r="AO74" i="30"/>
  <c r="N74" i="30"/>
  <c r="AT73" i="30"/>
  <c r="AO73" i="30"/>
  <c r="AT72" i="30"/>
  <c r="AO72" i="30"/>
  <c r="AT71" i="30"/>
  <c r="AO71" i="30"/>
  <c r="AT70" i="30"/>
  <c r="AO70" i="30"/>
  <c r="AT69" i="30"/>
  <c r="AO69" i="30"/>
  <c r="AT68" i="30"/>
  <c r="AO68" i="30"/>
  <c r="AT67" i="30"/>
  <c r="AO67" i="30"/>
  <c r="AT66" i="30"/>
  <c r="AO66" i="30"/>
  <c r="AT65" i="30"/>
  <c r="AF65" i="30"/>
  <c r="AT64" i="30"/>
  <c r="AF64" i="30"/>
  <c r="AT63" i="30"/>
  <c r="AF63" i="30"/>
  <c r="AT62" i="30"/>
  <c r="AF62" i="30"/>
  <c r="AT61" i="30"/>
  <c r="AF61" i="30"/>
  <c r="AT60" i="30"/>
  <c r="AF60" i="30"/>
  <c r="AT59" i="30"/>
  <c r="AF59" i="30"/>
  <c r="AT58" i="30"/>
  <c r="AF58" i="30"/>
  <c r="J58" i="30"/>
  <c r="F58" i="30"/>
  <c r="G58" i="30" s="1"/>
  <c r="S58" i="30" s="1"/>
  <c r="AH58" i="30"/>
  <c r="AT57" i="30"/>
  <c r="F57" i="30"/>
  <c r="G57" i="30" s="1"/>
  <c r="W57" i="30" s="1"/>
  <c r="AT56" i="30"/>
  <c r="AT55" i="30"/>
  <c r="D55" i="30"/>
  <c r="AT54" i="30"/>
  <c r="AT53" i="30"/>
  <c r="AT52" i="30"/>
  <c r="AT51" i="30"/>
  <c r="AT50" i="30"/>
  <c r="F50" i="30"/>
  <c r="G50" i="30" s="1"/>
  <c r="D50" i="30"/>
  <c r="AT49" i="30"/>
  <c r="AJ49" i="30"/>
  <c r="AL49" i="30" s="1"/>
  <c r="AF49" i="30"/>
  <c r="AT48" i="30"/>
  <c r="AJ48" i="30"/>
  <c r="AL48" i="30" s="1"/>
  <c r="AF48" i="30"/>
  <c r="AT47" i="30"/>
  <c r="AJ47" i="30"/>
  <c r="AL47" i="30" s="1"/>
  <c r="AF47" i="30"/>
  <c r="AT46" i="30"/>
  <c r="AJ46" i="30"/>
  <c r="AL46" i="30" s="1"/>
  <c r="AF46" i="30"/>
  <c r="J46" i="30"/>
  <c r="AT45" i="30"/>
  <c r="AJ45" i="30"/>
  <c r="AL45" i="30" s="1"/>
  <c r="AF45" i="30"/>
  <c r="AT44" i="30"/>
  <c r="AJ44" i="30"/>
  <c r="AL44" i="30" s="1"/>
  <c r="AF44" i="30"/>
  <c r="AT43" i="30"/>
  <c r="AJ43" i="30"/>
  <c r="AL43" i="30" s="1"/>
  <c r="AF43" i="30"/>
  <c r="AT42" i="30"/>
  <c r="AJ42" i="30"/>
  <c r="AL42" i="30" s="1"/>
  <c r="AF42" i="30"/>
  <c r="AT41" i="30"/>
  <c r="AJ41" i="30"/>
  <c r="AK41" i="30" s="1"/>
  <c r="AT40" i="30"/>
  <c r="AJ40" i="30"/>
  <c r="AK40" i="30" s="1"/>
  <c r="AT39" i="30"/>
  <c r="AJ39" i="30"/>
  <c r="AK39" i="30" s="1"/>
  <c r="AT38" i="30"/>
  <c r="AJ38" i="30"/>
  <c r="AK38" i="30" s="1"/>
  <c r="AT37" i="30"/>
  <c r="AJ37" i="30"/>
  <c r="AK37" i="30" s="1"/>
  <c r="AT36" i="30"/>
  <c r="AJ36" i="30"/>
  <c r="AK36" i="30" s="1"/>
  <c r="AT35" i="30"/>
  <c r="AJ35" i="30"/>
  <c r="AK35" i="30" s="1"/>
  <c r="F35" i="30"/>
  <c r="G35" i="30" s="1"/>
  <c r="AU35" i="30" s="1"/>
  <c r="AH35" i="30"/>
  <c r="AT34" i="30"/>
  <c r="AJ34" i="30"/>
  <c r="AK34" i="30" s="1"/>
  <c r="J34" i="30"/>
  <c r="AT33" i="30"/>
  <c r="AF33" i="30"/>
  <c r="AT32" i="30"/>
  <c r="AF32" i="30"/>
  <c r="J32" i="30"/>
  <c r="L32" i="30" s="1"/>
  <c r="AT31" i="30"/>
  <c r="AF31" i="30"/>
  <c r="AT30" i="30"/>
  <c r="AF30" i="30"/>
  <c r="AT29" i="30"/>
  <c r="AF29" i="30"/>
  <c r="F29" i="30"/>
  <c r="G29" i="30" s="1"/>
  <c r="AT28" i="30"/>
  <c r="AF28" i="30"/>
  <c r="AT27" i="30"/>
  <c r="AF27" i="30"/>
  <c r="AT26" i="30"/>
  <c r="AF26" i="30"/>
  <c r="F26" i="30"/>
  <c r="G26" i="30" s="1"/>
  <c r="V26" i="30" s="1"/>
  <c r="AY26" i="30" s="1"/>
  <c r="AT25" i="30"/>
  <c r="AO25" i="30"/>
  <c r="AT24" i="30"/>
  <c r="AO24" i="30"/>
  <c r="A24" i="30"/>
  <c r="AT23" i="30"/>
  <c r="AO23" i="30"/>
  <c r="AH23" i="30"/>
  <c r="AT22" i="30"/>
  <c r="AO22" i="30"/>
  <c r="AT21" i="30"/>
  <c r="AO21" i="30"/>
  <c r="AT20" i="30"/>
  <c r="AO20" i="30"/>
  <c r="AT19" i="30"/>
  <c r="AO19" i="30"/>
  <c r="A19" i="30"/>
  <c r="AT18" i="30"/>
  <c r="AO18" i="30"/>
  <c r="J18" i="30"/>
  <c r="AT17" i="30"/>
  <c r="AO17" i="30"/>
  <c r="AF17" i="30"/>
  <c r="AT16" i="30"/>
  <c r="AO16" i="30"/>
  <c r="AF16" i="30"/>
  <c r="AT15" i="30"/>
  <c r="AO15" i="30"/>
  <c r="AF15" i="30"/>
  <c r="AT14" i="30"/>
  <c r="AO14" i="30"/>
  <c r="AF14" i="30"/>
  <c r="AT13" i="30"/>
  <c r="AO13" i="30"/>
  <c r="AF13" i="30"/>
  <c r="AT12" i="30"/>
  <c r="AO12" i="30"/>
  <c r="AF12" i="30"/>
  <c r="AT11" i="30"/>
  <c r="AO11" i="30"/>
  <c r="AH11" i="30"/>
  <c r="AF11" i="30"/>
  <c r="AT10" i="30"/>
  <c r="AO10" i="30"/>
  <c r="AH10" i="30"/>
  <c r="AF10" i="30"/>
  <c r="AT9" i="30"/>
  <c r="AO9" i="30"/>
  <c r="AT8" i="30"/>
  <c r="AO8" i="30"/>
  <c r="D8" i="30"/>
  <c r="AT7" i="30"/>
  <c r="AO7" i="30"/>
  <c r="J7" i="30"/>
  <c r="N7" i="30" s="1"/>
  <c r="D7" i="30"/>
  <c r="AT6" i="30"/>
  <c r="AO6" i="30"/>
  <c r="AT5" i="30"/>
  <c r="AO5" i="30"/>
  <c r="J5" i="30"/>
  <c r="L5" i="30" s="1"/>
  <c r="AT4" i="30"/>
  <c r="AO4" i="30"/>
  <c r="AT3" i="30"/>
  <c r="AO3" i="30"/>
  <c r="AT2" i="30"/>
  <c r="AO2" i="30"/>
  <c r="AC2" i="30"/>
  <c r="AF2" i="28"/>
  <c r="AJ34" i="28"/>
  <c r="AK34" i="28" s="1"/>
  <c r="AJ35" i="28"/>
  <c r="AK35" i="28" s="1"/>
  <c r="AJ36" i="28"/>
  <c r="AK36" i="28" s="1"/>
  <c r="AJ37" i="28"/>
  <c r="AK37" i="28" s="1"/>
  <c r="AJ38" i="28"/>
  <c r="AK38" i="28" s="1"/>
  <c r="AJ39" i="28"/>
  <c r="AK39" i="28" s="1"/>
  <c r="AJ40" i="28"/>
  <c r="AK40" i="28" s="1"/>
  <c r="AJ41" i="28"/>
  <c r="AK41" i="28" s="1"/>
  <c r="AJ42" i="28"/>
  <c r="AL42" i="28" s="1"/>
  <c r="AJ43" i="28"/>
  <c r="AL43" i="28" s="1"/>
  <c r="AJ44" i="28"/>
  <c r="AL44" i="28" s="1"/>
  <c r="AJ45" i="28"/>
  <c r="AL45" i="28" s="1"/>
  <c r="AJ46" i="28"/>
  <c r="AL46" i="28" s="1"/>
  <c r="AJ47" i="28"/>
  <c r="AL47" i="28" s="1"/>
  <c r="AJ48" i="28"/>
  <c r="AL48" i="28" s="1"/>
  <c r="AJ49" i="28"/>
  <c r="AL49" i="28" s="1"/>
  <c r="H3" i="28"/>
  <c r="J3" i="28" s="1"/>
  <c r="N3" i="28" s="1"/>
  <c r="H4" i="28"/>
  <c r="J4" i="28" s="1"/>
  <c r="M4" i="28" s="1"/>
  <c r="H5" i="28"/>
  <c r="J5" i="28" s="1"/>
  <c r="L5" i="28" s="1"/>
  <c r="H6" i="28"/>
  <c r="J6" i="28" s="1"/>
  <c r="M6" i="28" s="1"/>
  <c r="H7" i="28"/>
  <c r="J7" i="28" s="1"/>
  <c r="H8" i="28"/>
  <c r="H9" i="28"/>
  <c r="J9" i="28" s="1"/>
  <c r="H10" i="28"/>
  <c r="J10" i="28" s="1"/>
  <c r="M10" i="28" s="1"/>
  <c r="H11" i="28"/>
  <c r="J11" i="28" s="1"/>
  <c r="M11" i="28" s="1"/>
  <c r="H12" i="28"/>
  <c r="H13" i="28"/>
  <c r="J13" i="28" s="1"/>
  <c r="M13" i="28" s="1"/>
  <c r="H14" i="28"/>
  <c r="J14" i="28" s="1"/>
  <c r="H15" i="28"/>
  <c r="H16" i="28"/>
  <c r="J16" i="28" s="1"/>
  <c r="N16" i="28" s="1"/>
  <c r="H17" i="28"/>
  <c r="J17" i="28" s="1"/>
  <c r="N17" i="28" s="1"/>
  <c r="H18" i="28"/>
  <c r="J18" i="28" s="1"/>
  <c r="H19" i="28"/>
  <c r="J19" i="28" s="1"/>
  <c r="H20" i="28"/>
  <c r="J20" i="28" s="1"/>
  <c r="H21" i="28"/>
  <c r="J21" i="28" s="1"/>
  <c r="M21" i="28" s="1"/>
  <c r="H22" i="28"/>
  <c r="J22" i="28" s="1"/>
  <c r="M22" i="28" s="1"/>
  <c r="H23" i="28"/>
  <c r="H24" i="28"/>
  <c r="J24" i="28" s="1"/>
  <c r="M24" i="28" s="1"/>
  <c r="AG24" i="28" s="1"/>
  <c r="H25" i="28"/>
  <c r="J25" i="28" s="1"/>
  <c r="H26" i="28"/>
  <c r="J26" i="28" s="1"/>
  <c r="H27" i="28"/>
  <c r="H28" i="28"/>
  <c r="J28" i="28" s="1"/>
  <c r="L28" i="28" s="1"/>
  <c r="H29" i="28"/>
  <c r="J29" i="28" s="1"/>
  <c r="L29" i="28" s="1"/>
  <c r="H30" i="28"/>
  <c r="J30" i="28" s="1"/>
  <c r="N30" i="28" s="1"/>
  <c r="H31" i="28"/>
  <c r="J31" i="28" s="1"/>
  <c r="N31" i="28" s="1"/>
  <c r="H32" i="28"/>
  <c r="J32" i="28" s="1"/>
  <c r="N32" i="28" s="1"/>
  <c r="H33" i="28"/>
  <c r="J33" i="28" s="1"/>
  <c r="N33" i="28" s="1"/>
  <c r="H34" i="28"/>
  <c r="J34" i="28" s="1"/>
  <c r="H35" i="28"/>
  <c r="J35" i="28" s="1"/>
  <c r="H36" i="28"/>
  <c r="H37" i="28"/>
  <c r="J37" i="28" s="1"/>
  <c r="H38" i="28"/>
  <c r="J38" i="28" s="1"/>
  <c r="H39" i="28"/>
  <c r="H40" i="28"/>
  <c r="J40" i="28" s="1"/>
  <c r="M40" i="28" s="1"/>
  <c r="H41" i="28"/>
  <c r="J41" i="28" s="1"/>
  <c r="M41" i="28" s="1"/>
  <c r="H42" i="28"/>
  <c r="J42" i="28" s="1"/>
  <c r="H43" i="28"/>
  <c r="J43" i="28" s="1"/>
  <c r="H44" i="28"/>
  <c r="J44" i="28" s="1"/>
  <c r="H45" i="28"/>
  <c r="J45" i="28" s="1"/>
  <c r="M45" i="28" s="1"/>
  <c r="H46" i="28"/>
  <c r="J46" i="28" s="1"/>
  <c r="H47" i="28"/>
  <c r="J47" i="28" s="1"/>
  <c r="N47" i="28" s="1"/>
  <c r="H48" i="28"/>
  <c r="J48" i="28" s="1"/>
  <c r="H49" i="28"/>
  <c r="J49" i="28" s="1"/>
  <c r="M49" i="28" s="1"/>
  <c r="H50" i="28"/>
  <c r="J50" i="28" s="1"/>
  <c r="N50" i="28" s="1"/>
  <c r="H51" i="28"/>
  <c r="J51" i="28" s="1"/>
  <c r="H52" i="28"/>
  <c r="J52" i="28" s="1"/>
  <c r="L52" i="28" s="1"/>
  <c r="H53" i="28"/>
  <c r="J53" i="28" s="1"/>
  <c r="H54" i="28"/>
  <c r="J54" i="28" s="1"/>
  <c r="M54" i="28" s="1"/>
  <c r="AG54" i="28" s="1"/>
  <c r="H55" i="28"/>
  <c r="J55" i="28" s="1"/>
  <c r="N55" i="28" s="1"/>
  <c r="H56" i="28"/>
  <c r="J56" i="28" s="1"/>
  <c r="H57" i="28"/>
  <c r="J57" i="28" s="1"/>
  <c r="L57" i="28" s="1"/>
  <c r="H58" i="28"/>
  <c r="J58" i="28" s="1"/>
  <c r="L58" i="28" s="1"/>
  <c r="H59" i="28"/>
  <c r="J59" i="28" s="1"/>
  <c r="H60" i="28"/>
  <c r="J60" i="28" s="1"/>
  <c r="M60" i="28" s="1"/>
  <c r="H61" i="28"/>
  <c r="J61" i="28" s="1"/>
  <c r="H62" i="28"/>
  <c r="J62" i="28" s="1"/>
  <c r="H63" i="28"/>
  <c r="J63" i="28" s="1"/>
  <c r="H64" i="28"/>
  <c r="J64" i="28" s="1"/>
  <c r="H65" i="28"/>
  <c r="J65" i="28" s="1"/>
  <c r="H66" i="28"/>
  <c r="J66" i="28" s="1"/>
  <c r="M66" i="28" s="1"/>
  <c r="H67" i="28"/>
  <c r="J67" i="28" s="1"/>
  <c r="H68" i="28"/>
  <c r="J68" i="28" s="1"/>
  <c r="M68" i="28" s="1"/>
  <c r="H69" i="28"/>
  <c r="J69" i="28" s="1"/>
  <c r="H70" i="28"/>
  <c r="J70" i="28" s="1"/>
  <c r="H71" i="28"/>
  <c r="J71" i="28" s="1"/>
  <c r="H72" i="28"/>
  <c r="J72" i="28" s="1"/>
  <c r="H73" i="28"/>
  <c r="J73" i="28" s="1"/>
  <c r="M73" i="28" s="1"/>
  <c r="H74" i="28"/>
  <c r="J74" i="28" s="1"/>
  <c r="M74" i="28" s="1"/>
  <c r="H75" i="28"/>
  <c r="J75" i="28" s="1"/>
  <c r="H76" i="28"/>
  <c r="J76" i="28" s="1"/>
  <c r="H77" i="28"/>
  <c r="J77" i="28" s="1"/>
  <c r="M77" i="28" s="1"/>
  <c r="H78" i="28"/>
  <c r="J78" i="28" s="1"/>
  <c r="N78" i="28" s="1"/>
  <c r="H79" i="28"/>
  <c r="J79" i="28" s="1"/>
  <c r="H80" i="28"/>
  <c r="J80" i="28" s="1"/>
  <c r="H81" i="28"/>
  <c r="J81" i="28" s="1"/>
  <c r="H82" i="28"/>
  <c r="J82" i="28" s="1"/>
  <c r="N82" i="28" s="1"/>
  <c r="H83" i="28"/>
  <c r="J83" i="28" s="1"/>
  <c r="H84" i="28"/>
  <c r="J84" i="28" s="1"/>
  <c r="H85" i="28"/>
  <c r="J85" i="28" s="1"/>
  <c r="L85" i="28" s="1"/>
  <c r="H86" i="28"/>
  <c r="J86" i="28" s="1"/>
  <c r="N86" i="28" s="1"/>
  <c r="H87" i="28"/>
  <c r="J87" i="28" s="1"/>
  <c r="M87" i="28" s="1"/>
  <c r="H88" i="28"/>
  <c r="J88" i="28" s="1"/>
  <c r="N88" i="28" s="1"/>
  <c r="H89" i="28"/>
  <c r="J89" i="28" s="1"/>
  <c r="M89" i="28" s="1"/>
  <c r="H90" i="28"/>
  <c r="J90" i="28" s="1"/>
  <c r="H91" i="28"/>
  <c r="J91" i="28" s="1"/>
  <c r="N91" i="28" s="1"/>
  <c r="H92" i="28"/>
  <c r="J92" i="28" s="1"/>
  <c r="H93" i="28"/>
  <c r="J93" i="28" s="1"/>
  <c r="H94" i="28"/>
  <c r="J94" i="28" s="1"/>
  <c r="N94" i="28" s="1"/>
  <c r="H95" i="28"/>
  <c r="J95" i="28" s="1"/>
  <c r="M95" i="28" s="1"/>
  <c r="H96" i="28"/>
  <c r="J96" i="28" s="1"/>
  <c r="H97" i="28"/>
  <c r="J97" i="28" s="1"/>
  <c r="N97" i="28" s="1"/>
  <c r="H98" i="28"/>
  <c r="J98" i="28" s="1"/>
  <c r="H99" i="28"/>
  <c r="H100" i="28"/>
  <c r="J100" i="28" s="1"/>
  <c r="H101" i="28"/>
  <c r="J101" i="28" s="1"/>
  <c r="M101" i="28" s="1"/>
  <c r="H102" i="28"/>
  <c r="J102" i="28" s="1"/>
  <c r="H103" i="28"/>
  <c r="J103" i="28" s="1"/>
  <c r="M103" i="28" s="1"/>
  <c r="H104" i="28"/>
  <c r="J104" i="28" s="1"/>
  <c r="L104" i="28" s="1"/>
  <c r="H105" i="28"/>
  <c r="J105" i="28" s="1"/>
  <c r="H106" i="28"/>
  <c r="J106" i="28" s="1"/>
  <c r="H107" i="28"/>
  <c r="J107" i="28" s="1"/>
  <c r="L107" i="28" s="1"/>
  <c r="H108" i="28"/>
  <c r="J108" i="28" s="1"/>
  <c r="H109" i="28"/>
  <c r="J109" i="28" s="1"/>
  <c r="M109" i="28" s="1"/>
  <c r="H110" i="28"/>
  <c r="J110" i="28" s="1"/>
  <c r="H111" i="28"/>
  <c r="J111" i="28" s="1"/>
  <c r="H112" i="28"/>
  <c r="J112" i="28" s="1"/>
  <c r="L112" i="28" s="1"/>
  <c r="H113" i="28"/>
  <c r="J113" i="28" s="1"/>
  <c r="N113" i="28" s="1"/>
  <c r="H114" i="28"/>
  <c r="J114" i="28" s="1"/>
  <c r="H115" i="28"/>
  <c r="J115" i="28" s="1"/>
  <c r="H116" i="28"/>
  <c r="J116" i="28" s="1"/>
  <c r="H117" i="28"/>
  <c r="J117" i="28" s="1"/>
  <c r="H118" i="28"/>
  <c r="J118" i="28" s="1"/>
  <c r="L118" i="28" s="1"/>
  <c r="H119" i="28"/>
  <c r="J119" i="28" s="1"/>
  <c r="H120" i="28"/>
  <c r="J120" i="28" s="1"/>
  <c r="L120" i="28" s="1"/>
  <c r="H121" i="28"/>
  <c r="J121" i="28" s="1"/>
  <c r="H122" i="28"/>
  <c r="J122" i="28" s="1"/>
  <c r="H123" i="28"/>
  <c r="J123" i="28" s="1"/>
  <c r="H124" i="28"/>
  <c r="J124" i="28"/>
  <c r="L124" i="28" s="1"/>
  <c r="H125" i="28"/>
  <c r="J125" i="28" s="1"/>
  <c r="N125" i="28" s="1"/>
  <c r="H126" i="28"/>
  <c r="J126" i="28" s="1"/>
  <c r="M126" i="28" s="1"/>
  <c r="H127" i="28"/>
  <c r="J127" i="28" s="1"/>
  <c r="N127" i="28" s="1"/>
  <c r="H128" i="28"/>
  <c r="J128" i="28" s="1"/>
  <c r="H129" i="28"/>
  <c r="J129" i="28" s="1"/>
  <c r="H2" i="28"/>
  <c r="J2" i="28" s="1"/>
  <c r="L2" i="28" s="1"/>
  <c r="AH2" i="28"/>
  <c r="E3" i="28"/>
  <c r="AX3" i="28" s="1"/>
  <c r="E4" i="28"/>
  <c r="AX4" i="28" s="1"/>
  <c r="E5" i="28"/>
  <c r="AX5" i="28" s="1"/>
  <c r="E6" i="28"/>
  <c r="AH6" i="28" s="1"/>
  <c r="E7" i="28"/>
  <c r="AX7" i="28" s="1"/>
  <c r="E8" i="28"/>
  <c r="AX8" i="28" s="1"/>
  <c r="E9" i="28"/>
  <c r="AX9" i="28" s="1"/>
  <c r="E10" i="28"/>
  <c r="AX10" i="28" s="1"/>
  <c r="E11" i="28"/>
  <c r="AX11" i="28" s="1"/>
  <c r="E12" i="28"/>
  <c r="AX12" i="28" s="1"/>
  <c r="E13" i="28"/>
  <c r="AX13" i="28" s="1"/>
  <c r="E14" i="28"/>
  <c r="AX14" i="28" s="1"/>
  <c r="E15" i="28"/>
  <c r="AX15" i="28" s="1"/>
  <c r="E16" i="28"/>
  <c r="AX16" i="28" s="1"/>
  <c r="E17" i="28"/>
  <c r="AX17" i="28" s="1"/>
  <c r="E18" i="28"/>
  <c r="AX18" i="28" s="1"/>
  <c r="E19" i="28"/>
  <c r="AH19" i="28" s="1"/>
  <c r="E20" i="28"/>
  <c r="AX20" i="28" s="1"/>
  <c r="E21" i="28"/>
  <c r="AX21" i="28" s="1"/>
  <c r="E22" i="28"/>
  <c r="AX22" i="28" s="1"/>
  <c r="E23" i="28"/>
  <c r="AH23" i="28" s="1"/>
  <c r="A23" i="28"/>
  <c r="E24" i="28"/>
  <c r="F24" i="28" s="1"/>
  <c r="G24" i="28" s="1"/>
  <c r="D24" i="28"/>
  <c r="E25" i="28"/>
  <c r="AX25" i="28" s="1"/>
  <c r="E26" i="28"/>
  <c r="AX26" i="28" s="1"/>
  <c r="E27" i="28"/>
  <c r="F27" i="28"/>
  <c r="G27" i="28" s="1"/>
  <c r="AB27" i="28" s="1"/>
  <c r="E28" i="28"/>
  <c r="AX28" i="28" s="1"/>
  <c r="E29" i="28"/>
  <c r="E30" i="28"/>
  <c r="AX30" i="28" s="1"/>
  <c r="E31" i="28"/>
  <c r="AX31" i="28" s="1"/>
  <c r="E32" i="28"/>
  <c r="AX32" i="28" s="1"/>
  <c r="E33" i="28"/>
  <c r="AX33" i="28" s="1"/>
  <c r="E34" i="28"/>
  <c r="AX34" i="28" s="1"/>
  <c r="E35" i="28"/>
  <c r="AH35" i="28" s="1"/>
  <c r="E36" i="28"/>
  <c r="AX36" i="28" s="1"/>
  <c r="E37" i="28"/>
  <c r="AX37" i="28" s="1"/>
  <c r="E38" i="28"/>
  <c r="AH38" i="28" s="1"/>
  <c r="E39" i="28"/>
  <c r="AX39" i="28" s="1"/>
  <c r="E40" i="28"/>
  <c r="AX40" i="28" s="1"/>
  <c r="E41" i="28"/>
  <c r="F41" i="28" s="1"/>
  <c r="G41" i="28" s="1"/>
  <c r="E42" i="28"/>
  <c r="AX42" i="28" s="1"/>
  <c r="E43" i="28"/>
  <c r="AX43" i="28" s="1"/>
  <c r="E44" i="28"/>
  <c r="AX44" i="28" s="1"/>
  <c r="E45" i="28"/>
  <c r="AX45" i="28" s="1"/>
  <c r="E46" i="28"/>
  <c r="AX46" i="28" s="1"/>
  <c r="E47" i="28"/>
  <c r="E48" i="28"/>
  <c r="F48" i="28" s="1"/>
  <c r="G48" i="28" s="1"/>
  <c r="AB48" i="28" s="1"/>
  <c r="E49" i="28"/>
  <c r="AX49" i="28" s="1"/>
  <c r="E50" i="28"/>
  <c r="AX50" i="28" s="1"/>
  <c r="E51" i="28"/>
  <c r="F51" i="28" s="1"/>
  <c r="G51" i="28" s="1"/>
  <c r="E52" i="28"/>
  <c r="AX52" i="28" s="1"/>
  <c r="E53" i="28"/>
  <c r="E54" i="28"/>
  <c r="AX54" i="28" s="1"/>
  <c r="E55" i="28"/>
  <c r="AX55" i="28" s="1"/>
  <c r="E56" i="28"/>
  <c r="AX56" i="28" s="1"/>
  <c r="E57" i="28"/>
  <c r="AX57" i="28" s="1"/>
  <c r="E58" i="28"/>
  <c r="AX58" i="28" s="1"/>
  <c r="E59" i="28"/>
  <c r="AX59" i="28" s="1"/>
  <c r="E60" i="28"/>
  <c r="E61" i="28"/>
  <c r="AX61" i="28" s="1"/>
  <c r="E62" i="28"/>
  <c r="AH62" i="28" s="1"/>
  <c r="E63" i="28"/>
  <c r="AX63" i="28" s="1"/>
  <c r="E64" i="28"/>
  <c r="AX64" i="28" s="1"/>
  <c r="E65" i="28"/>
  <c r="AX65" i="28" s="1"/>
  <c r="E66" i="28"/>
  <c r="AX66" i="28" s="1"/>
  <c r="E67" i="28"/>
  <c r="AX67" i="28" s="1"/>
  <c r="E68" i="28"/>
  <c r="AX68" i="28" s="1"/>
  <c r="E69" i="28"/>
  <c r="AX69" i="28" s="1"/>
  <c r="E70" i="28"/>
  <c r="E71" i="28"/>
  <c r="AX71" i="28" s="1"/>
  <c r="E72" i="28"/>
  <c r="AX72" i="28" s="1"/>
  <c r="E73" i="28"/>
  <c r="F73" i="28" s="1"/>
  <c r="G73" i="28" s="1"/>
  <c r="E74" i="28"/>
  <c r="E75" i="28"/>
  <c r="E76" i="28"/>
  <c r="E77" i="28"/>
  <c r="E78" i="28"/>
  <c r="AX78" i="28" s="1"/>
  <c r="E79" i="28"/>
  <c r="AX79" i="28" s="1"/>
  <c r="E80" i="28"/>
  <c r="E81" i="28"/>
  <c r="AX81" i="28" s="1"/>
  <c r="E82" i="28"/>
  <c r="E83" i="28"/>
  <c r="E84" i="28"/>
  <c r="E85" i="28"/>
  <c r="E86" i="28"/>
  <c r="AX86" i="28" s="1"/>
  <c r="E87" i="28"/>
  <c r="E88" i="28"/>
  <c r="E89" i="28"/>
  <c r="E90" i="28"/>
  <c r="AX90" i="28" s="1"/>
  <c r="E91" i="28"/>
  <c r="E92" i="28"/>
  <c r="AX92" i="28" s="1"/>
  <c r="E93" i="28"/>
  <c r="AX93" i="28" s="1"/>
  <c r="E94" i="28"/>
  <c r="AX94" i="28" s="1"/>
  <c r="E95" i="28"/>
  <c r="AX95" i="28" s="1"/>
  <c r="E96" i="28"/>
  <c r="AX96" i="28" s="1"/>
  <c r="E97" i="28"/>
  <c r="AX97" i="28" s="1"/>
  <c r="E98" i="28"/>
  <c r="AX98" i="28" s="1"/>
  <c r="E99" i="28"/>
  <c r="F99" i="28" s="1"/>
  <c r="G99" i="28" s="1"/>
  <c r="E100" i="28"/>
  <c r="AX100" i="28" s="1"/>
  <c r="E101" i="28"/>
  <c r="AX101" i="28" s="1"/>
  <c r="E102" i="28"/>
  <c r="E103" i="28"/>
  <c r="AX103" i="28" s="1"/>
  <c r="E104" i="28"/>
  <c r="AX104" i="28" s="1"/>
  <c r="E105" i="28"/>
  <c r="AX105" i="28" s="1"/>
  <c r="E106" i="28"/>
  <c r="AX106" i="28" s="1"/>
  <c r="E107" i="28"/>
  <c r="E108" i="28"/>
  <c r="E109" i="28"/>
  <c r="E110" i="28"/>
  <c r="E111" i="28"/>
  <c r="AX111" i="28" s="1"/>
  <c r="E112" i="28"/>
  <c r="E113" i="28"/>
  <c r="E114" i="28"/>
  <c r="E115" i="28"/>
  <c r="AX115" i="28" s="1"/>
  <c r="E116" i="28"/>
  <c r="E117" i="28"/>
  <c r="AX117" i="28" s="1"/>
  <c r="E118" i="28"/>
  <c r="E119" i="28"/>
  <c r="E120" i="28"/>
  <c r="E121" i="28"/>
  <c r="E122" i="28"/>
  <c r="E123" i="28"/>
  <c r="AX123" i="28" s="1"/>
  <c r="E124" i="28"/>
  <c r="AX124" i="28" s="1"/>
  <c r="E125" i="28"/>
  <c r="E126" i="28"/>
  <c r="E127" i="28"/>
  <c r="AX127" i="28" s="1"/>
  <c r="D127" i="28"/>
  <c r="E128" i="28"/>
  <c r="F128" i="28" s="1"/>
  <c r="G128" i="28" s="1"/>
  <c r="E129" i="28"/>
  <c r="AX129" i="28" s="1"/>
  <c r="AE145" i="28" a="1"/>
  <c r="AE145" i="28" s="1"/>
  <c r="AE144" i="28" a="1"/>
  <c r="AE144" i="28" s="1"/>
  <c r="AE143" i="28" a="1"/>
  <c r="AE143" i="28" s="1"/>
  <c r="AE142" i="28" a="1"/>
  <c r="AE142" i="28" s="1"/>
  <c r="AE141" i="28" a="1"/>
  <c r="AE141" i="28" s="1"/>
  <c r="AE140" i="28" a="1"/>
  <c r="AE140" i="28" s="1"/>
  <c r="AE139" i="28" a="1"/>
  <c r="AE139" i="28" s="1"/>
  <c r="AE138" i="28" a="1"/>
  <c r="AE138" i="28" s="1"/>
  <c r="AE137" i="28" a="1"/>
  <c r="AE137" i="28" s="1"/>
  <c r="AE136" i="28" a="1"/>
  <c r="AE136" i="28" s="1"/>
  <c r="AE135" i="28" a="1"/>
  <c r="AE135" i="28" s="1"/>
  <c r="AE134" i="28" a="1"/>
  <c r="AE134" i="28" s="1"/>
  <c r="AE133" i="28" a="1"/>
  <c r="AE133" i="28" s="1"/>
  <c r="AE132" i="28" a="1"/>
  <c r="AE132" i="28" s="1"/>
  <c r="AE131" i="28" a="1"/>
  <c r="AE131" i="28" s="1"/>
  <c r="AE130" i="28" a="1"/>
  <c r="AE130" i="28" s="1"/>
  <c r="AO129" i="28"/>
  <c r="AT129" i="28"/>
  <c r="AO128" i="28"/>
  <c r="AT128" i="28"/>
  <c r="AO127" i="28"/>
  <c r="AT127" i="28"/>
  <c r="AO126" i="28"/>
  <c r="AT126" i="28"/>
  <c r="AO125" i="28"/>
  <c r="AT125" i="28"/>
  <c r="AO124" i="28"/>
  <c r="AT124" i="28"/>
  <c r="AO123" i="28"/>
  <c r="AT123" i="28"/>
  <c r="AO122" i="28"/>
  <c r="AT122" i="28"/>
  <c r="AO121" i="28"/>
  <c r="AT121" i="28"/>
  <c r="AO120" i="28"/>
  <c r="AT120" i="28"/>
  <c r="AO119" i="28"/>
  <c r="AT119" i="28"/>
  <c r="AO118" i="28"/>
  <c r="AT118" i="28"/>
  <c r="AO117" i="28"/>
  <c r="AT117" i="28"/>
  <c r="AO116" i="28"/>
  <c r="AT116" i="28"/>
  <c r="AO115" i="28"/>
  <c r="AT115" i="28"/>
  <c r="AO114" i="28"/>
  <c r="AT114" i="28"/>
  <c r="AO113" i="28"/>
  <c r="AT113" i="28"/>
  <c r="AO112" i="28"/>
  <c r="AT112" i="28"/>
  <c r="AO111" i="28"/>
  <c r="AT111" i="28"/>
  <c r="AO110" i="28"/>
  <c r="AT110" i="28"/>
  <c r="AO109" i="28"/>
  <c r="AT109" i="28"/>
  <c r="AO108" i="28"/>
  <c r="AT108" i="28"/>
  <c r="AO107" i="28"/>
  <c r="AT107" i="28"/>
  <c r="AO106" i="28"/>
  <c r="AT106" i="28"/>
  <c r="AO105" i="28"/>
  <c r="AT105" i="28"/>
  <c r="AO104" i="28"/>
  <c r="AT104" i="28"/>
  <c r="AO103" i="28"/>
  <c r="AT103" i="28"/>
  <c r="AO102" i="28"/>
  <c r="AT102" i="28"/>
  <c r="AO101" i="28"/>
  <c r="AT101" i="28"/>
  <c r="AO100" i="28"/>
  <c r="AT100" i="28"/>
  <c r="AO99" i="28"/>
  <c r="J99" i="28"/>
  <c r="M99" i="28" s="1"/>
  <c r="AT99" i="28"/>
  <c r="AO98" i="28"/>
  <c r="AT98" i="28"/>
  <c r="AO97" i="28"/>
  <c r="AT97" i="28"/>
  <c r="AO96" i="28"/>
  <c r="AT96" i="28"/>
  <c r="AO95" i="28"/>
  <c r="AT95" i="28"/>
  <c r="AO94" i="28"/>
  <c r="AT94" i="28"/>
  <c r="AO93" i="28"/>
  <c r="AT93" i="28"/>
  <c r="AO92" i="28"/>
  <c r="N92" i="28"/>
  <c r="AT92" i="28"/>
  <c r="AO91" i="28"/>
  <c r="AT91" i="28"/>
  <c r="AO90" i="28"/>
  <c r="AT90" i="28"/>
  <c r="AO89" i="28"/>
  <c r="AT89" i="28"/>
  <c r="AO88" i="28"/>
  <c r="AT88" i="28"/>
  <c r="AO87" i="28"/>
  <c r="AT87" i="28"/>
  <c r="AO86" i="28"/>
  <c r="AT86" i="28"/>
  <c r="AO85" i="28"/>
  <c r="AT85" i="28"/>
  <c r="AO84" i="28"/>
  <c r="AT84" i="28"/>
  <c r="AO83" i="28"/>
  <c r="AT83" i="28"/>
  <c r="AO82" i="28"/>
  <c r="AT82" i="28"/>
  <c r="AO81" i="28"/>
  <c r="AT81" i="28"/>
  <c r="AO80" i="28"/>
  <c r="AT80" i="28"/>
  <c r="AO79" i="28"/>
  <c r="AT79" i="28"/>
  <c r="AO78" i="28"/>
  <c r="AT78" i="28"/>
  <c r="AO77" i="28"/>
  <c r="AT77" i="28"/>
  <c r="AO76" i="28"/>
  <c r="AT76" i="28"/>
  <c r="AO75" i="28"/>
  <c r="AT75" i="28"/>
  <c r="AO74" i="28"/>
  <c r="AT74" i="28"/>
  <c r="AO73" i="28"/>
  <c r="AT73" i="28"/>
  <c r="AO72" i="28"/>
  <c r="AT72" i="28"/>
  <c r="AO71" i="28"/>
  <c r="AT71" i="28"/>
  <c r="AO70" i="28"/>
  <c r="AT70" i="28"/>
  <c r="AO69" i="28"/>
  <c r="AT69" i="28"/>
  <c r="AO68" i="28"/>
  <c r="AT68" i="28"/>
  <c r="AO67" i="28"/>
  <c r="AT67" i="28"/>
  <c r="AO66" i="28"/>
  <c r="AT66" i="28"/>
  <c r="AT65" i="28"/>
  <c r="AT64" i="28"/>
  <c r="AT63" i="28"/>
  <c r="AT62" i="28"/>
  <c r="AT61" i="28"/>
  <c r="AT60" i="28"/>
  <c r="AT59" i="28"/>
  <c r="AT58" i="28"/>
  <c r="AT57" i="28"/>
  <c r="AT56" i="28"/>
  <c r="AT55" i="28"/>
  <c r="AT54" i="28"/>
  <c r="AT53" i="28"/>
  <c r="AT52" i="28"/>
  <c r="AT51" i="28"/>
  <c r="AT50" i="28"/>
  <c r="AT49" i="28"/>
  <c r="AT48" i="28"/>
  <c r="AT47" i="28"/>
  <c r="AT46" i="28"/>
  <c r="AT45" i="28"/>
  <c r="AH44" i="28"/>
  <c r="AT44" i="28"/>
  <c r="AT43" i="28"/>
  <c r="AT42" i="28"/>
  <c r="AT41" i="28"/>
  <c r="AT40" i="28"/>
  <c r="J39" i="28"/>
  <c r="AT39" i="28"/>
  <c r="AT38" i="28"/>
  <c r="AH37" i="28"/>
  <c r="AT37" i="28"/>
  <c r="J36" i="28"/>
  <c r="M36" i="28" s="1"/>
  <c r="AT36" i="28"/>
  <c r="AT35" i="28"/>
  <c r="AT34" i="28"/>
  <c r="AT33" i="28"/>
  <c r="AT32" i="28"/>
  <c r="AT31" i="28"/>
  <c r="AT30" i="28"/>
  <c r="AT29" i="28"/>
  <c r="AT28" i="28"/>
  <c r="J27" i="28"/>
  <c r="AT27" i="28"/>
  <c r="AT26" i="28"/>
  <c r="AO25" i="28"/>
  <c r="AT25" i="28"/>
  <c r="AO24" i="28"/>
  <c r="AT24" i="28"/>
  <c r="AO23" i="28"/>
  <c r="J23" i="28"/>
  <c r="AT23" i="28"/>
  <c r="AO22" i="28"/>
  <c r="AT22" i="28"/>
  <c r="AO21" i="28"/>
  <c r="AT21" i="28"/>
  <c r="AO20" i="28"/>
  <c r="AT20" i="28"/>
  <c r="AO19" i="28"/>
  <c r="AT19" i="28"/>
  <c r="AO18" i="28"/>
  <c r="AT18" i="28"/>
  <c r="AO17" i="28"/>
  <c r="AT17" i="28"/>
  <c r="AO16" i="28"/>
  <c r="AT16" i="28"/>
  <c r="AO15" i="28"/>
  <c r="J15" i="28"/>
  <c r="M15" i="28" s="1"/>
  <c r="AT15" i="28"/>
  <c r="AO14" i="28"/>
  <c r="AT14" i="28"/>
  <c r="AO13" i="28"/>
  <c r="AT13" i="28"/>
  <c r="AO12" i="28"/>
  <c r="J12" i="28"/>
  <c r="N12" i="28" s="1"/>
  <c r="AT12" i="28"/>
  <c r="AO11" i="28"/>
  <c r="AT11" i="28"/>
  <c r="AO10" i="28"/>
  <c r="AT10" i="28"/>
  <c r="AO9" i="28"/>
  <c r="AT9" i="28"/>
  <c r="AO8" i="28"/>
  <c r="J8" i="28"/>
  <c r="AT8" i="28"/>
  <c r="AO7" i="28"/>
  <c r="AT7" i="28"/>
  <c r="AO6" i="28"/>
  <c r="AT6" i="28"/>
  <c r="AO5" i="28"/>
  <c r="AT5" i="28"/>
  <c r="AO4" i="28"/>
  <c r="AT4" i="28"/>
  <c r="AO3" i="28"/>
  <c r="AT3" i="28"/>
  <c r="AT2" i="28"/>
  <c r="AE130" i="12" a="1"/>
  <c r="AE130" i="12" s="1"/>
  <c r="AE131" i="12" a="1"/>
  <c r="AE131" i="12" s="1"/>
  <c r="AE132" i="12" a="1"/>
  <c r="AE132" i="12" s="1"/>
  <c r="AE133" i="12" a="1"/>
  <c r="AE133" i="12" s="1"/>
  <c r="AE134" i="12" a="1"/>
  <c r="AE134" i="12" s="1"/>
  <c r="AE135" i="12" a="1"/>
  <c r="AE135" i="12" s="1"/>
  <c r="AE136" i="12" a="1"/>
  <c r="AE136" i="12" s="1"/>
  <c r="AE137" i="12" a="1"/>
  <c r="AE137" i="12" s="1"/>
  <c r="AE138" i="12" a="1"/>
  <c r="AE138" i="12" s="1"/>
  <c r="AE139" i="12" a="1"/>
  <c r="AE139" i="12" s="1"/>
  <c r="AE140" i="12" a="1"/>
  <c r="AE140" i="12" s="1"/>
  <c r="AE141" i="12" a="1"/>
  <c r="AE141" i="12" s="1"/>
  <c r="AE142" i="12" a="1"/>
  <c r="AE142" i="12" s="1"/>
  <c r="AE143" i="12" a="1"/>
  <c r="AE143" i="12" s="1"/>
  <c r="AE144" i="12" a="1"/>
  <c r="AE144" i="12" s="1"/>
  <c r="AE145" i="12" a="1"/>
  <c r="AE145" i="12" s="1"/>
  <c r="AO67" i="12"/>
  <c r="AO68" i="12"/>
  <c r="AO69" i="12"/>
  <c r="AO70" i="12"/>
  <c r="AO71" i="12"/>
  <c r="AO72" i="12"/>
  <c r="AO73" i="12"/>
  <c r="AO74" i="12"/>
  <c r="AO75" i="12"/>
  <c r="AO76" i="12"/>
  <c r="AO77" i="12"/>
  <c r="AO78" i="12"/>
  <c r="AO79" i="12"/>
  <c r="AO80" i="12"/>
  <c r="AO81" i="12"/>
  <c r="AO82" i="12"/>
  <c r="AO83" i="12"/>
  <c r="AO84" i="12"/>
  <c r="AO85" i="12"/>
  <c r="AO86" i="12"/>
  <c r="AO87" i="12"/>
  <c r="AO88" i="12"/>
  <c r="AO89" i="12"/>
  <c r="AO90" i="12"/>
  <c r="AO91" i="12"/>
  <c r="AO92" i="12"/>
  <c r="AO93" i="12"/>
  <c r="AO94" i="12"/>
  <c r="AO95" i="12"/>
  <c r="AO96" i="12"/>
  <c r="AO97" i="12"/>
  <c r="AO98" i="12"/>
  <c r="AO99" i="12"/>
  <c r="AO100" i="12"/>
  <c r="AO101" i="12"/>
  <c r="AO102" i="12"/>
  <c r="AO103" i="12"/>
  <c r="AO104" i="12"/>
  <c r="AO105" i="12"/>
  <c r="AO106" i="12"/>
  <c r="AO107" i="12"/>
  <c r="AO108" i="12"/>
  <c r="AO109" i="12"/>
  <c r="AO110" i="12"/>
  <c r="AO111" i="12"/>
  <c r="AO112" i="12"/>
  <c r="AO113" i="12"/>
  <c r="AO114" i="12"/>
  <c r="AO115" i="12"/>
  <c r="AO116" i="12"/>
  <c r="AO117" i="12"/>
  <c r="AO118" i="12"/>
  <c r="AO119" i="12"/>
  <c r="AO120" i="12"/>
  <c r="AO121" i="12"/>
  <c r="AO122" i="12"/>
  <c r="AO123" i="12"/>
  <c r="AO124" i="12"/>
  <c r="AO125" i="12"/>
  <c r="AO126" i="12"/>
  <c r="AO127" i="12"/>
  <c r="AO128" i="12"/>
  <c r="AO129" i="12"/>
  <c r="AO66" i="12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149" i="1"/>
  <c r="E150" i="1"/>
  <c r="E151" i="1"/>
  <c r="E152" i="1"/>
  <c r="E153" i="1"/>
  <c r="E154" i="1"/>
  <c r="E155" i="1"/>
  <c r="E147" i="1"/>
  <c r="E148" i="1"/>
  <c r="E146" i="1"/>
  <c r="AF58" i="12"/>
  <c r="AF59" i="12"/>
  <c r="AF60" i="12"/>
  <c r="AF61" i="12"/>
  <c r="AF62" i="12"/>
  <c r="AF63" i="12"/>
  <c r="AF64" i="12"/>
  <c r="AF65" i="12"/>
  <c r="AF42" i="12"/>
  <c r="AF43" i="12"/>
  <c r="AF44" i="12"/>
  <c r="AF45" i="12"/>
  <c r="AF46" i="12"/>
  <c r="AF47" i="12"/>
  <c r="AF48" i="12"/>
  <c r="AF49" i="12"/>
  <c r="AF10" i="12"/>
  <c r="AF11" i="12"/>
  <c r="AF12" i="12"/>
  <c r="AF13" i="12"/>
  <c r="AF14" i="12"/>
  <c r="AF15" i="12"/>
  <c r="AF16" i="12"/>
  <c r="AF17" i="12"/>
  <c r="AF26" i="12"/>
  <c r="AF27" i="12"/>
  <c r="AF28" i="12"/>
  <c r="AF29" i="12"/>
  <c r="AF30" i="12"/>
  <c r="AF31" i="12"/>
  <c r="AF32" i="12"/>
  <c r="AF33" i="12"/>
  <c r="AO3" i="12"/>
  <c r="AO4" i="12"/>
  <c r="AO5" i="12"/>
  <c r="AO6" i="12"/>
  <c r="AO7" i="12"/>
  <c r="AO8" i="12"/>
  <c r="AO9" i="12"/>
  <c r="AO10" i="12"/>
  <c r="AO11" i="12"/>
  <c r="AO12" i="12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" i="12"/>
  <c r="AJ49" i="12"/>
  <c r="AL49" i="12" s="1"/>
  <c r="AJ48" i="12"/>
  <c r="AL48" i="12" s="1"/>
  <c r="AJ47" i="12"/>
  <c r="AL47" i="12" s="1"/>
  <c r="AJ46" i="12"/>
  <c r="AL46" i="12" s="1"/>
  <c r="AJ45" i="12"/>
  <c r="AL45" i="12" s="1"/>
  <c r="AJ44" i="12"/>
  <c r="AL44" i="12" s="1"/>
  <c r="AJ43" i="12"/>
  <c r="AL43" i="12" s="1"/>
  <c r="AJ42" i="12"/>
  <c r="AL42" i="12" s="1"/>
  <c r="AJ41" i="12"/>
  <c r="AK41" i="12" s="1"/>
  <c r="AJ40" i="12"/>
  <c r="AK40" i="12" s="1"/>
  <c r="AJ39" i="12"/>
  <c r="AK39" i="12" s="1"/>
  <c r="AJ38" i="12"/>
  <c r="AK38" i="12" s="1"/>
  <c r="AJ37" i="12"/>
  <c r="AK37" i="12" s="1"/>
  <c r="AJ36" i="12"/>
  <c r="AK36" i="12" s="1"/>
  <c r="AJ35" i="12"/>
  <c r="AK35" i="12" s="1"/>
  <c r="AJ34" i="12"/>
  <c r="AK34" i="12" s="1"/>
  <c r="AH31" i="28"/>
  <c r="A51" i="28"/>
  <c r="D51" i="28"/>
  <c r="F62" i="28"/>
  <c r="G62" i="28" s="1"/>
  <c r="D60" i="28"/>
  <c r="F16" i="28"/>
  <c r="G16" i="28" s="1"/>
  <c r="W16" i="28" s="1"/>
  <c r="A122" i="28"/>
  <c r="BC122" i="28" s="1"/>
  <c r="F7" i="28"/>
  <c r="G7" i="28" s="1"/>
  <c r="M75" i="28"/>
  <c r="A99" i="28"/>
  <c r="AA16" i="28"/>
  <c r="N21" i="28"/>
  <c r="N4" i="28"/>
  <c r="L4" i="28"/>
  <c r="L12" i="28"/>
  <c r="AH8" i="28"/>
  <c r="F8" i="28"/>
  <c r="G8" i="28" s="1"/>
  <c r="AU8" i="28" s="1"/>
  <c r="F10" i="28"/>
  <c r="G10" i="28" s="1"/>
  <c r="Y10" i="28" s="1"/>
  <c r="D23" i="28"/>
  <c r="AH10" i="28"/>
  <c r="AH16" i="28"/>
  <c r="AH29" i="28"/>
  <c r="F39" i="28"/>
  <c r="G39" i="28" s="1"/>
  <c r="AA39" i="28" s="1"/>
  <c r="AH39" i="28"/>
  <c r="F29" i="28"/>
  <c r="G29" i="28" s="1"/>
  <c r="F37" i="28"/>
  <c r="G37" i="28" s="1"/>
  <c r="Q37" i="28" s="1"/>
  <c r="BA37" i="28" s="1"/>
  <c r="F47" i="28"/>
  <c r="G47" i="28" s="1"/>
  <c r="U47" i="28" s="1"/>
  <c r="F54" i="28"/>
  <c r="G54" i="28" s="1"/>
  <c r="L60" i="28"/>
  <c r="N60" i="28"/>
  <c r="AH45" i="28"/>
  <c r="F46" i="28"/>
  <c r="G46" i="28" s="1"/>
  <c r="N52" i="28"/>
  <c r="M52" i="28"/>
  <c r="D62" i="28"/>
  <c r="F79" i="28"/>
  <c r="G79" i="28" s="1"/>
  <c r="W79" i="28" s="1"/>
  <c r="F91" i="28"/>
  <c r="G91" i="28" s="1"/>
  <c r="W91" i="28" s="1"/>
  <c r="N90" i="28"/>
  <c r="AH63" i="28"/>
  <c r="F70" i="28"/>
  <c r="G70" i="28" s="1"/>
  <c r="Q70" i="28" s="1"/>
  <c r="BA70" i="28" s="1"/>
  <c r="F102" i="28"/>
  <c r="G102" i="28" s="1"/>
  <c r="L92" i="28"/>
  <c r="M92" i="28"/>
  <c r="M113" i="28"/>
  <c r="M122" i="28"/>
  <c r="L129" i="28"/>
  <c r="F124" i="28"/>
  <c r="G124" i="28" s="1"/>
  <c r="R124" i="28" s="1"/>
  <c r="AT42" i="12"/>
  <c r="AT43" i="12"/>
  <c r="AT44" i="12"/>
  <c r="AT45" i="12"/>
  <c r="AT46" i="12"/>
  <c r="AT47" i="12"/>
  <c r="AT48" i="12"/>
  <c r="AT49" i="12"/>
  <c r="AT50" i="12"/>
  <c r="AT51" i="12"/>
  <c r="AT52" i="12"/>
  <c r="AT53" i="12"/>
  <c r="AT54" i="12"/>
  <c r="AT55" i="12"/>
  <c r="AT56" i="12"/>
  <c r="AT57" i="12"/>
  <c r="AT58" i="12"/>
  <c r="AT59" i="12"/>
  <c r="AT60" i="12"/>
  <c r="AT61" i="12"/>
  <c r="AT62" i="12"/>
  <c r="AT63" i="12"/>
  <c r="AT64" i="12"/>
  <c r="AT65" i="12"/>
  <c r="AT66" i="12"/>
  <c r="AT67" i="12"/>
  <c r="AT68" i="12"/>
  <c r="AT69" i="12"/>
  <c r="AT70" i="12"/>
  <c r="AT71" i="12"/>
  <c r="AT72" i="12"/>
  <c r="AT73" i="12"/>
  <c r="AT74" i="12"/>
  <c r="AT75" i="12"/>
  <c r="AT76" i="12"/>
  <c r="AT77" i="12"/>
  <c r="AT78" i="12"/>
  <c r="AT79" i="12"/>
  <c r="AT80" i="12"/>
  <c r="AT81" i="12"/>
  <c r="AT82" i="12"/>
  <c r="AT83" i="12"/>
  <c r="AT84" i="12"/>
  <c r="AT85" i="12"/>
  <c r="AT86" i="12"/>
  <c r="AT87" i="12"/>
  <c r="AT88" i="12"/>
  <c r="AT89" i="12"/>
  <c r="AT90" i="12"/>
  <c r="AT91" i="12"/>
  <c r="AT92" i="12"/>
  <c r="AT93" i="12"/>
  <c r="AT94" i="12"/>
  <c r="AT95" i="12"/>
  <c r="AT96" i="12"/>
  <c r="AT97" i="12"/>
  <c r="AT98" i="12"/>
  <c r="AT99" i="12"/>
  <c r="AT100" i="12"/>
  <c r="AT101" i="12"/>
  <c r="AT102" i="12"/>
  <c r="AT103" i="12"/>
  <c r="AT104" i="12"/>
  <c r="AT105" i="12"/>
  <c r="AT106" i="12"/>
  <c r="AT107" i="12"/>
  <c r="AT108" i="12"/>
  <c r="AT109" i="12"/>
  <c r="AT110" i="12"/>
  <c r="AT111" i="12"/>
  <c r="AT112" i="12"/>
  <c r="AT113" i="12"/>
  <c r="AT114" i="12"/>
  <c r="AT115" i="12"/>
  <c r="AT116" i="12"/>
  <c r="AT117" i="12"/>
  <c r="AT118" i="12"/>
  <c r="AT119" i="12"/>
  <c r="AT120" i="12"/>
  <c r="AT121" i="12"/>
  <c r="AT122" i="12"/>
  <c r="AT123" i="12"/>
  <c r="AT124" i="12"/>
  <c r="AT125" i="12"/>
  <c r="AT126" i="12"/>
  <c r="AT127" i="12"/>
  <c r="AT128" i="12"/>
  <c r="AT129" i="12"/>
  <c r="AT2" i="12"/>
  <c r="AT41" i="12"/>
  <c r="AT40" i="12"/>
  <c r="AT39" i="12"/>
  <c r="AT38" i="12"/>
  <c r="AT37" i="12"/>
  <c r="AT36" i="12"/>
  <c r="AT35" i="12"/>
  <c r="AT34" i="12"/>
  <c r="AT33" i="12"/>
  <c r="AT32" i="12"/>
  <c r="AT31" i="12"/>
  <c r="AT30" i="12"/>
  <c r="AT29" i="12"/>
  <c r="AT28" i="12"/>
  <c r="AT27" i="12"/>
  <c r="AT26" i="12"/>
  <c r="AT25" i="12"/>
  <c r="AT24" i="12"/>
  <c r="AT23" i="12"/>
  <c r="AT22" i="12"/>
  <c r="AT21" i="12"/>
  <c r="AT20" i="12"/>
  <c r="AT19" i="12"/>
  <c r="AT18" i="12"/>
  <c r="AT17" i="12"/>
  <c r="AT16" i="12"/>
  <c r="AT15" i="12"/>
  <c r="AT14" i="12"/>
  <c r="AT13" i="12"/>
  <c r="AT12" i="12"/>
  <c r="AT11" i="12"/>
  <c r="AT10" i="12"/>
  <c r="AT9" i="12"/>
  <c r="AT8" i="12"/>
  <c r="AT7" i="12"/>
  <c r="AT6" i="12"/>
  <c r="AT5" i="12"/>
  <c r="AT4" i="12"/>
  <c r="AT3" i="12"/>
  <c r="H14" i="12"/>
  <c r="J14" i="12" s="1"/>
  <c r="L14" i="12" s="1"/>
  <c r="H15" i="12"/>
  <c r="J15" i="12" s="1"/>
  <c r="H16" i="12"/>
  <c r="J16" i="12" s="1"/>
  <c r="M16" i="12" s="1"/>
  <c r="H17" i="12"/>
  <c r="J17" i="12" s="1"/>
  <c r="N17" i="12" s="1"/>
  <c r="H18" i="12"/>
  <c r="J18" i="12" s="1"/>
  <c r="H19" i="12"/>
  <c r="J19" i="12" s="1"/>
  <c r="H20" i="12"/>
  <c r="J20" i="12" s="1"/>
  <c r="L20" i="12" s="1"/>
  <c r="H21" i="12"/>
  <c r="J21" i="12" s="1"/>
  <c r="H22" i="12"/>
  <c r="J22" i="12" s="1"/>
  <c r="H23" i="12"/>
  <c r="J23" i="12" s="1"/>
  <c r="H24" i="12"/>
  <c r="J24" i="12" s="1"/>
  <c r="N24" i="12" s="1"/>
  <c r="H25" i="12"/>
  <c r="J25" i="12" s="1"/>
  <c r="N25" i="12" s="1"/>
  <c r="H26" i="12"/>
  <c r="J26" i="12" s="1"/>
  <c r="N26" i="12" s="1"/>
  <c r="H27" i="12"/>
  <c r="J27" i="12" s="1"/>
  <c r="M27" i="12" s="1"/>
  <c r="H28" i="12"/>
  <c r="J28" i="12" s="1"/>
  <c r="H29" i="12"/>
  <c r="J29" i="12" s="1"/>
  <c r="H30" i="12"/>
  <c r="J30" i="12" s="1"/>
  <c r="L30" i="12" s="1"/>
  <c r="H31" i="12"/>
  <c r="J31" i="12" s="1"/>
  <c r="H32" i="12"/>
  <c r="J32" i="12" s="1"/>
  <c r="L32" i="12" s="1"/>
  <c r="H33" i="12"/>
  <c r="J33" i="12" s="1"/>
  <c r="H34" i="12"/>
  <c r="J34" i="12" s="1"/>
  <c r="L34" i="12" s="1"/>
  <c r="H35" i="12"/>
  <c r="J35" i="12" s="1"/>
  <c r="H36" i="12"/>
  <c r="J36" i="12" s="1"/>
  <c r="H37" i="12"/>
  <c r="J37" i="12" s="1"/>
  <c r="L37" i="12" s="1"/>
  <c r="H38" i="12"/>
  <c r="J38" i="12" s="1"/>
  <c r="M38" i="12" s="1"/>
  <c r="H39" i="12"/>
  <c r="J39" i="12" s="1"/>
  <c r="M39" i="12" s="1"/>
  <c r="H40" i="12"/>
  <c r="J40" i="12" s="1"/>
  <c r="M40" i="12" s="1"/>
  <c r="H41" i="12"/>
  <c r="J41" i="12" s="1"/>
  <c r="N41" i="12" s="1"/>
  <c r="H42" i="12"/>
  <c r="J42" i="12" s="1"/>
  <c r="H43" i="12"/>
  <c r="J43" i="12" s="1"/>
  <c r="L43" i="12" s="1"/>
  <c r="H44" i="12"/>
  <c r="J44" i="12" s="1"/>
  <c r="L44" i="12" s="1"/>
  <c r="H45" i="12"/>
  <c r="J45" i="12" s="1"/>
  <c r="L45" i="12" s="1"/>
  <c r="H46" i="12"/>
  <c r="J46" i="12" s="1"/>
  <c r="H47" i="12"/>
  <c r="J47" i="12" s="1"/>
  <c r="H48" i="12"/>
  <c r="J48" i="12" s="1"/>
  <c r="H49" i="12"/>
  <c r="J49" i="12" s="1"/>
  <c r="N49" i="12" s="1"/>
  <c r="H50" i="12"/>
  <c r="J50" i="12" s="1"/>
  <c r="H51" i="12"/>
  <c r="J51" i="12" s="1"/>
  <c r="L51" i="12" s="1"/>
  <c r="H52" i="12"/>
  <c r="J52" i="12" s="1"/>
  <c r="H53" i="12"/>
  <c r="J53" i="12" s="1"/>
  <c r="N53" i="12" s="1"/>
  <c r="H54" i="12"/>
  <c r="J54" i="12" s="1"/>
  <c r="H55" i="12"/>
  <c r="J55" i="12" s="1"/>
  <c r="H56" i="12"/>
  <c r="J56" i="12" s="1"/>
  <c r="N56" i="12" s="1"/>
  <c r="H57" i="12"/>
  <c r="J57" i="12" s="1"/>
  <c r="N57" i="12" s="1"/>
  <c r="H58" i="12"/>
  <c r="J58" i="12" s="1"/>
  <c r="N58" i="12" s="1"/>
  <c r="H59" i="12"/>
  <c r="J59" i="12" s="1"/>
  <c r="L59" i="12" s="1"/>
  <c r="H60" i="12"/>
  <c r="J60" i="12" s="1"/>
  <c r="L60" i="12" s="1"/>
  <c r="H61" i="12"/>
  <c r="J61" i="12" s="1"/>
  <c r="N61" i="12" s="1"/>
  <c r="H62" i="12"/>
  <c r="J62" i="12" s="1"/>
  <c r="L62" i="12" s="1"/>
  <c r="H63" i="12"/>
  <c r="J63" i="12" s="1"/>
  <c r="N63" i="12" s="1"/>
  <c r="H64" i="12"/>
  <c r="J64" i="12" s="1"/>
  <c r="N64" i="12" s="1"/>
  <c r="H65" i="12"/>
  <c r="J65" i="12" s="1"/>
  <c r="M65" i="12" s="1"/>
  <c r="H66" i="12"/>
  <c r="J66" i="12" s="1"/>
  <c r="H67" i="12"/>
  <c r="J67" i="12" s="1"/>
  <c r="M67" i="12" s="1"/>
  <c r="H68" i="12"/>
  <c r="J68" i="12" s="1"/>
  <c r="H69" i="12"/>
  <c r="J69" i="12" s="1"/>
  <c r="L69" i="12" s="1"/>
  <c r="H70" i="12"/>
  <c r="J70" i="12" s="1"/>
  <c r="N70" i="12" s="1"/>
  <c r="H71" i="12"/>
  <c r="J71" i="12" s="1"/>
  <c r="H72" i="12"/>
  <c r="J72" i="12" s="1"/>
  <c r="M72" i="12" s="1"/>
  <c r="H73" i="12"/>
  <c r="J73" i="12" s="1"/>
  <c r="M73" i="12" s="1"/>
  <c r="H74" i="12"/>
  <c r="J74" i="12" s="1"/>
  <c r="N74" i="12" s="1"/>
  <c r="H75" i="12"/>
  <c r="J75" i="12" s="1"/>
  <c r="H76" i="12"/>
  <c r="J76" i="12" s="1"/>
  <c r="L76" i="12" s="1"/>
  <c r="H77" i="12"/>
  <c r="J77" i="12" s="1"/>
  <c r="L77" i="12" s="1"/>
  <c r="H78" i="12"/>
  <c r="J78" i="12" s="1"/>
  <c r="M78" i="12" s="1"/>
  <c r="H79" i="12"/>
  <c r="J79" i="12" s="1"/>
  <c r="H80" i="12"/>
  <c r="J80" i="12" s="1"/>
  <c r="M80" i="12" s="1"/>
  <c r="H81" i="12"/>
  <c r="J81" i="12" s="1"/>
  <c r="M81" i="12" s="1"/>
  <c r="H82" i="12"/>
  <c r="J82" i="12" s="1"/>
  <c r="H83" i="12"/>
  <c r="J83" i="12" s="1"/>
  <c r="H84" i="12"/>
  <c r="J84" i="12" s="1"/>
  <c r="L84" i="12" s="1"/>
  <c r="H85" i="12"/>
  <c r="J85" i="12" s="1"/>
  <c r="N85" i="12" s="1"/>
  <c r="H86" i="12"/>
  <c r="J86" i="12" s="1"/>
  <c r="H87" i="12"/>
  <c r="J87" i="12" s="1"/>
  <c r="L87" i="12" s="1"/>
  <c r="H88" i="12"/>
  <c r="J88" i="12" s="1"/>
  <c r="M88" i="12" s="1"/>
  <c r="H89" i="12"/>
  <c r="J89" i="12" s="1"/>
  <c r="M89" i="12" s="1"/>
  <c r="H90" i="12"/>
  <c r="J90" i="12" s="1"/>
  <c r="H91" i="12"/>
  <c r="J91" i="12" s="1"/>
  <c r="H92" i="12"/>
  <c r="J92" i="12" s="1"/>
  <c r="L92" i="12" s="1"/>
  <c r="H93" i="12"/>
  <c r="J93" i="12" s="1"/>
  <c r="N93" i="12" s="1"/>
  <c r="H94" i="12"/>
  <c r="J94" i="12" s="1"/>
  <c r="N94" i="12" s="1"/>
  <c r="H95" i="12"/>
  <c r="J95" i="12" s="1"/>
  <c r="H96" i="12"/>
  <c r="J96" i="12" s="1"/>
  <c r="L96" i="12" s="1"/>
  <c r="H97" i="12"/>
  <c r="J97" i="12" s="1"/>
  <c r="H98" i="12"/>
  <c r="J98" i="12" s="1"/>
  <c r="M98" i="12" s="1"/>
  <c r="H99" i="12"/>
  <c r="J99" i="12" s="1"/>
  <c r="N99" i="12" s="1"/>
  <c r="H100" i="12"/>
  <c r="J100" i="12" s="1"/>
  <c r="H101" i="12"/>
  <c r="J101" i="12" s="1"/>
  <c r="M101" i="12" s="1"/>
  <c r="H102" i="12"/>
  <c r="J102" i="12" s="1"/>
  <c r="N102" i="12" s="1"/>
  <c r="H103" i="12"/>
  <c r="J103" i="12" s="1"/>
  <c r="H104" i="12"/>
  <c r="J104" i="12" s="1"/>
  <c r="H105" i="12"/>
  <c r="J105" i="12" s="1"/>
  <c r="M105" i="12" s="1"/>
  <c r="H106" i="12"/>
  <c r="J106" i="12" s="1"/>
  <c r="H107" i="12"/>
  <c r="J107" i="12" s="1"/>
  <c r="H108" i="12"/>
  <c r="J108" i="12" s="1"/>
  <c r="M108" i="12" s="1"/>
  <c r="H109" i="12"/>
  <c r="J109" i="12" s="1"/>
  <c r="N109" i="12" s="1"/>
  <c r="H110" i="12"/>
  <c r="J110" i="12" s="1"/>
  <c r="L110" i="12" s="1"/>
  <c r="H111" i="12"/>
  <c r="J111" i="12" s="1"/>
  <c r="L111" i="12" s="1"/>
  <c r="H112" i="12"/>
  <c r="J112" i="12" s="1"/>
  <c r="L112" i="12" s="1"/>
  <c r="H113" i="12"/>
  <c r="J113" i="12" s="1"/>
  <c r="M113" i="12" s="1"/>
  <c r="H114" i="12"/>
  <c r="J114" i="12" s="1"/>
  <c r="M114" i="12" s="1"/>
  <c r="H115" i="12"/>
  <c r="J115" i="12" s="1"/>
  <c r="H116" i="12"/>
  <c r="J116" i="12" s="1"/>
  <c r="H117" i="12"/>
  <c r="J117" i="12" s="1"/>
  <c r="H118" i="12"/>
  <c r="J118" i="12" s="1"/>
  <c r="H119" i="12"/>
  <c r="J119" i="12" s="1"/>
  <c r="H120" i="12"/>
  <c r="J120" i="12" s="1"/>
  <c r="L120" i="12" s="1"/>
  <c r="H121" i="12"/>
  <c r="J121" i="12" s="1"/>
  <c r="L121" i="12" s="1"/>
  <c r="H122" i="12"/>
  <c r="J122" i="12" s="1"/>
  <c r="L122" i="12" s="1"/>
  <c r="H123" i="12"/>
  <c r="J123" i="12" s="1"/>
  <c r="H124" i="12"/>
  <c r="J124" i="12" s="1"/>
  <c r="N124" i="12" s="1"/>
  <c r="H125" i="12"/>
  <c r="J125" i="12" s="1"/>
  <c r="L125" i="12" s="1"/>
  <c r="H126" i="12"/>
  <c r="J126" i="12" s="1"/>
  <c r="M126" i="12" s="1"/>
  <c r="H127" i="12"/>
  <c r="J127" i="12"/>
  <c r="N127" i="12" s="1"/>
  <c r="H128" i="12"/>
  <c r="J128" i="12" s="1"/>
  <c r="H129" i="12"/>
  <c r="J129" i="12" s="1"/>
  <c r="N129" i="12" s="1"/>
  <c r="J3" i="12"/>
  <c r="N3" i="12" s="1"/>
  <c r="H4" i="12"/>
  <c r="J4" i="12" s="1"/>
  <c r="H5" i="12"/>
  <c r="J5" i="12" s="1"/>
  <c r="M5" i="12" s="1"/>
  <c r="H6" i="12"/>
  <c r="J6" i="12" s="1"/>
  <c r="N6" i="12" s="1"/>
  <c r="H7" i="12"/>
  <c r="J7" i="12" s="1"/>
  <c r="N7" i="12" s="1"/>
  <c r="H8" i="12"/>
  <c r="J8" i="12" s="1"/>
  <c r="N8" i="12" s="1"/>
  <c r="H9" i="12"/>
  <c r="J9" i="12" s="1"/>
  <c r="H10" i="12"/>
  <c r="J10" i="12" s="1"/>
  <c r="L10" i="12" s="1"/>
  <c r="H11" i="12"/>
  <c r="J11" i="12" s="1"/>
  <c r="H12" i="12"/>
  <c r="J12" i="12" s="1"/>
  <c r="L12" i="12" s="1"/>
  <c r="H13" i="12"/>
  <c r="J13" i="12" s="1"/>
  <c r="N13" i="12" s="1"/>
  <c r="E18" i="12"/>
  <c r="E19" i="12"/>
  <c r="AX19" i="12" s="1"/>
  <c r="E20" i="12"/>
  <c r="AX20" i="12" s="1"/>
  <c r="E21" i="12"/>
  <c r="AX21" i="12" s="1"/>
  <c r="E22" i="12"/>
  <c r="AX22" i="12" s="1"/>
  <c r="E23" i="12"/>
  <c r="AX23" i="12" s="1"/>
  <c r="E24" i="12"/>
  <c r="AX24" i="12" s="1"/>
  <c r="E25" i="12"/>
  <c r="AX25" i="12" s="1"/>
  <c r="E26" i="12"/>
  <c r="AX26" i="12" s="1"/>
  <c r="E27" i="12"/>
  <c r="AX27" i="12" s="1"/>
  <c r="E28" i="12"/>
  <c r="AX28" i="12" s="1"/>
  <c r="E29" i="12"/>
  <c r="AX29" i="12" s="1"/>
  <c r="E30" i="12"/>
  <c r="AX30" i="12" s="1"/>
  <c r="E31" i="12"/>
  <c r="AX31" i="12" s="1"/>
  <c r="E32" i="12"/>
  <c r="F32" i="12" s="1"/>
  <c r="G32" i="12" s="1"/>
  <c r="E33" i="12"/>
  <c r="AX33" i="12" s="1"/>
  <c r="E34" i="12"/>
  <c r="AX34" i="12" s="1"/>
  <c r="E35" i="12"/>
  <c r="AX35" i="12" s="1"/>
  <c r="E36" i="12"/>
  <c r="AX36" i="12" s="1"/>
  <c r="E37" i="12"/>
  <c r="F37" i="12" s="1"/>
  <c r="G37" i="12" s="1"/>
  <c r="E38" i="12"/>
  <c r="AX38" i="12" s="1"/>
  <c r="E39" i="12"/>
  <c r="AX39" i="12" s="1"/>
  <c r="E40" i="12"/>
  <c r="E41" i="12"/>
  <c r="AX41" i="12" s="1"/>
  <c r="E42" i="12"/>
  <c r="AX42" i="12" s="1"/>
  <c r="E43" i="12"/>
  <c r="AX43" i="12" s="1"/>
  <c r="E44" i="12"/>
  <c r="AX44" i="12" s="1"/>
  <c r="E45" i="12"/>
  <c r="AX45" i="12" s="1"/>
  <c r="E46" i="12"/>
  <c r="AX46" i="12" s="1"/>
  <c r="E47" i="12"/>
  <c r="E48" i="12"/>
  <c r="AX48" i="12" s="1"/>
  <c r="E49" i="12"/>
  <c r="AX49" i="12" s="1"/>
  <c r="E50" i="12"/>
  <c r="AX50" i="12" s="1"/>
  <c r="D50" i="12"/>
  <c r="E51" i="12"/>
  <c r="AX51" i="12" s="1"/>
  <c r="E52" i="12"/>
  <c r="E53" i="12"/>
  <c r="AX53" i="12" s="1"/>
  <c r="E54" i="12"/>
  <c r="F54" i="12" s="1"/>
  <c r="G54" i="12" s="1"/>
  <c r="E55" i="12"/>
  <c r="AX55" i="12" s="1"/>
  <c r="E56" i="12"/>
  <c r="E57" i="12"/>
  <c r="AX57" i="12" s="1"/>
  <c r="E58" i="12"/>
  <c r="AX58" i="12" s="1"/>
  <c r="E59" i="12"/>
  <c r="AX59" i="12" s="1"/>
  <c r="E60" i="12"/>
  <c r="AX60" i="12" s="1"/>
  <c r="E61" i="12"/>
  <c r="AX61" i="12" s="1"/>
  <c r="E62" i="12"/>
  <c r="F62" i="12" s="1"/>
  <c r="G62" i="12" s="1"/>
  <c r="E63" i="12"/>
  <c r="AX63" i="12" s="1"/>
  <c r="E64" i="12"/>
  <c r="F64" i="12" s="1"/>
  <c r="G64" i="12" s="1"/>
  <c r="E65" i="12"/>
  <c r="F65" i="12" s="1"/>
  <c r="G65" i="12" s="1"/>
  <c r="P65" i="12" s="1"/>
  <c r="E66" i="12"/>
  <c r="AX66" i="12" s="1"/>
  <c r="E67" i="12"/>
  <c r="E68" i="12"/>
  <c r="E69" i="12"/>
  <c r="D69" i="12"/>
  <c r="E70" i="12"/>
  <c r="AX70" i="12" s="1"/>
  <c r="E71" i="12"/>
  <c r="F71" i="12" s="1"/>
  <c r="G71" i="12" s="1"/>
  <c r="E72" i="12"/>
  <c r="AX72" i="12" s="1"/>
  <c r="E73" i="12"/>
  <c r="E74" i="12"/>
  <c r="AX74" i="12" s="1"/>
  <c r="E75" i="12"/>
  <c r="AX75" i="12" s="1"/>
  <c r="E76" i="12"/>
  <c r="AX76" i="12" s="1"/>
  <c r="E77" i="12"/>
  <c r="AX77" i="12" s="1"/>
  <c r="E78" i="12"/>
  <c r="AX78" i="12" s="1"/>
  <c r="E79" i="12"/>
  <c r="E80" i="12"/>
  <c r="AX80" i="12" s="1"/>
  <c r="E81" i="12"/>
  <c r="AX81" i="12" s="1"/>
  <c r="E82" i="12"/>
  <c r="AX82" i="12" s="1"/>
  <c r="E83" i="12"/>
  <c r="E84" i="12"/>
  <c r="AX84" i="12" s="1"/>
  <c r="E85" i="12"/>
  <c r="AX85" i="12" s="1"/>
  <c r="E86" i="12"/>
  <c r="AX86" i="12" s="1"/>
  <c r="E87" i="12"/>
  <c r="E88" i="12"/>
  <c r="E89" i="12"/>
  <c r="AX89" i="12" s="1"/>
  <c r="E90" i="12"/>
  <c r="AX90" i="12" s="1"/>
  <c r="E91" i="12"/>
  <c r="E92" i="12"/>
  <c r="E93" i="12"/>
  <c r="E94" i="12"/>
  <c r="E95" i="12"/>
  <c r="E96" i="12"/>
  <c r="AX96" i="12" s="1"/>
  <c r="E97" i="12"/>
  <c r="AX97" i="12" s="1"/>
  <c r="E98" i="12"/>
  <c r="AX98" i="12" s="1"/>
  <c r="E99" i="12"/>
  <c r="E100" i="12"/>
  <c r="AX100" i="12" s="1"/>
  <c r="E101" i="12"/>
  <c r="AX101" i="12" s="1"/>
  <c r="E102" i="12"/>
  <c r="AX102" i="12" s="1"/>
  <c r="A102" i="12"/>
  <c r="E103" i="12"/>
  <c r="AX103" i="12" s="1"/>
  <c r="E104" i="12"/>
  <c r="AX104" i="12" s="1"/>
  <c r="E105" i="12"/>
  <c r="AX105" i="12" s="1"/>
  <c r="E106" i="12"/>
  <c r="AX106" i="12" s="1"/>
  <c r="E107" i="12"/>
  <c r="AX107" i="12" s="1"/>
  <c r="E108" i="12"/>
  <c r="AX108" i="12" s="1"/>
  <c r="E109" i="12"/>
  <c r="AX109" i="12" s="1"/>
  <c r="E110" i="12"/>
  <c r="AX110" i="12" s="1"/>
  <c r="E111" i="12"/>
  <c r="E112" i="12"/>
  <c r="AX112" i="12" s="1"/>
  <c r="E113" i="12"/>
  <c r="AX113" i="12" s="1"/>
  <c r="E114" i="12"/>
  <c r="AX114" i="12" s="1"/>
  <c r="E115" i="12"/>
  <c r="E116" i="12"/>
  <c r="AX116" i="12" s="1"/>
  <c r="E117" i="12"/>
  <c r="AX117" i="12" s="1"/>
  <c r="E118" i="12"/>
  <c r="E119" i="12"/>
  <c r="AX119" i="12" s="1"/>
  <c r="E120" i="12"/>
  <c r="AX120" i="12" s="1"/>
  <c r="E121" i="12"/>
  <c r="E122" i="12"/>
  <c r="E123" i="12"/>
  <c r="E124" i="12"/>
  <c r="E125" i="12"/>
  <c r="E126" i="12"/>
  <c r="E127" i="12"/>
  <c r="AX127" i="12" s="1"/>
  <c r="E128" i="12"/>
  <c r="AX128" i="12" s="1"/>
  <c r="E129" i="12"/>
  <c r="E3" i="12"/>
  <c r="E4" i="12"/>
  <c r="AX4" i="12" s="1"/>
  <c r="E5" i="12"/>
  <c r="AX5" i="12" s="1"/>
  <c r="E6" i="12"/>
  <c r="AX6" i="12" s="1"/>
  <c r="E7" i="12"/>
  <c r="AH7" i="12" s="1"/>
  <c r="E8" i="12"/>
  <c r="AX8" i="12" s="1"/>
  <c r="E9" i="12"/>
  <c r="AX9" i="12" s="1"/>
  <c r="E10" i="12"/>
  <c r="AX10" i="12" s="1"/>
  <c r="E11" i="12"/>
  <c r="AX11" i="12" s="1"/>
  <c r="E12" i="12"/>
  <c r="AX12" i="12" s="1"/>
  <c r="E13" i="12"/>
  <c r="AX13" i="12" s="1"/>
  <c r="E14" i="12"/>
  <c r="E15" i="12"/>
  <c r="AX15" i="12" s="1"/>
  <c r="E16" i="12"/>
  <c r="AH16" i="12" s="1"/>
  <c r="A16" i="12"/>
  <c r="E17" i="12"/>
  <c r="AX17" i="12" s="1"/>
  <c r="A91" i="28"/>
  <c r="Z46" i="28"/>
  <c r="AZ46" i="28" s="1"/>
  <c r="D122" i="28"/>
  <c r="A126" i="28"/>
  <c r="D126" i="28"/>
  <c r="D102" i="28"/>
  <c r="D47" i="28"/>
  <c r="A47" i="28"/>
  <c r="D129" i="28"/>
  <c r="A129" i="28"/>
  <c r="D33" i="28"/>
  <c r="A33" i="28"/>
  <c r="A128" i="28"/>
  <c r="A17" i="28"/>
  <c r="D17" i="28"/>
  <c r="D34" i="12"/>
  <c r="AH34" i="12"/>
  <c r="AH18" i="12"/>
  <c r="D24" i="12"/>
  <c r="AH24" i="12"/>
  <c r="A31" i="12"/>
  <c r="A38" i="12"/>
  <c r="D45" i="12"/>
  <c r="A28" i="12"/>
  <c r="A27" i="12"/>
  <c r="A73" i="12"/>
  <c r="A48" i="12"/>
  <c r="D32" i="12"/>
  <c r="A80" i="12"/>
  <c r="A46" i="12"/>
  <c r="D37" i="12"/>
  <c r="A37" i="12"/>
  <c r="D21" i="12"/>
  <c r="A4" i="12"/>
  <c r="D108" i="12"/>
  <c r="A68" i="12"/>
  <c r="A75" i="12"/>
  <c r="A103" i="12"/>
  <c r="D103" i="12"/>
  <c r="A112" i="12"/>
  <c r="D112" i="12"/>
  <c r="F15" i="12"/>
  <c r="G15" i="12" s="1"/>
  <c r="P15" i="12" s="1"/>
  <c r="F79" i="12"/>
  <c r="G79" i="12" s="1"/>
  <c r="AS79" i="12" s="1"/>
  <c r="AF79" i="12" s="1"/>
  <c r="N69" i="12"/>
  <c r="N120" i="12"/>
  <c r="N87" i="12"/>
  <c r="N55" i="12"/>
  <c r="M55" i="12"/>
  <c r="L55" i="12"/>
  <c r="M15" i="12"/>
  <c r="AG15" i="12" s="1"/>
  <c r="N30" i="12"/>
  <c r="M30" i="12"/>
  <c r="M60" i="12"/>
  <c r="A127" i="28"/>
  <c r="D38" i="12"/>
  <c r="A108" i="12"/>
  <c r="D80" i="12"/>
  <c r="D68" i="12"/>
  <c r="D75" i="12"/>
  <c r="A21" i="12"/>
  <c r="D48" i="12"/>
  <c r="A71" i="12"/>
  <c r="D79" i="12"/>
  <c r="D73" i="12"/>
  <c r="D3" i="12"/>
  <c r="D31" i="12"/>
  <c r="A23" i="12"/>
  <c r="D23" i="12"/>
  <c r="A53" i="12"/>
  <c r="A24" i="12"/>
  <c r="A20" i="12"/>
  <c r="D27" i="12"/>
  <c r="AF51" i="28"/>
  <c r="AF52" i="28"/>
  <c r="AF50" i="28"/>
  <c r="AF53" i="28"/>
  <c r="D20" i="12"/>
  <c r="D28" i="12"/>
  <c r="D53" i="12"/>
  <c r="AF55" i="28"/>
  <c r="AF24" i="28"/>
  <c r="AF19" i="28"/>
  <c r="AF25" i="28"/>
  <c r="AF18" i="28"/>
  <c r="AF41" i="28"/>
  <c r="AF34" i="28"/>
  <c r="AF38" i="28"/>
  <c r="AF40" i="28"/>
  <c r="AF4" i="28"/>
  <c r="AF57" i="28"/>
  <c r="AF56" i="28"/>
  <c r="AF54" i="28"/>
  <c r="AF20" i="28"/>
  <c r="AF21" i="28"/>
  <c r="AF22" i="28"/>
  <c r="AF23" i="28"/>
  <c r="AF36" i="28"/>
  <c r="AF35" i="28"/>
  <c r="AF39" i="28"/>
  <c r="AF37" i="28"/>
  <c r="AF7" i="28"/>
  <c r="AF3" i="28"/>
  <c r="AF5" i="28"/>
  <c r="AF9" i="28"/>
  <c r="AF8" i="28"/>
  <c r="AF6" i="28"/>
  <c r="AH43" i="12"/>
  <c r="D51" i="12"/>
  <c r="A57" i="12"/>
  <c r="A22" i="12"/>
  <c r="D59" i="12"/>
  <c r="A59" i="12"/>
  <c r="A99" i="12"/>
  <c r="D2" i="12"/>
  <c r="A2" i="12"/>
  <c r="BC2" i="12" s="1"/>
  <c r="L5" i="12"/>
  <c r="A18" i="12"/>
  <c r="BC18" i="12" s="1"/>
  <c r="D18" i="12"/>
  <c r="D54" i="12"/>
  <c r="D10" i="12"/>
  <c r="D102" i="12"/>
  <c r="D15" i="12"/>
  <c r="N19" i="28"/>
  <c r="L77" i="28"/>
  <c r="M82" i="28"/>
  <c r="L43" i="28"/>
  <c r="D71" i="28"/>
  <c r="F71" i="28"/>
  <c r="G71" i="28" s="1"/>
  <c r="P71" i="28" s="1"/>
  <c r="D65" i="28"/>
  <c r="A31" i="28"/>
  <c r="F93" i="28"/>
  <c r="G93" i="28" s="1"/>
  <c r="AE93" i="28" s="1" a="1"/>
  <c r="AE93" i="28" s="1"/>
  <c r="D69" i="28"/>
  <c r="F69" i="28"/>
  <c r="G69" i="28" s="1"/>
  <c r="S69" i="28" s="1"/>
  <c r="A3" i="28"/>
  <c r="A30" i="12"/>
  <c r="D30" i="12"/>
  <c r="A105" i="12"/>
  <c r="D105" i="12"/>
  <c r="A11" i="12"/>
  <c r="D11" i="12"/>
  <c r="A42" i="28"/>
  <c r="BC42" i="28" s="1"/>
  <c r="D42" i="28"/>
  <c r="N46" i="43"/>
  <c r="M105" i="43"/>
  <c r="N105" i="43"/>
  <c r="L75" i="43"/>
  <c r="M75" i="43"/>
  <c r="M2" i="43"/>
  <c r="N2" i="43"/>
  <c r="D15" i="43"/>
  <c r="A15" i="43"/>
  <c r="D7" i="43"/>
  <c r="A7" i="43"/>
  <c r="N11" i="43"/>
  <c r="M11" i="43"/>
  <c r="L27" i="43"/>
  <c r="F7" i="43"/>
  <c r="G7" i="43" s="1"/>
  <c r="L11" i="43"/>
  <c r="D23" i="43"/>
  <c r="A23" i="43"/>
  <c r="M3" i="43"/>
  <c r="F23" i="43"/>
  <c r="G23" i="43" s="1"/>
  <c r="N12" i="43"/>
  <c r="N19" i="43"/>
  <c r="M19" i="43"/>
  <c r="Y33" i="43"/>
  <c r="A64" i="43"/>
  <c r="F64" i="43"/>
  <c r="G64" i="43" s="1"/>
  <c r="AU64" i="43" s="1"/>
  <c r="N4" i="43"/>
  <c r="M4" i="43"/>
  <c r="L4" i="43"/>
  <c r="A16" i="43"/>
  <c r="M31" i="43"/>
  <c r="N31" i="43"/>
  <c r="L31" i="43"/>
  <c r="D19" i="43"/>
  <c r="A40" i="43"/>
  <c r="D40" i="43"/>
  <c r="AH57" i="43"/>
  <c r="F57" i="43"/>
  <c r="G57" i="43" s="1"/>
  <c r="Q57" i="43" s="1"/>
  <c r="BA57" i="43" s="1"/>
  <c r="D65" i="43"/>
  <c r="A65" i="43"/>
  <c r="M44" i="43"/>
  <c r="L44" i="43"/>
  <c r="AH17" i="43"/>
  <c r="F9" i="43"/>
  <c r="G9" i="43" s="1"/>
  <c r="F25" i="43"/>
  <c r="G25" i="43" s="1"/>
  <c r="L35" i="43"/>
  <c r="F53" i="43"/>
  <c r="G53" i="43" s="1"/>
  <c r="P53" i="43" s="1"/>
  <c r="AH39" i="43"/>
  <c r="F39" i="43"/>
  <c r="G39" i="43" s="1"/>
  <c r="A32" i="43"/>
  <c r="A33" i="43"/>
  <c r="A38" i="43"/>
  <c r="AH56" i="43"/>
  <c r="F61" i="43"/>
  <c r="G61" i="43" s="1"/>
  <c r="AE61" i="43" s="1" a="1"/>
  <c r="AE61" i="43" s="1"/>
  <c r="F48" i="43"/>
  <c r="G48" i="43" s="1"/>
  <c r="AE48" i="43" s="1" a="1"/>
  <c r="AE48" i="43" s="1"/>
  <c r="D49" i="43"/>
  <c r="F55" i="43"/>
  <c r="G55" i="43" s="1"/>
  <c r="S55" i="43" s="1"/>
  <c r="F62" i="43"/>
  <c r="G62" i="43" s="1"/>
  <c r="M71" i="43"/>
  <c r="N70" i="43"/>
  <c r="M70" i="43"/>
  <c r="L70" i="43"/>
  <c r="F59" i="43"/>
  <c r="G59" i="43" s="1"/>
  <c r="R59" i="43" s="1"/>
  <c r="A63" i="43"/>
  <c r="F63" i="43"/>
  <c r="G63" i="43" s="1"/>
  <c r="U63" i="43" s="1"/>
  <c r="AH65" i="43"/>
  <c r="N84" i="43"/>
  <c r="M85" i="43"/>
  <c r="F83" i="43"/>
  <c r="G83" i="43" s="1"/>
  <c r="R83" i="43" s="1"/>
  <c r="D89" i="43"/>
  <c r="M120" i="43"/>
  <c r="M108" i="43"/>
  <c r="N108" i="43"/>
  <c r="L108" i="43"/>
  <c r="N124" i="43"/>
  <c r="M124" i="43"/>
  <c r="L124" i="43"/>
  <c r="N115" i="43"/>
  <c r="F111" i="43"/>
  <c r="G111" i="43" s="1"/>
  <c r="Z111" i="43" s="1"/>
  <c r="AZ111" i="43" s="1"/>
  <c r="M123" i="43"/>
  <c r="F127" i="43"/>
  <c r="G127" i="43" s="1"/>
  <c r="W6" i="42"/>
  <c r="M60" i="42"/>
  <c r="AG60" i="42" s="1"/>
  <c r="AB29" i="42"/>
  <c r="U5" i="42"/>
  <c r="A23" i="42"/>
  <c r="A32" i="42"/>
  <c r="A30" i="42"/>
  <c r="D30" i="42"/>
  <c r="AB5" i="42"/>
  <c r="D15" i="42"/>
  <c r="A15" i="42"/>
  <c r="D6" i="42"/>
  <c r="M13" i="42"/>
  <c r="AG13" i="42" s="1"/>
  <c r="A20" i="42"/>
  <c r="A24" i="42"/>
  <c r="D24" i="42"/>
  <c r="Y6" i="42"/>
  <c r="Y5" i="42"/>
  <c r="AU5" i="42"/>
  <c r="A14" i="42"/>
  <c r="D14" i="42"/>
  <c r="N125" i="42"/>
  <c r="M31" i="42"/>
  <c r="A10" i="42"/>
  <c r="A2" i="42"/>
  <c r="M42" i="42"/>
  <c r="D31" i="42"/>
  <c r="A31" i="42"/>
  <c r="AH30" i="42"/>
  <c r="N47" i="42"/>
  <c r="M47" i="42"/>
  <c r="L47" i="42"/>
  <c r="F51" i="42"/>
  <c r="G51" i="42" s="1"/>
  <c r="M43" i="42"/>
  <c r="AG43" i="42" s="1"/>
  <c r="L43" i="42"/>
  <c r="Y38" i="42"/>
  <c r="AH45" i="42"/>
  <c r="F45" i="42"/>
  <c r="G45" i="42" s="1"/>
  <c r="W45" i="42" s="1"/>
  <c r="AH36" i="42"/>
  <c r="AH38" i="42"/>
  <c r="F53" i="42"/>
  <c r="G53" i="42" s="1"/>
  <c r="N66" i="42"/>
  <c r="M66" i="42"/>
  <c r="AH46" i="42"/>
  <c r="F46" i="42"/>
  <c r="G46" i="42"/>
  <c r="F52" i="42"/>
  <c r="G52" i="42" s="1"/>
  <c r="AH53" i="42"/>
  <c r="AH43" i="42"/>
  <c r="F43" i="42"/>
  <c r="G43" i="42" s="1"/>
  <c r="AH44" i="42"/>
  <c r="F44" i="42"/>
  <c r="G44" i="42" s="1"/>
  <c r="L64" i="42"/>
  <c r="F77" i="42"/>
  <c r="G77" i="42" s="1"/>
  <c r="L51" i="42"/>
  <c r="M51" i="42"/>
  <c r="F54" i="42"/>
  <c r="G54" i="42" s="1"/>
  <c r="M55" i="42"/>
  <c r="M77" i="42"/>
  <c r="N51" i="42"/>
  <c r="AH62" i="42"/>
  <c r="M74" i="42"/>
  <c r="S74" i="42"/>
  <c r="A62" i="42"/>
  <c r="Z74" i="42"/>
  <c r="AZ74" i="42" s="1"/>
  <c r="F62" i="42"/>
  <c r="G62" i="42" s="1"/>
  <c r="F82" i="42"/>
  <c r="G82" i="42" s="1"/>
  <c r="U84" i="42"/>
  <c r="F90" i="42"/>
  <c r="G90" i="42" s="1"/>
  <c r="Z90" i="42" s="1"/>
  <c r="AZ90" i="42" s="1"/>
  <c r="N98" i="42"/>
  <c r="W115" i="42"/>
  <c r="F106" i="42"/>
  <c r="G106" i="42" s="1"/>
  <c r="Q106" i="42" s="1"/>
  <c r="BA106" i="42" s="1"/>
  <c r="L101" i="42"/>
  <c r="M104" i="42"/>
  <c r="L104" i="42"/>
  <c r="N108" i="42"/>
  <c r="M108" i="42"/>
  <c r="L108" i="42"/>
  <c r="N101" i="42"/>
  <c r="N104" i="42"/>
  <c r="F98" i="42"/>
  <c r="G98" i="42" s="1"/>
  <c r="W98" i="42" s="1"/>
  <c r="F108" i="42"/>
  <c r="G108" i="42" s="1"/>
  <c r="F120" i="42"/>
  <c r="G120" i="42" s="1"/>
  <c r="U120" i="42" s="1"/>
  <c r="F128" i="42"/>
  <c r="G128" i="42" s="1"/>
  <c r="N126" i="42"/>
  <c r="M126" i="42"/>
  <c r="L126" i="42"/>
  <c r="F116" i="42"/>
  <c r="G116" i="42" s="1"/>
  <c r="W116" i="42" s="1"/>
  <c r="F127" i="42"/>
  <c r="G127" i="42" s="1"/>
  <c r="L90" i="41"/>
  <c r="N82" i="41"/>
  <c r="N58" i="41"/>
  <c r="M58" i="41"/>
  <c r="N7" i="41"/>
  <c r="N5" i="41"/>
  <c r="N74" i="41"/>
  <c r="M61" i="41"/>
  <c r="M117" i="41"/>
  <c r="A52" i="41"/>
  <c r="D25" i="41"/>
  <c r="AH17" i="41"/>
  <c r="D44" i="41"/>
  <c r="A11" i="41"/>
  <c r="D11" i="41"/>
  <c r="D7" i="41"/>
  <c r="L10" i="41"/>
  <c r="D35" i="41"/>
  <c r="A35" i="41"/>
  <c r="AH2" i="41"/>
  <c r="D3" i="41"/>
  <c r="L21" i="41"/>
  <c r="L14" i="41"/>
  <c r="N14" i="41"/>
  <c r="A20" i="41"/>
  <c r="D51" i="41"/>
  <c r="A51" i="41"/>
  <c r="N26" i="41"/>
  <c r="M30" i="41"/>
  <c r="D40" i="41"/>
  <c r="F64" i="41"/>
  <c r="G64" i="41" s="1"/>
  <c r="Z64" i="41" s="1"/>
  <c r="AZ64" i="41" s="1"/>
  <c r="F25" i="41"/>
  <c r="G25" i="41" s="1"/>
  <c r="D27" i="41"/>
  <c r="A33" i="41"/>
  <c r="AH57" i="41"/>
  <c r="F57" i="41"/>
  <c r="G57" i="41" s="1"/>
  <c r="S57" i="41" s="1"/>
  <c r="A37" i="41"/>
  <c r="L37" i="41"/>
  <c r="F39" i="41"/>
  <c r="G39" i="41" s="1"/>
  <c r="P39" i="41" s="1"/>
  <c r="A43" i="41"/>
  <c r="AH29" i="41"/>
  <c r="AH31" i="41"/>
  <c r="AH33" i="41"/>
  <c r="D48" i="41"/>
  <c r="A48" i="41"/>
  <c r="F53" i="41"/>
  <c r="G53" i="41" s="1"/>
  <c r="Y53" i="41" s="1"/>
  <c r="L70" i="41"/>
  <c r="M72" i="41"/>
  <c r="A67" i="41"/>
  <c r="AH65" i="41"/>
  <c r="M93" i="41"/>
  <c r="U108" i="41"/>
  <c r="D72" i="41"/>
  <c r="N77" i="41"/>
  <c r="M77" i="41"/>
  <c r="D71" i="41"/>
  <c r="L77" i="41"/>
  <c r="M101" i="41"/>
  <c r="N101" i="41"/>
  <c r="F89" i="41"/>
  <c r="G89" i="41" s="1"/>
  <c r="W89" i="41" s="1"/>
  <c r="M90" i="41"/>
  <c r="F95" i="41"/>
  <c r="G95" i="41" s="1"/>
  <c r="W95" i="41" s="1"/>
  <c r="L118" i="41"/>
  <c r="F105" i="41"/>
  <c r="G105" i="41" s="1"/>
  <c r="F80" i="41"/>
  <c r="G80" i="41" s="1"/>
  <c r="AB80" i="41" s="1"/>
  <c r="D101" i="41"/>
  <c r="AA112" i="41"/>
  <c r="N122" i="41"/>
  <c r="F109" i="41"/>
  <c r="G109" i="41" s="1"/>
  <c r="L123" i="41"/>
  <c r="F115" i="41"/>
  <c r="G115" i="41" s="1"/>
  <c r="L114" i="41"/>
  <c r="N126" i="41"/>
  <c r="M126" i="41"/>
  <c r="L126" i="41"/>
  <c r="L89" i="40"/>
  <c r="N2" i="40"/>
  <c r="A26" i="40"/>
  <c r="D26" i="40"/>
  <c r="A34" i="40"/>
  <c r="D34" i="40"/>
  <c r="AH34" i="40"/>
  <c r="D6" i="40"/>
  <c r="D22" i="40"/>
  <c r="AH26" i="40"/>
  <c r="A62" i="40"/>
  <c r="D10" i="40"/>
  <c r="A10" i="40"/>
  <c r="D5" i="40"/>
  <c r="F5" i="40"/>
  <c r="G5" i="40" s="1"/>
  <c r="D11" i="40"/>
  <c r="A11" i="40"/>
  <c r="AH10" i="40"/>
  <c r="F10" i="40"/>
  <c r="G10" i="40" s="1"/>
  <c r="A29" i="40"/>
  <c r="D29" i="40"/>
  <c r="AH3" i="40"/>
  <c r="U8" i="40"/>
  <c r="L11" i="40"/>
  <c r="M38" i="40"/>
  <c r="L38" i="40"/>
  <c r="D23" i="40"/>
  <c r="A23" i="40"/>
  <c r="D27" i="40"/>
  <c r="A27" i="40"/>
  <c r="AH29" i="40"/>
  <c r="M42" i="40"/>
  <c r="AG42" i="40" s="1"/>
  <c r="L42" i="40"/>
  <c r="AH35" i="40"/>
  <c r="F35" i="40"/>
  <c r="G35" i="40" s="1"/>
  <c r="AH32" i="40"/>
  <c r="N64" i="40"/>
  <c r="F51" i="40"/>
  <c r="G51" i="40" s="1"/>
  <c r="D59" i="40"/>
  <c r="A59" i="40"/>
  <c r="A40" i="40"/>
  <c r="L44" i="40"/>
  <c r="A46" i="40"/>
  <c r="AA56" i="40"/>
  <c r="W40" i="40"/>
  <c r="D58" i="40"/>
  <c r="A58" i="40"/>
  <c r="Z40" i="40"/>
  <c r="AZ40" i="40" s="1"/>
  <c r="Y40" i="40"/>
  <c r="AA40" i="40"/>
  <c r="AH59" i="40"/>
  <c r="F59" i="40"/>
  <c r="G59" i="40" s="1"/>
  <c r="M62" i="40"/>
  <c r="D63" i="40"/>
  <c r="F43" i="40"/>
  <c r="G43" i="40" s="1"/>
  <c r="AH43" i="40"/>
  <c r="A47" i="40"/>
  <c r="AH50" i="40"/>
  <c r="D64" i="40"/>
  <c r="A64" i="40"/>
  <c r="AH58" i="40"/>
  <c r="F58" i="40"/>
  <c r="G58" i="40" s="1"/>
  <c r="N81" i="40"/>
  <c r="F48" i="40"/>
  <c r="G48" i="40" s="1"/>
  <c r="L81" i="40"/>
  <c r="F42" i="40"/>
  <c r="G42" i="40" s="1"/>
  <c r="N57" i="40"/>
  <c r="D65" i="40"/>
  <c r="M85" i="40"/>
  <c r="L70" i="40"/>
  <c r="F61" i="40"/>
  <c r="G61" i="40" s="1"/>
  <c r="S61" i="40" s="1"/>
  <c r="L97" i="40"/>
  <c r="L71" i="40"/>
  <c r="U82" i="40"/>
  <c r="F63" i="40"/>
  <c r="G63" i="40" s="1"/>
  <c r="AU63" i="40" s="1"/>
  <c r="AH64" i="40"/>
  <c r="F64" i="40"/>
  <c r="G64" i="40" s="1"/>
  <c r="P75" i="40"/>
  <c r="M94" i="40"/>
  <c r="F104" i="40"/>
  <c r="G104" i="40" s="1"/>
  <c r="M86" i="40"/>
  <c r="F96" i="40"/>
  <c r="G96" i="40" s="1"/>
  <c r="N106" i="40"/>
  <c r="L106" i="40"/>
  <c r="S90" i="40"/>
  <c r="R90" i="40"/>
  <c r="Q90" i="40"/>
  <c r="BA90" i="40" s="1"/>
  <c r="N99" i="40"/>
  <c r="L99" i="40"/>
  <c r="L129" i="40"/>
  <c r="AB115" i="40"/>
  <c r="Y115" i="40"/>
  <c r="U115" i="40"/>
  <c r="AB106" i="40"/>
  <c r="L118" i="40"/>
  <c r="F123" i="40"/>
  <c r="G123" i="40" s="1"/>
  <c r="Z120" i="40"/>
  <c r="AZ120" i="40" s="1"/>
  <c r="N89" i="39"/>
  <c r="N73" i="39"/>
  <c r="N67" i="39"/>
  <c r="D54" i="39"/>
  <c r="A54" i="39"/>
  <c r="A58" i="39"/>
  <c r="D58" i="39"/>
  <c r="F58" i="39"/>
  <c r="G58" i="39" s="1"/>
  <c r="AA58" i="39" s="1"/>
  <c r="AH34" i="39"/>
  <c r="A28" i="39"/>
  <c r="D12" i="39"/>
  <c r="L9" i="39"/>
  <c r="L11" i="39"/>
  <c r="N3" i="39"/>
  <c r="M3" i="39"/>
  <c r="AG3" i="39" s="1"/>
  <c r="L3" i="39"/>
  <c r="D4" i="39"/>
  <c r="F24" i="39"/>
  <c r="G24" i="39" s="1"/>
  <c r="A8" i="39"/>
  <c r="A16" i="39"/>
  <c r="AH35" i="39"/>
  <c r="F35" i="39"/>
  <c r="G35" i="39" s="1"/>
  <c r="L59" i="39"/>
  <c r="F10" i="39"/>
  <c r="G10" i="39" s="1"/>
  <c r="AE10" i="39" s="1" a="1"/>
  <c r="AE10" i="39" s="1"/>
  <c r="D32" i="39"/>
  <c r="M6" i="39"/>
  <c r="M51" i="39"/>
  <c r="AG51" i="39" s="1"/>
  <c r="N51" i="39"/>
  <c r="L51" i="39"/>
  <c r="F70" i="39"/>
  <c r="G70" i="39" s="1"/>
  <c r="Y108" i="39"/>
  <c r="W108" i="39"/>
  <c r="S66" i="39"/>
  <c r="F75" i="39"/>
  <c r="G75" i="39" s="1"/>
  <c r="S75" i="39" s="1"/>
  <c r="D43" i="39"/>
  <c r="A48" i="39"/>
  <c r="P53" i="39"/>
  <c r="F83" i="39"/>
  <c r="G83" i="39" s="1"/>
  <c r="L94" i="39"/>
  <c r="F98" i="39"/>
  <c r="G98" i="39" s="1"/>
  <c r="W111" i="39"/>
  <c r="D85" i="39"/>
  <c r="F102" i="39"/>
  <c r="G102" i="39" s="1"/>
  <c r="V102" i="39" s="1"/>
  <c r="AY102" i="39" s="1"/>
  <c r="F86" i="39"/>
  <c r="G86" i="39" s="1"/>
  <c r="Q86" i="39" s="1"/>
  <c r="BA86" i="39" s="1"/>
  <c r="M86" i="39"/>
  <c r="L115" i="39"/>
  <c r="N105" i="39"/>
  <c r="F128" i="39"/>
  <c r="G128" i="39" s="1"/>
  <c r="W128" i="39" s="1"/>
  <c r="Z109" i="39"/>
  <c r="AZ109" i="39" s="1"/>
  <c r="F107" i="39"/>
  <c r="G107" i="39" s="1"/>
  <c r="U107" i="39" s="1"/>
  <c r="F116" i="39"/>
  <c r="G116" i="39" s="1"/>
  <c r="F112" i="39"/>
  <c r="G112" i="39" s="1"/>
  <c r="AA112" i="39" s="1"/>
  <c r="R119" i="39"/>
  <c r="F120" i="39"/>
  <c r="G120" i="39" s="1"/>
  <c r="S120" i="39" s="1"/>
  <c r="AA125" i="39"/>
  <c r="W125" i="39"/>
  <c r="R12" i="38"/>
  <c r="D3" i="38"/>
  <c r="A3" i="38"/>
  <c r="A6" i="38"/>
  <c r="D6" i="38"/>
  <c r="D15" i="38"/>
  <c r="A15" i="38"/>
  <c r="N21" i="38"/>
  <c r="L13" i="38"/>
  <c r="N13" i="38"/>
  <c r="F11" i="38"/>
  <c r="G11" i="38" s="1"/>
  <c r="L56" i="38"/>
  <c r="AH23" i="38"/>
  <c r="N44" i="38"/>
  <c r="M44" i="38"/>
  <c r="AG44" i="38" s="1"/>
  <c r="L44" i="38"/>
  <c r="L31" i="38"/>
  <c r="M46" i="38"/>
  <c r="N99" i="38"/>
  <c r="F4" i="38"/>
  <c r="G4" i="38" s="1"/>
  <c r="AU4" i="38" s="1"/>
  <c r="AH4" i="38"/>
  <c r="L8" i="38"/>
  <c r="A12" i="38"/>
  <c r="D13" i="38"/>
  <c r="AH14" i="38"/>
  <c r="N20" i="38"/>
  <c r="D35" i="38"/>
  <c r="A35" i="38"/>
  <c r="AH36" i="38"/>
  <c r="F36" i="38"/>
  <c r="G36" i="38" s="1"/>
  <c r="N37" i="38"/>
  <c r="AH38" i="38"/>
  <c r="F38" i="38"/>
  <c r="G38" i="38" s="1"/>
  <c r="M8" i="38"/>
  <c r="A19" i="38"/>
  <c r="D19" i="38"/>
  <c r="N28" i="38"/>
  <c r="L36" i="38"/>
  <c r="A44" i="38"/>
  <c r="D44" i="38"/>
  <c r="N32" i="38"/>
  <c r="M32" i="38"/>
  <c r="L32" i="38"/>
  <c r="AH62" i="38"/>
  <c r="N39" i="38"/>
  <c r="D45" i="38"/>
  <c r="N53" i="38"/>
  <c r="D47" i="38"/>
  <c r="AH54" i="38"/>
  <c r="M60" i="38"/>
  <c r="AG60" i="38" s="1"/>
  <c r="F72" i="38"/>
  <c r="G72" i="38" s="1"/>
  <c r="AE72" i="38" s="1" a="1"/>
  <c r="AE72" i="38" s="1"/>
  <c r="M102" i="38"/>
  <c r="L102" i="38"/>
  <c r="N102" i="38"/>
  <c r="F50" i="38"/>
  <c r="G50" i="38" s="1"/>
  <c r="S50" i="38" s="1"/>
  <c r="F52" i="38"/>
  <c r="G52" i="38" s="1"/>
  <c r="AB52" i="38" s="1"/>
  <c r="F60" i="38"/>
  <c r="G60" i="38" s="1"/>
  <c r="N80" i="38"/>
  <c r="F77" i="38"/>
  <c r="G77" i="38" s="1"/>
  <c r="A59" i="38"/>
  <c r="N75" i="38"/>
  <c r="N76" i="38"/>
  <c r="F64" i="38"/>
  <c r="G64" i="38" s="1"/>
  <c r="AA64" i="38" s="1"/>
  <c r="AH64" i="38"/>
  <c r="N71" i="38"/>
  <c r="U100" i="38"/>
  <c r="AA100" i="38"/>
  <c r="M86" i="38"/>
  <c r="M88" i="38"/>
  <c r="F84" i="38"/>
  <c r="G84" i="38" s="1"/>
  <c r="F86" i="38"/>
  <c r="G86" i="38" s="1"/>
  <c r="Y86" i="38" s="1"/>
  <c r="A92" i="38"/>
  <c r="F92" i="38"/>
  <c r="G92" i="38" s="1"/>
  <c r="R92" i="38" s="1"/>
  <c r="D123" i="38"/>
  <c r="A123" i="38"/>
  <c r="N103" i="38"/>
  <c r="L103" i="38"/>
  <c r="D124" i="38"/>
  <c r="A124" i="38"/>
  <c r="V110" i="38"/>
  <c r="AY110" i="38" s="1"/>
  <c r="AB110" i="38"/>
  <c r="P128" i="38"/>
  <c r="W123" i="38"/>
  <c r="N126" i="38"/>
  <c r="M126" i="38"/>
  <c r="L126" i="38"/>
  <c r="L115" i="38"/>
  <c r="F116" i="38"/>
  <c r="G116" i="38" s="1"/>
  <c r="S112" i="38"/>
  <c r="Q112" i="38"/>
  <c r="BA112" i="38" s="1"/>
  <c r="F118" i="38"/>
  <c r="G118" i="38" s="1"/>
  <c r="V118" i="38" s="1"/>
  <c r="AY118" i="38" s="1"/>
  <c r="D125" i="38"/>
  <c r="A125" i="38"/>
  <c r="AB128" i="38"/>
  <c r="Q128" i="38"/>
  <c r="BA128" i="38" s="1"/>
  <c r="N116" i="38"/>
  <c r="M118" i="38"/>
  <c r="L118" i="38"/>
  <c r="D122" i="38"/>
  <c r="A122" i="38"/>
  <c r="L125" i="38"/>
  <c r="N73" i="37"/>
  <c r="L104" i="37"/>
  <c r="L58" i="37"/>
  <c r="L20" i="37"/>
  <c r="L76" i="37"/>
  <c r="L107" i="37"/>
  <c r="N113" i="37"/>
  <c r="M20" i="37"/>
  <c r="L4" i="37"/>
  <c r="L85" i="37"/>
  <c r="M122" i="37"/>
  <c r="M4" i="37"/>
  <c r="W78" i="37"/>
  <c r="A17" i="37"/>
  <c r="F25" i="37"/>
  <c r="G25" i="37" s="1"/>
  <c r="S25" i="37" s="1"/>
  <c r="A4" i="37"/>
  <c r="D54" i="37"/>
  <c r="A13" i="37"/>
  <c r="A49" i="37"/>
  <c r="A68" i="37"/>
  <c r="D105" i="37"/>
  <c r="A45" i="37"/>
  <c r="D99" i="37"/>
  <c r="D14" i="37"/>
  <c r="L15" i="37"/>
  <c r="M13" i="37"/>
  <c r="L13" i="37"/>
  <c r="S40" i="37"/>
  <c r="R40" i="37"/>
  <c r="Q18" i="37"/>
  <c r="BA18" i="37" s="1"/>
  <c r="Y18" i="37"/>
  <c r="AU18" i="37"/>
  <c r="N24" i="37"/>
  <c r="M24" i="37"/>
  <c r="AG24" i="37" s="1"/>
  <c r="L24" i="37"/>
  <c r="A30" i="37"/>
  <c r="D30" i="37"/>
  <c r="S18" i="37"/>
  <c r="N21" i="37"/>
  <c r="M21" i="37"/>
  <c r="AG21" i="37" s="1"/>
  <c r="L21" i="37"/>
  <c r="A29" i="37"/>
  <c r="D29" i="37"/>
  <c r="AH33" i="37"/>
  <c r="AH6" i="37"/>
  <c r="AH22" i="37"/>
  <c r="M31" i="37"/>
  <c r="S55" i="37"/>
  <c r="R55" i="37"/>
  <c r="D63" i="37"/>
  <c r="F6" i="37"/>
  <c r="G6" i="37" s="1"/>
  <c r="V6" i="37" s="1"/>
  <c r="AY6" i="37" s="1"/>
  <c r="A10" i="37"/>
  <c r="F14" i="37"/>
  <c r="G14" i="37" s="1"/>
  <c r="W14" i="37" s="1"/>
  <c r="AH14" i="37"/>
  <c r="A18" i="37"/>
  <c r="F22" i="37"/>
  <c r="G22" i="37" s="1"/>
  <c r="AU22" i="37" s="1"/>
  <c r="F24" i="37"/>
  <c r="G24" i="37" s="1"/>
  <c r="AB24" i="37" s="1"/>
  <c r="AH30" i="37"/>
  <c r="N31" i="37"/>
  <c r="D47" i="37"/>
  <c r="AH20" i="37"/>
  <c r="N36" i="37"/>
  <c r="M36" i="37"/>
  <c r="L36" i="37"/>
  <c r="L16" i="37"/>
  <c r="D34" i="37"/>
  <c r="D35" i="37"/>
  <c r="A35" i="37"/>
  <c r="D38" i="37"/>
  <c r="D39" i="37"/>
  <c r="A39" i="37"/>
  <c r="D52" i="37"/>
  <c r="L67" i="37"/>
  <c r="N67" i="37"/>
  <c r="M67" i="37"/>
  <c r="N77" i="37"/>
  <c r="M77" i="37"/>
  <c r="AH18" i="37"/>
  <c r="F39" i="37"/>
  <c r="G39" i="37" s="1"/>
  <c r="AH32" i="37"/>
  <c r="F32" i="37"/>
  <c r="G32" i="37" s="1"/>
  <c r="AH24" i="37"/>
  <c r="AH39" i="37"/>
  <c r="Y72" i="37"/>
  <c r="S72" i="37"/>
  <c r="M38" i="37"/>
  <c r="AG38" i="37" s="1"/>
  <c r="AH38" i="37"/>
  <c r="N39" i="37"/>
  <c r="M39" i="37"/>
  <c r="AG39" i="37" s="1"/>
  <c r="L39" i="37"/>
  <c r="AU40" i="37"/>
  <c r="Q40" i="37"/>
  <c r="BA40" i="37" s="1"/>
  <c r="P40" i="37"/>
  <c r="Y40" i="37"/>
  <c r="A48" i="37"/>
  <c r="D48" i="37"/>
  <c r="M72" i="37"/>
  <c r="A40" i="37"/>
  <c r="AH47" i="37"/>
  <c r="F47" i="37"/>
  <c r="G47" i="37" s="1"/>
  <c r="Q54" i="37"/>
  <c r="BA54" i="37" s="1"/>
  <c r="P54" i="37"/>
  <c r="AU54" i="37"/>
  <c r="S54" i="37"/>
  <c r="A46" i="37"/>
  <c r="F76" i="37"/>
  <c r="G76" i="37" s="1"/>
  <c r="AH48" i="37"/>
  <c r="F48" i="37"/>
  <c r="G48" i="37"/>
  <c r="W48" i="37" s="1"/>
  <c r="AH46" i="37"/>
  <c r="F46" i="37"/>
  <c r="G46" i="37" s="1"/>
  <c r="AB46" i="37" s="1"/>
  <c r="R54" i="37"/>
  <c r="D55" i="37"/>
  <c r="N75" i="37"/>
  <c r="M75" i="37"/>
  <c r="L75" i="37"/>
  <c r="M81" i="37"/>
  <c r="L81" i="37"/>
  <c r="N81" i="37"/>
  <c r="L88" i="37"/>
  <c r="N98" i="37"/>
  <c r="L82" i="37"/>
  <c r="F64" i="37"/>
  <c r="G64" i="37" s="1"/>
  <c r="F65" i="37"/>
  <c r="G65" i="37" s="1"/>
  <c r="F84" i="37"/>
  <c r="G84" i="37" s="1"/>
  <c r="AA84" i="37" s="1"/>
  <c r="F83" i="37"/>
  <c r="G83" i="37" s="1"/>
  <c r="V83" i="37" s="1"/>
  <c r="AY83" i="37" s="1"/>
  <c r="Z78" i="37"/>
  <c r="AZ78" i="37" s="1"/>
  <c r="F81" i="37"/>
  <c r="G81" i="37" s="1"/>
  <c r="F91" i="37"/>
  <c r="G91" i="37" s="1"/>
  <c r="W91" i="37" s="1"/>
  <c r="F94" i="37"/>
  <c r="G94" i="37" s="1"/>
  <c r="F95" i="37"/>
  <c r="G95" i="37" s="1"/>
  <c r="F103" i="37"/>
  <c r="G103" i="37" s="1"/>
  <c r="N105" i="37"/>
  <c r="M105" i="37"/>
  <c r="F87" i="37"/>
  <c r="G87" i="37" s="1"/>
  <c r="D102" i="37"/>
  <c r="L89" i="37"/>
  <c r="M89" i="37"/>
  <c r="L97" i="37"/>
  <c r="M99" i="37"/>
  <c r="L99" i="37"/>
  <c r="N99" i="37"/>
  <c r="F101" i="37"/>
  <c r="G101" i="37" s="1"/>
  <c r="M115" i="37"/>
  <c r="N115" i="37"/>
  <c r="L126" i="37"/>
  <c r="F112" i="37"/>
  <c r="G112" i="37" s="1"/>
  <c r="AA112" i="37" s="1"/>
  <c r="AE107" i="37" a="1"/>
  <c r="AE107" i="37" s="1"/>
  <c r="F128" i="37"/>
  <c r="G128" i="37" s="1"/>
  <c r="M129" i="37"/>
  <c r="M112" i="37"/>
  <c r="M113" i="37"/>
  <c r="M119" i="37"/>
  <c r="M121" i="37"/>
  <c r="L122" i="37"/>
  <c r="L120" i="37"/>
  <c r="L61" i="36"/>
  <c r="M110" i="36"/>
  <c r="D23" i="36"/>
  <c r="D42" i="36"/>
  <c r="AH7" i="36"/>
  <c r="D47" i="36"/>
  <c r="D18" i="36"/>
  <c r="D45" i="36"/>
  <c r="A80" i="36"/>
  <c r="D10" i="36"/>
  <c r="D26" i="36"/>
  <c r="L3" i="36"/>
  <c r="M12" i="36"/>
  <c r="AG12" i="36" s="1"/>
  <c r="L12" i="36"/>
  <c r="N12" i="36"/>
  <c r="A20" i="36"/>
  <c r="D20" i="36"/>
  <c r="N32" i="36"/>
  <c r="N5" i="36"/>
  <c r="L19" i="36"/>
  <c r="M20" i="36"/>
  <c r="L20" i="36"/>
  <c r="N20" i="36"/>
  <c r="N9" i="36"/>
  <c r="M9" i="36"/>
  <c r="A10" i="36"/>
  <c r="L21" i="36"/>
  <c r="N21" i="36"/>
  <c r="M21" i="36"/>
  <c r="M29" i="36"/>
  <c r="L29" i="36"/>
  <c r="N29" i="36"/>
  <c r="M33" i="36"/>
  <c r="F12" i="36"/>
  <c r="G12" i="36" s="1"/>
  <c r="F14" i="36"/>
  <c r="G14" i="36" s="1"/>
  <c r="F22" i="36"/>
  <c r="G22" i="36" s="1"/>
  <c r="AH22" i="36"/>
  <c r="D27" i="36"/>
  <c r="D29" i="36"/>
  <c r="A33" i="36"/>
  <c r="A8" i="36"/>
  <c r="A16" i="36"/>
  <c r="F20" i="36"/>
  <c r="G20" i="36" s="1"/>
  <c r="AH20" i="36"/>
  <c r="L24" i="36"/>
  <c r="A28" i="36"/>
  <c r="A30" i="36"/>
  <c r="D44" i="36"/>
  <c r="A44" i="36"/>
  <c r="AH10" i="36"/>
  <c r="M24" i="36"/>
  <c r="M26" i="36"/>
  <c r="M34" i="36"/>
  <c r="L39" i="36"/>
  <c r="M45" i="36"/>
  <c r="F36" i="36"/>
  <c r="G36" i="36" s="1"/>
  <c r="W36" i="36" s="1"/>
  <c r="AH2" i="36"/>
  <c r="L6" i="36"/>
  <c r="F5" i="36"/>
  <c r="G5" i="36" s="1"/>
  <c r="AB5" i="36" s="1"/>
  <c r="A17" i="36"/>
  <c r="AH36" i="36"/>
  <c r="AH39" i="36"/>
  <c r="F39" i="36"/>
  <c r="G39" i="36" s="1"/>
  <c r="AU39" i="36" s="1"/>
  <c r="AH42" i="36"/>
  <c r="M60" i="36"/>
  <c r="AH53" i="36"/>
  <c r="F53" i="36"/>
  <c r="G53" i="36" s="1"/>
  <c r="AE53" i="36" s="1" a="1"/>
  <c r="AE53" i="36" s="1"/>
  <c r="A42" i="36"/>
  <c r="L53" i="36"/>
  <c r="M53" i="36"/>
  <c r="L54" i="36"/>
  <c r="M63" i="36"/>
  <c r="AG63" i="36" s="1"/>
  <c r="N52" i="36"/>
  <c r="L52" i="36"/>
  <c r="M52" i="36"/>
  <c r="P45" i="36"/>
  <c r="N57" i="36"/>
  <c r="L57" i="36"/>
  <c r="M57" i="36"/>
  <c r="L62" i="36"/>
  <c r="Y54" i="36"/>
  <c r="W54" i="36"/>
  <c r="M59" i="36"/>
  <c r="AG59" i="36" s="1"/>
  <c r="F67" i="36"/>
  <c r="G67" i="36" s="1"/>
  <c r="AH46" i="36"/>
  <c r="D59" i="36"/>
  <c r="A59" i="36"/>
  <c r="L72" i="36"/>
  <c r="F56" i="36"/>
  <c r="G56" i="36" s="1"/>
  <c r="N65" i="36"/>
  <c r="M65" i="36"/>
  <c r="L65" i="36"/>
  <c r="M68" i="36"/>
  <c r="L68" i="36"/>
  <c r="N72" i="36"/>
  <c r="F51" i="36"/>
  <c r="G51" i="36" s="1"/>
  <c r="F55" i="36"/>
  <c r="G55" i="36" s="1"/>
  <c r="P55" i="36" s="1"/>
  <c r="D58" i="36"/>
  <c r="A58" i="36"/>
  <c r="M66" i="36"/>
  <c r="F50" i="36"/>
  <c r="G50" i="36" s="1"/>
  <c r="L66" i="36"/>
  <c r="F81" i="36"/>
  <c r="G81" i="36" s="1"/>
  <c r="R81" i="36" s="1"/>
  <c r="A64" i="36"/>
  <c r="N73" i="36"/>
  <c r="L73" i="36"/>
  <c r="F79" i="36"/>
  <c r="G79" i="36" s="1"/>
  <c r="AB79" i="36" s="1"/>
  <c r="M84" i="36"/>
  <c r="N84" i="36"/>
  <c r="L84" i="36"/>
  <c r="M61" i="36"/>
  <c r="N74" i="36"/>
  <c r="M74" i="36"/>
  <c r="D75" i="36"/>
  <c r="A75" i="36"/>
  <c r="M76" i="36"/>
  <c r="N76" i="36"/>
  <c r="L74" i="36"/>
  <c r="F75" i="36"/>
  <c r="G75" i="36" s="1"/>
  <c r="L76" i="36"/>
  <c r="M79" i="36"/>
  <c r="N90" i="36"/>
  <c r="L90" i="36"/>
  <c r="M90" i="36"/>
  <c r="AE102" i="36" a="1"/>
  <c r="AE102" i="36" s="1"/>
  <c r="V102" i="36"/>
  <c r="AY102" i="36" s="1"/>
  <c r="Y102" i="36"/>
  <c r="M89" i="36"/>
  <c r="L89" i="36"/>
  <c r="N89" i="36"/>
  <c r="AB102" i="36"/>
  <c r="L112" i="36"/>
  <c r="N112" i="36"/>
  <c r="N123" i="36"/>
  <c r="M123" i="36"/>
  <c r="L123" i="36"/>
  <c r="M102" i="36"/>
  <c r="L102" i="36"/>
  <c r="D110" i="36"/>
  <c r="A110" i="36"/>
  <c r="L103" i="36"/>
  <c r="F93" i="36"/>
  <c r="G93" i="36" s="1"/>
  <c r="N100" i="36"/>
  <c r="F101" i="36"/>
  <c r="G101" i="36" s="1"/>
  <c r="V101" i="36" s="1"/>
  <c r="AY101" i="36" s="1"/>
  <c r="M100" i="36"/>
  <c r="N109" i="36"/>
  <c r="M101" i="36"/>
  <c r="M125" i="36"/>
  <c r="L125" i="36"/>
  <c r="N115" i="36"/>
  <c r="M115" i="36"/>
  <c r="F120" i="36"/>
  <c r="G120" i="36" s="1"/>
  <c r="Z120" i="36" s="1"/>
  <c r="AZ120" i="36" s="1"/>
  <c r="L118" i="36"/>
  <c r="L126" i="36"/>
  <c r="F111" i="36"/>
  <c r="G111" i="36" s="1"/>
  <c r="Q111" i="36" s="1"/>
  <c r="BA111" i="36" s="1"/>
  <c r="F127" i="36"/>
  <c r="G127" i="36" s="1"/>
  <c r="L128" i="36"/>
  <c r="M73" i="35"/>
  <c r="N73" i="35"/>
  <c r="M71" i="35"/>
  <c r="M101" i="35"/>
  <c r="L40" i="35"/>
  <c r="L69" i="35"/>
  <c r="L85" i="35"/>
  <c r="L93" i="35"/>
  <c r="M40" i="35"/>
  <c r="N85" i="35"/>
  <c r="N93" i="35"/>
  <c r="M16" i="35"/>
  <c r="A25" i="35"/>
  <c r="AA11" i="35"/>
  <c r="A46" i="35"/>
  <c r="D53" i="35"/>
  <c r="A6" i="35"/>
  <c r="D11" i="35"/>
  <c r="P18" i="35"/>
  <c r="A62" i="35"/>
  <c r="A63" i="35"/>
  <c r="L3" i="35"/>
  <c r="A8" i="35"/>
  <c r="D2" i="35"/>
  <c r="N8" i="35"/>
  <c r="M8" i="35"/>
  <c r="L8" i="35"/>
  <c r="M23" i="35"/>
  <c r="L23" i="35"/>
  <c r="N23" i="35"/>
  <c r="N15" i="35"/>
  <c r="M15" i="35"/>
  <c r="L15" i="35"/>
  <c r="N20" i="35"/>
  <c r="L31" i="35"/>
  <c r="M31" i="35"/>
  <c r="N31" i="35"/>
  <c r="Z12" i="35"/>
  <c r="AZ12" i="35" s="1"/>
  <c r="AB12" i="35"/>
  <c r="W12" i="35"/>
  <c r="V12" i="35"/>
  <c r="AY12" i="35" s="1"/>
  <c r="AE12" i="35" a="1"/>
  <c r="AE12" i="35" s="1"/>
  <c r="U12" i="35"/>
  <c r="AU12" i="35"/>
  <c r="D7" i="35"/>
  <c r="L33" i="35"/>
  <c r="M33" i="35"/>
  <c r="N33" i="35"/>
  <c r="F4" i="35"/>
  <c r="G4" i="35" s="1"/>
  <c r="P4" i="35" s="1"/>
  <c r="Z11" i="35"/>
  <c r="AZ11" i="35" s="1"/>
  <c r="F15" i="35"/>
  <c r="G15" i="35" s="1"/>
  <c r="S15" i="35" s="1"/>
  <c r="N16" i="35"/>
  <c r="AH26" i="35"/>
  <c r="N17" i="35"/>
  <c r="M17" i="35"/>
  <c r="L17" i="35"/>
  <c r="M26" i="35"/>
  <c r="AB11" i="35"/>
  <c r="D35" i="35"/>
  <c r="A35" i="35"/>
  <c r="U11" i="35"/>
  <c r="AE11" i="35" a="1"/>
  <c r="AE11" i="35" s="1"/>
  <c r="AB13" i="35"/>
  <c r="R35" i="35"/>
  <c r="V11" i="35"/>
  <c r="AY11" i="35" s="1"/>
  <c r="D20" i="35"/>
  <c r="A20" i="35"/>
  <c r="D22" i="35"/>
  <c r="A22" i="35"/>
  <c r="L32" i="35"/>
  <c r="M32" i="35"/>
  <c r="W11" i="35"/>
  <c r="W13" i="35"/>
  <c r="F20" i="35"/>
  <c r="G20" i="35" s="1"/>
  <c r="AA20" i="35" s="1"/>
  <c r="D23" i="35"/>
  <c r="N32" i="35"/>
  <c r="Q35" i="35"/>
  <c r="BA35" i="35" s="1"/>
  <c r="S18" i="35"/>
  <c r="Q18" i="35"/>
  <c r="BA18" i="35" s="1"/>
  <c r="A30" i="35"/>
  <c r="L38" i="35"/>
  <c r="N53" i="35"/>
  <c r="F28" i="35"/>
  <c r="G28" i="35" s="1"/>
  <c r="AA28" i="35" s="1"/>
  <c r="F30" i="35"/>
  <c r="G30" i="35" s="1"/>
  <c r="F32" i="35"/>
  <c r="G32" i="35"/>
  <c r="F33" i="35"/>
  <c r="G33" i="35" s="1"/>
  <c r="A36" i="35"/>
  <c r="U48" i="35"/>
  <c r="AH58" i="35"/>
  <c r="F58" i="35"/>
  <c r="G58" i="35" s="1"/>
  <c r="P47" i="35"/>
  <c r="F54" i="35"/>
  <c r="G54" i="35" s="1"/>
  <c r="V54" i="35" s="1"/>
  <c r="AY54" i="35" s="1"/>
  <c r="R55" i="35"/>
  <c r="AU55" i="35"/>
  <c r="AB55" i="35"/>
  <c r="Q55" i="35"/>
  <c r="BA55" i="35" s="1"/>
  <c r="AA55" i="35"/>
  <c r="U55" i="35"/>
  <c r="M56" i="35"/>
  <c r="AG56" i="35" s="1"/>
  <c r="N56" i="35"/>
  <c r="L56" i="35"/>
  <c r="Z59" i="35"/>
  <c r="AZ59" i="35" s="1"/>
  <c r="L41" i="35"/>
  <c r="N47" i="35"/>
  <c r="M47" i="35"/>
  <c r="F52" i="35"/>
  <c r="G52" i="35" s="1"/>
  <c r="S53" i="35"/>
  <c r="Q53" i="35"/>
  <c r="BA53" i="35" s="1"/>
  <c r="M54" i="35"/>
  <c r="N54" i="35"/>
  <c r="L54" i="35"/>
  <c r="W42" i="35"/>
  <c r="U42" i="35"/>
  <c r="AA42" i="35"/>
  <c r="D43" i="35"/>
  <c r="A43" i="35"/>
  <c r="M55" i="35"/>
  <c r="AG55" i="35" s="1"/>
  <c r="N55" i="35"/>
  <c r="L55" i="35"/>
  <c r="F68" i="35"/>
  <c r="G68" i="35" s="1"/>
  <c r="Q68" i="35" s="1"/>
  <c r="BA68" i="35" s="1"/>
  <c r="W71" i="35"/>
  <c r="S71" i="35"/>
  <c r="Z71" i="35"/>
  <c r="AZ71" i="35" s="1"/>
  <c r="P71" i="35"/>
  <c r="AA71" i="35"/>
  <c r="Y71" i="35"/>
  <c r="U71" i="35"/>
  <c r="AB71" i="35"/>
  <c r="A64" i="35"/>
  <c r="F73" i="35"/>
  <c r="G73" i="35" s="1"/>
  <c r="A47" i="35"/>
  <c r="L61" i="35"/>
  <c r="L62" i="35"/>
  <c r="N71" i="35"/>
  <c r="L77" i="35"/>
  <c r="M77" i="35"/>
  <c r="N77" i="35"/>
  <c r="N61" i="35"/>
  <c r="N62" i="35"/>
  <c r="N87" i="35"/>
  <c r="L87" i="35"/>
  <c r="M87" i="35"/>
  <c r="N69" i="35"/>
  <c r="F82" i="35"/>
  <c r="G82" i="35" s="1"/>
  <c r="N78" i="35"/>
  <c r="M78" i="35"/>
  <c r="L82" i="35"/>
  <c r="N82" i="35"/>
  <c r="M86" i="35"/>
  <c r="L86" i="35"/>
  <c r="R114" i="35"/>
  <c r="L78" i="35"/>
  <c r="M82" i="35"/>
  <c r="N86" i="35"/>
  <c r="F89" i="35"/>
  <c r="G89" i="35" s="1"/>
  <c r="R89" i="35" s="1"/>
  <c r="L89" i="35"/>
  <c r="F76" i="35"/>
  <c r="G76" i="35" s="1"/>
  <c r="W76" i="35" s="1"/>
  <c r="M79" i="35"/>
  <c r="L79" i="35"/>
  <c r="F94" i="35"/>
  <c r="G94" i="35" s="1"/>
  <c r="W94" i="35" s="1"/>
  <c r="N94" i="35"/>
  <c r="F81" i="35"/>
  <c r="G81" i="35" s="1"/>
  <c r="F91" i="35"/>
  <c r="G91" i="35" s="1"/>
  <c r="N122" i="35"/>
  <c r="L122" i="35"/>
  <c r="M122" i="35"/>
  <c r="L113" i="35"/>
  <c r="M113" i="35"/>
  <c r="N102" i="35"/>
  <c r="M102" i="35"/>
  <c r="F116" i="35"/>
  <c r="G116" i="35" s="1"/>
  <c r="L102" i="35"/>
  <c r="F108" i="35"/>
  <c r="G108" i="35" s="1"/>
  <c r="AE108" i="35" s="1" a="1"/>
  <c r="AE108" i="35" s="1"/>
  <c r="N110" i="35"/>
  <c r="M110" i="35"/>
  <c r="L110" i="35"/>
  <c r="N116" i="35"/>
  <c r="M116" i="35"/>
  <c r="L116" i="35"/>
  <c r="L126" i="35"/>
  <c r="M108" i="35"/>
  <c r="L108" i="35"/>
  <c r="D114" i="35"/>
  <c r="A114" i="35"/>
  <c r="A119" i="35"/>
  <c r="N111" i="35"/>
  <c r="M117" i="35"/>
  <c r="L117" i="35"/>
  <c r="L111" i="35"/>
  <c r="N117" i="35"/>
  <c r="N124" i="35"/>
  <c r="M124" i="35"/>
  <c r="L124" i="35"/>
  <c r="AS114" i="35"/>
  <c r="AF114" i="35" s="1"/>
  <c r="S114" i="35"/>
  <c r="Q114" i="35"/>
  <c r="BA114" i="35" s="1"/>
  <c r="D118" i="35"/>
  <c r="A118" i="35"/>
  <c r="N120" i="35"/>
  <c r="L120" i="35"/>
  <c r="N30" i="34"/>
  <c r="L38" i="34"/>
  <c r="L40" i="34"/>
  <c r="L55" i="34"/>
  <c r="L69" i="34"/>
  <c r="M55" i="34"/>
  <c r="W11" i="34"/>
  <c r="M16" i="34"/>
  <c r="M68" i="34"/>
  <c r="L30" i="34"/>
  <c r="M6" i="34"/>
  <c r="N116" i="34"/>
  <c r="D8" i="34"/>
  <c r="P49" i="34"/>
  <c r="A126" i="34"/>
  <c r="A122" i="34"/>
  <c r="D37" i="34"/>
  <c r="D49" i="34"/>
  <c r="AH4" i="34"/>
  <c r="F4" i="34"/>
  <c r="G4" i="34" s="1"/>
  <c r="A2" i="34"/>
  <c r="N9" i="34"/>
  <c r="D18" i="34"/>
  <c r="A18" i="34"/>
  <c r="A11" i="34"/>
  <c r="D11" i="34"/>
  <c r="A15" i="34"/>
  <c r="D15" i="34"/>
  <c r="Q11" i="34"/>
  <c r="BA11" i="34" s="1"/>
  <c r="D5" i="34"/>
  <c r="D10" i="34"/>
  <c r="A10" i="34"/>
  <c r="L11" i="34"/>
  <c r="D26" i="34"/>
  <c r="A26" i="34"/>
  <c r="N19" i="34"/>
  <c r="F8" i="34"/>
  <c r="G8" i="34" s="1"/>
  <c r="L14" i="34"/>
  <c r="D20" i="34"/>
  <c r="A20" i="34"/>
  <c r="A21" i="34"/>
  <c r="F22" i="34"/>
  <c r="G22" i="34" s="1"/>
  <c r="F20" i="34"/>
  <c r="G20" i="34" s="1"/>
  <c r="Y20" i="34" s="1"/>
  <c r="L15" i="34"/>
  <c r="N16" i="34"/>
  <c r="L18" i="34"/>
  <c r="F27" i="34"/>
  <c r="G27" i="34" s="1"/>
  <c r="F29" i="34"/>
  <c r="G29" i="34" s="1"/>
  <c r="D54" i="34"/>
  <c r="A54" i="34"/>
  <c r="AH27" i="34"/>
  <c r="AH28" i="34"/>
  <c r="AH29" i="34"/>
  <c r="M31" i="34"/>
  <c r="N43" i="34"/>
  <c r="A49" i="34"/>
  <c r="Q80" i="34"/>
  <c r="BA80" i="34" s="1"/>
  <c r="AH35" i="34"/>
  <c r="F35" i="34"/>
  <c r="G35" i="34" s="1"/>
  <c r="AH39" i="34"/>
  <c r="F39" i="34"/>
  <c r="G39" i="34" s="1"/>
  <c r="U39" i="34" s="1"/>
  <c r="A42" i="34"/>
  <c r="F48" i="34"/>
  <c r="G48" i="34" s="1"/>
  <c r="S48" i="34" s="1"/>
  <c r="AH48" i="34"/>
  <c r="A31" i="34"/>
  <c r="Q31" i="34"/>
  <c r="BA31" i="34" s="1"/>
  <c r="L32" i="34"/>
  <c r="M39" i="34"/>
  <c r="L39" i="34"/>
  <c r="M48" i="34"/>
  <c r="AG48" i="34" s="1"/>
  <c r="L48" i="34"/>
  <c r="N48" i="34"/>
  <c r="R49" i="34"/>
  <c r="M35" i="34"/>
  <c r="A38" i="34"/>
  <c r="AH24" i="34"/>
  <c r="F24" i="34"/>
  <c r="G24" i="34" s="1"/>
  <c r="Y31" i="34"/>
  <c r="V31" i="34"/>
  <c r="AY31" i="34" s="1"/>
  <c r="D52" i="34"/>
  <c r="M47" i="34"/>
  <c r="AG47" i="34" s="1"/>
  <c r="AH51" i="34"/>
  <c r="F51" i="34"/>
  <c r="G51" i="34" s="1"/>
  <c r="AH59" i="34"/>
  <c r="A47" i="34"/>
  <c r="D93" i="34"/>
  <c r="A93" i="34"/>
  <c r="AH61" i="34"/>
  <c r="M40" i="34"/>
  <c r="M51" i="34"/>
  <c r="F61" i="34"/>
  <c r="G61" i="34" s="1"/>
  <c r="F37" i="34"/>
  <c r="G37" i="34" s="1"/>
  <c r="N68" i="34"/>
  <c r="AS80" i="34"/>
  <c r="AF80" i="34" s="1"/>
  <c r="AS75" i="34"/>
  <c r="AF75" i="34" s="1"/>
  <c r="N69" i="34"/>
  <c r="F72" i="34"/>
  <c r="G72" i="34" s="1"/>
  <c r="Y72" i="34" s="1"/>
  <c r="N74" i="34"/>
  <c r="L74" i="34"/>
  <c r="P75" i="34"/>
  <c r="Q75" i="34"/>
  <c r="BA75" i="34" s="1"/>
  <c r="F55" i="34"/>
  <c r="G55" i="34" s="1"/>
  <c r="Y55" i="34" s="1"/>
  <c r="F58" i="34"/>
  <c r="G58" i="34" s="1"/>
  <c r="F63" i="34"/>
  <c r="G63" i="34" s="1"/>
  <c r="Q63" i="34" s="1"/>
  <c r="BA63" i="34" s="1"/>
  <c r="AA87" i="34"/>
  <c r="Q87" i="34"/>
  <c r="BA87" i="34" s="1"/>
  <c r="BB87" i="34" s="1"/>
  <c r="Z87" i="34"/>
  <c r="AZ87" i="34" s="1"/>
  <c r="AE87" i="34" a="1"/>
  <c r="AE87" i="34" s="1"/>
  <c r="S87" i="34"/>
  <c r="R87" i="34"/>
  <c r="W87" i="34"/>
  <c r="N71" i="34"/>
  <c r="L71" i="34"/>
  <c r="M77" i="34"/>
  <c r="L77" i="34"/>
  <c r="N77" i="34"/>
  <c r="M79" i="34"/>
  <c r="M83" i="34"/>
  <c r="N86" i="34"/>
  <c r="L89" i="34"/>
  <c r="F91" i="34"/>
  <c r="G91" i="34" s="1"/>
  <c r="A88" i="34"/>
  <c r="L109" i="34"/>
  <c r="N109" i="34"/>
  <c r="N87" i="34"/>
  <c r="L87" i="34"/>
  <c r="D90" i="34"/>
  <c r="A90" i="34"/>
  <c r="M85" i="34"/>
  <c r="L86" i="34"/>
  <c r="AE86" i="34" a="1"/>
  <c r="AE86" i="34" s="1"/>
  <c r="M104" i="34"/>
  <c r="N108" i="34"/>
  <c r="F101" i="34"/>
  <c r="G101" i="34" s="1"/>
  <c r="M128" i="34"/>
  <c r="L128" i="34"/>
  <c r="R95" i="34"/>
  <c r="L125" i="34"/>
  <c r="N105" i="34"/>
  <c r="M105" i="34"/>
  <c r="L105" i="34"/>
  <c r="N118" i="34"/>
  <c r="M118" i="34"/>
  <c r="L118" i="34"/>
  <c r="M120" i="34"/>
  <c r="N120" i="34"/>
  <c r="F129" i="34"/>
  <c r="G129" i="34" s="1"/>
  <c r="Z129" i="34" s="1"/>
  <c r="AZ129" i="34" s="1"/>
  <c r="F113" i="34"/>
  <c r="G113" i="34" s="1"/>
  <c r="L129" i="34"/>
  <c r="M129" i="34"/>
  <c r="F108" i="34"/>
  <c r="G108" i="34" s="1"/>
  <c r="W108" i="34" s="1"/>
  <c r="L121" i="34"/>
  <c r="M121" i="34"/>
  <c r="N129" i="34"/>
  <c r="F112" i="34"/>
  <c r="G112" i="34" s="1"/>
  <c r="N117" i="34"/>
  <c r="M117" i="34"/>
  <c r="N124" i="34"/>
  <c r="M124" i="34"/>
  <c r="M112" i="34"/>
  <c r="N112" i="34"/>
  <c r="A128" i="34"/>
  <c r="D128" i="34"/>
  <c r="L116" i="34"/>
  <c r="F128" i="34"/>
  <c r="G128" i="34" s="1"/>
  <c r="R128" i="34" s="1"/>
  <c r="A125" i="34"/>
  <c r="N34" i="33"/>
  <c r="N97" i="33"/>
  <c r="M55" i="33"/>
  <c r="L73" i="33"/>
  <c r="M68" i="33"/>
  <c r="S89" i="33"/>
  <c r="A25" i="33"/>
  <c r="D18" i="33"/>
  <c r="AH25" i="33"/>
  <c r="A57" i="33"/>
  <c r="D64" i="33"/>
  <c r="AH41" i="33"/>
  <c r="N2" i="33"/>
  <c r="M2" i="33"/>
  <c r="L2" i="33"/>
  <c r="N5" i="33"/>
  <c r="L5" i="33"/>
  <c r="R4" i="33"/>
  <c r="Q4" i="33"/>
  <c r="BA4" i="33" s="1"/>
  <c r="P4" i="33"/>
  <c r="AU4" i="33"/>
  <c r="S4" i="33"/>
  <c r="N12" i="33"/>
  <c r="M12" i="33"/>
  <c r="N24" i="33"/>
  <c r="L24" i="33"/>
  <c r="A26" i="33"/>
  <c r="D26" i="33"/>
  <c r="F2" i="33"/>
  <c r="G2" i="33" s="1"/>
  <c r="AA2" i="33" s="1"/>
  <c r="F8" i="33"/>
  <c r="G8" i="33" s="1"/>
  <c r="R8" i="33" s="1"/>
  <c r="L12" i="33"/>
  <c r="AH16" i="33"/>
  <c r="A27" i="33"/>
  <c r="D27" i="33"/>
  <c r="L11" i="33"/>
  <c r="M15" i="33"/>
  <c r="L15" i="33"/>
  <c r="L20" i="33"/>
  <c r="A4" i="33"/>
  <c r="L23" i="33"/>
  <c r="L26" i="33"/>
  <c r="AH28" i="33"/>
  <c r="F28" i="33"/>
  <c r="G28" i="33" s="1"/>
  <c r="A12" i="33"/>
  <c r="AH12" i="33"/>
  <c r="F32" i="33"/>
  <c r="G32" i="33" s="1"/>
  <c r="W32" i="33" s="1"/>
  <c r="N8" i="33"/>
  <c r="AH8" i="33"/>
  <c r="L14" i="33"/>
  <c r="N29" i="33"/>
  <c r="L29" i="33"/>
  <c r="D34" i="33"/>
  <c r="F34" i="33"/>
  <c r="G34" i="33" s="1"/>
  <c r="AH11" i="33"/>
  <c r="F20" i="33"/>
  <c r="G20" i="33" s="1"/>
  <c r="F24" i="33"/>
  <c r="G24" i="33" s="1"/>
  <c r="L31" i="33"/>
  <c r="F68" i="33"/>
  <c r="G68" i="33" s="1"/>
  <c r="M21" i="33"/>
  <c r="AG21" i="33" s="1"/>
  <c r="N60" i="33"/>
  <c r="L60" i="33"/>
  <c r="A47" i="33"/>
  <c r="D47" i="33"/>
  <c r="AH18" i="33"/>
  <c r="F10" i="33"/>
  <c r="G10" i="33" s="1"/>
  <c r="V10" i="33" s="1"/>
  <c r="AY10" i="33" s="1"/>
  <c r="F26" i="33"/>
  <c r="G26" i="33" s="1"/>
  <c r="AH29" i="33"/>
  <c r="AH33" i="33"/>
  <c r="D38" i="33"/>
  <c r="A38" i="33"/>
  <c r="M44" i="33"/>
  <c r="L44" i="33"/>
  <c r="L28" i="33"/>
  <c r="L32" i="33"/>
  <c r="M30" i="33"/>
  <c r="M32" i="33"/>
  <c r="AS99" i="33"/>
  <c r="AF99" i="33" s="1"/>
  <c r="AS89" i="33"/>
  <c r="AF89" i="33" s="1"/>
  <c r="L41" i="33"/>
  <c r="N41" i="33"/>
  <c r="M41" i="33"/>
  <c r="V43" i="33"/>
  <c r="AY43" i="33" s="1"/>
  <c r="M51" i="33"/>
  <c r="L51" i="33"/>
  <c r="AE60" i="33" a="1"/>
  <c r="AE60" i="33" s="1"/>
  <c r="Z60" i="33"/>
  <c r="AZ60" i="33" s="1"/>
  <c r="AH49" i="33"/>
  <c r="F49" i="33"/>
  <c r="G49" i="33" s="1"/>
  <c r="D66" i="33"/>
  <c r="A66" i="33"/>
  <c r="N38" i="33"/>
  <c r="D57" i="33"/>
  <c r="AH42" i="33"/>
  <c r="N54" i="33"/>
  <c r="M54" i="33"/>
  <c r="AG54" i="33" s="1"/>
  <c r="L54" i="33"/>
  <c r="D55" i="33"/>
  <c r="N66" i="33"/>
  <c r="M66" i="33"/>
  <c r="N46" i="33"/>
  <c r="M46" i="33"/>
  <c r="L46" i="33"/>
  <c r="M71" i="33"/>
  <c r="N71" i="33"/>
  <c r="L71" i="33"/>
  <c r="F72" i="33"/>
  <c r="G72" i="33" s="1"/>
  <c r="F84" i="33"/>
  <c r="G84" i="33" s="1"/>
  <c r="V84" i="33" s="1"/>
  <c r="AY84" i="33" s="1"/>
  <c r="N74" i="33"/>
  <c r="L74" i="33"/>
  <c r="D105" i="33"/>
  <c r="A105" i="33"/>
  <c r="F57" i="33"/>
  <c r="G57" i="33" s="1"/>
  <c r="R57" i="33" s="1"/>
  <c r="L61" i="33"/>
  <c r="M75" i="33"/>
  <c r="L76" i="33"/>
  <c r="M76" i="33"/>
  <c r="M87" i="33"/>
  <c r="L87" i="33"/>
  <c r="N91" i="33"/>
  <c r="L91" i="33"/>
  <c r="N76" i="33"/>
  <c r="N89" i="33"/>
  <c r="M89" i="33"/>
  <c r="L89" i="33"/>
  <c r="A61" i="33"/>
  <c r="A62" i="33"/>
  <c r="A64" i="33"/>
  <c r="Q52" i="33"/>
  <c r="BA52" i="33" s="1"/>
  <c r="L94" i="33"/>
  <c r="M94" i="33"/>
  <c r="L81" i="33"/>
  <c r="F87" i="33"/>
  <c r="G87" i="33" s="1"/>
  <c r="V87" i="33" s="1"/>
  <c r="AY87" i="33" s="1"/>
  <c r="AB89" i="33"/>
  <c r="R89" i="33"/>
  <c r="Q89" i="33"/>
  <c r="BA89" i="33" s="1"/>
  <c r="P89" i="33"/>
  <c r="Y89" i="33"/>
  <c r="P91" i="33"/>
  <c r="AB99" i="33"/>
  <c r="R99" i="33"/>
  <c r="P99" i="33"/>
  <c r="W99" i="33"/>
  <c r="N105" i="33"/>
  <c r="M105" i="33"/>
  <c r="M112" i="33"/>
  <c r="L112" i="33"/>
  <c r="N112" i="33"/>
  <c r="D98" i="33"/>
  <c r="L99" i="33"/>
  <c r="N125" i="33"/>
  <c r="M125" i="33"/>
  <c r="N107" i="33"/>
  <c r="L107" i="33"/>
  <c r="F120" i="33"/>
  <c r="G120" i="33" s="1"/>
  <c r="V120" i="33" s="1"/>
  <c r="AY120" i="33" s="1"/>
  <c r="Q99" i="33"/>
  <c r="BA99" i="33" s="1"/>
  <c r="N102" i="33"/>
  <c r="V99" i="33"/>
  <c r="AY99" i="33" s="1"/>
  <c r="F112" i="33"/>
  <c r="G112" i="33" s="1"/>
  <c r="F129" i="33"/>
  <c r="G129" i="33" s="1"/>
  <c r="AA129" i="33" s="1"/>
  <c r="N118" i="33"/>
  <c r="M120" i="33"/>
  <c r="L120" i="33"/>
  <c r="N120" i="33"/>
  <c r="L129" i="33"/>
  <c r="A129" i="33"/>
  <c r="M111" i="33"/>
  <c r="N129" i="33"/>
  <c r="F113" i="33"/>
  <c r="G113" i="33" s="1"/>
  <c r="AB113" i="33" s="1"/>
  <c r="F128" i="33"/>
  <c r="G128" i="33" s="1"/>
  <c r="M117" i="33"/>
  <c r="L119" i="33"/>
  <c r="M105" i="32"/>
  <c r="N114" i="32"/>
  <c r="L77" i="32"/>
  <c r="M90" i="32"/>
  <c r="N91" i="32"/>
  <c r="M77" i="32"/>
  <c r="N26" i="32"/>
  <c r="N122" i="32"/>
  <c r="A9" i="32"/>
  <c r="AH17" i="32"/>
  <c r="D44" i="32"/>
  <c r="D49" i="32"/>
  <c r="N14" i="32"/>
  <c r="M14" i="32"/>
  <c r="AG14" i="32" s="1"/>
  <c r="L14" i="32"/>
  <c r="A2" i="32"/>
  <c r="D2" i="32"/>
  <c r="L2" i="32"/>
  <c r="AH6" i="32"/>
  <c r="F6" i="32"/>
  <c r="G6" i="32" s="1"/>
  <c r="R6" i="32" s="1"/>
  <c r="F2" i="32"/>
  <c r="G2" i="32" s="1"/>
  <c r="Z2" i="32" s="1"/>
  <c r="AZ2" i="32" s="1"/>
  <c r="F12" i="32"/>
  <c r="G12" i="32" s="1"/>
  <c r="P22" i="32"/>
  <c r="AU22" i="32"/>
  <c r="W22" i="32"/>
  <c r="AB22" i="32"/>
  <c r="Q22" i="32"/>
  <c r="BA22" i="32" s="1"/>
  <c r="BB22" i="32" s="1"/>
  <c r="AH37" i="32"/>
  <c r="F37" i="32"/>
  <c r="G37" i="32"/>
  <c r="AH12" i="32"/>
  <c r="AH4" i="32"/>
  <c r="M15" i="32"/>
  <c r="L15" i="32"/>
  <c r="AH18" i="32"/>
  <c r="F18" i="32"/>
  <c r="G18" i="32" s="1"/>
  <c r="AH2" i="32"/>
  <c r="P27" i="32"/>
  <c r="A7" i="32"/>
  <c r="AE19" i="32" a="1"/>
  <c r="AE19" i="32" s="1"/>
  <c r="M22" i="32"/>
  <c r="AH11" i="32"/>
  <c r="AB19" i="32"/>
  <c r="Y19" i="32"/>
  <c r="W19" i="32"/>
  <c r="N22" i="32"/>
  <c r="F28" i="32"/>
  <c r="G28" i="32" s="1"/>
  <c r="R28" i="32" s="1"/>
  <c r="AH28" i="32"/>
  <c r="A39" i="32"/>
  <c r="D39" i="32"/>
  <c r="U21" i="32"/>
  <c r="AU21" i="32"/>
  <c r="A21" i="32"/>
  <c r="A20" i="32"/>
  <c r="AH20" i="32"/>
  <c r="A26" i="32"/>
  <c r="D36" i="32"/>
  <c r="A36" i="32"/>
  <c r="AH26" i="32"/>
  <c r="F29" i="32"/>
  <c r="G29" i="32" s="1"/>
  <c r="R29" i="32" s="1"/>
  <c r="A32" i="32"/>
  <c r="N33" i="32"/>
  <c r="AH36" i="32"/>
  <c r="F36" i="32"/>
  <c r="G36" i="32" s="1"/>
  <c r="A27" i="32"/>
  <c r="N30" i="32"/>
  <c r="M30" i="32"/>
  <c r="D34" i="32"/>
  <c r="A34" i="32"/>
  <c r="AE38" i="32" a="1"/>
  <c r="AE38" i="32" s="1"/>
  <c r="AB38" i="32"/>
  <c r="AA38" i="32"/>
  <c r="F20" i="32"/>
  <c r="G20" i="32" s="1"/>
  <c r="F26" i="32"/>
  <c r="G26" i="32" s="1"/>
  <c r="AH27" i="32"/>
  <c r="L30" i="32"/>
  <c r="A35" i="32"/>
  <c r="D35" i="32"/>
  <c r="N32" i="32"/>
  <c r="AH59" i="32"/>
  <c r="F59" i="32"/>
  <c r="G59" i="32" s="1"/>
  <c r="R59" i="32" s="1"/>
  <c r="N40" i="32"/>
  <c r="M37" i="32"/>
  <c r="A52" i="32"/>
  <c r="D52" i="32"/>
  <c r="N55" i="32"/>
  <c r="AH35" i="32"/>
  <c r="F35" i="32"/>
  <c r="G35" i="32" s="1"/>
  <c r="N37" i="32"/>
  <c r="Q45" i="32"/>
  <c r="BA45" i="32" s="1"/>
  <c r="P45" i="32"/>
  <c r="W66" i="32"/>
  <c r="AE66" i="32" a="1"/>
  <c r="AE66" i="32" s="1"/>
  <c r="U66" i="32"/>
  <c r="AB66" i="32"/>
  <c r="Q66" i="32"/>
  <c r="BA66" i="32" s="1"/>
  <c r="BB66" i="32" s="1"/>
  <c r="AA66" i="32"/>
  <c r="Z66" i="32"/>
  <c r="AZ66" i="32" s="1"/>
  <c r="Y66" i="32"/>
  <c r="R66" i="32"/>
  <c r="R42" i="32"/>
  <c r="N48" i="32"/>
  <c r="A50" i="32"/>
  <c r="D50" i="32"/>
  <c r="N65" i="32"/>
  <c r="AH42" i="32"/>
  <c r="AH44" i="32"/>
  <c r="AH52" i="32"/>
  <c r="N84" i="32"/>
  <c r="M84" i="32"/>
  <c r="L84" i="32"/>
  <c r="A49" i="32"/>
  <c r="F50" i="32"/>
  <c r="G50" i="32" s="1"/>
  <c r="AA50" i="32" s="1"/>
  <c r="F51" i="32"/>
  <c r="G51" i="32" s="1"/>
  <c r="L54" i="32"/>
  <c r="M54" i="32"/>
  <c r="A62" i="32"/>
  <c r="D62" i="32"/>
  <c r="A64" i="32"/>
  <c r="D64" i="32"/>
  <c r="A65" i="32"/>
  <c r="D65" i="32"/>
  <c r="D67" i="32"/>
  <c r="M70" i="32"/>
  <c r="N70" i="32"/>
  <c r="M81" i="32"/>
  <c r="F105" i="32"/>
  <c r="G105" i="32" s="1"/>
  <c r="Z105" i="32" s="1"/>
  <c r="AZ105" i="32" s="1"/>
  <c r="F75" i="32"/>
  <c r="G75" i="32" s="1"/>
  <c r="M76" i="32"/>
  <c r="D80" i="32"/>
  <c r="F82" i="32"/>
  <c r="G82" i="32" s="1"/>
  <c r="Z73" i="32"/>
  <c r="AZ73" i="32" s="1"/>
  <c r="N76" i="32"/>
  <c r="M99" i="32"/>
  <c r="L99" i="32"/>
  <c r="N99" i="32"/>
  <c r="L75" i="32"/>
  <c r="N92" i="32"/>
  <c r="F106" i="32"/>
  <c r="G106" i="32" s="1"/>
  <c r="W106" i="32" s="1"/>
  <c r="L82" i="32"/>
  <c r="F107" i="32"/>
  <c r="G107" i="32" s="1"/>
  <c r="F114" i="32"/>
  <c r="G114" i="32" s="1"/>
  <c r="N116" i="32"/>
  <c r="M116" i="32"/>
  <c r="L116" i="32"/>
  <c r="F93" i="32"/>
  <c r="G93" i="32" s="1"/>
  <c r="AS93" i="32" s="1"/>
  <c r="AF93" i="32" s="1"/>
  <c r="M100" i="32"/>
  <c r="N109" i="32"/>
  <c r="M109" i="32"/>
  <c r="L109" i="32"/>
  <c r="L127" i="32"/>
  <c r="F113" i="32"/>
  <c r="G113" i="32" s="1"/>
  <c r="N117" i="32"/>
  <c r="M117" i="32"/>
  <c r="N124" i="32"/>
  <c r="L124" i="32"/>
  <c r="F120" i="32"/>
  <c r="G120" i="32" s="1"/>
  <c r="M125" i="32"/>
  <c r="N125" i="32"/>
  <c r="L125" i="32"/>
  <c r="F128" i="32"/>
  <c r="G128" i="32" s="1"/>
  <c r="R128" i="32" s="1"/>
  <c r="M114" i="32"/>
  <c r="F129" i="32"/>
  <c r="G129" i="32" s="1"/>
  <c r="AS129" i="32" s="1"/>
  <c r="AF129" i="32" s="1"/>
  <c r="N25" i="31"/>
  <c r="M25" i="31"/>
  <c r="N17" i="31"/>
  <c r="L118" i="31"/>
  <c r="N18" i="31"/>
  <c r="L111" i="31"/>
  <c r="L119" i="31"/>
  <c r="M127" i="31"/>
  <c r="W22" i="31"/>
  <c r="A10" i="31"/>
  <c r="D58" i="31"/>
  <c r="A2" i="31"/>
  <c r="R5" i="31"/>
  <c r="Q5" i="31"/>
  <c r="BA5" i="31" s="1"/>
  <c r="AA28" i="31"/>
  <c r="M7" i="31"/>
  <c r="AG7" i="31" s="1"/>
  <c r="L6" i="31"/>
  <c r="N6" i="31"/>
  <c r="M6" i="31"/>
  <c r="M15" i="31"/>
  <c r="L15" i="31"/>
  <c r="D8" i="31"/>
  <c r="A8" i="31"/>
  <c r="A11" i="31"/>
  <c r="D11" i="31"/>
  <c r="L14" i="31"/>
  <c r="M14" i="31"/>
  <c r="N14" i="31"/>
  <c r="L29" i="31"/>
  <c r="D28" i="31"/>
  <c r="A28" i="31"/>
  <c r="N21" i="31"/>
  <c r="AH21" i="31"/>
  <c r="AH8" i="31"/>
  <c r="D14" i="31"/>
  <c r="D74" i="31"/>
  <c r="AA14" i="31"/>
  <c r="A19" i="31"/>
  <c r="S22" i="31"/>
  <c r="AA22" i="31"/>
  <c r="Q22" i="31"/>
  <c r="BA22" i="31" s="1"/>
  <c r="Z22" i="31"/>
  <c r="AZ22" i="31" s="1"/>
  <c r="AU22" i="31"/>
  <c r="A26" i="31"/>
  <c r="AH4" i="31"/>
  <c r="L28" i="31"/>
  <c r="S30" i="31"/>
  <c r="R30" i="31"/>
  <c r="A35" i="31"/>
  <c r="D35" i="31"/>
  <c r="D6" i="31"/>
  <c r="AH7" i="31"/>
  <c r="L8" i="31"/>
  <c r="F12" i="31"/>
  <c r="G12" i="31" s="1"/>
  <c r="L16" i="31"/>
  <c r="L22" i="31"/>
  <c r="D33" i="31"/>
  <c r="A33" i="31"/>
  <c r="D42" i="31"/>
  <c r="A42" i="31"/>
  <c r="N57" i="31"/>
  <c r="N61" i="31"/>
  <c r="L61" i="31"/>
  <c r="M61" i="31"/>
  <c r="F15" i="31"/>
  <c r="G15" i="31" s="1"/>
  <c r="Q15" i="31" s="1"/>
  <c r="BA15" i="31" s="1"/>
  <c r="M16" i="31"/>
  <c r="M22" i="31"/>
  <c r="AG22" i="31" s="1"/>
  <c r="D29" i="31"/>
  <c r="N30" i="31"/>
  <c r="L30" i="31"/>
  <c r="AU30" i="31"/>
  <c r="D106" i="31"/>
  <c r="A38" i="31"/>
  <c r="F16" i="31"/>
  <c r="G16" i="31" s="1"/>
  <c r="AE16" i="31" s="1" a="1"/>
  <c r="AE16" i="31" s="1"/>
  <c r="F21" i="31"/>
  <c r="G21" i="31" s="1"/>
  <c r="U21" i="31" s="1"/>
  <c r="V14" i="31"/>
  <c r="AY14" i="31" s="1"/>
  <c r="M33" i="31"/>
  <c r="AH28" i="31"/>
  <c r="D31" i="31"/>
  <c r="A31" i="31"/>
  <c r="M37" i="31"/>
  <c r="N37" i="31"/>
  <c r="L37" i="31"/>
  <c r="D50" i="31"/>
  <c r="A50" i="31"/>
  <c r="AH22" i="31"/>
  <c r="D30" i="31"/>
  <c r="A30" i="31"/>
  <c r="D62" i="31"/>
  <c r="A62" i="31"/>
  <c r="F31" i="31"/>
  <c r="G31" i="31" s="1"/>
  <c r="F120" i="31"/>
  <c r="G120" i="31" s="1"/>
  <c r="AS120" i="31" s="1"/>
  <c r="AF120" i="31" s="1"/>
  <c r="N48" i="31"/>
  <c r="L48" i="31"/>
  <c r="M48" i="31"/>
  <c r="D54" i="31"/>
  <c r="A54" i="31"/>
  <c r="D56" i="31"/>
  <c r="A56" i="31"/>
  <c r="N63" i="31"/>
  <c r="L92" i="31"/>
  <c r="N92" i="31"/>
  <c r="M92" i="31"/>
  <c r="L38" i="31"/>
  <c r="M53" i="31"/>
  <c r="AG53" i="31" s="1"/>
  <c r="N62" i="31"/>
  <c r="L62" i="31"/>
  <c r="F32" i="31"/>
  <c r="G32" i="31" s="1"/>
  <c r="W32" i="31" s="1"/>
  <c r="M38" i="31"/>
  <c r="R55" i="31"/>
  <c r="Q55" i="31"/>
  <c r="BA55" i="31" s="1"/>
  <c r="S55" i="31"/>
  <c r="AU55" i="31"/>
  <c r="M62" i="31"/>
  <c r="D61" i="31"/>
  <c r="A61" i="31"/>
  <c r="F76" i="31"/>
  <c r="G76" i="31" s="1"/>
  <c r="AB76" i="31" s="1"/>
  <c r="M94" i="31"/>
  <c r="F39" i="31"/>
  <c r="G39" i="31" s="1"/>
  <c r="R39" i="31" s="1"/>
  <c r="F43" i="31"/>
  <c r="G43" i="31" s="1"/>
  <c r="Z43" i="31" s="1"/>
  <c r="AZ43" i="31" s="1"/>
  <c r="AH45" i="31"/>
  <c r="F45" i="31"/>
  <c r="G45" i="31" s="1"/>
  <c r="AH47" i="31"/>
  <c r="F47" i="31"/>
  <c r="G47" i="31" s="1"/>
  <c r="D55" i="31"/>
  <c r="A55" i="31"/>
  <c r="D60" i="31"/>
  <c r="A60" i="31"/>
  <c r="M69" i="31"/>
  <c r="L69" i="31"/>
  <c r="M45" i="31"/>
  <c r="L45" i="31"/>
  <c r="D46" i="31"/>
  <c r="A46" i="31"/>
  <c r="L47" i="31"/>
  <c r="D48" i="31"/>
  <c r="A48" i="31"/>
  <c r="D65" i="31"/>
  <c r="A65" i="31"/>
  <c r="M68" i="31"/>
  <c r="AH40" i="31"/>
  <c r="N45" i="31"/>
  <c r="AH46" i="31"/>
  <c r="F46" i="31"/>
  <c r="G46" i="31" s="1"/>
  <c r="N47" i="31"/>
  <c r="AH48" i="31"/>
  <c r="L71" i="31"/>
  <c r="F78" i="31"/>
  <c r="G78" i="31" s="1"/>
  <c r="N84" i="31"/>
  <c r="M84" i="31"/>
  <c r="L84" i="31"/>
  <c r="D89" i="31"/>
  <c r="A89" i="31"/>
  <c r="N54" i="31"/>
  <c r="L54" i="31"/>
  <c r="M85" i="31"/>
  <c r="L85" i="31"/>
  <c r="D83" i="31"/>
  <c r="A83" i="31"/>
  <c r="F84" i="31"/>
  <c r="G84" i="31" s="1"/>
  <c r="F112" i="31"/>
  <c r="G112" i="31" s="1"/>
  <c r="W112" i="31" s="1"/>
  <c r="AH53" i="31"/>
  <c r="AH54" i="31"/>
  <c r="AH55" i="31"/>
  <c r="AH56" i="31"/>
  <c r="D85" i="31"/>
  <c r="A85" i="31"/>
  <c r="F60" i="31"/>
  <c r="G60" i="31" s="1"/>
  <c r="U60" i="31" s="1"/>
  <c r="F61" i="31"/>
  <c r="G61" i="31" s="1"/>
  <c r="AB61" i="31" s="1"/>
  <c r="F62" i="31"/>
  <c r="G62" i="31" s="1"/>
  <c r="Z62" i="31" s="1"/>
  <c r="AZ62" i="31" s="1"/>
  <c r="F63" i="31"/>
  <c r="G63" i="31" s="1"/>
  <c r="W63" i="31" s="1"/>
  <c r="F64" i="31"/>
  <c r="G64" i="31" s="1"/>
  <c r="AB64" i="31" s="1"/>
  <c r="F77" i="31"/>
  <c r="G77" i="31" s="1"/>
  <c r="R77" i="31" s="1"/>
  <c r="L86" i="31"/>
  <c r="L102" i="31"/>
  <c r="N101" i="31"/>
  <c r="M101" i="31"/>
  <c r="L93" i="31"/>
  <c r="M93" i="31"/>
  <c r="N93" i="31"/>
  <c r="N110" i="31"/>
  <c r="N117" i="31"/>
  <c r="L117" i="31"/>
  <c r="F100" i="31"/>
  <c r="G100" i="31"/>
  <c r="AB100" i="31" s="1"/>
  <c r="M117" i="31"/>
  <c r="F102" i="31"/>
  <c r="G102" i="31" s="1"/>
  <c r="AS102" i="31" s="1"/>
  <c r="AF102" i="31" s="1"/>
  <c r="F103" i="31"/>
  <c r="G103" i="31"/>
  <c r="AS103" i="31" s="1"/>
  <c r="F108" i="31"/>
  <c r="G108" i="31" s="1"/>
  <c r="AA108" i="31" s="1"/>
  <c r="D112" i="31"/>
  <c r="M109" i="31"/>
  <c r="M112" i="31"/>
  <c r="F116" i="31"/>
  <c r="G116" i="31" s="1"/>
  <c r="U116" i="31" s="1"/>
  <c r="F124" i="31"/>
  <c r="G124" i="31" s="1"/>
  <c r="AB124" i="31" s="1"/>
  <c r="F111" i="31"/>
  <c r="G111" i="31" s="1"/>
  <c r="R111" i="31" s="1"/>
  <c r="F119" i="31"/>
  <c r="G119" i="31" s="1"/>
  <c r="D114" i="31"/>
  <c r="L72" i="30"/>
  <c r="L74" i="30"/>
  <c r="M74" i="30"/>
  <c r="M92" i="30"/>
  <c r="M86" i="30"/>
  <c r="M78" i="30"/>
  <c r="A57" i="30"/>
  <c r="A17" i="30"/>
  <c r="V50" i="30"/>
  <c r="AY50" i="30" s="1"/>
  <c r="D28" i="30"/>
  <c r="D24" i="30"/>
  <c r="AH36" i="30"/>
  <c r="A8" i="30"/>
  <c r="A18" i="30"/>
  <c r="AH18" i="30"/>
  <c r="A4" i="30"/>
  <c r="D4" i="30"/>
  <c r="D18" i="30"/>
  <c r="F4" i="30"/>
  <c r="G4" i="30" s="1"/>
  <c r="P4" i="30" s="1"/>
  <c r="F15" i="30"/>
  <c r="G15" i="30" s="1"/>
  <c r="A15" i="30"/>
  <c r="M14" i="30"/>
  <c r="L14" i="30"/>
  <c r="M15" i="30"/>
  <c r="AG15" i="30" s="1"/>
  <c r="A23" i="30"/>
  <c r="D23" i="30"/>
  <c r="D27" i="30"/>
  <c r="AH26" i="30"/>
  <c r="L16" i="30"/>
  <c r="D11" i="30"/>
  <c r="A7" i="30"/>
  <c r="M27" i="30"/>
  <c r="AG27" i="30" s="1"/>
  <c r="A28" i="30"/>
  <c r="AH7" i="30"/>
  <c r="D17" i="30"/>
  <c r="AH24" i="30"/>
  <c r="F27" i="30"/>
  <c r="G27" i="30" s="1"/>
  <c r="P27" i="30" s="1"/>
  <c r="M30" i="30"/>
  <c r="M46" i="30"/>
  <c r="AG46" i="30" s="1"/>
  <c r="D57" i="30"/>
  <c r="A33" i="30"/>
  <c r="D33" i="30"/>
  <c r="AH38" i="30"/>
  <c r="A34" i="30"/>
  <c r="D34" i="30"/>
  <c r="A38" i="30"/>
  <c r="D38" i="30"/>
  <c r="M26" i="30"/>
  <c r="L33" i="30"/>
  <c r="N26" i="30"/>
  <c r="AH33" i="30"/>
  <c r="M38" i="30"/>
  <c r="L38" i="30"/>
  <c r="N38" i="30"/>
  <c r="AH42" i="30"/>
  <c r="Y35" i="30"/>
  <c r="D51" i="30"/>
  <c r="A51" i="30"/>
  <c r="D43" i="30"/>
  <c r="A43" i="30"/>
  <c r="N47" i="30"/>
  <c r="M47" i="30"/>
  <c r="AB50" i="30"/>
  <c r="R50" i="30"/>
  <c r="AA50" i="30"/>
  <c r="M56" i="30"/>
  <c r="AE57" i="30" a="1"/>
  <c r="AE57" i="30" s="1"/>
  <c r="AU57" i="30"/>
  <c r="AB57" i="30"/>
  <c r="AA57" i="30"/>
  <c r="Z57" i="30"/>
  <c r="AZ57" i="30" s="1"/>
  <c r="M64" i="30"/>
  <c r="M66" i="30"/>
  <c r="N66" i="30"/>
  <c r="L66" i="30"/>
  <c r="A44" i="30"/>
  <c r="D47" i="30"/>
  <c r="A47" i="30"/>
  <c r="L42" i="30"/>
  <c r="M42" i="30"/>
  <c r="AG42" i="30" s="1"/>
  <c r="AH44" i="30"/>
  <c r="N54" i="30"/>
  <c r="L54" i="30"/>
  <c r="A55" i="30"/>
  <c r="U57" i="30"/>
  <c r="AH43" i="30"/>
  <c r="M50" i="30"/>
  <c r="Y57" i="30"/>
  <c r="A83" i="30"/>
  <c r="N97" i="30"/>
  <c r="M97" i="30"/>
  <c r="L97" i="30"/>
  <c r="AH50" i="30"/>
  <c r="AH51" i="30"/>
  <c r="AH52" i="30"/>
  <c r="N85" i="30"/>
  <c r="D64" i="30"/>
  <c r="A64" i="30"/>
  <c r="A58" i="30"/>
  <c r="L75" i="30"/>
  <c r="P81" i="30"/>
  <c r="N87" i="30"/>
  <c r="N82" i="30"/>
  <c r="M82" i="30"/>
  <c r="L82" i="30"/>
  <c r="M94" i="30"/>
  <c r="L94" i="30"/>
  <c r="N103" i="30"/>
  <c r="M105" i="30"/>
  <c r="N101" i="30"/>
  <c r="M101" i="30"/>
  <c r="L101" i="30"/>
  <c r="F123" i="30"/>
  <c r="G123" i="30" s="1"/>
  <c r="M108" i="30"/>
  <c r="Z103" i="30"/>
  <c r="AZ103" i="30" s="1"/>
  <c r="L108" i="30"/>
  <c r="N89" i="30"/>
  <c r="M89" i="30"/>
  <c r="N109" i="30"/>
  <c r="M109" i="30"/>
  <c r="L89" i="30"/>
  <c r="L115" i="30"/>
  <c r="D119" i="30"/>
  <c r="N123" i="30"/>
  <c r="M123" i="30"/>
  <c r="L123" i="30"/>
  <c r="F112" i="30"/>
  <c r="G112" i="30" s="1"/>
  <c r="AS112" i="30" s="1"/>
  <c r="AF112" i="30" s="1"/>
  <c r="N119" i="30"/>
  <c r="F125" i="30"/>
  <c r="G125" i="30" s="1"/>
  <c r="N128" i="30"/>
  <c r="M120" i="30"/>
  <c r="L120" i="30"/>
  <c r="N120" i="30"/>
  <c r="L126" i="30"/>
  <c r="M117" i="30"/>
  <c r="M122" i="30"/>
  <c r="D125" i="30"/>
  <c r="D120" i="30"/>
  <c r="D118" i="43"/>
  <c r="A84" i="43"/>
  <c r="D84" i="43"/>
  <c r="D116" i="43"/>
  <c r="A116" i="43"/>
  <c r="D22" i="43"/>
  <c r="A22" i="43"/>
  <c r="D119" i="43"/>
  <c r="A119" i="43"/>
  <c r="A19" i="43"/>
  <c r="A89" i="43"/>
  <c r="D50" i="43"/>
  <c r="A50" i="43"/>
  <c r="D46" i="43"/>
  <c r="A46" i="43"/>
  <c r="D14" i="43"/>
  <c r="A14" i="43"/>
  <c r="A27" i="43"/>
  <c r="D27" i="43"/>
  <c r="P7" i="43"/>
  <c r="A83" i="43"/>
  <c r="D83" i="43"/>
  <c r="D54" i="43"/>
  <c r="A54" i="43"/>
  <c r="D17" i="43"/>
  <c r="A17" i="43"/>
  <c r="D11" i="43"/>
  <c r="A11" i="43"/>
  <c r="A39" i="43"/>
  <c r="D39" i="43"/>
  <c r="D56" i="43"/>
  <c r="A56" i="43"/>
  <c r="D9" i="43"/>
  <c r="A9" i="43"/>
  <c r="S62" i="43"/>
  <c r="A61" i="43"/>
  <c r="D61" i="43"/>
  <c r="Q25" i="43"/>
  <c r="BA25" i="43" s="1"/>
  <c r="P25" i="43"/>
  <c r="AU25" i="43"/>
  <c r="S25" i="43"/>
  <c r="R25" i="43"/>
  <c r="A57" i="43"/>
  <c r="D57" i="43"/>
  <c r="A53" i="43"/>
  <c r="D53" i="43"/>
  <c r="A117" i="43"/>
  <c r="D117" i="43"/>
  <c r="A59" i="43"/>
  <c r="D59" i="43"/>
  <c r="A62" i="43"/>
  <c r="D62" i="43"/>
  <c r="D44" i="43"/>
  <c r="A44" i="43"/>
  <c r="D3" i="43"/>
  <c r="A3" i="43"/>
  <c r="R23" i="43"/>
  <c r="Q23" i="43"/>
  <c r="BA23" i="43" s="1"/>
  <c r="AU9" i="43"/>
  <c r="S9" i="43"/>
  <c r="D55" i="43"/>
  <c r="A55" i="43"/>
  <c r="D48" i="43"/>
  <c r="A48" i="43"/>
  <c r="R53" i="43"/>
  <c r="Q53" i="43"/>
  <c r="BA53" i="43" s="1"/>
  <c r="D25" i="43"/>
  <c r="A25" i="43"/>
  <c r="D126" i="42"/>
  <c r="A126" i="42"/>
  <c r="D127" i="42"/>
  <c r="A127" i="42"/>
  <c r="D10" i="42"/>
  <c r="S44" i="42"/>
  <c r="P44" i="42"/>
  <c r="S51" i="42"/>
  <c r="P51" i="42"/>
  <c r="A54" i="42"/>
  <c r="D54" i="42"/>
  <c r="D40" i="42"/>
  <c r="A40" i="42"/>
  <c r="A56" i="42"/>
  <c r="D56" i="42"/>
  <c r="P46" i="42"/>
  <c r="AU46" i="42"/>
  <c r="D2" i="42"/>
  <c r="AB108" i="42"/>
  <c r="P108" i="42"/>
  <c r="R43" i="42"/>
  <c r="A53" i="42"/>
  <c r="D53" i="42"/>
  <c r="D8" i="42"/>
  <c r="A8" i="42"/>
  <c r="D125" i="42"/>
  <c r="A125" i="42"/>
  <c r="AU53" i="42"/>
  <c r="D13" i="42"/>
  <c r="A13" i="42"/>
  <c r="D18" i="42"/>
  <c r="A18" i="42"/>
  <c r="A128" i="42"/>
  <c r="D128" i="42"/>
  <c r="D90" i="42"/>
  <c r="A90" i="42"/>
  <c r="D61" i="42"/>
  <c r="A61" i="42"/>
  <c r="D45" i="42"/>
  <c r="A45" i="42"/>
  <c r="A55" i="42"/>
  <c r="D55" i="42"/>
  <c r="A48" i="42"/>
  <c r="D48" i="42"/>
  <c r="D27" i="42"/>
  <c r="A27" i="42"/>
  <c r="D22" i="42"/>
  <c r="A22" i="42"/>
  <c r="D69" i="41"/>
  <c r="A69" i="41"/>
  <c r="A71" i="41"/>
  <c r="D57" i="41"/>
  <c r="A57" i="41"/>
  <c r="A17" i="41"/>
  <c r="D17" i="41"/>
  <c r="D12" i="41"/>
  <c r="A12" i="41"/>
  <c r="D53" i="41"/>
  <c r="A53" i="41"/>
  <c r="D67" i="41"/>
  <c r="D32" i="41"/>
  <c r="A32" i="41"/>
  <c r="A104" i="41"/>
  <c r="D104" i="41"/>
  <c r="D31" i="41"/>
  <c r="A31" i="41"/>
  <c r="A72" i="41"/>
  <c r="D33" i="41"/>
  <c r="D63" i="41"/>
  <c r="A63" i="41"/>
  <c r="AB64" i="41"/>
  <c r="D19" i="41"/>
  <c r="A19" i="41"/>
  <c r="A105" i="41"/>
  <c r="D105" i="41"/>
  <c r="D59" i="41"/>
  <c r="A59" i="41"/>
  <c r="D29" i="41"/>
  <c r="A29" i="41"/>
  <c r="D5" i="41"/>
  <c r="A5" i="41"/>
  <c r="D2" i="41"/>
  <c r="A2" i="41"/>
  <c r="D55" i="41"/>
  <c r="A55" i="41"/>
  <c r="D21" i="41"/>
  <c r="A21" i="41"/>
  <c r="D28" i="41"/>
  <c r="A28" i="41"/>
  <c r="D64" i="41"/>
  <c r="A64" i="41"/>
  <c r="A65" i="41"/>
  <c r="D65" i="41"/>
  <c r="A101" i="41"/>
  <c r="D60" i="41"/>
  <c r="A60" i="41"/>
  <c r="A36" i="41"/>
  <c r="D36" i="41"/>
  <c r="D18" i="40"/>
  <c r="A18" i="40"/>
  <c r="D76" i="40"/>
  <c r="A76" i="40"/>
  <c r="D32" i="40"/>
  <c r="A32" i="40"/>
  <c r="D54" i="40"/>
  <c r="A54" i="40"/>
  <c r="D53" i="40"/>
  <c r="A53" i="40"/>
  <c r="D46" i="40"/>
  <c r="D24" i="40"/>
  <c r="A24" i="40"/>
  <c r="D75" i="40"/>
  <c r="A75" i="40"/>
  <c r="D109" i="40"/>
  <c r="A109" i="40"/>
  <c r="D48" i="40"/>
  <c r="A48" i="40"/>
  <c r="D38" i="40"/>
  <c r="A38" i="40"/>
  <c r="D79" i="40"/>
  <c r="A79" i="40"/>
  <c r="W10" i="40"/>
  <c r="D106" i="40"/>
  <c r="A106" i="40"/>
  <c r="S48" i="40"/>
  <c r="D51" i="40"/>
  <c r="A51" i="40"/>
  <c r="D19" i="40"/>
  <c r="A19" i="40"/>
  <c r="S123" i="40"/>
  <c r="Q59" i="40"/>
  <c r="BA59" i="40" s="1"/>
  <c r="AU59" i="40"/>
  <c r="S59" i="40"/>
  <c r="R59" i="40"/>
  <c r="P59" i="40"/>
  <c r="D31" i="40"/>
  <c r="A31" i="40"/>
  <c r="D14" i="40"/>
  <c r="A14" i="40"/>
  <c r="D3" i="40"/>
  <c r="A3" i="40"/>
  <c r="D56" i="40"/>
  <c r="A56" i="40"/>
  <c r="A13" i="40"/>
  <c r="D13" i="40"/>
  <c r="A74" i="40"/>
  <c r="D74" i="40"/>
  <c r="D55" i="40"/>
  <c r="A55" i="40"/>
  <c r="A39" i="40"/>
  <c r="D39" i="40"/>
  <c r="AU43" i="40"/>
  <c r="A35" i="40"/>
  <c r="D35" i="40"/>
  <c r="A7" i="40"/>
  <c r="D7" i="40"/>
  <c r="D77" i="40"/>
  <c r="A77" i="40"/>
  <c r="D62" i="39"/>
  <c r="A62" i="39"/>
  <c r="D18" i="39"/>
  <c r="A18" i="39"/>
  <c r="D55" i="39"/>
  <c r="A55" i="39"/>
  <c r="D50" i="39"/>
  <c r="A50" i="39"/>
  <c r="A88" i="39"/>
  <c r="D88" i="39"/>
  <c r="D44" i="39"/>
  <c r="A44" i="39"/>
  <c r="D86" i="39"/>
  <c r="A86" i="39"/>
  <c r="D14" i="39"/>
  <c r="A14" i="39"/>
  <c r="A85" i="39"/>
  <c r="D42" i="39"/>
  <c r="A42" i="39"/>
  <c r="Y10" i="39"/>
  <c r="D13" i="39"/>
  <c r="A13" i="39"/>
  <c r="D2" i="39"/>
  <c r="A2" i="39"/>
  <c r="A37" i="39"/>
  <c r="D37" i="39"/>
  <c r="AU35" i="39"/>
  <c r="A24" i="39"/>
  <c r="D24" i="39"/>
  <c r="D114" i="39"/>
  <c r="A114" i="39"/>
  <c r="D35" i="39"/>
  <c r="A35" i="39"/>
  <c r="D10" i="39"/>
  <c r="A10" i="39"/>
  <c r="W86" i="39"/>
  <c r="D6" i="39"/>
  <c r="A6" i="39"/>
  <c r="AA107" i="39"/>
  <c r="D56" i="38"/>
  <c r="A56" i="38"/>
  <c r="D21" i="38"/>
  <c r="A21" i="38"/>
  <c r="D38" i="38"/>
  <c r="A38" i="38"/>
  <c r="A54" i="38"/>
  <c r="D54" i="38"/>
  <c r="D23" i="38"/>
  <c r="A23" i="38"/>
  <c r="D36" i="38"/>
  <c r="A36" i="38"/>
  <c r="D46" i="38"/>
  <c r="A46" i="38"/>
  <c r="D126" i="38"/>
  <c r="A126" i="38"/>
  <c r="Z4" i="38"/>
  <c r="AZ4" i="38" s="1"/>
  <c r="Y4" i="38"/>
  <c r="A128" i="38"/>
  <c r="D128" i="38"/>
  <c r="D64" i="38"/>
  <c r="A64" i="38"/>
  <c r="D30" i="38"/>
  <c r="A30" i="38"/>
  <c r="A48" i="38"/>
  <c r="D48" i="38"/>
  <c r="D11" i="38"/>
  <c r="A11" i="38"/>
  <c r="A63" i="38"/>
  <c r="D63" i="38"/>
  <c r="D29" i="38"/>
  <c r="A29" i="38"/>
  <c r="A55" i="38"/>
  <c r="D55" i="38"/>
  <c r="D8" i="38"/>
  <c r="A8" i="38"/>
  <c r="D4" i="38"/>
  <c r="A4" i="38"/>
  <c r="D32" i="38"/>
  <c r="A32" i="38"/>
  <c r="D91" i="38"/>
  <c r="A91" i="38"/>
  <c r="U118" i="38"/>
  <c r="D28" i="38"/>
  <c r="A28" i="38"/>
  <c r="A40" i="38"/>
  <c r="D40" i="38"/>
  <c r="D2" i="38"/>
  <c r="A2" i="38"/>
  <c r="D60" i="38"/>
  <c r="A60" i="38"/>
  <c r="D31" i="38"/>
  <c r="A31" i="38"/>
  <c r="D39" i="38"/>
  <c r="A39" i="38"/>
  <c r="W52" i="38"/>
  <c r="AU52" i="38"/>
  <c r="AA52" i="38"/>
  <c r="Z52" i="38"/>
  <c r="AZ52" i="38" s="1"/>
  <c r="Q52" i="38"/>
  <c r="BA52" i="38" s="1"/>
  <c r="BB52" i="38" s="1"/>
  <c r="A37" i="38"/>
  <c r="D37" i="38"/>
  <c r="A27" i="38"/>
  <c r="D27" i="38"/>
  <c r="A62" i="38"/>
  <c r="D62" i="38"/>
  <c r="D129" i="38"/>
  <c r="A129" i="38"/>
  <c r="D34" i="38"/>
  <c r="A34" i="38"/>
  <c r="A26" i="38"/>
  <c r="D26" i="38"/>
  <c r="A61" i="38"/>
  <c r="D61" i="38"/>
  <c r="D49" i="37"/>
  <c r="D41" i="37"/>
  <c r="A41" i="37"/>
  <c r="A105" i="37"/>
  <c r="A94" i="37"/>
  <c r="D94" i="37"/>
  <c r="D91" i="37"/>
  <c r="A91" i="37"/>
  <c r="D92" i="37"/>
  <c r="A92" i="37"/>
  <c r="D16" i="37"/>
  <c r="A16" i="37"/>
  <c r="D5" i="37"/>
  <c r="A5" i="37"/>
  <c r="D126" i="37"/>
  <c r="A126" i="37"/>
  <c r="Y112" i="37"/>
  <c r="D98" i="37"/>
  <c r="A98" i="37"/>
  <c r="U64" i="37"/>
  <c r="AA64" i="37"/>
  <c r="AE64" i="37" a="1"/>
  <c r="AE64" i="37" s="1"/>
  <c r="AB64" i="37"/>
  <c r="Y64" i="37"/>
  <c r="A66" i="37"/>
  <c r="D66" i="37"/>
  <c r="A129" i="37"/>
  <c r="D129" i="37"/>
  <c r="D127" i="37"/>
  <c r="A127" i="37"/>
  <c r="D97" i="37"/>
  <c r="A97" i="37"/>
  <c r="D27" i="37"/>
  <c r="A27" i="37"/>
  <c r="D124" i="37"/>
  <c r="A124" i="37"/>
  <c r="D60" i="37"/>
  <c r="A60" i="37"/>
  <c r="D44" i="37"/>
  <c r="A44" i="37"/>
  <c r="D11" i="37"/>
  <c r="A11" i="37"/>
  <c r="D19" i="37"/>
  <c r="A19" i="37"/>
  <c r="A67" i="37"/>
  <c r="D67" i="37"/>
  <c r="D59" i="37"/>
  <c r="A59" i="37"/>
  <c r="AS83" i="37"/>
  <c r="AF83" i="37" s="1"/>
  <c r="Y83" i="37"/>
  <c r="D58" i="37"/>
  <c r="A58" i="37"/>
  <c r="D62" i="37"/>
  <c r="A62" i="37"/>
  <c r="D26" i="37"/>
  <c r="A26" i="37"/>
  <c r="D15" i="37"/>
  <c r="A15" i="37"/>
  <c r="D70" i="37"/>
  <c r="A70" i="37"/>
  <c r="Y94" i="37"/>
  <c r="W94" i="37"/>
  <c r="D42" i="37"/>
  <c r="A42" i="37"/>
  <c r="A33" i="37"/>
  <c r="D33" i="37"/>
  <c r="D8" i="37"/>
  <c r="A8" i="37"/>
  <c r="A101" i="37"/>
  <c r="D101" i="37"/>
  <c r="AB47" i="37"/>
  <c r="A32" i="37"/>
  <c r="D32" i="37"/>
  <c r="AU24" i="37"/>
  <c r="AE128" i="37" a="1"/>
  <c r="AE128" i="37" s="1"/>
  <c r="AE32" i="37" a="1"/>
  <c r="AE32" i="37" s="1"/>
  <c r="U32" i="37"/>
  <c r="AA32" i="37"/>
  <c r="AU32" i="37"/>
  <c r="W32" i="37"/>
  <c r="AB32" i="37"/>
  <c r="Z32" i="37"/>
  <c r="AZ32" i="37" s="1"/>
  <c r="Y32" i="37"/>
  <c r="D3" i="37"/>
  <c r="A3" i="37"/>
  <c r="A103" i="37"/>
  <c r="D103" i="37"/>
  <c r="D61" i="37"/>
  <c r="A61" i="37"/>
  <c r="Q22" i="37"/>
  <c r="BA22" i="37" s="1"/>
  <c r="P22" i="37"/>
  <c r="D7" i="37"/>
  <c r="A7" i="37"/>
  <c r="D125" i="37"/>
  <c r="A125" i="37"/>
  <c r="D63" i="36"/>
  <c r="A63" i="36"/>
  <c r="D7" i="36"/>
  <c r="A7" i="36"/>
  <c r="D74" i="36"/>
  <c r="A74" i="36"/>
  <c r="A18" i="36"/>
  <c r="D34" i="36"/>
  <c r="A34" i="36"/>
  <c r="A26" i="36"/>
  <c r="D71" i="36"/>
  <c r="A71" i="36"/>
  <c r="D98" i="36"/>
  <c r="A98" i="36"/>
  <c r="D103" i="36"/>
  <c r="A103" i="36"/>
  <c r="D104" i="36"/>
  <c r="A104" i="36"/>
  <c r="D106" i="36"/>
  <c r="A106" i="36"/>
  <c r="A108" i="36"/>
  <c r="D108" i="36"/>
  <c r="A77" i="36"/>
  <c r="D77" i="36"/>
  <c r="D57" i="36"/>
  <c r="A57" i="36"/>
  <c r="D6" i="36"/>
  <c r="A6" i="36"/>
  <c r="D5" i="36"/>
  <c r="A5" i="36"/>
  <c r="A12" i="36"/>
  <c r="D12" i="36"/>
  <c r="A112" i="36"/>
  <c r="D112" i="36"/>
  <c r="D56" i="36"/>
  <c r="A56" i="36"/>
  <c r="A15" i="36"/>
  <c r="D15" i="36"/>
  <c r="D101" i="36"/>
  <c r="A101" i="36"/>
  <c r="U75" i="36"/>
  <c r="A50" i="36"/>
  <c r="D50" i="36"/>
  <c r="D25" i="36"/>
  <c r="A25" i="36"/>
  <c r="A40" i="36"/>
  <c r="D40" i="36"/>
  <c r="V127" i="36"/>
  <c r="AY127" i="36" s="1"/>
  <c r="Q127" i="36"/>
  <c r="BA127" i="36" s="1"/>
  <c r="A81" i="36"/>
  <c r="D81" i="36"/>
  <c r="A49" i="36"/>
  <c r="D49" i="36"/>
  <c r="D22" i="36"/>
  <c r="A22" i="36"/>
  <c r="D2" i="36"/>
  <c r="A2" i="36"/>
  <c r="AE50" i="36" a="1"/>
  <c r="AE50" i="36" s="1"/>
  <c r="D52" i="36"/>
  <c r="A52" i="36"/>
  <c r="D3" i="36"/>
  <c r="A3" i="36"/>
  <c r="Z22" i="36"/>
  <c r="AZ22" i="36" s="1"/>
  <c r="P22" i="36"/>
  <c r="AB22" i="36"/>
  <c r="Y22" i="36"/>
  <c r="AE22" i="36" a="1"/>
  <c r="AE22" i="36" s="1"/>
  <c r="U22" i="36"/>
  <c r="AA22" i="36"/>
  <c r="D100" i="36"/>
  <c r="A100" i="36"/>
  <c r="D72" i="36"/>
  <c r="A72" i="36"/>
  <c r="D53" i="36"/>
  <c r="A53" i="36"/>
  <c r="D65" i="36"/>
  <c r="A65" i="36"/>
  <c r="A37" i="36"/>
  <c r="D37" i="36"/>
  <c r="D51" i="36"/>
  <c r="A51" i="36"/>
  <c r="D62" i="36"/>
  <c r="A62" i="36"/>
  <c r="D55" i="36"/>
  <c r="A55" i="36"/>
  <c r="AU53" i="36"/>
  <c r="D14" i="36"/>
  <c r="A14" i="36"/>
  <c r="D11" i="36"/>
  <c r="A11" i="36"/>
  <c r="D13" i="36"/>
  <c r="A13" i="36"/>
  <c r="A70" i="36"/>
  <c r="D70" i="36"/>
  <c r="A4" i="36"/>
  <c r="D4" i="36"/>
  <c r="S20" i="36"/>
  <c r="A105" i="36"/>
  <c r="D105" i="36"/>
  <c r="D39" i="36"/>
  <c r="A39" i="36"/>
  <c r="D19" i="36"/>
  <c r="A19" i="36"/>
  <c r="A21" i="36"/>
  <c r="D21" i="36"/>
  <c r="W12" i="36"/>
  <c r="V12" i="36"/>
  <c r="AY12" i="36" s="1"/>
  <c r="U12" i="36"/>
  <c r="S12" i="36"/>
  <c r="AB12" i="36"/>
  <c r="R12" i="36"/>
  <c r="Y12" i="36"/>
  <c r="Z12" i="36"/>
  <c r="AZ12" i="36" s="1"/>
  <c r="P12" i="36"/>
  <c r="A121" i="35"/>
  <c r="D121" i="35"/>
  <c r="D25" i="35"/>
  <c r="A108" i="35"/>
  <c r="D108" i="35"/>
  <c r="A107" i="35"/>
  <c r="D107" i="35"/>
  <c r="D116" i="35"/>
  <c r="A116" i="35"/>
  <c r="A82" i="35"/>
  <c r="D82" i="35"/>
  <c r="D80" i="35"/>
  <c r="A80" i="35"/>
  <c r="AS116" i="35"/>
  <c r="AF116" i="35" s="1"/>
  <c r="D76" i="35"/>
  <c r="A76" i="35"/>
  <c r="A109" i="35"/>
  <c r="A31" i="35"/>
  <c r="D31" i="35"/>
  <c r="A52" i="35"/>
  <c r="D52" i="35"/>
  <c r="D19" i="35"/>
  <c r="A19" i="35"/>
  <c r="D30" i="35"/>
  <c r="A32" i="35"/>
  <c r="D32" i="35"/>
  <c r="A113" i="35"/>
  <c r="D113" i="35"/>
  <c r="A84" i="35"/>
  <c r="D84" i="35"/>
  <c r="P73" i="35"/>
  <c r="R73" i="35"/>
  <c r="A112" i="35"/>
  <c r="D112" i="35"/>
  <c r="A77" i="35"/>
  <c r="D77" i="35"/>
  <c r="A79" i="35"/>
  <c r="D79" i="35"/>
  <c r="D61" i="35"/>
  <c r="A61" i="35"/>
  <c r="A56" i="35"/>
  <c r="D56" i="35"/>
  <c r="A58" i="35"/>
  <c r="D58" i="35"/>
  <c r="AE32" i="35" a="1"/>
  <c r="AE32" i="35" s="1"/>
  <c r="V32" i="35"/>
  <c r="AY32" i="35" s="1"/>
  <c r="A28" i="35"/>
  <c r="D28" i="35"/>
  <c r="D75" i="35"/>
  <c r="A75" i="35"/>
  <c r="D4" i="35"/>
  <c r="A4" i="35"/>
  <c r="D5" i="35"/>
  <c r="A5" i="35"/>
  <c r="A86" i="35"/>
  <c r="D86" i="35"/>
  <c r="Q52" i="35"/>
  <c r="BA52" i="35" s="1"/>
  <c r="A29" i="35"/>
  <c r="D29" i="35"/>
  <c r="A27" i="35"/>
  <c r="D27" i="35"/>
  <c r="A18" i="35"/>
  <c r="D18" i="35"/>
  <c r="A14" i="35"/>
  <c r="D14" i="35"/>
  <c r="D111" i="35"/>
  <c r="A111" i="35"/>
  <c r="D106" i="35"/>
  <c r="A106" i="35"/>
  <c r="A49" i="35"/>
  <c r="D49" i="35"/>
  <c r="A34" i="35"/>
  <c r="D34" i="35"/>
  <c r="R15" i="35"/>
  <c r="D110" i="35"/>
  <c r="A110" i="35"/>
  <c r="D88" i="35"/>
  <c r="A88" i="35"/>
  <c r="D83" i="35"/>
  <c r="A83" i="35"/>
  <c r="A50" i="35"/>
  <c r="D50" i="35"/>
  <c r="A54" i="35"/>
  <c r="D54" i="35"/>
  <c r="A33" i="35"/>
  <c r="D33" i="35"/>
  <c r="V20" i="35"/>
  <c r="AY20" i="35" s="1"/>
  <c r="S20" i="35"/>
  <c r="D115" i="34"/>
  <c r="D122" i="34"/>
  <c r="A121" i="34"/>
  <c r="D121" i="34"/>
  <c r="D3" i="34"/>
  <c r="A3" i="34"/>
  <c r="A120" i="34"/>
  <c r="D120" i="34"/>
  <c r="D83" i="34"/>
  <c r="A83" i="34"/>
  <c r="D87" i="34"/>
  <c r="A87" i="34"/>
  <c r="D62" i="34"/>
  <c r="A62" i="34"/>
  <c r="D31" i="34"/>
  <c r="D14" i="34"/>
  <c r="A14" i="34"/>
  <c r="Q108" i="34"/>
  <c r="BA108" i="34" s="1"/>
  <c r="D84" i="34"/>
  <c r="A84" i="34"/>
  <c r="D116" i="34"/>
  <c r="A116" i="34"/>
  <c r="D96" i="34"/>
  <c r="A96" i="34"/>
  <c r="AA72" i="34"/>
  <c r="D51" i="34"/>
  <c r="A51" i="34"/>
  <c r="A59" i="34"/>
  <c r="D59" i="34"/>
  <c r="A44" i="34"/>
  <c r="D44" i="34"/>
  <c r="D23" i="34"/>
  <c r="A23" i="34"/>
  <c r="A35" i="34"/>
  <c r="D35" i="34"/>
  <c r="D124" i="34"/>
  <c r="A124" i="34"/>
  <c r="W128" i="34"/>
  <c r="AS128" i="34"/>
  <c r="AF128" i="34" s="1"/>
  <c r="S128" i="34"/>
  <c r="Y128" i="34"/>
  <c r="AA128" i="34"/>
  <c r="Z128" i="34"/>
  <c r="AZ128" i="34" s="1"/>
  <c r="Q128" i="34"/>
  <c r="BA128" i="34" s="1"/>
  <c r="P128" i="34"/>
  <c r="D91" i="34"/>
  <c r="A91" i="34"/>
  <c r="W39" i="34"/>
  <c r="AE39" i="34" a="1"/>
  <c r="AE39" i="34" s="1"/>
  <c r="V39" i="34"/>
  <c r="AY39" i="34" s="1"/>
  <c r="R39" i="34"/>
  <c r="Q39" i="34"/>
  <c r="BA39" i="34" s="1"/>
  <c r="BB39" i="34" s="1"/>
  <c r="S39" i="34"/>
  <c r="P39" i="34"/>
  <c r="Y39" i="34"/>
  <c r="A61" i="34"/>
  <c r="D61" i="34"/>
  <c r="A52" i="34"/>
  <c r="A46" i="34"/>
  <c r="D46" i="34"/>
  <c r="D65" i="34"/>
  <c r="A65" i="34"/>
  <c r="D88" i="34"/>
  <c r="A57" i="34"/>
  <c r="D57" i="34"/>
  <c r="A39" i="34"/>
  <c r="D39" i="34"/>
  <c r="D25" i="34"/>
  <c r="A25" i="34"/>
  <c r="A4" i="34"/>
  <c r="D4" i="34"/>
  <c r="D9" i="34"/>
  <c r="A9" i="34"/>
  <c r="D117" i="34"/>
  <c r="A117" i="34"/>
  <c r="W101" i="34"/>
  <c r="Q101" i="34"/>
  <c r="BA101" i="34" s="1"/>
  <c r="BB101" i="34" s="1"/>
  <c r="P101" i="34"/>
  <c r="AE101" i="34" a="1"/>
  <c r="AE101" i="34" s="1"/>
  <c r="D64" i="34"/>
  <c r="A64" i="34"/>
  <c r="AU55" i="34"/>
  <c r="S55" i="34"/>
  <c r="A48" i="34"/>
  <c r="D48" i="34"/>
  <c r="D22" i="34"/>
  <c r="A22" i="34"/>
  <c r="A114" i="34"/>
  <c r="D114" i="34"/>
  <c r="S112" i="34"/>
  <c r="Q112" i="34"/>
  <c r="BA112" i="34" s="1"/>
  <c r="A129" i="34"/>
  <c r="D129" i="34"/>
  <c r="D17" i="34"/>
  <c r="A17" i="34"/>
  <c r="D48" i="33"/>
  <c r="A48" i="33"/>
  <c r="D17" i="33"/>
  <c r="A17" i="33"/>
  <c r="D40" i="33"/>
  <c r="A40" i="33"/>
  <c r="D126" i="33"/>
  <c r="A126" i="33"/>
  <c r="D127" i="33"/>
  <c r="A127" i="33"/>
  <c r="D129" i="33"/>
  <c r="AB48" i="33"/>
  <c r="AU48" i="33"/>
  <c r="W48" i="33"/>
  <c r="AE48" i="33" a="1"/>
  <c r="AE48" i="33" s="1"/>
  <c r="D31" i="33"/>
  <c r="A31" i="33"/>
  <c r="D96" i="33"/>
  <c r="A96" i="33"/>
  <c r="D42" i="33"/>
  <c r="A42" i="33"/>
  <c r="D32" i="33"/>
  <c r="A32" i="33"/>
  <c r="D72" i="33"/>
  <c r="A72" i="33"/>
  <c r="D93" i="33"/>
  <c r="A93" i="33"/>
  <c r="D100" i="33"/>
  <c r="A100" i="33"/>
  <c r="A45" i="33"/>
  <c r="D45" i="33"/>
  <c r="D24" i="33"/>
  <c r="A24" i="33"/>
  <c r="A11" i="33"/>
  <c r="D11" i="33"/>
  <c r="Y28" i="33"/>
  <c r="AA28" i="33"/>
  <c r="P28" i="33"/>
  <c r="Z28" i="33"/>
  <c r="AZ28" i="33" s="1"/>
  <c r="W28" i="33"/>
  <c r="V28" i="33"/>
  <c r="AY28" i="33" s="1"/>
  <c r="AE28" i="33" a="1"/>
  <c r="AE28" i="33" s="1"/>
  <c r="U28" i="33"/>
  <c r="S28" i="33"/>
  <c r="AB28" i="33"/>
  <c r="Q28" i="33"/>
  <c r="BA28" i="33" s="1"/>
  <c r="AU28" i="33"/>
  <c r="D16" i="33"/>
  <c r="A16" i="33"/>
  <c r="D97" i="33"/>
  <c r="A97" i="33"/>
  <c r="D123" i="33"/>
  <c r="A123" i="33"/>
  <c r="S129" i="33"/>
  <c r="AB129" i="33"/>
  <c r="D70" i="33"/>
  <c r="A70" i="33"/>
  <c r="A43" i="33"/>
  <c r="D43" i="33"/>
  <c r="S24" i="33"/>
  <c r="R24" i="33"/>
  <c r="AA24" i="33"/>
  <c r="Y24" i="33"/>
  <c r="AU24" i="33"/>
  <c r="W24" i="33"/>
  <c r="V24" i="33"/>
  <c r="AY24" i="33" s="1"/>
  <c r="U24" i="33"/>
  <c r="P24" i="33"/>
  <c r="D94" i="33"/>
  <c r="A94" i="33"/>
  <c r="AS87" i="33"/>
  <c r="AF87" i="33" s="1"/>
  <c r="A41" i="33"/>
  <c r="D41" i="33"/>
  <c r="U26" i="33"/>
  <c r="AU26" i="33"/>
  <c r="AB26" i="33"/>
  <c r="R26" i="33"/>
  <c r="AA26" i="33"/>
  <c r="Q26" i="33"/>
  <c r="BA26" i="33" s="1"/>
  <c r="Y26" i="33"/>
  <c r="W26" i="33"/>
  <c r="D28" i="33"/>
  <c r="A28" i="33"/>
  <c r="AB8" i="33"/>
  <c r="Q8" i="33"/>
  <c r="BA8" i="33" s="1"/>
  <c r="P8" i="33"/>
  <c r="D102" i="33"/>
  <c r="A102" i="33"/>
  <c r="R84" i="33"/>
  <c r="D39" i="33"/>
  <c r="A39" i="33"/>
  <c r="A19" i="33"/>
  <c r="D19" i="33"/>
  <c r="R7" i="33"/>
  <c r="P32" i="33"/>
  <c r="R32" i="33"/>
  <c r="D20" i="33"/>
  <c r="A20" i="33"/>
  <c r="AE112" i="33" a="1"/>
  <c r="AE112" i="33" s="1"/>
  <c r="V112" i="33"/>
  <c r="AY112" i="33" s="1"/>
  <c r="U112" i="33"/>
  <c r="AB112" i="33"/>
  <c r="R112" i="33"/>
  <c r="Y112" i="33"/>
  <c r="AA112" i="33"/>
  <c r="S112" i="33"/>
  <c r="Q112" i="33"/>
  <c r="BA112" i="33" s="1"/>
  <c r="BB112" i="33" s="1"/>
  <c r="P112" i="33"/>
  <c r="AE49" i="33" a="1"/>
  <c r="AE49" i="33" s="1"/>
  <c r="P49" i="33"/>
  <c r="D33" i="33"/>
  <c r="A33" i="33"/>
  <c r="AE10" i="33" a="1"/>
  <c r="AE10" i="33" s="1"/>
  <c r="Z10" i="33"/>
  <c r="AZ10" i="33" s="1"/>
  <c r="AU10" i="33"/>
  <c r="D7" i="33"/>
  <c r="A7" i="33"/>
  <c r="D6" i="33"/>
  <c r="A6" i="33"/>
  <c r="R65" i="32"/>
  <c r="D17" i="32"/>
  <c r="A17" i="32"/>
  <c r="A41" i="32"/>
  <c r="D41" i="32"/>
  <c r="D102" i="32"/>
  <c r="A102" i="32"/>
  <c r="A67" i="32"/>
  <c r="A70" i="32"/>
  <c r="D70" i="32"/>
  <c r="D6" i="32"/>
  <c r="A6" i="32"/>
  <c r="A28" i="32"/>
  <c r="D28" i="32"/>
  <c r="AU37" i="32"/>
  <c r="AA37" i="32"/>
  <c r="Q37" i="32"/>
  <c r="BA37" i="32" s="1"/>
  <c r="BB37" i="32" s="1"/>
  <c r="AE37" i="32" a="1"/>
  <c r="AE37" i="32" s="1"/>
  <c r="V37" i="32"/>
  <c r="AY37" i="32" s="1"/>
  <c r="R37" i="32"/>
  <c r="P37" i="32"/>
  <c r="AB37" i="32"/>
  <c r="Z37" i="32"/>
  <c r="AZ37" i="32" s="1"/>
  <c r="Y37" i="32"/>
  <c r="W37" i="32"/>
  <c r="U37" i="32"/>
  <c r="S37" i="32"/>
  <c r="A57" i="32"/>
  <c r="D57" i="32"/>
  <c r="D8" i="32"/>
  <c r="A8" i="32"/>
  <c r="D107" i="32"/>
  <c r="A107" i="32"/>
  <c r="AE51" i="32" a="1"/>
  <c r="AE51" i="32" s="1"/>
  <c r="AB51" i="32"/>
  <c r="R51" i="32"/>
  <c r="AA51" i="32"/>
  <c r="A56" i="32"/>
  <c r="D56" i="32"/>
  <c r="A106" i="32"/>
  <c r="D106" i="32"/>
  <c r="D69" i="32"/>
  <c r="A69" i="32"/>
  <c r="Y82" i="32"/>
  <c r="W82" i="32"/>
  <c r="AB82" i="32"/>
  <c r="AA82" i="32"/>
  <c r="Z82" i="32"/>
  <c r="AZ82" i="32" s="1"/>
  <c r="U82" i="32"/>
  <c r="AE82" i="32" a="1"/>
  <c r="AE82" i="32" s="1"/>
  <c r="AA35" i="32"/>
  <c r="Y35" i="32"/>
  <c r="D23" i="32"/>
  <c r="A23" i="32"/>
  <c r="D73" i="32"/>
  <c r="A73" i="32"/>
  <c r="D31" i="32"/>
  <c r="A31" i="32"/>
  <c r="AU12" i="32"/>
  <c r="S12" i="32"/>
  <c r="P12" i="32"/>
  <c r="Z12" i="32"/>
  <c r="AZ12" i="32" s="1"/>
  <c r="V12" i="32"/>
  <c r="AY12" i="32" s="1"/>
  <c r="R12" i="32"/>
  <c r="Q12" i="32"/>
  <c r="BA12" i="32" s="1"/>
  <c r="U114" i="32"/>
  <c r="AE114" i="32" a="1"/>
  <c r="AE114" i="32" s="1"/>
  <c r="V114" i="32"/>
  <c r="AY114" i="32" s="1"/>
  <c r="Y114" i="32"/>
  <c r="W114" i="32"/>
  <c r="S114" i="32"/>
  <c r="AB114" i="32"/>
  <c r="P114" i="32"/>
  <c r="Z114" i="32"/>
  <c r="AZ114" i="32" s="1"/>
  <c r="R114" i="32"/>
  <c r="Q114" i="32"/>
  <c r="BA114" i="32" s="1"/>
  <c r="BB114" i="32" s="1"/>
  <c r="AA114" i="32"/>
  <c r="D100" i="32"/>
  <c r="A100" i="32"/>
  <c r="AU36" i="32"/>
  <c r="U36" i="32"/>
  <c r="D14" i="32"/>
  <c r="A14" i="32"/>
  <c r="AU20" i="32"/>
  <c r="W20" i="32"/>
  <c r="AB20" i="32"/>
  <c r="AA20" i="32"/>
  <c r="P20" i="32"/>
  <c r="Z20" i="32"/>
  <c r="AZ20" i="32" s="1"/>
  <c r="Y20" i="32"/>
  <c r="U20" i="32"/>
  <c r="AE20" i="32" a="1"/>
  <c r="AE20" i="32" s="1"/>
  <c r="A105" i="32"/>
  <c r="D105" i="32"/>
  <c r="A18" i="32"/>
  <c r="D18" i="32"/>
  <c r="W120" i="32"/>
  <c r="AE120" i="32" a="1"/>
  <c r="AE120" i="32" s="1"/>
  <c r="Y120" i="32"/>
  <c r="Z120" i="32"/>
  <c r="AZ120" i="32" s="1"/>
  <c r="AB120" i="32"/>
  <c r="AA120" i="32"/>
  <c r="U120" i="32"/>
  <c r="D98" i="32"/>
  <c r="A98" i="32"/>
  <c r="D79" i="32"/>
  <c r="A79" i="32"/>
  <c r="D11" i="32"/>
  <c r="A11" i="32"/>
  <c r="AU28" i="32"/>
  <c r="D71" i="32"/>
  <c r="A71" i="32"/>
  <c r="A37" i="32"/>
  <c r="D37" i="32"/>
  <c r="V2" i="32"/>
  <c r="AY2" i="32" s="1"/>
  <c r="AE2" i="32" a="1"/>
  <c r="AE2" i="32" s="1"/>
  <c r="D25" i="31"/>
  <c r="A25" i="31"/>
  <c r="D75" i="31"/>
  <c r="D34" i="31"/>
  <c r="A34" i="31"/>
  <c r="A78" i="31"/>
  <c r="A106" i="31"/>
  <c r="Q77" i="31"/>
  <c r="BA77" i="31" s="1"/>
  <c r="BB77" i="31" s="1"/>
  <c r="Y77" i="31"/>
  <c r="V77" i="31"/>
  <c r="AY77" i="31" s="1"/>
  <c r="AA63" i="31"/>
  <c r="P63" i="31"/>
  <c r="U112" i="31"/>
  <c r="R112" i="31"/>
  <c r="AA112" i="31"/>
  <c r="Q112" i="31"/>
  <c r="BA112" i="31" s="1"/>
  <c r="BB112" i="31" s="1"/>
  <c r="Y112" i="31"/>
  <c r="P112" i="31"/>
  <c r="S112" i="31"/>
  <c r="AE112" i="31" a="1"/>
  <c r="AE112" i="31" s="1"/>
  <c r="S43" i="31"/>
  <c r="A82" i="31"/>
  <c r="D82" i="31"/>
  <c r="D79" i="31"/>
  <c r="A49" i="31"/>
  <c r="D49" i="31"/>
  <c r="A4" i="31"/>
  <c r="D4" i="31"/>
  <c r="AA31" i="31"/>
  <c r="D12" i="31"/>
  <c r="A12" i="31"/>
  <c r="D77" i="31"/>
  <c r="A77" i="31"/>
  <c r="AU62" i="31"/>
  <c r="Y32" i="31"/>
  <c r="AE32" i="31" a="1"/>
  <c r="AE32" i="31" s="1"/>
  <c r="AB32" i="31"/>
  <c r="U32" i="31"/>
  <c r="AA32" i="31"/>
  <c r="D26" i="31"/>
  <c r="D119" i="31"/>
  <c r="A119" i="31"/>
  <c r="Q103" i="31"/>
  <c r="BA103" i="31" s="1"/>
  <c r="AF103" i="31"/>
  <c r="S103" i="31"/>
  <c r="R103" i="31"/>
  <c r="AU60" i="31"/>
  <c r="A43" i="31"/>
  <c r="D43" i="31"/>
  <c r="P21" i="31"/>
  <c r="D7" i="31"/>
  <c r="A7" i="31"/>
  <c r="A86" i="31"/>
  <c r="D86" i="31"/>
  <c r="U76" i="31"/>
  <c r="S76" i="31"/>
  <c r="AA76" i="31"/>
  <c r="AE76" i="31" a="1"/>
  <c r="AE76" i="31" s="1"/>
  <c r="Y76" i="31"/>
  <c r="A84" i="31"/>
  <c r="D84" i="31"/>
  <c r="D120" i="31"/>
  <c r="A120" i="31"/>
  <c r="D13" i="31"/>
  <c r="A13" i="31"/>
  <c r="D121" i="31"/>
  <c r="A121" i="31"/>
  <c r="D116" i="31"/>
  <c r="A116" i="31"/>
  <c r="AB102" i="31"/>
  <c r="Z102" i="31"/>
  <c r="AZ102" i="31" s="1"/>
  <c r="A47" i="31"/>
  <c r="D47" i="31"/>
  <c r="W16" i="31"/>
  <c r="V16" i="31"/>
  <c r="AY16" i="31" s="1"/>
  <c r="A29" i="31"/>
  <c r="A41" i="31"/>
  <c r="D41" i="31"/>
  <c r="A114" i="31"/>
  <c r="D115" i="31"/>
  <c r="A115" i="31"/>
  <c r="AU45" i="31"/>
  <c r="D16" i="31"/>
  <c r="A16" i="31"/>
  <c r="A45" i="31"/>
  <c r="D45" i="31"/>
  <c r="D110" i="31"/>
  <c r="A110" i="31"/>
  <c r="D118" i="31"/>
  <c r="A118" i="31"/>
  <c r="D40" i="31"/>
  <c r="A40" i="31"/>
  <c r="A86" i="30"/>
  <c r="A84" i="30"/>
  <c r="D87" i="30"/>
  <c r="D36" i="30"/>
  <c r="A36" i="30"/>
  <c r="D121" i="30"/>
  <c r="A121" i="30"/>
  <c r="A129" i="30"/>
  <c r="D129" i="30"/>
  <c r="D114" i="30"/>
  <c r="A114" i="30"/>
  <c r="D91" i="30"/>
  <c r="A91" i="30"/>
  <c r="D122" i="30"/>
  <c r="A122" i="30"/>
  <c r="D118" i="30"/>
  <c r="A118" i="30"/>
  <c r="D123" i="30"/>
  <c r="A123" i="30"/>
  <c r="Y112" i="30"/>
  <c r="A119" i="30"/>
  <c r="D94" i="30"/>
  <c r="A94" i="30"/>
  <c r="D46" i="30"/>
  <c r="A46" i="30"/>
  <c r="D61" i="30"/>
  <c r="A61" i="30"/>
  <c r="D14" i="30"/>
  <c r="A14" i="30"/>
  <c r="D92" i="30"/>
  <c r="A92" i="30"/>
  <c r="D84" i="30"/>
  <c r="A59" i="30"/>
  <c r="D59" i="30"/>
  <c r="R15" i="30"/>
  <c r="P15" i="30"/>
  <c r="A31" i="30"/>
  <c r="D31" i="30"/>
  <c r="AS125" i="30"/>
  <c r="AF125" i="30" s="1"/>
  <c r="D2" i="30"/>
  <c r="A2" i="30"/>
  <c r="A26" i="30"/>
  <c r="D26" i="30"/>
  <c r="D82" i="30"/>
  <c r="A82" i="30"/>
  <c r="D117" i="30"/>
  <c r="D65" i="30"/>
  <c r="A65" i="30"/>
  <c r="A120" i="43"/>
  <c r="A85" i="43"/>
  <c r="D87" i="43"/>
  <c r="A114" i="43"/>
  <c r="A88" i="43"/>
  <c r="A121" i="43"/>
  <c r="D121" i="43"/>
  <c r="A91" i="42"/>
  <c r="D91" i="42"/>
  <c r="D98" i="41"/>
  <c r="D70" i="41"/>
  <c r="D102" i="41"/>
  <c r="A68" i="41"/>
  <c r="D100" i="41"/>
  <c r="D78" i="40"/>
  <c r="D80" i="40"/>
  <c r="A80" i="40"/>
  <c r="D110" i="40"/>
  <c r="A110" i="40"/>
  <c r="A116" i="39"/>
  <c r="D119" i="39"/>
  <c r="A95" i="37"/>
  <c r="D96" i="37"/>
  <c r="A90" i="37"/>
  <c r="D122" i="37"/>
  <c r="A128" i="37"/>
  <c r="D128" i="37"/>
  <c r="D73" i="36"/>
  <c r="A67" i="36"/>
  <c r="D99" i="36"/>
  <c r="D102" i="36"/>
  <c r="D68" i="36"/>
  <c r="A68" i="36"/>
  <c r="D66" i="36"/>
  <c r="D67" i="36"/>
  <c r="A81" i="35"/>
  <c r="D74" i="35"/>
  <c r="D78" i="35"/>
  <c r="A78" i="35"/>
  <c r="D85" i="34"/>
  <c r="D118" i="34"/>
  <c r="D119" i="34"/>
  <c r="A82" i="34"/>
  <c r="D82" i="34"/>
  <c r="D86" i="34"/>
  <c r="A86" i="34"/>
  <c r="A124" i="33"/>
  <c r="D122" i="33"/>
  <c r="D91" i="33"/>
  <c r="A90" i="33"/>
  <c r="A122" i="33"/>
  <c r="A91" i="33"/>
  <c r="D125" i="33"/>
  <c r="A125" i="33"/>
  <c r="D103" i="32"/>
  <c r="D72" i="32"/>
  <c r="A72" i="32"/>
  <c r="A103" i="32"/>
  <c r="D99" i="32"/>
  <c r="A99" i="32"/>
  <c r="A104" i="32"/>
  <c r="D104" i="32"/>
  <c r="A111" i="31"/>
  <c r="D78" i="31"/>
  <c r="A81" i="31"/>
  <c r="A75" i="31"/>
  <c r="A108" i="31"/>
  <c r="AF54" i="31"/>
  <c r="A107" i="31"/>
  <c r="D107" i="31"/>
  <c r="D97" i="30"/>
  <c r="A97" i="30"/>
  <c r="D86" i="30"/>
  <c r="D126" i="30"/>
  <c r="A88" i="30"/>
  <c r="D127" i="30"/>
  <c r="A96" i="30"/>
  <c r="D115" i="30"/>
  <c r="D128" i="30"/>
  <c r="D124" i="30"/>
  <c r="A87" i="43"/>
  <c r="A70" i="41"/>
  <c r="AF25" i="37"/>
  <c r="AF55" i="37"/>
  <c r="AF52" i="37"/>
  <c r="AF57" i="37"/>
  <c r="AF54" i="37"/>
  <c r="AF53" i="37"/>
  <c r="AF56" i="37"/>
  <c r="AF50" i="37"/>
  <c r="AF51" i="37"/>
  <c r="AF12" i="36"/>
  <c r="AF15" i="36"/>
  <c r="AF11" i="36"/>
  <c r="AF17" i="36"/>
  <c r="AF16" i="36"/>
  <c r="A102" i="36"/>
  <c r="AF14" i="36"/>
  <c r="AF13" i="36"/>
  <c r="AF10" i="36"/>
  <c r="AF54" i="35"/>
  <c r="AF56" i="35"/>
  <c r="AF10" i="34"/>
  <c r="AF17" i="34"/>
  <c r="AF14" i="34"/>
  <c r="AF15" i="34"/>
  <c r="AF16" i="34"/>
  <c r="AF13" i="34"/>
  <c r="AF12" i="34"/>
  <c r="AF11" i="34"/>
  <c r="AF54" i="33"/>
  <c r="AF53" i="33"/>
  <c r="AF56" i="33"/>
  <c r="AF52" i="33"/>
  <c r="AF57" i="33"/>
  <c r="AF55" i="33"/>
  <c r="AF51" i="33"/>
  <c r="D90" i="33"/>
  <c r="A128" i="33"/>
  <c r="D128" i="33"/>
  <c r="AF50" i="33"/>
  <c r="AF11" i="32"/>
  <c r="AF17" i="32"/>
  <c r="AF13" i="32"/>
  <c r="AF10" i="32"/>
  <c r="AF14" i="32"/>
  <c r="AF16" i="32"/>
  <c r="AF15" i="32"/>
  <c r="AF12" i="32"/>
  <c r="AF53" i="31"/>
  <c r="AF50" i="31"/>
  <c r="AF52" i="31"/>
  <c r="AF51" i="31"/>
  <c r="AF57" i="31"/>
  <c r="AF56" i="31"/>
  <c r="AF55" i="31"/>
  <c r="A115" i="30"/>
  <c r="D88" i="30"/>
  <c r="A127" i="30"/>
  <c r="D96" i="30"/>
  <c r="D85" i="30"/>
  <c r="A85" i="30"/>
  <c r="AF39" i="37"/>
  <c r="AF34" i="37"/>
  <c r="AF40" i="37"/>
  <c r="AF35" i="37"/>
  <c r="AF36" i="37"/>
  <c r="AF38" i="37"/>
  <c r="AF37" i="37"/>
  <c r="AF41" i="37"/>
  <c r="AF4" i="37"/>
  <c r="AF5" i="37"/>
  <c r="AF24" i="37"/>
  <c r="AF20" i="37"/>
  <c r="AF21" i="37"/>
  <c r="AF9" i="37"/>
  <c r="AF7" i="37"/>
  <c r="AF18" i="37"/>
  <c r="AF3" i="37"/>
  <c r="AF19" i="37"/>
  <c r="AF22" i="37"/>
  <c r="AF23" i="37"/>
  <c r="AF6" i="37"/>
  <c r="AF8" i="37"/>
  <c r="AF2" i="37"/>
  <c r="AF58" i="36"/>
  <c r="AF60" i="36"/>
  <c r="AF62" i="36"/>
  <c r="AF59" i="36"/>
  <c r="AF63" i="36"/>
  <c r="AF65" i="36"/>
  <c r="AF61" i="36"/>
  <c r="AF64" i="36"/>
  <c r="AF30" i="36"/>
  <c r="AF31" i="36"/>
  <c r="AF32" i="36"/>
  <c r="AF29" i="36"/>
  <c r="AF33" i="36"/>
  <c r="AF27" i="36"/>
  <c r="AF28" i="36"/>
  <c r="AF26" i="36"/>
  <c r="AF46" i="36"/>
  <c r="AF48" i="36"/>
  <c r="AF49" i="36"/>
  <c r="AF45" i="36"/>
  <c r="AF43" i="36"/>
  <c r="AF44" i="36"/>
  <c r="AF42" i="36"/>
  <c r="AF47" i="36"/>
  <c r="AF23" i="35"/>
  <c r="AF2" i="35"/>
  <c r="AF51" i="35"/>
  <c r="AF52" i="35"/>
  <c r="AF57" i="35"/>
  <c r="AF53" i="35"/>
  <c r="AF50" i="35"/>
  <c r="AF55" i="35"/>
  <c r="AF63" i="34"/>
  <c r="AF62" i="34"/>
  <c r="AF60" i="34"/>
  <c r="AF61" i="34"/>
  <c r="AF59" i="34"/>
  <c r="AF58" i="34"/>
  <c r="AF65" i="34"/>
  <c r="AF64" i="34"/>
  <c r="AF48" i="34"/>
  <c r="AF49" i="34"/>
  <c r="AF45" i="34"/>
  <c r="AF46" i="34"/>
  <c r="AF47" i="34"/>
  <c r="AF43" i="34"/>
  <c r="AF42" i="34"/>
  <c r="AF44" i="34"/>
  <c r="AF27" i="34"/>
  <c r="AF29" i="34"/>
  <c r="AF30" i="34"/>
  <c r="AF28" i="34"/>
  <c r="AF31" i="34"/>
  <c r="AF33" i="34"/>
  <c r="AF32" i="34"/>
  <c r="AF26" i="34"/>
  <c r="AF37" i="33"/>
  <c r="AF39" i="33"/>
  <c r="AF40" i="33"/>
  <c r="AF35" i="33"/>
  <c r="AF34" i="33"/>
  <c r="AF38" i="33"/>
  <c r="AF36" i="33"/>
  <c r="AF41" i="33"/>
  <c r="AF3" i="33"/>
  <c r="AF8" i="33"/>
  <c r="AF20" i="33"/>
  <c r="AF24" i="33"/>
  <c r="AF19" i="33"/>
  <c r="AF18" i="33"/>
  <c r="AF9" i="33"/>
  <c r="AF25" i="33"/>
  <c r="AF4" i="33"/>
  <c r="AF22" i="33"/>
  <c r="AF21" i="33"/>
  <c r="AF6" i="33"/>
  <c r="AF23" i="33"/>
  <c r="AF5" i="33"/>
  <c r="AF7" i="33"/>
  <c r="AF2" i="33"/>
  <c r="AF27" i="32"/>
  <c r="AF30" i="32"/>
  <c r="AF32" i="32"/>
  <c r="AF29" i="32"/>
  <c r="AF33" i="32"/>
  <c r="AF28" i="32"/>
  <c r="AF31" i="32"/>
  <c r="AF26" i="32"/>
  <c r="AF62" i="32"/>
  <c r="AF65" i="32"/>
  <c r="AF59" i="32"/>
  <c r="AF61" i="32"/>
  <c r="AF64" i="32"/>
  <c r="AF60" i="32"/>
  <c r="AF63" i="32"/>
  <c r="AF58" i="32"/>
  <c r="AF42" i="32"/>
  <c r="AF48" i="32"/>
  <c r="AF47" i="32"/>
  <c r="AF44" i="32"/>
  <c r="AF49" i="32"/>
  <c r="AF43" i="32"/>
  <c r="AF46" i="32"/>
  <c r="AF45" i="32"/>
  <c r="AF34" i="31"/>
  <c r="AF40" i="31"/>
  <c r="AF37" i="31"/>
  <c r="AF35" i="31"/>
  <c r="AF41" i="31"/>
  <c r="AF38" i="31"/>
  <c r="AF36" i="31"/>
  <c r="AF39" i="31"/>
  <c r="AF20" i="31"/>
  <c r="AF25" i="31"/>
  <c r="AF6" i="31"/>
  <c r="AF9" i="31"/>
  <c r="AF3" i="31"/>
  <c r="AF23" i="31"/>
  <c r="AF22" i="31"/>
  <c r="AF21" i="31"/>
  <c r="AF24" i="31"/>
  <c r="AF8" i="31"/>
  <c r="AF5" i="31"/>
  <c r="AF19" i="31"/>
  <c r="AF18" i="31"/>
  <c r="AF7" i="31"/>
  <c r="AF36" i="35"/>
  <c r="AF41" i="35"/>
  <c r="AF39" i="35"/>
  <c r="AF40" i="35"/>
  <c r="AF35" i="35"/>
  <c r="AF34" i="35"/>
  <c r="AF38" i="35"/>
  <c r="AF37" i="35"/>
  <c r="AF6" i="35"/>
  <c r="AF4" i="35"/>
  <c r="AF21" i="35"/>
  <c r="AF8" i="35"/>
  <c r="AF22" i="35"/>
  <c r="AF24" i="35"/>
  <c r="AF20" i="35"/>
  <c r="AF5" i="35"/>
  <c r="AF18" i="35"/>
  <c r="AF7" i="35"/>
  <c r="AF25" i="35"/>
  <c r="AF19" i="35"/>
  <c r="AF9" i="35"/>
  <c r="AF3" i="35"/>
  <c r="L37" i="59"/>
  <c r="N55" i="59"/>
  <c r="L122" i="59"/>
  <c r="A59" i="59"/>
  <c r="D85" i="59"/>
  <c r="D117" i="59"/>
  <c r="D4" i="59"/>
  <c r="A51" i="59"/>
  <c r="D2" i="59"/>
  <c r="S2" i="59"/>
  <c r="M4" i="59"/>
  <c r="L4" i="59"/>
  <c r="AH28" i="59"/>
  <c r="F28" i="59"/>
  <c r="G28" i="59" s="1"/>
  <c r="Q28" i="59" s="1"/>
  <c r="BA28" i="59" s="1"/>
  <c r="BB28" i="59" s="1"/>
  <c r="N85" i="59"/>
  <c r="M85" i="59"/>
  <c r="L85" i="59"/>
  <c r="M3" i="59"/>
  <c r="F7" i="59"/>
  <c r="G7" i="59" s="1"/>
  <c r="D40" i="59"/>
  <c r="A24" i="59"/>
  <c r="AH15" i="59"/>
  <c r="F15" i="59"/>
  <c r="G15" i="59" s="1"/>
  <c r="D22" i="59"/>
  <c r="A22" i="59"/>
  <c r="L6" i="59"/>
  <c r="D13" i="59"/>
  <c r="A13" i="59"/>
  <c r="AH20" i="59"/>
  <c r="AH39" i="59"/>
  <c r="F39" i="59"/>
  <c r="G39" i="59"/>
  <c r="W39" i="59" s="1"/>
  <c r="M60" i="59"/>
  <c r="AH2" i="59"/>
  <c r="D36" i="59"/>
  <c r="AH22" i="59"/>
  <c r="L21" i="59"/>
  <c r="L78" i="59"/>
  <c r="Z78" i="59"/>
  <c r="AZ78" i="59" s="1"/>
  <c r="N21" i="59"/>
  <c r="Z31" i="59"/>
  <c r="AZ31" i="59" s="1"/>
  <c r="Y31" i="59"/>
  <c r="AU31" i="59"/>
  <c r="AB31" i="59"/>
  <c r="N38" i="59"/>
  <c r="M38" i="59"/>
  <c r="AG38" i="59" s="1"/>
  <c r="L38" i="59"/>
  <c r="P36" i="59"/>
  <c r="A37" i="59"/>
  <c r="Q36" i="59"/>
  <c r="BA36" i="59" s="1"/>
  <c r="M45" i="59"/>
  <c r="AS100" i="59"/>
  <c r="AF100" i="59" s="1"/>
  <c r="A43" i="59"/>
  <c r="AH47" i="59"/>
  <c r="L62" i="59"/>
  <c r="M30" i="59"/>
  <c r="M39" i="59"/>
  <c r="AG39" i="59" s="1"/>
  <c r="M42" i="59"/>
  <c r="L64" i="59"/>
  <c r="AU52" i="59"/>
  <c r="S52" i="59"/>
  <c r="R52" i="59"/>
  <c r="Q52" i="59"/>
  <c r="BA52" i="59" s="1"/>
  <c r="P52" i="59"/>
  <c r="AU36" i="59"/>
  <c r="W60" i="59"/>
  <c r="AH63" i="59"/>
  <c r="F84" i="59"/>
  <c r="G84" i="59" s="1"/>
  <c r="AS84" i="59" s="1"/>
  <c r="AF84" i="59" s="1"/>
  <c r="AS70" i="59"/>
  <c r="AF70" i="59" s="1"/>
  <c r="L71" i="59"/>
  <c r="F77" i="59"/>
  <c r="G77" i="59" s="1"/>
  <c r="N71" i="59"/>
  <c r="F81" i="59"/>
  <c r="G81" i="59" s="1"/>
  <c r="AB81" i="59" s="1"/>
  <c r="N82" i="59"/>
  <c r="M82" i="59"/>
  <c r="L82" i="59"/>
  <c r="N86" i="59"/>
  <c r="L75" i="59"/>
  <c r="P80" i="59"/>
  <c r="AS103" i="59"/>
  <c r="AF103" i="59" s="1"/>
  <c r="F88" i="59"/>
  <c r="G88" i="59" s="1"/>
  <c r="Z88" i="59" s="1"/>
  <c r="AZ88" i="59" s="1"/>
  <c r="P98" i="59"/>
  <c r="F90" i="59"/>
  <c r="G90" i="59" s="1"/>
  <c r="P90" i="59" s="1"/>
  <c r="P100" i="59"/>
  <c r="V78" i="59"/>
  <c r="AY78" i="59" s="1"/>
  <c r="S103" i="59"/>
  <c r="P103" i="59"/>
  <c r="AB103" i="59"/>
  <c r="R103" i="59"/>
  <c r="Q103" i="59"/>
  <c r="BA103" i="59" s="1"/>
  <c r="F107" i="59"/>
  <c r="G107" i="59" s="1"/>
  <c r="N107" i="59"/>
  <c r="M107" i="59"/>
  <c r="N87" i="59"/>
  <c r="M117" i="59"/>
  <c r="L117" i="59"/>
  <c r="N117" i="59"/>
  <c r="M125" i="59"/>
  <c r="N111" i="59"/>
  <c r="M111" i="59"/>
  <c r="L111" i="59"/>
  <c r="N110" i="59"/>
  <c r="N124" i="59"/>
  <c r="M124" i="59"/>
  <c r="AE125" i="59" a="1"/>
  <c r="AE125" i="59" s="1"/>
  <c r="D118" i="59"/>
  <c r="A118" i="59"/>
  <c r="F120" i="59"/>
  <c r="G120" i="59"/>
  <c r="Q120" i="59" s="1"/>
  <c r="BA120" i="59" s="1"/>
  <c r="Y128" i="59"/>
  <c r="Z118" i="59"/>
  <c r="AZ118" i="59" s="1"/>
  <c r="M120" i="59"/>
  <c r="L120" i="59"/>
  <c r="W128" i="59"/>
  <c r="AE128" i="59" a="1"/>
  <c r="AE128" i="59" s="1"/>
  <c r="U128" i="59"/>
  <c r="AB128" i="59"/>
  <c r="AA128" i="59"/>
  <c r="Z122" i="59"/>
  <c r="AZ122" i="59" s="1"/>
  <c r="AA122" i="59"/>
  <c r="R122" i="59"/>
  <c r="AB122" i="59"/>
  <c r="N88" i="58"/>
  <c r="M88" i="58"/>
  <c r="L88" i="58"/>
  <c r="N72" i="58"/>
  <c r="L72" i="58"/>
  <c r="N64" i="58"/>
  <c r="M64" i="58"/>
  <c r="AG64" i="58" s="1"/>
  <c r="L64" i="58"/>
  <c r="N48" i="58"/>
  <c r="M48" i="58"/>
  <c r="L48" i="58"/>
  <c r="L40" i="58"/>
  <c r="N40" i="58"/>
  <c r="M40" i="58"/>
  <c r="M24" i="58"/>
  <c r="L24" i="58"/>
  <c r="N24" i="58"/>
  <c r="N109" i="58"/>
  <c r="N25" i="58"/>
  <c r="L79" i="58"/>
  <c r="M49" i="58"/>
  <c r="M109" i="58"/>
  <c r="Y113" i="58"/>
  <c r="S113" i="58"/>
  <c r="D129" i="58"/>
  <c r="A18" i="58"/>
  <c r="A10" i="58"/>
  <c r="A16" i="58"/>
  <c r="A94" i="58"/>
  <c r="D59" i="58"/>
  <c r="D125" i="58"/>
  <c r="A15" i="58"/>
  <c r="A29" i="58"/>
  <c r="AU10" i="58"/>
  <c r="AU17" i="58"/>
  <c r="L10" i="58"/>
  <c r="N10" i="58"/>
  <c r="D12" i="58"/>
  <c r="A12" i="58"/>
  <c r="D4" i="58"/>
  <c r="A4" i="58"/>
  <c r="A7" i="58"/>
  <c r="D7" i="58"/>
  <c r="A13" i="58"/>
  <c r="D13" i="58"/>
  <c r="L14" i="58"/>
  <c r="N3" i="58"/>
  <c r="L3" i="58"/>
  <c r="D21" i="58"/>
  <c r="A21" i="58"/>
  <c r="AH12" i="58"/>
  <c r="AA14" i="58"/>
  <c r="S28" i="58"/>
  <c r="R28" i="58"/>
  <c r="Q28" i="58"/>
  <c r="BA28" i="58" s="1"/>
  <c r="AU28" i="58"/>
  <c r="P28" i="58"/>
  <c r="V28" i="58"/>
  <c r="AY28" i="58" s="1"/>
  <c r="F4" i="58"/>
  <c r="G4" i="58" s="1"/>
  <c r="Q4" i="58" s="1"/>
  <c r="BA4" i="58" s="1"/>
  <c r="BB4" i="58" s="1"/>
  <c r="AH4" i="58"/>
  <c r="L8" i="58"/>
  <c r="D10" i="58"/>
  <c r="F12" i="58"/>
  <c r="G12" i="58" s="1"/>
  <c r="AU14" i="58"/>
  <c r="M17" i="58"/>
  <c r="D34" i="58"/>
  <c r="A34" i="58"/>
  <c r="A3" i="58"/>
  <c r="M8" i="58"/>
  <c r="A11" i="58"/>
  <c r="F13" i="58"/>
  <c r="G13" i="58" s="1"/>
  <c r="AH22" i="58"/>
  <c r="F22" i="58"/>
  <c r="G22" i="58" s="1"/>
  <c r="AU22" i="58" s="1"/>
  <c r="AH2" i="58"/>
  <c r="F5" i="58"/>
  <c r="G5" i="58" s="1"/>
  <c r="Y5" i="58" s="1"/>
  <c r="A9" i="58"/>
  <c r="L9" i="58"/>
  <c r="A14" i="58"/>
  <c r="Y14" i="58"/>
  <c r="L16" i="58"/>
  <c r="D33" i="58"/>
  <c r="A33" i="58"/>
  <c r="Y6" i="58"/>
  <c r="N16" i="58"/>
  <c r="R26" i="58"/>
  <c r="F3" i="58"/>
  <c r="G3" i="58" s="1"/>
  <c r="AA3" i="58" s="1"/>
  <c r="L7" i="58"/>
  <c r="AH13" i="58"/>
  <c r="P14" i="58"/>
  <c r="F20" i="58"/>
  <c r="G20" i="58" s="1"/>
  <c r="N23" i="58"/>
  <c r="L23" i="58"/>
  <c r="S27" i="58"/>
  <c r="Q27" i="58"/>
  <c r="BA27" i="58" s="1"/>
  <c r="AH30" i="58"/>
  <c r="F30" i="58"/>
  <c r="G30" i="58" s="1"/>
  <c r="R14" i="58"/>
  <c r="M23" i="58"/>
  <c r="M26" i="58"/>
  <c r="N26" i="58"/>
  <c r="AH16" i="58"/>
  <c r="D25" i="58"/>
  <c r="F29" i="58"/>
  <c r="G29" i="58"/>
  <c r="AH25" i="58"/>
  <c r="AB36" i="58"/>
  <c r="Y36" i="58"/>
  <c r="W36" i="58"/>
  <c r="A40" i="58"/>
  <c r="D40" i="58"/>
  <c r="N39" i="58"/>
  <c r="M39" i="58"/>
  <c r="L39" i="58"/>
  <c r="AH33" i="58"/>
  <c r="AH27" i="58"/>
  <c r="L31" i="58"/>
  <c r="N27" i="58"/>
  <c r="N31" i="58"/>
  <c r="N38" i="58"/>
  <c r="L38" i="58"/>
  <c r="N41" i="58"/>
  <c r="M41" i="58"/>
  <c r="L47" i="58"/>
  <c r="N47" i="58"/>
  <c r="AH52" i="58"/>
  <c r="F52" i="58"/>
  <c r="G52" i="58" s="1"/>
  <c r="F37" i="58"/>
  <c r="G37" i="58" s="1"/>
  <c r="D43" i="58"/>
  <c r="A43" i="58"/>
  <c r="N56" i="58"/>
  <c r="M56" i="58"/>
  <c r="L56" i="58"/>
  <c r="AH39" i="58"/>
  <c r="L42" i="58"/>
  <c r="D45" i="58"/>
  <c r="A45" i="58"/>
  <c r="D38" i="58"/>
  <c r="A38" i="58"/>
  <c r="D60" i="58"/>
  <c r="A60" i="58"/>
  <c r="D41" i="58"/>
  <c r="A41" i="58"/>
  <c r="M54" i="58"/>
  <c r="N54" i="58"/>
  <c r="L54" i="58"/>
  <c r="P62" i="58"/>
  <c r="W62" i="58"/>
  <c r="R62" i="58"/>
  <c r="N65" i="58"/>
  <c r="D49" i="58"/>
  <c r="AH54" i="58"/>
  <c r="F54" i="58"/>
  <c r="G54" i="58" s="1"/>
  <c r="AA54" i="58" s="1"/>
  <c r="AH57" i="58"/>
  <c r="AH44" i="58"/>
  <c r="F51" i="58"/>
  <c r="G51" i="58" s="1"/>
  <c r="W51" i="58" s="1"/>
  <c r="M62" i="58"/>
  <c r="AG62" i="58"/>
  <c r="L62" i="58"/>
  <c r="F49" i="58"/>
  <c r="G49" i="58"/>
  <c r="N62" i="58"/>
  <c r="AH53" i="58"/>
  <c r="F53" i="58"/>
  <c r="G53" i="58" s="1"/>
  <c r="AA53" i="58" s="1"/>
  <c r="L57" i="58"/>
  <c r="F63" i="58"/>
  <c r="G63" i="58" s="1"/>
  <c r="A65" i="58"/>
  <c r="D65" i="58"/>
  <c r="Y69" i="58"/>
  <c r="W69" i="58"/>
  <c r="AH55" i="58"/>
  <c r="F55" i="58"/>
  <c r="G55" i="58" s="1"/>
  <c r="Z55" i="58" s="1"/>
  <c r="AZ55" i="58" s="1"/>
  <c r="N63" i="58"/>
  <c r="L63" i="58"/>
  <c r="L66" i="58"/>
  <c r="N66" i="58"/>
  <c r="N80" i="58"/>
  <c r="M80" i="58"/>
  <c r="L80" i="58"/>
  <c r="AS113" i="58"/>
  <c r="AF113" i="58" s="1"/>
  <c r="F82" i="58"/>
  <c r="G82" i="58" s="1"/>
  <c r="AA82" i="58" s="1"/>
  <c r="M72" i="58"/>
  <c r="F76" i="58"/>
  <c r="G76" i="58" s="1"/>
  <c r="AE84" i="58" a="1"/>
  <c r="AE84" i="58" s="1"/>
  <c r="Z84" i="58"/>
  <c r="AZ84" i="58" s="1"/>
  <c r="M96" i="58"/>
  <c r="N96" i="58"/>
  <c r="L96" i="58"/>
  <c r="L82" i="58"/>
  <c r="N82" i="58"/>
  <c r="M82" i="58"/>
  <c r="N95" i="58"/>
  <c r="M95" i="58"/>
  <c r="L95" i="58"/>
  <c r="F77" i="58"/>
  <c r="G77" i="58" s="1"/>
  <c r="R77" i="58" s="1"/>
  <c r="M94" i="58"/>
  <c r="L94" i="58"/>
  <c r="M81" i="58"/>
  <c r="L81" i="58"/>
  <c r="F86" i="58"/>
  <c r="G86" i="58" s="1"/>
  <c r="A97" i="58"/>
  <c r="D97" i="58"/>
  <c r="F98" i="58"/>
  <c r="G98" i="58" s="1"/>
  <c r="W98" i="58" s="1"/>
  <c r="AE103" i="58" a="1"/>
  <c r="AE103" i="58" s="1"/>
  <c r="D90" i="58"/>
  <c r="A90" i="58"/>
  <c r="W83" i="58"/>
  <c r="M86" i="58"/>
  <c r="L87" i="58"/>
  <c r="D95" i="58"/>
  <c r="A95" i="58"/>
  <c r="Z101" i="58"/>
  <c r="AZ101" i="58" s="1"/>
  <c r="M104" i="58"/>
  <c r="N104" i="58"/>
  <c r="L104" i="58"/>
  <c r="F107" i="58"/>
  <c r="G107" i="58" s="1"/>
  <c r="N90" i="58"/>
  <c r="L90" i="58"/>
  <c r="N101" i="58"/>
  <c r="M101" i="58"/>
  <c r="L101" i="58"/>
  <c r="F127" i="58"/>
  <c r="G127" i="58" s="1"/>
  <c r="V127" i="58" s="1"/>
  <c r="AY127" i="58" s="1"/>
  <c r="Q108" i="58"/>
  <c r="BA108" i="58" s="1"/>
  <c r="S108" i="58"/>
  <c r="N123" i="58"/>
  <c r="M123" i="58"/>
  <c r="L123" i="58"/>
  <c r="AB103" i="58"/>
  <c r="R103" i="58"/>
  <c r="M111" i="58"/>
  <c r="N111" i="58"/>
  <c r="F112" i="58"/>
  <c r="G112" i="58" s="1"/>
  <c r="F96" i="58"/>
  <c r="G96" i="58" s="1"/>
  <c r="S96" i="58" s="1"/>
  <c r="L102" i="58"/>
  <c r="V103" i="58"/>
  <c r="AY103" i="58" s="1"/>
  <c r="L111" i="58"/>
  <c r="M102" i="58"/>
  <c r="N117" i="58"/>
  <c r="M117" i="58"/>
  <c r="L117" i="58"/>
  <c r="AB117" i="58"/>
  <c r="L103" i="58"/>
  <c r="R108" i="58"/>
  <c r="N125" i="58"/>
  <c r="M125" i="58"/>
  <c r="L125" i="58"/>
  <c r="N127" i="58"/>
  <c r="M127" i="58"/>
  <c r="L127" i="58"/>
  <c r="M112" i="58"/>
  <c r="L112" i="58"/>
  <c r="F120" i="58"/>
  <c r="G120" i="58" s="1"/>
  <c r="W120" i="58" s="1"/>
  <c r="AS108" i="58"/>
  <c r="AF108" i="58" s="1"/>
  <c r="N112" i="58"/>
  <c r="A123" i="58"/>
  <c r="F128" i="58"/>
  <c r="G128" i="58" s="1"/>
  <c r="F111" i="58"/>
  <c r="G111" i="58"/>
  <c r="V111" i="58" s="1"/>
  <c r="AY111" i="58" s="1"/>
  <c r="F119" i="58"/>
  <c r="G119" i="58" s="1"/>
  <c r="V119" i="58" s="1"/>
  <c r="AY119" i="58" s="1"/>
  <c r="M113" i="58"/>
  <c r="F116" i="58"/>
  <c r="G116" i="58" s="1"/>
  <c r="AA117" i="58"/>
  <c r="Q117" i="58"/>
  <c r="BA117" i="58" s="1"/>
  <c r="BB117" i="58" s="1"/>
  <c r="Z117" i="58"/>
  <c r="AZ117" i="58" s="1"/>
  <c r="P117" i="58"/>
  <c r="Y117" i="58"/>
  <c r="W117" i="58"/>
  <c r="AE117" i="58" a="1"/>
  <c r="AE117" i="58" s="1"/>
  <c r="V117" i="58"/>
  <c r="AY117" i="58" s="1"/>
  <c r="U117" i="58"/>
  <c r="Z113" i="58"/>
  <c r="AZ113" i="58" s="1"/>
  <c r="Q113" i="58"/>
  <c r="BA113" i="58" s="1"/>
  <c r="A126" i="58"/>
  <c r="M119" i="58"/>
  <c r="V113" i="58"/>
  <c r="AY113" i="58" s="1"/>
  <c r="M30" i="57"/>
  <c r="L78" i="57"/>
  <c r="L129" i="57"/>
  <c r="M129" i="57"/>
  <c r="D49" i="57"/>
  <c r="A49" i="57"/>
  <c r="AU33" i="57"/>
  <c r="A15" i="57"/>
  <c r="D22" i="57"/>
  <c r="W94" i="57"/>
  <c r="D68" i="57"/>
  <c r="Z94" i="57"/>
  <c r="AZ94" i="57" s="1"/>
  <c r="D98" i="57"/>
  <c r="A11" i="57"/>
  <c r="F65" i="57"/>
  <c r="G65" i="57" s="1"/>
  <c r="AA65" i="57" s="1"/>
  <c r="Q93" i="57"/>
  <c r="BA93" i="57" s="1"/>
  <c r="BB93" i="57" s="1"/>
  <c r="A34" i="57"/>
  <c r="AH25" i="57"/>
  <c r="A32" i="57"/>
  <c r="AH34" i="57"/>
  <c r="A50" i="57"/>
  <c r="A31" i="57"/>
  <c r="P94" i="57"/>
  <c r="AE93" i="57" a="1"/>
  <c r="AE93" i="57" s="1"/>
  <c r="AF69" i="57"/>
  <c r="A4" i="57"/>
  <c r="D4" i="57"/>
  <c r="N10" i="57"/>
  <c r="AH17" i="57"/>
  <c r="F17" i="57"/>
  <c r="G17" i="57"/>
  <c r="AU17" i="57" s="1"/>
  <c r="D52" i="57"/>
  <c r="A52" i="57"/>
  <c r="A2" i="57"/>
  <c r="L14" i="57"/>
  <c r="N14" i="57"/>
  <c r="D34" i="57"/>
  <c r="D38" i="57"/>
  <c r="A38" i="57"/>
  <c r="L46" i="57"/>
  <c r="N46" i="57"/>
  <c r="M46" i="57"/>
  <c r="Q40" i="57"/>
  <c r="BA40" i="57" s="1"/>
  <c r="P40" i="57"/>
  <c r="R40" i="57"/>
  <c r="M14" i="57"/>
  <c r="D25" i="57"/>
  <c r="A25" i="57"/>
  <c r="P50" i="57"/>
  <c r="F2" i="57"/>
  <c r="G2" i="57" s="1"/>
  <c r="W2" i="57" s="1"/>
  <c r="S40" i="57"/>
  <c r="M5" i="57"/>
  <c r="AH10" i="57"/>
  <c r="F10" i="57"/>
  <c r="G10" i="57" s="1"/>
  <c r="AA10" i="57" s="1"/>
  <c r="D12" i="57"/>
  <c r="A14" i="57"/>
  <c r="D14" i="57"/>
  <c r="Z63" i="57"/>
  <c r="AZ63" i="57" s="1"/>
  <c r="Y63" i="57"/>
  <c r="AE63" i="57" a="1"/>
  <c r="AE63" i="57" s="1"/>
  <c r="U63" i="57"/>
  <c r="AA63" i="57"/>
  <c r="AU63" i="57"/>
  <c r="W63" i="57"/>
  <c r="AB63" i="57"/>
  <c r="D23" i="57"/>
  <c r="A23" i="57"/>
  <c r="AH6" i="57"/>
  <c r="D8" i="57"/>
  <c r="A8" i="57"/>
  <c r="F18" i="57"/>
  <c r="G18" i="57"/>
  <c r="Y18" i="57" s="1"/>
  <c r="L38" i="57"/>
  <c r="M38" i="57"/>
  <c r="AH45" i="57"/>
  <c r="AB33" i="57"/>
  <c r="A7" i="57"/>
  <c r="F9" i="57"/>
  <c r="G9" i="57" s="1"/>
  <c r="Z33" i="57"/>
  <c r="AZ33" i="57" s="1"/>
  <c r="Y33" i="57"/>
  <c r="U33" i="57"/>
  <c r="AE33" i="57" a="1"/>
  <c r="AE33" i="57" s="1"/>
  <c r="AA33" i="57"/>
  <c r="W33" i="57"/>
  <c r="AE48" i="57" a="1"/>
  <c r="AE48" i="57" s="1"/>
  <c r="AU48" i="57"/>
  <c r="U48" i="57"/>
  <c r="L50" i="57"/>
  <c r="M50" i="57"/>
  <c r="D53" i="57"/>
  <c r="A53" i="57"/>
  <c r="L70" i="57"/>
  <c r="F36" i="57"/>
  <c r="G36" i="57" s="1"/>
  <c r="D40" i="57"/>
  <c r="A40" i="57"/>
  <c r="N45" i="57"/>
  <c r="M45" i="57"/>
  <c r="L45" i="57"/>
  <c r="D47" i="57"/>
  <c r="A47" i="57"/>
  <c r="M29" i="57"/>
  <c r="AH36" i="57"/>
  <c r="L43" i="57"/>
  <c r="AE64" i="57" a="1"/>
  <c r="AE64" i="57" s="1"/>
  <c r="U64" i="57"/>
  <c r="S72" i="57"/>
  <c r="AH27" i="57"/>
  <c r="AH29" i="57"/>
  <c r="AH44" i="57"/>
  <c r="F44" i="57"/>
  <c r="G44" i="57" s="1"/>
  <c r="N53" i="57"/>
  <c r="L53" i="57"/>
  <c r="M53" i="57"/>
  <c r="N64" i="57"/>
  <c r="L64" i="57"/>
  <c r="AG64" i="57"/>
  <c r="N37" i="57"/>
  <c r="M37" i="57"/>
  <c r="L37" i="57"/>
  <c r="N40" i="57"/>
  <c r="M40" i="57"/>
  <c r="AG40" i="57" s="1"/>
  <c r="AG60" i="57"/>
  <c r="D62" i="57"/>
  <c r="A62" i="57"/>
  <c r="AF66" i="57"/>
  <c r="L30" i="57"/>
  <c r="D50" i="57"/>
  <c r="N54" i="57"/>
  <c r="L54" i="57"/>
  <c r="D58" i="57"/>
  <c r="A58" i="57"/>
  <c r="D70" i="57"/>
  <c r="A70" i="57"/>
  <c r="N74" i="57"/>
  <c r="M74" i="57"/>
  <c r="L74" i="57"/>
  <c r="N75" i="57"/>
  <c r="D61" i="57"/>
  <c r="A61" i="57"/>
  <c r="L63" i="57"/>
  <c r="D65" i="57"/>
  <c r="A65" i="57"/>
  <c r="AF68" i="57"/>
  <c r="A72" i="57"/>
  <c r="D72" i="57"/>
  <c r="D55" i="57"/>
  <c r="A55" i="57"/>
  <c r="D57" i="57"/>
  <c r="A57" i="57"/>
  <c r="F75" i="57"/>
  <c r="G75" i="57" s="1"/>
  <c r="N81" i="57"/>
  <c r="M81" i="57"/>
  <c r="L81" i="57"/>
  <c r="AH40" i="57"/>
  <c r="S70" i="57"/>
  <c r="R70" i="57"/>
  <c r="Q70" i="57"/>
  <c r="BA70" i="57" s="1"/>
  <c r="Z70" i="57"/>
  <c r="AZ70" i="57" s="1"/>
  <c r="L72" i="57"/>
  <c r="D54" i="57"/>
  <c r="A54" i="57"/>
  <c r="D59" i="57"/>
  <c r="A59" i="57"/>
  <c r="N61" i="57"/>
  <c r="L61" i="57"/>
  <c r="D63" i="57"/>
  <c r="A63" i="57"/>
  <c r="M93" i="57"/>
  <c r="L93" i="57"/>
  <c r="AA93" i="57"/>
  <c r="W93" i="57"/>
  <c r="N93" i="57"/>
  <c r="AH41" i="57"/>
  <c r="AH49" i="57"/>
  <c r="F49" i="57"/>
  <c r="G49" i="57" s="1"/>
  <c r="D51" i="57"/>
  <c r="A51" i="57"/>
  <c r="AG59" i="57"/>
  <c r="M61" i="57"/>
  <c r="AG63" i="57"/>
  <c r="AG65" i="57"/>
  <c r="M69" i="57"/>
  <c r="L69" i="57"/>
  <c r="D56" i="57"/>
  <c r="A56" i="57"/>
  <c r="N58" i="57"/>
  <c r="L58" i="57"/>
  <c r="D60" i="57"/>
  <c r="A60" i="57"/>
  <c r="N62" i="57"/>
  <c r="L62" i="57"/>
  <c r="D64" i="57"/>
  <c r="A64" i="57"/>
  <c r="M66" i="57"/>
  <c r="L66" i="57"/>
  <c r="N69" i="57"/>
  <c r="P70" i="57"/>
  <c r="AF70" i="57"/>
  <c r="AF67" i="57"/>
  <c r="F71" i="57"/>
  <c r="G71" i="57" s="1"/>
  <c r="F79" i="57"/>
  <c r="G79" i="57" s="1"/>
  <c r="U85" i="57"/>
  <c r="S85" i="57"/>
  <c r="Z85" i="57"/>
  <c r="AZ85" i="57" s="1"/>
  <c r="P85" i="57"/>
  <c r="AA85" i="57"/>
  <c r="Y85" i="57"/>
  <c r="W85" i="57"/>
  <c r="V85" i="57"/>
  <c r="AY85" i="57" s="1"/>
  <c r="AB85" i="57"/>
  <c r="AG66" i="57"/>
  <c r="Z108" i="57"/>
  <c r="AZ108" i="57" s="1"/>
  <c r="P108" i="57"/>
  <c r="U108" i="57"/>
  <c r="Q108" i="57"/>
  <c r="BA108" i="57" s="1"/>
  <c r="BB108" i="57" s="1"/>
  <c r="AB108" i="57"/>
  <c r="Y108" i="57"/>
  <c r="W108" i="57"/>
  <c r="V108" i="57"/>
  <c r="AY108" i="57" s="1"/>
  <c r="S108" i="57"/>
  <c r="R108" i="57"/>
  <c r="AE108" i="57" a="1"/>
  <c r="AE108" i="57" s="1"/>
  <c r="AA108" i="57"/>
  <c r="AS85" i="57"/>
  <c r="AF85" i="57" s="1"/>
  <c r="AF72" i="57"/>
  <c r="F87" i="57"/>
  <c r="G87" i="57" s="1"/>
  <c r="P87" i="57" s="1"/>
  <c r="N89" i="57"/>
  <c r="M89" i="57"/>
  <c r="M105" i="57"/>
  <c r="N105" i="57"/>
  <c r="L105" i="57"/>
  <c r="F82" i="57"/>
  <c r="G82" i="57" s="1"/>
  <c r="A102" i="57"/>
  <c r="D102" i="57"/>
  <c r="V93" i="57"/>
  <c r="AY93" i="57" s="1"/>
  <c r="Q102" i="57"/>
  <c r="BA102" i="57" s="1"/>
  <c r="Z102" i="57"/>
  <c r="AZ102" i="57" s="1"/>
  <c r="R102" i="57"/>
  <c r="AS100" i="57"/>
  <c r="AF100" i="57" s="1"/>
  <c r="D105" i="57"/>
  <c r="A105" i="57"/>
  <c r="U93" i="57"/>
  <c r="AB93" i="57"/>
  <c r="R93" i="57"/>
  <c r="Z93" i="57"/>
  <c r="AZ93" i="57" s="1"/>
  <c r="Y93" i="57"/>
  <c r="S93" i="57"/>
  <c r="D99" i="57"/>
  <c r="A99" i="57"/>
  <c r="F101" i="57"/>
  <c r="G101" i="57" s="1"/>
  <c r="A103" i="57"/>
  <c r="D103" i="57"/>
  <c r="AB94" i="57"/>
  <c r="M120" i="57"/>
  <c r="N108" i="57"/>
  <c r="L108" i="57"/>
  <c r="F110" i="57"/>
  <c r="G110" i="57" s="1"/>
  <c r="Q110" i="57" s="1"/>
  <c r="BA110" i="57" s="1"/>
  <c r="BB110" i="57" s="1"/>
  <c r="N112" i="57"/>
  <c r="L112" i="57"/>
  <c r="D100" i="57"/>
  <c r="M112" i="57"/>
  <c r="F113" i="57"/>
  <c r="G113" i="57" s="1"/>
  <c r="U94" i="57"/>
  <c r="S94" i="57"/>
  <c r="AA94" i="57"/>
  <c r="AB124" i="57"/>
  <c r="AA124" i="57"/>
  <c r="Z124" i="57"/>
  <c r="AZ124" i="57" s="1"/>
  <c r="Y124" i="57"/>
  <c r="W124" i="57"/>
  <c r="AE124" i="57" a="1"/>
  <c r="AE124" i="57" s="1"/>
  <c r="U124" i="57"/>
  <c r="F117" i="57"/>
  <c r="G117" i="57" s="1"/>
  <c r="L121" i="57"/>
  <c r="N121" i="57"/>
  <c r="M121" i="57"/>
  <c r="N117" i="57"/>
  <c r="M117" i="57"/>
  <c r="L117" i="57"/>
  <c r="N124" i="57"/>
  <c r="L113" i="57"/>
  <c r="N113" i="57"/>
  <c r="F127" i="57"/>
  <c r="G127" i="57" s="1"/>
  <c r="W127" i="57" s="1"/>
  <c r="M126" i="57"/>
  <c r="L126" i="57"/>
  <c r="M128" i="57"/>
  <c r="L128" i="57"/>
  <c r="N129" i="57"/>
  <c r="L125" i="57"/>
  <c r="M125" i="57"/>
  <c r="L81" i="56"/>
  <c r="L9" i="56"/>
  <c r="N9" i="56"/>
  <c r="M9" i="56"/>
  <c r="M128" i="56"/>
  <c r="N128" i="56"/>
  <c r="N96" i="56"/>
  <c r="M16" i="56"/>
  <c r="N16" i="56"/>
  <c r="L16" i="56"/>
  <c r="L121" i="56"/>
  <c r="M121" i="56"/>
  <c r="N121" i="56"/>
  <c r="L17" i="56"/>
  <c r="N17" i="56"/>
  <c r="M17" i="56"/>
  <c r="M41" i="56"/>
  <c r="L41" i="56"/>
  <c r="N41" i="56"/>
  <c r="N91" i="56"/>
  <c r="N120" i="56"/>
  <c r="L7" i="56"/>
  <c r="Y17" i="56"/>
  <c r="N26" i="56"/>
  <c r="M82" i="56"/>
  <c r="M109" i="56"/>
  <c r="L78" i="56"/>
  <c r="A74" i="56"/>
  <c r="D74" i="56"/>
  <c r="U33" i="56"/>
  <c r="D10" i="56"/>
  <c r="AH34" i="56"/>
  <c r="A40" i="56"/>
  <c r="D60" i="56"/>
  <c r="F74" i="56"/>
  <c r="G74" i="56" s="1"/>
  <c r="AS74" i="56" s="1"/>
  <c r="AF74" i="56" s="1"/>
  <c r="D106" i="56"/>
  <c r="D112" i="56"/>
  <c r="AH10" i="56"/>
  <c r="A7" i="56"/>
  <c r="AH26" i="56"/>
  <c r="A32" i="56"/>
  <c r="U32" i="56"/>
  <c r="A38" i="56"/>
  <c r="A64" i="56"/>
  <c r="W32" i="56"/>
  <c r="D22" i="56"/>
  <c r="Y32" i="56"/>
  <c r="D44" i="56"/>
  <c r="D54" i="56"/>
  <c r="D109" i="56"/>
  <c r="AG66" i="56"/>
  <c r="W97" i="56"/>
  <c r="D25" i="56"/>
  <c r="A34" i="56"/>
  <c r="A6" i="56"/>
  <c r="D6" i="56"/>
  <c r="D12" i="56"/>
  <c r="A12" i="56"/>
  <c r="D11" i="56"/>
  <c r="A11" i="56"/>
  <c r="D4" i="56"/>
  <c r="A4" i="56"/>
  <c r="L11" i="56"/>
  <c r="AA2" i="56"/>
  <c r="Z2" i="56"/>
  <c r="AZ2" i="56" s="1"/>
  <c r="Y2" i="56"/>
  <c r="W2" i="56"/>
  <c r="AU2" i="56"/>
  <c r="AE2" i="56" a="1"/>
  <c r="AE2" i="56" s="1"/>
  <c r="U2" i="56"/>
  <c r="AB2" i="56"/>
  <c r="M24" i="56"/>
  <c r="N24" i="56"/>
  <c r="L24" i="56"/>
  <c r="D3" i="56"/>
  <c r="A3" i="56"/>
  <c r="AB22" i="56"/>
  <c r="Y22" i="56"/>
  <c r="AE22" i="56" a="1"/>
  <c r="AE22" i="56" s="1"/>
  <c r="M27" i="56"/>
  <c r="L27" i="56"/>
  <c r="F14" i="56"/>
  <c r="G14" i="56"/>
  <c r="Q14" i="56" s="1"/>
  <c r="BA14" i="56" s="1"/>
  <c r="Z17" i="56"/>
  <c r="AZ17" i="56" s="1"/>
  <c r="P17" i="56"/>
  <c r="V17" i="56"/>
  <c r="AY17" i="56" s="1"/>
  <c r="BB17" i="56" s="1"/>
  <c r="S17" i="56"/>
  <c r="W17" i="56"/>
  <c r="AU17" i="56"/>
  <c r="AG67" i="56"/>
  <c r="F67" i="56"/>
  <c r="G67" i="56" s="1"/>
  <c r="V67" i="56" s="1"/>
  <c r="AY67" i="56" s="1"/>
  <c r="A10" i="56"/>
  <c r="A13" i="56"/>
  <c r="AA17" i="56"/>
  <c r="F23" i="56"/>
  <c r="G23" i="56" s="1"/>
  <c r="U23" i="56" s="1"/>
  <c r="AB17" i="56"/>
  <c r="M32" i="56"/>
  <c r="V32" i="56"/>
  <c r="AY32" i="56" s="1"/>
  <c r="N32" i="56"/>
  <c r="L8" i="56"/>
  <c r="N14" i="56"/>
  <c r="AH15" i="56"/>
  <c r="M25" i="56"/>
  <c r="L25" i="56"/>
  <c r="L32" i="56"/>
  <c r="F7" i="56"/>
  <c r="G7" i="56" s="1"/>
  <c r="AA7" i="56" s="1"/>
  <c r="M8" i="56"/>
  <c r="D17" i="56"/>
  <c r="Q17" i="56"/>
  <c r="BA17" i="56" s="1"/>
  <c r="AH19" i="56"/>
  <c r="L23" i="56"/>
  <c r="N25" i="56"/>
  <c r="AH2" i="56"/>
  <c r="R17" i="56"/>
  <c r="F5" i="56"/>
  <c r="G5" i="56" s="1"/>
  <c r="Q5" i="56" s="1"/>
  <c r="BA5" i="56" s="1"/>
  <c r="BB5" i="56" s="1"/>
  <c r="U17" i="56"/>
  <c r="D20" i="56"/>
  <c r="F21" i="56"/>
  <c r="G21" i="56" s="1"/>
  <c r="AU21" i="56" s="1"/>
  <c r="N40" i="56"/>
  <c r="L40" i="56"/>
  <c r="M40" i="56"/>
  <c r="L56" i="56"/>
  <c r="N56" i="56"/>
  <c r="M56" i="56"/>
  <c r="D80" i="56"/>
  <c r="A80" i="56"/>
  <c r="N36" i="56"/>
  <c r="N33" i="56"/>
  <c r="M33" i="56"/>
  <c r="AH24" i="56"/>
  <c r="F24" i="56"/>
  <c r="G24" i="56" s="1"/>
  <c r="L26" i="56"/>
  <c r="A48" i="56"/>
  <c r="D48" i="56"/>
  <c r="AH37" i="56"/>
  <c r="F37" i="56"/>
  <c r="G37" i="56" s="1"/>
  <c r="AA37" i="56" s="1"/>
  <c r="N39" i="56"/>
  <c r="AB40" i="56"/>
  <c r="Q40" i="56"/>
  <c r="BA40" i="56" s="1"/>
  <c r="BB40" i="56" s="1"/>
  <c r="W40" i="56"/>
  <c r="R40" i="56"/>
  <c r="P40" i="56"/>
  <c r="L48" i="56"/>
  <c r="N48" i="56"/>
  <c r="M48" i="56"/>
  <c r="A52" i="56"/>
  <c r="D52" i="56"/>
  <c r="AH56" i="56"/>
  <c r="F56" i="56"/>
  <c r="G56" i="56" s="1"/>
  <c r="Z56" i="56" s="1"/>
  <c r="AZ56" i="56" s="1"/>
  <c r="AH41" i="56"/>
  <c r="F41" i="56"/>
  <c r="G41" i="56" s="1"/>
  <c r="F45" i="56"/>
  <c r="G45" i="56" s="1"/>
  <c r="Q45" i="56" s="1"/>
  <c r="BA45" i="56" s="1"/>
  <c r="AH45" i="56"/>
  <c r="A46" i="56"/>
  <c r="D46" i="56"/>
  <c r="A50" i="56"/>
  <c r="D50" i="56"/>
  <c r="P32" i="56"/>
  <c r="Z32" i="56"/>
  <c r="AZ32" i="56" s="1"/>
  <c r="F46" i="56"/>
  <c r="G46" i="56" s="1"/>
  <c r="V46" i="56" s="1"/>
  <c r="AY46" i="56" s="1"/>
  <c r="N49" i="56"/>
  <c r="AH50" i="56"/>
  <c r="F50" i="56"/>
  <c r="G50" i="56" s="1"/>
  <c r="L54" i="56"/>
  <c r="Q32" i="56"/>
  <c r="BA32" i="56" s="1"/>
  <c r="AA32" i="56"/>
  <c r="AH42" i="56"/>
  <c r="A61" i="56"/>
  <c r="R32" i="56"/>
  <c r="AB32" i="56"/>
  <c r="F43" i="56"/>
  <c r="G43" i="56" s="1"/>
  <c r="W43" i="56" s="1"/>
  <c r="L45" i="56"/>
  <c r="L46" i="56"/>
  <c r="N46" i="56"/>
  <c r="AH48" i="56"/>
  <c r="F48" i="56"/>
  <c r="G48" i="56" s="1"/>
  <c r="R48" i="56" s="1"/>
  <c r="W57" i="56"/>
  <c r="AE57" i="56" a="1"/>
  <c r="AE57" i="56" s="1"/>
  <c r="V57" i="56"/>
  <c r="AY57" i="56" s="1"/>
  <c r="AB57" i="56"/>
  <c r="R57" i="56"/>
  <c r="U57" i="56"/>
  <c r="S57" i="56"/>
  <c r="Q57" i="56"/>
  <c r="BA57" i="56" s="1"/>
  <c r="BB57" i="56" s="1"/>
  <c r="P57" i="56"/>
  <c r="AA57" i="56"/>
  <c r="AU57" i="56"/>
  <c r="Z57" i="56"/>
  <c r="AZ57" i="56" s="1"/>
  <c r="S32" i="56"/>
  <c r="M46" i="56"/>
  <c r="AH59" i="56"/>
  <c r="F59" i="56"/>
  <c r="G59" i="56" s="1"/>
  <c r="R59" i="56" s="1"/>
  <c r="M57" i="56"/>
  <c r="L57" i="56"/>
  <c r="M67" i="56"/>
  <c r="L67" i="56"/>
  <c r="D81" i="56"/>
  <c r="A81" i="56"/>
  <c r="N57" i="56"/>
  <c r="M63" i="56"/>
  <c r="AG63" i="56" s="1"/>
  <c r="M74" i="56"/>
  <c r="D75" i="56"/>
  <c r="A75" i="56"/>
  <c r="AH44" i="56"/>
  <c r="F51" i="56"/>
  <c r="G51" i="56" s="1"/>
  <c r="AH58" i="56"/>
  <c r="F65" i="56"/>
  <c r="G65" i="56" s="1"/>
  <c r="S65" i="56" s="1"/>
  <c r="F75" i="56"/>
  <c r="G75" i="56" s="1"/>
  <c r="F49" i="56"/>
  <c r="G49" i="56" s="1"/>
  <c r="W49" i="56" s="1"/>
  <c r="D63" i="56"/>
  <c r="A63" i="56"/>
  <c r="N69" i="56"/>
  <c r="M69" i="56"/>
  <c r="S80" i="56"/>
  <c r="F53" i="56"/>
  <c r="G53" i="56" s="1"/>
  <c r="D55" i="56"/>
  <c r="D57" i="56"/>
  <c r="AH65" i="56"/>
  <c r="AG68" i="56"/>
  <c r="L69" i="56"/>
  <c r="M77" i="56"/>
  <c r="AH49" i="56"/>
  <c r="N50" i="56"/>
  <c r="AH57" i="56"/>
  <c r="AS80" i="56"/>
  <c r="AF80" i="56" s="1"/>
  <c r="M85" i="56"/>
  <c r="N85" i="56"/>
  <c r="L85" i="56"/>
  <c r="A78" i="56"/>
  <c r="AG69" i="56"/>
  <c r="AG72" i="56"/>
  <c r="D77" i="56"/>
  <c r="L102" i="56"/>
  <c r="F62" i="56"/>
  <c r="G62" i="56" s="1"/>
  <c r="F73" i="56"/>
  <c r="G73" i="56"/>
  <c r="R73" i="56" s="1"/>
  <c r="AS93" i="56"/>
  <c r="AF93" i="56" s="1"/>
  <c r="F81" i="56"/>
  <c r="G81" i="56" s="1"/>
  <c r="M104" i="56"/>
  <c r="F89" i="56"/>
  <c r="G89" i="56" s="1"/>
  <c r="AE89" i="56" s="1" a="1"/>
  <c r="AE89" i="56" s="1"/>
  <c r="M91" i="56"/>
  <c r="N93" i="56"/>
  <c r="M93" i="56"/>
  <c r="N98" i="56"/>
  <c r="M98" i="56"/>
  <c r="L98" i="56"/>
  <c r="W99" i="56"/>
  <c r="AE99" i="56" a="1"/>
  <c r="AE99" i="56" s="1"/>
  <c r="AB99" i="56"/>
  <c r="AA99" i="56"/>
  <c r="Z99" i="56"/>
  <c r="AZ99" i="56" s="1"/>
  <c r="Y99" i="56"/>
  <c r="U99" i="56"/>
  <c r="N105" i="56"/>
  <c r="M105" i="56"/>
  <c r="L105" i="56"/>
  <c r="F128" i="56"/>
  <c r="G128" i="56" s="1"/>
  <c r="F100" i="56"/>
  <c r="G100" i="56" s="1"/>
  <c r="Y100" i="56" s="1"/>
  <c r="M117" i="56"/>
  <c r="L117" i="56"/>
  <c r="L82" i="56"/>
  <c r="F90" i="56"/>
  <c r="G90" i="56" s="1"/>
  <c r="Z90" i="56" s="1"/>
  <c r="AZ90" i="56" s="1"/>
  <c r="N97" i="56"/>
  <c r="Q97" i="56"/>
  <c r="BA97" i="56" s="1"/>
  <c r="F103" i="56"/>
  <c r="G103" i="56" s="1"/>
  <c r="AA103" i="56" s="1"/>
  <c r="M103" i="56"/>
  <c r="L109" i="56"/>
  <c r="N109" i="56"/>
  <c r="N110" i="56"/>
  <c r="F107" i="56"/>
  <c r="G107" i="56" s="1"/>
  <c r="L113" i="56"/>
  <c r="N113" i="56"/>
  <c r="M113" i="56"/>
  <c r="A106" i="56"/>
  <c r="F108" i="56"/>
  <c r="G108" i="56" s="1"/>
  <c r="P108" i="56" s="1"/>
  <c r="N107" i="56"/>
  <c r="M107" i="56"/>
  <c r="A110" i="56"/>
  <c r="D111" i="56"/>
  <c r="A111" i="56"/>
  <c r="N125" i="56"/>
  <c r="M125" i="56"/>
  <c r="L125" i="56"/>
  <c r="N116" i="56"/>
  <c r="M116" i="56"/>
  <c r="A113" i="56"/>
  <c r="D113" i="56"/>
  <c r="N126" i="56"/>
  <c r="M129" i="56"/>
  <c r="F119" i="56"/>
  <c r="G119" i="56" s="1"/>
  <c r="V119" i="56" s="1"/>
  <c r="AY119" i="56" s="1"/>
  <c r="N129" i="56"/>
  <c r="F120" i="56"/>
  <c r="G120" i="56" s="1"/>
  <c r="L123" i="56"/>
  <c r="M119" i="56"/>
  <c r="L120" i="56"/>
  <c r="L128" i="56"/>
  <c r="L121" i="55"/>
  <c r="M121" i="55"/>
  <c r="M97" i="55"/>
  <c r="N73" i="55"/>
  <c r="L73" i="55"/>
  <c r="M73" i="55"/>
  <c r="M57" i="55"/>
  <c r="AG57" i="55" s="1"/>
  <c r="N57" i="55"/>
  <c r="L57" i="55"/>
  <c r="M2" i="55"/>
  <c r="L19" i="55"/>
  <c r="L71" i="55"/>
  <c r="L79" i="55"/>
  <c r="M89" i="55"/>
  <c r="M95" i="55"/>
  <c r="M28" i="55"/>
  <c r="N89" i="55"/>
  <c r="N105" i="55"/>
  <c r="L8" i="55"/>
  <c r="N52" i="55"/>
  <c r="N60" i="55"/>
  <c r="M104" i="55"/>
  <c r="L125" i="55"/>
  <c r="M8" i="55"/>
  <c r="L74" i="55"/>
  <c r="M84" i="55"/>
  <c r="L99" i="55"/>
  <c r="L100" i="55"/>
  <c r="A63" i="55"/>
  <c r="D120" i="55"/>
  <c r="A25" i="55"/>
  <c r="D22" i="55"/>
  <c r="AH34" i="55"/>
  <c r="AH58" i="55"/>
  <c r="D40" i="55"/>
  <c r="A87" i="55"/>
  <c r="A49" i="55"/>
  <c r="A53" i="55"/>
  <c r="D58" i="55"/>
  <c r="A65" i="55"/>
  <c r="A2" i="55"/>
  <c r="U2" i="55"/>
  <c r="S2" i="55"/>
  <c r="Z2" i="55"/>
  <c r="AZ2" i="55" s="1"/>
  <c r="P2" i="55"/>
  <c r="Q2" i="55"/>
  <c r="BA2" i="55" s="1"/>
  <c r="AB2" i="55"/>
  <c r="R2" i="55"/>
  <c r="AA2" i="55"/>
  <c r="AU2" i="55"/>
  <c r="Y2" i="55"/>
  <c r="W2" i="55"/>
  <c r="V2" i="55"/>
  <c r="AY2" i="55" s="1"/>
  <c r="A4" i="55"/>
  <c r="M7" i="55"/>
  <c r="L7" i="55"/>
  <c r="M18" i="55"/>
  <c r="L18" i="55"/>
  <c r="N18" i="55"/>
  <c r="D27" i="55"/>
  <c r="A27" i="55"/>
  <c r="S9" i="55"/>
  <c r="A24" i="55"/>
  <c r="D24" i="55"/>
  <c r="A5" i="55"/>
  <c r="A8" i="55"/>
  <c r="AH10" i="55"/>
  <c r="F10" i="55"/>
  <c r="G10" i="55" s="1"/>
  <c r="D14" i="55"/>
  <c r="A14" i="55"/>
  <c r="N21" i="55"/>
  <c r="Q68" i="55"/>
  <c r="BA68" i="55" s="1"/>
  <c r="R68" i="55"/>
  <c r="P68" i="55"/>
  <c r="N9" i="55"/>
  <c r="M9" i="55"/>
  <c r="AG9" i="55" s="1"/>
  <c r="N12" i="55"/>
  <c r="F16" i="55"/>
  <c r="G16" i="55" s="1"/>
  <c r="D38" i="55"/>
  <c r="A38" i="55"/>
  <c r="A41" i="55"/>
  <c r="D41" i="55"/>
  <c r="D6" i="55"/>
  <c r="A6" i="55"/>
  <c r="M10" i="55"/>
  <c r="L10" i="55"/>
  <c r="N10" i="55"/>
  <c r="M17" i="55"/>
  <c r="M4" i="55"/>
  <c r="D7" i="55"/>
  <c r="L17" i="55"/>
  <c r="F3" i="55"/>
  <c r="G3" i="55" s="1"/>
  <c r="W3" i="55" s="1"/>
  <c r="AA9" i="55"/>
  <c r="Q9" i="55"/>
  <c r="BA9" i="55" s="1"/>
  <c r="Z9" i="55"/>
  <c r="AZ9" i="55" s="1"/>
  <c r="AU9" i="55"/>
  <c r="U9" i="55"/>
  <c r="AB9" i="55"/>
  <c r="R9" i="55"/>
  <c r="D15" i="55"/>
  <c r="A15" i="55"/>
  <c r="A18" i="55"/>
  <c r="D18" i="55"/>
  <c r="A37" i="55"/>
  <c r="D37" i="55"/>
  <c r="M23" i="55"/>
  <c r="F26" i="55"/>
  <c r="G26" i="55" s="1"/>
  <c r="N31" i="55"/>
  <c r="M31" i="55"/>
  <c r="N34" i="55"/>
  <c r="M34" i="55"/>
  <c r="M39" i="55"/>
  <c r="L39" i="55"/>
  <c r="AH18" i="55"/>
  <c r="M35" i="55"/>
  <c r="L35" i="55"/>
  <c r="M70" i="55"/>
  <c r="F18" i="55"/>
  <c r="G18" i="55" s="1"/>
  <c r="L20" i="55"/>
  <c r="D23" i="55"/>
  <c r="L30" i="55"/>
  <c r="N36" i="55"/>
  <c r="Y38" i="55"/>
  <c r="R40" i="55"/>
  <c r="Q40" i="55"/>
  <c r="BA40" i="55" s="1"/>
  <c r="D43" i="55"/>
  <c r="A43" i="55"/>
  <c r="F11" i="55"/>
  <c r="G11" i="55" s="1"/>
  <c r="AU11" i="55" s="1"/>
  <c r="A21" i="55"/>
  <c r="N33" i="55"/>
  <c r="M33" i="55"/>
  <c r="AH54" i="55"/>
  <c r="F54" i="55"/>
  <c r="G54" i="55" s="1"/>
  <c r="AU54" i="55" s="1"/>
  <c r="L29" i="55"/>
  <c r="L33" i="55"/>
  <c r="N49" i="55"/>
  <c r="L49" i="55"/>
  <c r="M49" i="55"/>
  <c r="N25" i="55"/>
  <c r="M25" i="55"/>
  <c r="AH27" i="55"/>
  <c r="F27" i="55"/>
  <c r="G27" i="55" s="1"/>
  <c r="AH30" i="55"/>
  <c r="F30" i="55"/>
  <c r="G30" i="55" s="1"/>
  <c r="AU30" i="55" s="1"/>
  <c r="D45" i="55"/>
  <c r="A45" i="55"/>
  <c r="AH35" i="55"/>
  <c r="AH42" i="55"/>
  <c r="M55" i="55"/>
  <c r="N55" i="55"/>
  <c r="D59" i="55"/>
  <c r="A59" i="55"/>
  <c r="F35" i="55"/>
  <c r="G35" i="55" s="1"/>
  <c r="AA35" i="55" s="1"/>
  <c r="F42" i="55"/>
  <c r="G42" i="55" s="1"/>
  <c r="F43" i="55"/>
  <c r="G43" i="55" s="1"/>
  <c r="V43" i="55" s="1"/>
  <c r="AY43" i="55" s="1"/>
  <c r="L47" i="55"/>
  <c r="F51" i="55"/>
  <c r="G51" i="55" s="1"/>
  <c r="AU51" i="55" s="1"/>
  <c r="L55" i="55"/>
  <c r="F59" i="55"/>
  <c r="G59" i="55"/>
  <c r="U59" i="55" s="1"/>
  <c r="A36" i="55"/>
  <c r="N50" i="55"/>
  <c r="N66" i="55"/>
  <c r="F31" i="55"/>
  <c r="G31" i="55" s="1"/>
  <c r="V31" i="55" s="1"/>
  <c r="AY31" i="55" s="1"/>
  <c r="M42" i="55"/>
  <c r="N42" i="55"/>
  <c r="M51" i="55"/>
  <c r="M59" i="55"/>
  <c r="N59" i="55"/>
  <c r="L41" i="55"/>
  <c r="L42" i="55"/>
  <c r="L43" i="55"/>
  <c r="M45" i="55"/>
  <c r="D47" i="55"/>
  <c r="A47" i="55"/>
  <c r="AH50" i="55"/>
  <c r="L51" i="55"/>
  <c r="M38" i="55"/>
  <c r="S40" i="55"/>
  <c r="N41" i="55"/>
  <c r="M43" i="55"/>
  <c r="F50" i="55"/>
  <c r="G50" i="55" s="1"/>
  <c r="AU50" i="55" s="1"/>
  <c r="M63" i="55"/>
  <c r="N63" i="55"/>
  <c r="AH46" i="55"/>
  <c r="F48" i="55"/>
  <c r="G48" i="55" s="1"/>
  <c r="M56" i="55"/>
  <c r="L56" i="55"/>
  <c r="M58" i="55"/>
  <c r="N65" i="55"/>
  <c r="M65" i="55"/>
  <c r="F67" i="55"/>
  <c r="G67" i="55" s="1"/>
  <c r="Z67" i="55" s="1"/>
  <c r="AZ67" i="55" s="1"/>
  <c r="N75" i="55"/>
  <c r="M75" i="55"/>
  <c r="M77" i="55"/>
  <c r="L77" i="55"/>
  <c r="F81" i="55"/>
  <c r="G81" i="55" s="1"/>
  <c r="A58" i="55"/>
  <c r="N67" i="55"/>
  <c r="N78" i="55"/>
  <c r="F56" i="55"/>
  <c r="G56" i="55" s="1"/>
  <c r="W88" i="55"/>
  <c r="V88" i="55"/>
  <c r="AY88" i="55" s="1"/>
  <c r="L85" i="55"/>
  <c r="M79" i="55"/>
  <c r="A116" i="55"/>
  <c r="D116" i="55"/>
  <c r="D86" i="55"/>
  <c r="A86" i="55"/>
  <c r="M76" i="55"/>
  <c r="D85" i="55"/>
  <c r="N94" i="55"/>
  <c r="L94" i="55"/>
  <c r="M94" i="55"/>
  <c r="N83" i="55"/>
  <c r="Y97" i="55"/>
  <c r="AE97" i="55" a="1"/>
  <c r="AE97" i="55" s="1"/>
  <c r="R97" i="55"/>
  <c r="M87" i="55"/>
  <c r="L87" i="55"/>
  <c r="M88" i="55"/>
  <c r="N95" i="55"/>
  <c r="F115" i="55"/>
  <c r="G115" i="55"/>
  <c r="N127" i="55"/>
  <c r="M127" i="55"/>
  <c r="L127" i="55"/>
  <c r="D88" i="55"/>
  <c r="N86" i="55"/>
  <c r="L86" i="55"/>
  <c r="A121" i="55"/>
  <c r="D121" i="55"/>
  <c r="L126" i="55"/>
  <c r="L128" i="55"/>
  <c r="N128" i="55"/>
  <c r="N110" i="55"/>
  <c r="M110" i="55"/>
  <c r="F105" i="55"/>
  <c r="G105" i="55"/>
  <c r="AA105" i="55" s="1"/>
  <c r="L110" i="55"/>
  <c r="L101" i="55"/>
  <c r="F108" i="55"/>
  <c r="G108" i="55" s="1"/>
  <c r="P108" i="55" s="1"/>
  <c r="N113" i="55"/>
  <c r="M113" i="55"/>
  <c r="F114" i="55"/>
  <c r="G114" i="55" s="1"/>
  <c r="W114" i="55" s="1"/>
  <c r="N118" i="55"/>
  <c r="M118" i="55"/>
  <c r="F123" i="55"/>
  <c r="G123" i="55" s="1"/>
  <c r="M115" i="55"/>
  <c r="L115" i="55"/>
  <c r="P116" i="55"/>
  <c r="F122" i="55"/>
  <c r="G122" i="55" s="1"/>
  <c r="N122" i="55"/>
  <c r="L123" i="55"/>
  <c r="M124" i="55"/>
  <c r="M114" i="55"/>
  <c r="N119" i="55"/>
  <c r="M119" i="55"/>
  <c r="L119" i="55"/>
  <c r="A16" i="54"/>
  <c r="D16" i="54"/>
  <c r="V49" i="54"/>
  <c r="AY49" i="54" s="1"/>
  <c r="AH8" i="54"/>
  <c r="D26" i="54"/>
  <c r="F16" i="54"/>
  <c r="G16" i="54" s="1"/>
  <c r="AH48" i="54"/>
  <c r="A94" i="54"/>
  <c r="D31" i="54"/>
  <c r="D46" i="54"/>
  <c r="A50" i="54"/>
  <c r="AH56" i="54"/>
  <c r="A125" i="54"/>
  <c r="D9" i="54"/>
  <c r="D30" i="54"/>
  <c r="D34" i="54"/>
  <c r="A53" i="54"/>
  <c r="A55" i="54"/>
  <c r="D29" i="54"/>
  <c r="AH32" i="54"/>
  <c r="D54" i="54"/>
  <c r="D61" i="54"/>
  <c r="L98" i="54"/>
  <c r="M10" i="54"/>
  <c r="AG10" i="54" s="1"/>
  <c r="N106" i="54"/>
  <c r="L106" i="54"/>
  <c r="N18" i="54"/>
  <c r="L26" i="54"/>
  <c r="N90" i="54"/>
  <c r="L90" i="54"/>
  <c r="L34" i="54"/>
  <c r="M34" i="54"/>
  <c r="L123" i="54"/>
  <c r="M123" i="54"/>
  <c r="M8" i="54"/>
  <c r="L27" i="54"/>
  <c r="L32" i="54"/>
  <c r="L109" i="54"/>
  <c r="N8" i="54"/>
  <c r="M27" i="54"/>
  <c r="M32" i="54"/>
  <c r="AG32" i="54" s="1"/>
  <c r="N55" i="54"/>
  <c r="L24" i="54"/>
  <c r="L43" i="54"/>
  <c r="L91" i="54"/>
  <c r="L51" i="54"/>
  <c r="L63" i="54"/>
  <c r="N120" i="54"/>
  <c r="N128" i="54"/>
  <c r="M29" i="54"/>
  <c r="M63" i="54"/>
  <c r="AG63" i="54" s="1"/>
  <c r="N103" i="54"/>
  <c r="N113" i="54"/>
  <c r="AE9" i="54" a="1"/>
  <c r="AE9" i="54" s="1"/>
  <c r="D10" i="54"/>
  <c r="A10" i="54"/>
  <c r="D21" i="54"/>
  <c r="A21" i="54"/>
  <c r="U7" i="54"/>
  <c r="D3" i="54"/>
  <c r="A3" i="54"/>
  <c r="N3" i="54"/>
  <c r="M3" i="54"/>
  <c r="L3" i="54"/>
  <c r="Q11" i="54"/>
  <c r="BA11" i="54" s="1"/>
  <c r="F3" i="54"/>
  <c r="G3" i="54" s="1"/>
  <c r="AE3" i="54" s="1" a="1"/>
  <c r="AE3" i="54" s="1"/>
  <c r="AH3" i="54"/>
  <c r="F10" i="54"/>
  <c r="G10" i="54" s="1"/>
  <c r="AB10" i="54" s="1"/>
  <c r="D17" i="54"/>
  <c r="A17" i="54"/>
  <c r="D18" i="54"/>
  <c r="R19" i="54"/>
  <c r="AH25" i="54"/>
  <c r="F25" i="54"/>
  <c r="G25" i="54" s="1"/>
  <c r="Y25" i="54" s="1"/>
  <c r="W31" i="54"/>
  <c r="AU31" i="54"/>
  <c r="S31" i="54"/>
  <c r="AB31" i="54"/>
  <c r="R31" i="54"/>
  <c r="Q31" i="54"/>
  <c r="BA31" i="54" s="1"/>
  <c r="P31" i="54"/>
  <c r="N40" i="54"/>
  <c r="M40" i="54"/>
  <c r="L40" i="54"/>
  <c r="A44" i="54"/>
  <c r="D44" i="54"/>
  <c r="L48" i="54"/>
  <c r="N48" i="54"/>
  <c r="M48" i="54"/>
  <c r="N42" i="54"/>
  <c r="M7" i="54"/>
  <c r="AH11" i="54"/>
  <c r="F17" i="54"/>
  <c r="G17" i="54" s="1"/>
  <c r="D19" i="54"/>
  <c r="A19" i="54"/>
  <c r="S19" i="54"/>
  <c r="AH20" i="54"/>
  <c r="AU19" i="54"/>
  <c r="L44" i="54"/>
  <c r="AH15" i="54"/>
  <c r="D20" i="54"/>
  <c r="N25" i="54"/>
  <c r="M25" i="54"/>
  <c r="L25" i="54"/>
  <c r="AH39" i="54"/>
  <c r="F39" i="54"/>
  <c r="G39" i="54" s="1"/>
  <c r="P39" i="54" s="1"/>
  <c r="N17" i="54"/>
  <c r="AA19" i="54"/>
  <c r="P19" i="54"/>
  <c r="AE19" i="54" a="1"/>
  <c r="AE19" i="54" s="1"/>
  <c r="AH23" i="54"/>
  <c r="F23" i="54"/>
  <c r="G23" i="54" s="1"/>
  <c r="AA23" i="54" s="1"/>
  <c r="Y35" i="54"/>
  <c r="U35" i="54"/>
  <c r="R35" i="54"/>
  <c r="AB28" i="54"/>
  <c r="R28" i="54"/>
  <c r="L16" i="54"/>
  <c r="D40" i="54"/>
  <c r="A40" i="54"/>
  <c r="A42" i="54"/>
  <c r="D42" i="54"/>
  <c r="N16" i="54"/>
  <c r="N19" i="54"/>
  <c r="L19" i="54"/>
  <c r="M20" i="54"/>
  <c r="L20" i="54"/>
  <c r="Y28" i="54"/>
  <c r="F43" i="54"/>
  <c r="G43" i="54" s="1"/>
  <c r="R43" i="54" s="1"/>
  <c r="A49" i="54"/>
  <c r="N50" i="54"/>
  <c r="M51" i="54"/>
  <c r="AH41" i="54"/>
  <c r="F41" i="54"/>
  <c r="G41" i="54"/>
  <c r="U41" i="54" s="1"/>
  <c r="P58" i="54"/>
  <c r="AB58" i="54"/>
  <c r="AU58" i="54"/>
  <c r="R58" i="54"/>
  <c r="AH43" i="54"/>
  <c r="A51" i="54"/>
  <c r="Z49" i="54"/>
  <c r="AZ49" i="54" s="1"/>
  <c r="F47" i="54"/>
  <c r="G47" i="54" s="1"/>
  <c r="V47" i="54" s="1"/>
  <c r="AY47" i="54" s="1"/>
  <c r="M67" i="54"/>
  <c r="N67" i="54"/>
  <c r="L67" i="54"/>
  <c r="M49" i="54"/>
  <c r="P51" i="54"/>
  <c r="Q58" i="54"/>
  <c r="BA58" i="54" s="1"/>
  <c r="R61" i="54"/>
  <c r="AH64" i="54"/>
  <c r="F64" i="54"/>
  <c r="G64" i="54" s="1"/>
  <c r="AB89" i="54"/>
  <c r="D62" i="54"/>
  <c r="A62" i="54"/>
  <c r="L58" i="54"/>
  <c r="AH60" i="54"/>
  <c r="F60" i="54"/>
  <c r="G60" i="54" s="1"/>
  <c r="AU60" i="54" s="1"/>
  <c r="D63" i="54"/>
  <c r="A63" i="54"/>
  <c r="N59" i="54"/>
  <c r="L59" i="54"/>
  <c r="L66" i="54"/>
  <c r="N66" i="54"/>
  <c r="M66" i="54"/>
  <c r="AA75" i="54"/>
  <c r="R75" i="54"/>
  <c r="F67" i="54"/>
  <c r="G67" i="54" s="1"/>
  <c r="N77" i="54"/>
  <c r="L77" i="54"/>
  <c r="M88" i="54"/>
  <c r="L88" i="54"/>
  <c r="N88" i="54"/>
  <c r="M75" i="54"/>
  <c r="N75" i="54"/>
  <c r="N74" i="54"/>
  <c r="M74" i="54"/>
  <c r="D65" i="54"/>
  <c r="F71" i="54"/>
  <c r="G71" i="54" s="1"/>
  <c r="L74" i="54"/>
  <c r="M81" i="54"/>
  <c r="N82" i="54"/>
  <c r="L82" i="54"/>
  <c r="M82" i="54"/>
  <c r="F83" i="54"/>
  <c r="G83" i="54" s="1"/>
  <c r="W83" i="54" s="1"/>
  <c r="F65" i="54"/>
  <c r="G65" i="54" s="1"/>
  <c r="D93" i="54"/>
  <c r="A93" i="54"/>
  <c r="D95" i="54"/>
  <c r="A95" i="54"/>
  <c r="N116" i="54"/>
  <c r="U116" i="54"/>
  <c r="N79" i="54"/>
  <c r="N83" i="54"/>
  <c r="L89" i="54"/>
  <c r="A92" i="54"/>
  <c r="D92" i="54"/>
  <c r="F91" i="54"/>
  <c r="G91" i="54"/>
  <c r="N99" i="54"/>
  <c r="F88" i="54"/>
  <c r="G88" i="54" s="1"/>
  <c r="F96" i="54"/>
  <c r="G96" i="54" s="1"/>
  <c r="F104" i="54"/>
  <c r="G104" i="54" s="1"/>
  <c r="M101" i="54"/>
  <c r="L129" i="54"/>
  <c r="N129" i="54"/>
  <c r="M129" i="54"/>
  <c r="N98" i="54"/>
  <c r="M98" i="54"/>
  <c r="N104" i="54"/>
  <c r="N124" i="54"/>
  <c r="M124" i="54"/>
  <c r="F97" i="54"/>
  <c r="G97" i="54" s="1"/>
  <c r="Z99" i="54"/>
  <c r="AZ99" i="54" s="1"/>
  <c r="M90" i="54"/>
  <c r="N91" i="54"/>
  <c r="N96" i="54"/>
  <c r="AA99" i="54"/>
  <c r="L103" i="54"/>
  <c r="N107" i="54"/>
  <c r="N95" i="54"/>
  <c r="L95" i="54"/>
  <c r="N97" i="54"/>
  <c r="M106" i="54"/>
  <c r="AB99" i="54"/>
  <c r="R99" i="54"/>
  <c r="N118" i="54"/>
  <c r="M118" i="54"/>
  <c r="L118" i="54"/>
  <c r="U99" i="54"/>
  <c r="AE99" i="54" a="1"/>
  <c r="AE99" i="54"/>
  <c r="P107" i="54"/>
  <c r="F120" i="54"/>
  <c r="G120" i="54" s="1"/>
  <c r="AB115" i="54"/>
  <c r="U115" i="54"/>
  <c r="AE115" i="54" a="1"/>
  <c r="AE115" i="54" s="1"/>
  <c r="Y115" i="54"/>
  <c r="F127" i="54"/>
  <c r="G127" i="54" s="1"/>
  <c r="Y99" i="54"/>
  <c r="D123" i="54"/>
  <c r="A129" i="54"/>
  <c r="D129" i="54"/>
  <c r="N111" i="54"/>
  <c r="M111" i="54"/>
  <c r="L111" i="54"/>
  <c r="D128" i="54"/>
  <c r="Q109" i="54"/>
  <c r="BA109" i="54" s="1"/>
  <c r="AB123" i="54"/>
  <c r="Q123" i="54"/>
  <c r="BA123" i="54" s="1"/>
  <c r="N126" i="54"/>
  <c r="M126" i="54"/>
  <c r="L126" i="54"/>
  <c r="M127" i="54"/>
  <c r="L127" i="54"/>
  <c r="F128" i="54"/>
  <c r="G128" i="54" s="1"/>
  <c r="F112" i="54"/>
  <c r="G112" i="54" s="1"/>
  <c r="Y112" i="54" s="1"/>
  <c r="M113" i="54"/>
  <c r="Y116" i="54"/>
  <c r="F119" i="54"/>
  <c r="G119" i="54" s="1"/>
  <c r="M121" i="54"/>
  <c r="A124" i="54"/>
  <c r="A126" i="54"/>
  <c r="L120" i="54"/>
  <c r="L128" i="54"/>
  <c r="A7" i="53"/>
  <c r="A26" i="53"/>
  <c r="D38" i="53"/>
  <c r="D53" i="53"/>
  <c r="D55" i="53"/>
  <c r="AH9" i="53"/>
  <c r="F25" i="53"/>
  <c r="G25" i="53" s="1"/>
  <c r="P25" i="53" s="1"/>
  <c r="D9" i="53"/>
  <c r="F17" i="53"/>
  <c r="G17" i="53" s="1"/>
  <c r="Q17" i="53" s="1"/>
  <c r="BA17" i="53" s="1"/>
  <c r="D59" i="53"/>
  <c r="A100" i="53"/>
  <c r="A32" i="53"/>
  <c r="A35" i="53"/>
  <c r="Y48" i="53"/>
  <c r="W75" i="53"/>
  <c r="A104" i="53"/>
  <c r="A34" i="53"/>
  <c r="D51" i="53"/>
  <c r="A102" i="53"/>
  <c r="A3" i="53"/>
  <c r="A54" i="53"/>
  <c r="M50" i="53"/>
  <c r="N34" i="53"/>
  <c r="N26" i="53"/>
  <c r="L26" i="53"/>
  <c r="N119" i="53"/>
  <c r="M119" i="53"/>
  <c r="N79" i="53"/>
  <c r="M79" i="53"/>
  <c r="L79" i="53"/>
  <c r="M118" i="53"/>
  <c r="M7" i="53"/>
  <c r="L11" i="53"/>
  <c r="L58" i="53"/>
  <c r="L61" i="53"/>
  <c r="M85" i="53"/>
  <c r="M106" i="53"/>
  <c r="N108" i="53"/>
  <c r="N11" i="53"/>
  <c r="L55" i="53"/>
  <c r="N61" i="53"/>
  <c r="N73" i="53"/>
  <c r="L3" i="53"/>
  <c r="L40" i="53"/>
  <c r="L53" i="53"/>
  <c r="M3" i="53"/>
  <c r="M19" i="53"/>
  <c r="AG19" i="53" s="1"/>
  <c r="L22" i="53"/>
  <c r="M40" i="53"/>
  <c r="AG40" i="53" s="1"/>
  <c r="N53" i="53"/>
  <c r="M89" i="53"/>
  <c r="M14" i="53"/>
  <c r="L17" i="53"/>
  <c r="Q35" i="53"/>
  <c r="BA35" i="53" s="1"/>
  <c r="V94" i="53"/>
  <c r="AY94" i="53" s="1"/>
  <c r="N14" i="53"/>
  <c r="N17" i="53"/>
  <c r="M64" i="53"/>
  <c r="R70" i="53"/>
  <c r="AF70" i="53"/>
  <c r="AF67" i="53"/>
  <c r="L6" i="53"/>
  <c r="N6" i="53"/>
  <c r="M6" i="53"/>
  <c r="Y13" i="53"/>
  <c r="L2" i="53"/>
  <c r="N2" i="53"/>
  <c r="M2" i="53"/>
  <c r="M4" i="53"/>
  <c r="L4" i="53"/>
  <c r="A6" i="53"/>
  <c r="D6" i="53"/>
  <c r="F19" i="53"/>
  <c r="G19" i="53" s="1"/>
  <c r="AA19" i="53" s="1"/>
  <c r="A24" i="53"/>
  <c r="D24" i="53"/>
  <c r="AE113" i="53" a="1"/>
  <c r="AE113" i="53" s="1"/>
  <c r="F24" i="53"/>
  <c r="G24" i="53" s="1"/>
  <c r="P24" i="53" s="1"/>
  <c r="AH24" i="53"/>
  <c r="AE75" i="53" a="1"/>
  <c r="AE75" i="53" s="1"/>
  <c r="N15" i="53"/>
  <c r="L15" i="53"/>
  <c r="N24" i="53"/>
  <c r="M24" i="53"/>
  <c r="L23" i="53"/>
  <c r="M23" i="53"/>
  <c r="A4" i="53"/>
  <c r="A9" i="53"/>
  <c r="D14" i="53"/>
  <c r="M15" i="53"/>
  <c r="AH18" i="53"/>
  <c r="AH58" i="53"/>
  <c r="N8" i="53"/>
  <c r="L8" i="53"/>
  <c r="M10" i="53"/>
  <c r="D17" i="53"/>
  <c r="A17" i="53"/>
  <c r="N56" i="53"/>
  <c r="M56" i="53"/>
  <c r="L56" i="53"/>
  <c r="M8" i="53"/>
  <c r="L10" i="53"/>
  <c r="AH11" i="53"/>
  <c r="AH27" i="53"/>
  <c r="F27" i="53"/>
  <c r="G27" i="53" s="1"/>
  <c r="D8" i="53"/>
  <c r="A8" i="53"/>
  <c r="D15" i="53"/>
  <c r="A15" i="53"/>
  <c r="AH42" i="53"/>
  <c r="AH39" i="53"/>
  <c r="F39" i="53"/>
  <c r="G39" i="53" s="1"/>
  <c r="D40" i="53"/>
  <c r="A40" i="53"/>
  <c r="AH16" i="53"/>
  <c r="AA17" i="53"/>
  <c r="L27" i="53"/>
  <c r="A44" i="53"/>
  <c r="D44" i="53"/>
  <c r="L19" i="53"/>
  <c r="F20" i="53"/>
  <c r="G20" i="53" s="1"/>
  <c r="Q20" i="53" s="1"/>
  <c r="BA20" i="53" s="1"/>
  <c r="D23" i="53"/>
  <c r="AH28" i="53"/>
  <c r="M39" i="53"/>
  <c r="AG39" i="53" s="1"/>
  <c r="S32" i="53"/>
  <c r="AH20" i="53"/>
  <c r="A22" i="53"/>
  <c r="M22" i="53"/>
  <c r="N25" i="53"/>
  <c r="M25" i="53"/>
  <c r="AG25" i="53" s="1"/>
  <c r="AH31" i="53"/>
  <c r="F31" i="53"/>
  <c r="G31" i="53" s="1"/>
  <c r="R31" i="53" s="1"/>
  <c r="D36" i="53"/>
  <c r="A36" i="53"/>
  <c r="N31" i="53"/>
  <c r="M31" i="53"/>
  <c r="N33" i="53"/>
  <c r="M33" i="53"/>
  <c r="L33" i="53"/>
  <c r="AU36" i="53"/>
  <c r="V36" i="53"/>
  <c r="AY36" i="53" s="1"/>
  <c r="S36" i="53"/>
  <c r="N41" i="53"/>
  <c r="M41" i="53"/>
  <c r="AG41" i="53" s="1"/>
  <c r="AH43" i="53"/>
  <c r="F43" i="53"/>
  <c r="G43" i="53" s="1"/>
  <c r="AA43" i="53" s="1"/>
  <c r="F57" i="53"/>
  <c r="G57" i="53" s="1"/>
  <c r="V57" i="53" s="1"/>
  <c r="AY57" i="53" s="1"/>
  <c r="W60" i="53"/>
  <c r="AA35" i="53"/>
  <c r="F40" i="53"/>
  <c r="G40" i="53" s="1"/>
  <c r="F46" i="53"/>
  <c r="G46" i="53" s="1"/>
  <c r="W46" i="53" s="1"/>
  <c r="N47" i="53"/>
  <c r="M47" i="53"/>
  <c r="AH54" i="53"/>
  <c r="AE59" i="53" a="1"/>
  <c r="AE59" i="53" s="1"/>
  <c r="AU59" i="53"/>
  <c r="AA59" i="53"/>
  <c r="W59" i="53"/>
  <c r="L47" i="53"/>
  <c r="D50" i="53"/>
  <c r="AH57" i="53"/>
  <c r="AH62" i="53"/>
  <c r="F62" i="53"/>
  <c r="G62" i="53" s="1"/>
  <c r="W62" i="53" s="1"/>
  <c r="S35" i="53"/>
  <c r="F41" i="53"/>
  <c r="G41" i="53" s="1"/>
  <c r="Q41" i="53" s="1"/>
  <c r="BA41" i="53" s="1"/>
  <c r="AH52" i="53"/>
  <c r="AF66" i="53"/>
  <c r="AF68" i="53"/>
  <c r="AF69" i="53"/>
  <c r="V70" i="53"/>
  <c r="AY70" i="53" s="1"/>
  <c r="AF71" i="53"/>
  <c r="F81" i="53"/>
  <c r="G81" i="53" s="1"/>
  <c r="S81" i="53" s="1"/>
  <c r="A73" i="53"/>
  <c r="D73" i="53"/>
  <c r="A63" i="53"/>
  <c r="P78" i="53"/>
  <c r="AE78" i="53" a="1"/>
  <c r="AE78" i="53" s="1"/>
  <c r="AB78" i="53"/>
  <c r="R78" i="53"/>
  <c r="N80" i="53"/>
  <c r="M80" i="53"/>
  <c r="A56" i="53"/>
  <c r="AF73" i="53"/>
  <c r="U75" i="53"/>
  <c r="Z75" i="53"/>
  <c r="AZ75" i="53" s="1"/>
  <c r="Y75" i="53"/>
  <c r="AA75" i="53"/>
  <c r="L78" i="53"/>
  <c r="N78" i="53"/>
  <c r="F47" i="53"/>
  <c r="G47" i="53"/>
  <c r="F49" i="53"/>
  <c r="G49" i="53" s="1"/>
  <c r="AB49" i="53" s="1"/>
  <c r="F65" i="53"/>
  <c r="G65" i="53" s="1"/>
  <c r="AE65" i="53" s="1" a="1"/>
  <c r="AE65" i="53" s="1"/>
  <c r="AF72" i="53"/>
  <c r="M78" i="53"/>
  <c r="L68" i="53"/>
  <c r="M68" i="53"/>
  <c r="L70" i="53"/>
  <c r="M70" i="53"/>
  <c r="L71" i="53"/>
  <c r="M71" i="53"/>
  <c r="M72" i="53"/>
  <c r="P103" i="53"/>
  <c r="AA103" i="53"/>
  <c r="S103" i="53"/>
  <c r="R103" i="53"/>
  <c r="Q103" i="53"/>
  <c r="BA103" i="53" s="1"/>
  <c r="M91" i="53"/>
  <c r="F91" i="53"/>
  <c r="G91" i="53" s="1"/>
  <c r="A103" i="53"/>
  <c r="D103" i="53"/>
  <c r="AS114" i="53"/>
  <c r="AF114" i="53" s="1"/>
  <c r="M87" i="53"/>
  <c r="L87" i="53"/>
  <c r="N87" i="53"/>
  <c r="M73" i="53"/>
  <c r="N76" i="53"/>
  <c r="M76" i="53"/>
  <c r="N81" i="53"/>
  <c r="R83" i="53"/>
  <c r="Q83" i="53"/>
  <c r="BA83" i="53" s="1"/>
  <c r="AS103" i="53"/>
  <c r="AF103" i="53" s="1"/>
  <c r="F86" i="53"/>
  <c r="G86" i="53" s="1"/>
  <c r="AB86" i="53" s="1"/>
  <c r="AS83" i="53"/>
  <c r="AF83" i="53" s="1"/>
  <c r="M97" i="53"/>
  <c r="F99" i="53"/>
  <c r="G99" i="53" s="1"/>
  <c r="F80" i="53"/>
  <c r="G80" i="53" s="1"/>
  <c r="N86" i="53"/>
  <c r="M86" i="53"/>
  <c r="Y94" i="53"/>
  <c r="F87" i="53"/>
  <c r="G87" i="53" s="1"/>
  <c r="AS87" i="53" s="1"/>
  <c r="AF87" i="53" s="1"/>
  <c r="W94" i="53"/>
  <c r="AB94" i="53"/>
  <c r="Q94" i="53"/>
  <c r="BA94" i="53" s="1"/>
  <c r="BB94" i="53" s="1"/>
  <c r="AA94" i="53"/>
  <c r="P94" i="53"/>
  <c r="AE94" i="53" a="1"/>
  <c r="AE94" i="53" s="1"/>
  <c r="U94" i="53"/>
  <c r="S94" i="53"/>
  <c r="Z94" i="53"/>
  <c r="AZ94" i="53" s="1"/>
  <c r="A101" i="53"/>
  <c r="N103" i="53"/>
  <c r="F105" i="53"/>
  <c r="G105" i="53" s="1"/>
  <c r="S105" i="53" s="1"/>
  <c r="L94" i="53"/>
  <c r="L95" i="53"/>
  <c r="N95" i="53"/>
  <c r="M95" i="53"/>
  <c r="N101" i="53"/>
  <c r="L101" i="53"/>
  <c r="F107" i="53"/>
  <c r="G107" i="53"/>
  <c r="AA107" i="53" s="1"/>
  <c r="M110" i="53"/>
  <c r="L110" i="53"/>
  <c r="N110" i="53"/>
  <c r="N94" i="53"/>
  <c r="M101" i="53"/>
  <c r="M102" i="53"/>
  <c r="N102" i="53"/>
  <c r="M107" i="53"/>
  <c r="F119" i="53"/>
  <c r="G119" i="53" s="1"/>
  <c r="F96" i="53"/>
  <c r="G96" i="53" s="1"/>
  <c r="F110" i="53"/>
  <c r="G110" i="53" s="1"/>
  <c r="W110" i="53" s="1"/>
  <c r="R108" i="53"/>
  <c r="N109" i="53"/>
  <c r="M109" i="53"/>
  <c r="L109" i="53"/>
  <c r="L126" i="53"/>
  <c r="V111" i="53"/>
  <c r="AY111" i="53" s="1"/>
  <c r="S111" i="53"/>
  <c r="U111" i="53"/>
  <c r="Z111" i="53"/>
  <c r="AZ111" i="53" s="1"/>
  <c r="Z113" i="53"/>
  <c r="AZ113" i="53" s="1"/>
  <c r="U113" i="53"/>
  <c r="M108" i="53"/>
  <c r="N116" i="53"/>
  <c r="L116" i="53"/>
  <c r="N112" i="53"/>
  <c r="N115" i="53"/>
  <c r="L115" i="53"/>
  <c r="F125" i="53"/>
  <c r="G125" i="53" s="1"/>
  <c r="R114" i="53"/>
  <c r="P114" i="53"/>
  <c r="Z126" i="53"/>
  <c r="AZ126" i="53" s="1"/>
  <c r="P126" i="53"/>
  <c r="Y126" i="53"/>
  <c r="W126" i="53"/>
  <c r="AE126" i="53" a="1"/>
  <c r="AE126" i="53" s="1"/>
  <c r="U126" i="53"/>
  <c r="AB126" i="53"/>
  <c r="R126" i="53"/>
  <c r="F127" i="53"/>
  <c r="G127" i="53" s="1"/>
  <c r="N123" i="53"/>
  <c r="L123" i="53"/>
  <c r="Q126" i="53"/>
  <c r="BA126" i="53" s="1"/>
  <c r="BB126" i="53" s="1"/>
  <c r="L112" i="53"/>
  <c r="Q114" i="53"/>
  <c r="BA114" i="53" s="1"/>
  <c r="N117" i="53"/>
  <c r="L117" i="53"/>
  <c r="M123" i="53"/>
  <c r="AA126" i="53"/>
  <c r="W128" i="53"/>
  <c r="AE128" i="53" a="1"/>
  <c r="AE128" i="53" s="1"/>
  <c r="U128" i="53"/>
  <c r="S128" i="53"/>
  <c r="AB128" i="53"/>
  <c r="AA128" i="53"/>
  <c r="Z128" i="53"/>
  <c r="AZ128" i="53" s="1"/>
  <c r="S114" i="53"/>
  <c r="M128" i="53"/>
  <c r="L125" i="53"/>
  <c r="M125" i="53"/>
  <c r="L119" i="53"/>
  <c r="L127" i="53"/>
  <c r="D19" i="52"/>
  <c r="D27" i="52"/>
  <c r="D65" i="52"/>
  <c r="D79" i="52"/>
  <c r="A11" i="52"/>
  <c r="D57" i="52"/>
  <c r="A60" i="52"/>
  <c r="A80" i="52"/>
  <c r="A36" i="52"/>
  <c r="A62" i="52"/>
  <c r="D28" i="52"/>
  <c r="A61" i="52"/>
  <c r="L81" i="52"/>
  <c r="M17" i="52"/>
  <c r="N17" i="52"/>
  <c r="L17" i="52"/>
  <c r="N33" i="52"/>
  <c r="R33" i="52"/>
  <c r="M33" i="52"/>
  <c r="N105" i="52"/>
  <c r="M65" i="52"/>
  <c r="AG65" i="52" s="1"/>
  <c r="L89" i="52"/>
  <c r="M36" i="52"/>
  <c r="M66" i="52"/>
  <c r="L88" i="52"/>
  <c r="L104" i="52"/>
  <c r="M88" i="52"/>
  <c r="M104" i="52"/>
  <c r="D34" i="52"/>
  <c r="A34" i="52"/>
  <c r="D6" i="52"/>
  <c r="A6" i="52"/>
  <c r="D12" i="52"/>
  <c r="F17" i="52"/>
  <c r="G17" i="52" s="1"/>
  <c r="Z33" i="52"/>
  <c r="AZ33" i="52" s="1"/>
  <c r="P33" i="52"/>
  <c r="Y33" i="52"/>
  <c r="AU33" i="52"/>
  <c r="S33" i="52"/>
  <c r="AB33" i="52"/>
  <c r="AA33" i="52"/>
  <c r="W33" i="52"/>
  <c r="V33" i="52"/>
  <c r="AY33" i="52" s="1"/>
  <c r="BB33" i="52" s="1"/>
  <c r="U33" i="52"/>
  <c r="Q33" i="52"/>
  <c r="BA33" i="52" s="1"/>
  <c r="D21" i="52"/>
  <c r="A21" i="52"/>
  <c r="D38" i="52"/>
  <c r="A38" i="52"/>
  <c r="A23" i="52"/>
  <c r="D23" i="52"/>
  <c r="A2" i="52"/>
  <c r="V6" i="52"/>
  <c r="AY6" i="52" s="1"/>
  <c r="A13" i="52"/>
  <c r="N25" i="52"/>
  <c r="M25" i="52"/>
  <c r="L25" i="52"/>
  <c r="L37" i="52"/>
  <c r="M42" i="52"/>
  <c r="N6" i="52"/>
  <c r="L6" i="52"/>
  <c r="AH9" i="52"/>
  <c r="R16" i="52"/>
  <c r="Q16" i="52"/>
  <c r="BA16" i="52" s="1"/>
  <c r="P16" i="52"/>
  <c r="AU16" i="52"/>
  <c r="D9" i="52"/>
  <c r="A9" i="52"/>
  <c r="D4" i="52"/>
  <c r="A5" i="52"/>
  <c r="F9" i="52"/>
  <c r="G9" i="52" s="1"/>
  <c r="AE9" i="52" s="1" a="1"/>
  <c r="AE9" i="52" s="1"/>
  <c r="L29" i="52"/>
  <c r="F25" i="52"/>
  <c r="G25" i="52" s="1"/>
  <c r="Z25" i="52" s="1"/>
  <c r="AZ25" i="52" s="1"/>
  <c r="AH25" i="52"/>
  <c r="F74" i="52"/>
  <c r="G74" i="52" s="1"/>
  <c r="AS74" i="52" s="1"/>
  <c r="AF74" i="52" s="1"/>
  <c r="AH26" i="52"/>
  <c r="AE40" i="52" a="1"/>
  <c r="AE40" i="52" s="1"/>
  <c r="U40" i="52"/>
  <c r="AU40" i="52"/>
  <c r="AA40" i="52"/>
  <c r="Z40" i="52"/>
  <c r="AZ40" i="52" s="1"/>
  <c r="Y40" i="52"/>
  <c r="AB40" i="52"/>
  <c r="AH41" i="52"/>
  <c r="F41" i="52"/>
  <c r="G41" i="52" s="1"/>
  <c r="A59" i="52"/>
  <c r="D59" i="52"/>
  <c r="A14" i="52"/>
  <c r="A22" i="52"/>
  <c r="A29" i="52"/>
  <c r="AH53" i="52"/>
  <c r="F53" i="52"/>
  <c r="G53" i="52" s="1"/>
  <c r="L64" i="52"/>
  <c r="N64" i="52"/>
  <c r="M64" i="52"/>
  <c r="AG64" i="52" s="1"/>
  <c r="AH16" i="52"/>
  <c r="A32" i="52"/>
  <c r="N41" i="52"/>
  <c r="M41" i="52"/>
  <c r="L41" i="52"/>
  <c r="L77" i="52"/>
  <c r="F8" i="52"/>
  <c r="G8" i="52" s="1"/>
  <c r="F24" i="52"/>
  <c r="G24" i="52" s="1"/>
  <c r="W24" i="52" s="1"/>
  <c r="L46" i="52"/>
  <c r="AH51" i="52"/>
  <c r="F51" i="52"/>
  <c r="G51" i="52" s="1"/>
  <c r="A30" i="52"/>
  <c r="L33" i="52"/>
  <c r="F49" i="52"/>
  <c r="G49" i="52" s="1"/>
  <c r="A33" i="52"/>
  <c r="A40" i="52"/>
  <c r="D40" i="52"/>
  <c r="L72" i="52"/>
  <c r="M72" i="52"/>
  <c r="N72" i="52"/>
  <c r="L74" i="52"/>
  <c r="M74" i="52"/>
  <c r="A52" i="52"/>
  <c r="N74" i="52"/>
  <c r="A58" i="52"/>
  <c r="A75" i="52"/>
  <c r="AH42" i="52"/>
  <c r="AH44" i="52"/>
  <c r="AH48" i="52"/>
  <c r="V56" i="52"/>
  <c r="AY56" i="52" s="1"/>
  <c r="F59" i="52"/>
  <c r="G59" i="52" s="1"/>
  <c r="S59" i="52" s="1"/>
  <c r="M83" i="52"/>
  <c r="L47" i="52"/>
  <c r="L49" i="52"/>
  <c r="W56" i="52"/>
  <c r="D64" i="52"/>
  <c r="M47" i="52"/>
  <c r="M59" i="52"/>
  <c r="L59" i="52"/>
  <c r="AH64" i="52"/>
  <c r="F64" i="52"/>
  <c r="G64" i="52" s="1"/>
  <c r="L56" i="52"/>
  <c r="AA56" i="52"/>
  <c r="N59" i="52"/>
  <c r="L62" i="52"/>
  <c r="M80" i="52"/>
  <c r="L78" i="52"/>
  <c r="F80" i="52"/>
  <c r="G80" i="52" s="1"/>
  <c r="D81" i="52"/>
  <c r="A81" i="52"/>
  <c r="M96" i="52"/>
  <c r="L96" i="52"/>
  <c r="M90" i="52"/>
  <c r="N96" i="52"/>
  <c r="N98" i="52"/>
  <c r="M98" i="52"/>
  <c r="L98" i="52"/>
  <c r="D111" i="52"/>
  <c r="A111" i="52"/>
  <c r="D110" i="52"/>
  <c r="A110" i="52"/>
  <c r="N113" i="52"/>
  <c r="M129" i="52"/>
  <c r="L110" i="52"/>
  <c r="F112" i="52"/>
  <c r="G112" i="52" s="1"/>
  <c r="F117" i="52"/>
  <c r="G117" i="52" s="1"/>
  <c r="Q117" i="52" s="1"/>
  <c r="BA117" i="52" s="1"/>
  <c r="BB117" i="52" s="1"/>
  <c r="M112" i="52"/>
  <c r="N112" i="52"/>
  <c r="N114" i="52"/>
  <c r="L114" i="52"/>
  <c r="F120" i="52"/>
  <c r="G120" i="52" s="1"/>
  <c r="M125" i="52"/>
  <c r="M121" i="52"/>
  <c r="M120" i="52"/>
  <c r="N120" i="52"/>
  <c r="F113" i="52"/>
  <c r="G113" i="52" s="1"/>
  <c r="Z113" i="52" s="1"/>
  <c r="AZ113" i="52" s="1"/>
  <c r="L116" i="52"/>
  <c r="L120" i="52"/>
  <c r="F128" i="52"/>
  <c r="G128" i="52" s="1"/>
  <c r="A89" i="51"/>
  <c r="D89" i="51"/>
  <c r="A33" i="51"/>
  <c r="D33" i="51"/>
  <c r="D30" i="51"/>
  <c r="D59" i="51"/>
  <c r="U74" i="51"/>
  <c r="D63" i="51"/>
  <c r="F9" i="51"/>
  <c r="G9" i="51" s="1"/>
  <c r="P9" i="51" s="1"/>
  <c r="Q74" i="51"/>
  <c r="BA74" i="51" s="1"/>
  <c r="BB74" i="51" s="1"/>
  <c r="L129" i="51"/>
  <c r="M129" i="51"/>
  <c r="N129" i="51"/>
  <c r="M113" i="51"/>
  <c r="N113" i="51"/>
  <c r="L113" i="51"/>
  <c r="L65" i="51"/>
  <c r="M65" i="51"/>
  <c r="N65" i="51"/>
  <c r="L57" i="51"/>
  <c r="N57" i="51"/>
  <c r="M57" i="51"/>
  <c r="L41" i="51"/>
  <c r="N18" i="51"/>
  <c r="L82" i="51"/>
  <c r="P82" i="51"/>
  <c r="L66" i="51"/>
  <c r="M66" i="51"/>
  <c r="L71" i="51"/>
  <c r="M71" i="51"/>
  <c r="N71" i="51"/>
  <c r="L63" i="51"/>
  <c r="N63" i="51"/>
  <c r="M63" i="51"/>
  <c r="L31" i="51"/>
  <c r="N31" i="51"/>
  <c r="M114" i="51"/>
  <c r="AG58" i="51"/>
  <c r="L90" i="51"/>
  <c r="N50" i="51"/>
  <c r="M50" i="51"/>
  <c r="M26" i="51"/>
  <c r="M53" i="51"/>
  <c r="L59" i="51"/>
  <c r="M68" i="51"/>
  <c r="N88" i="51"/>
  <c r="M28" i="51"/>
  <c r="M59" i="51"/>
  <c r="P102" i="51"/>
  <c r="N28" i="51"/>
  <c r="M93" i="51"/>
  <c r="N3" i="51"/>
  <c r="M48" i="51"/>
  <c r="N103" i="51"/>
  <c r="AG62" i="51"/>
  <c r="N80" i="51"/>
  <c r="N7" i="51"/>
  <c r="M7" i="51"/>
  <c r="L7" i="51"/>
  <c r="N5" i="51"/>
  <c r="A2" i="51"/>
  <c r="D2" i="51"/>
  <c r="F2" i="51"/>
  <c r="G2" i="51" s="1"/>
  <c r="S2" i="51" s="1"/>
  <c r="U16" i="51"/>
  <c r="D13" i="51"/>
  <c r="A13" i="51"/>
  <c r="D6" i="51"/>
  <c r="D12" i="51"/>
  <c r="AH2" i="51"/>
  <c r="F8" i="51"/>
  <c r="G8" i="51" s="1"/>
  <c r="P8" i="51" s="1"/>
  <c r="D11" i="51"/>
  <c r="A11" i="51"/>
  <c r="N10" i="51"/>
  <c r="M10" i="51"/>
  <c r="M12" i="51"/>
  <c r="L12" i="51"/>
  <c r="D5" i="51"/>
  <c r="A7" i="51"/>
  <c r="L10" i="51"/>
  <c r="N12" i="51"/>
  <c r="D15" i="51"/>
  <c r="L3" i="51"/>
  <c r="L15" i="51"/>
  <c r="N37" i="51"/>
  <c r="F21" i="51"/>
  <c r="G21" i="51" s="1"/>
  <c r="AU21" i="51" s="1"/>
  <c r="AH15" i="51"/>
  <c r="F15" i="51"/>
  <c r="G15" i="51" s="1"/>
  <c r="A28" i="51"/>
  <c r="D28" i="51"/>
  <c r="F12" i="51"/>
  <c r="G12" i="51" s="1"/>
  <c r="AE12" i="51" s="1" a="1"/>
  <c r="AE12" i="51" s="1"/>
  <c r="D19" i="51"/>
  <c r="AH21" i="51"/>
  <c r="A31" i="51"/>
  <c r="D31" i="51"/>
  <c r="M23" i="51"/>
  <c r="N23" i="51"/>
  <c r="AH29" i="51"/>
  <c r="F29" i="51"/>
  <c r="G29" i="51" s="1"/>
  <c r="AE29" i="51" s="1" a="1"/>
  <c r="AE29" i="51" s="1"/>
  <c r="L11" i="51"/>
  <c r="L14" i="51"/>
  <c r="D16" i="51"/>
  <c r="L18" i="51"/>
  <c r="L23" i="51"/>
  <c r="L27" i="51"/>
  <c r="N27" i="51"/>
  <c r="M27" i="51"/>
  <c r="AH16" i="51"/>
  <c r="M18" i="51"/>
  <c r="AH19" i="51"/>
  <c r="D47" i="51"/>
  <c r="A47" i="51"/>
  <c r="AU16" i="51"/>
  <c r="Y16" i="51"/>
  <c r="A18" i="51"/>
  <c r="F20" i="51"/>
  <c r="G20" i="51" s="1"/>
  <c r="Q36" i="51"/>
  <c r="BA36" i="51" s="1"/>
  <c r="Y36" i="51"/>
  <c r="V36" i="51"/>
  <c r="AY36" i="51" s="1"/>
  <c r="U36" i="51"/>
  <c r="AB36" i="51"/>
  <c r="S39" i="51"/>
  <c r="P39" i="51"/>
  <c r="D58" i="51"/>
  <c r="A58" i="51"/>
  <c r="A23" i="51"/>
  <c r="N26" i="51"/>
  <c r="AH30" i="51"/>
  <c r="F30" i="51"/>
  <c r="G30" i="51" s="1"/>
  <c r="AA30" i="51" s="1"/>
  <c r="A43" i="51"/>
  <c r="D48" i="51"/>
  <c r="A48" i="51"/>
  <c r="AH60" i="51"/>
  <c r="F60" i="51"/>
  <c r="G60" i="51" s="1"/>
  <c r="S60" i="51" s="1"/>
  <c r="AG60" i="51"/>
  <c r="F31" i="51"/>
  <c r="G31" i="51" s="1"/>
  <c r="N42" i="51"/>
  <c r="M42" i="51"/>
  <c r="L42" i="51"/>
  <c r="D35" i="51"/>
  <c r="A35" i="51"/>
  <c r="AH37" i="51"/>
  <c r="D40" i="51"/>
  <c r="A40" i="51"/>
  <c r="D44" i="51"/>
  <c r="A44" i="51"/>
  <c r="AH46" i="51"/>
  <c r="F23" i="51"/>
  <c r="G23" i="51" s="1"/>
  <c r="D26" i="51"/>
  <c r="M30" i="51"/>
  <c r="D34" i="51"/>
  <c r="AH34" i="51"/>
  <c r="F35" i="51"/>
  <c r="G35" i="51" s="1"/>
  <c r="V35" i="51" s="1"/>
  <c r="AY35" i="51" s="1"/>
  <c r="F44" i="51"/>
  <c r="G44" i="51" s="1"/>
  <c r="AB44" i="51" s="1"/>
  <c r="A45" i="51"/>
  <c r="A54" i="51"/>
  <c r="AG61" i="51"/>
  <c r="AH26" i="51"/>
  <c r="F26" i="51"/>
  <c r="G26" i="51" s="1"/>
  <c r="N30" i="51"/>
  <c r="M31" i="51"/>
  <c r="AH42" i="51"/>
  <c r="D42" i="51"/>
  <c r="A42" i="51"/>
  <c r="D46" i="51"/>
  <c r="A46" i="51"/>
  <c r="Z52" i="51"/>
  <c r="AZ52" i="51" s="1"/>
  <c r="F57" i="51"/>
  <c r="G57" i="51" s="1"/>
  <c r="AB57" i="51" s="1"/>
  <c r="AH28" i="51"/>
  <c r="F28" i="51"/>
  <c r="G28" i="51" s="1"/>
  <c r="W28" i="51" s="1"/>
  <c r="N35" i="51"/>
  <c r="M35" i="51"/>
  <c r="L35" i="51"/>
  <c r="D36" i="51"/>
  <c r="A36" i="51"/>
  <c r="D39" i="51"/>
  <c r="A39" i="51"/>
  <c r="F42" i="51"/>
  <c r="G42" i="51" s="1"/>
  <c r="F46" i="51"/>
  <c r="G46" i="51" s="1"/>
  <c r="W46" i="51" s="1"/>
  <c r="AH63" i="51"/>
  <c r="F63" i="51"/>
  <c r="G63" i="51" s="1"/>
  <c r="W63" i="51" s="1"/>
  <c r="N73" i="51"/>
  <c r="M76" i="51"/>
  <c r="L76" i="51"/>
  <c r="AH58" i="51"/>
  <c r="F58" i="51"/>
  <c r="G58" i="51" s="1"/>
  <c r="Q58" i="51" s="1"/>
  <c r="BA58" i="51" s="1"/>
  <c r="BB58" i="51" s="1"/>
  <c r="F43" i="51"/>
  <c r="G43" i="51" s="1"/>
  <c r="L44" i="51"/>
  <c r="F45" i="51"/>
  <c r="G45" i="51" s="1"/>
  <c r="L50" i="51"/>
  <c r="L52" i="51"/>
  <c r="L53" i="51"/>
  <c r="AH61" i="51"/>
  <c r="F61" i="51"/>
  <c r="G61" i="51" s="1"/>
  <c r="AE61" i="51" s="1" a="1"/>
  <c r="AE61" i="51" s="1"/>
  <c r="F79" i="51"/>
  <c r="G79" i="51" s="1"/>
  <c r="AH36" i="51"/>
  <c r="M44" i="51"/>
  <c r="M46" i="51"/>
  <c r="AH55" i="51"/>
  <c r="L72" i="51"/>
  <c r="M72" i="51"/>
  <c r="F59" i="51"/>
  <c r="G59" i="51" s="1"/>
  <c r="S59" i="51" s="1"/>
  <c r="N67" i="51"/>
  <c r="N68" i="51"/>
  <c r="Z74" i="51"/>
  <c r="AZ74" i="51" s="1"/>
  <c r="AE74" i="51" a="1"/>
  <c r="AE74" i="51" s="1"/>
  <c r="AB74" i="51"/>
  <c r="AA74" i="51"/>
  <c r="Y74" i="51"/>
  <c r="W74" i="51"/>
  <c r="N86" i="51"/>
  <c r="W108" i="51"/>
  <c r="AH62" i="51"/>
  <c r="F62" i="51"/>
  <c r="G62" i="51" s="1"/>
  <c r="S62" i="51" s="1"/>
  <c r="N82" i="51"/>
  <c r="F98" i="51"/>
  <c r="G98" i="51" s="1"/>
  <c r="AA98" i="51" s="1"/>
  <c r="N95" i="51"/>
  <c r="L95" i="51"/>
  <c r="M95" i="51"/>
  <c r="F78" i="51"/>
  <c r="G78" i="51" s="1"/>
  <c r="D86" i="51"/>
  <c r="A86" i="51"/>
  <c r="D87" i="51"/>
  <c r="A87" i="51"/>
  <c r="F76" i="51"/>
  <c r="G76" i="51" s="1"/>
  <c r="D84" i="51"/>
  <c r="R82" i="51"/>
  <c r="W82" i="51"/>
  <c r="M88" i="51"/>
  <c r="L88" i="51"/>
  <c r="L89" i="51"/>
  <c r="M89" i="51"/>
  <c r="N89" i="51"/>
  <c r="N90" i="51"/>
  <c r="M101" i="51"/>
  <c r="M82" i="51"/>
  <c r="F83" i="51"/>
  <c r="G83" i="51" s="1"/>
  <c r="M94" i="51"/>
  <c r="N94" i="51"/>
  <c r="N122" i="51"/>
  <c r="L122" i="51"/>
  <c r="M122" i="51"/>
  <c r="AA106" i="51"/>
  <c r="Z92" i="51"/>
  <c r="AZ92" i="51" s="1"/>
  <c r="W92" i="51"/>
  <c r="L98" i="51"/>
  <c r="M98" i="51"/>
  <c r="V102" i="51"/>
  <c r="AY102" i="51" s="1"/>
  <c r="N108" i="51"/>
  <c r="L103" i="51"/>
  <c r="L105" i="51"/>
  <c r="F101" i="51"/>
  <c r="G101" i="51" s="1"/>
  <c r="Z101" i="51" s="1"/>
  <c r="AZ101" i="51" s="1"/>
  <c r="L106" i="51"/>
  <c r="N106" i="51"/>
  <c r="M106" i="51"/>
  <c r="L111" i="51"/>
  <c r="N111" i="51"/>
  <c r="M111" i="51"/>
  <c r="M110" i="51"/>
  <c r="L110" i="51"/>
  <c r="AA117" i="51"/>
  <c r="Q117" i="51"/>
  <c r="BA117" i="51" s="1"/>
  <c r="Y117" i="51"/>
  <c r="V117" i="51"/>
  <c r="AY117" i="51" s="1"/>
  <c r="W117" i="51"/>
  <c r="S117" i="51"/>
  <c r="P117" i="51"/>
  <c r="N110" i="51"/>
  <c r="A121" i="51"/>
  <c r="D121" i="51"/>
  <c r="N124" i="51"/>
  <c r="N125" i="51"/>
  <c r="A116" i="51"/>
  <c r="D116" i="51"/>
  <c r="AS102" i="51"/>
  <c r="AF102" i="51" s="1"/>
  <c r="F111" i="51"/>
  <c r="G111" i="51" s="1"/>
  <c r="N114" i="51"/>
  <c r="L114" i="51"/>
  <c r="R117" i="51"/>
  <c r="M118" i="51"/>
  <c r="N118" i="51"/>
  <c r="L118" i="51"/>
  <c r="D119" i="51"/>
  <c r="A119" i="51"/>
  <c r="L121" i="51"/>
  <c r="M121" i="51"/>
  <c r="AS117" i="51"/>
  <c r="AF117" i="51" s="1"/>
  <c r="D117" i="51"/>
  <c r="A117" i="51"/>
  <c r="M128" i="51"/>
  <c r="L128" i="51"/>
  <c r="N117" i="51"/>
  <c r="L117" i="51"/>
  <c r="N128" i="51"/>
  <c r="L127" i="51"/>
  <c r="M74" i="50"/>
  <c r="M42" i="50"/>
  <c r="L18" i="50"/>
  <c r="N40" i="50"/>
  <c r="M91" i="50"/>
  <c r="L95" i="50"/>
  <c r="L46" i="50"/>
  <c r="L87" i="50"/>
  <c r="N91" i="50"/>
  <c r="L17" i="50"/>
  <c r="N46" i="50"/>
  <c r="M80" i="50"/>
  <c r="N17" i="50"/>
  <c r="L79" i="50"/>
  <c r="M112" i="50"/>
  <c r="N24" i="50"/>
  <c r="N63" i="50"/>
  <c r="N112" i="50"/>
  <c r="D25" i="50"/>
  <c r="A25" i="50"/>
  <c r="AB14" i="50"/>
  <c r="U41" i="50"/>
  <c r="D9" i="50"/>
  <c r="A40" i="50"/>
  <c r="A46" i="50"/>
  <c r="A53" i="50"/>
  <c r="A55" i="50"/>
  <c r="AH57" i="50"/>
  <c r="A126" i="50"/>
  <c r="A44" i="50"/>
  <c r="A58" i="50"/>
  <c r="D97" i="50"/>
  <c r="R125" i="50"/>
  <c r="A129" i="50"/>
  <c r="D33" i="50"/>
  <c r="V125" i="50"/>
  <c r="AY125" i="50" s="1"/>
  <c r="A18" i="50"/>
  <c r="A26" i="50"/>
  <c r="D30" i="50"/>
  <c r="A48" i="50"/>
  <c r="A54" i="50"/>
  <c r="A56" i="50"/>
  <c r="D62" i="50"/>
  <c r="D96" i="50"/>
  <c r="A125" i="50"/>
  <c r="A3" i="50"/>
  <c r="A27" i="50"/>
  <c r="A35" i="50"/>
  <c r="A36" i="50"/>
  <c r="A23" i="50"/>
  <c r="D2" i="50"/>
  <c r="Z7" i="50"/>
  <c r="AZ7" i="50" s="1"/>
  <c r="AE7" i="50" a="1"/>
  <c r="AE7" i="50" s="1"/>
  <c r="A8" i="50"/>
  <c r="D8" i="50"/>
  <c r="N2" i="50"/>
  <c r="M2" i="50"/>
  <c r="A15" i="50"/>
  <c r="L19" i="50"/>
  <c r="M3" i="50"/>
  <c r="F6" i="50"/>
  <c r="G6" i="50" s="1"/>
  <c r="AA6" i="50" s="1"/>
  <c r="F5" i="50"/>
  <c r="G5" i="50" s="1"/>
  <c r="Q5" i="50" s="1"/>
  <c r="BA5" i="50" s="1"/>
  <c r="BB5" i="50" s="1"/>
  <c r="P14" i="50"/>
  <c r="D24" i="50"/>
  <c r="N32" i="50"/>
  <c r="L32" i="50"/>
  <c r="F71" i="50"/>
  <c r="G71" i="50" s="1"/>
  <c r="AE71" i="50" s="1" a="1"/>
  <c r="AE71" i="50" s="1"/>
  <c r="Q14" i="50"/>
  <c r="BA14" i="50" s="1"/>
  <c r="Q31" i="50"/>
  <c r="BA31" i="50" s="1"/>
  <c r="Z31" i="50"/>
  <c r="AZ31" i="50" s="1"/>
  <c r="P31" i="50"/>
  <c r="A14" i="50"/>
  <c r="D14" i="50"/>
  <c r="R14" i="50"/>
  <c r="L31" i="50"/>
  <c r="N31" i="50"/>
  <c r="M31" i="50"/>
  <c r="L11" i="50"/>
  <c r="AU14" i="50"/>
  <c r="V14" i="50"/>
  <c r="AY14" i="50" s="1"/>
  <c r="U14" i="50"/>
  <c r="S14" i="50"/>
  <c r="N16" i="50"/>
  <c r="M16" i="50"/>
  <c r="L16" i="50"/>
  <c r="N18" i="50"/>
  <c r="M18" i="50"/>
  <c r="M24" i="50"/>
  <c r="N25" i="50"/>
  <c r="M25" i="50"/>
  <c r="F69" i="50"/>
  <c r="G69" i="50" s="1"/>
  <c r="A47" i="50"/>
  <c r="D47" i="50"/>
  <c r="F60" i="50"/>
  <c r="G60" i="50" s="1"/>
  <c r="D29" i="50"/>
  <c r="A19" i="50"/>
  <c r="A21" i="50"/>
  <c r="AH22" i="50"/>
  <c r="A28" i="50"/>
  <c r="AH13" i="50"/>
  <c r="D32" i="50"/>
  <c r="A32" i="50"/>
  <c r="D31" i="50"/>
  <c r="D45" i="50"/>
  <c r="A49" i="50"/>
  <c r="D49" i="50"/>
  <c r="N127" i="50"/>
  <c r="M127" i="50"/>
  <c r="L127" i="50"/>
  <c r="A38" i="50"/>
  <c r="P45" i="50"/>
  <c r="N60" i="50"/>
  <c r="M60" i="50"/>
  <c r="AG60" i="50" s="1"/>
  <c r="L71" i="50"/>
  <c r="M71" i="50"/>
  <c r="AH30" i="50"/>
  <c r="AH31" i="50"/>
  <c r="AH32" i="50"/>
  <c r="AH33" i="50"/>
  <c r="N71" i="50"/>
  <c r="L40" i="50"/>
  <c r="N57" i="50"/>
  <c r="M57" i="50"/>
  <c r="N56" i="50"/>
  <c r="M56" i="50"/>
  <c r="F65" i="50"/>
  <c r="G65" i="50" s="1"/>
  <c r="Y65" i="50" s="1"/>
  <c r="F66" i="50"/>
  <c r="G66" i="50" s="1"/>
  <c r="AB66" i="50" s="1"/>
  <c r="L34" i="50"/>
  <c r="AH39" i="50"/>
  <c r="F39" i="50"/>
  <c r="G39" i="50" s="1"/>
  <c r="D43" i="50"/>
  <c r="Q45" i="50"/>
  <c r="BA45" i="50" s="1"/>
  <c r="N55" i="50"/>
  <c r="M66" i="50"/>
  <c r="L66" i="50"/>
  <c r="M72" i="50"/>
  <c r="L72" i="50"/>
  <c r="N41" i="50"/>
  <c r="N54" i="50"/>
  <c r="M54" i="50"/>
  <c r="M73" i="50"/>
  <c r="N73" i="50"/>
  <c r="N78" i="50"/>
  <c r="M78" i="50"/>
  <c r="L78" i="50"/>
  <c r="N81" i="50"/>
  <c r="F61" i="50"/>
  <c r="G61" i="50" s="1"/>
  <c r="AU61" i="50" s="1"/>
  <c r="F79" i="50"/>
  <c r="G79" i="50" s="1"/>
  <c r="U79" i="50" s="1"/>
  <c r="L81" i="50"/>
  <c r="A59" i="50"/>
  <c r="A63" i="50"/>
  <c r="L80" i="50"/>
  <c r="N70" i="50"/>
  <c r="N94" i="50"/>
  <c r="L94" i="50"/>
  <c r="M94" i="50"/>
  <c r="Q78" i="50"/>
  <c r="BA78" i="50" s="1"/>
  <c r="AB78" i="50"/>
  <c r="A91" i="50"/>
  <c r="N86" i="50"/>
  <c r="L86" i="50"/>
  <c r="M86" i="50"/>
  <c r="M97" i="50"/>
  <c r="F90" i="50"/>
  <c r="G90" i="50" s="1"/>
  <c r="AS90" i="50" s="1"/>
  <c r="AF90" i="50" s="1"/>
  <c r="D94" i="50"/>
  <c r="A94" i="50"/>
  <c r="N95" i="50"/>
  <c r="M95" i="50"/>
  <c r="M102" i="50"/>
  <c r="N102" i="50"/>
  <c r="N117" i="50"/>
  <c r="M117" i="50"/>
  <c r="L117" i="50"/>
  <c r="N126" i="50"/>
  <c r="M126" i="50"/>
  <c r="L126" i="50"/>
  <c r="N87" i="50"/>
  <c r="D122" i="50"/>
  <c r="A122" i="50"/>
  <c r="AB118" i="50"/>
  <c r="N101" i="50"/>
  <c r="L101" i="50"/>
  <c r="N118" i="50"/>
  <c r="M118" i="50"/>
  <c r="AE121" i="50" a="1"/>
  <c r="AE121" i="50" s="1"/>
  <c r="U121" i="50"/>
  <c r="F120" i="50"/>
  <c r="G120" i="50" s="1"/>
  <c r="U120" i="50" s="1"/>
  <c r="F115" i="50"/>
  <c r="G115" i="50" s="1"/>
  <c r="Z115" i="50" s="1"/>
  <c r="AZ115" i="50" s="1"/>
  <c r="D127" i="50"/>
  <c r="A127" i="50"/>
  <c r="F123" i="50"/>
  <c r="G123" i="50" s="1"/>
  <c r="AA125" i="50"/>
  <c r="AB125" i="50"/>
  <c r="F128" i="50"/>
  <c r="G128" i="50" s="1"/>
  <c r="Z128" i="50" s="1"/>
  <c r="AZ128" i="50" s="1"/>
  <c r="D129" i="50"/>
  <c r="D124" i="50"/>
  <c r="L125" i="50"/>
  <c r="M125" i="50"/>
  <c r="N122" i="49"/>
  <c r="M122" i="49"/>
  <c r="L122" i="49"/>
  <c r="L114" i="49"/>
  <c r="M114" i="49"/>
  <c r="N114" i="49"/>
  <c r="M106" i="49"/>
  <c r="L106" i="49"/>
  <c r="N106" i="49"/>
  <c r="N98" i="49"/>
  <c r="M98" i="49"/>
  <c r="L98" i="49"/>
  <c r="N50" i="49"/>
  <c r="M50" i="49"/>
  <c r="AG50" i="49" s="1"/>
  <c r="L18" i="49"/>
  <c r="N18" i="49"/>
  <c r="M18" i="49"/>
  <c r="L10" i="49"/>
  <c r="N10" i="49"/>
  <c r="M10" i="49"/>
  <c r="L57" i="49"/>
  <c r="M68" i="49"/>
  <c r="N81" i="49"/>
  <c r="L109" i="49"/>
  <c r="M57" i="49"/>
  <c r="M14" i="49"/>
  <c r="N22" i="49"/>
  <c r="M25" i="49"/>
  <c r="L27" i="49"/>
  <c r="L31" i="49"/>
  <c r="M49" i="49"/>
  <c r="N76" i="49"/>
  <c r="M27" i="49"/>
  <c r="M31" i="49"/>
  <c r="L54" i="49"/>
  <c r="M61" i="49"/>
  <c r="L63" i="49"/>
  <c r="S40" i="49"/>
  <c r="R62" i="49"/>
  <c r="AU62" i="49"/>
  <c r="A66" i="49"/>
  <c r="D66" i="49"/>
  <c r="AA13" i="49"/>
  <c r="R13" i="49"/>
  <c r="Q13" i="49"/>
  <c r="BA13" i="49" s="1"/>
  <c r="BB13" i="49" s="1"/>
  <c r="D42" i="49"/>
  <c r="A42" i="49"/>
  <c r="U109" i="49"/>
  <c r="R109" i="49"/>
  <c r="A98" i="49"/>
  <c r="D98" i="49"/>
  <c r="A13" i="49"/>
  <c r="D36" i="49"/>
  <c r="A45" i="49"/>
  <c r="D50" i="49"/>
  <c r="A59" i="49"/>
  <c r="D62" i="49"/>
  <c r="F66" i="49"/>
  <c r="G66" i="49" s="1"/>
  <c r="A69" i="49"/>
  <c r="F98" i="49"/>
  <c r="G98" i="49" s="1"/>
  <c r="A18" i="49"/>
  <c r="AH50" i="49"/>
  <c r="V64" i="49"/>
  <c r="AY64" i="49" s="1"/>
  <c r="W93" i="49"/>
  <c r="A57" i="49"/>
  <c r="A64" i="49"/>
  <c r="D51" i="49"/>
  <c r="A99" i="49"/>
  <c r="A46" i="49"/>
  <c r="AH58" i="49"/>
  <c r="A8" i="49"/>
  <c r="A16" i="49"/>
  <c r="A4" i="49"/>
  <c r="D4" i="49"/>
  <c r="A7" i="49"/>
  <c r="D7" i="49"/>
  <c r="N6" i="49"/>
  <c r="M6" i="49"/>
  <c r="L6" i="49"/>
  <c r="F4" i="49"/>
  <c r="G4" i="49" s="1"/>
  <c r="AA4" i="49" s="1"/>
  <c r="R5" i="49"/>
  <c r="Q5" i="49"/>
  <c r="BA5" i="49" s="1"/>
  <c r="P5" i="49"/>
  <c r="AH10" i="49"/>
  <c r="F10" i="49"/>
  <c r="G10" i="49" s="1"/>
  <c r="AH11" i="49"/>
  <c r="F11" i="49"/>
  <c r="G11" i="49" s="1"/>
  <c r="D28" i="49"/>
  <c r="A28" i="49"/>
  <c r="A38" i="49"/>
  <c r="D38" i="49"/>
  <c r="AB43" i="49"/>
  <c r="AU43" i="49"/>
  <c r="Y43" i="49"/>
  <c r="AE43" i="49" a="1"/>
  <c r="AE43" i="49" s="1"/>
  <c r="AA43" i="49"/>
  <c r="Z43" i="49"/>
  <c r="AZ43" i="49" s="1"/>
  <c r="U43" i="49"/>
  <c r="W43" i="49"/>
  <c r="A2" i="49"/>
  <c r="AH4" i="49"/>
  <c r="AU5" i="49"/>
  <c r="AE62" i="49" a="1"/>
  <c r="AE62" i="49" s="1"/>
  <c r="AE13" i="49" a="1"/>
  <c r="AE13" i="49" s="1"/>
  <c r="D6" i="49"/>
  <c r="A6" i="49"/>
  <c r="L7" i="49"/>
  <c r="AA75" i="49"/>
  <c r="Z75" i="49"/>
  <c r="AZ75" i="49" s="1"/>
  <c r="N3" i="49"/>
  <c r="M4" i="49"/>
  <c r="A5" i="49"/>
  <c r="M7" i="49"/>
  <c r="U13" i="49"/>
  <c r="AB13" i="49"/>
  <c r="A22" i="49"/>
  <c r="D22" i="49"/>
  <c r="N44" i="49"/>
  <c r="M44" i="49"/>
  <c r="L44" i="49"/>
  <c r="AE59" i="49" a="1"/>
  <c r="AE59" i="49" s="1"/>
  <c r="F26" i="49"/>
  <c r="G26" i="49" s="1"/>
  <c r="AH26" i="49"/>
  <c r="S5" i="49"/>
  <c r="D14" i="49"/>
  <c r="M19" i="49"/>
  <c r="L19" i="49"/>
  <c r="D18" i="49"/>
  <c r="AH24" i="49"/>
  <c r="AH27" i="49"/>
  <c r="N37" i="49"/>
  <c r="L37" i="49"/>
  <c r="L38" i="49"/>
  <c r="N38" i="49"/>
  <c r="M38" i="49"/>
  <c r="A40" i="49"/>
  <c r="D40" i="49"/>
  <c r="F12" i="49"/>
  <c r="G12" i="49" s="1"/>
  <c r="V12" i="49" s="1"/>
  <c r="AY12" i="49" s="1"/>
  <c r="F19" i="49"/>
  <c r="G19" i="49" s="1"/>
  <c r="F24" i="49"/>
  <c r="G24" i="49" s="1"/>
  <c r="F27" i="49"/>
  <c r="G27" i="49" s="1"/>
  <c r="D29" i="49"/>
  <c r="D33" i="49"/>
  <c r="A33" i="49"/>
  <c r="M37" i="49"/>
  <c r="AG37" i="49" s="1"/>
  <c r="N42" i="49"/>
  <c r="D47" i="49"/>
  <c r="A47" i="49"/>
  <c r="AH8" i="49"/>
  <c r="S13" i="49"/>
  <c r="Z13" i="49"/>
  <c r="AZ13" i="49" s="1"/>
  <c r="P13" i="49"/>
  <c r="Y13" i="49"/>
  <c r="V13" i="49"/>
  <c r="AY13" i="49" s="1"/>
  <c r="AH34" i="49"/>
  <c r="F34" i="49"/>
  <c r="G34" i="49" s="1"/>
  <c r="D52" i="49"/>
  <c r="A52" i="49"/>
  <c r="W13" i="49"/>
  <c r="AU13" i="49"/>
  <c r="N14" i="49"/>
  <c r="L16" i="49"/>
  <c r="N30" i="49"/>
  <c r="M30" i="49"/>
  <c r="L34" i="49"/>
  <c r="D43" i="49"/>
  <c r="A43" i="49"/>
  <c r="AU48" i="49"/>
  <c r="Y48" i="49"/>
  <c r="W48" i="49"/>
  <c r="U48" i="49"/>
  <c r="Z48" i="49"/>
  <c r="AZ48" i="49" s="1"/>
  <c r="AE48" i="49" a="1"/>
  <c r="AE48" i="49" s="1"/>
  <c r="AB48" i="49"/>
  <c r="AH42" i="49"/>
  <c r="M45" i="49"/>
  <c r="AA49" i="49"/>
  <c r="P67" i="49"/>
  <c r="D73" i="49"/>
  <c r="A73" i="49"/>
  <c r="L77" i="49"/>
  <c r="M77" i="49"/>
  <c r="N77" i="49"/>
  <c r="N94" i="49"/>
  <c r="L94" i="49"/>
  <c r="AH18" i="49"/>
  <c r="Z47" i="49"/>
  <c r="AZ47" i="49" s="1"/>
  <c r="AU47" i="49"/>
  <c r="N71" i="49"/>
  <c r="L71" i="49"/>
  <c r="AA91" i="49"/>
  <c r="W91" i="49"/>
  <c r="U91" i="49"/>
  <c r="Z91" i="49"/>
  <c r="AZ91" i="49" s="1"/>
  <c r="Y91" i="49"/>
  <c r="AB91" i="49"/>
  <c r="AE91" i="49" a="1"/>
  <c r="AE91" i="49" s="1"/>
  <c r="AE47" i="49" a="1"/>
  <c r="AE47" i="49" s="1"/>
  <c r="N56" i="49"/>
  <c r="D61" i="49"/>
  <c r="AA64" i="49"/>
  <c r="AE64" i="49" a="1"/>
  <c r="AE64" i="49" s="1"/>
  <c r="A67" i="49"/>
  <c r="M73" i="49"/>
  <c r="M99" i="49"/>
  <c r="P99" i="49"/>
  <c r="N100" i="49"/>
  <c r="M100" i="49"/>
  <c r="L100" i="49"/>
  <c r="AU40" i="49"/>
  <c r="L52" i="49"/>
  <c r="D65" i="49"/>
  <c r="A65" i="49"/>
  <c r="N84" i="49"/>
  <c r="L84" i="49"/>
  <c r="M84" i="49"/>
  <c r="F42" i="49"/>
  <c r="G42" i="49" s="1"/>
  <c r="AU42" i="49" s="1"/>
  <c r="L45" i="49"/>
  <c r="W49" i="49"/>
  <c r="N52" i="49"/>
  <c r="M62" i="49"/>
  <c r="L62" i="49"/>
  <c r="N62" i="49"/>
  <c r="D71" i="49"/>
  <c r="A71" i="49"/>
  <c r="N89" i="49"/>
  <c r="L89" i="49"/>
  <c r="M89" i="49"/>
  <c r="L101" i="49"/>
  <c r="L86" i="49"/>
  <c r="N86" i="49"/>
  <c r="M86" i="49"/>
  <c r="U96" i="49"/>
  <c r="N70" i="49"/>
  <c r="L70" i="49"/>
  <c r="N117" i="49"/>
  <c r="Z62" i="49"/>
  <c r="AZ62" i="49" s="1"/>
  <c r="W62" i="49"/>
  <c r="M46" i="49"/>
  <c r="M54" i="49"/>
  <c r="AB62" i="49"/>
  <c r="N82" i="49"/>
  <c r="Q83" i="49"/>
  <c r="BA83" i="49" s="1"/>
  <c r="AS86" i="49"/>
  <c r="AF86" i="49" s="1"/>
  <c r="N69" i="49"/>
  <c r="L69" i="49"/>
  <c r="N78" i="49"/>
  <c r="L78" i="49"/>
  <c r="M78" i="49"/>
  <c r="Z93" i="49"/>
  <c r="AZ93" i="49" s="1"/>
  <c r="Y93" i="49"/>
  <c r="AE93" i="49" a="1"/>
  <c r="AE93" i="49" s="1"/>
  <c r="AB93" i="49"/>
  <c r="AA93" i="49"/>
  <c r="V93" i="49"/>
  <c r="AY93" i="49" s="1"/>
  <c r="U93" i="49"/>
  <c r="Q93" i="49"/>
  <c r="BA93" i="49" s="1"/>
  <c r="BB93" i="49" s="1"/>
  <c r="S66" i="49"/>
  <c r="W75" i="49"/>
  <c r="AE75" i="49" a="1"/>
  <c r="AE75" i="49" s="1"/>
  <c r="AB75" i="49"/>
  <c r="Y75" i="49"/>
  <c r="F79" i="49"/>
  <c r="G79" i="49" s="1"/>
  <c r="M118" i="49"/>
  <c r="L118" i="49"/>
  <c r="L90" i="49"/>
  <c r="F85" i="49"/>
  <c r="G85" i="49" s="1"/>
  <c r="U85" i="49" s="1"/>
  <c r="D101" i="49"/>
  <c r="A101" i="49"/>
  <c r="R66" i="49"/>
  <c r="U75" i="49"/>
  <c r="M85" i="49"/>
  <c r="L85" i="49"/>
  <c r="V86" i="49"/>
  <c r="AY86" i="49" s="1"/>
  <c r="S86" i="49"/>
  <c r="L93" i="49"/>
  <c r="D100" i="49"/>
  <c r="L129" i="49"/>
  <c r="N129" i="49"/>
  <c r="M129" i="49"/>
  <c r="AS99" i="49"/>
  <c r="AF99" i="49" s="1"/>
  <c r="S99" i="49"/>
  <c r="R99" i="49"/>
  <c r="Q99" i="49"/>
  <c r="BA99" i="49" s="1"/>
  <c r="D102" i="49"/>
  <c r="A102" i="49"/>
  <c r="M95" i="49"/>
  <c r="L95" i="49"/>
  <c r="N95" i="49"/>
  <c r="N116" i="49"/>
  <c r="M116" i="49"/>
  <c r="L116" i="49"/>
  <c r="N108" i="49"/>
  <c r="M108" i="49"/>
  <c r="L108" i="49"/>
  <c r="F114" i="49"/>
  <c r="G114" i="49" s="1"/>
  <c r="AB114" i="49" s="1"/>
  <c r="D103" i="49"/>
  <c r="A103" i="49"/>
  <c r="L121" i="49"/>
  <c r="M121" i="49"/>
  <c r="N121" i="49"/>
  <c r="M125" i="49"/>
  <c r="M119" i="49"/>
  <c r="M97" i="49"/>
  <c r="F104" i="49"/>
  <c r="G104" i="49" s="1"/>
  <c r="Q116" i="49"/>
  <c r="BA116" i="49" s="1"/>
  <c r="N111" i="49"/>
  <c r="M111" i="49"/>
  <c r="F120" i="49"/>
  <c r="G120" i="49"/>
  <c r="W120" i="49" s="1"/>
  <c r="N127" i="49"/>
  <c r="M127" i="49"/>
  <c r="L127" i="49"/>
  <c r="L111" i="49"/>
  <c r="N124" i="49"/>
  <c r="N126" i="49"/>
  <c r="M126" i="49"/>
  <c r="Y109" i="49"/>
  <c r="L110" i="49"/>
  <c r="AS115" i="49"/>
  <c r="AF115" i="49" s="1"/>
  <c r="S115" i="49"/>
  <c r="R115" i="49"/>
  <c r="Q115" i="49"/>
  <c r="BA115" i="49" s="1"/>
  <c r="P115" i="49"/>
  <c r="N128" i="49"/>
  <c r="A13" i="48"/>
  <c r="D42" i="48"/>
  <c r="A48" i="48"/>
  <c r="A18" i="48"/>
  <c r="A37" i="48"/>
  <c r="D109" i="48"/>
  <c r="A111" i="48"/>
  <c r="A51" i="48"/>
  <c r="D10" i="48"/>
  <c r="A29" i="48"/>
  <c r="A74" i="48"/>
  <c r="A113" i="48"/>
  <c r="A28" i="48"/>
  <c r="D32" i="48"/>
  <c r="M50" i="48"/>
  <c r="N50" i="48"/>
  <c r="L50" i="48"/>
  <c r="N10" i="48"/>
  <c r="L33" i="48"/>
  <c r="N55" i="48"/>
  <c r="L65" i="48"/>
  <c r="M33" i="48"/>
  <c r="M65" i="48"/>
  <c r="L62" i="48"/>
  <c r="L79" i="48"/>
  <c r="M32" i="48"/>
  <c r="M31" i="48"/>
  <c r="L47" i="48"/>
  <c r="L127" i="48"/>
  <c r="A7" i="48"/>
  <c r="D7" i="48"/>
  <c r="M9" i="48"/>
  <c r="D4" i="48"/>
  <c r="A4" i="48"/>
  <c r="L12" i="48"/>
  <c r="M16" i="48"/>
  <c r="A2" i="48"/>
  <c r="A5" i="48"/>
  <c r="D15" i="48"/>
  <c r="D24" i="48"/>
  <c r="F7" i="48"/>
  <c r="G7" i="48" s="1"/>
  <c r="AH7" i="48"/>
  <c r="A6" i="48"/>
  <c r="N13" i="48"/>
  <c r="AH13" i="48"/>
  <c r="A14" i="48"/>
  <c r="A17" i="48"/>
  <c r="D17" i="48"/>
  <c r="N17" i="48"/>
  <c r="D25" i="48"/>
  <c r="A25" i="48"/>
  <c r="D46" i="48"/>
  <c r="A46" i="48"/>
  <c r="A55" i="48"/>
  <c r="D55" i="48"/>
  <c r="AH60" i="48"/>
  <c r="A57" i="48"/>
  <c r="D57" i="48"/>
  <c r="A19" i="48"/>
  <c r="A22" i="48"/>
  <c r="L25" i="48"/>
  <c r="D33" i="48"/>
  <c r="N73" i="48"/>
  <c r="L73" i="48"/>
  <c r="M73" i="48"/>
  <c r="D20" i="48"/>
  <c r="D31" i="48"/>
  <c r="AH19" i="48"/>
  <c r="D23" i="48"/>
  <c r="D34" i="48"/>
  <c r="D38" i="48"/>
  <c r="D52" i="48"/>
  <c r="A52" i="48"/>
  <c r="AH31" i="48"/>
  <c r="A54" i="48"/>
  <c r="D54" i="48"/>
  <c r="M56" i="48"/>
  <c r="F30" i="48"/>
  <c r="G30" i="48" s="1"/>
  <c r="R30" i="48" s="1"/>
  <c r="F31" i="48"/>
  <c r="G31" i="48" s="1"/>
  <c r="W31" i="48" s="1"/>
  <c r="F34" i="48"/>
  <c r="G34" i="48" s="1"/>
  <c r="AE34" i="48" s="1" a="1"/>
  <c r="AE34" i="48" s="1"/>
  <c r="A36" i="48"/>
  <c r="F38" i="48"/>
  <c r="G38" i="48" s="1"/>
  <c r="AH38" i="48"/>
  <c r="L42" i="48"/>
  <c r="L44" i="48"/>
  <c r="A64" i="48"/>
  <c r="D64" i="48"/>
  <c r="A56" i="48"/>
  <c r="D56" i="48"/>
  <c r="D65" i="48"/>
  <c r="A65" i="48"/>
  <c r="N63" i="48"/>
  <c r="M63" i="48"/>
  <c r="AG63" i="48" s="1"/>
  <c r="AH46" i="48"/>
  <c r="N59" i="48"/>
  <c r="M72" i="48"/>
  <c r="N70" i="48"/>
  <c r="M70" i="48"/>
  <c r="L70" i="48"/>
  <c r="N74" i="48"/>
  <c r="M82" i="48"/>
  <c r="N82" i="48"/>
  <c r="M64" i="48"/>
  <c r="L64" i="48"/>
  <c r="D58" i="48"/>
  <c r="N64" i="48"/>
  <c r="N71" i="48"/>
  <c r="F80" i="48"/>
  <c r="G80" i="48" s="1"/>
  <c r="AS80" i="48" s="1"/>
  <c r="AF80" i="48" s="1"/>
  <c r="M55" i="48"/>
  <c r="M57" i="48"/>
  <c r="N62" i="48"/>
  <c r="N72" i="48"/>
  <c r="L72" i="48"/>
  <c r="D75" i="48"/>
  <c r="A75" i="48"/>
  <c r="A78" i="48"/>
  <c r="A79" i="48"/>
  <c r="D77" i="48"/>
  <c r="D76" i="48"/>
  <c r="L89" i="48"/>
  <c r="F92" i="48"/>
  <c r="G92" i="48" s="1"/>
  <c r="P92" i="48" s="1"/>
  <c r="AB72" i="48"/>
  <c r="AA72" i="48"/>
  <c r="M94" i="48"/>
  <c r="L94" i="48"/>
  <c r="M117" i="48"/>
  <c r="N94" i="48"/>
  <c r="M98" i="48"/>
  <c r="L98" i="48"/>
  <c r="U100" i="48"/>
  <c r="D108" i="48"/>
  <c r="A108" i="48"/>
  <c r="L109" i="48"/>
  <c r="N125" i="48"/>
  <c r="M125" i="48"/>
  <c r="L125" i="48"/>
  <c r="A106" i="48"/>
  <c r="D106" i="48"/>
  <c r="M102" i="48"/>
  <c r="L102" i="48"/>
  <c r="N126" i="48"/>
  <c r="F105" i="48"/>
  <c r="G105" i="48" s="1"/>
  <c r="W105" i="48" s="1"/>
  <c r="D113" i="48"/>
  <c r="A112" i="48"/>
  <c r="F120" i="48"/>
  <c r="G120" i="48" s="1"/>
  <c r="A110" i="48"/>
  <c r="M120" i="48"/>
  <c r="L120" i="48"/>
  <c r="N113" i="48"/>
  <c r="M127" i="48"/>
  <c r="Q35" i="47"/>
  <c r="BA35" i="47" s="1"/>
  <c r="D11" i="47"/>
  <c r="AH11" i="47" s="1"/>
  <c r="D87" i="47"/>
  <c r="M34" i="47"/>
  <c r="AG34" i="47" s="1"/>
  <c r="M18" i="47"/>
  <c r="N18" i="47"/>
  <c r="L18" i="47"/>
  <c r="N95" i="47"/>
  <c r="M24" i="47"/>
  <c r="N116" i="47"/>
  <c r="Y65" i="47"/>
  <c r="L31" i="47"/>
  <c r="L85" i="47"/>
  <c r="N31" i="47"/>
  <c r="M85" i="47"/>
  <c r="M86" i="47"/>
  <c r="A22" i="47"/>
  <c r="D22" i="47"/>
  <c r="Q2" i="47"/>
  <c r="BA2" i="47" s="1"/>
  <c r="AU19" i="47"/>
  <c r="S19" i="47"/>
  <c r="R19" i="47"/>
  <c r="Q19" i="47"/>
  <c r="BA19" i="47" s="1"/>
  <c r="P19" i="47"/>
  <c r="AE65" i="47" a="1"/>
  <c r="AE65" i="47" s="1"/>
  <c r="N16" i="47"/>
  <c r="M16" i="47"/>
  <c r="D25" i="47"/>
  <c r="N17" i="47"/>
  <c r="M17" i="47"/>
  <c r="D14" i="47"/>
  <c r="F50" i="47"/>
  <c r="G50" i="47" s="1"/>
  <c r="AH50" i="47"/>
  <c r="A50" i="47"/>
  <c r="F26" i="47"/>
  <c r="G26" i="47" s="1"/>
  <c r="N39" i="47"/>
  <c r="M39" i="47"/>
  <c r="AG39" i="47" s="1"/>
  <c r="L39" i="47"/>
  <c r="F29" i="47"/>
  <c r="G29" i="47" s="1"/>
  <c r="P29" i="47" s="1"/>
  <c r="L63" i="47"/>
  <c r="A13" i="47"/>
  <c r="L13" i="47"/>
  <c r="A21" i="47"/>
  <c r="N23" i="47"/>
  <c r="U11" i="47"/>
  <c r="AH18" i="47"/>
  <c r="N33" i="47"/>
  <c r="V35" i="47"/>
  <c r="AY35" i="47" s="1"/>
  <c r="S35" i="47"/>
  <c r="R35" i="47"/>
  <c r="P35" i="47"/>
  <c r="M38" i="47"/>
  <c r="M43" i="47"/>
  <c r="F10" i="47"/>
  <c r="G10" i="47" s="1"/>
  <c r="AU10" i="47" s="1"/>
  <c r="F27" i="47"/>
  <c r="G27" i="47" s="1"/>
  <c r="D57" i="47"/>
  <c r="A57" i="47"/>
  <c r="N58" i="47"/>
  <c r="L58" i="47"/>
  <c r="AH34" i="47"/>
  <c r="F42" i="47"/>
  <c r="G42" i="47" s="1"/>
  <c r="D46" i="47"/>
  <c r="A46" i="47"/>
  <c r="D47" i="47"/>
  <c r="AH47" i="47" s="1"/>
  <c r="D53" i="47"/>
  <c r="A53" i="47"/>
  <c r="N49" i="47"/>
  <c r="L49" i="47"/>
  <c r="L50" i="47"/>
  <c r="N54" i="47"/>
  <c r="L54" i="47"/>
  <c r="N57" i="47"/>
  <c r="L57" i="47"/>
  <c r="N46" i="47"/>
  <c r="L46" i="47"/>
  <c r="M57" i="47"/>
  <c r="AG57" i="47" s="1"/>
  <c r="M46" i="47"/>
  <c r="U43" i="47"/>
  <c r="L71" i="47"/>
  <c r="L88" i="47"/>
  <c r="F57" i="47"/>
  <c r="G57" i="47" s="1"/>
  <c r="Z57" i="47" s="1"/>
  <c r="AZ57" i="47" s="1"/>
  <c r="F59" i="47"/>
  <c r="G59" i="47" s="1"/>
  <c r="Y59" i="47" s="1"/>
  <c r="L77" i="47"/>
  <c r="N99" i="47"/>
  <c r="L67" i="47"/>
  <c r="N70" i="47"/>
  <c r="L70" i="47"/>
  <c r="F72" i="47"/>
  <c r="G72" i="47" s="1"/>
  <c r="F74" i="47"/>
  <c r="G74" i="47"/>
  <c r="N78" i="47"/>
  <c r="L78" i="47"/>
  <c r="M78" i="47"/>
  <c r="M67" i="47"/>
  <c r="M70" i="47"/>
  <c r="L79" i="47"/>
  <c r="M60" i="47"/>
  <c r="AA65" i="47"/>
  <c r="Z65" i="47"/>
  <c r="AZ65" i="47" s="1"/>
  <c r="W65" i="47"/>
  <c r="U65" i="47"/>
  <c r="AB65" i="47"/>
  <c r="D76" i="47"/>
  <c r="D86" i="47"/>
  <c r="A86" i="47"/>
  <c r="AS71" i="47"/>
  <c r="AF71" i="47" s="1"/>
  <c r="M82" i="47"/>
  <c r="L80" i="47"/>
  <c r="N80" i="47"/>
  <c r="M80" i="47"/>
  <c r="M91" i="47"/>
  <c r="D82" i="47"/>
  <c r="A82" i="47"/>
  <c r="A83" i="47"/>
  <c r="F83" i="47"/>
  <c r="G83" i="47" s="1"/>
  <c r="AS83" i="47" s="1"/>
  <c r="AF83" i="47" s="1"/>
  <c r="N87" i="47"/>
  <c r="F103" i="47"/>
  <c r="G103" i="47" s="1"/>
  <c r="U103" i="47" s="1"/>
  <c r="N93" i="47"/>
  <c r="M93" i="47"/>
  <c r="F95" i="47"/>
  <c r="G95" i="47" s="1"/>
  <c r="M112" i="47"/>
  <c r="L112" i="47"/>
  <c r="N112" i="47"/>
  <c r="F111" i="47"/>
  <c r="G111" i="47" s="1"/>
  <c r="N124" i="47"/>
  <c r="N119" i="47"/>
  <c r="M119" i="47"/>
  <c r="L119" i="47"/>
  <c r="L103" i="47"/>
  <c r="F121" i="47"/>
  <c r="G121" i="47" s="1"/>
  <c r="A121" i="47"/>
  <c r="L109" i="47"/>
  <c r="N109" i="47"/>
  <c r="N110" i="47"/>
  <c r="M110" i="47"/>
  <c r="D112" i="47"/>
  <c r="L117" i="47"/>
  <c r="M117" i="47"/>
  <c r="M128" i="47"/>
  <c r="L128" i="47"/>
  <c r="D117" i="47"/>
  <c r="A117" i="47"/>
  <c r="N128" i="47"/>
  <c r="F119" i="47"/>
  <c r="G119" i="47" s="1"/>
  <c r="M120" i="47"/>
  <c r="L120" i="47"/>
  <c r="F127" i="47"/>
  <c r="G127" i="47" s="1"/>
  <c r="N120" i="47"/>
  <c r="L129" i="47"/>
  <c r="N129" i="47"/>
  <c r="L127" i="47"/>
  <c r="M127" i="47"/>
  <c r="N5" i="46"/>
  <c r="N98" i="46"/>
  <c r="L63" i="46"/>
  <c r="N83" i="46"/>
  <c r="M47" i="46"/>
  <c r="L98" i="46"/>
  <c r="V39" i="46"/>
  <c r="AY39" i="46" s="1"/>
  <c r="AE39" i="46" a="1"/>
  <c r="AE39" i="46" s="1"/>
  <c r="Z39" i="46"/>
  <c r="AZ39" i="46" s="1"/>
  <c r="R39" i="46"/>
  <c r="P39" i="46"/>
  <c r="D23" i="46"/>
  <c r="D57" i="46"/>
  <c r="L45" i="45"/>
  <c r="F58" i="45"/>
  <c r="G58" i="45" s="1"/>
  <c r="P58" i="45" s="1"/>
  <c r="M64" i="44"/>
  <c r="AG64" i="44" s="1"/>
  <c r="N46" i="44"/>
  <c r="L90" i="43"/>
  <c r="M74" i="43"/>
  <c r="N74" i="43"/>
  <c r="L74" i="43"/>
  <c r="M129" i="43"/>
  <c r="N129" i="43"/>
  <c r="L129" i="43"/>
  <c r="N97" i="43"/>
  <c r="M97" i="43"/>
  <c r="L97" i="43"/>
  <c r="M114" i="43"/>
  <c r="N114" i="43"/>
  <c r="L114" i="43"/>
  <c r="M18" i="43"/>
  <c r="N18" i="43"/>
  <c r="L18" i="43"/>
  <c r="L106" i="43"/>
  <c r="M106" i="43"/>
  <c r="N106" i="43"/>
  <c r="M58" i="43"/>
  <c r="M98" i="43"/>
  <c r="N98" i="43"/>
  <c r="L98" i="43"/>
  <c r="M122" i="43"/>
  <c r="N10" i="43"/>
  <c r="L10" i="43"/>
  <c r="L68" i="43"/>
  <c r="M113" i="43"/>
  <c r="L46" i="43"/>
  <c r="L54" i="43"/>
  <c r="N113" i="43"/>
  <c r="M81" i="42"/>
  <c r="L129" i="42"/>
  <c r="M129" i="42"/>
  <c r="N129" i="42"/>
  <c r="N73" i="42"/>
  <c r="M33" i="42"/>
  <c r="L89" i="42"/>
  <c r="N89" i="42"/>
  <c r="M89" i="42"/>
  <c r="N122" i="42"/>
  <c r="L122" i="42"/>
  <c r="L74" i="42"/>
  <c r="L59" i="42"/>
  <c r="M57" i="41"/>
  <c r="AG57" i="41" s="1"/>
  <c r="AB57" i="41"/>
  <c r="V57" i="41"/>
  <c r="AY57" i="41" s="1"/>
  <c r="N129" i="41"/>
  <c r="M129" i="41"/>
  <c r="M81" i="41"/>
  <c r="N97" i="41"/>
  <c r="L41" i="41"/>
  <c r="M41" i="41"/>
  <c r="AG41" i="41" s="1"/>
  <c r="L73" i="41"/>
  <c r="L93" i="41"/>
  <c r="L22" i="41"/>
  <c r="L46" i="41"/>
  <c r="N109" i="41"/>
  <c r="M5" i="41"/>
  <c r="AG5" i="41" s="1"/>
  <c r="L54" i="41"/>
  <c r="N96" i="41"/>
  <c r="N46" i="41"/>
  <c r="M50" i="41"/>
  <c r="AG50" i="41" s="1"/>
  <c r="M10" i="41"/>
  <c r="N82" i="40"/>
  <c r="M122" i="40"/>
  <c r="N106" i="39"/>
  <c r="N90" i="39"/>
  <c r="L50" i="39"/>
  <c r="M50" i="39"/>
  <c r="L98" i="39"/>
  <c r="M82" i="39"/>
  <c r="L82" i="39"/>
  <c r="N82" i="39"/>
  <c r="N58" i="39"/>
  <c r="L18" i="39"/>
  <c r="M18" i="39"/>
  <c r="N18" i="39"/>
  <c r="M35" i="39"/>
  <c r="AG35" i="39" s="1"/>
  <c r="L10" i="39"/>
  <c r="N108" i="39"/>
  <c r="M114" i="39"/>
  <c r="R108" i="39"/>
  <c r="N35" i="39"/>
  <c r="L114" i="39"/>
  <c r="R109" i="39"/>
  <c r="L108" i="39"/>
  <c r="M57" i="38"/>
  <c r="L57" i="38"/>
  <c r="N57" i="38"/>
  <c r="L9" i="38"/>
  <c r="N9" i="38"/>
  <c r="M9" i="38"/>
  <c r="L17" i="38"/>
  <c r="P100" i="38"/>
  <c r="L60" i="38"/>
  <c r="L49" i="38"/>
  <c r="N4" i="38"/>
  <c r="L67" i="38"/>
  <c r="N60" i="38"/>
  <c r="N49" i="38"/>
  <c r="M119" i="38"/>
  <c r="M33" i="38"/>
  <c r="M29" i="38"/>
  <c r="AG29" i="38" s="1"/>
  <c r="L127" i="38"/>
  <c r="M67" i="38"/>
  <c r="AH58" i="44"/>
  <c r="F50" i="44"/>
  <c r="G50" i="44" s="1"/>
  <c r="AB50" i="44" s="1"/>
  <c r="A15" i="44"/>
  <c r="A7" i="44"/>
  <c r="D88" i="43"/>
  <c r="F122" i="43"/>
  <c r="G122" i="43" s="1"/>
  <c r="F42" i="43"/>
  <c r="G42" i="43" s="1"/>
  <c r="F34" i="43"/>
  <c r="G34" i="43" s="1"/>
  <c r="P34" i="43" s="1"/>
  <c r="AH34" i="43"/>
  <c r="F58" i="43"/>
  <c r="G58" i="43" s="1"/>
  <c r="W58" i="43" s="1"/>
  <c r="R41" i="43"/>
  <c r="F82" i="43"/>
  <c r="G82" i="43" s="1"/>
  <c r="AH50" i="43"/>
  <c r="F66" i="43"/>
  <c r="G66" i="43" s="1"/>
  <c r="AS66" i="43" s="1"/>
  <c r="AF66" i="43" s="1"/>
  <c r="A79" i="43"/>
  <c r="V32" i="43"/>
  <c r="AY32" i="43" s="1"/>
  <c r="F90" i="43"/>
  <c r="G90" i="43" s="1"/>
  <c r="S90" i="43" s="1"/>
  <c r="AB31" i="43"/>
  <c r="P31" i="43"/>
  <c r="AU62" i="42"/>
  <c r="F57" i="42"/>
  <c r="G57" i="42" s="1"/>
  <c r="U51" i="42"/>
  <c r="AB51" i="42"/>
  <c r="A37" i="42"/>
  <c r="D37" i="42"/>
  <c r="AA83" i="42"/>
  <c r="U83" i="42"/>
  <c r="AH9" i="42"/>
  <c r="Y51" i="42"/>
  <c r="AU51" i="42"/>
  <c r="AB69" i="42"/>
  <c r="Y69" i="42"/>
  <c r="Z51" i="42"/>
  <c r="AZ51" i="42" s="1"/>
  <c r="V51" i="42"/>
  <c r="AY51" i="42" s="1"/>
  <c r="Y54" i="42"/>
  <c r="AB54" i="42"/>
  <c r="AA69" i="42"/>
  <c r="V74" i="42"/>
  <c r="AY74" i="42" s="1"/>
  <c r="BB74" i="42" s="1"/>
  <c r="R74" i="42"/>
  <c r="Q74" i="42"/>
  <c r="BA74" i="42" s="1"/>
  <c r="P74" i="42"/>
  <c r="Y74" i="42"/>
  <c r="U74" i="42"/>
  <c r="W51" i="42"/>
  <c r="D44" i="42"/>
  <c r="A44" i="42"/>
  <c r="AH25" i="42"/>
  <c r="Q51" i="42"/>
  <c r="BA51" i="42" s="1"/>
  <c r="BB51" i="42" s="1"/>
  <c r="U54" i="42"/>
  <c r="AU54" i="42"/>
  <c r="Z69" i="42"/>
  <c r="AZ69" i="42" s="1"/>
  <c r="AU22" i="42"/>
  <c r="AB22" i="42"/>
  <c r="Z22" i="42"/>
  <c r="AZ22" i="42" s="1"/>
  <c r="AA22" i="42"/>
  <c r="U22" i="42"/>
  <c r="Z60" i="42"/>
  <c r="AZ60" i="42" s="1"/>
  <c r="AB60" i="42"/>
  <c r="AA51" i="42"/>
  <c r="Z54" i="42"/>
  <c r="AZ54" i="42" s="1"/>
  <c r="AU38" i="42"/>
  <c r="D66" i="41"/>
  <c r="A66" i="41"/>
  <c r="AH10" i="41"/>
  <c r="F10" i="41"/>
  <c r="G10" i="41" s="1"/>
  <c r="U10" i="41" s="1"/>
  <c r="Z57" i="41"/>
  <c r="AZ57" i="41" s="1"/>
  <c r="Q57" i="41"/>
  <c r="BA57" i="41" s="1"/>
  <c r="AH34" i="41"/>
  <c r="F34" i="41"/>
  <c r="G34" i="41" s="1"/>
  <c r="AB34" i="41" s="1"/>
  <c r="A98" i="41"/>
  <c r="Y64" i="41"/>
  <c r="AH18" i="41"/>
  <c r="F18" i="41"/>
  <c r="G18" i="41" s="1"/>
  <c r="A27" i="41"/>
  <c r="S89" i="41"/>
  <c r="F66" i="41"/>
  <c r="G66" i="41" s="1"/>
  <c r="AS66" i="41" s="1"/>
  <c r="AF66" i="41" s="1"/>
  <c r="D23" i="41"/>
  <c r="A23" i="41"/>
  <c r="F74" i="41"/>
  <c r="G74" i="41" s="1"/>
  <c r="AE74" i="41" s="1" a="1"/>
  <c r="AE74" i="41" s="1"/>
  <c r="AH26" i="41"/>
  <c r="F26" i="41"/>
  <c r="G26" i="41" s="1"/>
  <c r="U26" i="41" s="1"/>
  <c r="P53" i="41"/>
  <c r="F50" i="41"/>
  <c r="G50" i="41" s="1"/>
  <c r="Z50" i="41" s="1"/>
  <c r="AZ50" i="41" s="1"/>
  <c r="AH50" i="41"/>
  <c r="A9" i="41"/>
  <c r="D9" i="41"/>
  <c r="D42" i="41"/>
  <c r="AH42" i="41"/>
  <c r="F58" i="41"/>
  <c r="G58" i="41" s="1"/>
  <c r="Y58" i="41" s="1"/>
  <c r="AH58" i="41"/>
  <c r="AA95" i="41"/>
  <c r="A45" i="41"/>
  <c r="D45" i="41"/>
  <c r="A16" i="41"/>
  <c r="D16" i="41"/>
  <c r="A39" i="41"/>
  <c r="R42" i="40"/>
  <c r="S42" i="40"/>
  <c r="F89" i="40"/>
  <c r="G89" i="40" s="1"/>
  <c r="R48" i="40"/>
  <c r="P48" i="40"/>
  <c r="AU48" i="40"/>
  <c r="Q48" i="40"/>
  <c r="BA48" i="40" s="1"/>
  <c r="U104" i="40"/>
  <c r="AB104" i="40"/>
  <c r="W26" i="40"/>
  <c r="AU10" i="40"/>
  <c r="P10" i="40"/>
  <c r="AB10" i="40"/>
  <c r="Q10" i="40"/>
  <c r="BA10" i="40" s="1"/>
  <c r="S10" i="40"/>
  <c r="A113" i="40"/>
  <c r="D113" i="40"/>
  <c r="A65" i="40"/>
  <c r="F121" i="40"/>
  <c r="G121" i="40" s="1"/>
  <c r="W104" i="40"/>
  <c r="Z8" i="40"/>
  <c r="AZ8" i="40" s="1"/>
  <c r="R8" i="40"/>
  <c r="P32" i="40"/>
  <c r="Z18" i="40"/>
  <c r="AZ18" i="40" s="1"/>
  <c r="P90" i="40"/>
  <c r="R112" i="40"/>
  <c r="R34" i="40"/>
  <c r="Z34" i="40"/>
  <c r="AZ34" i="40" s="1"/>
  <c r="Y34" i="40"/>
  <c r="AU16" i="40"/>
  <c r="S91" i="40"/>
  <c r="Y3" i="40"/>
  <c r="AB3" i="40"/>
  <c r="AU3" i="40"/>
  <c r="W3" i="40"/>
  <c r="U3" i="40"/>
  <c r="AA3" i="40"/>
  <c r="Z3" i="40"/>
  <c r="AZ3" i="40" s="1"/>
  <c r="Q13" i="40"/>
  <c r="BA13" i="40" s="1"/>
  <c r="P13" i="40"/>
  <c r="R13" i="40"/>
  <c r="AB19" i="40"/>
  <c r="Z19" i="40"/>
  <c r="AZ19" i="40" s="1"/>
  <c r="AA19" i="40"/>
  <c r="Y19" i="40"/>
  <c r="W19" i="40"/>
  <c r="U19" i="40"/>
  <c r="AU19" i="40"/>
  <c r="A37" i="40"/>
  <c r="D37" i="40"/>
  <c r="AA67" i="40"/>
  <c r="A21" i="40"/>
  <c r="A16" i="40"/>
  <c r="R2" i="40"/>
  <c r="AA2" i="40"/>
  <c r="AU2" i="40"/>
  <c r="Z2" i="40"/>
  <c r="AZ2" i="40" s="1"/>
  <c r="U2" i="40"/>
  <c r="Y2" i="40"/>
  <c r="S2" i="40"/>
  <c r="W2" i="40"/>
  <c r="AB2" i="40"/>
  <c r="F49" i="39"/>
  <c r="G49" i="39" s="1"/>
  <c r="AH49" i="39"/>
  <c r="V58" i="39"/>
  <c r="AY58" i="39" s="1"/>
  <c r="Y58" i="39"/>
  <c r="A29" i="39"/>
  <c r="D29" i="39"/>
  <c r="AH9" i="39"/>
  <c r="F9" i="39"/>
  <c r="G9" i="39" s="1"/>
  <c r="Y9" i="39" s="1"/>
  <c r="D48" i="39"/>
  <c r="F97" i="39"/>
  <c r="G97" i="39" s="1"/>
  <c r="W97" i="39" s="1"/>
  <c r="F41" i="39"/>
  <c r="G41" i="39" s="1"/>
  <c r="A33" i="39"/>
  <c r="D33" i="39"/>
  <c r="F33" i="39"/>
  <c r="G33" i="39" s="1"/>
  <c r="AH33" i="39"/>
  <c r="F129" i="39"/>
  <c r="G129" i="39" s="1"/>
  <c r="AE129" i="39" s="1" a="1"/>
  <c r="AE129" i="39" s="1"/>
  <c r="AH17" i="39"/>
  <c r="F17" i="39"/>
  <c r="G17" i="39" s="1"/>
  <c r="V17" i="39" s="1"/>
  <c r="AY17" i="39" s="1"/>
  <c r="Q103" i="39"/>
  <c r="BA103" i="39" s="1"/>
  <c r="F65" i="39"/>
  <c r="G65" i="39" s="1"/>
  <c r="A65" i="39"/>
  <c r="AH65" i="39"/>
  <c r="F25" i="39"/>
  <c r="G25" i="39" s="1"/>
  <c r="AH25" i="39"/>
  <c r="AH41" i="39"/>
  <c r="AH57" i="39"/>
  <c r="F57" i="39"/>
  <c r="G57" i="39" s="1"/>
  <c r="AU54" i="39"/>
  <c r="AA78" i="39"/>
  <c r="Y78" i="39"/>
  <c r="U78" i="39"/>
  <c r="V42" i="39"/>
  <c r="AY42" i="39" s="1"/>
  <c r="S53" i="39"/>
  <c r="A61" i="39"/>
  <c r="D61" i="39"/>
  <c r="P119" i="39"/>
  <c r="A11" i="39"/>
  <c r="D11" i="39"/>
  <c r="S88" i="39"/>
  <c r="A19" i="39"/>
  <c r="AB64" i="38"/>
  <c r="U64" i="38"/>
  <c r="F98" i="38"/>
  <c r="G98" i="38" s="1"/>
  <c r="F90" i="38"/>
  <c r="G90" i="38" s="1"/>
  <c r="AH50" i="38"/>
  <c r="F34" i="38"/>
  <c r="G34" i="38" s="1"/>
  <c r="AH34" i="38"/>
  <c r="AH18" i="38"/>
  <c r="F10" i="38"/>
  <c r="G10" i="38" s="1"/>
  <c r="Y10" i="38" s="1"/>
  <c r="Q16" i="38"/>
  <c r="BA16" i="38" s="1"/>
  <c r="S16" i="38"/>
  <c r="R16" i="38"/>
  <c r="Q20" i="38"/>
  <c r="BA20" i="38" s="1"/>
  <c r="BB20" i="38" s="1"/>
  <c r="R76" i="38"/>
  <c r="V18" i="38"/>
  <c r="AY18" i="38" s="1"/>
  <c r="AB18" i="38"/>
  <c r="U18" i="38"/>
  <c r="Y18" i="38"/>
  <c r="P18" i="38"/>
  <c r="AU18" i="38"/>
  <c r="R44" i="38"/>
  <c r="Y44" i="38"/>
  <c r="U44" i="38"/>
  <c r="Z44" i="38"/>
  <c r="AZ44" i="38" s="1"/>
  <c r="A5" i="38"/>
  <c r="AA68" i="38"/>
  <c r="A94" i="38"/>
  <c r="A14" i="38"/>
  <c r="A7" i="38"/>
  <c r="F5" i="46"/>
  <c r="M24" i="46"/>
  <c r="F13" i="46"/>
  <c r="D22" i="46"/>
  <c r="AW22" i="46" s="1"/>
  <c r="F27" i="46"/>
  <c r="A27" i="46"/>
  <c r="N18" i="46"/>
  <c r="M18" i="46"/>
  <c r="F2" i="46"/>
  <c r="M20" i="46"/>
  <c r="A24" i="46"/>
  <c r="D24" i="46"/>
  <c r="AW24" i="46" s="1"/>
  <c r="F26" i="46"/>
  <c r="N29" i="46"/>
  <c r="M29" i="46"/>
  <c r="AG29" i="46" s="1"/>
  <c r="N31" i="46"/>
  <c r="M31" i="46"/>
  <c r="AG31" i="46" s="1"/>
  <c r="M124" i="46"/>
  <c r="L34" i="46"/>
  <c r="N58" i="46"/>
  <c r="M58" i="46"/>
  <c r="AG58" i="46" s="1"/>
  <c r="L58" i="46"/>
  <c r="L69" i="46"/>
  <c r="N69" i="46"/>
  <c r="M69" i="46"/>
  <c r="F11" i="46"/>
  <c r="G11" i="46" s="1"/>
  <c r="D20" i="46"/>
  <c r="L60" i="46"/>
  <c r="A114" i="46"/>
  <c r="F29" i="46"/>
  <c r="D29" i="46"/>
  <c r="AW29" i="46" s="1"/>
  <c r="L5" i="46"/>
  <c r="L13" i="46"/>
  <c r="L23" i="46"/>
  <c r="F74" i="46"/>
  <c r="G74" i="46"/>
  <c r="F12" i="46"/>
  <c r="G12" i="46" s="1"/>
  <c r="D26" i="46"/>
  <c r="AW26" i="46" s="1"/>
  <c r="D28" i="46"/>
  <c r="AW28" i="46" s="1"/>
  <c r="F35" i="46"/>
  <c r="D31" i="46"/>
  <c r="AW31" i="46" s="1"/>
  <c r="D32" i="46"/>
  <c r="AW32" i="46" s="1"/>
  <c r="D33" i="46"/>
  <c r="AW33" i="46" s="1"/>
  <c r="S39" i="46"/>
  <c r="A52" i="46"/>
  <c r="L86" i="46"/>
  <c r="M66" i="46"/>
  <c r="N66" i="46"/>
  <c r="M71" i="46"/>
  <c r="U39" i="46"/>
  <c r="AU39" i="46"/>
  <c r="AA39" i="46"/>
  <c r="Q39" i="46"/>
  <c r="BA39" i="46" s="1"/>
  <c r="BB39" i="46" s="1"/>
  <c r="Y39" i="46"/>
  <c r="W39" i="46"/>
  <c r="L64" i="46"/>
  <c r="M37" i="46"/>
  <c r="L39" i="46"/>
  <c r="AB39" i="46"/>
  <c r="AG47" i="46"/>
  <c r="D60" i="46"/>
  <c r="AW60" i="46" s="1"/>
  <c r="L61" i="46"/>
  <c r="Y84" i="46"/>
  <c r="U84" i="46"/>
  <c r="N37" i="46"/>
  <c r="M39" i="46"/>
  <c r="L53" i="46"/>
  <c r="A65" i="46"/>
  <c r="A59" i="46"/>
  <c r="M85" i="46"/>
  <c r="L85" i="46"/>
  <c r="F42" i="46"/>
  <c r="L47" i="46"/>
  <c r="F66" i="46"/>
  <c r="G66" i="46" s="1"/>
  <c r="M77" i="46"/>
  <c r="L88" i="46"/>
  <c r="N88" i="46"/>
  <c r="F61" i="46"/>
  <c r="L79" i="46"/>
  <c r="F82" i="46"/>
  <c r="M87" i="46"/>
  <c r="N95" i="46"/>
  <c r="M95" i="46"/>
  <c r="L95" i="46"/>
  <c r="M90" i="46"/>
  <c r="L90" i="46"/>
  <c r="N106" i="46"/>
  <c r="M106" i="46"/>
  <c r="M117" i="46"/>
  <c r="L117" i="46"/>
  <c r="F90" i="46"/>
  <c r="L93" i="46"/>
  <c r="N93" i="46"/>
  <c r="M93" i="46"/>
  <c r="M101" i="46"/>
  <c r="N125" i="46"/>
  <c r="L125" i="46"/>
  <c r="N109" i="46"/>
  <c r="M103" i="46"/>
  <c r="F108" i="46"/>
  <c r="N115" i="46"/>
  <c r="M115" i="46"/>
  <c r="L115" i="46"/>
  <c r="F119" i="46"/>
  <c r="N111" i="46"/>
  <c r="M111" i="46"/>
  <c r="M127" i="46"/>
  <c r="L128" i="46"/>
  <c r="N114" i="45"/>
  <c r="M114" i="45"/>
  <c r="L114" i="45"/>
  <c r="M31" i="45"/>
  <c r="N31" i="45"/>
  <c r="L31" i="45"/>
  <c r="N103" i="45"/>
  <c r="M87" i="45"/>
  <c r="N87" i="45"/>
  <c r="M81" i="45"/>
  <c r="Y45" i="45"/>
  <c r="L115" i="45"/>
  <c r="D29" i="45"/>
  <c r="AH29" i="45" s="1"/>
  <c r="AH34" i="45"/>
  <c r="AB72" i="45"/>
  <c r="A4" i="45"/>
  <c r="D4" i="45"/>
  <c r="F6" i="45"/>
  <c r="G6" i="45" s="1"/>
  <c r="A6" i="45"/>
  <c r="D3" i="45"/>
  <c r="A3" i="45"/>
  <c r="N10" i="45"/>
  <c r="M10" i="45"/>
  <c r="L10" i="45"/>
  <c r="N7" i="45"/>
  <c r="M7" i="45"/>
  <c r="L7" i="45"/>
  <c r="Z16" i="45"/>
  <c r="AZ16" i="45" s="1"/>
  <c r="U16" i="45"/>
  <c r="Y16" i="45"/>
  <c r="N2" i="45"/>
  <c r="AH22" i="45"/>
  <c r="F22" i="45"/>
  <c r="G22" i="45" s="1"/>
  <c r="AB22" i="45" s="1"/>
  <c r="D40" i="45"/>
  <c r="A40" i="45"/>
  <c r="N27" i="45"/>
  <c r="L27" i="45"/>
  <c r="Y29" i="45"/>
  <c r="F8" i="45"/>
  <c r="G8" i="45" s="1"/>
  <c r="S8" i="45" s="1"/>
  <c r="L15" i="45"/>
  <c r="D32" i="45"/>
  <c r="AH32" i="45" s="1"/>
  <c r="A32" i="45"/>
  <c r="AH37" i="45"/>
  <c r="F37" i="45"/>
  <c r="G37" i="45" s="1"/>
  <c r="R37" i="45" s="1"/>
  <c r="D31" i="45"/>
  <c r="A31" i="45"/>
  <c r="L37" i="45"/>
  <c r="M34" i="45"/>
  <c r="AG34" i="45" s="1"/>
  <c r="F39" i="45"/>
  <c r="G39" i="45" s="1"/>
  <c r="AH31" i="45"/>
  <c r="D41" i="45"/>
  <c r="A41" i="45"/>
  <c r="U45" i="45"/>
  <c r="AA45" i="45"/>
  <c r="AU45" i="45"/>
  <c r="AE45" i="45" a="1"/>
  <c r="AE45" i="45" s="1"/>
  <c r="AB45" i="45"/>
  <c r="Z45" i="45"/>
  <c r="AZ45" i="45" s="1"/>
  <c r="W45" i="45"/>
  <c r="L22" i="45"/>
  <c r="F21" i="45"/>
  <c r="G21" i="45" s="1"/>
  <c r="L34" i="45"/>
  <c r="D103" i="45"/>
  <c r="M74" i="45"/>
  <c r="N74" i="45"/>
  <c r="L74" i="45"/>
  <c r="N83" i="45"/>
  <c r="L62" i="45"/>
  <c r="M55" i="45"/>
  <c r="L55" i="45"/>
  <c r="M56" i="45"/>
  <c r="AG56" i="45" s="1"/>
  <c r="L56" i="45"/>
  <c r="F63" i="45"/>
  <c r="G63" i="45" s="1"/>
  <c r="F79" i="45"/>
  <c r="G79" i="45" s="1"/>
  <c r="AA79" i="45" s="1"/>
  <c r="M90" i="45"/>
  <c r="N90" i="45"/>
  <c r="Q84" i="45"/>
  <c r="BA84" i="45" s="1"/>
  <c r="AS84" i="45"/>
  <c r="AF84" i="45" s="1"/>
  <c r="N94" i="45"/>
  <c r="M94" i="45"/>
  <c r="L94" i="45"/>
  <c r="P72" i="45"/>
  <c r="A65" i="45"/>
  <c r="R72" i="45"/>
  <c r="Z72" i="45"/>
  <c r="AZ72" i="45" s="1"/>
  <c r="F95" i="45"/>
  <c r="G95" i="45" s="1"/>
  <c r="F103" i="45"/>
  <c r="G103" i="45" s="1"/>
  <c r="L87" i="45"/>
  <c r="F100" i="45"/>
  <c r="G100" i="45" s="1"/>
  <c r="M95" i="45"/>
  <c r="N95" i="45"/>
  <c r="L95" i="45"/>
  <c r="L79" i="45"/>
  <c r="N79" i="45"/>
  <c r="N80" i="45"/>
  <c r="F82" i="45"/>
  <c r="G82" i="45" s="1"/>
  <c r="W82" i="45" s="1"/>
  <c r="F87" i="45"/>
  <c r="G87" i="45" s="1"/>
  <c r="M108" i="45"/>
  <c r="L101" i="45"/>
  <c r="N102" i="45"/>
  <c r="L102" i="45"/>
  <c r="Q119" i="45"/>
  <c r="BA119" i="45" s="1"/>
  <c r="N116" i="45"/>
  <c r="N118" i="45"/>
  <c r="M118" i="45"/>
  <c r="L118" i="45"/>
  <c r="M115" i="45"/>
  <c r="U118" i="45"/>
  <c r="F120" i="45"/>
  <c r="G120" i="45" s="1"/>
  <c r="L127" i="45"/>
  <c r="M127" i="45"/>
  <c r="AE58" i="39" a="1"/>
  <c r="AE58" i="39" s="1"/>
  <c r="A105" i="40"/>
  <c r="A111" i="43"/>
  <c r="A120" i="42"/>
  <c r="A85" i="42"/>
  <c r="AE62" i="43" a="1"/>
  <c r="AE62" i="43" s="1"/>
  <c r="D114" i="42"/>
  <c r="D86" i="42"/>
  <c r="A121" i="42"/>
  <c r="D76" i="43"/>
  <c r="D78" i="43"/>
  <c r="D75" i="39"/>
  <c r="A113" i="39"/>
  <c r="AE115" i="40" a="1"/>
  <c r="AE115" i="40" s="1"/>
  <c r="AE53" i="42" a="1"/>
  <c r="AE53" i="42" s="1"/>
  <c r="AE54" i="42" a="1"/>
  <c r="AE54" i="42" s="1"/>
  <c r="AE4" i="38" a="1"/>
  <c r="AE4" i="38" s="1"/>
  <c r="AE104" i="40" a="1"/>
  <c r="AE104" i="40" s="1"/>
  <c r="AE51" i="42" a="1"/>
  <c r="AE51" i="42" s="1"/>
  <c r="D125" i="41"/>
  <c r="D83" i="42"/>
  <c r="A104" i="40"/>
  <c r="A98" i="40"/>
  <c r="D68" i="40"/>
  <c r="D73" i="40"/>
  <c r="A108" i="43"/>
  <c r="D89" i="42"/>
  <c r="AE116" i="42" a="1"/>
  <c r="AE116" i="42" s="1"/>
  <c r="AE52" i="38" a="1"/>
  <c r="AE52" i="38" s="1"/>
  <c r="AE3" i="40" a="1"/>
  <c r="AE3" i="40" s="1"/>
  <c r="AE34" i="40" a="1"/>
  <c r="AE34" i="40" s="1"/>
  <c r="AE108" i="39" a="1"/>
  <c r="AE108" i="39" s="1"/>
  <c r="AE38" i="42" a="1"/>
  <c r="AE38" i="42" s="1"/>
  <c r="A74" i="39"/>
  <c r="AS90" i="40"/>
  <c r="AF90" i="40" s="1"/>
  <c r="AS123" i="40"/>
  <c r="AF123" i="40" s="1"/>
  <c r="AS107" i="40"/>
  <c r="AF107" i="40" s="1"/>
  <c r="A124" i="41"/>
  <c r="AS120" i="41"/>
  <c r="AF120" i="41" s="1"/>
  <c r="AS104" i="41"/>
  <c r="AF104" i="41" s="1"/>
  <c r="A96" i="41"/>
  <c r="D87" i="42"/>
  <c r="AS74" i="42"/>
  <c r="AF74" i="42" s="1"/>
  <c r="AS90" i="42"/>
  <c r="AF90" i="42" s="1"/>
  <c r="AS91" i="42"/>
  <c r="AF91" i="42" s="1"/>
  <c r="AS108" i="42"/>
  <c r="AF108" i="42" s="1"/>
  <c r="A110" i="43"/>
  <c r="D109" i="43"/>
  <c r="M93" i="44"/>
  <c r="M72" i="44"/>
  <c r="M53" i="44"/>
  <c r="AE109" i="39" a="1"/>
  <c r="AE109" i="39" s="1"/>
  <c r="AE100" i="38" a="1"/>
  <c r="AE100" i="38" s="1"/>
  <c r="AE108" i="41" a="1"/>
  <c r="AE108" i="41" s="1"/>
  <c r="AE115" i="42" a="1"/>
  <c r="AE115" i="42" s="1"/>
  <c r="AE69" i="42" a="1"/>
  <c r="AE69" i="42" s="1"/>
  <c r="AE19" i="40" a="1"/>
  <c r="AE19" i="40" s="1"/>
  <c r="AE83" i="42" a="1"/>
  <c r="AE83" i="42" s="1"/>
  <c r="AE112" i="41" a="1"/>
  <c r="AE112" i="41" s="1"/>
  <c r="AE67" i="40" a="1"/>
  <c r="AE67" i="40" s="1"/>
  <c r="AE26" i="41" a="1"/>
  <c r="AE26" i="41" s="1"/>
  <c r="AE2" i="40" a="1"/>
  <c r="AE2" i="40" s="1"/>
  <c r="AE82" i="40" a="1"/>
  <c r="AE82" i="40" s="1"/>
  <c r="AE8" i="40" a="1"/>
  <c r="AE8" i="40" s="1"/>
  <c r="AE22" i="42" a="1"/>
  <c r="AE22" i="42" s="1"/>
  <c r="AE78" i="39" a="1"/>
  <c r="AE78" i="39" s="1"/>
  <c r="A84" i="38"/>
  <c r="A115" i="38"/>
  <c r="A82" i="38"/>
  <c r="AS128" i="38"/>
  <c r="AF128" i="38" s="1"/>
  <c r="AS112" i="38"/>
  <c r="AF112" i="38" s="1"/>
  <c r="AS77" i="38"/>
  <c r="AF77" i="38" s="1"/>
  <c r="D112" i="39"/>
  <c r="D110" i="39"/>
  <c r="D81" i="39"/>
  <c r="AS119" i="39"/>
  <c r="AF119" i="39" s="1"/>
  <c r="AS86" i="39"/>
  <c r="AF86" i="39" s="1"/>
  <c r="AS117" i="39"/>
  <c r="AF117" i="39" s="1"/>
  <c r="AS83" i="39"/>
  <c r="AF83" i="39" s="1"/>
  <c r="AF66" i="39"/>
  <c r="AS88" i="39"/>
  <c r="AF88" i="39" s="1"/>
  <c r="D71" i="40"/>
  <c r="A72" i="40"/>
  <c r="D99" i="40"/>
  <c r="D100" i="40"/>
  <c r="AS106" i="40"/>
  <c r="AF106" i="40" s="1"/>
  <c r="A70" i="40"/>
  <c r="F97" i="44"/>
  <c r="G97" i="44" s="1"/>
  <c r="F9" i="44"/>
  <c r="G9" i="44" s="1"/>
  <c r="A21" i="44"/>
  <c r="D22" i="44"/>
  <c r="A44" i="44"/>
  <c r="AE125" i="39" a="1"/>
  <c r="AE125" i="39" s="1"/>
  <c r="AF80" i="44"/>
  <c r="AS76" i="38"/>
  <c r="AF76" i="38" s="1"/>
  <c r="AS103" i="39"/>
  <c r="AF103" i="39" s="1"/>
  <c r="AS70" i="39"/>
  <c r="AF70" i="39" s="1"/>
  <c r="AS98" i="39"/>
  <c r="AF98" i="39" s="1"/>
  <c r="AS116" i="39"/>
  <c r="AF116" i="39" s="1"/>
  <c r="AH3" i="44"/>
  <c r="F3" i="44"/>
  <c r="G3" i="44" s="1"/>
  <c r="AE3" i="44" s="1" a="1"/>
  <c r="AE3" i="44" s="1"/>
  <c r="A111" i="39"/>
  <c r="D80" i="43"/>
  <c r="N7" i="44"/>
  <c r="D13" i="44"/>
  <c r="A13" i="44"/>
  <c r="L10" i="44"/>
  <c r="L14" i="44"/>
  <c r="N15" i="44"/>
  <c r="M15" i="44"/>
  <c r="L15" i="44"/>
  <c r="F8" i="44"/>
  <c r="G8" i="44" s="1"/>
  <c r="P8" i="44" s="1"/>
  <c r="AH11" i="44"/>
  <c r="F16" i="44"/>
  <c r="G16" i="44" s="1"/>
  <c r="Y16" i="44" s="1"/>
  <c r="AH16" i="44"/>
  <c r="AH27" i="44"/>
  <c r="F27" i="44"/>
  <c r="G27" i="44" s="1"/>
  <c r="U27" i="44" s="1"/>
  <c r="D50" i="44"/>
  <c r="A50" i="44"/>
  <c r="D5" i="44"/>
  <c r="A5" i="44"/>
  <c r="F11" i="44"/>
  <c r="G11" i="44" s="1"/>
  <c r="N31" i="44"/>
  <c r="L31" i="44"/>
  <c r="M31" i="44"/>
  <c r="L56" i="44"/>
  <c r="AH2" i="44"/>
  <c r="AH19" i="44"/>
  <c r="F42" i="44"/>
  <c r="G42" i="44" s="1"/>
  <c r="AB42" i="44" s="1"/>
  <c r="F2" i="44"/>
  <c r="G2" i="44" s="1"/>
  <c r="F19" i="44"/>
  <c r="G19" i="44" s="1"/>
  <c r="D53" i="44"/>
  <c r="A53" i="44"/>
  <c r="N63" i="44"/>
  <c r="L63" i="44"/>
  <c r="M63" i="44"/>
  <c r="A8" i="44"/>
  <c r="D8" i="44"/>
  <c r="N21" i="44"/>
  <c r="D26" i="44"/>
  <c r="A26" i="44"/>
  <c r="N29" i="44"/>
  <c r="L29" i="44"/>
  <c r="N38" i="44"/>
  <c r="M38" i="44"/>
  <c r="AE35" i="44" a="1"/>
  <c r="AE35" i="44" s="1"/>
  <c r="F36" i="44"/>
  <c r="G36" i="44" s="1"/>
  <c r="F46" i="44"/>
  <c r="G46" i="44" s="1"/>
  <c r="P46" i="44" s="1"/>
  <c r="Y51" i="44"/>
  <c r="AU51" i="44"/>
  <c r="D52" i="44"/>
  <c r="A52" i="44"/>
  <c r="R56" i="44"/>
  <c r="AE56" i="44" a="1"/>
  <c r="AE56" i="44" s="1"/>
  <c r="N78" i="44"/>
  <c r="L78" i="44"/>
  <c r="D30" i="44"/>
  <c r="A30" i="44"/>
  <c r="D58" i="44"/>
  <c r="A58" i="44"/>
  <c r="L37" i="44"/>
  <c r="M41" i="44"/>
  <c r="AH44" i="44"/>
  <c r="F44" i="44"/>
  <c r="G44" i="44" s="1"/>
  <c r="D20" i="44"/>
  <c r="D32" i="44"/>
  <c r="A32" i="44"/>
  <c r="F40" i="44"/>
  <c r="G40" i="44" s="1"/>
  <c r="D62" i="44"/>
  <c r="A62" i="44"/>
  <c r="N62" i="44"/>
  <c r="AH26" i="44"/>
  <c r="F26" i="44"/>
  <c r="G26" i="44" s="1"/>
  <c r="AB26" i="44" s="1"/>
  <c r="P32" i="44"/>
  <c r="D35" i="44"/>
  <c r="N47" i="44"/>
  <c r="M47" i="44"/>
  <c r="L47" i="44"/>
  <c r="N54" i="44"/>
  <c r="D56" i="44"/>
  <c r="A56" i="44"/>
  <c r="D67" i="44"/>
  <c r="A103" i="44"/>
  <c r="L77" i="44"/>
  <c r="A45" i="44"/>
  <c r="A47" i="44"/>
  <c r="A57" i="44"/>
  <c r="F65" i="44"/>
  <c r="G65" i="44" s="1"/>
  <c r="Q65" i="44" s="1"/>
  <c r="BA65" i="44" s="1"/>
  <c r="L53" i="44"/>
  <c r="Y80" i="44"/>
  <c r="S80" i="44"/>
  <c r="R80" i="44"/>
  <c r="AB80" i="44"/>
  <c r="Z80" i="44"/>
  <c r="AZ80" i="44" s="1"/>
  <c r="U80" i="44"/>
  <c r="Q80" i="44"/>
  <c r="BA80" i="44" s="1"/>
  <c r="P80" i="44"/>
  <c r="F28" i="44"/>
  <c r="G28" i="44" s="1"/>
  <c r="P28" i="44" s="1"/>
  <c r="AS97" i="44"/>
  <c r="AF97" i="44" s="1"/>
  <c r="L55" i="44"/>
  <c r="D64" i="44"/>
  <c r="Z72" i="44"/>
  <c r="AZ72" i="44" s="1"/>
  <c r="W73" i="44"/>
  <c r="AB73" i="44"/>
  <c r="AE73" i="44" a="1"/>
  <c r="AE73" i="44" s="1"/>
  <c r="AA73" i="44"/>
  <c r="S72" i="44"/>
  <c r="N69" i="44"/>
  <c r="L69" i="44"/>
  <c r="A69" i="44"/>
  <c r="N75" i="44"/>
  <c r="Y72" i="44"/>
  <c r="W72" i="44"/>
  <c r="N80" i="44"/>
  <c r="M80" i="44"/>
  <c r="L80" i="44"/>
  <c r="M85" i="44"/>
  <c r="AB103" i="44"/>
  <c r="F92" i="44"/>
  <c r="G92" i="44" s="1"/>
  <c r="F99" i="44"/>
  <c r="G99" i="44" s="1"/>
  <c r="N87" i="44"/>
  <c r="M87" i="44"/>
  <c r="F93" i="44"/>
  <c r="G93" i="44" s="1"/>
  <c r="R93" i="44" s="1"/>
  <c r="D112" i="44"/>
  <c r="F123" i="44"/>
  <c r="G123" i="44" s="1"/>
  <c r="R123" i="44" s="1"/>
  <c r="N117" i="44"/>
  <c r="F120" i="44"/>
  <c r="G120" i="44"/>
  <c r="F121" i="44"/>
  <c r="G121" i="44" s="1"/>
  <c r="U121" i="44" s="1"/>
  <c r="A110" i="44"/>
  <c r="L115" i="44"/>
  <c r="P127" i="44"/>
  <c r="R127" i="44"/>
  <c r="N125" i="44"/>
  <c r="M125" i="44"/>
  <c r="L125" i="44"/>
  <c r="W119" i="44"/>
  <c r="S119" i="44"/>
  <c r="Z119" i="44"/>
  <c r="AZ119" i="44" s="1"/>
  <c r="L126" i="44"/>
  <c r="F129" i="44"/>
  <c r="G129" i="44" s="1"/>
  <c r="Q129" i="44" s="1"/>
  <c r="BA129" i="44" s="1"/>
  <c r="L127" i="44"/>
  <c r="D10" i="59"/>
  <c r="A10" i="59"/>
  <c r="D108" i="59"/>
  <c r="A108" i="59"/>
  <c r="D110" i="59"/>
  <c r="A110" i="59"/>
  <c r="A81" i="59"/>
  <c r="D9" i="59"/>
  <c r="A9" i="59"/>
  <c r="D14" i="59"/>
  <c r="A14" i="59"/>
  <c r="A61" i="59"/>
  <c r="D61" i="59"/>
  <c r="D32" i="59"/>
  <c r="D28" i="59"/>
  <c r="A28" i="59"/>
  <c r="D116" i="59"/>
  <c r="A116" i="59"/>
  <c r="Z107" i="59"/>
  <c r="AZ107" i="59" s="1"/>
  <c r="A87" i="59"/>
  <c r="D77" i="59"/>
  <c r="A77" i="59"/>
  <c r="AB15" i="59"/>
  <c r="Z15" i="59"/>
  <c r="AZ15" i="59" s="1"/>
  <c r="A109" i="59"/>
  <c r="D109" i="59"/>
  <c r="D107" i="59"/>
  <c r="A107" i="59"/>
  <c r="A84" i="59"/>
  <c r="D84" i="59"/>
  <c r="A20" i="59"/>
  <c r="D20" i="59"/>
  <c r="A75" i="59"/>
  <c r="D75" i="59"/>
  <c r="D83" i="59"/>
  <c r="A83" i="59"/>
  <c r="A15" i="59"/>
  <c r="D30" i="59"/>
  <c r="A30" i="59"/>
  <c r="D39" i="59"/>
  <c r="D27" i="59"/>
  <c r="A78" i="59"/>
  <c r="D78" i="59"/>
  <c r="D49" i="59"/>
  <c r="W28" i="59"/>
  <c r="V28" i="59"/>
  <c r="AY28" i="59" s="1"/>
  <c r="D80" i="59"/>
  <c r="D33" i="59"/>
  <c r="A33" i="59"/>
  <c r="D29" i="59"/>
  <c r="A29" i="59"/>
  <c r="D26" i="58"/>
  <c r="A26" i="58"/>
  <c r="D122" i="58"/>
  <c r="A122" i="58"/>
  <c r="D18" i="58"/>
  <c r="AB116" i="58"/>
  <c r="W116" i="58"/>
  <c r="Z116" i="58"/>
  <c r="AZ116" i="58" s="1"/>
  <c r="Z120" i="58"/>
  <c r="AZ120" i="58" s="1"/>
  <c r="Y120" i="58"/>
  <c r="D92" i="58"/>
  <c r="A92" i="58"/>
  <c r="D50" i="58"/>
  <c r="A50" i="58"/>
  <c r="AB53" i="58"/>
  <c r="R53" i="58"/>
  <c r="U53" i="58"/>
  <c r="D58" i="58"/>
  <c r="A58" i="58"/>
  <c r="D89" i="58"/>
  <c r="A89" i="58"/>
  <c r="A47" i="58"/>
  <c r="D47" i="58"/>
  <c r="AB4" i="58"/>
  <c r="AA4" i="58"/>
  <c r="A117" i="58"/>
  <c r="D117" i="58"/>
  <c r="D57" i="58"/>
  <c r="A57" i="58"/>
  <c r="D46" i="58"/>
  <c r="A46" i="58"/>
  <c r="D56" i="58"/>
  <c r="A56" i="58"/>
  <c r="V33" i="58"/>
  <c r="AY33" i="58" s="1"/>
  <c r="R33" i="58"/>
  <c r="AU33" i="58"/>
  <c r="Q33" i="58"/>
  <c r="BA33" i="58" s="1"/>
  <c r="D118" i="58"/>
  <c r="A118" i="58"/>
  <c r="D30" i="58"/>
  <c r="A30" i="58"/>
  <c r="S13" i="58"/>
  <c r="AU13" i="58"/>
  <c r="R13" i="58"/>
  <c r="Q13" i="58"/>
  <c r="BA13" i="58" s="1"/>
  <c r="P13" i="58"/>
  <c r="R107" i="58"/>
  <c r="Q107" i="58"/>
  <c r="BA107" i="58" s="1"/>
  <c r="U63" i="58"/>
  <c r="S63" i="58"/>
  <c r="P63" i="58"/>
  <c r="D44" i="58"/>
  <c r="A44" i="58"/>
  <c r="AB3" i="58"/>
  <c r="R3" i="58"/>
  <c r="W3" i="58"/>
  <c r="AE3" i="58" a="1"/>
  <c r="AE3" i="58" s="1"/>
  <c r="AB127" i="58"/>
  <c r="A82" i="58"/>
  <c r="D82" i="58"/>
  <c r="D63" i="58"/>
  <c r="A63" i="58"/>
  <c r="D61" i="58"/>
  <c r="A61" i="58"/>
  <c r="AB37" i="58"/>
  <c r="Y37" i="58"/>
  <c r="Q37" i="58"/>
  <c r="BA37" i="58" s="1"/>
  <c r="BB37" i="58" s="1"/>
  <c r="U37" i="58"/>
  <c r="D23" i="58"/>
  <c r="A23" i="58"/>
  <c r="AB20" i="58"/>
  <c r="Y20" i="58"/>
  <c r="U20" i="58"/>
  <c r="Z20" i="58"/>
  <c r="AZ20" i="58" s="1"/>
  <c r="W20" i="58"/>
  <c r="AU20" i="58"/>
  <c r="AE20" i="58" a="1"/>
  <c r="AE20" i="58" s="1"/>
  <c r="AA20" i="58"/>
  <c r="D20" i="58"/>
  <c r="A20" i="58"/>
  <c r="D2" i="58"/>
  <c r="A2" i="58"/>
  <c r="S119" i="58"/>
  <c r="AB119" i="58"/>
  <c r="D119" i="58"/>
  <c r="A119" i="58"/>
  <c r="A96" i="58"/>
  <c r="D96" i="58"/>
  <c r="D127" i="58"/>
  <c r="A127" i="58"/>
  <c r="A62" i="58"/>
  <c r="D62" i="58"/>
  <c r="Z82" i="58"/>
  <c r="AZ82" i="58" s="1"/>
  <c r="W82" i="58"/>
  <c r="D51" i="58"/>
  <c r="A51" i="58"/>
  <c r="D54" i="58"/>
  <c r="A54" i="58"/>
  <c r="D35" i="58"/>
  <c r="A35" i="58"/>
  <c r="D84" i="58"/>
  <c r="A84" i="58"/>
  <c r="Q96" i="58"/>
  <c r="BA96" i="58" s="1"/>
  <c r="W96" i="58"/>
  <c r="V96" i="58"/>
  <c r="AY96" i="58" s="1"/>
  <c r="Y96" i="58"/>
  <c r="U96" i="58"/>
  <c r="R96" i="58"/>
  <c r="D55" i="58"/>
  <c r="A55" i="58"/>
  <c r="AB51" i="58"/>
  <c r="AA51" i="58"/>
  <c r="AB54" i="58"/>
  <c r="R54" i="58"/>
  <c r="V54" i="58"/>
  <c r="AY54" i="58" s="1"/>
  <c r="U54" i="58"/>
  <c r="D39" i="58"/>
  <c r="A39" i="58"/>
  <c r="A52" i="58"/>
  <c r="D52" i="58"/>
  <c r="A121" i="58"/>
  <c r="D121" i="58"/>
  <c r="A19" i="58"/>
  <c r="D19" i="58"/>
  <c r="D31" i="58"/>
  <c r="A31" i="58"/>
  <c r="W111" i="58"/>
  <c r="AS111" i="58"/>
  <c r="AF111" i="58" s="1"/>
  <c r="R111" i="58"/>
  <c r="P128" i="58"/>
  <c r="V112" i="58"/>
  <c r="AY112" i="58" s="1"/>
  <c r="AB112" i="58"/>
  <c r="Q112" i="58"/>
  <c r="BA112" i="58" s="1"/>
  <c r="U112" i="58"/>
  <c r="P112" i="58"/>
  <c r="Y112" i="58"/>
  <c r="D93" i="58"/>
  <c r="A93" i="58"/>
  <c r="A86" i="58"/>
  <c r="D86" i="58"/>
  <c r="S76" i="58"/>
  <c r="R76" i="58"/>
  <c r="Q76" i="58"/>
  <c r="BA76" i="58" s="1"/>
  <c r="P76" i="58"/>
  <c r="AE55" i="58" a="1"/>
  <c r="AE55" i="58" s="1"/>
  <c r="AB52" i="58"/>
  <c r="AA52" i="58"/>
  <c r="W52" i="58"/>
  <c r="AE52" i="58" a="1"/>
  <c r="AE52" i="58" s="1"/>
  <c r="Z52" i="58"/>
  <c r="AZ52" i="58" s="1"/>
  <c r="AU52" i="58"/>
  <c r="Y52" i="58"/>
  <c r="U52" i="58"/>
  <c r="D22" i="58"/>
  <c r="A22" i="58"/>
  <c r="D5" i="58"/>
  <c r="A5" i="58"/>
  <c r="D124" i="58"/>
  <c r="A124" i="58"/>
  <c r="D116" i="58"/>
  <c r="A116" i="58"/>
  <c r="A128" i="58"/>
  <c r="D128" i="58"/>
  <c r="V86" i="58"/>
  <c r="AY86" i="58" s="1"/>
  <c r="Q86" i="58"/>
  <c r="BA86" i="58" s="1"/>
  <c r="BB86" i="58" s="1"/>
  <c r="AB86" i="58"/>
  <c r="Z86" i="58"/>
  <c r="AZ86" i="58" s="1"/>
  <c r="U86" i="58"/>
  <c r="R86" i="58"/>
  <c r="D53" i="58"/>
  <c r="A53" i="58"/>
  <c r="D48" i="58"/>
  <c r="A48" i="58"/>
  <c r="D42" i="58"/>
  <c r="A42" i="58"/>
  <c r="D114" i="58"/>
  <c r="A114" i="58"/>
  <c r="AB30" i="58"/>
  <c r="R30" i="58"/>
  <c r="AA22" i="58"/>
  <c r="Y22" i="58"/>
  <c r="Z22" i="58"/>
  <c r="AZ22" i="58" s="1"/>
  <c r="AU12" i="58"/>
  <c r="S12" i="58"/>
  <c r="R12" i="58"/>
  <c r="Q12" i="58"/>
  <c r="BA12" i="58" s="1"/>
  <c r="P12" i="58"/>
  <c r="A98" i="57"/>
  <c r="D33" i="57"/>
  <c r="A33" i="57"/>
  <c r="D90" i="57"/>
  <c r="A90" i="57"/>
  <c r="Q82" i="57"/>
  <c r="BA82" i="57" s="1"/>
  <c r="A67" i="57"/>
  <c r="D67" i="57"/>
  <c r="D30" i="57"/>
  <c r="A30" i="57"/>
  <c r="D6" i="57"/>
  <c r="A6" i="57"/>
  <c r="AA2" i="57"/>
  <c r="A129" i="57"/>
  <c r="D129" i="57"/>
  <c r="A101" i="57"/>
  <c r="D101" i="57"/>
  <c r="A66" i="57"/>
  <c r="D66" i="57"/>
  <c r="A44" i="57"/>
  <c r="D44" i="57"/>
  <c r="D28" i="57"/>
  <c r="A28" i="57"/>
  <c r="D10" i="57"/>
  <c r="A10" i="57"/>
  <c r="D17" i="57"/>
  <c r="A17" i="57"/>
  <c r="D123" i="57"/>
  <c r="A123" i="57"/>
  <c r="D97" i="57"/>
  <c r="A97" i="57"/>
  <c r="V101" i="57"/>
  <c r="AY101" i="57" s="1"/>
  <c r="U101" i="57"/>
  <c r="AB101" i="57"/>
  <c r="R101" i="57"/>
  <c r="AA101" i="57"/>
  <c r="AS101" i="57"/>
  <c r="AF101" i="57" s="1"/>
  <c r="Z101" i="57"/>
  <c r="AZ101" i="57" s="1"/>
  <c r="Y101" i="57"/>
  <c r="S101" i="57"/>
  <c r="Q101" i="57"/>
  <c r="BA101" i="57" s="1"/>
  <c r="W101" i="57"/>
  <c r="P101" i="57"/>
  <c r="A48" i="57"/>
  <c r="D48" i="57"/>
  <c r="D29" i="57"/>
  <c r="A29" i="57"/>
  <c r="D26" i="57"/>
  <c r="A26" i="57"/>
  <c r="D16" i="57"/>
  <c r="A16" i="57"/>
  <c r="D45" i="57"/>
  <c r="A45" i="57"/>
  <c r="D124" i="57"/>
  <c r="A124" i="57"/>
  <c r="U17" i="57"/>
  <c r="AB17" i="57"/>
  <c r="Z17" i="57"/>
  <c r="AZ17" i="57" s="1"/>
  <c r="D73" i="57"/>
  <c r="A73" i="57"/>
  <c r="A92" i="57"/>
  <c r="D92" i="57"/>
  <c r="A46" i="57"/>
  <c r="D46" i="57"/>
  <c r="A128" i="57"/>
  <c r="D128" i="57"/>
  <c r="D125" i="57"/>
  <c r="A125" i="57"/>
  <c r="AF73" i="57"/>
  <c r="A43" i="57"/>
  <c r="D43" i="57"/>
  <c r="D27" i="57"/>
  <c r="A27" i="57"/>
  <c r="D9" i="57"/>
  <c r="A9" i="57"/>
  <c r="D96" i="57"/>
  <c r="A96" i="57"/>
  <c r="D127" i="57"/>
  <c r="A127" i="57"/>
  <c r="AA79" i="57"/>
  <c r="Y79" i="57"/>
  <c r="AE79" i="57" a="1"/>
  <c r="AE79" i="57" s="1"/>
  <c r="U79" i="57"/>
  <c r="P79" i="57"/>
  <c r="AB79" i="57"/>
  <c r="W79" i="57"/>
  <c r="Z79" i="57"/>
  <c r="AZ79" i="57" s="1"/>
  <c r="A42" i="57"/>
  <c r="D42" i="57"/>
  <c r="AB75" i="57"/>
  <c r="Y75" i="57"/>
  <c r="W75" i="57"/>
  <c r="AA75" i="57"/>
  <c r="Z75" i="57"/>
  <c r="AZ75" i="57" s="1"/>
  <c r="V75" i="57"/>
  <c r="AY75" i="57" s="1"/>
  <c r="U75" i="57"/>
  <c r="D35" i="57"/>
  <c r="A35" i="57"/>
  <c r="A24" i="57"/>
  <c r="D24" i="57"/>
  <c r="R9" i="57"/>
  <c r="Q9" i="57"/>
  <c r="BA9" i="57" s="1"/>
  <c r="AU9" i="57"/>
  <c r="P9" i="57"/>
  <c r="S9" i="57"/>
  <c r="D126" i="57"/>
  <c r="A126" i="57"/>
  <c r="AA117" i="57"/>
  <c r="Q117" i="57"/>
  <c r="BA117" i="57" s="1"/>
  <c r="Y117" i="57"/>
  <c r="W117" i="57"/>
  <c r="V117" i="57"/>
  <c r="AY117" i="57" s="1"/>
  <c r="AS117" i="57"/>
  <c r="AF117" i="57" s="1"/>
  <c r="S117" i="57"/>
  <c r="U117" i="57"/>
  <c r="R117" i="57"/>
  <c r="P117" i="57"/>
  <c r="AB117" i="57"/>
  <c r="Z117" i="57"/>
  <c r="AZ117" i="57" s="1"/>
  <c r="Y110" i="57"/>
  <c r="V110" i="57"/>
  <c r="AY110" i="57" s="1"/>
  <c r="AE110" i="57" a="1"/>
  <c r="AE110" i="57" s="1"/>
  <c r="D104" i="57"/>
  <c r="A104" i="57"/>
  <c r="R87" i="57"/>
  <c r="AA87" i="57"/>
  <c r="AF71" i="57"/>
  <c r="A41" i="57"/>
  <c r="D41" i="57"/>
  <c r="AA49" i="57"/>
  <c r="AB49" i="57"/>
  <c r="Z49" i="57"/>
  <c r="AZ49" i="57" s="1"/>
  <c r="W49" i="57"/>
  <c r="AU49" i="57"/>
  <c r="AE49" i="57" a="1"/>
  <c r="AE49" i="57" s="1"/>
  <c r="Y49" i="57"/>
  <c r="U49" i="57"/>
  <c r="D37" i="57"/>
  <c r="A37" i="57"/>
  <c r="A21" i="57"/>
  <c r="D21" i="57"/>
  <c r="U36" i="57"/>
  <c r="S36" i="57"/>
  <c r="AU36" i="57"/>
  <c r="Q36" i="57"/>
  <c r="BA36" i="57" s="1"/>
  <c r="R36" i="57"/>
  <c r="P36" i="57"/>
  <c r="Z36" i="57"/>
  <c r="AZ36" i="57" s="1"/>
  <c r="D18" i="57"/>
  <c r="A18" i="57"/>
  <c r="D122" i="57"/>
  <c r="A122" i="57"/>
  <c r="AE44" i="57" a="1"/>
  <c r="AE44" i="57" s="1"/>
  <c r="AA44" i="57"/>
  <c r="Z44" i="57"/>
  <c r="AZ44" i="57" s="1"/>
  <c r="Y44" i="57"/>
  <c r="W44" i="57"/>
  <c r="AU44" i="57"/>
  <c r="AB44" i="57"/>
  <c r="U44" i="57"/>
  <c r="A13" i="57"/>
  <c r="D13" i="57"/>
  <c r="A36" i="57"/>
  <c r="D36" i="57"/>
  <c r="AA18" i="57"/>
  <c r="AU18" i="57"/>
  <c r="P18" i="57"/>
  <c r="V18" i="57"/>
  <c r="AY18" i="57" s="1"/>
  <c r="D39" i="57"/>
  <c r="A39" i="57"/>
  <c r="A42" i="56"/>
  <c r="D42" i="56"/>
  <c r="A26" i="56"/>
  <c r="D26" i="56"/>
  <c r="A58" i="56"/>
  <c r="D58" i="56"/>
  <c r="A18" i="56"/>
  <c r="D18" i="56"/>
  <c r="A100" i="56"/>
  <c r="D100" i="56"/>
  <c r="D66" i="56"/>
  <c r="A66" i="56"/>
  <c r="D104" i="56"/>
  <c r="A104" i="56"/>
  <c r="W128" i="56"/>
  <c r="V128" i="56"/>
  <c r="AY128" i="56" s="1"/>
  <c r="U128" i="56"/>
  <c r="AS128" i="56"/>
  <c r="AF128" i="56" s="1"/>
  <c r="S128" i="56"/>
  <c r="AB128" i="56"/>
  <c r="R128" i="56"/>
  <c r="Y128" i="56"/>
  <c r="Q128" i="56"/>
  <c r="BA128" i="56" s="1"/>
  <c r="P128" i="56"/>
  <c r="AA128" i="56"/>
  <c r="Z128" i="56"/>
  <c r="AZ128" i="56" s="1"/>
  <c r="U73" i="56"/>
  <c r="AB73" i="56"/>
  <c r="Y73" i="56"/>
  <c r="AB49" i="56"/>
  <c r="D105" i="56"/>
  <c r="A105" i="56"/>
  <c r="D72" i="56"/>
  <c r="A72" i="56"/>
  <c r="A37" i="56"/>
  <c r="D37" i="56"/>
  <c r="AA21" i="56"/>
  <c r="AE21" i="56" a="1"/>
  <c r="AE21" i="56" s="1"/>
  <c r="Z21" i="56"/>
  <c r="AZ21" i="56" s="1"/>
  <c r="D15" i="56"/>
  <c r="A15" i="56"/>
  <c r="AA23" i="56"/>
  <c r="S23" i="56"/>
  <c r="AU23" i="56"/>
  <c r="W23" i="56"/>
  <c r="Y23" i="56"/>
  <c r="AE67" i="56" a="1"/>
  <c r="AE67" i="56" s="1"/>
  <c r="U67" i="56"/>
  <c r="Z67" i="56"/>
  <c r="AZ67" i="56" s="1"/>
  <c r="D108" i="56"/>
  <c r="A108" i="56"/>
  <c r="AU59" i="56"/>
  <c r="D43" i="56"/>
  <c r="A43" i="56"/>
  <c r="A39" i="56"/>
  <c r="D39" i="56"/>
  <c r="AU37" i="56"/>
  <c r="Z37" i="56"/>
  <c r="AZ37" i="56" s="1"/>
  <c r="Y37" i="56"/>
  <c r="AE37" i="56" a="1"/>
  <c r="AE37" i="56" s="1"/>
  <c r="U37" i="56"/>
  <c r="R37" i="56"/>
  <c r="A16" i="56"/>
  <c r="D16" i="56"/>
  <c r="A19" i="56"/>
  <c r="D19" i="56"/>
  <c r="D14" i="56"/>
  <c r="A14" i="56"/>
  <c r="D98" i="56"/>
  <c r="A98" i="56"/>
  <c r="AB100" i="56"/>
  <c r="P65" i="56"/>
  <c r="V65" i="56"/>
  <c r="AY65" i="56" s="1"/>
  <c r="AB65" i="56"/>
  <c r="R65" i="56"/>
  <c r="Q65" i="56"/>
  <c r="BA65" i="56" s="1"/>
  <c r="Y43" i="56"/>
  <c r="S43" i="56"/>
  <c r="AU43" i="56"/>
  <c r="D36" i="56"/>
  <c r="A36" i="56"/>
  <c r="AE56" i="56" a="1"/>
  <c r="AE56" i="56" s="1"/>
  <c r="V56" i="56"/>
  <c r="AY56" i="56" s="1"/>
  <c r="Q56" i="56"/>
  <c r="BA56" i="56" s="1"/>
  <c r="BB56" i="56" s="1"/>
  <c r="AU56" i="56"/>
  <c r="Y56" i="56"/>
  <c r="S56" i="56"/>
  <c r="D21" i="56"/>
  <c r="A21" i="56"/>
  <c r="AA14" i="56"/>
  <c r="AU14" i="56"/>
  <c r="S14" i="56"/>
  <c r="P14" i="56"/>
  <c r="Z14" i="56"/>
  <c r="AZ14" i="56" s="1"/>
  <c r="D62" i="56"/>
  <c r="A62" i="56"/>
  <c r="A68" i="56"/>
  <c r="D68" i="56"/>
  <c r="AB48" i="56"/>
  <c r="AA48" i="56"/>
  <c r="U48" i="56"/>
  <c r="Y48" i="56"/>
  <c r="P48" i="56"/>
  <c r="A107" i="56"/>
  <c r="D107" i="56"/>
  <c r="A103" i="56"/>
  <c r="D103" i="56"/>
  <c r="P89" i="56"/>
  <c r="D73" i="56"/>
  <c r="A73" i="56"/>
  <c r="A53" i="56"/>
  <c r="D53" i="56"/>
  <c r="AB46" i="56"/>
  <c r="W46" i="56"/>
  <c r="Q46" i="56"/>
  <c r="BA46" i="56" s="1"/>
  <c r="Y46" i="56"/>
  <c r="D47" i="56"/>
  <c r="A47" i="56"/>
  <c r="A24" i="56"/>
  <c r="D24" i="56"/>
  <c r="D8" i="56"/>
  <c r="A8" i="56"/>
  <c r="D5" i="56"/>
  <c r="A5" i="56"/>
  <c r="D101" i="56"/>
  <c r="A101" i="56"/>
  <c r="R103" i="56"/>
  <c r="Q103" i="56"/>
  <c r="BA103" i="56" s="1"/>
  <c r="BB103" i="56" s="1"/>
  <c r="Y103" i="56"/>
  <c r="AE103" i="56" a="1"/>
  <c r="AE103" i="56" s="1"/>
  <c r="U103" i="56"/>
  <c r="D45" i="56"/>
  <c r="A45" i="56"/>
  <c r="A56" i="56"/>
  <c r="D56" i="56"/>
  <c r="AU24" i="56"/>
  <c r="S24" i="56"/>
  <c r="Y24" i="56"/>
  <c r="S7" i="56"/>
  <c r="W7" i="56"/>
  <c r="D76" i="56"/>
  <c r="A76" i="56"/>
  <c r="U75" i="56"/>
  <c r="AB75" i="56"/>
  <c r="R75" i="56"/>
  <c r="Y75" i="56"/>
  <c r="S75" i="56"/>
  <c r="Q75" i="56"/>
  <c r="BA75" i="56" s="1"/>
  <c r="P75" i="56"/>
  <c r="AA75" i="56"/>
  <c r="AS75" i="56"/>
  <c r="AF75" i="56" s="1"/>
  <c r="Z75" i="56"/>
  <c r="AZ75" i="56" s="1"/>
  <c r="W75" i="56"/>
  <c r="V75" i="56"/>
  <c r="AY75" i="56" s="1"/>
  <c r="AE51" i="56" a="1"/>
  <c r="AE51" i="56" s="1"/>
  <c r="V51" i="56"/>
  <c r="AY51" i="56" s="1"/>
  <c r="AB51" i="56"/>
  <c r="R51" i="56"/>
  <c r="Z51" i="56"/>
  <c r="AZ51" i="56" s="1"/>
  <c r="Y51" i="56"/>
  <c r="W51" i="56"/>
  <c r="U51" i="56"/>
  <c r="P51" i="56"/>
  <c r="AU51" i="56"/>
  <c r="AA51" i="56"/>
  <c r="A51" i="56"/>
  <c r="D51" i="56"/>
  <c r="R45" i="56"/>
  <c r="S45" i="56"/>
  <c r="V120" i="56"/>
  <c r="AY120" i="56" s="1"/>
  <c r="R120" i="56"/>
  <c r="Q120" i="56"/>
  <c r="BA120" i="56" s="1"/>
  <c r="BB120" i="56" s="1"/>
  <c r="V90" i="56"/>
  <c r="AY90" i="56" s="1"/>
  <c r="A71" i="56"/>
  <c r="D71" i="56"/>
  <c r="A59" i="56"/>
  <c r="D59" i="56"/>
  <c r="D49" i="56"/>
  <c r="A49" i="56"/>
  <c r="D65" i="56"/>
  <c r="A65" i="56"/>
  <c r="AE50" i="56" a="1"/>
  <c r="AE50" i="56" s="1"/>
  <c r="V50" i="56"/>
  <c r="AY50" i="56" s="1"/>
  <c r="AB50" i="56"/>
  <c r="AU50" i="56"/>
  <c r="AA50" i="56"/>
  <c r="Z50" i="56"/>
  <c r="AZ50" i="56" s="1"/>
  <c r="Y50" i="56"/>
  <c r="W50" i="56"/>
  <c r="U50" i="56"/>
  <c r="S50" i="56"/>
  <c r="AA41" i="56"/>
  <c r="Q41" i="56"/>
  <c r="BA41" i="56" s="1"/>
  <c r="BB41" i="56" s="1"/>
  <c r="Y41" i="56"/>
  <c r="AE41" i="56" a="1"/>
  <c r="AE41" i="56" s="1"/>
  <c r="U41" i="56"/>
  <c r="S41" i="56"/>
  <c r="P41" i="56"/>
  <c r="AU41" i="56"/>
  <c r="AB41" i="56"/>
  <c r="Z41" i="56"/>
  <c r="AZ41" i="56" s="1"/>
  <c r="W41" i="56"/>
  <c r="R41" i="56"/>
  <c r="V41" i="56"/>
  <c r="AY41" i="56" s="1"/>
  <c r="D2" i="56"/>
  <c r="A2" i="56"/>
  <c r="D23" i="56"/>
  <c r="A23" i="56"/>
  <c r="D80" i="55"/>
  <c r="A80" i="55"/>
  <c r="D108" i="55"/>
  <c r="A108" i="55"/>
  <c r="A113" i="55"/>
  <c r="D113" i="55"/>
  <c r="A115" i="55"/>
  <c r="D115" i="55"/>
  <c r="D84" i="55"/>
  <c r="A84" i="55"/>
  <c r="AU56" i="55"/>
  <c r="S56" i="55"/>
  <c r="U56" i="55"/>
  <c r="Z56" i="55"/>
  <c r="AZ56" i="55" s="1"/>
  <c r="Y56" i="55"/>
  <c r="P56" i="55"/>
  <c r="A81" i="55"/>
  <c r="D81" i="55"/>
  <c r="D76" i="55"/>
  <c r="A76" i="55"/>
  <c r="D52" i="55"/>
  <c r="A52" i="55"/>
  <c r="D33" i="55"/>
  <c r="A33" i="55"/>
  <c r="D54" i="55"/>
  <c r="A54" i="55"/>
  <c r="W18" i="55"/>
  <c r="S18" i="55"/>
  <c r="P18" i="55"/>
  <c r="D119" i="55"/>
  <c r="A119" i="55"/>
  <c r="D114" i="55"/>
  <c r="A114" i="55"/>
  <c r="AS115" i="55"/>
  <c r="AF115" i="55" s="1"/>
  <c r="S115" i="55"/>
  <c r="AA115" i="55"/>
  <c r="Q115" i="55"/>
  <c r="BA115" i="55" s="1"/>
  <c r="P115" i="55"/>
  <c r="R115" i="55"/>
  <c r="D46" i="55"/>
  <c r="A46" i="55"/>
  <c r="V35" i="55"/>
  <c r="AY35" i="55" s="1"/>
  <c r="U35" i="55"/>
  <c r="AB35" i="55"/>
  <c r="D32" i="55"/>
  <c r="A32" i="55"/>
  <c r="D74" i="55"/>
  <c r="A74" i="55"/>
  <c r="AU10" i="55"/>
  <c r="W10" i="55"/>
  <c r="AE10" i="55" a="1"/>
  <c r="AE10" i="55" s="1"/>
  <c r="V10" i="55"/>
  <c r="AY10" i="55" s="1"/>
  <c r="U10" i="55"/>
  <c r="S10" i="55"/>
  <c r="AA10" i="55"/>
  <c r="Q10" i="55"/>
  <c r="BA10" i="55" s="1"/>
  <c r="BB10" i="55" s="1"/>
  <c r="Y10" i="55"/>
  <c r="R10" i="55"/>
  <c r="P10" i="55"/>
  <c r="Z10" i="55"/>
  <c r="AZ10" i="55" s="1"/>
  <c r="AB10" i="55"/>
  <c r="S123" i="55"/>
  <c r="AB123" i="55"/>
  <c r="AA123" i="55"/>
  <c r="W123" i="55"/>
  <c r="AE123" i="55" a="1"/>
  <c r="AE123" i="55" s="1"/>
  <c r="Z123" i="55"/>
  <c r="AZ123" i="55" s="1"/>
  <c r="U123" i="55"/>
  <c r="Y123" i="55"/>
  <c r="A89" i="55"/>
  <c r="D89" i="55"/>
  <c r="A82" i="55"/>
  <c r="D82" i="55"/>
  <c r="D50" i="55"/>
  <c r="A50" i="55"/>
  <c r="AB59" i="55"/>
  <c r="P59" i="55"/>
  <c r="Z59" i="55"/>
  <c r="AZ59" i="55" s="1"/>
  <c r="AE59" i="55" a="1"/>
  <c r="AE59" i="55" s="1"/>
  <c r="Y59" i="55"/>
  <c r="D31" i="55"/>
  <c r="A31" i="55"/>
  <c r="D30" i="55"/>
  <c r="A30" i="55"/>
  <c r="D26" i="55"/>
  <c r="A26" i="55"/>
  <c r="D20" i="55"/>
  <c r="A20" i="55"/>
  <c r="D44" i="55"/>
  <c r="A44" i="55"/>
  <c r="U30" i="55"/>
  <c r="Y30" i="55"/>
  <c r="W30" i="55"/>
  <c r="AB30" i="55"/>
  <c r="Z30" i="55"/>
  <c r="AZ30" i="55" s="1"/>
  <c r="A110" i="55"/>
  <c r="D110" i="55"/>
  <c r="A60" i="55"/>
  <c r="D60" i="55"/>
  <c r="U26" i="55"/>
  <c r="AU26" i="55"/>
  <c r="AA26" i="55"/>
  <c r="Y26" i="55"/>
  <c r="AE26" i="55" a="1"/>
  <c r="AE26" i="55" s="1"/>
  <c r="Z26" i="55"/>
  <c r="AZ26" i="55" s="1"/>
  <c r="W26" i="55"/>
  <c r="AB26" i="55"/>
  <c r="A10" i="55"/>
  <c r="D10" i="55"/>
  <c r="D111" i="55"/>
  <c r="A111" i="55"/>
  <c r="AB43" i="55"/>
  <c r="R43" i="55"/>
  <c r="Y43" i="55"/>
  <c r="AA43" i="55"/>
  <c r="Z43" i="55"/>
  <c r="AZ43" i="55" s="1"/>
  <c r="U43" i="55"/>
  <c r="A11" i="55"/>
  <c r="D11" i="55"/>
  <c r="D16" i="55"/>
  <c r="A16" i="55"/>
  <c r="D75" i="55"/>
  <c r="A75" i="55"/>
  <c r="A55" i="55"/>
  <c r="D55" i="55"/>
  <c r="S42" i="55"/>
  <c r="Q42" i="55"/>
  <c r="BA42" i="55" s="1"/>
  <c r="BB42" i="55" s="1"/>
  <c r="AA42" i="55"/>
  <c r="R42" i="55"/>
  <c r="A42" i="55"/>
  <c r="D42" i="55"/>
  <c r="U27" i="55"/>
  <c r="AU27" i="55"/>
  <c r="S27" i="55"/>
  <c r="AA27" i="55"/>
  <c r="Q27" i="55"/>
  <c r="BA27" i="55" s="1"/>
  <c r="BB27" i="55" s="1"/>
  <c r="Y27" i="55"/>
  <c r="W27" i="55"/>
  <c r="V27" i="55"/>
  <c r="AY27" i="55" s="1"/>
  <c r="R27" i="55"/>
  <c r="P27" i="55"/>
  <c r="AE27" i="55" a="1"/>
  <c r="AE27" i="55" s="1"/>
  <c r="AB27" i="55"/>
  <c r="Z27" i="55"/>
  <c r="AZ27" i="55" s="1"/>
  <c r="D117" i="55"/>
  <c r="A117" i="55"/>
  <c r="D107" i="55"/>
  <c r="A107" i="55"/>
  <c r="A78" i="55"/>
  <c r="D78" i="55"/>
  <c r="W48" i="55"/>
  <c r="Q48" i="55"/>
  <c r="BA48" i="55" s="1"/>
  <c r="Y48" i="55"/>
  <c r="U122" i="55"/>
  <c r="S122" i="55"/>
  <c r="AB122" i="55"/>
  <c r="R122" i="55"/>
  <c r="Y122" i="55"/>
  <c r="W122" i="55"/>
  <c r="AE122" i="55" a="1"/>
  <c r="AE122" i="55" s="1"/>
  <c r="AA122" i="55"/>
  <c r="Z122" i="55"/>
  <c r="AZ122" i="55" s="1"/>
  <c r="Q122" i="55"/>
  <c r="BA122" i="55" s="1"/>
  <c r="BB122" i="55" s="1"/>
  <c r="P122" i="55"/>
  <c r="V122" i="55"/>
  <c r="AY122" i="55" s="1"/>
  <c r="W108" i="55"/>
  <c r="AE81" i="55" a="1"/>
  <c r="AE81" i="55" s="1"/>
  <c r="Y81" i="55"/>
  <c r="S67" i="55"/>
  <c r="AB67" i="55"/>
  <c r="P67" i="55"/>
  <c r="AS67" i="55"/>
  <c r="AF67" i="55" s="1"/>
  <c r="Y67" i="55"/>
  <c r="V67" i="55"/>
  <c r="AY67" i="55" s="1"/>
  <c r="D48" i="55"/>
  <c r="A48" i="55"/>
  <c r="D34" i="55"/>
  <c r="A34" i="55"/>
  <c r="D12" i="55"/>
  <c r="A12" i="55"/>
  <c r="D3" i="55"/>
  <c r="A3" i="55"/>
  <c r="D29" i="55"/>
  <c r="A29" i="55"/>
  <c r="A32" i="54"/>
  <c r="D32" i="54"/>
  <c r="A48" i="54"/>
  <c r="D48" i="54"/>
  <c r="A24" i="54"/>
  <c r="D24" i="54"/>
  <c r="D56" i="54"/>
  <c r="A56" i="54"/>
  <c r="D117" i="54"/>
  <c r="A83" i="54"/>
  <c r="D83" i="54"/>
  <c r="A120" i="54"/>
  <c r="D120" i="54"/>
  <c r="D82" i="54"/>
  <c r="A82" i="54"/>
  <c r="D87" i="54"/>
  <c r="A87" i="54"/>
  <c r="W128" i="54"/>
  <c r="V128" i="54"/>
  <c r="AY128" i="54" s="1"/>
  <c r="U128" i="54"/>
  <c r="AS128" i="54"/>
  <c r="AF128" i="54"/>
  <c r="S128" i="54"/>
  <c r="AB128" i="54"/>
  <c r="AA128" i="54"/>
  <c r="Z128" i="54"/>
  <c r="AZ128" i="54" s="1"/>
  <c r="Y128" i="54"/>
  <c r="R128" i="54"/>
  <c r="Q128" i="54"/>
  <c r="BA128" i="54" s="1"/>
  <c r="P128" i="54"/>
  <c r="D122" i="54"/>
  <c r="A122" i="54"/>
  <c r="D64" i="54"/>
  <c r="A64" i="54"/>
  <c r="D38" i="54"/>
  <c r="A38" i="54"/>
  <c r="D36" i="54"/>
  <c r="A36" i="54"/>
  <c r="A23" i="54"/>
  <c r="D23" i="54"/>
  <c r="D12" i="54"/>
  <c r="A12" i="54"/>
  <c r="R67" i="54"/>
  <c r="U67" i="54"/>
  <c r="A39" i="54"/>
  <c r="D39" i="54"/>
  <c r="V10" i="54"/>
  <c r="AY10" i="54" s="1"/>
  <c r="W3" i="54"/>
  <c r="AB3" i="54"/>
  <c r="D127" i="54"/>
  <c r="A127" i="54"/>
  <c r="A97" i="54"/>
  <c r="D97" i="54"/>
  <c r="D88" i="54"/>
  <c r="A88" i="54"/>
  <c r="AA41" i="54"/>
  <c r="Z41" i="54"/>
  <c r="AZ41" i="54" s="1"/>
  <c r="Y41" i="54"/>
  <c r="V41" i="54"/>
  <c r="AY41" i="54" s="1"/>
  <c r="AE41" i="54" a="1"/>
  <c r="AE41" i="54" s="1"/>
  <c r="R41" i="54"/>
  <c r="P41" i="54"/>
  <c r="U97" i="54"/>
  <c r="R97" i="54"/>
  <c r="Z97" i="54"/>
  <c r="AZ97" i="54" s="1"/>
  <c r="Y97" i="54"/>
  <c r="W97" i="54"/>
  <c r="AB97" i="54"/>
  <c r="AA97" i="54"/>
  <c r="V97" i="54"/>
  <c r="AY97" i="54" s="1"/>
  <c r="AS97" i="54"/>
  <c r="AF97" i="54" s="1"/>
  <c r="S97" i="54"/>
  <c r="Q97" i="54"/>
  <c r="BA97" i="54" s="1"/>
  <c r="P97" i="54"/>
  <c r="W91" i="54"/>
  <c r="AS91" i="54"/>
  <c r="AF91" i="54" s="1"/>
  <c r="S91" i="54"/>
  <c r="AA91" i="54"/>
  <c r="Q91" i="54"/>
  <c r="BA91" i="54" s="1"/>
  <c r="P91" i="54"/>
  <c r="Z91" i="54"/>
  <c r="AZ91" i="54" s="1"/>
  <c r="Y91" i="54"/>
  <c r="V91" i="54"/>
  <c r="AY91" i="54" s="1"/>
  <c r="U91" i="54"/>
  <c r="AB91" i="54"/>
  <c r="R91" i="54"/>
  <c r="D22" i="54"/>
  <c r="A22" i="54"/>
  <c r="A45" i="54"/>
  <c r="D45" i="54"/>
  <c r="D11" i="54"/>
  <c r="A11" i="54"/>
  <c r="D85" i="54"/>
  <c r="A85" i="54"/>
  <c r="A91" i="54"/>
  <c r="D91" i="54"/>
  <c r="Z47" i="54"/>
  <c r="AZ47" i="54" s="1"/>
  <c r="Y47" i="54"/>
  <c r="D41" i="54"/>
  <c r="A41" i="54"/>
  <c r="D2" i="54"/>
  <c r="A2" i="54"/>
  <c r="D7" i="54"/>
  <c r="A7" i="54"/>
  <c r="D114" i="54"/>
  <c r="A114" i="54"/>
  <c r="D90" i="54"/>
  <c r="A90" i="54"/>
  <c r="A84" i="54"/>
  <c r="D84" i="54"/>
  <c r="D59" i="54"/>
  <c r="A59" i="54"/>
  <c r="D47" i="54"/>
  <c r="A47" i="54"/>
  <c r="P43" i="54"/>
  <c r="V43" i="54"/>
  <c r="AY43" i="54" s="1"/>
  <c r="Z23" i="54"/>
  <c r="AZ23" i="54" s="1"/>
  <c r="D8" i="54"/>
  <c r="A8" i="54"/>
  <c r="D25" i="54"/>
  <c r="A25" i="54"/>
  <c r="A15" i="54"/>
  <c r="D15" i="54"/>
  <c r="D96" i="54"/>
  <c r="A96" i="54"/>
  <c r="D60" i="54"/>
  <c r="A60" i="54"/>
  <c r="R64" i="54"/>
  <c r="AA64" i="54"/>
  <c r="Q64" i="54"/>
  <c r="BA64" i="54" s="1"/>
  <c r="AU64" i="54"/>
  <c r="Y64" i="54"/>
  <c r="S64" i="54"/>
  <c r="P64" i="54"/>
  <c r="V64" i="54"/>
  <c r="AY64" i="54" s="1"/>
  <c r="D35" i="54"/>
  <c r="A35" i="54"/>
  <c r="A43" i="54"/>
  <c r="D43" i="54"/>
  <c r="AA25" i="54"/>
  <c r="Q25" i="54"/>
  <c r="BA25" i="54" s="1"/>
  <c r="BB25" i="54" s="1"/>
  <c r="S25" i="54"/>
  <c r="U25" i="54"/>
  <c r="R25" i="54"/>
  <c r="Y119" i="54"/>
  <c r="W119" i="54"/>
  <c r="AE119" i="54" a="1"/>
  <c r="AE119" i="54" s="1"/>
  <c r="U119" i="54"/>
  <c r="AA119" i="54"/>
  <c r="Z119" i="54"/>
  <c r="AZ119" i="54" s="1"/>
  <c r="AB119" i="54"/>
  <c r="AA96" i="54"/>
  <c r="Q96" i="54"/>
  <c r="BA96" i="54" s="1"/>
  <c r="W96" i="54"/>
  <c r="U96" i="54"/>
  <c r="P96" i="54"/>
  <c r="AB96" i="54"/>
  <c r="Z96" i="54"/>
  <c r="AZ96" i="54" s="1"/>
  <c r="Y96" i="54"/>
  <c r="AS96" i="54"/>
  <c r="AF96" i="54" s="1"/>
  <c r="V96" i="54"/>
  <c r="AY96" i="54" s="1"/>
  <c r="S96" i="54"/>
  <c r="R96" i="54"/>
  <c r="Q65" i="54"/>
  <c r="BA65" i="54" s="1"/>
  <c r="P65" i="54"/>
  <c r="S65" i="54"/>
  <c r="R65" i="54"/>
  <c r="AB71" i="54"/>
  <c r="W71" i="54"/>
  <c r="AE71" i="54" a="1"/>
  <c r="AE71" i="54" s="1"/>
  <c r="Y71" i="54"/>
  <c r="U71" i="54"/>
  <c r="AA71" i="54"/>
  <c r="Z71" i="54"/>
  <c r="AZ71" i="54" s="1"/>
  <c r="A89" i="54"/>
  <c r="D89" i="54"/>
  <c r="AE39" i="54" a="1"/>
  <c r="AE39" i="54" s="1"/>
  <c r="V39" i="54"/>
  <c r="AY39" i="54" s="1"/>
  <c r="AA39" i="54"/>
  <c r="U39" i="54"/>
  <c r="S39" i="54"/>
  <c r="R39" i="54"/>
  <c r="D5" i="54"/>
  <c r="A5" i="54"/>
  <c r="Y17" i="54"/>
  <c r="AU17" i="54"/>
  <c r="W17" i="54"/>
  <c r="V17" i="54"/>
  <c r="AY17" i="54" s="1"/>
  <c r="S17" i="54"/>
  <c r="Q17" i="54"/>
  <c r="BA17" i="54" s="1"/>
  <c r="P17" i="54"/>
  <c r="R17" i="54"/>
  <c r="AB17" i="54"/>
  <c r="AA17" i="54"/>
  <c r="Z17" i="54"/>
  <c r="AZ17" i="54" s="1"/>
  <c r="U17" i="54"/>
  <c r="D4" i="54"/>
  <c r="A4" i="54"/>
  <c r="D25" i="53"/>
  <c r="A25" i="53"/>
  <c r="D33" i="53"/>
  <c r="A33" i="53"/>
  <c r="D127" i="53"/>
  <c r="A127" i="53"/>
  <c r="D93" i="53"/>
  <c r="A93" i="53"/>
  <c r="A128" i="53"/>
  <c r="D128" i="53"/>
  <c r="A95" i="53"/>
  <c r="D95" i="53"/>
  <c r="D123" i="53"/>
  <c r="A123" i="53"/>
  <c r="A105" i="53"/>
  <c r="D105" i="53"/>
  <c r="A72" i="53"/>
  <c r="D72" i="53"/>
  <c r="S46" i="53"/>
  <c r="Z46" i="53"/>
  <c r="AZ46" i="53" s="1"/>
  <c r="Y46" i="53"/>
  <c r="AA46" i="53"/>
  <c r="A46" i="53"/>
  <c r="D46" i="53"/>
  <c r="D28" i="53"/>
  <c r="A28" i="53"/>
  <c r="D20" i="53"/>
  <c r="A20" i="53"/>
  <c r="A39" i="53"/>
  <c r="D39" i="53"/>
  <c r="D30" i="53"/>
  <c r="A30" i="53"/>
  <c r="D11" i="53"/>
  <c r="A11" i="53"/>
  <c r="Y127" i="53"/>
  <c r="W127" i="53"/>
  <c r="AE127" i="53" a="1"/>
  <c r="AE127" i="53" s="1"/>
  <c r="V127" i="53"/>
  <c r="AY127" i="53" s="1"/>
  <c r="U127" i="53"/>
  <c r="S127" i="53"/>
  <c r="AB127" i="53"/>
  <c r="R127" i="53"/>
  <c r="AA127" i="53"/>
  <c r="Q127" i="53"/>
  <c r="BA127" i="53" s="1"/>
  <c r="BB127" i="53" s="1"/>
  <c r="P127" i="53"/>
  <c r="Z127" i="53"/>
  <c r="AZ127" i="53" s="1"/>
  <c r="D94" i="53"/>
  <c r="A94" i="53"/>
  <c r="Y110" i="53"/>
  <c r="Q110" i="53"/>
  <c r="BA110" i="53" s="1"/>
  <c r="BB110" i="53" s="1"/>
  <c r="AA110" i="53"/>
  <c r="W86" i="53"/>
  <c r="P86" i="53"/>
  <c r="AB91" i="53"/>
  <c r="AA91" i="53"/>
  <c r="AE91" i="53" a="1"/>
  <c r="AE91" i="53" s="1"/>
  <c r="V91" i="53"/>
  <c r="AY91" i="53" s="1"/>
  <c r="Z91" i="53"/>
  <c r="AZ91" i="53" s="1"/>
  <c r="Y91" i="53"/>
  <c r="U91" i="53"/>
  <c r="W91" i="53"/>
  <c r="Z49" i="53"/>
  <c r="AZ49" i="53" s="1"/>
  <c r="W49" i="53"/>
  <c r="A71" i="53"/>
  <c r="D71" i="53"/>
  <c r="D41" i="53"/>
  <c r="A41" i="53"/>
  <c r="D43" i="53"/>
  <c r="A43" i="53"/>
  <c r="U37" i="53"/>
  <c r="D10" i="53"/>
  <c r="A10" i="53"/>
  <c r="A122" i="53"/>
  <c r="D122" i="53"/>
  <c r="D97" i="53"/>
  <c r="A97" i="53"/>
  <c r="A98" i="53"/>
  <c r="D98" i="53"/>
  <c r="AA47" i="53"/>
  <c r="Q47" i="53"/>
  <c r="BA47" i="53" s="1"/>
  <c r="BB47" i="53" s="1"/>
  <c r="Z47" i="53"/>
  <c r="AZ47" i="53" s="1"/>
  <c r="P47" i="53"/>
  <c r="AU47" i="53"/>
  <c r="Y47" i="53"/>
  <c r="W47" i="53"/>
  <c r="U47" i="53"/>
  <c r="R47" i="53"/>
  <c r="AE47" i="53" a="1"/>
  <c r="AE47" i="53" s="1"/>
  <c r="AB47" i="53"/>
  <c r="V47" i="53"/>
  <c r="AY47" i="53" s="1"/>
  <c r="S47" i="53"/>
  <c r="A70" i="53"/>
  <c r="D70" i="53"/>
  <c r="A60" i="53"/>
  <c r="D60" i="53"/>
  <c r="AA41" i="53"/>
  <c r="S41" i="53"/>
  <c r="R41" i="53"/>
  <c r="P41" i="53"/>
  <c r="D52" i="53"/>
  <c r="A52" i="53"/>
  <c r="Y43" i="53"/>
  <c r="P43" i="53"/>
  <c r="Z43" i="53"/>
  <c r="AZ43" i="53" s="1"/>
  <c r="A16" i="53"/>
  <c r="D16" i="53"/>
  <c r="AA24" i="53"/>
  <c r="Q24" i="53"/>
  <c r="BA24" i="53" s="1"/>
  <c r="V24" i="53"/>
  <c r="AY24" i="53" s="1"/>
  <c r="S24" i="53"/>
  <c r="AU24" i="53"/>
  <c r="U19" i="53"/>
  <c r="W19" i="53"/>
  <c r="R19" i="53"/>
  <c r="AB19" i="53"/>
  <c r="A2" i="53"/>
  <c r="D2" i="53"/>
  <c r="Q87" i="53"/>
  <c r="BA87" i="53" s="1"/>
  <c r="AB87" i="53"/>
  <c r="A69" i="53"/>
  <c r="D69" i="53"/>
  <c r="D31" i="53"/>
  <c r="A31" i="53"/>
  <c r="D37" i="53"/>
  <c r="A37" i="53"/>
  <c r="A42" i="53"/>
  <c r="D42" i="53"/>
  <c r="R96" i="53"/>
  <c r="S96" i="53"/>
  <c r="A68" i="53"/>
  <c r="D68" i="53"/>
  <c r="AU31" i="53"/>
  <c r="S31" i="53"/>
  <c r="AB31" i="53"/>
  <c r="AE31" i="53" a="1"/>
  <c r="AE31" i="53" s="1"/>
  <c r="Z31" i="53"/>
  <c r="AZ31" i="53" s="1"/>
  <c r="V31" i="53"/>
  <c r="AY31" i="53" s="1"/>
  <c r="D18" i="53"/>
  <c r="A18" i="53"/>
  <c r="D19" i="53"/>
  <c r="A19" i="53"/>
  <c r="D64" i="53"/>
  <c r="A64" i="53"/>
  <c r="A67" i="53"/>
  <c r="D67" i="53"/>
  <c r="D49" i="53"/>
  <c r="A49" i="53"/>
  <c r="D29" i="53"/>
  <c r="A29" i="53"/>
  <c r="D99" i="53"/>
  <c r="A99" i="53"/>
  <c r="A66" i="53"/>
  <c r="D66" i="53"/>
  <c r="D47" i="53"/>
  <c r="A47" i="53"/>
  <c r="S57" i="53"/>
  <c r="AU57" i="53"/>
  <c r="D45" i="53"/>
  <c r="A45" i="53"/>
  <c r="R39" i="53"/>
  <c r="Q39" i="53"/>
  <c r="BA39" i="53" s="1"/>
  <c r="P39" i="53"/>
  <c r="AA39" i="53"/>
  <c r="Z39" i="53"/>
  <c r="AZ39" i="53" s="1"/>
  <c r="W39" i="53"/>
  <c r="AU39" i="53"/>
  <c r="S39" i="53"/>
  <c r="D27" i="53"/>
  <c r="A27" i="53"/>
  <c r="D58" i="53"/>
  <c r="A58" i="53"/>
  <c r="A129" i="53"/>
  <c r="D129" i="53"/>
  <c r="Q99" i="53"/>
  <c r="BA99" i="53" s="1"/>
  <c r="AS99" i="53"/>
  <c r="AF99" i="53" s="1"/>
  <c r="P99" i="53"/>
  <c r="S99" i="53"/>
  <c r="R99" i="53"/>
  <c r="AB65" i="53"/>
  <c r="Y65" i="53"/>
  <c r="V65" i="53"/>
  <c r="AY65" i="53" s="1"/>
  <c r="R65" i="53"/>
  <c r="D65" i="53"/>
  <c r="A65" i="53"/>
  <c r="D62" i="53"/>
  <c r="A62" i="53"/>
  <c r="D57" i="53"/>
  <c r="A57" i="53"/>
  <c r="W20" i="53"/>
  <c r="AA20" i="53"/>
  <c r="S20" i="53"/>
  <c r="AB20" i="53"/>
  <c r="Z20" i="53"/>
  <c r="AZ20" i="53" s="1"/>
  <c r="A61" i="53"/>
  <c r="D61" i="53"/>
  <c r="U27" i="53"/>
  <c r="AU27" i="53"/>
  <c r="S27" i="53"/>
  <c r="AA27" i="53"/>
  <c r="Y27" i="53"/>
  <c r="AE27" i="53" a="1"/>
  <c r="AE27" i="53" s="1"/>
  <c r="AB27" i="53"/>
  <c r="Z27" i="53"/>
  <c r="AZ27" i="53" s="1"/>
  <c r="W27" i="53"/>
  <c r="D124" i="53"/>
  <c r="A124" i="53"/>
  <c r="D26" i="52"/>
  <c r="A26" i="52"/>
  <c r="D18" i="52"/>
  <c r="A18" i="52"/>
  <c r="A10" i="52"/>
  <c r="D10" i="52"/>
  <c r="D100" i="52"/>
  <c r="A100" i="52"/>
  <c r="A63" i="52"/>
  <c r="D63" i="52"/>
  <c r="D49" i="52"/>
  <c r="A49" i="52"/>
  <c r="D47" i="52"/>
  <c r="A47" i="52"/>
  <c r="P53" i="52"/>
  <c r="AB53" i="52"/>
  <c r="A15" i="52"/>
  <c r="D15" i="52"/>
  <c r="D17" i="52"/>
  <c r="A17" i="52"/>
  <c r="D112" i="52"/>
  <c r="A112" i="52"/>
  <c r="D106" i="52"/>
  <c r="A106" i="52"/>
  <c r="D69" i="52"/>
  <c r="A69" i="52"/>
  <c r="D25" i="52"/>
  <c r="A25" i="52"/>
  <c r="AB8" i="52"/>
  <c r="AA8" i="52"/>
  <c r="Z8" i="52"/>
  <c r="AZ8" i="52" s="1"/>
  <c r="AU8" i="52"/>
  <c r="AE8" i="52" a="1"/>
  <c r="AE8" i="52" s="1"/>
  <c r="U8" i="52"/>
  <c r="A35" i="52"/>
  <c r="D35" i="52"/>
  <c r="D101" i="52"/>
  <c r="A101" i="52"/>
  <c r="A78" i="52"/>
  <c r="D78" i="52"/>
  <c r="D68" i="52"/>
  <c r="A68" i="52"/>
  <c r="D50" i="52"/>
  <c r="A50" i="52"/>
  <c r="A37" i="52"/>
  <c r="D37" i="52"/>
  <c r="Z24" i="52"/>
  <c r="AZ24" i="52" s="1"/>
  <c r="Y24" i="52"/>
  <c r="AU24" i="52"/>
  <c r="D8" i="52"/>
  <c r="A8" i="52"/>
  <c r="D67" i="52"/>
  <c r="A67" i="52"/>
  <c r="D48" i="52"/>
  <c r="A48" i="52"/>
  <c r="D53" i="52"/>
  <c r="A53" i="52"/>
  <c r="D45" i="52"/>
  <c r="A45" i="52"/>
  <c r="A113" i="52"/>
  <c r="D113" i="52"/>
  <c r="A109" i="52"/>
  <c r="D109" i="52"/>
  <c r="D105" i="52"/>
  <c r="A105" i="52"/>
  <c r="A103" i="52"/>
  <c r="D103" i="52"/>
  <c r="P80" i="52"/>
  <c r="AB80" i="52"/>
  <c r="A76" i="52"/>
  <c r="D76" i="52"/>
  <c r="D66" i="52"/>
  <c r="A66" i="52"/>
  <c r="D46" i="52"/>
  <c r="A46" i="52"/>
  <c r="D39" i="52"/>
  <c r="A39" i="52"/>
  <c r="D24" i="52"/>
  <c r="A24" i="52"/>
  <c r="D43" i="52"/>
  <c r="A43" i="52"/>
  <c r="AA113" i="52"/>
  <c r="Q113" i="52"/>
  <c r="BA113" i="52" s="1"/>
  <c r="S113" i="52"/>
  <c r="D56" i="52"/>
  <c r="A56" i="52"/>
  <c r="D44" i="52"/>
  <c r="A44" i="52"/>
  <c r="AU41" i="52"/>
  <c r="R41" i="52"/>
  <c r="AA41" i="52"/>
  <c r="A74" i="52"/>
  <c r="D74" i="52"/>
  <c r="AA64" i="52"/>
  <c r="D42" i="52"/>
  <c r="A42" i="52"/>
  <c r="R74" i="52"/>
  <c r="AA74" i="52"/>
  <c r="A73" i="52"/>
  <c r="D73" i="52"/>
  <c r="A72" i="52"/>
  <c r="D72" i="52"/>
  <c r="D55" i="52"/>
  <c r="A55" i="52"/>
  <c r="Q49" i="52"/>
  <c r="BA49" i="52" s="1"/>
  <c r="Z49" i="52"/>
  <c r="AZ49" i="52" s="1"/>
  <c r="D51" i="52"/>
  <c r="A51" i="52"/>
  <c r="D41" i="52"/>
  <c r="A41" i="52"/>
  <c r="D16" i="52"/>
  <c r="A16" i="52"/>
  <c r="Y17" i="52"/>
  <c r="AU17" i="52"/>
  <c r="W17" i="52"/>
  <c r="V17" i="52"/>
  <c r="AY17" i="52" s="1"/>
  <c r="U17" i="52"/>
  <c r="S17" i="52"/>
  <c r="AA17" i="52"/>
  <c r="Q17" i="52"/>
  <c r="BA17" i="52" s="1"/>
  <c r="P17" i="52"/>
  <c r="AB17" i="52"/>
  <c r="Z17" i="52"/>
  <c r="AZ17" i="52" s="1"/>
  <c r="R17" i="52"/>
  <c r="D49" i="51"/>
  <c r="A49" i="51"/>
  <c r="D25" i="51"/>
  <c r="A25" i="51"/>
  <c r="D17" i="51"/>
  <c r="A17" i="51"/>
  <c r="A9" i="51"/>
  <c r="D9" i="51"/>
  <c r="D109" i="51"/>
  <c r="A109" i="51"/>
  <c r="A79" i="51"/>
  <c r="D79" i="51"/>
  <c r="D75" i="51"/>
  <c r="A75" i="51"/>
  <c r="D120" i="51"/>
  <c r="A120" i="51"/>
  <c r="D108" i="51"/>
  <c r="A108" i="51"/>
  <c r="AB101" i="51"/>
  <c r="R101" i="51"/>
  <c r="S101" i="51"/>
  <c r="P101" i="51"/>
  <c r="AA101" i="51"/>
  <c r="W101" i="51"/>
  <c r="AB45" i="51"/>
  <c r="AA45" i="51"/>
  <c r="Z45" i="51"/>
  <c r="AZ45" i="51" s="1"/>
  <c r="AU45" i="51"/>
  <c r="Y45" i="51"/>
  <c r="AE45" i="51" a="1"/>
  <c r="AE45" i="51" s="1"/>
  <c r="W45" i="51"/>
  <c r="U45" i="51"/>
  <c r="D37" i="51"/>
  <c r="A37" i="51"/>
  <c r="U60" i="51"/>
  <c r="P60" i="51"/>
  <c r="AE60" i="51" a="1"/>
  <c r="AE60" i="51" s="1"/>
  <c r="A38" i="51"/>
  <c r="D38" i="51"/>
  <c r="AE42" i="51" a="1"/>
  <c r="AE42" i="51" s="1"/>
  <c r="Z42" i="51"/>
  <c r="AZ42" i="51" s="1"/>
  <c r="P42" i="51"/>
  <c r="AE31" i="51" a="1"/>
  <c r="AE31" i="51" s="1"/>
  <c r="V31" i="51"/>
  <c r="AY31" i="51" s="1"/>
  <c r="U31" i="51"/>
  <c r="AA31" i="51"/>
  <c r="Q31" i="51"/>
  <c r="BA31" i="51" s="1"/>
  <c r="P31" i="51"/>
  <c r="AB31" i="51"/>
  <c r="Z31" i="51"/>
  <c r="AZ31" i="51" s="1"/>
  <c r="Y31" i="51"/>
  <c r="W31" i="51"/>
  <c r="S31" i="51"/>
  <c r="R31" i="51"/>
  <c r="AU31" i="51"/>
  <c r="A81" i="51"/>
  <c r="D81" i="51"/>
  <c r="W76" i="51"/>
  <c r="R76" i="51"/>
  <c r="Z76" i="51"/>
  <c r="AZ76" i="51" s="1"/>
  <c r="A78" i="51"/>
  <c r="D78" i="51"/>
  <c r="Y43" i="51"/>
  <c r="D64" i="51"/>
  <c r="A64" i="51"/>
  <c r="A27" i="51"/>
  <c r="D27" i="51"/>
  <c r="D57" i="51"/>
  <c r="A57" i="51"/>
  <c r="D113" i="51"/>
  <c r="A113" i="51"/>
  <c r="D115" i="51"/>
  <c r="A115" i="51"/>
  <c r="D53" i="51"/>
  <c r="A53" i="51"/>
  <c r="AU61" i="51"/>
  <c r="AB61" i="51"/>
  <c r="AA61" i="51"/>
  <c r="Y61" i="51"/>
  <c r="Y44" i="51"/>
  <c r="V44" i="51"/>
  <c r="AY44" i="51" s="1"/>
  <c r="U44" i="51"/>
  <c r="S44" i="51"/>
  <c r="Z44" i="51"/>
  <c r="AZ44" i="51" s="1"/>
  <c r="P44" i="51"/>
  <c r="A74" i="51"/>
  <c r="D74" i="51"/>
  <c r="A32" i="51"/>
  <c r="D32" i="51"/>
  <c r="D21" i="51"/>
  <c r="A21" i="51"/>
  <c r="D85" i="51"/>
  <c r="A85" i="51"/>
  <c r="D52" i="51"/>
  <c r="A52" i="51"/>
  <c r="V30" i="51"/>
  <c r="AY30" i="51" s="1"/>
  <c r="Z30" i="51"/>
  <c r="AZ30" i="51" s="1"/>
  <c r="D10" i="51"/>
  <c r="A10" i="51"/>
  <c r="AU8" i="51"/>
  <c r="S8" i="51"/>
  <c r="R8" i="51"/>
  <c r="Q8" i="51"/>
  <c r="BA8" i="51" s="1"/>
  <c r="D62" i="51"/>
  <c r="A62" i="51"/>
  <c r="D51" i="51"/>
  <c r="A51" i="51"/>
  <c r="D55" i="51"/>
  <c r="A55" i="51"/>
  <c r="A60" i="51"/>
  <c r="D60" i="51"/>
  <c r="D41" i="51"/>
  <c r="A41" i="51"/>
  <c r="A29" i="51"/>
  <c r="D29" i="51"/>
  <c r="AA15" i="51"/>
  <c r="Q15" i="51"/>
  <c r="BA15" i="51" s="1"/>
  <c r="BB15" i="51" s="1"/>
  <c r="Z15" i="51"/>
  <c r="AZ15" i="51" s="1"/>
  <c r="P15" i="51"/>
  <c r="AE15" i="51" a="1"/>
  <c r="AE15" i="51" s="1"/>
  <c r="V15" i="51"/>
  <c r="AY15" i="51" s="1"/>
  <c r="AB15" i="51"/>
  <c r="Y15" i="51"/>
  <c r="AU15" i="51"/>
  <c r="W15" i="51"/>
  <c r="U15" i="51"/>
  <c r="R15" i="51"/>
  <c r="S15" i="51"/>
  <c r="AE111" i="51" a="1"/>
  <c r="AE111" i="51" s="1"/>
  <c r="V111" i="51"/>
  <c r="AY111" i="51" s="1"/>
  <c r="S111" i="51"/>
  <c r="AA111" i="51"/>
  <c r="U111" i="51"/>
  <c r="Z111" i="51"/>
  <c r="AZ111" i="51" s="1"/>
  <c r="Y111" i="51"/>
  <c r="W111" i="51"/>
  <c r="R111" i="51"/>
  <c r="Q111" i="51"/>
  <c r="BA111" i="51" s="1"/>
  <c r="P111" i="51"/>
  <c r="AB111" i="51"/>
  <c r="A83" i="51"/>
  <c r="D83" i="51"/>
  <c r="S98" i="51"/>
  <c r="R98" i="51"/>
  <c r="P98" i="51"/>
  <c r="Y98" i="51"/>
  <c r="Q98" i="51"/>
  <c r="BA98" i="51" s="1"/>
  <c r="AS98" i="51"/>
  <c r="AF98" i="51" s="1"/>
  <c r="AU59" i="51"/>
  <c r="Q59" i="51"/>
  <c r="BA59" i="51" s="1"/>
  <c r="V59" i="51"/>
  <c r="AY59" i="51" s="1"/>
  <c r="D50" i="51"/>
  <c r="A50" i="51"/>
  <c r="D61" i="51"/>
  <c r="A61" i="51"/>
  <c r="AU46" i="51"/>
  <c r="Y46" i="51"/>
  <c r="V46" i="51"/>
  <c r="AY46" i="51" s="1"/>
  <c r="AA46" i="51"/>
  <c r="Z46" i="51"/>
  <c r="AZ46" i="51" s="1"/>
  <c r="R46" i="51"/>
  <c r="AB46" i="51"/>
  <c r="U28" i="51"/>
  <c r="AA28" i="51"/>
  <c r="Q28" i="51"/>
  <c r="BA28" i="51" s="1"/>
  <c r="BB28" i="51" s="1"/>
  <c r="AU28" i="51"/>
  <c r="AB28" i="51"/>
  <c r="Z28" i="51"/>
  <c r="AZ28" i="51" s="1"/>
  <c r="Y28" i="51"/>
  <c r="D65" i="51"/>
  <c r="A65" i="51"/>
  <c r="D20" i="51"/>
  <c r="A20" i="51"/>
  <c r="Y2" i="51"/>
  <c r="A41" i="50"/>
  <c r="D41" i="50"/>
  <c r="A97" i="50"/>
  <c r="A33" i="50"/>
  <c r="D57" i="50"/>
  <c r="A57" i="50"/>
  <c r="D89" i="50"/>
  <c r="A89" i="50"/>
  <c r="AS123" i="50"/>
  <c r="AF123" i="50" s="1"/>
  <c r="S123" i="50"/>
  <c r="R123" i="50"/>
  <c r="Q123" i="50"/>
  <c r="BA123" i="50" s="1"/>
  <c r="P123" i="50"/>
  <c r="W79" i="50"/>
  <c r="AA79" i="50"/>
  <c r="P79" i="50"/>
  <c r="Z79" i="50"/>
  <c r="AZ79" i="50" s="1"/>
  <c r="Y79" i="50"/>
  <c r="V79" i="50"/>
  <c r="AY79" i="50" s="1"/>
  <c r="S79" i="50"/>
  <c r="R79" i="50"/>
  <c r="Q79" i="50"/>
  <c r="BA79" i="50" s="1"/>
  <c r="AS79" i="50"/>
  <c r="AF79" i="50" s="1"/>
  <c r="AB79" i="50"/>
  <c r="D39" i="50"/>
  <c r="A39" i="50"/>
  <c r="D84" i="50"/>
  <c r="A84" i="50"/>
  <c r="D34" i="50"/>
  <c r="A34" i="50"/>
  <c r="D16" i="50"/>
  <c r="A16" i="50"/>
  <c r="D4" i="50"/>
  <c r="A4" i="50"/>
  <c r="Y6" i="50"/>
  <c r="Z6" i="50"/>
  <c r="AZ6" i="50" s="1"/>
  <c r="U6" i="50"/>
  <c r="AE6" i="50" a="1"/>
  <c r="AE6" i="50" s="1"/>
  <c r="AB6" i="50"/>
  <c r="D114" i="50"/>
  <c r="A114" i="50"/>
  <c r="A61" i="50"/>
  <c r="D61" i="50"/>
  <c r="D64" i="50"/>
  <c r="A64" i="50"/>
  <c r="D13" i="50"/>
  <c r="A13" i="50"/>
  <c r="A17" i="50"/>
  <c r="D17" i="50"/>
  <c r="D92" i="50"/>
  <c r="A92" i="50"/>
  <c r="A42" i="50"/>
  <c r="D42" i="50"/>
  <c r="U61" i="50"/>
  <c r="S61" i="50"/>
  <c r="P61" i="50"/>
  <c r="R61" i="50"/>
  <c r="Y61" i="50"/>
  <c r="D117" i="50"/>
  <c r="A117" i="50"/>
  <c r="D85" i="50"/>
  <c r="A85" i="50"/>
  <c r="AB65" i="50"/>
  <c r="R65" i="50"/>
  <c r="Z65" i="50"/>
  <c r="AZ65" i="50" s="1"/>
  <c r="S65" i="50"/>
  <c r="AA65" i="50"/>
  <c r="D87" i="50"/>
  <c r="A87" i="50"/>
  <c r="R60" i="50"/>
  <c r="S60" i="50"/>
  <c r="A12" i="50"/>
  <c r="D12" i="50"/>
  <c r="A116" i="50"/>
  <c r="D116" i="50"/>
  <c r="Q128" i="50"/>
  <c r="BA128" i="50" s="1"/>
  <c r="AB128" i="50"/>
  <c r="D115" i="50"/>
  <c r="A115" i="50"/>
  <c r="A120" i="50"/>
  <c r="D120" i="50"/>
  <c r="D83" i="50"/>
  <c r="A83" i="50"/>
  <c r="A128" i="50"/>
  <c r="D128" i="50"/>
  <c r="W115" i="50"/>
  <c r="D82" i="50"/>
  <c r="A82" i="50"/>
  <c r="D22" i="50"/>
  <c r="A22" i="50"/>
  <c r="D60" i="50"/>
  <c r="A60" i="50"/>
  <c r="AA71" i="50"/>
  <c r="Q71" i="50"/>
  <c r="BA71" i="50" s="1"/>
  <c r="V71" i="50"/>
  <c r="AY71" i="50" s="1"/>
  <c r="W71" i="50"/>
  <c r="U71" i="50"/>
  <c r="R71" i="50"/>
  <c r="P71" i="50"/>
  <c r="S71" i="50"/>
  <c r="A20" i="50"/>
  <c r="D20" i="50"/>
  <c r="A123" i="50"/>
  <c r="D123" i="50"/>
  <c r="A90" i="50"/>
  <c r="D90" i="50"/>
  <c r="D65" i="50"/>
  <c r="A65" i="50"/>
  <c r="AA5" i="50"/>
  <c r="D6" i="50"/>
  <c r="A6" i="50"/>
  <c r="V98" i="49"/>
  <c r="AY98" i="49" s="1"/>
  <c r="A58" i="49"/>
  <c r="D58" i="49"/>
  <c r="W66" i="49"/>
  <c r="U66" i="49"/>
  <c r="AB66" i="49"/>
  <c r="Y66" i="49"/>
  <c r="AA66" i="49"/>
  <c r="A90" i="49"/>
  <c r="D90" i="49"/>
  <c r="A129" i="49"/>
  <c r="D129" i="49"/>
  <c r="V104" i="49"/>
  <c r="AY104" i="49" s="1"/>
  <c r="U104" i="49"/>
  <c r="AS104" i="49"/>
  <c r="AF104" i="49" s="1"/>
  <c r="S104" i="49"/>
  <c r="Q104" i="49"/>
  <c r="BA104" i="49" s="1"/>
  <c r="P104" i="49"/>
  <c r="AA104" i="49"/>
  <c r="R104" i="49"/>
  <c r="P42" i="49"/>
  <c r="A30" i="49"/>
  <c r="D30" i="49"/>
  <c r="A96" i="49"/>
  <c r="D96" i="49"/>
  <c r="D44" i="49"/>
  <c r="A44" i="49"/>
  <c r="AA11" i="49"/>
  <c r="Q11" i="49"/>
  <c r="BA11" i="49" s="1"/>
  <c r="BB11" i="49" s="1"/>
  <c r="AU11" i="49"/>
  <c r="W11" i="49"/>
  <c r="Y11" i="49"/>
  <c r="V11" i="49"/>
  <c r="AY11" i="49" s="1"/>
  <c r="U11" i="49"/>
  <c r="S11" i="49"/>
  <c r="R11" i="49"/>
  <c r="P11" i="49"/>
  <c r="AE11" i="49" a="1"/>
  <c r="AE11" i="49" s="1"/>
  <c r="AB11" i="49"/>
  <c r="Z11" i="49"/>
  <c r="AZ11" i="49" s="1"/>
  <c r="AB4" i="49"/>
  <c r="R4" i="49"/>
  <c r="D125" i="49"/>
  <c r="A125" i="49"/>
  <c r="A19" i="49"/>
  <c r="D19" i="49"/>
  <c r="D91" i="49"/>
  <c r="A91" i="49"/>
  <c r="W85" i="49"/>
  <c r="AS85" i="49"/>
  <c r="AF85" i="49" s="1"/>
  <c r="D39" i="49"/>
  <c r="A39" i="49"/>
  <c r="AA19" i="49"/>
  <c r="Q19" i="49"/>
  <c r="BA19" i="49" s="1"/>
  <c r="AU19" i="49"/>
  <c r="W19" i="49"/>
  <c r="V19" i="49"/>
  <c r="AY19" i="49" s="1"/>
  <c r="AB19" i="49"/>
  <c r="R19" i="49"/>
  <c r="Z19" i="49"/>
  <c r="AZ19" i="49" s="1"/>
  <c r="Y19" i="49"/>
  <c r="U19" i="49"/>
  <c r="S19" i="49"/>
  <c r="P19" i="49"/>
  <c r="A26" i="49"/>
  <c r="D26" i="49"/>
  <c r="Y6" i="49"/>
  <c r="AU6" i="49"/>
  <c r="W6" i="49"/>
  <c r="V6" i="49"/>
  <c r="AY6" i="49" s="1"/>
  <c r="AA6" i="49"/>
  <c r="Z6" i="49"/>
  <c r="AZ6" i="49" s="1"/>
  <c r="U6" i="49"/>
  <c r="S6" i="49"/>
  <c r="R6" i="49"/>
  <c r="Q6" i="49"/>
  <c r="BA6" i="49" s="1"/>
  <c r="P6" i="49"/>
  <c r="AB6" i="49"/>
  <c r="D123" i="49"/>
  <c r="A123" i="49"/>
  <c r="A128" i="49"/>
  <c r="D128" i="49"/>
  <c r="D126" i="49"/>
  <c r="A126" i="49"/>
  <c r="S27" i="49"/>
  <c r="Z27" i="49"/>
  <c r="AZ27" i="49" s="1"/>
  <c r="W27" i="49"/>
  <c r="D24" i="49"/>
  <c r="A24" i="49"/>
  <c r="U10" i="49"/>
  <c r="AA10" i="49"/>
  <c r="Q10" i="49"/>
  <c r="BA10" i="49" s="1"/>
  <c r="BB10" i="49" s="1"/>
  <c r="Y10" i="49"/>
  <c r="W10" i="49"/>
  <c r="V10" i="49"/>
  <c r="AY10" i="49" s="1"/>
  <c r="S10" i="49"/>
  <c r="R10" i="49"/>
  <c r="AU10" i="49"/>
  <c r="P10" i="49"/>
  <c r="AE10" i="49" a="1"/>
  <c r="AE10" i="49" s="1"/>
  <c r="AB10" i="49"/>
  <c r="Z10" i="49"/>
  <c r="AZ10" i="49" s="1"/>
  <c r="A122" i="49"/>
  <c r="D122" i="49"/>
  <c r="W114" i="49"/>
  <c r="D124" i="49"/>
  <c r="A124" i="49"/>
  <c r="A34" i="49"/>
  <c r="D34" i="49"/>
  <c r="AB26" i="49"/>
  <c r="U34" i="49"/>
  <c r="AU34" i="49"/>
  <c r="Y34" i="49"/>
  <c r="W34" i="49"/>
  <c r="S34" i="49"/>
  <c r="R34" i="49"/>
  <c r="Z34" i="49"/>
  <c r="AZ34" i="49" s="1"/>
  <c r="AB34" i="49"/>
  <c r="AA34" i="49"/>
  <c r="V34" i="49"/>
  <c r="AY34" i="49" s="1"/>
  <c r="BB34" i="49" s="1"/>
  <c r="Q34" i="49"/>
  <c r="BA34" i="49" s="1"/>
  <c r="P34" i="49"/>
  <c r="AB24" i="49"/>
  <c r="R24" i="49"/>
  <c r="AU24" i="49"/>
  <c r="S24" i="49"/>
  <c r="Z24" i="49"/>
  <c r="AZ24" i="49" s="1"/>
  <c r="V24" i="49"/>
  <c r="AY24" i="49" s="1"/>
  <c r="U24" i="49"/>
  <c r="Q24" i="49"/>
  <c r="BA24" i="49" s="1"/>
  <c r="P24" i="49"/>
  <c r="A31" i="49"/>
  <c r="D31" i="49"/>
  <c r="D9" i="49"/>
  <c r="A9" i="49"/>
  <c r="D94" i="49"/>
  <c r="A94" i="49"/>
  <c r="A105" i="49"/>
  <c r="D105" i="49"/>
  <c r="A23" i="49"/>
  <c r="D23" i="49"/>
  <c r="A10" i="49"/>
  <c r="D10" i="49"/>
  <c r="D93" i="49"/>
  <c r="A93" i="49"/>
  <c r="D27" i="49"/>
  <c r="A27" i="49"/>
  <c r="A11" i="49"/>
  <c r="D11" i="49"/>
  <c r="D100" i="48"/>
  <c r="A100" i="48"/>
  <c r="A102" i="48"/>
  <c r="D102" i="48"/>
  <c r="D70" i="48"/>
  <c r="A70" i="48"/>
  <c r="D101" i="48"/>
  <c r="A101" i="48"/>
  <c r="D81" i="48"/>
  <c r="A81" i="48"/>
  <c r="D73" i="48"/>
  <c r="A73" i="48"/>
  <c r="A63" i="48"/>
  <c r="D63" i="48"/>
  <c r="D71" i="48"/>
  <c r="A71" i="48"/>
  <c r="D39" i="48"/>
  <c r="A39" i="48"/>
  <c r="D26" i="48"/>
  <c r="A26" i="48"/>
  <c r="A66" i="48"/>
  <c r="D66" i="48"/>
  <c r="D27" i="48"/>
  <c r="A27" i="48"/>
  <c r="A16" i="48"/>
  <c r="D16" i="48"/>
  <c r="A11" i="48"/>
  <c r="D11" i="48"/>
  <c r="D105" i="48"/>
  <c r="A105" i="48"/>
  <c r="D67" i="48"/>
  <c r="A67" i="48"/>
  <c r="D49" i="48"/>
  <c r="A49" i="48"/>
  <c r="S34" i="48"/>
  <c r="D60" i="48"/>
  <c r="A60" i="48"/>
  <c r="D8" i="48"/>
  <c r="A8" i="48"/>
  <c r="D104" i="48"/>
  <c r="A104" i="48"/>
  <c r="D99" i="48"/>
  <c r="A99" i="48"/>
  <c r="D53" i="48"/>
  <c r="A53" i="48"/>
  <c r="D47" i="48"/>
  <c r="A47" i="48"/>
  <c r="D44" i="48"/>
  <c r="A44" i="48"/>
  <c r="D61" i="48"/>
  <c r="A61" i="48"/>
  <c r="D35" i="48"/>
  <c r="A35" i="48"/>
  <c r="A80" i="48"/>
  <c r="D80" i="48"/>
  <c r="D72" i="48"/>
  <c r="A72" i="48"/>
  <c r="D9" i="48"/>
  <c r="A9" i="48"/>
  <c r="A12" i="48"/>
  <c r="D12" i="48"/>
  <c r="D98" i="48"/>
  <c r="A98" i="48"/>
  <c r="D59" i="48"/>
  <c r="A59" i="48"/>
  <c r="D41" i="48"/>
  <c r="A41" i="48"/>
  <c r="A103" i="48"/>
  <c r="D103" i="48"/>
  <c r="D3" i="48"/>
  <c r="A3" i="48"/>
  <c r="D45" i="48"/>
  <c r="A45" i="48"/>
  <c r="D88" i="47"/>
  <c r="A88" i="47"/>
  <c r="D74" i="47"/>
  <c r="A74" i="47"/>
  <c r="A112" i="47"/>
  <c r="D10" i="47"/>
  <c r="AH10" i="47" s="1"/>
  <c r="A10" i="47"/>
  <c r="D75" i="47"/>
  <c r="A75" i="47"/>
  <c r="D17" i="47"/>
  <c r="A17" i="47"/>
  <c r="AB50" i="47"/>
  <c r="AU50" i="47"/>
  <c r="Q50" i="47"/>
  <c r="BA50" i="47" s="1"/>
  <c r="R121" i="47"/>
  <c r="R103" i="47"/>
  <c r="P103" i="47"/>
  <c r="U27" i="47"/>
  <c r="AA27" i="47"/>
  <c r="AE27" i="47" a="1"/>
  <c r="AE27" i="47" s="1"/>
  <c r="AB27" i="47"/>
  <c r="Z27" i="47"/>
  <c r="AZ27" i="47" s="1"/>
  <c r="Y27" i="47"/>
  <c r="AU27" i="47"/>
  <c r="W27" i="47"/>
  <c r="D15" i="47"/>
  <c r="A15" i="47"/>
  <c r="D116" i="47"/>
  <c r="A116" i="47"/>
  <c r="D107" i="47"/>
  <c r="A107" i="47"/>
  <c r="AU29" i="47"/>
  <c r="R29" i="47"/>
  <c r="Q119" i="47"/>
  <c r="BA119" i="47" s="1"/>
  <c r="D119" i="47"/>
  <c r="A119" i="47"/>
  <c r="A80" i="47"/>
  <c r="D80" i="47"/>
  <c r="D54" i="47"/>
  <c r="A54" i="47"/>
  <c r="S83" i="47"/>
  <c r="S72" i="47"/>
  <c r="R72" i="47"/>
  <c r="Q72" i="47"/>
  <c r="BA72" i="47" s="1"/>
  <c r="AU57" i="47"/>
  <c r="D55" i="47"/>
  <c r="A55" i="47"/>
  <c r="D110" i="47"/>
  <c r="A110" i="47"/>
  <c r="U26" i="47"/>
  <c r="AA26" i="47"/>
  <c r="AB26" i="47"/>
  <c r="Z26" i="47"/>
  <c r="AZ26" i="47" s="1"/>
  <c r="Y26" i="47"/>
  <c r="AU26" i="47"/>
  <c r="W26" i="47"/>
  <c r="AE26" i="47" a="1"/>
  <c r="AE26" i="47" s="1"/>
  <c r="D115" i="47"/>
  <c r="A115" i="47"/>
  <c r="Y111" i="47"/>
  <c r="W111" i="47"/>
  <c r="AB111" i="47"/>
  <c r="Q95" i="47"/>
  <c r="BA95" i="47" s="1"/>
  <c r="BB95" i="47" s="1"/>
  <c r="W95" i="47"/>
  <c r="Z95" i="47"/>
  <c r="AZ95" i="47" s="1"/>
  <c r="D85" i="47"/>
  <c r="A85" i="47"/>
  <c r="D50" i="47"/>
  <c r="D66" i="45"/>
  <c r="R6" i="45"/>
  <c r="A58" i="43"/>
  <c r="D58" i="43"/>
  <c r="D106" i="43"/>
  <c r="D42" i="43"/>
  <c r="A42" i="43"/>
  <c r="A26" i="43"/>
  <c r="D26" i="43"/>
  <c r="D34" i="43"/>
  <c r="A34" i="43"/>
  <c r="D10" i="43"/>
  <c r="A10" i="43"/>
  <c r="D74" i="43"/>
  <c r="A18" i="43"/>
  <c r="D18" i="43"/>
  <c r="W66" i="43"/>
  <c r="P66" i="43"/>
  <c r="U66" i="43"/>
  <c r="S66" i="43"/>
  <c r="AB66" i="43"/>
  <c r="Y66" i="43"/>
  <c r="R66" i="43"/>
  <c r="Q66" i="43"/>
  <c r="BA66" i="43" s="1"/>
  <c r="AA66" i="43"/>
  <c r="Z66" i="43"/>
  <c r="AZ66" i="43" s="1"/>
  <c r="V66" i="43"/>
  <c r="AY66" i="43" s="1"/>
  <c r="A57" i="42"/>
  <c r="D57" i="42"/>
  <c r="D97" i="42"/>
  <c r="A97" i="42"/>
  <c r="A41" i="42"/>
  <c r="D41" i="42"/>
  <c r="A33" i="42"/>
  <c r="D33" i="42"/>
  <c r="A129" i="42"/>
  <c r="D129" i="42"/>
  <c r="D17" i="42"/>
  <c r="A17" i="42"/>
  <c r="A65" i="42"/>
  <c r="D65" i="42"/>
  <c r="D9" i="42"/>
  <c r="A9" i="42"/>
  <c r="D49" i="42"/>
  <c r="A49" i="42"/>
  <c r="Y26" i="41"/>
  <c r="Y10" i="41"/>
  <c r="D18" i="41"/>
  <c r="A18" i="41"/>
  <c r="D10" i="41"/>
  <c r="A10" i="41"/>
  <c r="R18" i="41"/>
  <c r="Q18" i="41"/>
  <c r="BA18" i="41" s="1"/>
  <c r="P18" i="41"/>
  <c r="S18" i="41"/>
  <c r="AU18" i="41"/>
  <c r="AA58" i="41"/>
  <c r="D50" i="41"/>
  <c r="A50" i="41"/>
  <c r="U74" i="41"/>
  <c r="D34" i="41"/>
  <c r="A34" i="41"/>
  <c r="AA50" i="41"/>
  <c r="AB50" i="41"/>
  <c r="P50" i="41"/>
  <c r="S50" i="41"/>
  <c r="Q50" i="41"/>
  <c r="BA50" i="41" s="1"/>
  <c r="AU50" i="41"/>
  <c r="P34" i="41"/>
  <c r="Y34" i="41"/>
  <c r="Q34" i="41"/>
  <c r="BA34" i="41" s="1"/>
  <c r="U34" i="41"/>
  <c r="D26" i="41"/>
  <c r="A26" i="41"/>
  <c r="D49" i="40"/>
  <c r="A49" i="40"/>
  <c r="D81" i="40"/>
  <c r="A81" i="40"/>
  <c r="A17" i="40"/>
  <c r="D17" i="40"/>
  <c r="A33" i="40"/>
  <c r="D33" i="40"/>
  <c r="D9" i="40"/>
  <c r="A9" i="40"/>
  <c r="D57" i="39"/>
  <c r="A57" i="39"/>
  <c r="AU49" i="39"/>
  <c r="U49" i="39"/>
  <c r="AA49" i="39"/>
  <c r="A49" i="39"/>
  <c r="D49" i="39"/>
  <c r="Z129" i="39"/>
  <c r="AZ129" i="39" s="1"/>
  <c r="AB129" i="39"/>
  <c r="R9" i="39"/>
  <c r="Q25" i="39"/>
  <c r="BA25" i="39" s="1"/>
  <c r="D89" i="39"/>
  <c r="A89" i="39"/>
  <c r="A25" i="39"/>
  <c r="D25" i="39"/>
  <c r="D17" i="39"/>
  <c r="A17" i="39"/>
  <c r="D9" i="39"/>
  <c r="A9" i="39"/>
  <c r="A41" i="39"/>
  <c r="D41" i="39"/>
  <c r="U65" i="39"/>
  <c r="Y65" i="39"/>
  <c r="AB65" i="39"/>
  <c r="AA65" i="39"/>
  <c r="Z65" i="39"/>
  <c r="AZ65" i="39" s="1"/>
  <c r="W65" i="39"/>
  <c r="D65" i="39"/>
  <c r="A121" i="39"/>
  <c r="D121" i="39"/>
  <c r="P41" i="39"/>
  <c r="R41" i="39"/>
  <c r="A50" i="38"/>
  <c r="D50" i="38"/>
  <c r="D90" i="38"/>
  <c r="A90" i="38"/>
  <c r="A10" i="38"/>
  <c r="D10" i="38"/>
  <c r="D58" i="38"/>
  <c r="A58" i="38"/>
  <c r="D42" i="38"/>
  <c r="A42" i="38"/>
  <c r="D18" i="38"/>
  <c r="A18" i="38"/>
  <c r="D116" i="46"/>
  <c r="AW116" i="46" s="1"/>
  <c r="A116" i="46"/>
  <c r="D119" i="46"/>
  <c r="AW119" i="46" s="1"/>
  <c r="A119" i="46"/>
  <c r="A84" i="46"/>
  <c r="D84" i="46"/>
  <c r="AW84" i="46" s="1"/>
  <c r="D91" i="46"/>
  <c r="AW91" i="46" s="1"/>
  <c r="A91" i="46"/>
  <c r="A94" i="46"/>
  <c r="D94" i="46"/>
  <c r="AW94" i="46" s="1"/>
  <c r="A89" i="46"/>
  <c r="D89" i="46"/>
  <c r="AW89" i="46" s="1"/>
  <c r="A60" i="46"/>
  <c r="A82" i="46"/>
  <c r="A121" i="46"/>
  <c r="D121" i="46"/>
  <c r="AW121" i="46" s="1"/>
  <c r="D87" i="46"/>
  <c r="AW87" i="46" s="1"/>
  <c r="A87" i="46"/>
  <c r="D92" i="46"/>
  <c r="AW92" i="46" s="1"/>
  <c r="A92" i="46"/>
  <c r="D125" i="46"/>
  <c r="AW125" i="46" s="1"/>
  <c r="A125" i="46"/>
  <c r="D59" i="46"/>
  <c r="AW59" i="46" s="1"/>
  <c r="A64" i="46"/>
  <c r="D64" i="46"/>
  <c r="AW64" i="46" s="1"/>
  <c r="A90" i="46"/>
  <c r="D90" i="46"/>
  <c r="AW90" i="46" s="1"/>
  <c r="D86" i="46"/>
  <c r="AW86" i="46" s="1"/>
  <c r="A86" i="46"/>
  <c r="D95" i="46"/>
  <c r="AW95" i="46" s="1"/>
  <c r="A95" i="46"/>
  <c r="D114" i="46"/>
  <c r="AW114" i="46" s="1"/>
  <c r="D27" i="46"/>
  <c r="AW27" i="46" s="1"/>
  <c r="D124" i="46"/>
  <c r="AW124" i="46" s="1"/>
  <c r="A124" i="46"/>
  <c r="A88" i="46"/>
  <c r="D88" i="46"/>
  <c r="AW88" i="46" s="1"/>
  <c r="D123" i="46"/>
  <c r="AW123" i="46" s="1"/>
  <c r="A123" i="46"/>
  <c r="D105" i="40"/>
  <c r="A75" i="39"/>
  <c r="D67" i="45"/>
  <c r="D34" i="45"/>
  <c r="A34" i="45"/>
  <c r="A58" i="45"/>
  <c r="D58" i="45"/>
  <c r="AU6" i="45"/>
  <c r="S6" i="45"/>
  <c r="P6" i="45"/>
  <c r="D127" i="45"/>
  <c r="A127" i="45"/>
  <c r="A129" i="45"/>
  <c r="D129" i="45"/>
  <c r="A66" i="45"/>
  <c r="D69" i="45"/>
  <c r="A69" i="45"/>
  <c r="A101" i="45"/>
  <c r="D101" i="45"/>
  <c r="P87" i="45"/>
  <c r="D26" i="45"/>
  <c r="A26" i="45"/>
  <c r="P37" i="45"/>
  <c r="D9" i="45"/>
  <c r="A9" i="45"/>
  <c r="A5" i="45"/>
  <c r="D5" i="45"/>
  <c r="D125" i="45"/>
  <c r="A125" i="45"/>
  <c r="A104" i="45"/>
  <c r="D104" i="45"/>
  <c r="A103" i="45"/>
  <c r="D126" i="45"/>
  <c r="D70" i="45"/>
  <c r="A70" i="45"/>
  <c r="U8" i="45"/>
  <c r="U22" i="45"/>
  <c r="S22" i="45"/>
  <c r="P22" i="45"/>
  <c r="D96" i="41"/>
  <c r="A91" i="45"/>
  <c r="D91" i="45"/>
  <c r="Q103" i="45"/>
  <c r="BA103" i="45" s="1"/>
  <c r="P103" i="45"/>
  <c r="Z103" i="45"/>
  <c r="AZ103" i="45" s="1"/>
  <c r="D64" i="45"/>
  <c r="AH64" i="45" s="1"/>
  <c r="A64" i="45"/>
  <c r="AB63" i="45"/>
  <c r="AA63" i="45"/>
  <c r="Z63" i="45"/>
  <c r="AZ63" i="45" s="1"/>
  <c r="Y63" i="45"/>
  <c r="W63" i="45"/>
  <c r="AE63" i="45" a="1"/>
  <c r="AE63" i="45" s="1"/>
  <c r="U63" i="45"/>
  <c r="AU63" i="45"/>
  <c r="A67" i="45"/>
  <c r="AA21" i="45"/>
  <c r="D96" i="45"/>
  <c r="D97" i="45"/>
  <c r="A97" i="45"/>
  <c r="R82" i="45"/>
  <c r="P82" i="45"/>
  <c r="A39" i="45"/>
  <c r="D39" i="45"/>
  <c r="A2" i="45"/>
  <c r="D2" i="45"/>
  <c r="D100" i="45"/>
  <c r="A100" i="45"/>
  <c r="D73" i="45"/>
  <c r="A73" i="45"/>
  <c r="D63" i="45"/>
  <c r="AH63" i="45" s="1"/>
  <c r="A63" i="45"/>
  <c r="D90" i="45"/>
  <c r="A90" i="45"/>
  <c r="V95" i="45"/>
  <c r="AY95" i="45" s="1"/>
  <c r="R95" i="45"/>
  <c r="Z95" i="45"/>
  <c r="AZ95" i="45" s="1"/>
  <c r="D71" i="45"/>
  <c r="A71" i="45"/>
  <c r="D105" i="45"/>
  <c r="A105" i="45"/>
  <c r="D28" i="45"/>
  <c r="A28" i="45"/>
  <c r="D36" i="45"/>
  <c r="A36" i="45"/>
  <c r="D27" i="45"/>
  <c r="A27" i="45"/>
  <c r="A37" i="45"/>
  <c r="D37" i="45"/>
  <c r="D68" i="45"/>
  <c r="A68" i="45"/>
  <c r="D79" i="43"/>
  <c r="A114" i="42"/>
  <c r="A83" i="42"/>
  <c r="A73" i="40"/>
  <c r="A125" i="41"/>
  <c r="D124" i="41"/>
  <c r="D85" i="42"/>
  <c r="D111" i="43"/>
  <c r="D113" i="39"/>
  <c r="A68" i="40"/>
  <c r="D120" i="42"/>
  <c r="A86" i="42"/>
  <c r="D121" i="42"/>
  <c r="AF57" i="41"/>
  <c r="D72" i="40"/>
  <c r="A92" i="41"/>
  <c r="D92" i="41"/>
  <c r="D113" i="43"/>
  <c r="A113" i="43"/>
  <c r="D81" i="43"/>
  <c r="A81" i="43"/>
  <c r="D98" i="40"/>
  <c r="A89" i="42"/>
  <c r="AF23" i="41"/>
  <c r="AF55" i="41"/>
  <c r="D112" i="43"/>
  <c r="A112" i="43"/>
  <c r="D126" i="41"/>
  <c r="A126" i="41"/>
  <c r="D110" i="43"/>
  <c r="AF22" i="41"/>
  <c r="AF54" i="41"/>
  <c r="A88" i="42"/>
  <c r="D88" i="42"/>
  <c r="D116" i="42"/>
  <c r="A116" i="42"/>
  <c r="AF19" i="41"/>
  <c r="AF51" i="41"/>
  <c r="A120" i="38"/>
  <c r="D120" i="38"/>
  <c r="D84" i="42"/>
  <c r="A84" i="42"/>
  <c r="A91" i="41"/>
  <c r="D91" i="41"/>
  <c r="AF18" i="41"/>
  <c r="AF50" i="41"/>
  <c r="A100" i="40"/>
  <c r="A90" i="41"/>
  <c r="D90" i="41"/>
  <c r="A95" i="41"/>
  <c r="D95" i="41"/>
  <c r="D84" i="38"/>
  <c r="A77" i="43"/>
  <c r="D77" i="43"/>
  <c r="AF52" i="41"/>
  <c r="AF20" i="41"/>
  <c r="D75" i="43"/>
  <c r="A75" i="43"/>
  <c r="AF53" i="41"/>
  <c r="AF21" i="41"/>
  <c r="D97" i="41"/>
  <c r="A97" i="41"/>
  <c r="D82" i="38"/>
  <c r="D115" i="42"/>
  <c r="A115" i="42"/>
  <c r="D74" i="39"/>
  <c r="A118" i="42"/>
  <c r="D118" i="42"/>
  <c r="D93" i="41"/>
  <c r="A93" i="41"/>
  <c r="AF56" i="41"/>
  <c r="AF24" i="41"/>
  <c r="A81" i="39"/>
  <c r="D109" i="39"/>
  <c r="A109" i="39"/>
  <c r="A110" i="39"/>
  <c r="D107" i="39"/>
  <c r="A107" i="39"/>
  <c r="A99" i="40"/>
  <c r="A112" i="39"/>
  <c r="D87" i="38"/>
  <c r="A87" i="38"/>
  <c r="D122" i="41"/>
  <c r="A122" i="41"/>
  <c r="D115" i="38"/>
  <c r="D70" i="40"/>
  <c r="A67" i="40"/>
  <c r="D67" i="40"/>
  <c r="A71" i="40"/>
  <c r="A108" i="39"/>
  <c r="D108" i="39"/>
  <c r="D86" i="38"/>
  <c r="A86" i="38"/>
  <c r="D85" i="38"/>
  <c r="A85" i="38"/>
  <c r="D98" i="44"/>
  <c r="A102" i="40"/>
  <c r="D102" i="40"/>
  <c r="D66" i="40"/>
  <c r="A66" i="40"/>
  <c r="A69" i="40"/>
  <c r="D69" i="40"/>
  <c r="A117" i="38"/>
  <c r="D117" i="38"/>
  <c r="D129" i="41"/>
  <c r="A129" i="41"/>
  <c r="A9" i="44"/>
  <c r="D9" i="44"/>
  <c r="A106" i="39"/>
  <c r="D106" i="39"/>
  <c r="D80" i="39"/>
  <c r="A80" i="39"/>
  <c r="D78" i="39"/>
  <c r="A78" i="39"/>
  <c r="A88" i="38"/>
  <c r="D88" i="38"/>
  <c r="D116" i="38"/>
  <c r="A116" i="38"/>
  <c r="D119" i="38"/>
  <c r="A119" i="38"/>
  <c r="D77" i="39"/>
  <c r="A77" i="39"/>
  <c r="D69" i="44"/>
  <c r="D110" i="44"/>
  <c r="D99" i="44"/>
  <c r="A99" i="44"/>
  <c r="D72" i="44"/>
  <c r="A72" i="44"/>
  <c r="D103" i="44"/>
  <c r="D101" i="44"/>
  <c r="A101" i="44"/>
  <c r="D42" i="44"/>
  <c r="A42" i="44"/>
  <c r="D128" i="41"/>
  <c r="A128" i="41"/>
  <c r="D65" i="44"/>
  <c r="A65" i="44"/>
  <c r="D46" i="44"/>
  <c r="A46" i="44"/>
  <c r="D55" i="44"/>
  <c r="A55" i="44"/>
  <c r="D27" i="44"/>
  <c r="A27" i="44"/>
  <c r="V16" i="44"/>
  <c r="AY16" i="44" s="1"/>
  <c r="A89" i="38"/>
  <c r="D89" i="38"/>
  <c r="A67" i="44"/>
  <c r="D54" i="44"/>
  <c r="A54" i="44"/>
  <c r="D57" i="44"/>
  <c r="AU44" i="44"/>
  <c r="A101" i="40"/>
  <c r="D101" i="40"/>
  <c r="A3" i="44"/>
  <c r="D3" i="44"/>
  <c r="D109" i="44"/>
  <c r="A109" i="44"/>
  <c r="D2" i="44"/>
  <c r="A2" i="44"/>
  <c r="AE99" i="44" a="1"/>
  <c r="AE99" i="44" s="1"/>
  <c r="Z99" i="44"/>
  <c r="AZ99" i="44" s="1"/>
  <c r="D76" i="44"/>
  <c r="A76" i="44"/>
  <c r="A71" i="44"/>
  <c r="D71" i="44"/>
  <c r="D43" i="44"/>
  <c r="A43" i="44"/>
  <c r="D18" i="44"/>
  <c r="A18" i="44"/>
  <c r="A106" i="44"/>
  <c r="D106" i="44"/>
  <c r="D63" i="44"/>
  <c r="A63" i="44"/>
  <c r="A35" i="44"/>
  <c r="A40" i="44"/>
  <c r="D40" i="44"/>
  <c r="A75" i="44"/>
  <c r="D75" i="44"/>
  <c r="D79" i="44"/>
  <c r="A79" i="44"/>
  <c r="D61" i="44"/>
  <c r="A61" i="44"/>
  <c r="AU19" i="44"/>
  <c r="V8" i="44"/>
  <c r="AY8" i="44" s="1"/>
  <c r="A111" i="44"/>
  <c r="D111" i="44"/>
  <c r="D107" i="44"/>
  <c r="A107" i="44"/>
  <c r="D37" i="44"/>
  <c r="A37" i="44"/>
  <c r="AA65" i="44"/>
  <c r="A66" i="44"/>
  <c r="D66" i="44"/>
  <c r="D104" i="44"/>
  <c r="A104" i="44"/>
  <c r="D111" i="39"/>
  <c r="D76" i="59"/>
  <c r="A76" i="59"/>
  <c r="D106" i="59"/>
  <c r="A120" i="58"/>
  <c r="D120" i="58"/>
  <c r="D115" i="58"/>
  <c r="A115" i="58"/>
  <c r="D88" i="58"/>
  <c r="A88" i="58"/>
  <c r="A87" i="58"/>
  <c r="D87" i="58"/>
  <c r="D93" i="57"/>
  <c r="A93" i="57"/>
  <c r="D69" i="56"/>
  <c r="A69" i="56"/>
  <c r="A99" i="56"/>
  <c r="D99" i="56"/>
  <c r="D67" i="56"/>
  <c r="A67" i="56"/>
  <c r="D102" i="56"/>
  <c r="A102" i="56"/>
  <c r="D112" i="55"/>
  <c r="A112" i="55"/>
  <c r="AF54" i="55"/>
  <c r="A77" i="55"/>
  <c r="D77" i="55"/>
  <c r="A117" i="54"/>
  <c r="A121" i="54"/>
  <c r="D121" i="54"/>
  <c r="D116" i="54"/>
  <c r="A116" i="54"/>
  <c r="D115" i="54"/>
  <c r="A115" i="54"/>
  <c r="D118" i="54"/>
  <c r="A118" i="54"/>
  <c r="A91" i="53"/>
  <c r="D91" i="53"/>
  <c r="A90" i="53"/>
  <c r="D90" i="53"/>
  <c r="D126" i="53"/>
  <c r="A126" i="53"/>
  <c r="D125" i="53"/>
  <c r="A125" i="53"/>
  <c r="A96" i="53"/>
  <c r="D96" i="53"/>
  <c r="D99" i="52"/>
  <c r="A99" i="52"/>
  <c r="D104" i="52"/>
  <c r="A104" i="52"/>
  <c r="D71" i="52"/>
  <c r="A71" i="52"/>
  <c r="D70" i="52"/>
  <c r="A70" i="52"/>
  <c r="D98" i="52"/>
  <c r="A98" i="52"/>
  <c r="A111" i="51"/>
  <c r="D76" i="51"/>
  <c r="A76" i="51"/>
  <c r="D80" i="51"/>
  <c r="A80" i="51"/>
  <c r="D110" i="51"/>
  <c r="A110" i="51"/>
  <c r="A121" i="50"/>
  <c r="D121" i="50"/>
  <c r="D119" i="50"/>
  <c r="A119" i="50"/>
  <c r="D118" i="50"/>
  <c r="A118" i="50"/>
  <c r="D127" i="49"/>
  <c r="A127" i="49"/>
  <c r="D92" i="49"/>
  <c r="A92" i="49"/>
  <c r="A95" i="49"/>
  <c r="D95" i="49"/>
  <c r="A69" i="48"/>
  <c r="D69" i="48"/>
  <c r="A109" i="47"/>
  <c r="D81" i="47"/>
  <c r="D83" i="46"/>
  <c r="AW83" i="46" s="1"/>
  <c r="D96" i="46"/>
  <c r="AW96" i="46" s="1"/>
  <c r="A117" i="46"/>
  <c r="D97" i="46"/>
  <c r="AW97" i="46" s="1"/>
  <c r="D129" i="46"/>
  <c r="AW129" i="46" s="1"/>
  <c r="A118" i="46"/>
  <c r="A115" i="46"/>
  <c r="D122" i="46"/>
  <c r="AW122" i="46" s="1"/>
  <c r="A96" i="45"/>
  <c r="A124" i="45"/>
  <c r="A94" i="45"/>
  <c r="D72" i="45"/>
  <c r="A102" i="45"/>
  <c r="D99" i="45"/>
  <c r="A122" i="45"/>
  <c r="D100" i="44"/>
  <c r="A128" i="46"/>
  <c r="D85" i="46"/>
  <c r="AW85" i="46" s="1"/>
  <c r="A85" i="46"/>
  <c r="D82" i="46"/>
  <c r="AW82" i="46" s="1"/>
  <c r="A96" i="46"/>
  <c r="A97" i="46"/>
  <c r="D128" i="45"/>
  <c r="A123" i="45"/>
  <c r="A92" i="45"/>
  <c r="D98" i="45"/>
  <c r="A98" i="44"/>
  <c r="A80" i="44"/>
  <c r="A105" i="44"/>
  <c r="D77" i="44"/>
  <c r="D68" i="44"/>
  <c r="A70" i="44"/>
  <c r="A100" i="44"/>
  <c r="D78" i="44"/>
  <c r="A78" i="44"/>
  <c r="AF23" i="59"/>
  <c r="AF52" i="59"/>
  <c r="AF57" i="59"/>
  <c r="AF54" i="59"/>
  <c r="AF53" i="59"/>
  <c r="AF50" i="59"/>
  <c r="AF51" i="59"/>
  <c r="AF56" i="59"/>
  <c r="AF55" i="59"/>
  <c r="AF65" i="58"/>
  <c r="AF12" i="58"/>
  <c r="AF10" i="58"/>
  <c r="D85" i="58"/>
  <c r="A85" i="58"/>
  <c r="A83" i="58"/>
  <c r="D83" i="58"/>
  <c r="AF15" i="58"/>
  <c r="AF11" i="58"/>
  <c r="AF17" i="58"/>
  <c r="AF14" i="58"/>
  <c r="AF13" i="58"/>
  <c r="AF16" i="58"/>
  <c r="AF34" i="57"/>
  <c r="AF57" i="57"/>
  <c r="AF55" i="57"/>
  <c r="AF50" i="57"/>
  <c r="AF53" i="57"/>
  <c r="AF54" i="57"/>
  <c r="AF51" i="57"/>
  <c r="AF56" i="57"/>
  <c r="A95" i="57"/>
  <c r="D95" i="57"/>
  <c r="AF52" i="57"/>
  <c r="A94" i="57"/>
  <c r="D94" i="57"/>
  <c r="A91" i="57"/>
  <c r="D91" i="57"/>
  <c r="AF58" i="56"/>
  <c r="AF49" i="56"/>
  <c r="AF15" i="56"/>
  <c r="AF12" i="56"/>
  <c r="AF13" i="56"/>
  <c r="A70" i="56"/>
  <c r="D70" i="56"/>
  <c r="AF11" i="56"/>
  <c r="AF14" i="56"/>
  <c r="AF16" i="56"/>
  <c r="AF10" i="56"/>
  <c r="AF17" i="56"/>
  <c r="AF51" i="55"/>
  <c r="AF50" i="55"/>
  <c r="AF57" i="55"/>
  <c r="AF53" i="55"/>
  <c r="AF52" i="55"/>
  <c r="D79" i="55"/>
  <c r="A79" i="55"/>
  <c r="AF56" i="55"/>
  <c r="AF55" i="55"/>
  <c r="A109" i="55"/>
  <c r="D109" i="55"/>
  <c r="A106" i="55"/>
  <c r="D106" i="55"/>
  <c r="AF17" i="54"/>
  <c r="AF11" i="54"/>
  <c r="AF15" i="54"/>
  <c r="D119" i="54"/>
  <c r="A119" i="54"/>
  <c r="D86" i="54"/>
  <c r="A86" i="54"/>
  <c r="AF12" i="54"/>
  <c r="AF13" i="54"/>
  <c r="AF16" i="54"/>
  <c r="AF14" i="54"/>
  <c r="AF10" i="54"/>
  <c r="AF40" i="53"/>
  <c r="AF3" i="53"/>
  <c r="AF2" i="53"/>
  <c r="AF52" i="53"/>
  <c r="AF56" i="53"/>
  <c r="AF57" i="53"/>
  <c r="AF50" i="53"/>
  <c r="D92" i="53"/>
  <c r="A92" i="53"/>
  <c r="AF51" i="53"/>
  <c r="AF54" i="53"/>
  <c r="AF55" i="53"/>
  <c r="AF53" i="53"/>
  <c r="AF65" i="52"/>
  <c r="AF17" i="52"/>
  <c r="AF15" i="52"/>
  <c r="AF14" i="52"/>
  <c r="A102" i="52"/>
  <c r="D102" i="52"/>
  <c r="AF13" i="52"/>
  <c r="AF11" i="52"/>
  <c r="AF16" i="52"/>
  <c r="AF10" i="52"/>
  <c r="AF12" i="52"/>
  <c r="AF56" i="51"/>
  <c r="AF52" i="51"/>
  <c r="A106" i="51"/>
  <c r="D106" i="51"/>
  <c r="AF50" i="51"/>
  <c r="AF53" i="51"/>
  <c r="A107" i="51"/>
  <c r="D107" i="51"/>
  <c r="D111" i="51"/>
  <c r="A112" i="51"/>
  <c r="D112" i="51"/>
  <c r="D77" i="51"/>
  <c r="A77" i="51"/>
  <c r="AF57" i="51"/>
  <c r="AF54" i="51"/>
  <c r="AF51" i="51"/>
  <c r="AF55" i="51"/>
  <c r="AF13" i="50"/>
  <c r="D86" i="50"/>
  <c r="A86" i="50"/>
  <c r="A88" i="50"/>
  <c r="D88" i="50"/>
  <c r="AF16" i="50"/>
  <c r="AF14" i="50"/>
  <c r="AF12" i="50"/>
  <c r="AF17" i="50"/>
  <c r="AF11" i="50"/>
  <c r="AF10" i="50"/>
  <c r="AF15" i="50"/>
  <c r="AF9" i="49"/>
  <c r="AF54" i="49"/>
  <c r="AF50" i="49"/>
  <c r="AF56" i="49"/>
  <c r="AF52" i="49"/>
  <c r="A97" i="49"/>
  <c r="D97" i="49"/>
  <c r="AF53" i="49"/>
  <c r="AF57" i="49"/>
  <c r="AF55" i="49"/>
  <c r="AF51" i="49"/>
  <c r="AF58" i="48"/>
  <c r="AF11" i="48"/>
  <c r="D68" i="48"/>
  <c r="A68" i="48"/>
  <c r="AF17" i="48"/>
  <c r="AF10" i="48"/>
  <c r="AF14" i="48"/>
  <c r="AF12" i="48"/>
  <c r="AF15" i="48"/>
  <c r="AF16" i="48"/>
  <c r="AF13" i="48"/>
  <c r="AF8" i="47"/>
  <c r="AF53" i="47"/>
  <c r="AF56" i="47"/>
  <c r="AF51" i="47"/>
  <c r="AF57" i="47"/>
  <c r="AF55" i="47"/>
  <c r="D109" i="47"/>
  <c r="D108" i="47"/>
  <c r="A108" i="47"/>
  <c r="AF52" i="47"/>
  <c r="AF50" i="47"/>
  <c r="AF54" i="47"/>
  <c r="D117" i="46"/>
  <c r="AW117" i="46" s="1"/>
  <c r="A93" i="46"/>
  <c r="D93" i="46"/>
  <c r="AW93" i="46" s="1"/>
  <c r="D124" i="45"/>
  <c r="D122" i="45"/>
  <c r="A102" i="44"/>
  <c r="D102" i="44"/>
  <c r="AF55" i="43"/>
  <c r="AF53" i="43"/>
  <c r="AF52" i="43"/>
  <c r="AF56" i="43"/>
  <c r="AF50" i="43"/>
  <c r="AF57" i="43"/>
  <c r="AF51" i="43"/>
  <c r="AF34" i="43"/>
  <c r="AF54" i="43"/>
  <c r="AF41" i="43"/>
  <c r="AF40" i="43"/>
  <c r="AF38" i="43"/>
  <c r="AF37" i="43"/>
  <c r="AF39" i="43"/>
  <c r="AF35" i="43"/>
  <c r="AF36" i="43"/>
  <c r="AF47" i="42"/>
  <c r="AF10" i="42"/>
  <c r="AF16" i="42"/>
  <c r="AF13" i="42"/>
  <c r="AF15" i="42"/>
  <c r="AF12" i="42"/>
  <c r="AF14" i="42"/>
  <c r="AF17" i="42"/>
  <c r="AF11" i="42"/>
  <c r="AF39" i="41"/>
  <c r="AF25" i="41"/>
  <c r="AF41" i="41"/>
  <c r="AF32" i="40"/>
  <c r="AF10" i="40"/>
  <c r="AF16" i="40"/>
  <c r="AF14" i="40"/>
  <c r="AF15" i="40"/>
  <c r="AF12" i="40"/>
  <c r="AF17" i="40"/>
  <c r="AF11" i="40"/>
  <c r="AF13" i="40"/>
  <c r="AF57" i="39"/>
  <c r="AF51" i="39"/>
  <c r="AF54" i="39"/>
  <c r="AF55" i="39"/>
  <c r="AF52" i="39"/>
  <c r="AF50" i="39"/>
  <c r="AF53" i="39"/>
  <c r="AF56" i="39"/>
  <c r="AF31" i="38"/>
  <c r="AF15" i="38"/>
  <c r="AF14" i="38"/>
  <c r="AF12" i="38"/>
  <c r="AF17" i="38"/>
  <c r="AF10" i="38"/>
  <c r="AF13" i="38"/>
  <c r="AF11" i="38"/>
  <c r="AF16" i="38"/>
  <c r="D128" i="46"/>
  <c r="AW128" i="46" s="1"/>
  <c r="AF19" i="45"/>
  <c r="AF53" i="45"/>
  <c r="D123" i="45"/>
  <c r="AF51" i="45"/>
  <c r="AF57" i="45"/>
  <c r="AF50" i="45"/>
  <c r="A128" i="45"/>
  <c r="AF54" i="45"/>
  <c r="A98" i="45"/>
  <c r="AF55" i="45"/>
  <c r="AF56" i="45"/>
  <c r="AF52" i="45"/>
  <c r="D105" i="44"/>
  <c r="AF13" i="44"/>
  <c r="AF12" i="44"/>
  <c r="AF10" i="44"/>
  <c r="AF17" i="44"/>
  <c r="AF16" i="44"/>
  <c r="AF14" i="44"/>
  <c r="A68" i="44"/>
  <c r="AF15" i="44"/>
  <c r="AF11" i="44"/>
  <c r="D70" i="44"/>
  <c r="AF36" i="59"/>
  <c r="AF38" i="59"/>
  <c r="AF39" i="59"/>
  <c r="AF41" i="59"/>
  <c r="AF34" i="59"/>
  <c r="AF35" i="59"/>
  <c r="AF37" i="59"/>
  <c r="AF40" i="59"/>
  <c r="AF25" i="59"/>
  <c r="AF8" i="59"/>
  <c r="AF24" i="59"/>
  <c r="AF7" i="59"/>
  <c r="AF6" i="59"/>
  <c r="AF20" i="59"/>
  <c r="AF4" i="59"/>
  <c r="AF22" i="59"/>
  <c r="AF3" i="59"/>
  <c r="AF18" i="59"/>
  <c r="AF5" i="59"/>
  <c r="AF19" i="59"/>
  <c r="AF21" i="59"/>
  <c r="AF9" i="59"/>
  <c r="AF2" i="59"/>
  <c r="AF64" i="58"/>
  <c r="AF61" i="58"/>
  <c r="AF63" i="58"/>
  <c r="AF58" i="58"/>
  <c r="AF60" i="58"/>
  <c r="AF59" i="58"/>
  <c r="AF62" i="58"/>
  <c r="AF45" i="58"/>
  <c r="AF47" i="58"/>
  <c r="AF46" i="58"/>
  <c r="AF42" i="58"/>
  <c r="AF48" i="58"/>
  <c r="AF43" i="58"/>
  <c r="AF49" i="58"/>
  <c r="AF44" i="58"/>
  <c r="AF33" i="58"/>
  <c r="AF27" i="58"/>
  <c r="AF32" i="58"/>
  <c r="AF31" i="58"/>
  <c r="AF28" i="58"/>
  <c r="AF30" i="58"/>
  <c r="AF29" i="58"/>
  <c r="AF26" i="58"/>
  <c r="AF41" i="57"/>
  <c r="AF37" i="57"/>
  <c r="AF36" i="57"/>
  <c r="AF40" i="57"/>
  <c r="AF35" i="57"/>
  <c r="AF38" i="57"/>
  <c r="AF39" i="57"/>
  <c r="AF21" i="57"/>
  <c r="AF23" i="57"/>
  <c r="AF24" i="57"/>
  <c r="AF8" i="57"/>
  <c r="AF6" i="57"/>
  <c r="AF9" i="57"/>
  <c r="AF5" i="57"/>
  <c r="AF20" i="57"/>
  <c r="AF4" i="57"/>
  <c r="AF22" i="57"/>
  <c r="AF7" i="57"/>
  <c r="AF19" i="57"/>
  <c r="AF25" i="57"/>
  <c r="AF18" i="57"/>
  <c r="AF3" i="57"/>
  <c r="AF2" i="57"/>
  <c r="AF61" i="56"/>
  <c r="AF65" i="56"/>
  <c r="AF59" i="56"/>
  <c r="AF60" i="56"/>
  <c r="AF63" i="56"/>
  <c r="AF64" i="56"/>
  <c r="AF62" i="56"/>
  <c r="AF43" i="56"/>
  <c r="AF45" i="56"/>
  <c r="AF42" i="56"/>
  <c r="AF47" i="56"/>
  <c r="AF48" i="56"/>
  <c r="AF44" i="56"/>
  <c r="AF46" i="56"/>
  <c r="AF28" i="56"/>
  <c r="AF31" i="56"/>
  <c r="AF29" i="56"/>
  <c r="AF27" i="56"/>
  <c r="AF33" i="56"/>
  <c r="AF32" i="56"/>
  <c r="AF30" i="56"/>
  <c r="AF26" i="56"/>
  <c r="AF35" i="55"/>
  <c r="AF36" i="55"/>
  <c r="AF41" i="55"/>
  <c r="AF37" i="55"/>
  <c r="AF38" i="55"/>
  <c r="AF40" i="55"/>
  <c r="AF39" i="55"/>
  <c r="AF34" i="55"/>
  <c r="AF19" i="55"/>
  <c r="AF20" i="55"/>
  <c r="AF24" i="55"/>
  <c r="AF5" i="55"/>
  <c r="AF22" i="55"/>
  <c r="AF6" i="55"/>
  <c r="AF25" i="55"/>
  <c r="AF3" i="55"/>
  <c r="AF8" i="55"/>
  <c r="AF18" i="55"/>
  <c r="AF21" i="55"/>
  <c r="AF9" i="55"/>
  <c r="AF23" i="55"/>
  <c r="AF7" i="55"/>
  <c r="AF4" i="55"/>
  <c r="AF2" i="55"/>
  <c r="AF61" i="54"/>
  <c r="AF62" i="54"/>
  <c r="AF63" i="54"/>
  <c r="AF60" i="54"/>
  <c r="AF59" i="54"/>
  <c r="AF58" i="54"/>
  <c r="AF65" i="54"/>
  <c r="AF64" i="54"/>
  <c r="AF45" i="54"/>
  <c r="AF42" i="54"/>
  <c r="AF49" i="54"/>
  <c r="AF44" i="54"/>
  <c r="AF46" i="54"/>
  <c r="AF43" i="54"/>
  <c r="AF47" i="54"/>
  <c r="AF48" i="54"/>
  <c r="AF27" i="54"/>
  <c r="AF31" i="54"/>
  <c r="AF30" i="54"/>
  <c r="AF29" i="54"/>
  <c r="AF33" i="54"/>
  <c r="AF28" i="54"/>
  <c r="AF32" i="54"/>
  <c r="AF26" i="54"/>
  <c r="AF41" i="53"/>
  <c r="AF38" i="53"/>
  <c r="AF36" i="53"/>
  <c r="AF39" i="53"/>
  <c r="AF35" i="53"/>
  <c r="AF34" i="53"/>
  <c r="AF37" i="53"/>
  <c r="AF6" i="53"/>
  <c r="AF8" i="53"/>
  <c r="AF22" i="53"/>
  <c r="AF20" i="53"/>
  <c r="AF9" i="53"/>
  <c r="AF5" i="53"/>
  <c r="AF21" i="53"/>
  <c r="AF7" i="53"/>
  <c r="AF18" i="53"/>
  <c r="AF23" i="53"/>
  <c r="AF25" i="53"/>
  <c r="AF4" i="53"/>
  <c r="AF24" i="53"/>
  <c r="AF19" i="53"/>
  <c r="AF58" i="52"/>
  <c r="AF63" i="52"/>
  <c r="AF60" i="52"/>
  <c r="AF59" i="52"/>
  <c r="AF62" i="52"/>
  <c r="AF61" i="52"/>
  <c r="AF64" i="52"/>
  <c r="AF31" i="52"/>
  <c r="AF33" i="52"/>
  <c r="AF32" i="52"/>
  <c r="AF29" i="52"/>
  <c r="AF28" i="52"/>
  <c r="AF27" i="52"/>
  <c r="AF30" i="52"/>
  <c r="AF44" i="52"/>
  <c r="AF45" i="52"/>
  <c r="AF46" i="52"/>
  <c r="AF43" i="52"/>
  <c r="AF47" i="52"/>
  <c r="AF42" i="52"/>
  <c r="AF48" i="52"/>
  <c r="AF49" i="52"/>
  <c r="AF26" i="52"/>
  <c r="AF41" i="51"/>
  <c r="AF40" i="51"/>
  <c r="AF34" i="51"/>
  <c r="AF36" i="51"/>
  <c r="AF38" i="51"/>
  <c r="AF37" i="51"/>
  <c r="AF39" i="51"/>
  <c r="AF35" i="51"/>
  <c r="AF22" i="51"/>
  <c r="AF8" i="51"/>
  <c r="AF5" i="51"/>
  <c r="AF3" i="51"/>
  <c r="AF19" i="51"/>
  <c r="AF6" i="51"/>
  <c r="AF7" i="51"/>
  <c r="AF25" i="51"/>
  <c r="AF9" i="51"/>
  <c r="AF18" i="51"/>
  <c r="AF21" i="51"/>
  <c r="AF24" i="51"/>
  <c r="AF23" i="51"/>
  <c r="AF4" i="51"/>
  <c r="AF20" i="51"/>
  <c r="AF2" i="51"/>
  <c r="AF60" i="50"/>
  <c r="AF59" i="50"/>
  <c r="AF62" i="50"/>
  <c r="AF65" i="50"/>
  <c r="AF63" i="50"/>
  <c r="AF61" i="50"/>
  <c r="AF58" i="50"/>
  <c r="AF64" i="50"/>
  <c r="AF49" i="50"/>
  <c r="AF47" i="50"/>
  <c r="AF42" i="50"/>
  <c r="AF48" i="50"/>
  <c r="AF44" i="50"/>
  <c r="AF45" i="50"/>
  <c r="AF43" i="50"/>
  <c r="AF46" i="50"/>
  <c r="AF32" i="50"/>
  <c r="AF31" i="50"/>
  <c r="AF29" i="50"/>
  <c r="AF30" i="50"/>
  <c r="AF27" i="50"/>
  <c r="AF28" i="50"/>
  <c r="AF33" i="50"/>
  <c r="AF26" i="50"/>
  <c r="AF41" i="49"/>
  <c r="AF40" i="49"/>
  <c r="AF37" i="49"/>
  <c r="AF35" i="49"/>
  <c r="AF34" i="49"/>
  <c r="AF38" i="49"/>
  <c r="AF39" i="49"/>
  <c r="AF36" i="49"/>
  <c r="AF22" i="49"/>
  <c r="AF23" i="49"/>
  <c r="AF7" i="49"/>
  <c r="AF3" i="49"/>
  <c r="AF18" i="49"/>
  <c r="AF4" i="49"/>
  <c r="AF24" i="49"/>
  <c r="AF19" i="49"/>
  <c r="AF8" i="49"/>
  <c r="AF6" i="49"/>
  <c r="AF21" i="49"/>
  <c r="AF5" i="49"/>
  <c r="AF20" i="49"/>
  <c r="AF25" i="49"/>
  <c r="AF2" i="49"/>
  <c r="AF59" i="48"/>
  <c r="AF61" i="48"/>
  <c r="AF64" i="48"/>
  <c r="AF60" i="48"/>
  <c r="AF63" i="48"/>
  <c r="AF62" i="48"/>
  <c r="AF65" i="48"/>
  <c r="AF32" i="48"/>
  <c r="AF27" i="48"/>
  <c r="AF33" i="48"/>
  <c r="AF28" i="48"/>
  <c r="AF29" i="48"/>
  <c r="AF30" i="48"/>
  <c r="AF31" i="48"/>
  <c r="AF45" i="48"/>
  <c r="AF43" i="48"/>
  <c r="AF49" i="48"/>
  <c r="AF44" i="48"/>
  <c r="AF47" i="48"/>
  <c r="AF42" i="48"/>
  <c r="AF46" i="48"/>
  <c r="AF48" i="48"/>
  <c r="AF26" i="48"/>
  <c r="AF34" i="47"/>
  <c r="AF37" i="47"/>
  <c r="AF40" i="47"/>
  <c r="AF38" i="47"/>
  <c r="AF41" i="47"/>
  <c r="AF36" i="47"/>
  <c r="AF35" i="47"/>
  <c r="AF39" i="47"/>
  <c r="AF5" i="47"/>
  <c r="AF20" i="47"/>
  <c r="AF18" i="47"/>
  <c r="AF9" i="47"/>
  <c r="AF21" i="47"/>
  <c r="AF23" i="47"/>
  <c r="AF22" i="47"/>
  <c r="AF6" i="47"/>
  <c r="AF4" i="47"/>
  <c r="AF7" i="47"/>
  <c r="AF24" i="47"/>
  <c r="AF25" i="47"/>
  <c r="AF3" i="47"/>
  <c r="AF19" i="47"/>
  <c r="AF2" i="47"/>
  <c r="AF5" i="43"/>
  <c r="AF25" i="43"/>
  <c r="AF22" i="43"/>
  <c r="AF21" i="43"/>
  <c r="AF20" i="43"/>
  <c r="AF8" i="43"/>
  <c r="AF3" i="43"/>
  <c r="AF23" i="43"/>
  <c r="AF19" i="43"/>
  <c r="AF9" i="43"/>
  <c r="AF7" i="43"/>
  <c r="AF18" i="43"/>
  <c r="AF4" i="43"/>
  <c r="AF6" i="43"/>
  <c r="AF24" i="43"/>
  <c r="AF2" i="43"/>
  <c r="AF65" i="42"/>
  <c r="AF59" i="42"/>
  <c r="AF64" i="42"/>
  <c r="AF62" i="42"/>
  <c r="AF61" i="42"/>
  <c r="AF60" i="42"/>
  <c r="AF58" i="42"/>
  <c r="AF63" i="42"/>
  <c r="AF43" i="42"/>
  <c r="AF49" i="42"/>
  <c r="AF44" i="42"/>
  <c r="AF42" i="42"/>
  <c r="AF48" i="42"/>
  <c r="AF45" i="42"/>
  <c r="AF46" i="42"/>
  <c r="AF27" i="42"/>
  <c r="AF32" i="42"/>
  <c r="AF33" i="42"/>
  <c r="AF29" i="42"/>
  <c r="AF30" i="42"/>
  <c r="AF28" i="42"/>
  <c r="AF31" i="42"/>
  <c r="AF26" i="42"/>
  <c r="AF37" i="41"/>
  <c r="AF35" i="41"/>
  <c r="AF36" i="41"/>
  <c r="AF40" i="41"/>
  <c r="AF34" i="41"/>
  <c r="AF38" i="41"/>
  <c r="AF4" i="41"/>
  <c r="AF9" i="41"/>
  <c r="AF3" i="41"/>
  <c r="AF7" i="41"/>
  <c r="AF5" i="41"/>
  <c r="AF8" i="41"/>
  <c r="AF6" i="41"/>
  <c r="AF2" i="41"/>
  <c r="AF59" i="40"/>
  <c r="AF62" i="40"/>
  <c r="AF61" i="40"/>
  <c r="AF65" i="40"/>
  <c r="AF58" i="40"/>
  <c r="AF64" i="40"/>
  <c r="AF63" i="40"/>
  <c r="AF60" i="40"/>
  <c r="AF46" i="40"/>
  <c r="AF43" i="40"/>
  <c r="AF47" i="40"/>
  <c r="AF49" i="40"/>
  <c r="AF48" i="40"/>
  <c r="AF45" i="40"/>
  <c r="AF42" i="40"/>
  <c r="AF44" i="40"/>
  <c r="AF27" i="40"/>
  <c r="AF29" i="40"/>
  <c r="AF30" i="40"/>
  <c r="AF33" i="40"/>
  <c r="AF28" i="40"/>
  <c r="AF31" i="40"/>
  <c r="AF26" i="40"/>
  <c r="AF40" i="39"/>
  <c r="AF39" i="39"/>
  <c r="AF38" i="39"/>
  <c r="AF36" i="39"/>
  <c r="AF37" i="39"/>
  <c r="AF35" i="39"/>
  <c r="AF41" i="39"/>
  <c r="AF34" i="39"/>
  <c r="AF3" i="39"/>
  <c r="AF20" i="39"/>
  <c r="AF23" i="39"/>
  <c r="AF25" i="39"/>
  <c r="AF19" i="39"/>
  <c r="AF6" i="39"/>
  <c r="AF22" i="39"/>
  <c r="AF24" i="39"/>
  <c r="AF21" i="39"/>
  <c r="AF4" i="39"/>
  <c r="AF7" i="39"/>
  <c r="AF18" i="39"/>
  <c r="AF8" i="39"/>
  <c r="AF5" i="39"/>
  <c r="AF9" i="39"/>
  <c r="AF2" i="39"/>
  <c r="AF62" i="38"/>
  <c r="AF64" i="38"/>
  <c r="AF63" i="38"/>
  <c r="AF65" i="38"/>
  <c r="AF58" i="38"/>
  <c r="AF60" i="38"/>
  <c r="AF59" i="38"/>
  <c r="AF61" i="38"/>
  <c r="AF33" i="38"/>
  <c r="AF30" i="38"/>
  <c r="AF32" i="38"/>
  <c r="AF27" i="38"/>
  <c r="AF28" i="38"/>
  <c r="AF29" i="38"/>
  <c r="AF26" i="38"/>
  <c r="AF46" i="38"/>
  <c r="AF45" i="38"/>
  <c r="AF48" i="38"/>
  <c r="AF47" i="38"/>
  <c r="AF44" i="38"/>
  <c r="AF49" i="38"/>
  <c r="AF42" i="38"/>
  <c r="AF43" i="38"/>
  <c r="AF36" i="45"/>
  <c r="AF35" i="45"/>
  <c r="AF39" i="45"/>
  <c r="AF34" i="45"/>
  <c r="AF38" i="45"/>
  <c r="AF41" i="45"/>
  <c r="AF37" i="45"/>
  <c r="AF40" i="45"/>
  <c r="AF9" i="45"/>
  <c r="AF8" i="45"/>
  <c r="AF7" i="45"/>
  <c r="AF3" i="45"/>
  <c r="AF6" i="45"/>
  <c r="AF4" i="45"/>
  <c r="AF5" i="45"/>
  <c r="AF2" i="45"/>
  <c r="AF20" i="45"/>
  <c r="AF23" i="45"/>
  <c r="AF22" i="45"/>
  <c r="AF21" i="45"/>
  <c r="AF24" i="45"/>
  <c r="AF25" i="45"/>
  <c r="AF18" i="45"/>
  <c r="AF61" i="44"/>
  <c r="AF63" i="44"/>
  <c r="AF59" i="44"/>
  <c r="AF62" i="44"/>
  <c r="AF60" i="44"/>
  <c r="AF65" i="44"/>
  <c r="AF43" i="44"/>
  <c r="AF47" i="44"/>
  <c r="AF48" i="44"/>
  <c r="AF44" i="44"/>
  <c r="AF46" i="44"/>
  <c r="AF42" i="44"/>
  <c r="AF45" i="44"/>
  <c r="AF49" i="44"/>
  <c r="AF29" i="44"/>
  <c r="AF30" i="44"/>
  <c r="AF33" i="44"/>
  <c r="AF27" i="44"/>
  <c r="AF31" i="44"/>
  <c r="AF28" i="44"/>
  <c r="AF32" i="44"/>
  <c r="AF26" i="44"/>
  <c r="AF64" i="44"/>
  <c r="AF58" i="44"/>
  <c r="M20" i="28"/>
  <c r="A65" i="28"/>
  <c r="U10" i="28"/>
  <c r="D92" i="28"/>
  <c r="F92" i="28"/>
  <c r="G92" i="28" s="1"/>
  <c r="U92" i="28" s="1"/>
  <c r="M67" i="28"/>
  <c r="L67" i="28"/>
  <c r="N67" i="28"/>
  <c r="L59" i="28"/>
  <c r="AB10" i="28"/>
  <c r="W10" i="28"/>
  <c r="M100" i="28"/>
  <c r="L100" i="28"/>
  <c r="N100" i="28"/>
  <c r="R16" i="28"/>
  <c r="AU10" i="28"/>
  <c r="D3" i="28"/>
  <c r="AA10" i="28"/>
  <c r="P102" i="28"/>
  <c r="D27" i="28"/>
  <c r="A27" i="28"/>
  <c r="AE10" i="28" a="1"/>
  <c r="AE10" i="28" s="1"/>
  <c r="A37" i="28"/>
  <c r="D37" i="28"/>
  <c r="F125" i="28"/>
  <c r="G125" i="28" s="1"/>
  <c r="F56" i="28"/>
  <c r="G56" i="28" s="1"/>
  <c r="R56" i="28" s="1"/>
  <c r="A56" i="28"/>
  <c r="D66" i="28"/>
  <c r="A123" i="28"/>
  <c r="D90" i="28"/>
  <c r="A58" i="28"/>
  <c r="BC58" i="28" s="1"/>
  <c r="AH52" i="28"/>
  <c r="F52" i="28"/>
  <c r="G52" i="28" s="1"/>
  <c r="AB52" i="28" s="1"/>
  <c r="A60" i="28"/>
  <c r="D39" i="28"/>
  <c r="N85" i="28"/>
  <c r="M85" i="28"/>
  <c r="D49" i="28"/>
  <c r="A90" i="28"/>
  <c r="BC90" i="28" s="1"/>
  <c r="P56" i="28"/>
  <c r="A66" i="28"/>
  <c r="BC66" i="28" s="1"/>
  <c r="AA125" i="28"/>
  <c r="A125" i="28"/>
  <c r="A92" i="28"/>
  <c r="M33" i="47"/>
  <c r="M107" i="47"/>
  <c r="A81" i="47"/>
  <c r="Y119" i="47"/>
  <c r="Z119" i="47"/>
  <c r="AZ119" i="47" s="1"/>
  <c r="V119" i="47"/>
  <c r="AY119" i="47" s="1"/>
  <c r="Z74" i="47"/>
  <c r="AZ74" i="47" s="1"/>
  <c r="Q127" i="47"/>
  <c r="BA127" i="47" s="1"/>
  <c r="BB127" i="47" s="1"/>
  <c r="W29" i="47"/>
  <c r="AA29" i="47"/>
  <c r="AE29" i="47" a="1"/>
  <c r="AE29" i="47" s="1"/>
  <c r="D111" i="47"/>
  <c r="A111" i="47"/>
  <c r="P50" i="47"/>
  <c r="S50" i="47"/>
  <c r="U50" i="47"/>
  <c r="Y50" i="47"/>
  <c r="R50" i="47"/>
  <c r="P72" i="47"/>
  <c r="AS72" i="47"/>
  <c r="AF72" i="47" s="1"/>
  <c r="D78" i="47"/>
  <c r="A78" i="47"/>
  <c r="Q121" i="47"/>
  <c r="BA121" i="47" s="1"/>
  <c r="AS121" i="47"/>
  <c r="AF121" i="47" s="1"/>
  <c r="Z121" i="47"/>
  <c r="AZ121" i="47" s="1"/>
  <c r="S121" i="47"/>
  <c r="P121" i="47"/>
  <c r="D18" i="47"/>
  <c r="A18" i="47"/>
  <c r="L111" i="47"/>
  <c r="A120" i="47"/>
  <c r="D120" i="47"/>
  <c r="F36" i="47"/>
  <c r="G36" i="47" s="1"/>
  <c r="AH12" i="47"/>
  <c r="L23" i="47"/>
  <c r="M23" i="47"/>
  <c r="F5" i="47"/>
  <c r="G5" i="47" s="1"/>
  <c r="P5" i="47" s="1"/>
  <c r="AH5" i="47"/>
  <c r="Q79" i="47"/>
  <c r="BA79" i="47" s="1"/>
  <c r="BB79" i="47" s="1"/>
  <c r="L95" i="47"/>
  <c r="M95" i="47"/>
  <c r="L81" i="47"/>
  <c r="M81" i="47"/>
  <c r="N15" i="47"/>
  <c r="M15" i="47"/>
  <c r="L15" i="47"/>
  <c r="AG50" i="47"/>
  <c r="S34" i="47"/>
  <c r="M102" i="47"/>
  <c r="N102" i="47"/>
  <c r="L102" i="47"/>
  <c r="M7" i="47"/>
  <c r="AG7" i="47" s="1"/>
  <c r="L7" i="47"/>
  <c r="N7" i="47"/>
  <c r="F118" i="47"/>
  <c r="G118" i="47" s="1"/>
  <c r="F49" i="47"/>
  <c r="G49" i="47" s="1"/>
  <c r="R2" i="47"/>
  <c r="N8" i="47"/>
  <c r="M8" i="47"/>
  <c r="L8" i="47"/>
  <c r="Z18" i="47"/>
  <c r="AZ18" i="47" s="1"/>
  <c r="Z13" i="47"/>
  <c r="AZ13" i="47" s="1"/>
  <c r="N29" i="47"/>
  <c r="M29" i="47"/>
  <c r="M113" i="47"/>
  <c r="N96" i="47"/>
  <c r="M123" i="46"/>
  <c r="L123" i="46"/>
  <c r="N123" i="46"/>
  <c r="D25" i="46"/>
  <c r="A25" i="46"/>
  <c r="N7" i="46"/>
  <c r="L7" i="46"/>
  <c r="M7" i="46"/>
  <c r="A120" i="46"/>
  <c r="D120" i="46"/>
  <c r="AW120" i="46" s="1"/>
  <c r="A83" i="46"/>
  <c r="N55" i="46"/>
  <c r="M55" i="46"/>
  <c r="L55" i="46"/>
  <c r="A54" i="46"/>
  <c r="F47" i="46"/>
  <c r="G47" i="46" s="1"/>
  <c r="D61" i="46"/>
  <c r="AW61" i="46" s="1"/>
  <c r="M13" i="46"/>
  <c r="N13" i="46"/>
  <c r="F14" i="46"/>
  <c r="G14" i="46" s="1"/>
  <c r="F21" i="46"/>
  <c r="G21" i="46" s="1"/>
  <c r="A21" i="46"/>
  <c r="AG13" i="46"/>
  <c r="M8" i="46"/>
  <c r="F34" i="46"/>
  <c r="N77" i="46"/>
  <c r="L77" i="46"/>
  <c r="N127" i="46"/>
  <c r="D92" i="45"/>
  <c r="D95" i="45"/>
  <c r="A95" i="45"/>
  <c r="P52" i="45"/>
  <c r="R58" i="45"/>
  <c r="Y58" i="45"/>
  <c r="AE58" i="45" a="1"/>
  <c r="AE58" i="45" s="1"/>
  <c r="Z58" i="45"/>
  <c r="AZ58" i="45" s="1"/>
  <c r="S58" i="45"/>
  <c r="M8" i="45"/>
  <c r="AG8" i="45" s="1"/>
  <c r="S39" i="45"/>
  <c r="P39" i="45"/>
  <c r="Q39" i="45"/>
  <c r="BA39" i="45" s="1"/>
  <c r="AU39" i="45"/>
  <c r="R39" i="45"/>
  <c r="R8" i="45"/>
  <c r="AA8" i="45"/>
  <c r="Q8" i="45"/>
  <c r="BA8" i="45" s="1"/>
  <c r="R88" i="45"/>
  <c r="S88" i="45"/>
  <c r="N99" i="45"/>
  <c r="L99" i="45"/>
  <c r="M71" i="45"/>
  <c r="N71" i="45"/>
  <c r="L71" i="45"/>
  <c r="M62" i="45"/>
  <c r="N62" i="45"/>
  <c r="L67" i="45"/>
  <c r="AS119" i="45"/>
  <c r="AF119" i="45" s="1"/>
  <c r="AA119" i="45"/>
  <c r="V119" i="45"/>
  <c r="AY119" i="45" s="1"/>
  <c r="U119" i="45"/>
  <c r="S119" i="45"/>
  <c r="P119" i="45"/>
  <c r="F47" i="45"/>
  <c r="G47" i="45" s="1"/>
  <c r="AH39" i="45"/>
  <c r="M77" i="45"/>
  <c r="M9" i="45"/>
  <c r="AG9" i="45" s="1"/>
  <c r="AH61" i="45"/>
  <c r="F61" i="45"/>
  <c r="G61" i="45" s="1"/>
  <c r="F53" i="45"/>
  <c r="G53" i="45" s="1"/>
  <c r="AH53" i="45"/>
  <c r="N113" i="45"/>
  <c r="M29" i="45"/>
  <c r="AH7" i="45"/>
  <c r="F7" i="45"/>
  <c r="G7" i="45" s="1"/>
  <c r="R7" i="45" s="1"/>
  <c r="AG7" i="45"/>
  <c r="M82" i="45"/>
  <c r="N82" i="45"/>
  <c r="Q6" i="45"/>
  <c r="BA6" i="45" s="1"/>
  <c r="M3" i="45"/>
  <c r="AG3" i="45" s="1"/>
  <c r="M92" i="45"/>
  <c r="P27" i="44"/>
  <c r="Y46" i="44"/>
  <c r="M103" i="44"/>
  <c r="R103" i="44"/>
  <c r="P103" i="44"/>
  <c r="Q103" i="44"/>
  <c r="BA103" i="44" s="1"/>
  <c r="BB103" i="44" s="1"/>
  <c r="Q27" i="44"/>
  <c r="BA27" i="44" s="1"/>
  <c r="Z46" i="44"/>
  <c r="AZ46" i="44" s="1"/>
  <c r="D10" i="44"/>
  <c r="A10" i="44"/>
  <c r="A6" i="44"/>
  <c r="D6" i="44"/>
  <c r="R16" i="44"/>
  <c r="AB46" i="44"/>
  <c r="A14" i="44"/>
  <c r="D14" i="44"/>
  <c r="L27" i="44"/>
  <c r="U51" i="44"/>
  <c r="AB51" i="44"/>
  <c r="Z51" i="44"/>
  <c r="AZ51" i="44" s="1"/>
  <c r="W51" i="44"/>
  <c r="AA51" i="44"/>
  <c r="AE51" i="44" a="1"/>
  <c r="AE51" i="44" s="1"/>
  <c r="M88" i="44"/>
  <c r="V73" i="44"/>
  <c r="AY73" i="44" s="1"/>
  <c r="M57" i="44"/>
  <c r="L57" i="44"/>
  <c r="D34" i="44"/>
  <c r="L72" i="44"/>
  <c r="V72" i="44"/>
  <c r="AY72" i="44" s="1"/>
  <c r="L64" i="44"/>
  <c r="L91" i="44"/>
  <c r="N101" i="44"/>
  <c r="L101" i="44"/>
  <c r="M55" i="44"/>
  <c r="N55" i="44"/>
  <c r="L7" i="44"/>
  <c r="N83" i="44"/>
  <c r="AH24" i="44"/>
  <c r="D24" i="44"/>
  <c r="M65" i="44"/>
  <c r="AG65" i="44" s="1"/>
  <c r="F60" i="44"/>
  <c r="G60" i="44" s="1"/>
  <c r="M6" i="44"/>
  <c r="N6" i="44"/>
  <c r="AG59" i="44"/>
  <c r="N74" i="44"/>
  <c r="AH43" i="44"/>
  <c r="AH51" i="44"/>
  <c r="AA57" i="43"/>
  <c r="N52" i="43"/>
  <c r="M61" i="43"/>
  <c r="L61" i="43"/>
  <c r="N61" i="43"/>
  <c r="L26" i="43"/>
  <c r="L20" i="43"/>
  <c r="N20" i="43"/>
  <c r="M20" i="43"/>
  <c r="D85" i="43"/>
  <c r="A74" i="43"/>
  <c r="N5" i="43"/>
  <c r="L5" i="43"/>
  <c r="M5" i="43"/>
  <c r="P42" i="43"/>
  <c r="AA42" i="43"/>
  <c r="Y42" i="43"/>
  <c r="S42" i="43"/>
  <c r="V42" i="43"/>
  <c r="AY42" i="43" s="1"/>
  <c r="Z42" i="43"/>
  <c r="AZ42" i="43" s="1"/>
  <c r="AE42" i="43" a="1"/>
  <c r="AE42" i="43" s="1"/>
  <c r="R42" i="43"/>
  <c r="AB42" i="43"/>
  <c r="U42" i="43"/>
  <c r="M13" i="43"/>
  <c r="N13" i="43"/>
  <c r="L13" i="43"/>
  <c r="A118" i="43"/>
  <c r="L126" i="43"/>
  <c r="AB111" i="43"/>
  <c r="AA111" i="43"/>
  <c r="P9" i="43"/>
  <c r="D24" i="43"/>
  <c r="A24" i="43"/>
  <c r="AG21" i="43"/>
  <c r="AH21" i="43"/>
  <c r="AU16" i="43"/>
  <c r="AB16" i="43"/>
  <c r="R16" i="43"/>
  <c r="AA16" i="43"/>
  <c r="W16" i="43"/>
  <c r="Z16" i="43"/>
  <c r="AZ16" i="43" s="1"/>
  <c r="F60" i="43"/>
  <c r="G60" i="43" s="1"/>
  <c r="AH60" i="43"/>
  <c r="N92" i="43"/>
  <c r="M92" i="43"/>
  <c r="N54" i="43"/>
  <c r="M54" i="43"/>
  <c r="AG54" i="43" s="1"/>
  <c r="R9" i="43"/>
  <c r="Q9" i="43"/>
  <c r="BA9" i="43" s="1"/>
  <c r="L92" i="43"/>
  <c r="M60" i="43"/>
  <c r="L60" i="43"/>
  <c r="N60" i="43"/>
  <c r="D63" i="43"/>
  <c r="L120" i="43"/>
  <c r="N120" i="43"/>
  <c r="U17" i="43"/>
  <c r="A21" i="43"/>
  <c r="N36" i="43"/>
  <c r="A31" i="43"/>
  <c r="N119" i="43"/>
  <c r="AS106" i="42"/>
  <c r="AF106" i="42" s="1"/>
  <c r="N97" i="42"/>
  <c r="M97" i="42"/>
  <c r="L97" i="42"/>
  <c r="U67" i="42"/>
  <c r="R67" i="42"/>
  <c r="W67" i="42"/>
  <c r="V67" i="42"/>
  <c r="AY67" i="42" s="1"/>
  <c r="S67" i="42"/>
  <c r="P67" i="42"/>
  <c r="AA67" i="42"/>
  <c r="AB67" i="42"/>
  <c r="Z67" i="42"/>
  <c r="AZ67" i="42" s="1"/>
  <c r="Q67" i="42"/>
  <c r="BA67" i="42" s="1"/>
  <c r="BB67" i="42" s="1"/>
  <c r="AE67" i="42" a="1"/>
  <c r="AE67" i="42" s="1"/>
  <c r="L90" i="42"/>
  <c r="M90" i="42"/>
  <c r="AB90" i="42"/>
  <c r="N90" i="42"/>
  <c r="Y90" i="42"/>
  <c r="W90" i="42"/>
  <c r="A25" i="42"/>
  <c r="D25" i="42"/>
  <c r="D119" i="42"/>
  <c r="A119" i="42"/>
  <c r="A117" i="42"/>
  <c r="D117" i="42"/>
  <c r="Y67" i="42"/>
  <c r="Q62" i="42"/>
  <c r="BA62" i="42" s="1"/>
  <c r="S62" i="42"/>
  <c r="A52" i="42"/>
  <c r="D52" i="42"/>
  <c r="M120" i="42"/>
  <c r="L112" i="42"/>
  <c r="AA43" i="42"/>
  <c r="P43" i="42"/>
  <c r="Q43" i="42"/>
  <c r="BA43" i="42" s="1"/>
  <c r="AB43" i="42"/>
  <c r="W43" i="42"/>
  <c r="S43" i="42"/>
  <c r="V43" i="42"/>
  <c r="AY43" i="42" s="1"/>
  <c r="AU43" i="42"/>
  <c r="Z43" i="42"/>
  <c r="AZ43" i="42" s="1"/>
  <c r="Y43" i="42"/>
  <c r="D47" i="42"/>
  <c r="A47" i="42"/>
  <c r="V52" i="42"/>
  <c r="AY52" i="42" s="1"/>
  <c r="U52" i="42"/>
  <c r="AU52" i="42"/>
  <c r="P52" i="42"/>
  <c r="S52" i="42"/>
  <c r="L58" i="42"/>
  <c r="N58" i="42"/>
  <c r="M58" i="42"/>
  <c r="L52" i="42"/>
  <c r="M52" i="42"/>
  <c r="Q98" i="42"/>
  <c r="BA98" i="42" s="1"/>
  <c r="BB98" i="42" s="1"/>
  <c r="R90" i="42"/>
  <c r="P90" i="42"/>
  <c r="AA90" i="42"/>
  <c r="U90" i="42"/>
  <c r="V90" i="42"/>
  <c r="AY90" i="42" s="1"/>
  <c r="S90" i="42"/>
  <c r="Q90" i="42"/>
  <c r="BA90" i="42" s="1"/>
  <c r="W54" i="42"/>
  <c r="AA54" i="42"/>
  <c r="R96" i="42"/>
  <c r="F124" i="42"/>
  <c r="G124" i="42" s="1"/>
  <c r="D95" i="42"/>
  <c r="A95" i="42"/>
  <c r="AB91" i="42"/>
  <c r="P91" i="42"/>
  <c r="S91" i="42"/>
  <c r="V91" i="42"/>
  <c r="AY91" i="42" s="1"/>
  <c r="R91" i="42"/>
  <c r="Y91" i="42"/>
  <c r="AA91" i="42"/>
  <c r="Q91" i="42"/>
  <c r="BA91" i="42" s="1"/>
  <c r="Z91" i="42"/>
  <c r="AZ91" i="42" s="1"/>
  <c r="Q128" i="42"/>
  <c r="BA128" i="42" s="1"/>
  <c r="AB53" i="42"/>
  <c r="AA53" i="42"/>
  <c r="Q53" i="42"/>
  <c r="BA53" i="42" s="1"/>
  <c r="BB53" i="42" s="1"/>
  <c r="W53" i="42"/>
  <c r="Z53" i="42"/>
  <c r="AZ53" i="42" s="1"/>
  <c r="R45" i="42"/>
  <c r="Z116" i="42"/>
  <c r="AZ116" i="42" s="1"/>
  <c r="AA116" i="42"/>
  <c r="R44" i="42"/>
  <c r="Q44" i="42"/>
  <c r="BA44" i="42" s="1"/>
  <c r="AU44" i="42"/>
  <c r="L119" i="42"/>
  <c r="N119" i="42"/>
  <c r="L19" i="42"/>
  <c r="N19" i="42"/>
  <c r="L55" i="42"/>
  <c r="L34" i="42"/>
  <c r="U6" i="42"/>
  <c r="AU6" i="42"/>
  <c r="AB6" i="42"/>
  <c r="Z6" i="42"/>
  <c r="AZ6" i="42" s="1"/>
  <c r="D29" i="42"/>
  <c r="A29" i="42"/>
  <c r="P30" i="42"/>
  <c r="W38" i="42"/>
  <c r="AA38" i="42"/>
  <c r="AB38" i="42"/>
  <c r="Z38" i="42"/>
  <c r="AZ38" i="42" s="1"/>
  <c r="L56" i="42"/>
  <c r="M56" i="42"/>
  <c r="N11" i="42"/>
  <c r="M11" i="42"/>
  <c r="N34" i="42"/>
  <c r="Q29" i="42"/>
  <c r="BA29" i="42" s="1"/>
  <c r="Z29" i="42"/>
  <c r="AZ29" i="42" s="1"/>
  <c r="P29" i="42"/>
  <c r="R29" i="42"/>
  <c r="N63" i="42"/>
  <c r="M63" i="42"/>
  <c r="M119" i="42"/>
  <c r="M86" i="42"/>
  <c r="F2" i="42"/>
  <c r="G2" i="42" s="1"/>
  <c r="Z2" i="42" s="1"/>
  <c r="AZ2" i="42" s="1"/>
  <c r="N12" i="42"/>
  <c r="W37" i="42"/>
  <c r="AB37" i="42"/>
  <c r="U37" i="42"/>
  <c r="AU37" i="42"/>
  <c r="AA37" i="42"/>
  <c r="Y37" i="42"/>
  <c r="AH60" i="42"/>
  <c r="F36" i="42"/>
  <c r="G36" i="42" s="1"/>
  <c r="S36" i="42" s="1"/>
  <c r="AH28" i="42"/>
  <c r="F28" i="42"/>
  <c r="G28" i="42" s="1"/>
  <c r="F12" i="42"/>
  <c r="G12" i="42" s="1"/>
  <c r="AA127" i="42"/>
  <c r="L86" i="42"/>
  <c r="N55" i="42"/>
  <c r="M27" i="42"/>
  <c r="AG27" i="42" s="1"/>
  <c r="M12" i="42"/>
  <c r="AG12" i="42" s="1"/>
  <c r="Y22" i="42"/>
  <c r="W22" i="42"/>
  <c r="N23" i="42"/>
  <c r="M23" i="42"/>
  <c r="AG59" i="42"/>
  <c r="F59" i="42"/>
  <c r="G59" i="42" s="1"/>
  <c r="P59" i="42" s="1"/>
  <c r="AH59" i="42"/>
  <c r="A51" i="42"/>
  <c r="AH51" i="42"/>
  <c r="F35" i="42"/>
  <c r="G35" i="42" s="1"/>
  <c r="AH35" i="42"/>
  <c r="AH27" i="42"/>
  <c r="F27" i="42"/>
  <c r="G27" i="42" s="1"/>
  <c r="D19" i="42"/>
  <c r="F3" i="42"/>
  <c r="G3" i="42" s="1"/>
  <c r="N27" i="42"/>
  <c r="L23" i="42"/>
  <c r="L127" i="42"/>
  <c r="N4" i="42"/>
  <c r="M83" i="42"/>
  <c r="N83" i="42"/>
  <c r="L83" i="42"/>
  <c r="A21" i="42"/>
  <c r="A42" i="41"/>
  <c r="W74" i="41"/>
  <c r="M22" i="41"/>
  <c r="AG22" i="41" s="1"/>
  <c r="N22" i="41"/>
  <c r="L95" i="41"/>
  <c r="N95" i="41"/>
  <c r="L66" i="41"/>
  <c r="N66" i="41"/>
  <c r="M66" i="41"/>
  <c r="AE80" i="41" a="1"/>
  <c r="AE80" i="41" s="1"/>
  <c r="Y74" i="41"/>
  <c r="W116" i="41"/>
  <c r="M125" i="41"/>
  <c r="N125" i="41"/>
  <c r="L125" i="41"/>
  <c r="F73" i="41"/>
  <c r="G73" i="41" s="1"/>
  <c r="L6" i="41"/>
  <c r="M6" i="41"/>
  <c r="N6" i="41"/>
  <c r="Q74" i="41"/>
  <c r="BA74" i="41" s="1"/>
  <c r="A100" i="41"/>
  <c r="Z89" i="41"/>
  <c r="AZ89" i="41" s="1"/>
  <c r="P89" i="41"/>
  <c r="R89" i="41"/>
  <c r="Q89" i="41"/>
  <c r="BA89" i="41" s="1"/>
  <c r="Z2" i="41"/>
  <c r="AZ2" i="41" s="1"/>
  <c r="Y2" i="41"/>
  <c r="P74" i="41"/>
  <c r="Y95" i="41"/>
  <c r="AE95" i="41" a="1"/>
  <c r="AE95" i="41" s="1"/>
  <c r="AB74" i="41"/>
  <c r="AA74" i="41"/>
  <c r="Q115" i="41"/>
  <c r="BA115" i="41" s="1"/>
  <c r="L69" i="41"/>
  <c r="N69" i="41"/>
  <c r="M69" i="41"/>
  <c r="F127" i="41"/>
  <c r="G127" i="41" s="1"/>
  <c r="Y127" i="41" s="1"/>
  <c r="S74" i="41"/>
  <c r="Z74" i="41"/>
  <c r="AZ74" i="41" s="1"/>
  <c r="D99" i="41"/>
  <c r="A99" i="41"/>
  <c r="L13" i="41"/>
  <c r="N13" i="41"/>
  <c r="M13" i="41"/>
  <c r="P13" i="41"/>
  <c r="V13" i="41"/>
  <c r="AY13" i="41" s="1"/>
  <c r="V74" i="41"/>
  <c r="AY74" i="41" s="1"/>
  <c r="R74" i="41"/>
  <c r="N86" i="41"/>
  <c r="L86" i="41"/>
  <c r="V104" i="41"/>
  <c r="AY104" i="41" s="1"/>
  <c r="L59" i="41"/>
  <c r="Q120" i="41"/>
  <c r="BA120" i="41" s="1"/>
  <c r="U112" i="41"/>
  <c r="AB112" i="41"/>
  <c r="D4" i="41"/>
  <c r="A4" i="41"/>
  <c r="N44" i="41"/>
  <c r="Y108" i="41"/>
  <c r="N27" i="41"/>
  <c r="AH62" i="41"/>
  <c r="AH54" i="41"/>
  <c r="F54" i="41"/>
  <c r="G54" i="41" s="1"/>
  <c r="D46" i="41"/>
  <c r="F46" i="41"/>
  <c r="G46" i="41" s="1"/>
  <c r="U46" i="41" s="1"/>
  <c r="AH46" i="41"/>
  <c r="AG38" i="41"/>
  <c r="F38" i="41"/>
  <c r="G38" i="41" s="1"/>
  <c r="AH38" i="41"/>
  <c r="F30" i="41"/>
  <c r="G30" i="41" s="1"/>
  <c r="AH30" i="41"/>
  <c r="AH22" i="41"/>
  <c r="F22" i="41"/>
  <c r="G22" i="41" s="1"/>
  <c r="W22" i="41" s="1"/>
  <c r="F14" i="41"/>
  <c r="G14" i="41" s="1"/>
  <c r="AG6" i="41"/>
  <c r="F6" i="41"/>
  <c r="G6" i="41" s="1"/>
  <c r="AH6" i="41"/>
  <c r="M109" i="41"/>
  <c r="L109" i="41"/>
  <c r="N34" i="41"/>
  <c r="M34" i="41"/>
  <c r="AG34" i="41" s="1"/>
  <c r="R120" i="41"/>
  <c r="L102" i="41"/>
  <c r="A13" i="41"/>
  <c r="A8" i="41"/>
  <c r="D8" i="41"/>
  <c r="N56" i="41"/>
  <c r="D15" i="41"/>
  <c r="A15" i="41"/>
  <c r="N21" i="41"/>
  <c r="M21" i="41"/>
  <c r="L117" i="41"/>
  <c r="N117" i="41"/>
  <c r="L2" i="41"/>
  <c r="N2" i="41"/>
  <c r="M2" i="41"/>
  <c r="AG2" i="41" s="1"/>
  <c r="M63" i="41"/>
  <c r="A3" i="41"/>
  <c r="S120" i="41"/>
  <c r="Z112" i="41"/>
  <c r="AZ112" i="41" s="1"/>
  <c r="L30" i="41"/>
  <c r="N30" i="41"/>
  <c r="A47" i="41"/>
  <c r="D47" i="41"/>
  <c r="F62" i="41"/>
  <c r="G62" i="41" s="1"/>
  <c r="N98" i="41"/>
  <c r="M98" i="41"/>
  <c r="L98" i="41"/>
  <c r="Y112" i="41"/>
  <c r="N70" i="41"/>
  <c r="M70" i="41"/>
  <c r="N45" i="41"/>
  <c r="L45" i="41"/>
  <c r="L38" i="41"/>
  <c r="N38" i="41"/>
  <c r="R121" i="40"/>
  <c r="D25" i="40"/>
  <c r="A25" i="40"/>
  <c r="R96" i="40"/>
  <c r="U96" i="40"/>
  <c r="N7" i="40"/>
  <c r="M7" i="40"/>
  <c r="L7" i="40"/>
  <c r="U64" i="40"/>
  <c r="S64" i="40"/>
  <c r="P64" i="40"/>
  <c r="AU64" i="40"/>
  <c r="AE89" i="40" a="1"/>
  <c r="AE89" i="40" s="1"/>
  <c r="AA89" i="40"/>
  <c r="Y89" i="40"/>
  <c r="A57" i="40"/>
  <c r="D57" i="40"/>
  <c r="N54" i="40"/>
  <c r="M54" i="40"/>
  <c r="L54" i="40"/>
  <c r="U34" i="40"/>
  <c r="AA34" i="40"/>
  <c r="AU34" i="40"/>
  <c r="W34" i="40"/>
  <c r="F60" i="40"/>
  <c r="G60" i="40" s="1"/>
  <c r="AH52" i="40"/>
  <c r="AH36" i="40"/>
  <c r="F36" i="40"/>
  <c r="G36" i="40" s="1"/>
  <c r="F28" i="40"/>
  <c r="G28" i="40" s="1"/>
  <c r="A28" i="40"/>
  <c r="F12" i="40"/>
  <c r="G12" i="40" s="1"/>
  <c r="AH12" i="40"/>
  <c r="AH4" i="40"/>
  <c r="F4" i="40"/>
  <c r="G4" i="40" s="1"/>
  <c r="AE4" i="40" s="1" a="1"/>
  <c r="AE4" i="40" s="1"/>
  <c r="N87" i="40"/>
  <c r="L87" i="40"/>
  <c r="N79" i="40"/>
  <c r="M79" i="40"/>
  <c r="L79" i="40"/>
  <c r="N63" i="40"/>
  <c r="M63" i="40"/>
  <c r="L63" i="40"/>
  <c r="L55" i="40"/>
  <c r="N55" i="40"/>
  <c r="M47" i="40"/>
  <c r="N47" i="40"/>
  <c r="L47" i="40"/>
  <c r="M39" i="40"/>
  <c r="L39" i="40"/>
  <c r="N39" i="40"/>
  <c r="M31" i="40"/>
  <c r="L31" i="40"/>
  <c r="N31" i="40"/>
  <c r="L23" i="40"/>
  <c r="N23" i="40"/>
  <c r="M15" i="40"/>
  <c r="N15" i="40"/>
  <c r="L15" i="40"/>
  <c r="M119" i="40"/>
  <c r="A2" i="40"/>
  <c r="D2" i="40"/>
  <c r="M9" i="40"/>
  <c r="N30" i="40"/>
  <c r="AU18" i="40"/>
  <c r="L73" i="40"/>
  <c r="M73" i="40"/>
  <c r="M111" i="40"/>
  <c r="L127" i="40"/>
  <c r="L103" i="40"/>
  <c r="L111" i="40"/>
  <c r="M127" i="40"/>
  <c r="M103" i="40"/>
  <c r="N71" i="40"/>
  <c r="AH60" i="40"/>
  <c r="M55" i="40"/>
  <c r="Q16" i="40"/>
  <c r="BA16" i="40" s="1"/>
  <c r="N21" i="40"/>
  <c r="L95" i="40"/>
  <c r="N103" i="40"/>
  <c r="M23" i="40"/>
  <c r="Q80" i="40"/>
  <c r="BA80" i="40" s="1"/>
  <c r="AB80" i="40"/>
  <c r="M95" i="40"/>
  <c r="N45" i="40"/>
  <c r="L45" i="40"/>
  <c r="Z115" i="40"/>
  <c r="AZ115" i="40" s="1"/>
  <c r="AU50" i="40"/>
  <c r="W50" i="40"/>
  <c r="V50" i="40"/>
  <c r="AY50" i="40" s="1"/>
  <c r="S50" i="40"/>
  <c r="AB34" i="40"/>
  <c r="M69" i="40"/>
  <c r="U101" i="39"/>
  <c r="L101" i="39"/>
  <c r="P116" i="39"/>
  <c r="Q116" i="39"/>
  <c r="BA116" i="39" s="1"/>
  <c r="L123" i="39"/>
  <c r="N123" i="39"/>
  <c r="M123" i="39"/>
  <c r="AB125" i="39"/>
  <c r="Z125" i="39"/>
  <c r="AZ125" i="39" s="1"/>
  <c r="Y125" i="39"/>
  <c r="U125" i="39"/>
  <c r="Z95" i="39"/>
  <c r="AZ95" i="39" s="1"/>
  <c r="Y95" i="39"/>
  <c r="R66" i="39"/>
  <c r="P66" i="39"/>
  <c r="AB66" i="39"/>
  <c r="W42" i="39"/>
  <c r="Z42" i="39"/>
  <c r="AZ42" i="39" s="1"/>
  <c r="Y42" i="39"/>
  <c r="P107" i="39"/>
  <c r="D40" i="39"/>
  <c r="A40" i="39"/>
  <c r="M69" i="39"/>
  <c r="A120" i="39"/>
  <c r="D120" i="39"/>
  <c r="R102" i="39"/>
  <c r="AS102" i="39"/>
  <c r="AF102" i="39" s="1"/>
  <c r="A117" i="39"/>
  <c r="D117" i="39"/>
  <c r="M106" i="39"/>
  <c r="L106" i="39"/>
  <c r="L90" i="39"/>
  <c r="M90" i="39"/>
  <c r="M66" i="39"/>
  <c r="N66" i="39"/>
  <c r="L58" i="39"/>
  <c r="M58" i="39"/>
  <c r="R58" i="39"/>
  <c r="N50" i="39"/>
  <c r="N43" i="39"/>
  <c r="M43" i="39"/>
  <c r="L43" i="39"/>
  <c r="L35" i="39"/>
  <c r="U35" i="39"/>
  <c r="V35" i="39"/>
  <c r="AY35" i="39" s="1"/>
  <c r="Y35" i="39"/>
  <c r="AB35" i="39"/>
  <c r="AB128" i="39"/>
  <c r="Q98" i="39"/>
  <c r="BA98" i="39" s="1"/>
  <c r="Y98" i="39"/>
  <c r="AA98" i="39"/>
  <c r="R98" i="39"/>
  <c r="W98" i="39"/>
  <c r="S98" i="39"/>
  <c r="U98" i="39"/>
  <c r="W35" i="39"/>
  <c r="A31" i="39"/>
  <c r="D31" i="39"/>
  <c r="Y109" i="39"/>
  <c r="AA109" i="39"/>
  <c r="AB109" i="39"/>
  <c r="U109" i="39"/>
  <c r="W109" i="39"/>
  <c r="AB101" i="39"/>
  <c r="D82" i="39"/>
  <c r="A82" i="39"/>
  <c r="Q112" i="39"/>
  <c r="BA112" i="39" s="1"/>
  <c r="AB112" i="39"/>
  <c r="AE112" i="39" a="1"/>
  <c r="AE112" i="39" s="1"/>
  <c r="R70" i="39"/>
  <c r="AA11" i="39"/>
  <c r="U11" i="39"/>
  <c r="P11" i="39"/>
  <c r="AB11" i="39"/>
  <c r="Y11" i="39"/>
  <c r="AU11" i="39"/>
  <c r="W11" i="39"/>
  <c r="AE11" i="39" a="1"/>
  <c r="AE11" i="39" s="1"/>
  <c r="Z11" i="39"/>
  <c r="AZ11" i="39" s="1"/>
  <c r="L20" i="39"/>
  <c r="M20" i="39"/>
  <c r="AG20" i="39" s="1"/>
  <c r="M37" i="39"/>
  <c r="D53" i="39"/>
  <c r="A53" i="39"/>
  <c r="R86" i="39"/>
  <c r="AA86" i="39"/>
  <c r="S86" i="39"/>
  <c r="P86" i="39"/>
  <c r="AB86" i="39"/>
  <c r="U83" i="39"/>
  <c r="Y83" i="39"/>
  <c r="P83" i="39"/>
  <c r="W83" i="39"/>
  <c r="AA83" i="39"/>
  <c r="L12" i="39"/>
  <c r="L14" i="39"/>
  <c r="N44" i="39"/>
  <c r="F115" i="39"/>
  <c r="G115" i="39" s="1"/>
  <c r="N2" i="39"/>
  <c r="M63" i="39"/>
  <c r="A119" i="39"/>
  <c r="D26" i="39"/>
  <c r="A26" i="39"/>
  <c r="N55" i="39"/>
  <c r="D47" i="39"/>
  <c r="A47" i="39"/>
  <c r="U108" i="39"/>
  <c r="AA108" i="39"/>
  <c r="Z108" i="39"/>
  <c r="AZ108" i="39" s="1"/>
  <c r="AB108" i="39"/>
  <c r="A56" i="39"/>
  <c r="D56" i="39"/>
  <c r="W69" i="39"/>
  <c r="U69" i="39"/>
  <c r="A121" i="38"/>
  <c r="D121" i="38"/>
  <c r="Q10" i="38"/>
  <c r="BA10" i="38" s="1"/>
  <c r="Z118" i="38"/>
  <c r="AZ118" i="38" s="1"/>
  <c r="D65" i="38"/>
  <c r="AH65" i="38"/>
  <c r="F49" i="38"/>
  <c r="G49" i="38" s="1"/>
  <c r="U49" i="38" s="1"/>
  <c r="F33" i="38"/>
  <c r="G33" i="38" s="1"/>
  <c r="R33" i="38" s="1"/>
  <c r="AH33" i="38"/>
  <c r="AH25" i="38"/>
  <c r="AH17" i="38"/>
  <c r="AH9" i="38"/>
  <c r="M121" i="38"/>
  <c r="M5" i="38"/>
  <c r="L5" i="38"/>
  <c r="N5" i="38"/>
  <c r="Q109" i="38"/>
  <c r="BA109" i="38" s="1"/>
  <c r="V109" i="38"/>
  <c r="AY109" i="38" s="1"/>
  <c r="Q68" i="38"/>
  <c r="BA68" i="38" s="1"/>
  <c r="BB68" i="38" s="1"/>
  <c r="W68" i="38"/>
  <c r="Z68" i="38"/>
  <c r="AZ68" i="38" s="1"/>
  <c r="Y68" i="38"/>
  <c r="V68" i="38"/>
  <c r="AY68" i="38" s="1"/>
  <c r="AE68" i="38" a="1"/>
  <c r="AE68" i="38" s="1"/>
  <c r="AB68" i="38"/>
  <c r="D96" i="38"/>
  <c r="A96" i="38"/>
  <c r="R109" i="38"/>
  <c r="Y98" i="38"/>
  <c r="W98" i="38"/>
  <c r="M114" i="38"/>
  <c r="L114" i="38"/>
  <c r="N114" i="38"/>
  <c r="R98" i="38"/>
  <c r="S34" i="38"/>
  <c r="AB34" i="38"/>
  <c r="P109" i="38"/>
  <c r="A95" i="38"/>
  <c r="D95" i="38"/>
  <c r="M12" i="38"/>
  <c r="AG12" i="38" s="1"/>
  <c r="L12" i="38"/>
  <c r="N12" i="38"/>
  <c r="N34" i="38"/>
  <c r="M34" i="38"/>
  <c r="D22" i="38"/>
  <c r="A22" i="38"/>
  <c r="Z76" i="38"/>
  <c r="AZ76" i="38" s="1"/>
  <c r="Q76" i="38"/>
  <c r="BA76" i="38" s="1"/>
  <c r="V76" i="38"/>
  <c r="AY76" i="38" s="1"/>
  <c r="AB76" i="38"/>
  <c r="S76" i="38"/>
  <c r="M98" i="38"/>
  <c r="L98" i="38"/>
  <c r="L64" i="38"/>
  <c r="M64" i="38"/>
  <c r="AG64" i="38" s="1"/>
  <c r="U12" i="38"/>
  <c r="P28" i="38"/>
  <c r="Q28" i="38"/>
  <c r="BA28" i="38" s="1"/>
  <c r="AU28" i="38"/>
  <c r="AA28" i="38"/>
  <c r="S28" i="38"/>
  <c r="R28" i="38"/>
  <c r="M71" i="38"/>
  <c r="L71" i="38"/>
  <c r="D97" i="38"/>
  <c r="A97" i="38"/>
  <c r="N40" i="38"/>
  <c r="M40" i="38"/>
  <c r="L40" i="38"/>
  <c r="D93" i="38"/>
  <c r="A93" i="38"/>
  <c r="A53" i="38"/>
  <c r="D53" i="38"/>
  <c r="AA99" i="38"/>
  <c r="R99" i="38"/>
  <c r="V99" i="38"/>
  <c r="AY99" i="38" s="1"/>
  <c r="A20" i="38"/>
  <c r="L39" i="38"/>
  <c r="M90" i="38"/>
  <c r="U101" i="37"/>
  <c r="AS101" i="37"/>
  <c r="AF101" i="37" s="1"/>
  <c r="AB101" i="37"/>
  <c r="Y101" i="37"/>
  <c r="S101" i="37"/>
  <c r="P101" i="37"/>
  <c r="V101" i="37"/>
  <c r="AY101" i="37" s="1"/>
  <c r="R101" i="37"/>
  <c r="Q101" i="37"/>
  <c r="BA101" i="37" s="1"/>
  <c r="AE91" i="37" a="1"/>
  <c r="AE91" i="37" s="1"/>
  <c r="A57" i="37"/>
  <c r="D57" i="37"/>
  <c r="Z43" i="37"/>
  <c r="AZ43" i="37" s="1"/>
  <c r="Y14" i="37"/>
  <c r="U14" i="37"/>
  <c r="P25" i="37"/>
  <c r="AU25" i="37"/>
  <c r="Z14" i="37"/>
  <c r="AZ14" i="37" s="1"/>
  <c r="M26" i="37"/>
  <c r="A63" i="37"/>
  <c r="AE14" i="37" a="1"/>
  <c r="AE14" i="37" s="1"/>
  <c r="V43" i="37"/>
  <c r="AY43" i="37" s="1"/>
  <c r="AB43" i="37"/>
  <c r="R25" i="37"/>
  <c r="AH62" i="37"/>
  <c r="F62" i="37"/>
  <c r="G62" i="37" s="1"/>
  <c r="D25" i="37"/>
  <c r="A25" i="37"/>
  <c r="M2" i="37"/>
  <c r="AG2" i="37" s="1"/>
  <c r="L2" i="37"/>
  <c r="M124" i="37"/>
  <c r="M86" i="37"/>
  <c r="L64" i="37"/>
  <c r="M40" i="37"/>
  <c r="AG40" i="37" s="1"/>
  <c r="AA40" i="37"/>
  <c r="D73" i="37"/>
  <c r="A73" i="37"/>
  <c r="F123" i="37"/>
  <c r="G123" i="37" s="1"/>
  <c r="AH9" i="37"/>
  <c r="L92" i="37"/>
  <c r="AA55" i="37"/>
  <c r="AB55" i="37"/>
  <c r="M55" i="37"/>
  <c r="AG55" i="37" s="1"/>
  <c r="N16" i="37"/>
  <c r="M16" i="37"/>
  <c r="D22" i="37"/>
  <c r="A22" i="37"/>
  <c r="L106" i="37"/>
  <c r="M106" i="37"/>
  <c r="M30" i="37"/>
  <c r="L30" i="37"/>
  <c r="L22" i="37"/>
  <c r="M22" i="37"/>
  <c r="AG22" i="37" s="1"/>
  <c r="AH15" i="37"/>
  <c r="M120" i="37"/>
  <c r="N120" i="37"/>
  <c r="M60" i="37"/>
  <c r="L60" i="37"/>
  <c r="N60" i="37"/>
  <c r="N27" i="37"/>
  <c r="M27" i="37"/>
  <c r="A65" i="37"/>
  <c r="D65" i="37"/>
  <c r="F57" i="37"/>
  <c r="G57" i="37" s="1"/>
  <c r="AH57" i="37"/>
  <c r="L96" i="37"/>
  <c r="M66" i="37"/>
  <c r="M59" i="37"/>
  <c r="L59" i="37"/>
  <c r="N59" i="37"/>
  <c r="M74" i="37"/>
  <c r="N74" i="37"/>
  <c r="M97" i="37"/>
  <c r="N97" i="37"/>
  <c r="M73" i="37"/>
  <c r="L73" i="37"/>
  <c r="N28" i="37"/>
  <c r="M28" i="37"/>
  <c r="L28" i="37"/>
  <c r="A71" i="37"/>
  <c r="D71" i="37"/>
  <c r="N107" i="37"/>
  <c r="M107" i="37"/>
  <c r="F50" i="37"/>
  <c r="G50" i="37" s="1"/>
  <c r="AH23" i="37"/>
  <c r="L14" i="37"/>
  <c r="N114" i="37"/>
  <c r="D24" i="37"/>
  <c r="U18" i="36"/>
  <c r="Y18" i="36"/>
  <c r="W18" i="36"/>
  <c r="A99" i="36"/>
  <c r="F61" i="36"/>
  <c r="G61" i="36" s="1"/>
  <c r="S61" i="36" s="1"/>
  <c r="AG61" i="36"/>
  <c r="AH61" i="36"/>
  <c r="AS75" i="36"/>
  <c r="AF75" i="36" s="1"/>
  <c r="R75" i="36"/>
  <c r="Q75" i="36"/>
  <c r="BA75" i="36" s="1"/>
  <c r="P75" i="36"/>
  <c r="S75" i="36"/>
  <c r="A36" i="36"/>
  <c r="D36" i="36"/>
  <c r="AH31" i="36"/>
  <c r="F31" i="36"/>
  <c r="G31" i="36" s="1"/>
  <c r="AE3" i="36" a="1"/>
  <c r="AE3" i="36" s="1"/>
  <c r="Z39" i="36"/>
  <c r="AZ39" i="36" s="1"/>
  <c r="W5" i="36"/>
  <c r="D111" i="36"/>
  <c r="A111" i="36"/>
  <c r="V93" i="36"/>
  <c r="AY93" i="36" s="1"/>
  <c r="L64" i="36"/>
  <c r="L107" i="36"/>
  <c r="M107" i="36"/>
  <c r="M46" i="36"/>
  <c r="AG46" i="36" s="1"/>
  <c r="L46" i="36"/>
  <c r="AB39" i="36"/>
  <c r="Z101" i="36"/>
  <c r="AZ101" i="36" s="1"/>
  <c r="AA101" i="36"/>
  <c r="AU18" i="36"/>
  <c r="AE120" i="36" a="1"/>
  <c r="AE120" i="36" s="1"/>
  <c r="Q120" i="36"/>
  <c r="BA120" i="36" s="1"/>
  <c r="BB120" i="36" s="1"/>
  <c r="AB3" i="36"/>
  <c r="P3" i="36"/>
  <c r="Z5" i="36"/>
  <c r="AZ5" i="36" s="1"/>
  <c r="AE18" i="36" a="1"/>
  <c r="AE18" i="36" s="1"/>
  <c r="S79" i="36"/>
  <c r="AS79" i="36"/>
  <c r="AF79" i="36" s="1"/>
  <c r="V79" i="36"/>
  <c r="AY79" i="36" s="1"/>
  <c r="U3" i="36"/>
  <c r="AB93" i="36"/>
  <c r="AG45" i="36"/>
  <c r="L129" i="36"/>
  <c r="N105" i="36"/>
  <c r="N17" i="36"/>
  <c r="AG29" i="36"/>
  <c r="AG43" i="36"/>
  <c r="M128" i="36"/>
  <c r="N128" i="36"/>
  <c r="F107" i="36"/>
  <c r="G107" i="36" s="1"/>
  <c r="U107" i="36" s="1"/>
  <c r="N91" i="36"/>
  <c r="AG26" i="36"/>
  <c r="F113" i="36"/>
  <c r="G113" i="36" s="1"/>
  <c r="S113" i="36" s="1"/>
  <c r="F48" i="36"/>
  <c r="G48" i="36" s="1"/>
  <c r="D24" i="36"/>
  <c r="AH24" i="36"/>
  <c r="M11" i="36"/>
  <c r="AG11" i="36" s="1"/>
  <c r="L11" i="36"/>
  <c r="AH15" i="36"/>
  <c r="F42" i="36"/>
  <c r="G42" i="36" s="1"/>
  <c r="F38" i="36"/>
  <c r="G38" i="36" s="1"/>
  <c r="AH32" i="36"/>
  <c r="M104" i="36"/>
  <c r="AH26" i="36"/>
  <c r="D21" i="35"/>
  <c r="A21" i="35"/>
  <c r="A74" i="35"/>
  <c r="AB76" i="35"/>
  <c r="AA76" i="35"/>
  <c r="AE76" i="35" a="1"/>
  <c r="AE76" i="35" s="1"/>
  <c r="A26" i="35"/>
  <c r="D26" i="35"/>
  <c r="M118" i="35"/>
  <c r="N118" i="35"/>
  <c r="L118" i="35"/>
  <c r="N95" i="35"/>
  <c r="M95" i="35"/>
  <c r="L95" i="35"/>
  <c r="M88" i="35"/>
  <c r="M58" i="35"/>
  <c r="N58" i="35"/>
  <c r="M50" i="35"/>
  <c r="AG50" i="35" s="1"/>
  <c r="N50" i="35"/>
  <c r="L50" i="35"/>
  <c r="L100" i="35"/>
  <c r="N100" i="35"/>
  <c r="M100" i="35"/>
  <c r="AB116" i="35"/>
  <c r="R116" i="35"/>
  <c r="S116" i="35"/>
  <c r="AA116" i="35"/>
  <c r="Z116" i="35"/>
  <c r="AZ116" i="35" s="1"/>
  <c r="Q116" i="35"/>
  <c r="BA116" i="35" s="1"/>
  <c r="U116" i="35"/>
  <c r="Y116" i="35"/>
  <c r="P116" i="35"/>
  <c r="W116" i="35"/>
  <c r="V116" i="35"/>
  <c r="AY116" i="35" s="1"/>
  <c r="W89" i="35"/>
  <c r="Y89" i="35"/>
  <c r="AS89" i="35"/>
  <c r="AF89" i="35" s="1"/>
  <c r="Z89" i="35"/>
  <c r="AZ89" i="35" s="1"/>
  <c r="AS73" i="35"/>
  <c r="AF73" i="35" s="1"/>
  <c r="AB73" i="35"/>
  <c r="Z73" i="35"/>
  <c r="AZ73" i="35" s="1"/>
  <c r="S73" i="35"/>
  <c r="U73" i="35"/>
  <c r="AA73" i="35"/>
  <c r="Y73" i="35"/>
  <c r="Q73" i="35"/>
  <c r="BA73" i="35" s="1"/>
  <c r="V73" i="35"/>
  <c r="AY73" i="35" s="1"/>
  <c r="L2" i="35"/>
  <c r="M2" i="35"/>
  <c r="AG2" i="35" s="1"/>
  <c r="N2" i="35"/>
  <c r="Y2" i="35"/>
  <c r="Z2" i="35"/>
  <c r="AZ2" i="35" s="1"/>
  <c r="AA2" i="35"/>
  <c r="AB64" i="35"/>
  <c r="W64" i="35"/>
  <c r="AE64" i="35" a="1"/>
  <c r="AE64" i="35" s="1"/>
  <c r="L115" i="35"/>
  <c r="S4" i="35"/>
  <c r="W4" i="35"/>
  <c r="D42" i="35"/>
  <c r="A42" i="35"/>
  <c r="AH65" i="35"/>
  <c r="F65" i="35"/>
  <c r="G65" i="35" s="1"/>
  <c r="W65" i="35" s="1"/>
  <c r="AH57" i="35"/>
  <c r="F57" i="35"/>
  <c r="G57" i="35" s="1"/>
  <c r="F34" i="35"/>
  <c r="G34" i="35" s="1"/>
  <c r="S34" i="35" s="1"/>
  <c r="AH4" i="35"/>
  <c r="AH34" i="35"/>
  <c r="M76" i="35"/>
  <c r="AG40" i="35"/>
  <c r="F10" i="35"/>
  <c r="G10" i="35" s="1"/>
  <c r="A3" i="35"/>
  <c r="D3" i="35"/>
  <c r="Y13" i="35"/>
  <c r="U13" i="35"/>
  <c r="AA13" i="35"/>
  <c r="M63" i="35"/>
  <c r="AH24" i="35"/>
  <c r="F24" i="35"/>
  <c r="G24" i="35" s="1"/>
  <c r="N10" i="35"/>
  <c r="Y18" i="35"/>
  <c r="N38" i="35"/>
  <c r="S2" i="35"/>
  <c r="P2" i="35"/>
  <c r="U2" i="35"/>
  <c r="W2" i="35"/>
  <c r="AU2" i="35"/>
  <c r="AB2" i="35"/>
  <c r="R2" i="35"/>
  <c r="AH60" i="35"/>
  <c r="F60" i="35"/>
  <c r="G60" i="35" s="1"/>
  <c r="AH52" i="35"/>
  <c r="M105" i="35"/>
  <c r="L105" i="35"/>
  <c r="M24" i="35"/>
  <c r="AG24" i="35" s="1"/>
  <c r="L24" i="35"/>
  <c r="N70" i="35"/>
  <c r="F21" i="35"/>
  <c r="G21" i="35" s="1"/>
  <c r="M104" i="35"/>
  <c r="W92" i="35"/>
  <c r="AH20" i="35"/>
  <c r="AH25" i="35"/>
  <c r="AH41" i="35"/>
  <c r="AH56" i="35"/>
  <c r="AH40" i="35"/>
  <c r="AH7" i="35"/>
  <c r="AH55" i="35"/>
  <c r="M58" i="34"/>
  <c r="N58" i="34"/>
  <c r="P9" i="34"/>
  <c r="Q9" i="34"/>
  <c r="BA9" i="34" s="1"/>
  <c r="BB9" i="34" s="1"/>
  <c r="S11" i="34"/>
  <c r="AU11" i="34"/>
  <c r="P11" i="34"/>
  <c r="R11" i="34"/>
  <c r="A53" i="34"/>
  <c r="D53" i="34"/>
  <c r="D33" i="34"/>
  <c r="A33" i="34"/>
  <c r="N113" i="34"/>
  <c r="L113" i="34"/>
  <c r="M113" i="34"/>
  <c r="M46" i="34"/>
  <c r="L46" i="34"/>
  <c r="N46" i="34"/>
  <c r="AA129" i="34"/>
  <c r="V129" i="34"/>
  <c r="AY129" i="34" s="1"/>
  <c r="D42" i="34"/>
  <c r="L62" i="34"/>
  <c r="R75" i="34"/>
  <c r="S75" i="34"/>
  <c r="M45" i="34"/>
  <c r="AG45" i="34" s="1"/>
  <c r="F123" i="34"/>
  <c r="G123" i="34" s="1"/>
  <c r="F56" i="34"/>
  <c r="G56" i="34" s="1"/>
  <c r="F12" i="34"/>
  <c r="G12" i="34" s="1"/>
  <c r="A60" i="34"/>
  <c r="D60" i="34"/>
  <c r="F36" i="34"/>
  <c r="G36" i="34" s="1"/>
  <c r="AH36" i="34"/>
  <c r="AG14" i="34"/>
  <c r="N15" i="34"/>
  <c r="D19" i="34"/>
  <c r="A19" i="34"/>
  <c r="AG28" i="34"/>
  <c r="F21" i="34"/>
  <c r="G21" i="34" s="1"/>
  <c r="AH21" i="34"/>
  <c r="L110" i="34"/>
  <c r="M110" i="34"/>
  <c r="N110" i="34"/>
  <c r="A115" i="34"/>
  <c r="F40" i="34"/>
  <c r="G40" i="34" s="1"/>
  <c r="V40" i="34" s="1"/>
  <c r="AY40" i="34" s="1"/>
  <c r="F32" i="34"/>
  <c r="G32" i="34" s="1"/>
  <c r="AH32" i="34"/>
  <c r="D13" i="34"/>
  <c r="A13" i="34"/>
  <c r="W47" i="34"/>
  <c r="N51" i="34"/>
  <c r="L51" i="34"/>
  <c r="F127" i="34"/>
  <c r="G127" i="34" s="1"/>
  <c r="AS127" i="34" s="1"/>
  <c r="AF127" i="34" s="1"/>
  <c r="AG16" i="34"/>
  <c r="F16" i="34"/>
  <c r="G16" i="34" s="1"/>
  <c r="L9" i="34"/>
  <c r="N38" i="34"/>
  <c r="A45" i="34"/>
  <c r="L101" i="34"/>
  <c r="L27" i="34"/>
  <c r="N31" i="34"/>
  <c r="A95" i="34"/>
  <c r="Q120" i="33"/>
  <c r="BA120" i="33" s="1"/>
  <c r="D67" i="33"/>
  <c r="A67" i="33"/>
  <c r="Y72" i="33"/>
  <c r="W72" i="33"/>
  <c r="AS72" i="33"/>
  <c r="AF72" i="33" s="1"/>
  <c r="D29" i="33"/>
  <c r="A29" i="33"/>
  <c r="F53" i="33"/>
  <c r="G53" i="33" s="1"/>
  <c r="AH53" i="33"/>
  <c r="AE129" i="33" a="1"/>
  <c r="AE129" i="33" s="1"/>
  <c r="W129" i="33"/>
  <c r="V129" i="33"/>
  <c r="AY129" i="33" s="1"/>
  <c r="Z129" i="33"/>
  <c r="AZ129" i="33" s="1"/>
  <c r="W84" i="33"/>
  <c r="D2" i="33"/>
  <c r="A2" i="33"/>
  <c r="A34" i="33"/>
  <c r="Q57" i="33"/>
  <c r="BA57" i="33" s="1"/>
  <c r="M84" i="33"/>
  <c r="N84" i="33"/>
  <c r="L84" i="33"/>
  <c r="L34" i="33"/>
  <c r="M34" i="33"/>
  <c r="AG34" i="33" s="1"/>
  <c r="M26" i="33"/>
  <c r="N26" i="33"/>
  <c r="L18" i="33"/>
  <c r="M18" i="33"/>
  <c r="AG18" i="33" s="1"/>
  <c r="N18" i="33"/>
  <c r="N10" i="33"/>
  <c r="L10" i="33"/>
  <c r="M45" i="33"/>
  <c r="M123" i="33"/>
  <c r="N123" i="33"/>
  <c r="L123" i="33"/>
  <c r="M102" i="33"/>
  <c r="L102" i="33"/>
  <c r="N95" i="33"/>
  <c r="M95" i="33"/>
  <c r="L95" i="33"/>
  <c r="L88" i="33"/>
  <c r="L72" i="33"/>
  <c r="M7" i="33"/>
  <c r="N7" i="33"/>
  <c r="L7" i="33"/>
  <c r="D13" i="33"/>
  <c r="A13" i="33"/>
  <c r="Y99" i="33"/>
  <c r="S99" i="33"/>
  <c r="M115" i="33"/>
  <c r="L115" i="33"/>
  <c r="N115" i="33"/>
  <c r="M9" i="33"/>
  <c r="AG9" i="33" s="1"/>
  <c r="M78" i="33"/>
  <c r="L78" i="33"/>
  <c r="F65" i="33"/>
  <c r="G65" i="33" s="1"/>
  <c r="AH65" i="33"/>
  <c r="L114" i="33"/>
  <c r="N114" i="33"/>
  <c r="N23" i="33"/>
  <c r="M23" i="33"/>
  <c r="U12" i="33"/>
  <c r="Q12" i="33"/>
  <c r="BA12" i="33" s="1"/>
  <c r="F41" i="33"/>
  <c r="G41" i="33" s="1"/>
  <c r="AG41" i="33"/>
  <c r="F6" i="33"/>
  <c r="G6" i="33" s="1"/>
  <c r="D46" i="33"/>
  <c r="A46" i="33"/>
  <c r="AG5" i="33"/>
  <c r="AH5" i="33"/>
  <c r="N55" i="33"/>
  <c r="D69" i="33"/>
  <c r="F103" i="33"/>
  <c r="G103" i="33" s="1"/>
  <c r="AH10" i="33"/>
  <c r="N36" i="33"/>
  <c r="L36" i="33"/>
  <c r="AG24" i="33"/>
  <c r="N81" i="33"/>
  <c r="M81" i="33"/>
  <c r="N73" i="33"/>
  <c r="M73" i="33"/>
  <c r="N57" i="33"/>
  <c r="M57" i="33"/>
  <c r="AG57" i="33" s="1"/>
  <c r="AH57" i="33"/>
  <c r="F40" i="33"/>
  <c r="G40" i="33" s="1"/>
  <c r="M49" i="33"/>
  <c r="A99" i="33"/>
  <c r="M113" i="32"/>
  <c r="N106" i="32"/>
  <c r="M106" i="32"/>
  <c r="L106" i="32"/>
  <c r="Z35" i="32"/>
  <c r="AZ35" i="32" s="1"/>
  <c r="AU35" i="32"/>
  <c r="U6" i="32"/>
  <c r="Q34" i="32"/>
  <c r="BA34" i="32" s="1"/>
  <c r="BB34" i="32" s="1"/>
  <c r="L115" i="32"/>
  <c r="N115" i="32"/>
  <c r="M115" i="32"/>
  <c r="S59" i="32"/>
  <c r="AB35" i="32"/>
  <c r="P106" i="32"/>
  <c r="A59" i="32"/>
  <c r="D59" i="32"/>
  <c r="AU3" i="32"/>
  <c r="V3" i="32"/>
  <c r="AY3" i="32" s="1"/>
  <c r="Z3" i="32"/>
  <c r="AZ3" i="32" s="1"/>
  <c r="S3" i="32"/>
  <c r="AE3" i="32" a="1"/>
  <c r="AE3" i="32" s="1"/>
  <c r="A16" i="32"/>
  <c r="D16" i="32"/>
  <c r="A113" i="32"/>
  <c r="D113" i="32"/>
  <c r="AH61" i="32"/>
  <c r="F61" i="32"/>
  <c r="G61" i="32" s="1"/>
  <c r="F53" i="32"/>
  <c r="G53" i="32" s="1"/>
  <c r="AH53" i="32"/>
  <c r="W5" i="32"/>
  <c r="AA5" i="32"/>
  <c r="AE5" i="32" a="1"/>
  <c r="AE5" i="32" s="1"/>
  <c r="Z5" i="32"/>
  <c r="AZ5" i="32" s="1"/>
  <c r="AE35" i="32" a="1"/>
  <c r="AE35" i="32" s="1"/>
  <c r="Q59" i="32"/>
  <c r="BA59" i="32" s="1"/>
  <c r="U35" i="32"/>
  <c r="Z51" i="32"/>
  <c r="AZ51" i="32" s="1"/>
  <c r="U51" i="32"/>
  <c r="AU51" i="32"/>
  <c r="Y51" i="32"/>
  <c r="W51" i="32"/>
  <c r="Q29" i="32"/>
  <c r="BA29" i="32" s="1"/>
  <c r="P29" i="32"/>
  <c r="W35" i="32"/>
  <c r="Q50" i="32"/>
  <c r="BA50" i="32" s="1"/>
  <c r="A68" i="32"/>
  <c r="D68" i="32"/>
  <c r="W18" i="32"/>
  <c r="AA18" i="32"/>
  <c r="AE18" i="32" a="1"/>
  <c r="AE18" i="32" s="1"/>
  <c r="Y18" i="32"/>
  <c r="V18" i="32"/>
  <c r="AY18" i="32" s="1"/>
  <c r="P18" i="32"/>
  <c r="U18" i="32"/>
  <c r="Z18" i="32"/>
  <c r="AZ18" i="32" s="1"/>
  <c r="AU5" i="32"/>
  <c r="AE4" i="32" a="1"/>
  <c r="AE4" i="32"/>
  <c r="D66" i="32"/>
  <c r="A66" i="32"/>
  <c r="D4" i="32"/>
  <c r="A4" i="32"/>
  <c r="U5" i="32"/>
  <c r="AS91" i="32"/>
  <c r="AF91" i="32" s="1"/>
  <c r="V91" i="32"/>
  <c r="AY91" i="32" s="1"/>
  <c r="Y91" i="32"/>
  <c r="AB91" i="32"/>
  <c r="P91" i="32"/>
  <c r="AA91" i="32"/>
  <c r="U91" i="32"/>
  <c r="Q91" i="32"/>
  <c r="BA91" i="32" s="1"/>
  <c r="S91" i="32"/>
  <c r="W91" i="32"/>
  <c r="N38" i="32"/>
  <c r="V73" i="32"/>
  <c r="AY73" i="32" s="1"/>
  <c r="R73" i="32"/>
  <c r="Q73" i="32"/>
  <c r="BA73" i="32" s="1"/>
  <c r="BB73" i="32" s="1"/>
  <c r="D77" i="32"/>
  <c r="F46" i="32"/>
  <c r="G46" i="32" s="1"/>
  <c r="AU45" i="32"/>
  <c r="AG44" i="32"/>
  <c r="N105" i="32"/>
  <c r="L105" i="32"/>
  <c r="A75" i="32"/>
  <c r="F111" i="32"/>
  <c r="G111" i="32" s="1"/>
  <c r="U111" i="32" s="1"/>
  <c r="M52" i="32"/>
  <c r="D110" i="32"/>
  <c r="AH5" i="32"/>
  <c r="L51" i="32"/>
  <c r="N24" i="32"/>
  <c r="N88" i="32"/>
  <c r="F41" i="32"/>
  <c r="G41" i="32" s="1"/>
  <c r="AH41" i="32"/>
  <c r="F11" i="32"/>
  <c r="G11" i="32" s="1"/>
  <c r="N101" i="32"/>
  <c r="M101" i="32"/>
  <c r="M93" i="32"/>
  <c r="L101" i="32"/>
  <c r="N100" i="32"/>
  <c r="L100" i="32"/>
  <c r="N85" i="32"/>
  <c r="M85" i="32"/>
  <c r="L85" i="32"/>
  <c r="N34" i="32"/>
  <c r="N123" i="32"/>
  <c r="M26" i="32"/>
  <c r="AG26" i="32" s="1"/>
  <c r="M53" i="32"/>
  <c r="A108" i="32"/>
  <c r="U15" i="31"/>
  <c r="R15" i="31"/>
  <c r="S63" i="31"/>
  <c r="Y63" i="31"/>
  <c r="W15" i="31"/>
  <c r="AB15" i="31"/>
  <c r="M23" i="31"/>
  <c r="N23" i="31"/>
  <c r="N29" i="31"/>
  <c r="M29" i="31"/>
  <c r="AU15" i="31"/>
  <c r="N129" i="31"/>
  <c r="Y15" i="31"/>
  <c r="D113" i="31"/>
  <c r="A113" i="31"/>
  <c r="AU6" i="31"/>
  <c r="P6" i="31"/>
  <c r="Y6" i="31"/>
  <c r="Z6" i="31"/>
  <c r="AZ6" i="31" s="1"/>
  <c r="W6" i="31"/>
  <c r="AA6" i="31"/>
  <c r="S6" i="31"/>
  <c r="V6" i="31"/>
  <c r="AY6" i="31" s="1"/>
  <c r="R6" i="31"/>
  <c r="M40" i="31"/>
  <c r="AG40" i="31" s="1"/>
  <c r="N40" i="31"/>
  <c r="L40" i="31"/>
  <c r="F52" i="31"/>
  <c r="G52" i="31" s="1"/>
  <c r="AH15" i="31"/>
  <c r="L65" i="31"/>
  <c r="M65" i="31"/>
  <c r="S15" i="31"/>
  <c r="P15" i="31"/>
  <c r="V15" i="31"/>
  <c r="AY15" i="31" s="1"/>
  <c r="Z15" i="31"/>
  <c r="AZ15" i="31" s="1"/>
  <c r="V54" i="31"/>
  <c r="AY54" i="31" s="1"/>
  <c r="AB54" i="31"/>
  <c r="S54" i="31"/>
  <c r="AU14" i="31"/>
  <c r="P14" i="31"/>
  <c r="Z14" i="31"/>
  <c r="AZ14" i="31" s="1"/>
  <c r="W14" i="31"/>
  <c r="AE14" i="31" a="1"/>
  <c r="AE14" i="31" s="1"/>
  <c r="R14" i="31"/>
  <c r="Y14" i="31"/>
  <c r="Q14" i="31"/>
  <c r="BA14" i="31" s="1"/>
  <c r="BB14" i="31" s="1"/>
  <c r="AB14" i="31"/>
  <c r="U14" i="31"/>
  <c r="S14" i="31"/>
  <c r="M95" i="31"/>
  <c r="F79" i="31"/>
  <c r="G79" i="31" s="1"/>
  <c r="A44" i="31"/>
  <c r="A51" i="31"/>
  <c r="M81" i="31"/>
  <c r="L73" i="31"/>
  <c r="N73" i="31"/>
  <c r="L95" i="31"/>
  <c r="N68" i="31"/>
  <c r="Y68" i="31"/>
  <c r="N7" i="31"/>
  <c r="L7" i="31"/>
  <c r="AS68" i="31"/>
  <c r="AF68" i="31" s="1"/>
  <c r="U68" i="31"/>
  <c r="F20" i="31"/>
  <c r="G20" i="31" s="1"/>
  <c r="AB28" i="31"/>
  <c r="AS85" i="31"/>
  <c r="AF85" i="31" s="1"/>
  <c r="F87" i="31"/>
  <c r="G87" i="31" s="1"/>
  <c r="L68" i="31"/>
  <c r="M100" i="31"/>
  <c r="N100" i="31"/>
  <c r="R85" i="31"/>
  <c r="L41" i="31"/>
  <c r="L100" i="31"/>
  <c r="F40" i="31"/>
  <c r="G40" i="31" s="1"/>
  <c r="M124" i="31"/>
  <c r="L124" i="31"/>
  <c r="N124" i="31"/>
  <c r="M116" i="31"/>
  <c r="L116" i="31"/>
  <c r="N116" i="31"/>
  <c r="N9" i="31"/>
  <c r="M9" i="31"/>
  <c r="L9" i="31"/>
  <c r="L103" i="31"/>
  <c r="M103" i="31"/>
  <c r="M41" i="31"/>
  <c r="AG41" i="31" s="1"/>
  <c r="Y28" i="31"/>
  <c r="A3" i="31"/>
  <c r="D3" i="31"/>
  <c r="D17" i="31"/>
  <c r="A17" i="31"/>
  <c r="Q85" i="31"/>
  <c r="BA85" i="31" s="1"/>
  <c r="L3" i="31"/>
  <c r="U22" i="31"/>
  <c r="N22" i="31"/>
  <c r="AB22" i="31"/>
  <c r="N111" i="31"/>
  <c r="F25" i="31"/>
  <c r="G25" i="31" s="1"/>
  <c r="D83" i="30"/>
  <c r="D63" i="30"/>
  <c r="A63" i="30"/>
  <c r="A124" i="30"/>
  <c r="D42" i="30"/>
  <c r="A42" i="30"/>
  <c r="AA81" i="30"/>
  <c r="D116" i="30"/>
  <c r="A116" i="30"/>
  <c r="A117" i="30"/>
  <c r="A120" i="30"/>
  <c r="D58" i="30"/>
  <c r="M112" i="30"/>
  <c r="N112" i="30"/>
  <c r="N90" i="30"/>
  <c r="L90" i="30"/>
  <c r="A126" i="30"/>
  <c r="A128" i="30"/>
  <c r="R123" i="30"/>
  <c r="P123" i="30"/>
  <c r="Y26" i="30"/>
  <c r="L70" i="30"/>
  <c r="AH41" i="30"/>
  <c r="AH55" i="30"/>
  <c r="F55" i="30"/>
  <c r="G55" i="30" s="1"/>
  <c r="F62" i="30"/>
  <c r="G62" i="30" s="1"/>
  <c r="AH62" i="30"/>
  <c r="A9" i="30"/>
  <c r="N8" i="30"/>
  <c r="M8" i="30"/>
  <c r="D15" i="30"/>
  <c r="AG30" i="30"/>
  <c r="M88" i="30"/>
  <c r="N22" i="30"/>
  <c r="M22" i="30"/>
  <c r="L22" i="30"/>
  <c r="N111" i="30"/>
  <c r="AH20" i="30"/>
  <c r="AH14" i="30"/>
  <c r="A50" i="30"/>
  <c r="AH49" i="30"/>
  <c r="R70" i="28"/>
  <c r="P70" i="28"/>
  <c r="P37" i="28"/>
  <c r="AU37" i="28"/>
  <c r="N44" i="28"/>
  <c r="M44" i="28"/>
  <c r="L44" i="28"/>
  <c r="L33" i="28"/>
  <c r="N20" i="28"/>
  <c r="L20" i="28"/>
  <c r="L14" i="28"/>
  <c r="R29" i="28"/>
  <c r="D58" i="28"/>
  <c r="R102" i="28"/>
  <c r="Q102" i="28"/>
  <c r="BA102" i="28" s="1"/>
  <c r="S102" i="28"/>
  <c r="S124" i="28"/>
  <c r="AE124" i="28" a="1"/>
  <c r="AE124" i="28" s="1"/>
  <c r="R39" i="28"/>
  <c r="R10" i="28"/>
  <c r="F101" i="28"/>
  <c r="G101" i="28" s="1"/>
  <c r="D40" i="28"/>
  <c r="L89" i="28"/>
  <c r="L68" i="28"/>
  <c r="N68" i="28"/>
  <c r="N6" i="28"/>
  <c r="Z39" i="28"/>
  <c r="AZ39" i="28" s="1"/>
  <c r="D59" i="28"/>
  <c r="A59" i="28"/>
  <c r="A32" i="28"/>
  <c r="F32" i="28"/>
  <c r="G32" i="28" s="1"/>
  <c r="D31" i="28"/>
  <c r="L82" i="28"/>
  <c r="F45" i="28"/>
  <c r="G45" i="28" s="1"/>
  <c r="AA45" i="28" s="1"/>
  <c r="M108" i="28"/>
  <c r="N108" i="28"/>
  <c r="AH53" i="28"/>
  <c r="AH11" i="28"/>
  <c r="A71" i="28"/>
  <c r="AU47" i="28"/>
  <c r="V10" i="28"/>
  <c r="AY10" i="28" s="1"/>
  <c r="Z10" i="28"/>
  <c r="AZ10" i="28" s="1"/>
  <c r="D64" i="28"/>
  <c r="A64" i="28"/>
  <c r="D10" i="28"/>
  <c r="A10" i="28"/>
  <c r="BC10" i="28" s="1"/>
  <c r="M106" i="28"/>
  <c r="N106" i="28"/>
  <c r="N98" i="28"/>
  <c r="M98" i="28"/>
  <c r="L98" i="28"/>
  <c r="M121" i="28"/>
  <c r="L125" i="28"/>
  <c r="M125" i="28"/>
  <c r="F94" i="28"/>
  <c r="G94" i="28" s="1"/>
  <c r="F63" i="28"/>
  <c r="G63" i="28" s="1"/>
  <c r="AU63" i="28" s="1"/>
  <c r="A7" i="28"/>
  <c r="D7" i="28"/>
  <c r="F2" i="28"/>
  <c r="G2" i="28" s="1"/>
  <c r="Y2" i="28" s="1"/>
  <c r="N46" i="28"/>
  <c r="AU48" i="28"/>
  <c r="N51" i="28"/>
  <c r="M51" i="28"/>
  <c r="N11" i="28"/>
  <c r="M107" i="28"/>
  <c r="N107" i="28"/>
  <c r="M53" i="12"/>
  <c r="L53" i="12"/>
  <c r="L70" i="12"/>
  <c r="A10" i="12"/>
  <c r="BC10" i="12" s="1"/>
  <c r="A6" i="12"/>
  <c r="D6" i="12"/>
  <c r="F66" i="12"/>
  <c r="G66" i="12" s="1"/>
  <c r="N126" i="12"/>
  <c r="A106" i="12"/>
  <c r="BC106" i="12" s="1"/>
  <c r="D106" i="12"/>
  <c r="N62" i="12"/>
  <c r="M62" i="12"/>
  <c r="N45" i="12"/>
  <c r="L39" i="12"/>
  <c r="N39" i="12"/>
  <c r="D72" i="12"/>
  <c r="A72" i="12"/>
  <c r="M14" i="12"/>
  <c r="AG14" i="12" s="1"/>
  <c r="M69" i="12"/>
  <c r="F110" i="12"/>
  <c r="G110" i="12" s="1"/>
  <c r="A98" i="12"/>
  <c r="BC98" i="12" s="1"/>
  <c r="D98" i="12"/>
  <c r="F78" i="12"/>
  <c r="G78" i="12" s="1"/>
  <c r="N108" i="12"/>
  <c r="L73" i="12"/>
  <c r="L16" i="12"/>
  <c r="N37" i="12"/>
  <c r="L15" i="12"/>
  <c r="N15" i="12"/>
  <c r="AH9" i="12"/>
  <c r="D12" i="47"/>
  <c r="A12" i="47"/>
  <c r="AB118" i="47"/>
  <c r="Y36" i="47"/>
  <c r="R36" i="47"/>
  <c r="D7" i="45"/>
  <c r="A7" i="45"/>
  <c r="D61" i="45"/>
  <c r="A61" i="45"/>
  <c r="AA7" i="45"/>
  <c r="D33" i="45"/>
  <c r="A33" i="45"/>
  <c r="A51" i="44"/>
  <c r="D51" i="44"/>
  <c r="A11" i="44"/>
  <c r="D11" i="44"/>
  <c r="A31" i="44"/>
  <c r="D31" i="44"/>
  <c r="A60" i="44"/>
  <c r="D60" i="44"/>
  <c r="A38" i="44"/>
  <c r="D38" i="44"/>
  <c r="A60" i="43"/>
  <c r="D60" i="43"/>
  <c r="A5" i="43"/>
  <c r="D5" i="43"/>
  <c r="D29" i="43"/>
  <c r="A29" i="43"/>
  <c r="D52" i="43"/>
  <c r="A52" i="43"/>
  <c r="D13" i="43"/>
  <c r="A13" i="43"/>
  <c r="A37" i="43"/>
  <c r="D37" i="43"/>
  <c r="D45" i="43"/>
  <c r="A45" i="43"/>
  <c r="D93" i="42"/>
  <c r="A93" i="42"/>
  <c r="U35" i="42"/>
  <c r="AB35" i="42"/>
  <c r="Z35" i="42"/>
  <c r="AZ35" i="42" s="1"/>
  <c r="P35" i="42"/>
  <c r="D94" i="42"/>
  <c r="A94" i="42"/>
  <c r="P36" i="42"/>
  <c r="AE36" i="42" a="1"/>
  <c r="AE36" i="42" s="1"/>
  <c r="AB36" i="42"/>
  <c r="D36" i="42"/>
  <c r="A36" i="42"/>
  <c r="D123" i="42"/>
  <c r="A123" i="42"/>
  <c r="D60" i="42"/>
  <c r="A60" i="42"/>
  <c r="A59" i="42"/>
  <c r="D59" i="42"/>
  <c r="D124" i="42"/>
  <c r="A124" i="42"/>
  <c r="A12" i="42"/>
  <c r="D12" i="42"/>
  <c r="AE46" i="41" a="1"/>
  <c r="AE46" i="41" s="1"/>
  <c r="D30" i="41"/>
  <c r="A30" i="41"/>
  <c r="A46" i="41"/>
  <c r="D54" i="41"/>
  <c r="A54" i="41"/>
  <c r="D14" i="41"/>
  <c r="A14" i="41"/>
  <c r="D38" i="41"/>
  <c r="A38" i="41"/>
  <c r="A22" i="41"/>
  <c r="D22" i="41"/>
  <c r="A62" i="41"/>
  <c r="D62" i="41"/>
  <c r="Z22" i="41"/>
  <c r="AZ22" i="41" s="1"/>
  <c r="D127" i="41"/>
  <c r="A127" i="41"/>
  <c r="D6" i="41"/>
  <c r="A6" i="41"/>
  <c r="D73" i="41"/>
  <c r="A73" i="41"/>
  <c r="A60" i="40"/>
  <c r="D60" i="40"/>
  <c r="D4" i="40"/>
  <c r="A4" i="40"/>
  <c r="A108" i="40"/>
  <c r="D108" i="40"/>
  <c r="A12" i="40"/>
  <c r="D12" i="40"/>
  <c r="A52" i="40"/>
  <c r="D52" i="40"/>
  <c r="A44" i="40"/>
  <c r="D44" i="40"/>
  <c r="AU36" i="40"/>
  <c r="Z36" i="40"/>
  <c r="AZ36" i="40" s="1"/>
  <c r="D20" i="40"/>
  <c r="A20" i="40"/>
  <c r="D36" i="40"/>
  <c r="A36" i="40"/>
  <c r="D63" i="39"/>
  <c r="A63" i="39"/>
  <c r="D115" i="39"/>
  <c r="A115" i="39"/>
  <c r="A23" i="39"/>
  <c r="D23" i="39"/>
  <c r="D39" i="39"/>
  <c r="A39" i="39"/>
  <c r="A25" i="38"/>
  <c r="D25" i="38"/>
  <c r="A41" i="38"/>
  <c r="D41" i="38"/>
  <c r="Q49" i="38"/>
  <c r="BA49" i="38" s="1"/>
  <c r="AA49" i="38"/>
  <c r="AU49" i="38"/>
  <c r="V49" i="38"/>
  <c r="AY49" i="38" s="1"/>
  <c r="W49" i="38"/>
  <c r="A65" i="38"/>
  <c r="A9" i="38"/>
  <c r="D9" i="38"/>
  <c r="A33" i="38"/>
  <c r="D33" i="38"/>
  <c r="A17" i="38"/>
  <c r="D17" i="38"/>
  <c r="D49" i="38"/>
  <c r="A49" i="38"/>
  <c r="D127" i="38"/>
  <c r="A127" i="38"/>
  <c r="V33" i="38"/>
  <c r="AY33" i="38" s="1"/>
  <c r="Y33" i="38"/>
  <c r="D57" i="38"/>
  <c r="A57" i="38"/>
  <c r="A104" i="37"/>
  <c r="D104" i="37"/>
  <c r="A43" i="37"/>
  <c r="D43" i="37"/>
  <c r="D123" i="37"/>
  <c r="A123" i="37"/>
  <c r="A28" i="37"/>
  <c r="D28" i="37"/>
  <c r="A50" i="37"/>
  <c r="D50" i="37"/>
  <c r="A37" i="37"/>
  <c r="D37" i="37"/>
  <c r="A69" i="37"/>
  <c r="D69" i="37"/>
  <c r="D38" i="36"/>
  <c r="A38" i="36"/>
  <c r="D78" i="36"/>
  <c r="A78" i="36"/>
  <c r="A109" i="36"/>
  <c r="D109" i="36"/>
  <c r="A9" i="36"/>
  <c r="D9" i="36"/>
  <c r="A24" i="36"/>
  <c r="A31" i="36"/>
  <c r="D31" i="36"/>
  <c r="D32" i="36"/>
  <c r="A32" i="36"/>
  <c r="A113" i="36"/>
  <c r="D113" i="36"/>
  <c r="D107" i="36"/>
  <c r="A107" i="36"/>
  <c r="AU31" i="36"/>
  <c r="A48" i="36"/>
  <c r="D48" i="36"/>
  <c r="R107" i="36"/>
  <c r="D61" i="36"/>
  <c r="A61" i="36"/>
  <c r="R61" i="36"/>
  <c r="AA61" i="36"/>
  <c r="Y61" i="36"/>
  <c r="U61" i="36"/>
  <c r="D24" i="35"/>
  <c r="A24" i="35"/>
  <c r="D9" i="35"/>
  <c r="A9" i="35"/>
  <c r="D15" i="35"/>
  <c r="A15" i="35"/>
  <c r="A10" i="35"/>
  <c r="D10" i="35"/>
  <c r="D57" i="35"/>
  <c r="A57" i="35"/>
  <c r="D60" i="35"/>
  <c r="A60" i="35"/>
  <c r="D115" i="35"/>
  <c r="A115" i="35"/>
  <c r="A65" i="35"/>
  <c r="D65" i="35"/>
  <c r="D44" i="35"/>
  <c r="A44" i="35"/>
  <c r="D37" i="35"/>
  <c r="A37" i="35"/>
  <c r="AB65" i="35"/>
  <c r="D58" i="34"/>
  <c r="A58" i="34"/>
  <c r="D28" i="34"/>
  <c r="A28" i="34"/>
  <c r="D12" i="34"/>
  <c r="A12" i="34"/>
  <c r="D16" i="34"/>
  <c r="A16" i="34"/>
  <c r="R40" i="34"/>
  <c r="P40" i="34"/>
  <c r="A94" i="34"/>
  <c r="D94" i="34"/>
  <c r="D40" i="34"/>
  <c r="A40" i="34"/>
  <c r="A34" i="34"/>
  <c r="D34" i="34"/>
  <c r="D89" i="34"/>
  <c r="A89" i="34"/>
  <c r="D127" i="34"/>
  <c r="A127" i="34"/>
  <c r="P127" i="34"/>
  <c r="D32" i="34"/>
  <c r="A32" i="34"/>
  <c r="A36" i="34"/>
  <c r="D36" i="34"/>
  <c r="D123" i="34"/>
  <c r="A123" i="34"/>
  <c r="A10" i="33"/>
  <c r="D10" i="33"/>
  <c r="A53" i="33"/>
  <c r="D53" i="33"/>
  <c r="D65" i="33"/>
  <c r="A65" i="33"/>
  <c r="A30" i="33"/>
  <c r="D30" i="33"/>
  <c r="A103" i="33"/>
  <c r="D103" i="33"/>
  <c r="D5" i="33"/>
  <c r="A5" i="33"/>
  <c r="D59" i="33"/>
  <c r="A59" i="33"/>
  <c r="D54" i="33"/>
  <c r="A54" i="33"/>
  <c r="A12" i="32"/>
  <c r="D12" i="32"/>
  <c r="A46" i="32"/>
  <c r="D46" i="32"/>
  <c r="D40" i="32"/>
  <c r="A40" i="32"/>
  <c r="Y11" i="32"/>
  <c r="AB11" i="32"/>
  <c r="V11" i="32"/>
  <c r="AY11" i="32" s="1"/>
  <c r="AU11" i="32"/>
  <c r="Q11" i="32"/>
  <c r="BA11" i="32" s="1"/>
  <c r="P11" i="32"/>
  <c r="D54" i="32"/>
  <c r="A54" i="32"/>
  <c r="A61" i="32"/>
  <c r="D61" i="32"/>
  <c r="D47" i="32"/>
  <c r="A47" i="32"/>
  <c r="S61" i="32"/>
  <c r="D111" i="32"/>
  <c r="A111" i="32"/>
  <c r="Q111" i="32"/>
  <c r="BA111" i="32" s="1"/>
  <c r="D5" i="32"/>
  <c r="A5" i="32"/>
  <c r="AU20" i="31"/>
  <c r="P20" i="31"/>
  <c r="D52" i="31"/>
  <c r="A52" i="31"/>
  <c r="D87" i="31"/>
  <c r="A87" i="31"/>
  <c r="D21" i="31"/>
  <c r="A21" i="31"/>
  <c r="D59" i="31"/>
  <c r="A59" i="31"/>
  <c r="A15" i="31"/>
  <c r="D15" i="31"/>
  <c r="D20" i="31"/>
  <c r="A20" i="31"/>
  <c r="A56" i="30"/>
  <c r="D56" i="30"/>
  <c r="D62" i="30"/>
  <c r="A62" i="30"/>
  <c r="D48" i="30"/>
  <c r="A48" i="30"/>
  <c r="D95" i="30"/>
  <c r="A95" i="30"/>
  <c r="A20" i="30"/>
  <c r="D20" i="30"/>
  <c r="A21" i="30"/>
  <c r="D21" i="30"/>
  <c r="D89" i="30"/>
  <c r="A89" i="30"/>
  <c r="D41" i="30"/>
  <c r="A41" i="30"/>
  <c r="A26" i="28"/>
  <c r="BC26" i="28" s="1"/>
  <c r="D26" i="28"/>
  <c r="D67" i="28"/>
  <c r="A67" i="28"/>
  <c r="A21" i="28"/>
  <c r="D21" i="28"/>
  <c r="D22" i="28"/>
  <c r="A22" i="28"/>
  <c r="D11" i="28"/>
  <c r="A11" i="28"/>
  <c r="W32" i="28"/>
  <c r="Z32" i="28"/>
  <c r="AZ32" i="28" s="1"/>
  <c r="A14" i="28"/>
  <c r="D14" i="28"/>
  <c r="D2" i="28"/>
  <c r="A2" i="28"/>
  <c r="BC2" i="28" s="1"/>
  <c r="D94" i="28"/>
  <c r="A94" i="28"/>
  <c r="A40" i="28"/>
  <c r="A95" i="28"/>
  <c r="D95" i="28"/>
  <c r="D41" i="28"/>
  <c r="A41" i="28"/>
  <c r="D98" i="28"/>
  <c r="A98" i="28"/>
  <c r="BC98" i="28" s="1"/>
  <c r="D72" i="28"/>
  <c r="A72" i="28"/>
  <c r="D25" i="28"/>
  <c r="A25" i="28"/>
  <c r="D53" i="28"/>
  <c r="A53" i="28"/>
  <c r="A101" i="28"/>
  <c r="D101" i="28"/>
  <c r="A45" i="28"/>
  <c r="D45" i="28"/>
  <c r="A66" i="12"/>
  <c r="BC66" i="12" s="1"/>
  <c r="D66" i="12"/>
  <c r="A74" i="12"/>
  <c r="BC74" i="12" s="1"/>
  <c r="D74" i="12"/>
  <c r="A35" i="12"/>
  <c r="D35" i="12"/>
  <c r="A110" i="12"/>
  <c r="D110" i="12"/>
  <c r="A78" i="12"/>
  <c r="D78" i="12"/>
  <c r="D39" i="12"/>
  <c r="A39" i="12"/>
  <c r="AA2" i="28"/>
  <c r="AB2" i="28"/>
  <c r="AU15" i="59"/>
  <c r="N47" i="59"/>
  <c r="L47" i="59"/>
  <c r="P31" i="59"/>
  <c r="Q90" i="59"/>
  <c r="BA90" i="59" s="1"/>
  <c r="V90" i="59"/>
  <c r="AY90" i="59" s="1"/>
  <c r="L91" i="59"/>
  <c r="N91" i="59"/>
  <c r="W77" i="59"/>
  <c r="U77" i="59"/>
  <c r="AE77" i="59" a="1"/>
  <c r="AE77" i="59" s="1"/>
  <c r="D63" i="59"/>
  <c r="A119" i="59"/>
  <c r="P20" i="59"/>
  <c r="L98" i="59"/>
  <c r="N98" i="59"/>
  <c r="AH27" i="59"/>
  <c r="L19" i="59"/>
  <c r="L35" i="59"/>
  <c r="M35" i="59"/>
  <c r="N35" i="59"/>
  <c r="N39" i="59"/>
  <c r="N13" i="59"/>
  <c r="M13" i="59"/>
  <c r="L13" i="59"/>
  <c r="S20" i="59"/>
  <c r="AA20" i="59"/>
  <c r="L20" i="59"/>
  <c r="N20" i="59"/>
  <c r="L69" i="59"/>
  <c r="N69" i="59"/>
  <c r="M69" i="59"/>
  <c r="F48" i="59"/>
  <c r="G48" i="59" s="1"/>
  <c r="N11" i="59"/>
  <c r="M11" i="59"/>
  <c r="L11" i="59"/>
  <c r="N3" i="59"/>
  <c r="L3" i="59"/>
  <c r="N119" i="59"/>
  <c r="L119" i="59"/>
  <c r="D55" i="59"/>
  <c r="A55" i="59"/>
  <c r="M119" i="59"/>
  <c r="AG69" i="59"/>
  <c r="F69" i="59"/>
  <c r="G69" i="59" s="1"/>
  <c r="AA69" i="59" s="1"/>
  <c r="AG62" i="59"/>
  <c r="AH62" i="59"/>
  <c r="N34" i="59"/>
  <c r="L34" i="59"/>
  <c r="L26" i="59"/>
  <c r="M26" i="59"/>
  <c r="N26" i="59"/>
  <c r="A47" i="59"/>
  <c r="D47" i="59"/>
  <c r="A23" i="59"/>
  <c r="D23" i="59"/>
  <c r="A31" i="59"/>
  <c r="A79" i="59"/>
  <c r="M5" i="59"/>
  <c r="L5" i="59"/>
  <c r="M87" i="59"/>
  <c r="L87" i="59"/>
  <c r="AG55" i="59"/>
  <c r="D11" i="59"/>
  <c r="A11" i="59"/>
  <c r="D60" i="59"/>
  <c r="A60" i="59"/>
  <c r="D52" i="59"/>
  <c r="A52" i="59"/>
  <c r="A44" i="59"/>
  <c r="D44" i="59"/>
  <c r="D12" i="59"/>
  <c r="A12" i="59"/>
  <c r="F55" i="59"/>
  <c r="G55" i="59" s="1"/>
  <c r="P70" i="59"/>
  <c r="AA70" i="59"/>
  <c r="N24" i="59"/>
  <c r="AG4" i="59"/>
  <c r="L55" i="59"/>
  <c r="R15" i="59"/>
  <c r="W15" i="59"/>
  <c r="AA15" i="59"/>
  <c r="AE15" i="59" a="1"/>
  <c r="AE15" i="59" s="1"/>
  <c r="Q15" i="59"/>
  <c r="BA15" i="59" s="1"/>
  <c r="BB15" i="59" s="1"/>
  <c r="Y15" i="59"/>
  <c r="U15" i="59"/>
  <c r="P15" i="59"/>
  <c r="S15" i="59"/>
  <c r="S120" i="59"/>
  <c r="U120" i="59"/>
  <c r="Y107" i="59"/>
  <c r="V107" i="59"/>
  <c r="AY107" i="59" s="1"/>
  <c r="W107" i="59"/>
  <c r="AB107" i="59"/>
  <c r="U107" i="59"/>
  <c r="AA107" i="59"/>
  <c r="AE107" i="59" a="1"/>
  <c r="AE107" i="59" s="1"/>
  <c r="Y77" i="59"/>
  <c r="AB77" i="59"/>
  <c r="AA77" i="59"/>
  <c r="Z77" i="59"/>
  <c r="AZ77" i="59" s="1"/>
  <c r="W81" i="59"/>
  <c r="AH29" i="59"/>
  <c r="M51" i="59"/>
  <c r="AG51" i="59" s="1"/>
  <c r="L51" i="59"/>
  <c r="N51" i="59"/>
  <c r="N44" i="59"/>
  <c r="M44" i="59"/>
  <c r="L44" i="59"/>
  <c r="D57" i="59"/>
  <c r="AG20" i="59"/>
  <c r="M80" i="59"/>
  <c r="L23" i="59"/>
  <c r="N23" i="59"/>
  <c r="M23" i="59"/>
  <c r="AG23" i="59" s="1"/>
  <c r="M106" i="59"/>
  <c r="N106" i="59"/>
  <c r="L106" i="59"/>
  <c r="F35" i="59"/>
  <c r="G35" i="59" s="1"/>
  <c r="AH35" i="59"/>
  <c r="N37" i="59"/>
  <c r="R2" i="59"/>
  <c r="P2" i="59"/>
  <c r="N28" i="59"/>
  <c r="L28" i="59"/>
  <c r="Z36" i="59"/>
  <c r="AZ36" i="59" s="1"/>
  <c r="N114" i="59"/>
  <c r="V122" i="59"/>
  <c r="AY122" i="59" s="1"/>
  <c r="AE122" i="59" a="1"/>
  <c r="AE122" i="59" s="1"/>
  <c r="U122" i="59"/>
  <c r="Y122" i="59"/>
  <c r="F56" i="59"/>
  <c r="G56" i="59" s="1"/>
  <c r="M100" i="59"/>
  <c r="R8" i="59"/>
  <c r="AA31" i="59"/>
  <c r="Y8" i="59"/>
  <c r="AG68" i="59"/>
  <c r="F68" i="59"/>
  <c r="G68" i="59" s="1"/>
  <c r="S68" i="59" s="1"/>
  <c r="L30" i="59"/>
  <c r="N30" i="59"/>
  <c r="M15" i="59"/>
  <c r="N15" i="59"/>
  <c r="N7" i="59"/>
  <c r="L7" i="59"/>
  <c r="M7" i="59"/>
  <c r="AG7" i="59" s="1"/>
  <c r="AG63" i="59"/>
  <c r="N27" i="59"/>
  <c r="N31" i="59"/>
  <c r="M54" i="59"/>
  <c r="AG54" i="59" s="1"/>
  <c r="L79" i="59"/>
  <c r="L83" i="59"/>
  <c r="M128" i="59"/>
  <c r="L54" i="59"/>
  <c r="M79" i="59"/>
  <c r="A114" i="59"/>
  <c r="A95" i="59"/>
  <c r="D98" i="59"/>
  <c r="D103" i="59"/>
  <c r="A126" i="59"/>
  <c r="A71" i="59"/>
  <c r="A90" i="59"/>
  <c r="D101" i="59"/>
  <c r="D94" i="59"/>
  <c r="A99" i="59"/>
  <c r="A67" i="59"/>
  <c r="A125" i="59"/>
  <c r="D69" i="59"/>
  <c r="D123" i="59"/>
  <c r="A123" i="59"/>
  <c r="A69" i="59"/>
  <c r="A101" i="59"/>
  <c r="A94" i="59"/>
  <c r="D99" i="59"/>
  <c r="A103" i="59"/>
  <c r="D92" i="59"/>
  <c r="A98" i="59"/>
  <c r="D95" i="59"/>
  <c r="A96" i="59"/>
  <c r="A122" i="59"/>
  <c r="D125" i="59"/>
  <c r="D124" i="59"/>
  <c r="A124" i="59"/>
  <c r="A72" i="59"/>
  <c r="D90" i="59"/>
  <c r="D126" i="59"/>
  <c r="D67" i="59"/>
  <c r="D71" i="59"/>
  <c r="D100" i="59"/>
  <c r="A100" i="59"/>
  <c r="D70" i="59"/>
  <c r="A70" i="59"/>
  <c r="D102" i="59"/>
  <c r="A102" i="59"/>
  <c r="D91" i="59"/>
  <c r="A91" i="59"/>
  <c r="A93" i="59"/>
  <c r="D93" i="59"/>
  <c r="A68" i="59"/>
  <c r="D68" i="59"/>
  <c r="A92" i="59"/>
  <c r="A128" i="59"/>
  <c r="A127" i="59"/>
  <c r="D127" i="59"/>
  <c r="D72" i="59"/>
  <c r="D122" i="59"/>
  <c r="AH6" i="12" l="1"/>
  <c r="AG27" i="12"/>
  <c r="BD82" i="59" a="1"/>
  <c r="BD82" i="59" s="1"/>
  <c r="BD18" i="59" a="1"/>
  <c r="BD18" i="59" s="1"/>
  <c r="BD90" i="59" a="1"/>
  <c r="BD90" i="59" s="1"/>
  <c r="BD26" i="59" a="1"/>
  <c r="BD26" i="59" s="1"/>
  <c r="BD98" i="59" a="1"/>
  <c r="BD98" i="59" s="1"/>
  <c r="BD34" i="59" a="1"/>
  <c r="BD34" i="59" s="1"/>
  <c r="BD106" i="59" a="1"/>
  <c r="BD106" i="59" s="1"/>
  <c r="BD42" i="59" a="1"/>
  <c r="BD42" i="59" s="1"/>
  <c r="BD114" i="59" a="1"/>
  <c r="BD114" i="59" s="1"/>
  <c r="BD50" i="59" a="1"/>
  <c r="BD50" i="59" s="1"/>
  <c r="BD122" i="59" a="1"/>
  <c r="BD122" i="59" s="1"/>
  <c r="BD58" i="59" a="1"/>
  <c r="BD58" i="59" s="1"/>
  <c r="BD66" i="59" a="1"/>
  <c r="BD66" i="59" s="1"/>
  <c r="BD2" i="59" a="1"/>
  <c r="BD2" i="59" s="1"/>
  <c r="BD74" i="59" a="1"/>
  <c r="BD74" i="59" s="1"/>
  <c r="BD10" i="59" a="1"/>
  <c r="BD10" i="59" s="1"/>
  <c r="BD117" i="59" a="1"/>
  <c r="BD117" i="59" s="1"/>
  <c r="BD53" i="59" a="1"/>
  <c r="BD53" i="59" s="1"/>
  <c r="BD125" i="59" a="1"/>
  <c r="BD125" i="59" s="1"/>
  <c r="BD61" i="59" a="1"/>
  <c r="BD61" i="59" s="1"/>
  <c r="BD69" i="59" a="1"/>
  <c r="BD69" i="59" s="1"/>
  <c r="BD5" i="59" a="1"/>
  <c r="BD5" i="59" s="1"/>
  <c r="BD77" i="59" a="1"/>
  <c r="BD77" i="59" s="1"/>
  <c r="BD13" i="59" a="1"/>
  <c r="BD13" i="59" s="1"/>
  <c r="BD85" i="59" a="1"/>
  <c r="BD85" i="59" s="1"/>
  <c r="BD21" i="59" a="1"/>
  <c r="BD21" i="59" s="1"/>
  <c r="BD93" i="59" a="1"/>
  <c r="BD93" i="59" s="1"/>
  <c r="BD29" i="59" a="1"/>
  <c r="BD29" i="59" s="1"/>
  <c r="BD101" i="59" a="1"/>
  <c r="BD101" i="59" s="1"/>
  <c r="BD37" i="59" a="1"/>
  <c r="BD37" i="59" s="1"/>
  <c r="BD109" i="59" a="1"/>
  <c r="BD109" i="59" s="1"/>
  <c r="BD45" i="59" a="1"/>
  <c r="BD45" i="59" s="1"/>
  <c r="BD104" i="59" a="1"/>
  <c r="BD104" i="59" s="1"/>
  <c r="BD40" i="59" a="1"/>
  <c r="BD40" i="59" s="1"/>
  <c r="BD112" i="59" a="1"/>
  <c r="BD112" i="59" s="1"/>
  <c r="BD48" i="59" a="1"/>
  <c r="BD48" i="59" s="1"/>
  <c r="BD120" i="59" a="1"/>
  <c r="BD120" i="59" s="1"/>
  <c r="BD56" i="59" a="1"/>
  <c r="BD56" i="59" s="1"/>
  <c r="BD128" i="59" a="1"/>
  <c r="BD128" i="59" s="1"/>
  <c r="BD64" i="59" a="1"/>
  <c r="BD64" i="59" s="1"/>
  <c r="BD72" i="59" a="1"/>
  <c r="BD72" i="59" s="1"/>
  <c r="BD8" i="59" a="1"/>
  <c r="BD8" i="59" s="1"/>
  <c r="BD80" i="59" a="1"/>
  <c r="BD80" i="59" s="1"/>
  <c r="BD16" i="59" a="1"/>
  <c r="BD16" i="59" s="1"/>
  <c r="BD88" i="59" a="1"/>
  <c r="BD88" i="59" s="1"/>
  <c r="BD24" i="59" a="1"/>
  <c r="BD24" i="59" s="1"/>
  <c r="BD96" i="59" a="1"/>
  <c r="BD96" i="59" s="1"/>
  <c r="BD32" i="59" a="1"/>
  <c r="BD32" i="59" s="1"/>
  <c r="BD83" i="59" a="1"/>
  <c r="BD83" i="59" s="1"/>
  <c r="BD19" i="59" a="1"/>
  <c r="BD19" i="59" s="1"/>
  <c r="BD91" i="59" a="1"/>
  <c r="BD91" i="59" s="1"/>
  <c r="BD27" i="59" a="1"/>
  <c r="BD27" i="59" s="1"/>
  <c r="BD99" i="59" a="1"/>
  <c r="BD99" i="59" s="1"/>
  <c r="BD35" i="59" a="1"/>
  <c r="BD35" i="59" s="1"/>
  <c r="BD107" i="59" a="1"/>
  <c r="BD107" i="59" s="1"/>
  <c r="BD43" i="59" a="1"/>
  <c r="BD43" i="59" s="1"/>
  <c r="BD115" i="59" a="1"/>
  <c r="BD115" i="59" s="1"/>
  <c r="BD51" i="59" a="1"/>
  <c r="BD51" i="59" s="1"/>
  <c r="BD123" i="59" a="1"/>
  <c r="BD123" i="59" s="1"/>
  <c r="BD59" i="59" a="1"/>
  <c r="BD59" i="59" s="1"/>
  <c r="BD67" i="59" a="1"/>
  <c r="BD67" i="59" s="1"/>
  <c r="BD3" i="59" a="1"/>
  <c r="BD3" i="59" s="1"/>
  <c r="BD75" i="59" a="1"/>
  <c r="BD75" i="59" s="1"/>
  <c r="BD11" i="59" a="1"/>
  <c r="BD11" i="59" s="1"/>
  <c r="BD70" i="59" a="1"/>
  <c r="BD70" i="59" s="1"/>
  <c r="BD6" i="59" a="1"/>
  <c r="BD6" i="59" s="1"/>
  <c r="BD78" i="59" a="1"/>
  <c r="BD78" i="59" s="1"/>
  <c r="BD14" i="59" a="1"/>
  <c r="BD14" i="59" s="1"/>
  <c r="BD86" i="59" a="1"/>
  <c r="BD86" i="59" s="1"/>
  <c r="BD22" i="59" a="1"/>
  <c r="BD22" i="59" s="1"/>
  <c r="BD94" i="59" a="1"/>
  <c r="BD94" i="59" s="1"/>
  <c r="BD30" i="59" a="1"/>
  <c r="BD30" i="59" s="1"/>
  <c r="BD102" i="59" a="1"/>
  <c r="BD102" i="59" s="1"/>
  <c r="BD38" i="59" a="1"/>
  <c r="BD38" i="59" s="1"/>
  <c r="BD110" i="59" a="1"/>
  <c r="BD110" i="59" s="1"/>
  <c r="BD46" i="59" a="1"/>
  <c r="BD46" i="59" s="1"/>
  <c r="BD118" i="59" a="1"/>
  <c r="BD118" i="59" s="1"/>
  <c r="BD54" i="59" a="1"/>
  <c r="BD54" i="59" s="1"/>
  <c r="BD126" i="59" a="1"/>
  <c r="BD126" i="59" s="1"/>
  <c r="BD62" i="59" a="1"/>
  <c r="BD62" i="59" s="1"/>
  <c r="BD121" i="59" a="1"/>
  <c r="BD121" i="59" s="1"/>
  <c r="BD57" i="59" a="1"/>
  <c r="BD57" i="59" s="1"/>
  <c r="BD129" i="59" a="1"/>
  <c r="BD129" i="59" s="1"/>
  <c r="BD65" i="59" a="1"/>
  <c r="BD65" i="59" s="1"/>
  <c r="BD73" i="59" a="1"/>
  <c r="BD73" i="59" s="1"/>
  <c r="BD9" i="59" a="1"/>
  <c r="BD9" i="59" s="1"/>
  <c r="BD81" i="59" a="1"/>
  <c r="BD81" i="59" s="1"/>
  <c r="BD17" i="59" a="1"/>
  <c r="BD17" i="59" s="1"/>
  <c r="BD89" i="59" a="1"/>
  <c r="BD89" i="59" s="1"/>
  <c r="BD25" i="59" a="1"/>
  <c r="BD25" i="59" s="1"/>
  <c r="BD97" i="59" a="1"/>
  <c r="BD97" i="59" s="1"/>
  <c r="BD33" i="59" a="1"/>
  <c r="BD33" i="59" s="1"/>
  <c r="BD105" i="59" a="1"/>
  <c r="BD105" i="59" s="1"/>
  <c r="BD41" i="59" a="1"/>
  <c r="BD41" i="59" s="1"/>
  <c r="BD113" i="59" a="1"/>
  <c r="BD113" i="59" s="1"/>
  <c r="BD49" i="59" a="1"/>
  <c r="BD49" i="59" s="1"/>
  <c r="BD100" i="59" a="1"/>
  <c r="BD100" i="59" s="1"/>
  <c r="BD36" i="59" a="1"/>
  <c r="BD36" i="59" s="1"/>
  <c r="BD108" i="59" a="1"/>
  <c r="BD108" i="59" s="1"/>
  <c r="BD44" i="59" a="1"/>
  <c r="BD44" i="59" s="1"/>
  <c r="BD116" i="59" a="1"/>
  <c r="BD116" i="59" s="1"/>
  <c r="BD52" i="59" a="1"/>
  <c r="BD52" i="59" s="1"/>
  <c r="BD124" i="59" a="1"/>
  <c r="BD124" i="59" s="1"/>
  <c r="BD60" i="59" a="1"/>
  <c r="BD60" i="59" s="1"/>
  <c r="BD68" i="59" a="1"/>
  <c r="BD68" i="59" s="1"/>
  <c r="BD4" i="59" a="1"/>
  <c r="BD4" i="59" s="1"/>
  <c r="BD76" i="59" a="1"/>
  <c r="BD76" i="59" s="1"/>
  <c r="BD12" i="59" a="1"/>
  <c r="BD12" i="59" s="1"/>
  <c r="BD84" i="59" a="1"/>
  <c r="BD84" i="59" s="1"/>
  <c r="BD20" i="59" a="1"/>
  <c r="BD20" i="59" s="1"/>
  <c r="BD92" i="59" a="1"/>
  <c r="BD92" i="59" s="1"/>
  <c r="BD28" i="59" a="1"/>
  <c r="BD28" i="59" s="1"/>
  <c r="BD87" i="59" a="1"/>
  <c r="BD87" i="59" s="1"/>
  <c r="BD23" i="59" a="1"/>
  <c r="BD23" i="59" s="1"/>
  <c r="BD95" i="59" a="1"/>
  <c r="BD95" i="59" s="1"/>
  <c r="BD31" i="59" a="1"/>
  <c r="BD31" i="59" s="1"/>
  <c r="BD103" i="59" a="1"/>
  <c r="BD103" i="59" s="1"/>
  <c r="BD39" i="59" a="1"/>
  <c r="BD39" i="59" s="1"/>
  <c r="BD111" i="59" a="1"/>
  <c r="BD111" i="59" s="1"/>
  <c r="BD47" i="59" a="1"/>
  <c r="BD47" i="59" s="1"/>
  <c r="BD119" i="59" a="1"/>
  <c r="BD119" i="59" s="1"/>
  <c r="BD55" i="59" a="1"/>
  <c r="BD55" i="59" s="1"/>
  <c r="BD127" i="59" a="1"/>
  <c r="BD127" i="59" s="1"/>
  <c r="BD63" i="59" a="1"/>
  <c r="BD63" i="59" s="1"/>
  <c r="BD71" i="59" a="1"/>
  <c r="BD71" i="59" s="1"/>
  <c r="BD7" i="59" a="1"/>
  <c r="BD7" i="59" s="1"/>
  <c r="BD79" i="59" a="1"/>
  <c r="BD79" i="59" s="1"/>
  <c r="BD15" i="59" a="1"/>
  <c r="BD15" i="59" s="1"/>
  <c r="Z81" i="59"/>
  <c r="AZ81" i="59" s="1"/>
  <c r="S88" i="59"/>
  <c r="F58" i="59"/>
  <c r="G58" i="59" s="1"/>
  <c r="Q88" i="59"/>
  <c r="BA88" i="59" s="1"/>
  <c r="S128" i="59"/>
  <c r="AB88" i="59"/>
  <c r="M129" i="59"/>
  <c r="N97" i="59"/>
  <c r="Y81" i="59"/>
  <c r="AH58" i="59"/>
  <c r="F111" i="59"/>
  <c r="G111" i="59" s="1"/>
  <c r="P111" i="59" s="1"/>
  <c r="AA81" i="59"/>
  <c r="AE81" i="59" a="1"/>
  <c r="AE81" i="59" s="1"/>
  <c r="P81" i="59"/>
  <c r="AG58" i="59"/>
  <c r="F73" i="59"/>
  <c r="G73" i="59" s="1"/>
  <c r="R81" i="59"/>
  <c r="AH50" i="59"/>
  <c r="F10" i="59"/>
  <c r="G10" i="59" s="1"/>
  <c r="AH34" i="59"/>
  <c r="F129" i="59"/>
  <c r="G129" i="59" s="1"/>
  <c r="Q81" i="59"/>
  <c r="BA81" i="59" s="1"/>
  <c r="BB81" i="59" s="1"/>
  <c r="AH10" i="59"/>
  <c r="P89" i="59"/>
  <c r="L65" i="59"/>
  <c r="AG67" i="59"/>
  <c r="U81" i="59"/>
  <c r="BD104" i="58" a="1"/>
  <c r="BD104" i="58" s="1"/>
  <c r="BD40" i="58" a="1"/>
  <c r="BD40" i="58" s="1"/>
  <c r="BD112" i="58" a="1"/>
  <c r="BD112" i="58" s="1"/>
  <c r="BD48" i="58" a="1"/>
  <c r="BD48" i="58" s="1"/>
  <c r="BD120" i="58" a="1"/>
  <c r="BD120" i="58" s="1"/>
  <c r="BD56" i="58" a="1"/>
  <c r="BD56" i="58" s="1"/>
  <c r="BD128" i="58" a="1"/>
  <c r="BD128" i="58" s="1"/>
  <c r="BD64" i="58" a="1"/>
  <c r="BD64" i="58" s="1"/>
  <c r="BD72" i="58" a="1"/>
  <c r="BD72" i="58" s="1"/>
  <c r="BD8" i="58" a="1"/>
  <c r="BD8" i="58" s="1"/>
  <c r="BD80" i="58" a="1"/>
  <c r="BD80" i="58" s="1"/>
  <c r="BD16" i="58" a="1"/>
  <c r="BD16" i="58" s="1"/>
  <c r="BD88" i="58" a="1"/>
  <c r="BD88" i="58" s="1"/>
  <c r="BD24" i="58" a="1"/>
  <c r="BD24" i="58" s="1"/>
  <c r="BD96" i="58" a="1"/>
  <c r="BD96" i="58" s="1"/>
  <c r="BD32" i="58" a="1"/>
  <c r="BD32" i="58" s="1"/>
  <c r="BD100" i="58" a="1"/>
  <c r="BD100" i="58" s="1"/>
  <c r="BD36" i="58" a="1"/>
  <c r="BD36" i="58" s="1"/>
  <c r="BD108" i="58" a="1"/>
  <c r="BD108" i="58" s="1"/>
  <c r="BD44" i="58" a="1"/>
  <c r="BD44" i="58" s="1"/>
  <c r="BD116" i="58" a="1"/>
  <c r="BD116" i="58" s="1"/>
  <c r="BD52" i="58" a="1"/>
  <c r="BD52" i="58" s="1"/>
  <c r="BD124" i="58" a="1"/>
  <c r="BD124" i="58" s="1"/>
  <c r="BD60" i="58" a="1"/>
  <c r="BD60" i="58" s="1"/>
  <c r="BD68" i="58" a="1"/>
  <c r="BD68" i="58" s="1"/>
  <c r="BD4" i="58" a="1"/>
  <c r="BD4" i="58" s="1"/>
  <c r="BD76" i="58" a="1"/>
  <c r="BD76" i="58" s="1"/>
  <c r="BD12" i="58" a="1"/>
  <c r="BD12" i="58" s="1"/>
  <c r="BD84" i="58" a="1"/>
  <c r="BD84" i="58" s="1"/>
  <c r="BD20" i="58" a="1"/>
  <c r="BD20" i="58" s="1"/>
  <c r="BD92" i="58" a="1"/>
  <c r="BD92" i="58" s="1"/>
  <c r="BD28" i="58" a="1"/>
  <c r="BD28" i="58" s="1"/>
  <c r="BD70" i="58" a="1"/>
  <c r="BD70" i="58" s="1"/>
  <c r="BD6" i="58" a="1"/>
  <c r="BD6" i="58" s="1"/>
  <c r="BD78" i="58" a="1"/>
  <c r="BD78" i="58" s="1"/>
  <c r="BD14" i="58" a="1"/>
  <c r="BD14" i="58" s="1"/>
  <c r="BD86" i="58" a="1"/>
  <c r="BD86" i="58" s="1"/>
  <c r="BD22" i="58" a="1"/>
  <c r="BD22" i="58" s="1"/>
  <c r="BD94" i="58" a="1"/>
  <c r="BD94" i="58" s="1"/>
  <c r="BD30" i="58" a="1"/>
  <c r="BD30" i="58" s="1"/>
  <c r="BD102" i="58" a="1"/>
  <c r="BD102" i="58" s="1"/>
  <c r="BD38" i="58" a="1"/>
  <c r="BD38" i="58" s="1"/>
  <c r="BD110" i="58" a="1"/>
  <c r="BD110" i="58" s="1"/>
  <c r="BD46" i="58" a="1"/>
  <c r="BD46" i="58" s="1"/>
  <c r="BD118" i="58" a="1"/>
  <c r="BD118" i="58" s="1"/>
  <c r="BD54" i="58" a="1"/>
  <c r="BD54" i="58" s="1"/>
  <c r="BD126" i="58" a="1"/>
  <c r="BD126" i="58" s="1"/>
  <c r="BD62" i="58" a="1"/>
  <c r="BD62" i="58" s="1"/>
  <c r="BD82" i="58" a="1"/>
  <c r="BD82" i="58" s="1"/>
  <c r="BD18" i="58" a="1"/>
  <c r="BD18" i="58" s="1"/>
  <c r="BD90" i="58" a="1"/>
  <c r="BD90" i="58" s="1"/>
  <c r="BD26" i="58" a="1"/>
  <c r="BD26" i="58" s="1"/>
  <c r="BD98" i="58" a="1"/>
  <c r="BD98" i="58" s="1"/>
  <c r="BD34" i="58" a="1"/>
  <c r="BD34" i="58" s="1"/>
  <c r="BD106" i="58" a="1"/>
  <c r="BD106" i="58" s="1"/>
  <c r="BD42" i="58" a="1"/>
  <c r="BD42" i="58" s="1"/>
  <c r="BD114" i="58" a="1"/>
  <c r="BD114" i="58" s="1"/>
  <c r="BD50" i="58" a="1"/>
  <c r="BD50" i="58" s="1"/>
  <c r="BD122" i="58" a="1"/>
  <c r="BD122" i="58" s="1"/>
  <c r="BD58" i="58" a="1"/>
  <c r="BD58" i="58" s="1"/>
  <c r="BD66" i="58" a="1"/>
  <c r="BD66" i="58" s="1"/>
  <c r="BD2" i="58" a="1"/>
  <c r="BD2" i="58" s="1"/>
  <c r="BD74" i="58" a="1"/>
  <c r="BD74" i="58" s="1"/>
  <c r="BD10" i="58" a="1"/>
  <c r="BD10" i="58" s="1"/>
  <c r="BD117" i="58" a="1"/>
  <c r="BD117" i="58" s="1"/>
  <c r="BD53" i="58" a="1"/>
  <c r="BD53" i="58" s="1"/>
  <c r="BD125" i="58" a="1"/>
  <c r="BD125" i="58" s="1"/>
  <c r="BD61" i="58" a="1"/>
  <c r="BD61" i="58" s="1"/>
  <c r="BD69" i="58" a="1"/>
  <c r="BD69" i="58" s="1"/>
  <c r="BD5" i="58" a="1"/>
  <c r="BD5" i="58" s="1"/>
  <c r="BD77" i="58" a="1"/>
  <c r="BD77" i="58" s="1"/>
  <c r="BD13" i="58" a="1"/>
  <c r="BD13" i="58" s="1"/>
  <c r="BD85" i="58" a="1"/>
  <c r="BD85" i="58" s="1"/>
  <c r="BD21" i="58" a="1"/>
  <c r="BD21" i="58" s="1"/>
  <c r="BD93" i="58" a="1"/>
  <c r="BD93" i="58" s="1"/>
  <c r="BD29" i="58" a="1"/>
  <c r="BD29" i="58" s="1"/>
  <c r="BD101" i="58" a="1"/>
  <c r="BD101" i="58" s="1"/>
  <c r="BD37" i="58" a="1"/>
  <c r="BD37" i="58" s="1"/>
  <c r="BD109" i="58" a="1"/>
  <c r="BD109" i="58" s="1"/>
  <c r="BD45" i="58" a="1"/>
  <c r="BD45" i="58" s="1"/>
  <c r="BD87" i="58" a="1"/>
  <c r="BD87" i="58" s="1"/>
  <c r="BD23" i="58" a="1"/>
  <c r="BD23" i="58" s="1"/>
  <c r="BD95" i="58" a="1"/>
  <c r="BD95" i="58" s="1"/>
  <c r="BD31" i="58" a="1"/>
  <c r="BD31" i="58" s="1"/>
  <c r="BD103" i="58" a="1"/>
  <c r="BD103" i="58" s="1"/>
  <c r="BD39" i="58" a="1"/>
  <c r="BD39" i="58" s="1"/>
  <c r="BD119" i="58" a="1"/>
  <c r="BD119" i="58" s="1"/>
  <c r="BD111" i="58" a="1"/>
  <c r="BD111" i="58" s="1"/>
  <c r="BD47" i="58" a="1"/>
  <c r="BD47" i="58" s="1"/>
  <c r="BD55" i="58" a="1"/>
  <c r="BD55" i="58" s="1"/>
  <c r="BD127" i="58" a="1"/>
  <c r="BD127" i="58" s="1"/>
  <c r="BD63" i="58" a="1"/>
  <c r="BD63" i="58" s="1"/>
  <c r="BD71" i="58" a="1"/>
  <c r="BD71" i="58" s="1"/>
  <c r="BD7" i="58" a="1"/>
  <c r="BD7" i="58" s="1"/>
  <c r="BD79" i="58" a="1"/>
  <c r="BD79" i="58" s="1"/>
  <c r="BD15" i="58" a="1"/>
  <c r="BD15" i="58" s="1"/>
  <c r="BD121" i="58" a="1"/>
  <c r="BD121" i="58" s="1"/>
  <c r="BD57" i="58" a="1"/>
  <c r="BD57" i="58" s="1"/>
  <c r="BD129" i="58" a="1"/>
  <c r="BD129" i="58" s="1"/>
  <c r="BD65" i="58" a="1"/>
  <c r="BD65" i="58" s="1"/>
  <c r="BD73" i="58" a="1"/>
  <c r="BD73" i="58" s="1"/>
  <c r="BD9" i="58" a="1"/>
  <c r="BD9" i="58" s="1"/>
  <c r="BD81" i="58" a="1"/>
  <c r="BD81" i="58" s="1"/>
  <c r="BD17" i="58" a="1"/>
  <c r="BD17" i="58" s="1"/>
  <c r="BD89" i="58" a="1"/>
  <c r="BD89" i="58" s="1"/>
  <c r="BD25" i="58" a="1"/>
  <c r="BD25" i="58" s="1"/>
  <c r="BD97" i="58" a="1"/>
  <c r="BD97" i="58" s="1"/>
  <c r="BD33" i="58" a="1"/>
  <c r="BD33" i="58" s="1"/>
  <c r="BD105" i="58" a="1"/>
  <c r="BD105" i="58" s="1"/>
  <c r="BD41" i="58" a="1"/>
  <c r="BD41" i="58" s="1"/>
  <c r="BD113" i="58" a="1"/>
  <c r="BD113" i="58" s="1"/>
  <c r="BD49" i="58" a="1"/>
  <c r="BD49" i="58" s="1"/>
  <c r="BD83" i="58" a="1"/>
  <c r="BD83" i="58" s="1"/>
  <c r="BD19" i="58" a="1"/>
  <c r="BD19" i="58" s="1"/>
  <c r="BD91" i="58" a="1"/>
  <c r="BD91" i="58" s="1"/>
  <c r="BD27" i="58" a="1"/>
  <c r="BD27" i="58" s="1"/>
  <c r="BD99" i="58" a="1"/>
  <c r="BD99" i="58" s="1"/>
  <c r="BD35" i="58" a="1"/>
  <c r="BD35" i="58" s="1"/>
  <c r="BD107" i="58" a="1"/>
  <c r="BD107" i="58" s="1"/>
  <c r="BD43" i="58" a="1"/>
  <c r="BD43" i="58" s="1"/>
  <c r="BD115" i="58" a="1"/>
  <c r="BD115" i="58" s="1"/>
  <c r="BD51" i="58" a="1"/>
  <c r="BD51" i="58" s="1"/>
  <c r="BD123" i="58" a="1"/>
  <c r="BD123" i="58" s="1"/>
  <c r="BD59" i="58" a="1"/>
  <c r="BD59" i="58" s="1"/>
  <c r="BD67" i="58" a="1"/>
  <c r="BD67" i="58" s="1"/>
  <c r="BD3" i="58" a="1"/>
  <c r="BD3" i="58" s="1"/>
  <c r="BD75" i="58" a="1"/>
  <c r="BD75" i="58" s="1"/>
  <c r="BD11" i="58" a="1"/>
  <c r="BD11" i="58" s="1"/>
  <c r="BD83" i="57" a="1"/>
  <c r="BD83" i="57" s="1"/>
  <c r="BD19" i="57" a="1"/>
  <c r="BD19" i="57" s="1"/>
  <c r="BD91" i="57" a="1"/>
  <c r="BD91" i="57" s="1"/>
  <c r="BD27" i="57" a="1"/>
  <c r="BD27" i="57" s="1"/>
  <c r="BD99" i="57" a="1"/>
  <c r="BD99" i="57" s="1"/>
  <c r="BD35" i="57" a="1"/>
  <c r="BD35" i="57" s="1"/>
  <c r="BD107" i="57" a="1"/>
  <c r="BD107" i="57" s="1"/>
  <c r="BD43" i="57" a="1"/>
  <c r="BD43" i="57" s="1"/>
  <c r="BD115" i="57" a="1"/>
  <c r="BD115" i="57" s="1"/>
  <c r="BD51" i="57" a="1"/>
  <c r="BD51" i="57" s="1"/>
  <c r="BD123" i="57" a="1"/>
  <c r="BD123" i="57" s="1"/>
  <c r="BD59" i="57" a="1"/>
  <c r="BD59" i="57" s="1"/>
  <c r="BD75" i="57" a="1"/>
  <c r="BD75" i="57" s="1"/>
  <c r="BD11" i="57" a="1"/>
  <c r="BD11" i="57" s="1"/>
  <c r="BD67" i="57" a="1"/>
  <c r="BD67" i="57" s="1"/>
  <c r="BD3" i="57" a="1"/>
  <c r="BD3" i="57" s="1"/>
  <c r="BD70" i="57" a="1"/>
  <c r="BD70" i="57" s="1"/>
  <c r="BD6" i="57" a="1"/>
  <c r="BD6" i="57" s="1"/>
  <c r="BD78" i="57" a="1"/>
  <c r="BD78" i="57" s="1"/>
  <c r="BD14" i="57" a="1"/>
  <c r="BD14" i="57" s="1"/>
  <c r="BD86" i="57" a="1"/>
  <c r="BD86" i="57" s="1"/>
  <c r="BD22" i="57" a="1"/>
  <c r="BD22" i="57" s="1"/>
  <c r="BD94" i="57" a="1"/>
  <c r="BD94" i="57" s="1"/>
  <c r="BD30" i="57" a="1"/>
  <c r="BD30" i="57" s="1"/>
  <c r="BD102" i="57" a="1"/>
  <c r="BD102" i="57" s="1"/>
  <c r="BD38" i="57" a="1"/>
  <c r="BD38" i="57" s="1"/>
  <c r="BD110" i="57" a="1"/>
  <c r="BD110" i="57" s="1"/>
  <c r="BD46" i="57" a="1"/>
  <c r="BD46" i="57" s="1"/>
  <c r="BD62" i="57" a="1"/>
  <c r="BD62" i="57" s="1"/>
  <c r="BD118" i="57" a="1"/>
  <c r="BD118" i="57" s="1"/>
  <c r="BD54" i="57" a="1"/>
  <c r="BD54" i="57" s="1"/>
  <c r="BD126" i="57" a="1"/>
  <c r="BD126" i="57" s="1"/>
  <c r="BD121" i="57" a="1"/>
  <c r="BD121" i="57" s="1"/>
  <c r="BD57" i="57" a="1"/>
  <c r="BD57" i="57" s="1"/>
  <c r="BD129" i="57" a="1"/>
  <c r="BD129" i="57" s="1"/>
  <c r="BD65" i="57" a="1"/>
  <c r="BD65" i="57" s="1"/>
  <c r="BD73" i="57" a="1"/>
  <c r="BD73" i="57" s="1"/>
  <c r="BD9" i="57" a="1"/>
  <c r="BD9" i="57" s="1"/>
  <c r="BD81" i="57" a="1"/>
  <c r="BD81" i="57" s="1"/>
  <c r="BD17" i="57" a="1"/>
  <c r="BD17" i="57" s="1"/>
  <c r="BD89" i="57" a="1"/>
  <c r="BD89" i="57" s="1"/>
  <c r="BD25" i="57" a="1"/>
  <c r="BD25" i="57" s="1"/>
  <c r="BD97" i="57" a="1"/>
  <c r="BD97" i="57" s="1"/>
  <c r="BD33" i="57" a="1"/>
  <c r="BD33" i="57" s="1"/>
  <c r="BD113" i="57" a="1"/>
  <c r="BD113" i="57" s="1"/>
  <c r="BD49" i="57" a="1"/>
  <c r="BD49" i="57" s="1"/>
  <c r="BD105" i="57" a="1"/>
  <c r="BD105" i="57" s="1"/>
  <c r="BD41" i="57" a="1"/>
  <c r="BD41" i="57" s="1"/>
  <c r="BD82" i="57" a="1"/>
  <c r="BD82" i="57" s="1"/>
  <c r="BD18" i="57" a="1"/>
  <c r="BD18" i="57" s="1"/>
  <c r="BD90" i="57" a="1"/>
  <c r="BD90" i="57" s="1"/>
  <c r="BD26" i="57" a="1"/>
  <c r="BD26" i="57" s="1"/>
  <c r="BD98" i="57" a="1"/>
  <c r="BD98" i="57" s="1"/>
  <c r="BD34" i="57" a="1"/>
  <c r="BD34" i="57" s="1"/>
  <c r="BD106" i="57" a="1"/>
  <c r="BD106" i="57" s="1"/>
  <c r="BD42" i="57" a="1"/>
  <c r="BD42" i="57" s="1"/>
  <c r="BD114" i="57" a="1"/>
  <c r="BD114" i="57" s="1"/>
  <c r="BD50" i="57" a="1"/>
  <c r="BD50" i="57" s="1"/>
  <c r="BD122" i="57" a="1"/>
  <c r="BD122" i="57" s="1"/>
  <c r="BD58" i="57" a="1"/>
  <c r="BD58" i="57" s="1"/>
  <c r="BD10" i="57" a="1"/>
  <c r="BD10" i="57" s="1"/>
  <c r="BD66" i="57" a="1"/>
  <c r="BD66" i="57" s="1"/>
  <c r="BD2" i="57" a="1"/>
  <c r="BD2" i="57" s="1"/>
  <c r="BD74" i="57" a="1"/>
  <c r="BD74" i="57" s="1"/>
  <c r="BD100" i="57" a="1"/>
  <c r="BD100" i="57" s="1"/>
  <c r="BD36" i="57" a="1"/>
  <c r="BD36" i="57" s="1"/>
  <c r="BD108" i="57" a="1"/>
  <c r="BD108" i="57" s="1"/>
  <c r="BD44" i="57" a="1"/>
  <c r="BD44" i="57" s="1"/>
  <c r="BD116" i="57" a="1"/>
  <c r="BD116" i="57" s="1"/>
  <c r="BD52" i="57" a="1"/>
  <c r="BD52" i="57" s="1"/>
  <c r="BD124" i="57" a="1"/>
  <c r="BD124" i="57" s="1"/>
  <c r="BD60" i="57" a="1"/>
  <c r="BD60" i="57" s="1"/>
  <c r="BD68" i="57" a="1"/>
  <c r="BD68" i="57" s="1"/>
  <c r="BD4" i="57" a="1"/>
  <c r="BD4" i="57" s="1"/>
  <c r="BD76" i="57" a="1"/>
  <c r="BD76" i="57" s="1"/>
  <c r="BD12" i="57" a="1"/>
  <c r="BD12" i="57" s="1"/>
  <c r="BD92" i="57" a="1"/>
  <c r="BD92" i="57" s="1"/>
  <c r="BD28" i="57" a="1"/>
  <c r="BD28" i="57" s="1"/>
  <c r="BD84" i="57" a="1"/>
  <c r="BD84" i="57" s="1"/>
  <c r="BD20" i="57" a="1"/>
  <c r="BD20" i="57" s="1"/>
  <c r="BD87" i="57" a="1"/>
  <c r="BD87" i="57" s="1"/>
  <c r="BD23" i="57" a="1"/>
  <c r="BD23" i="57" s="1"/>
  <c r="BD95" i="57" a="1"/>
  <c r="BD95" i="57" s="1"/>
  <c r="BD31" i="57" a="1"/>
  <c r="BD31" i="57" s="1"/>
  <c r="BD103" i="57" a="1"/>
  <c r="BD103" i="57" s="1"/>
  <c r="BD39" i="57" a="1"/>
  <c r="BD39" i="57" s="1"/>
  <c r="BD111" i="57" a="1"/>
  <c r="BD111" i="57" s="1"/>
  <c r="BD47" i="57" a="1"/>
  <c r="BD47" i="57" s="1"/>
  <c r="BD119" i="57" a="1"/>
  <c r="BD119" i="57" s="1"/>
  <c r="BD55" i="57" a="1"/>
  <c r="BD55" i="57" s="1"/>
  <c r="BD127" i="57" a="1"/>
  <c r="BD127" i="57" s="1"/>
  <c r="BD63" i="57" a="1"/>
  <c r="BD63" i="57" s="1"/>
  <c r="BD71" i="57" a="1"/>
  <c r="BD71" i="57" s="1"/>
  <c r="BD7" i="57" a="1"/>
  <c r="BD7" i="57" s="1"/>
  <c r="BD79" i="57" a="1"/>
  <c r="BD79" i="57" s="1"/>
  <c r="BD15" i="57" a="1"/>
  <c r="BD15" i="57" s="1"/>
  <c r="BD117" i="57" a="1"/>
  <c r="BD117" i="57" s="1"/>
  <c r="BD53" i="57" a="1"/>
  <c r="BD53" i="57" s="1"/>
  <c r="BD125" i="57" a="1"/>
  <c r="BD125" i="57" s="1"/>
  <c r="BD61" i="57" a="1"/>
  <c r="BD61" i="57" s="1"/>
  <c r="BD69" i="57" a="1"/>
  <c r="BD69" i="57" s="1"/>
  <c r="BD5" i="57" a="1"/>
  <c r="BD5" i="57" s="1"/>
  <c r="BD77" i="57" a="1"/>
  <c r="BD77" i="57" s="1"/>
  <c r="BD13" i="57" a="1"/>
  <c r="BD13" i="57" s="1"/>
  <c r="BD85" i="57" a="1"/>
  <c r="BD85" i="57" s="1"/>
  <c r="BD21" i="57" a="1"/>
  <c r="BD21" i="57" s="1"/>
  <c r="BD93" i="57" a="1"/>
  <c r="BD93" i="57" s="1"/>
  <c r="BD29" i="57" a="1"/>
  <c r="BD29" i="57" s="1"/>
  <c r="BD45" i="57" a="1"/>
  <c r="BD45" i="57" s="1"/>
  <c r="BD101" i="57" a="1"/>
  <c r="BD101" i="57" s="1"/>
  <c r="BD37" i="57" a="1"/>
  <c r="BD37" i="57" s="1"/>
  <c r="BD109" i="57" a="1"/>
  <c r="BD109" i="57" s="1"/>
  <c r="BD104" i="57" a="1"/>
  <c r="BD104" i="57" s="1"/>
  <c r="BD40" i="57" a="1"/>
  <c r="BD40" i="57" s="1"/>
  <c r="BD112" i="57" a="1"/>
  <c r="BD112" i="57" s="1"/>
  <c r="BD48" i="57" a="1"/>
  <c r="BD48" i="57" s="1"/>
  <c r="BD120" i="57" a="1"/>
  <c r="BD120" i="57" s="1"/>
  <c r="BD56" i="57" a="1"/>
  <c r="BD56" i="57" s="1"/>
  <c r="BD128" i="57" a="1"/>
  <c r="BD128" i="57" s="1"/>
  <c r="BD64" i="57" a="1"/>
  <c r="BD64" i="57" s="1"/>
  <c r="BD72" i="57" a="1"/>
  <c r="BD72" i="57" s="1"/>
  <c r="BD8" i="57" a="1"/>
  <c r="BD8" i="57" s="1"/>
  <c r="BD80" i="57" a="1"/>
  <c r="BD80" i="57" s="1"/>
  <c r="BD16" i="57" a="1"/>
  <c r="BD16" i="57" s="1"/>
  <c r="BD32" i="57" a="1"/>
  <c r="BD32" i="57" s="1"/>
  <c r="BD88" i="57" a="1"/>
  <c r="BD88" i="57" s="1"/>
  <c r="BD24" i="57" a="1"/>
  <c r="BD24" i="57" s="1"/>
  <c r="BD96" i="57" a="1"/>
  <c r="BD96" i="57" s="1"/>
  <c r="BD82" i="55" a="1"/>
  <c r="BD82" i="55" s="1"/>
  <c r="BD18" i="55" a="1"/>
  <c r="BD18" i="55" s="1"/>
  <c r="BD90" i="55" a="1"/>
  <c r="BD90" i="55" s="1"/>
  <c r="BD26" i="55" a="1"/>
  <c r="BD26" i="55" s="1"/>
  <c r="BD66" i="55" a="1"/>
  <c r="BD66" i="55" s="1"/>
  <c r="BD98" i="55" a="1"/>
  <c r="BD98" i="55" s="1"/>
  <c r="BD34" i="55" a="1"/>
  <c r="BD34" i="55" s="1"/>
  <c r="BD106" i="55" a="1"/>
  <c r="BD106" i="55" s="1"/>
  <c r="BD42" i="55" a="1"/>
  <c r="BD42" i="55" s="1"/>
  <c r="BD2" i="55" a="1"/>
  <c r="BD2" i="55" s="1"/>
  <c r="BD114" i="55" a="1"/>
  <c r="BD114" i="55" s="1"/>
  <c r="BD50" i="55" a="1"/>
  <c r="BD50" i="55" s="1"/>
  <c r="BD122" i="55" a="1"/>
  <c r="BD122" i="55" s="1"/>
  <c r="BD58" i="55" a="1"/>
  <c r="BD58" i="55" s="1"/>
  <c r="BD74" i="55" a="1"/>
  <c r="BD74" i="55" s="1"/>
  <c r="BD10" i="55" a="1"/>
  <c r="BD10" i="55" s="1"/>
  <c r="BD100" i="55" a="1"/>
  <c r="BD100" i="55" s="1"/>
  <c r="BD36" i="55" a="1"/>
  <c r="BD36" i="55" s="1"/>
  <c r="BD20" i="55" a="1"/>
  <c r="BD20" i="55" s="1"/>
  <c r="BD108" i="55" a="1"/>
  <c r="BD108" i="55" s="1"/>
  <c r="BD44" i="55" a="1"/>
  <c r="BD44" i="55" s="1"/>
  <c r="BD116" i="55" a="1"/>
  <c r="BD116" i="55" s="1"/>
  <c r="BD52" i="55" a="1"/>
  <c r="BD52" i="55" s="1"/>
  <c r="BD124" i="55" a="1"/>
  <c r="BD124" i="55" s="1"/>
  <c r="BD60" i="55" a="1"/>
  <c r="BD60" i="55" s="1"/>
  <c r="BD84" i="55" a="1"/>
  <c r="BD84" i="55" s="1"/>
  <c r="BD68" i="55" a="1"/>
  <c r="BD68" i="55" s="1"/>
  <c r="BD4" i="55" a="1"/>
  <c r="BD4" i="55" s="1"/>
  <c r="BD76" i="55" a="1"/>
  <c r="BD76" i="55" s="1"/>
  <c r="BD12" i="55" a="1"/>
  <c r="BD12" i="55" s="1"/>
  <c r="BD92" i="55" a="1"/>
  <c r="BD92" i="55" s="1"/>
  <c r="BD28" i="55" a="1"/>
  <c r="BD28" i="55" s="1"/>
  <c r="BD87" i="55" a="1"/>
  <c r="BD87" i="55" s="1"/>
  <c r="BD23" i="55" a="1"/>
  <c r="BD23" i="55" s="1"/>
  <c r="BD95" i="55" a="1"/>
  <c r="BD95" i="55" s="1"/>
  <c r="BD31" i="55" a="1"/>
  <c r="BD31" i="55" s="1"/>
  <c r="BD7" i="55" a="1"/>
  <c r="BD7" i="55" s="1"/>
  <c r="BD103" i="55" a="1"/>
  <c r="BD103" i="55" s="1"/>
  <c r="BD39" i="55" a="1"/>
  <c r="BD39" i="55" s="1"/>
  <c r="BD111" i="55" a="1"/>
  <c r="BD111" i="55" s="1"/>
  <c r="BD47" i="55" a="1"/>
  <c r="BD47" i="55" s="1"/>
  <c r="BD119" i="55" a="1"/>
  <c r="BD119" i="55" s="1"/>
  <c r="BD55" i="55" a="1"/>
  <c r="BD55" i="55" s="1"/>
  <c r="BD127" i="55" a="1"/>
  <c r="BD127" i="55" s="1"/>
  <c r="BD63" i="55" a="1"/>
  <c r="BD63" i="55" s="1"/>
  <c r="BD71" i="55" a="1"/>
  <c r="BD71" i="55" s="1"/>
  <c r="BD79" i="55" a="1"/>
  <c r="BD79" i="55" s="1"/>
  <c r="BD15" i="55" a="1"/>
  <c r="BD15" i="55" s="1"/>
  <c r="BD117" i="55" a="1"/>
  <c r="BD117" i="55" s="1"/>
  <c r="BD53" i="55" a="1"/>
  <c r="BD53" i="55" s="1"/>
  <c r="BD125" i="55" a="1"/>
  <c r="BD125" i="55" s="1"/>
  <c r="BD61" i="55" a="1"/>
  <c r="BD61" i="55" s="1"/>
  <c r="BD101" i="55" a="1"/>
  <c r="BD101" i="55" s="1"/>
  <c r="BD37" i="55" a="1"/>
  <c r="BD37" i="55" s="1"/>
  <c r="BD69" i="55" a="1"/>
  <c r="BD69" i="55" s="1"/>
  <c r="BD5" i="55" a="1"/>
  <c r="BD5" i="55" s="1"/>
  <c r="BD77" i="55" a="1"/>
  <c r="BD77" i="55" s="1"/>
  <c r="BD13" i="55" a="1"/>
  <c r="BD13" i="55" s="1"/>
  <c r="BD85" i="55" a="1"/>
  <c r="BD85" i="55" s="1"/>
  <c r="BD21" i="55" a="1"/>
  <c r="BD21" i="55" s="1"/>
  <c r="BD93" i="55" a="1"/>
  <c r="BD93" i="55" s="1"/>
  <c r="BD29" i="55" a="1"/>
  <c r="BD29" i="55" s="1"/>
  <c r="BD109" i="55" a="1"/>
  <c r="BD109" i="55" s="1"/>
  <c r="BD45" i="55" a="1"/>
  <c r="BD45" i="55" s="1"/>
  <c r="BD83" i="55" a="1"/>
  <c r="BD83" i="55" s="1"/>
  <c r="BD19" i="55" a="1"/>
  <c r="BD19" i="55" s="1"/>
  <c r="BD91" i="55" a="1"/>
  <c r="BD91" i="55" s="1"/>
  <c r="BD27" i="55" a="1"/>
  <c r="BD27" i="55" s="1"/>
  <c r="BD99" i="55" a="1"/>
  <c r="BD99" i="55" s="1"/>
  <c r="BD35" i="55" a="1"/>
  <c r="BD35" i="55" s="1"/>
  <c r="BD107" i="55" a="1"/>
  <c r="BD107" i="55" s="1"/>
  <c r="BD43" i="55" a="1"/>
  <c r="BD43" i="55" s="1"/>
  <c r="BD115" i="55" a="1"/>
  <c r="BD115" i="55" s="1"/>
  <c r="BD51" i="55" a="1"/>
  <c r="BD51" i="55" s="1"/>
  <c r="BD67" i="55" a="1"/>
  <c r="BD67" i="55" s="1"/>
  <c r="BD123" i="55" a="1"/>
  <c r="BD123" i="55" s="1"/>
  <c r="BD59" i="55" a="1"/>
  <c r="BD59" i="55" s="1"/>
  <c r="BD3" i="55" a="1"/>
  <c r="BD3" i="55" s="1"/>
  <c r="BD75" i="55" a="1"/>
  <c r="BD75" i="55" s="1"/>
  <c r="BD11" i="55" a="1"/>
  <c r="BD11" i="55" s="1"/>
  <c r="BD121" i="55" a="1"/>
  <c r="BD121" i="55" s="1"/>
  <c r="BD57" i="55" a="1"/>
  <c r="BD57" i="55" s="1"/>
  <c r="BD41" i="55" a="1"/>
  <c r="BD41" i="55" s="1"/>
  <c r="BD129" i="55" a="1"/>
  <c r="BD129" i="55" s="1"/>
  <c r="BD65" i="55" a="1"/>
  <c r="BD65" i="55" s="1"/>
  <c r="BD73" i="55" a="1"/>
  <c r="BD73" i="55" s="1"/>
  <c r="BD9" i="55" a="1"/>
  <c r="BD9" i="55" s="1"/>
  <c r="BD81" i="55" a="1"/>
  <c r="BD81" i="55" s="1"/>
  <c r="BD17" i="55" a="1"/>
  <c r="BD17" i="55" s="1"/>
  <c r="BD89" i="55" a="1"/>
  <c r="BD89" i="55" s="1"/>
  <c r="BD25" i="55" a="1"/>
  <c r="BD25" i="55" s="1"/>
  <c r="BD105" i="55" a="1"/>
  <c r="BD105" i="55" s="1"/>
  <c r="BD97" i="55" a="1"/>
  <c r="BD97" i="55" s="1"/>
  <c r="BD33" i="55" a="1"/>
  <c r="BD33" i="55" s="1"/>
  <c r="BD113" i="55" a="1"/>
  <c r="BD113" i="55" s="1"/>
  <c r="BD49" i="55" a="1"/>
  <c r="BD49" i="55" s="1"/>
  <c r="BD70" i="55" a="1"/>
  <c r="BD70" i="55" s="1"/>
  <c r="BD6" i="55" a="1"/>
  <c r="BD6" i="55" s="1"/>
  <c r="BD54" i="55" a="1"/>
  <c r="BD54" i="55" s="1"/>
  <c r="BD78" i="55" a="1"/>
  <c r="BD78" i="55" s="1"/>
  <c r="BD14" i="55" a="1"/>
  <c r="BD14" i="55" s="1"/>
  <c r="BD86" i="55" a="1"/>
  <c r="BD86" i="55" s="1"/>
  <c r="BD22" i="55" a="1"/>
  <c r="BD22" i="55" s="1"/>
  <c r="BD94" i="55" a="1"/>
  <c r="BD94" i="55" s="1"/>
  <c r="BD30" i="55" a="1"/>
  <c r="BD30" i="55" s="1"/>
  <c r="BD118" i="55" a="1"/>
  <c r="BD118" i="55" s="1"/>
  <c r="BD102" i="55" a="1"/>
  <c r="BD102" i="55" s="1"/>
  <c r="BD38" i="55" a="1"/>
  <c r="BD38" i="55" s="1"/>
  <c r="BD110" i="55" a="1"/>
  <c r="BD110" i="55" s="1"/>
  <c r="BD46" i="55" a="1"/>
  <c r="BD46" i="55" s="1"/>
  <c r="BD126" i="55" a="1"/>
  <c r="BD126" i="55" s="1"/>
  <c r="BD62" i="55" a="1"/>
  <c r="BD62" i="55" s="1"/>
  <c r="BD104" i="55" a="1"/>
  <c r="BD104" i="55" s="1"/>
  <c r="BD40" i="55" a="1"/>
  <c r="BD40" i="55" s="1"/>
  <c r="BD112" i="55" a="1"/>
  <c r="BD112" i="55" s="1"/>
  <c r="BD48" i="55" a="1"/>
  <c r="BD48" i="55" s="1"/>
  <c r="BD120" i="55" a="1"/>
  <c r="BD120" i="55" s="1"/>
  <c r="BD56" i="55" a="1"/>
  <c r="BD56" i="55" s="1"/>
  <c r="BD128" i="55" a="1"/>
  <c r="BD128" i="55" s="1"/>
  <c r="BD64" i="55" a="1"/>
  <c r="BD64" i="55" s="1"/>
  <c r="BD72" i="55" a="1"/>
  <c r="BD72" i="55" s="1"/>
  <c r="BD8" i="55" a="1"/>
  <c r="BD8" i="55" s="1"/>
  <c r="BD80" i="55" a="1"/>
  <c r="BD80" i="55" s="1"/>
  <c r="BD16" i="55" a="1"/>
  <c r="BD16" i="55" s="1"/>
  <c r="BD88" i="55" a="1"/>
  <c r="BD88" i="55" s="1"/>
  <c r="BD24" i="55" a="1"/>
  <c r="BD24" i="55" s="1"/>
  <c r="BD96" i="55" a="1"/>
  <c r="BD96" i="55" s="1"/>
  <c r="BD32" i="55" a="1"/>
  <c r="BD32" i="55" s="1"/>
  <c r="BD83" i="54" a="1"/>
  <c r="BD83" i="54" s="1"/>
  <c r="BD19" i="54" a="1"/>
  <c r="BD19" i="54" s="1"/>
  <c r="BD91" i="54" a="1"/>
  <c r="BD91" i="54" s="1"/>
  <c r="BD27" i="54" a="1"/>
  <c r="BD27" i="54" s="1"/>
  <c r="BD51" i="54" a="1"/>
  <c r="BD51" i="54" s="1"/>
  <c r="BD99" i="54" a="1"/>
  <c r="BD99" i="54" s="1"/>
  <c r="BD35" i="54" a="1"/>
  <c r="BD35" i="54" s="1"/>
  <c r="BD115" i="54" a="1"/>
  <c r="BD115" i="54" s="1"/>
  <c r="BD107" i="54" a="1"/>
  <c r="BD107" i="54" s="1"/>
  <c r="BD43" i="54" a="1"/>
  <c r="BD43" i="54" s="1"/>
  <c r="BD123" i="54" a="1"/>
  <c r="BD123" i="54" s="1"/>
  <c r="BD59" i="54" a="1"/>
  <c r="BD59" i="54" s="1"/>
  <c r="BD11" i="54" a="1"/>
  <c r="BD11" i="54" s="1"/>
  <c r="BD67" i="54" a="1"/>
  <c r="BD67" i="54" s="1"/>
  <c r="BD3" i="54" a="1"/>
  <c r="BD3" i="54" s="1"/>
  <c r="BD75" i="54" a="1"/>
  <c r="BD75" i="54" s="1"/>
  <c r="BD70" i="54" a="1"/>
  <c r="BD70" i="54" s="1"/>
  <c r="BD6" i="54" a="1"/>
  <c r="BD6" i="54" s="1"/>
  <c r="BD78" i="54" a="1"/>
  <c r="BD78" i="54" s="1"/>
  <c r="BD14" i="54" a="1"/>
  <c r="BD14" i="54" s="1"/>
  <c r="BD102" i="54" a="1"/>
  <c r="BD102" i="54" s="1"/>
  <c r="BD86" i="54" a="1"/>
  <c r="BD86" i="54" s="1"/>
  <c r="BD22" i="54" a="1"/>
  <c r="BD22" i="54" s="1"/>
  <c r="BD38" i="54" a="1"/>
  <c r="BD38" i="54" s="1"/>
  <c r="BD94" i="54" a="1"/>
  <c r="BD94" i="54" s="1"/>
  <c r="BD30" i="54" a="1"/>
  <c r="BD30" i="54" s="1"/>
  <c r="BD110" i="54" a="1"/>
  <c r="BD110" i="54" s="1"/>
  <c r="BD46" i="54" a="1"/>
  <c r="BD46" i="54" s="1"/>
  <c r="BD62" i="54" a="1"/>
  <c r="BD62" i="54" s="1"/>
  <c r="BD118" i="54" a="1"/>
  <c r="BD118" i="54" s="1"/>
  <c r="BD54" i="54" a="1"/>
  <c r="BD54" i="54" s="1"/>
  <c r="BD126" i="54" a="1"/>
  <c r="BD126" i="54" s="1"/>
  <c r="BD100" i="54" a="1"/>
  <c r="BD100" i="54" s="1"/>
  <c r="BD36" i="54" a="1"/>
  <c r="BD36" i="54" s="1"/>
  <c r="BD68" i="54" a="1"/>
  <c r="BD68" i="54" s="1"/>
  <c r="BD108" i="54" a="1"/>
  <c r="BD108" i="54" s="1"/>
  <c r="BD44" i="54" a="1"/>
  <c r="BD44" i="54" s="1"/>
  <c r="BD4" i="54" a="1"/>
  <c r="BD4" i="54" s="1"/>
  <c r="BD116" i="54" a="1"/>
  <c r="BD116" i="54" s="1"/>
  <c r="BD52" i="54" a="1"/>
  <c r="BD52" i="54" s="1"/>
  <c r="BD124" i="54" a="1"/>
  <c r="BD124" i="54" s="1"/>
  <c r="BD60" i="54" a="1"/>
  <c r="BD60" i="54" s="1"/>
  <c r="BD76" i="54" a="1"/>
  <c r="BD76" i="54" s="1"/>
  <c r="BD12" i="54" a="1"/>
  <c r="BD12" i="54" s="1"/>
  <c r="BD92" i="54" a="1"/>
  <c r="BD92" i="54" s="1"/>
  <c r="BD28" i="54" a="1"/>
  <c r="BD28" i="54" s="1"/>
  <c r="BD84" i="54" a="1"/>
  <c r="BD84" i="54" s="1"/>
  <c r="BD20" i="54" a="1"/>
  <c r="BD20" i="54" s="1"/>
  <c r="BD87" i="54" a="1"/>
  <c r="BD87" i="54" s="1"/>
  <c r="BD23" i="54" a="1"/>
  <c r="BD23" i="54" s="1"/>
  <c r="BD119" i="54" a="1"/>
  <c r="BD119" i="54" s="1"/>
  <c r="BD55" i="54" a="1"/>
  <c r="BD55" i="54" s="1"/>
  <c r="BD95" i="54" a="1"/>
  <c r="BD95" i="54" s="1"/>
  <c r="BD31" i="54" a="1"/>
  <c r="BD31" i="54" s="1"/>
  <c r="BD103" i="54" a="1"/>
  <c r="BD103" i="54" s="1"/>
  <c r="BD39" i="54" a="1"/>
  <c r="BD39" i="54" s="1"/>
  <c r="BD111" i="54" a="1"/>
  <c r="BD111" i="54" s="1"/>
  <c r="BD47" i="54" a="1"/>
  <c r="BD47" i="54" s="1"/>
  <c r="BD127" i="54" a="1"/>
  <c r="BD127" i="54" s="1"/>
  <c r="BD63" i="54" a="1"/>
  <c r="BD63" i="54" s="1"/>
  <c r="BD79" i="54" a="1"/>
  <c r="BD79" i="54" s="1"/>
  <c r="BD71" i="54" a="1"/>
  <c r="BD71" i="54" s="1"/>
  <c r="BD7" i="54" a="1"/>
  <c r="BD7" i="54" s="1"/>
  <c r="BD15" i="54" a="1"/>
  <c r="BD15" i="54" s="1"/>
  <c r="BD121" i="54" a="1"/>
  <c r="BD121" i="54" s="1"/>
  <c r="BD57" i="54" a="1"/>
  <c r="BD57" i="54" s="1"/>
  <c r="BD129" i="54" a="1"/>
  <c r="BD129" i="54" s="1"/>
  <c r="BD65" i="54" a="1"/>
  <c r="BD65" i="54" s="1"/>
  <c r="BD89" i="54" a="1"/>
  <c r="BD89" i="54" s="1"/>
  <c r="BD25" i="54" a="1"/>
  <c r="BD25" i="54" s="1"/>
  <c r="BD73" i="54" a="1"/>
  <c r="BD73" i="54" s="1"/>
  <c r="BD9" i="54" a="1"/>
  <c r="BD9" i="54" s="1"/>
  <c r="BD81" i="54" a="1"/>
  <c r="BD81" i="54" s="1"/>
  <c r="BD17" i="54" a="1"/>
  <c r="BD17" i="54" s="1"/>
  <c r="BD97" i="54" a="1"/>
  <c r="BD97" i="54" s="1"/>
  <c r="BD33" i="54" a="1"/>
  <c r="BD33" i="54" s="1"/>
  <c r="BD49" i="54" a="1"/>
  <c r="BD49" i="54" s="1"/>
  <c r="BD105" i="54" a="1"/>
  <c r="BD105" i="54" s="1"/>
  <c r="BD41" i="54" a="1"/>
  <c r="BD41" i="54" s="1"/>
  <c r="BD113" i="54" a="1"/>
  <c r="BD113" i="54" s="1"/>
  <c r="BD117" i="54" a="1"/>
  <c r="BD117" i="54" s="1"/>
  <c r="BD53" i="54" a="1"/>
  <c r="BD53" i="54" s="1"/>
  <c r="BD85" i="54" a="1"/>
  <c r="BD85" i="54" s="1"/>
  <c r="BD125" i="54" a="1"/>
  <c r="BD125" i="54" s="1"/>
  <c r="BD61" i="54" a="1"/>
  <c r="BD61" i="54" s="1"/>
  <c r="BD21" i="54" a="1"/>
  <c r="BD21" i="54" s="1"/>
  <c r="BD69" i="54" a="1"/>
  <c r="BD69" i="54" s="1"/>
  <c r="BD5" i="54" a="1"/>
  <c r="BD5" i="54" s="1"/>
  <c r="BD77" i="54" a="1"/>
  <c r="BD77" i="54" s="1"/>
  <c r="BD13" i="54" a="1"/>
  <c r="BD13" i="54" s="1"/>
  <c r="BD93" i="54" a="1"/>
  <c r="BD93" i="54" s="1"/>
  <c r="BD29" i="54" a="1"/>
  <c r="BD29" i="54" s="1"/>
  <c r="BD109" i="54" a="1"/>
  <c r="BD109" i="54" s="1"/>
  <c r="BD101" i="54" a="1"/>
  <c r="BD101" i="54" s="1"/>
  <c r="BD37" i="54" a="1"/>
  <c r="BD37" i="54" s="1"/>
  <c r="BD45" i="54" a="1"/>
  <c r="BD45" i="54" s="1"/>
  <c r="BD82" i="54" a="1"/>
  <c r="BD82" i="54" s="1"/>
  <c r="BD18" i="54" a="1"/>
  <c r="BD18" i="54" s="1"/>
  <c r="BD90" i="54" a="1"/>
  <c r="BD90" i="54" s="1"/>
  <c r="BD26" i="54" a="1"/>
  <c r="BD26" i="54" s="1"/>
  <c r="BD114" i="54" a="1"/>
  <c r="BD114" i="54" s="1"/>
  <c r="BD50" i="54" a="1"/>
  <c r="BD50" i="54" s="1"/>
  <c r="BD98" i="54" a="1"/>
  <c r="BD98" i="54" s="1"/>
  <c r="BD34" i="54" a="1"/>
  <c r="BD34" i="54" s="1"/>
  <c r="BD106" i="54" a="1"/>
  <c r="BD106" i="54" s="1"/>
  <c r="BD42" i="54" a="1"/>
  <c r="BD42" i="54" s="1"/>
  <c r="BD122" i="54" a="1"/>
  <c r="BD122" i="54" s="1"/>
  <c r="BD58" i="54" a="1"/>
  <c r="BD58" i="54" s="1"/>
  <c r="BD74" i="54" a="1"/>
  <c r="BD74" i="54" s="1"/>
  <c r="BD66" i="54" a="1"/>
  <c r="BD66" i="54" s="1"/>
  <c r="BD2" i="54" a="1"/>
  <c r="BD2" i="54" s="1"/>
  <c r="BD10" i="54" a="1"/>
  <c r="BD10" i="54" s="1"/>
  <c r="BD104" i="54" a="1"/>
  <c r="BD104" i="54" s="1"/>
  <c r="BD40" i="54" a="1"/>
  <c r="BD40" i="54" s="1"/>
  <c r="BD112" i="54" a="1"/>
  <c r="BD112" i="54" s="1"/>
  <c r="BD48" i="54" a="1"/>
  <c r="BD48" i="54" s="1"/>
  <c r="BD72" i="54" a="1"/>
  <c r="BD72" i="54" s="1"/>
  <c r="BD8" i="54" a="1"/>
  <c r="BD8" i="54" s="1"/>
  <c r="BD120" i="54" a="1"/>
  <c r="BD120" i="54" s="1"/>
  <c r="BD56" i="54" a="1"/>
  <c r="BD56" i="54" s="1"/>
  <c r="BD128" i="54" a="1"/>
  <c r="BD128" i="54" s="1"/>
  <c r="BD64" i="54" a="1"/>
  <c r="BD64" i="54" s="1"/>
  <c r="BD80" i="54" a="1"/>
  <c r="BD80" i="54" s="1"/>
  <c r="BD16" i="54" a="1"/>
  <c r="BD16" i="54" s="1"/>
  <c r="BD88" i="54" a="1"/>
  <c r="BD88" i="54" s="1"/>
  <c r="BD24" i="54" a="1"/>
  <c r="BD24" i="54" s="1"/>
  <c r="BD96" i="54" a="1"/>
  <c r="BD96" i="54" s="1"/>
  <c r="BD32" i="54" a="1"/>
  <c r="BD32" i="54" s="1"/>
  <c r="BD100" i="53" a="1"/>
  <c r="BD100" i="53" s="1"/>
  <c r="BD36" i="53" a="1"/>
  <c r="BD36" i="53" s="1"/>
  <c r="BD108" i="53" a="1"/>
  <c r="BD108" i="53" s="1"/>
  <c r="BD44" i="53" a="1"/>
  <c r="BD44" i="53" s="1"/>
  <c r="BD116" i="53" a="1"/>
  <c r="BD116" i="53" s="1"/>
  <c r="BD52" i="53" a="1"/>
  <c r="BD52" i="53" s="1"/>
  <c r="BD124" i="53" a="1"/>
  <c r="BD124" i="53" s="1"/>
  <c r="BD60" i="53" a="1"/>
  <c r="BD60" i="53" s="1"/>
  <c r="BD68" i="53" a="1"/>
  <c r="BD68" i="53" s="1"/>
  <c r="BD4" i="53" a="1"/>
  <c r="BD4" i="53" s="1"/>
  <c r="BD76" i="53" a="1"/>
  <c r="BD76" i="53" s="1"/>
  <c r="BD12" i="53" a="1"/>
  <c r="BD12" i="53" s="1"/>
  <c r="BD92" i="53" a="1"/>
  <c r="BD92" i="53" s="1"/>
  <c r="BD28" i="53" a="1"/>
  <c r="BD28" i="53" s="1"/>
  <c r="BD84" i="53" a="1"/>
  <c r="BD84" i="53" s="1"/>
  <c r="BD20" i="53" a="1"/>
  <c r="BD20" i="53" s="1"/>
  <c r="BD87" i="53" a="1"/>
  <c r="BD87" i="53" s="1"/>
  <c r="BD23" i="53" a="1"/>
  <c r="BD23" i="53" s="1"/>
  <c r="BD95" i="53" a="1"/>
  <c r="BD95" i="53" s="1"/>
  <c r="BD31" i="53" a="1"/>
  <c r="BD31" i="53" s="1"/>
  <c r="BD103" i="53" a="1"/>
  <c r="BD103" i="53" s="1"/>
  <c r="BD39" i="53" a="1"/>
  <c r="BD39" i="53" s="1"/>
  <c r="BD111" i="53" a="1"/>
  <c r="BD111" i="53" s="1"/>
  <c r="BD47" i="53" a="1"/>
  <c r="BD47" i="53" s="1"/>
  <c r="BD119" i="53" a="1"/>
  <c r="BD119" i="53" s="1"/>
  <c r="BD55" i="53" a="1"/>
  <c r="BD55" i="53" s="1"/>
  <c r="BD127" i="53" a="1"/>
  <c r="BD127" i="53" s="1"/>
  <c r="BD63" i="53" a="1"/>
  <c r="BD63" i="53" s="1"/>
  <c r="BD79" i="53" a="1"/>
  <c r="BD79" i="53" s="1"/>
  <c r="BD71" i="53" a="1"/>
  <c r="BD71" i="53" s="1"/>
  <c r="BD7" i="53" a="1"/>
  <c r="BD7" i="53" s="1"/>
  <c r="BD15" i="53" a="1"/>
  <c r="BD15" i="53" s="1"/>
  <c r="BD83" i="53" a="1"/>
  <c r="BD83" i="53" s="1"/>
  <c r="BD19" i="53" a="1"/>
  <c r="BD19" i="53" s="1"/>
  <c r="BD91" i="53" a="1"/>
  <c r="BD91" i="53" s="1"/>
  <c r="BD27" i="53" a="1"/>
  <c r="BD27" i="53" s="1"/>
  <c r="BD99" i="53" a="1"/>
  <c r="BD99" i="53" s="1"/>
  <c r="BD35" i="53" a="1"/>
  <c r="BD35" i="53" s="1"/>
  <c r="BD107" i="53" a="1"/>
  <c r="BD107" i="53" s="1"/>
  <c r="BD43" i="53" a="1"/>
  <c r="BD43" i="53" s="1"/>
  <c r="BD115" i="53" a="1"/>
  <c r="BD115" i="53" s="1"/>
  <c r="BD51" i="53" a="1"/>
  <c r="BD51" i="53" s="1"/>
  <c r="BD123" i="53" a="1"/>
  <c r="BD123" i="53" s="1"/>
  <c r="BD59" i="53" a="1"/>
  <c r="BD59" i="53" s="1"/>
  <c r="BD11" i="53" a="1"/>
  <c r="BD11" i="53" s="1"/>
  <c r="BD67" i="53" a="1"/>
  <c r="BD67" i="53" s="1"/>
  <c r="BD3" i="53" a="1"/>
  <c r="BD3" i="53" s="1"/>
  <c r="BD75" i="53" a="1"/>
  <c r="BD75" i="53" s="1"/>
  <c r="BD117" i="53" a="1"/>
  <c r="BD117" i="53" s="1"/>
  <c r="BD53" i="53" a="1"/>
  <c r="BD53" i="53" s="1"/>
  <c r="BD125" i="53" a="1"/>
  <c r="BD125" i="53" s="1"/>
  <c r="BD61" i="53" a="1"/>
  <c r="BD61" i="53" s="1"/>
  <c r="BD69" i="53" a="1"/>
  <c r="BD69" i="53" s="1"/>
  <c r="BD5" i="53" a="1"/>
  <c r="BD5" i="53" s="1"/>
  <c r="BD77" i="53" a="1"/>
  <c r="BD77" i="53" s="1"/>
  <c r="BD13" i="53" a="1"/>
  <c r="BD13" i="53" s="1"/>
  <c r="BD85" i="53" a="1"/>
  <c r="BD85" i="53" s="1"/>
  <c r="BD21" i="53" a="1"/>
  <c r="BD21" i="53" s="1"/>
  <c r="BD93" i="53" a="1"/>
  <c r="BD93" i="53" s="1"/>
  <c r="BD29" i="53" a="1"/>
  <c r="BD29" i="53" s="1"/>
  <c r="BD45" i="53" a="1"/>
  <c r="BD45" i="53" s="1"/>
  <c r="BD101" i="53" a="1"/>
  <c r="BD101" i="53" s="1"/>
  <c r="BD37" i="53" a="1"/>
  <c r="BD37" i="53" s="1"/>
  <c r="BD109" i="53" a="1"/>
  <c r="BD109" i="53" s="1"/>
  <c r="BD104" i="53" a="1"/>
  <c r="BD104" i="53" s="1"/>
  <c r="BD40" i="53" a="1"/>
  <c r="BD40" i="53" s="1"/>
  <c r="BD112" i="53" a="1"/>
  <c r="BD112" i="53" s="1"/>
  <c r="BD48" i="53" a="1"/>
  <c r="BD48" i="53" s="1"/>
  <c r="BD120" i="53" a="1"/>
  <c r="BD120" i="53" s="1"/>
  <c r="BD56" i="53" a="1"/>
  <c r="BD56" i="53" s="1"/>
  <c r="BD128" i="53" a="1"/>
  <c r="BD128" i="53" s="1"/>
  <c r="BD64" i="53" a="1"/>
  <c r="BD64" i="53" s="1"/>
  <c r="BD72" i="53" a="1"/>
  <c r="BD72" i="53" s="1"/>
  <c r="BD8" i="53" a="1"/>
  <c r="BD8" i="53" s="1"/>
  <c r="BD80" i="53" a="1"/>
  <c r="BD80" i="53" s="1"/>
  <c r="BD16" i="53" a="1"/>
  <c r="BD16" i="53" s="1"/>
  <c r="BD88" i="53" a="1"/>
  <c r="BD88" i="53" s="1"/>
  <c r="BD24" i="53" a="1"/>
  <c r="BD24" i="53" s="1"/>
  <c r="BD96" i="53" a="1"/>
  <c r="BD96" i="53" s="1"/>
  <c r="BD32" i="53" a="1"/>
  <c r="BD32" i="53" s="1"/>
  <c r="BD82" i="53" a="1"/>
  <c r="BD82" i="53" s="1"/>
  <c r="BD18" i="53" a="1"/>
  <c r="BD18" i="53" s="1"/>
  <c r="BD90" i="53" a="1"/>
  <c r="BD90" i="53" s="1"/>
  <c r="BD26" i="53" a="1"/>
  <c r="BD26" i="53" s="1"/>
  <c r="BD98" i="53" a="1"/>
  <c r="BD98" i="53" s="1"/>
  <c r="BD34" i="53" a="1"/>
  <c r="BD34" i="53" s="1"/>
  <c r="BD106" i="53" a="1"/>
  <c r="BD106" i="53" s="1"/>
  <c r="BD42" i="53" a="1"/>
  <c r="BD42" i="53" s="1"/>
  <c r="BD114" i="53" a="1"/>
  <c r="BD114" i="53" s="1"/>
  <c r="BD50" i="53" a="1"/>
  <c r="BD50" i="53" s="1"/>
  <c r="BD122" i="53" a="1"/>
  <c r="BD122" i="53" s="1"/>
  <c r="BD58" i="53" a="1"/>
  <c r="BD58" i="53" s="1"/>
  <c r="BD74" i="53" a="1"/>
  <c r="BD74" i="53" s="1"/>
  <c r="BD66" i="53" a="1"/>
  <c r="BD66" i="53" s="1"/>
  <c r="BD2" i="53" a="1"/>
  <c r="BD2" i="53" s="1"/>
  <c r="BD10" i="53" a="1"/>
  <c r="BD10" i="53" s="1"/>
  <c r="BD70" i="53" a="1"/>
  <c r="BD70" i="53" s="1"/>
  <c r="BD6" i="53" a="1"/>
  <c r="BD6" i="53" s="1"/>
  <c r="BD78" i="53" a="1"/>
  <c r="BD78" i="53" s="1"/>
  <c r="BD14" i="53" a="1"/>
  <c r="BD14" i="53" s="1"/>
  <c r="BD86" i="53" a="1"/>
  <c r="BD86" i="53" s="1"/>
  <c r="BD22" i="53" a="1"/>
  <c r="BD22" i="53" s="1"/>
  <c r="BD94" i="53" a="1"/>
  <c r="BD94" i="53" s="1"/>
  <c r="BD30" i="53" a="1"/>
  <c r="BD30" i="53" s="1"/>
  <c r="BD102" i="53" a="1"/>
  <c r="BD102" i="53" s="1"/>
  <c r="BD38" i="53" a="1"/>
  <c r="BD38" i="53" s="1"/>
  <c r="BD110" i="53" a="1"/>
  <c r="BD110" i="53" s="1"/>
  <c r="BD46" i="53" a="1"/>
  <c r="BD46" i="53" s="1"/>
  <c r="BD118" i="53" a="1"/>
  <c r="BD118" i="53" s="1"/>
  <c r="BD54" i="53" a="1"/>
  <c r="BD54" i="53" s="1"/>
  <c r="BD126" i="53" a="1"/>
  <c r="BD126" i="53" s="1"/>
  <c r="BD62" i="53" a="1"/>
  <c r="BD62" i="53" s="1"/>
  <c r="BD121" i="53" a="1"/>
  <c r="BD121" i="53" s="1"/>
  <c r="BD57" i="53" a="1"/>
  <c r="BD57" i="53" s="1"/>
  <c r="BD129" i="53" a="1"/>
  <c r="BD129" i="53" s="1"/>
  <c r="BD65" i="53" a="1"/>
  <c r="BD65" i="53" s="1"/>
  <c r="BD73" i="53" a="1"/>
  <c r="BD73" i="53" s="1"/>
  <c r="BD9" i="53" a="1"/>
  <c r="BD9" i="53" s="1"/>
  <c r="BD81" i="53" a="1"/>
  <c r="BD81" i="53" s="1"/>
  <c r="BD17" i="53" a="1"/>
  <c r="BD17" i="53" s="1"/>
  <c r="BD89" i="53" a="1"/>
  <c r="BD89" i="53" s="1"/>
  <c r="BD25" i="53" a="1"/>
  <c r="BD25" i="53" s="1"/>
  <c r="BD97" i="53" a="1"/>
  <c r="BD97" i="53" s="1"/>
  <c r="BD33" i="53" a="1"/>
  <c r="BD33" i="53" s="1"/>
  <c r="BD113" i="53" a="1"/>
  <c r="BD113" i="53" s="1"/>
  <c r="BD105" i="53" a="1"/>
  <c r="BD105" i="53" s="1"/>
  <c r="BD41" i="53" a="1"/>
  <c r="BD41" i="53" s="1"/>
  <c r="BD49" i="53" a="1"/>
  <c r="BD49" i="53" s="1"/>
  <c r="BD83" i="52" a="1"/>
  <c r="BD83" i="52" s="1"/>
  <c r="BD19" i="52" a="1"/>
  <c r="BD19" i="52" s="1"/>
  <c r="BD91" i="52" a="1"/>
  <c r="BD91" i="52" s="1"/>
  <c r="BD27" i="52" a="1"/>
  <c r="BD27" i="52" s="1"/>
  <c r="BD99" i="52" a="1"/>
  <c r="BD99" i="52" s="1"/>
  <c r="BD35" i="52" a="1"/>
  <c r="BD35" i="52" s="1"/>
  <c r="BD107" i="52" a="1"/>
  <c r="BD107" i="52" s="1"/>
  <c r="BD43" i="52" a="1"/>
  <c r="BD43" i="52" s="1"/>
  <c r="BD115" i="52" a="1"/>
  <c r="BD115" i="52" s="1"/>
  <c r="BD51" i="52" a="1"/>
  <c r="BD51" i="52" s="1"/>
  <c r="BD123" i="52" a="1"/>
  <c r="BD123" i="52" s="1"/>
  <c r="BD59" i="52" a="1"/>
  <c r="BD59" i="52" s="1"/>
  <c r="BD67" i="52" a="1"/>
  <c r="BD67" i="52" s="1"/>
  <c r="BD3" i="52" a="1"/>
  <c r="BD3" i="52" s="1"/>
  <c r="BD75" i="52" a="1"/>
  <c r="BD75" i="52" s="1"/>
  <c r="BD11" i="52" a="1"/>
  <c r="BD11" i="52" s="1"/>
  <c r="BD104" i="52" a="1"/>
  <c r="BD104" i="52" s="1"/>
  <c r="BD40" i="52" a="1"/>
  <c r="BD40" i="52" s="1"/>
  <c r="BD112" i="52" a="1"/>
  <c r="BD112" i="52" s="1"/>
  <c r="BD48" i="52" a="1"/>
  <c r="BD48" i="52" s="1"/>
  <c r="BD120" i="52" a="1"/>
  <c r="BD120" i="52" s="1"/>
  <c r="BD56" i="52" a="1"/>
  <c r="BD56" i="52" s="1"/>
  <c r="BD128" i="52" a="1"/>
  <c r="BD128" i="52" s="1"/>
  <c r="BD64" i="52" a="1"/>
  <c r="BD64" i="52" s="1"/>
  <c r="BD72" i="52" a="1"/>
  <c r="BD72" i="52" s="1"/>
  <c r="BD8" i="52" a="1"/>
  <c r="BD8" i="52" s="1"/>
  <c r="BD80" i="52" a="1"/>
  <c r="BD80" i="52" s="1"/>
  <c r="BD16" i="52" a="1"/>
  <c r="BD16" i="52" s="1"/>
  <c r="BD88" i="52" a="1"/>
  <c r="BD88" i="52" s="1"/>
  <c r="BD24" i="52" a="1"/>
  <c r="BD24" i="52" s="1"/>
  <c r="BD96" i="52" a="1"/>
  <c r="BD96" i="52" s="1"/>
  <c r="BD32" i="52" a="1"/>
  <c r="BD32" i="52" s="1"/>
  <c r="BD70" i="52" a="1"/>
  <c r="BD70" i="52" s="1"/>
  <c r="BD6" i="52" a="1"/>
  <c r="BD6" i="52" s="1"/>
  <c r="BD78" i="52" a="1"/>
  <c r="BD78" i="52" s="1"/>
  <c r="BD14" i="52" a="1"/>
  <c r="BD14" i="52" s="1"/>
  <c r="BD86" i="52" a="1"/>
  <c r="BD86" i="52" s="1"/>
  <c r="BD22" i="52" a="1"/>
  <c r="BD22" i="52" s="1"/>
  <c r="BD94" i="52" a="1"/>
  <c r="BD94" i="52" s="1"/>
  <c r="BD30" i="52" a="1"/>
  <c r="BD30" i="52" s="1"/>
  <c r="BD102" i="52" a="1"/>
  <c r="BD102" i="52" s="1"/>
  <c r="BD38" i="52" a="1"/>
  <c r="BD38" i="52" s="1"/>
  <c r="BD110" i="52" a="1"/>
  <c r="BD110" i="52" s="1"/>
  <c r="BD46" i="52" a="1"/>
  <c r="BD46" i="52" s="1"/>
  <c r="BD118" i="52" a="1"/>
  <c r="BD118" i="52" s="1"/>
  <c r="BD54" i="52" a="1"/>
  <c r="BD54" i="52" s="1"/>
  <c r="BD126" i="52" a="1"/>
  <c r="BD126" i="52" s="1"/>
  <c r="BD62" i="52" a="1"/>
  <c r="BD62" i="52" s="1"/>
  <c r="BD100" i="52" a="1"/>
  <c r="BD100" i="52" s="1"/>
  <c r="BD36" i="52" a="1"/>
  <c r="BD36" i="52" s="1"/>
  <c r="BD108" i="52" a="1"/>
  <c r="BD108" i="52" s="1"/>
  <c r="BD44" i="52" a="1"/>
  <c r="BD44" i="52" s="1"/>
  <c r="BD116" i="52" a="1"/>
  <c r="BD116" i="52" s="1"/>
  <c r="BD52" i="52" a="1"/>
  <c r="BD52" i="52" s="1"/>
  <c r="BD124" i="52" a="1"/>
  <c r="BD124" i="52" s="1"/>
  <c r="BD60" i="52" a="1"/>
  <c r="BD60" i="52" s="1"/>
  <c r="BD68" i="52" a="1"/>
  <c r="BD68" i="52" s="1"/>
  <c r="BD4" i="52" a="1"/>
  <c r="BD4" i="52" s="1"/>
  <c r="BD76" i="52" a="1"/>
  <c r="BD76" i="52" s="1"/>
  <c r="BD12" i="52" a="1"/>
  <c r="BD12" i="52" s="1"/>
  <c r="BD84" i="52" a="1"/>
  <c r="BD84" i="52" s="1"/>
  <c r="BD20" i="52" a="1"/>
  <c r="BD20" i="52" s="1"/>
  <c r="BD92" i="52" a="1"/>
  <c r="BD92" i="52" s="1"/>
  <c r="BD28" i="52" a="1"/>
  <c r="BD28" i="52" s="1"/>
  <c r="BD121" i="52" a="1"/>
  <c r="BD121" i="52" s="1"/>
  <c r="BD57" i="52" a="1"/>
  <c r="BD57" i="52" s="1"/>
  <c r="BD129" i="52" a="1"/>
  <c r="BD129" i="52" s="1"/>
  <c r="BD65" i="52" a="1"/>
  <c r="BD65" i="52" s="1"/>
  <c r="BD73" i="52" a="1"/>
  <c r="BD73" i="52" s="1"/>
  <c r="BD9" i="52" a="1"/>
  <c r="BD9" i="52" s="1"/>
  <c r="BD81" i="52" a="1"/>
  <c r="BD81" i="52" s="1"/>
  <c r="BD17" i="52" a="1"/>
  <c r="BD17" i="52" s="1"/>
  <c r="BD89" i="52" a="1"/>
  <c r="BD89" i="52" s="1"/>
  <c r="BD25" i="52" a="1"/>
  <c r="BD25" i="52" s="1"/>
  <c r="BD97" i="52" a="1"/>
  <c r="BD97" i="52" s="1"/>
  <c r="BD33" i="52" a="1"/>
  <c r="BD33" i="52" s="1"/>
  <c r="BD105" i="52" a="1"/>
  <c r="BD105" i="52" s="1"/>
  <c r="BD41" i="52" a="1"/>
  <c r="BD41" i="52" s="1"/>
  <c r="BD113" i="52" a="1"/>
  <c r="BD113" i="52" s="1"/>
  <c r="BD49" i="52" a="1"/>
  <c r="BD49" i="52" s="1"/>
  <c r="BD82" i="52" a="1"/>
  <c r="BD82" i="52" s="1"/>
  <c r="BD18" i="52" a="1"/>
  <c r="BD18" i="52" s="1"/>
  <c r="BD90" i="52" a="1"/>
  <c r="BD90" i="52" s="1"/>
  <c r="BD26" i="52" a="1"/>
  <c r="BD26" i="52" s="1"/>
  <c r="BD98" i="52" a="1"/>
  <c r="BD98" i="52" s="1"/>
  <c r="BD34" i="52" a="1"/>
  <c r="BD34" i="52" s="1"/>
  <c r="BD106" i="52" a="1"/>
  <c r="BD106" i="52" s="1"/>
  <c r="BD42" i="52" a="1"/>
  <c r="BD42" i="52" s="1"/>
  <c r="BD114" i="52" a="1"/>
  <c r="BD114" i="52" s="1"/>
  <c r="BD50" i="52" a="1"/>
  <c r="BD50" i="52" s="1"/>
  <c r="BD122" i="52" a="1"/>
  <c r="BD122" i="52" s="1"/>
  <c r="BD58" i="52" a="1"/>
  <c r="BD58" i="52" s="1"/>
  <c r="BD66" i="52" a="1"/>
  <c r="BD66" i="52" s="1"/>
  <c r="BD2" i="52" a="1"/>
  <c r="BD2" i="52" s="1"/>
  <c r="BD74" i="52" a="1"/>
  <c r="BD74" i="52" s="1"/>
  <c r="BD10" i="52" a="1"/>
  <c r="BD10" i="52" s="1"/>
  <c r="BD87" i="52" a="1"/>
  <c r="BD87" i="52" s="1"/>
  <c r="BD23" i="52" a="1"/>
  <c r="BD23" i="52" s="1"/>
  <c r="BD95" i="52" a="1"/>
  <c r="BD95" i="52" s="1"/>
  <c r="BD31" i="52" a="1"/>
  <c r="BD31" i="52" s="1"/>
  <c r="BD103" i="52" a="1"/>
  <c r="BD103" i="52" s="1"/>
  <c r="BD39" i="52" a="1"/>
  <c r="BD39" i="52" s="1"/>
  <c r="BD111" i="52" a="1"/>
  <c r="BD111" i="52" s="1"/>
  <c r="BD47" i="52" a="1"/>
  <c r="BD47" i="52" s="1"/>
  <c r="BD119" i="52" a="1"/>
  <c r="BD119" i="52" s="1"/>
  <c r="BD55" i="52" a="1"/>
  <c r="BD55" i="52" s="1"/>
  <c r="BD127" i="52" a="1"/>
  <c r="BD127" i="52" s="1"/>
  <c r="BD63" i="52" a="1"/>
  <c r="BD63" i="52" s="1"/>
  <c r="BD71" i="52" a="1"/>
  <c r="BD71" i="52" s="1"/>
  <c r="BD7" i="52" a="1"/>
  <c r="BD7" i="52" s="1"/>
  <c r="BD79" i="52" a="1"/>
  <c r="BD79" i="52" s="1"/>
  <c r="BD15" i="52" a="1"/>
  <c r="BD15" i="52" s="1"/>
  <c r="BD117" i="52" a="1"/>
  <c r="BD117" i="52" s="1"/>
  <c r="BD53" i="52" a="1"/>
  <c r="BD53" i="52" s="1"/>
  <c r="BD125" i="52" a="1"/>
  <c r="BD125" i="52" s="1"/>
  <c r="BD61" i="52" a="1"/>
  <c r="BD61" i="52" s="1"/>
  <c r="BD69" i="52" a="1"/>
  <c r="BD69" i="52" s="1"/>
  <c r="BD5" i="52" a="1"/>
  <c r="BD5" i="52" s="1"/>
  <c r="BD77" i="52" a="1"/>
  <c r="BD77" i="52" s="1"/>
  <c r="BD13" i="52" a="1"/>
  <c r="BD13" i="52" s="1"/>
  <c r="BD85" i="52" a="1"/>
  <c r="BD85" i="52" s="1"/>
  <c r="BD21" i="52" a="1"/>
  <c r="BD21" i="52" s="1"/>
  <c r="BD93" i="52" a="1"/>
  <c r="BD93" i="52" s="1"/>
  <c r="BD29" i="52" a="1"/>
  <c r="BD29" i="52" s="1"/>
  <c r="BD101" i="52" a="1"/>
  <c r="BD101" i="52" s="1"/>
  <c r="BD37" i="52" a="1"/>
  <c r="BD37" i="52" s="1"/>
  <c r="BD109" i="52" a="1"/>
  <c r="BD109" i="52" s="1"/>
  <c r="BD45" i="52" a="1"/>
  <c r="BD45" i="52" s="1"/>
  <c r="BD82" i="51" a="1"/>
  <c r="BD82" i="51" s="1"/>
  <c r="BD18" i="51" a="1"/>
  <c r="BD18" i="51" s="1"/>
  <c r="BD90" i="51" a="1"/>
  <c r="BD90" i="51" s="1"/>
  <c r="BD26" i="51" a="1"/>
  <c r="BD26" i="51" s="1"/>
  <c r="BD98" i="51" a="1"/>
  <c r="BD98" i="51" s="1"/>
  <c r="BD34" i="51" a="1"/>
  <c r="BD34" i="51" s="1"/>
  <c r="BD106" i="51" a="1"/>
  <c r="BD106" i="51" s="1"/>
  <c r="BD42" i="51" a="1"/>
  <c r="BD42" i="51" s="1"/>
  <c r="BD114" i="51" a="1"/>
  <c r="BD114" i="51" s="1"/>
  <c r="BD50" i="51" a="1"/>
  <c r="BD50" i="51" s="1"/>
  <c r="BD122" i="51" a="1"/>
  <c r="BD122" i="51" s="1"/>
  <c r="BD58" i="51" a="1"/>
  <c r="BD58" i="51" s="1"/>
  <c r="BD66" i="51" a="1"/>
  <c r="BD66" i="51" s="1"/>
  <c r="BD2" i="51" a="1"/>
  <c r="BD2" i="51" s="1"/>
  <c r="BD74" i="51" a="1"/>
  <c r="BD74" i="51" s="1"/>
  <c r="BD10" i="51" a="1"/>
  <c r="BD10" i="51" s="1"/>
  <c r="BD100" i="51" a="1"/>
  <c r="BD100" i="51" s="1"/>
  <c r="BD36" i="51" a="1"/>
  <c r="BD36" i="51" s="1"/>
  <c r="BD108" i="51" a="1"/>
  <c r="BD108" i="51" s="1"/>
  <c r="BD44" i="51" a="1"/>
  <c r="BD44" i="51" s="1"/>
  <c r="BD116" i="51" a="1"/>
  <c r="BD116" i="51" s="1"/>
  <c r="BD52" i="51" a="1"/>
  <c r="BD52" i="51" s="1"/>
  <c r="BD124" i="51" a="1"/>
  <c r="BD124" i="51" s="1"/>
  <c r="BD60" i="51" a="1"/>
  <c r="BD60" i="51" s="1"/>
  <c r="BD68" i="51" a="1"/>
  <c r="BD68" i="51" s="1"/>
  <c r="BD4" i="51" a="1"/>
  <c r="BD4" i="51" s="1"/>
  <c r="BD76" i="51" a="1"/>
  <c r="BD76" i="51" s="1"/>
  <c r="BD12" i="51" a="1"/>
  <c r="BD12" i="51" s="1"/>
  <c r="BD84" i="51" a="1"/>
  <c r="BD84" i="51" s="1"/>
  <c r="BD20" i="51" a="1"/>
  <c r="BD20" i="51" s="1"/>
  <c r="BD92" i="51" a="1"/>
  <c r="BD92" i="51" s="1"/>
  <c r="BD28" i="51" a="1"/>
  <c r="BD28" i="51" s="1"/>
  <c r="BD70" i="51" a="1"/>
  <c r="BD70" i="51" s="1"/>
  <c r="BD6" i="51" a="1"/>
  <c r="BD6" i="51" s="1"/>
  <c r="BD78" i="51" a="1"/>
  <c r="BD78" i="51" s="1"/>
  <c r="BD14" i="51" a="1"/>
  <c r="BD14" i="51" s="1"/>
  <c r="BD86" i="51" a="1"/>
  <c r="BD86" i="51" s="1"/>
  <c r="BD22" i="51" a="1"/>
  <c r="BD22" i="51" s="1"/>
  <c r="BD94" i="51" a="1"/>
  <c r="BD94" i="51" s="1"/>
  <c r="BD30" i="51" a="1"/>
  <c r="BD30" i="51" s="1"/>
  <c r="BD102" i="51" a="1"/>
  <c r="BD102" i="51" s="1"/>
  <c r="BD38" i="51" a="1"/>
  <c r="BD38" i="51" s="1"/>
  <c r="BD110" i="51" a="1"/>
  <c r="BD110" i="51" s="1"/>
  <c r="BD46" i="51" a="1"/>
  <c r="BD46" i="51" s="1"/>
  <c r="BD118" i="51" a="1"/>
  <c r="BD118" i="51" s="1"/>
  <c r="BD54" i="51" a="1"/>
  <c r="BD54" i="51" s="1"/>
  <c r="BD126" i="51" a="1"/>
  <c r="BD126" i="51" s="1"/>
  <c r="BD62" i="51" a="1"/>
  <c r="BD62" i="51" s="1"/>
  <c r="BD104" i="51" a="1"/>
  <c r="BD104" i="51" s="1"/>
  <c r="BD40" i="51" a="1"/>
  <c r="BD40" i="51" s="1"/>
  <c r="BD112" i="51" a="1"/>
  <c r="BD112" i="51" s="1"/>
  <c r="BD48" i="51" a="1"/>
  <c r="BD48" i="51" s="1"/>
  <c r="BD120" i="51" a="1"/>
  <c r="BD120" i="51" s="1"/>
  <c r="BD56" i="51" a="1"/>
  <c r="BD56" i="51" s="1"/>
  <c r="BD128" i="51" a="1"/>
  <c r="BD128" i="51" s="1"/>
  <c r="BD64" i="51" a="1"/>
  <c r="BD64" i="51" s="1"/>
  <c r="BD72" i="51" a="1"/>
  <c r="BD72" i="51" s="1"/>
  <c r="BD8" i="51" a="1"/>
  <c r="BD8" i="51" s="1"/>
  <c r="BD80" i="51" a="1"/>
  <c r="BD80" i="51" s="1"/>
  <c r="BD16" i="51" a="1"/>
  <c r="BD16" i="51" s="1"/>
  <c r="BD88" i="51" a="1"/>
  <c r="BD88" i="51" s="1"/>
  <c r="BD24" i="51" a="1"/>
  <c r="BD24" i="51" s="1"/>
  <c r="BD96" i="51" a="1"/>
  <c r="BD96" i="51" s="1"/>
  <c r="BD32" i="51" a="1"/>
  <c r="BD32" i="51" s="1"/>
  <c r="BD121" i="51" a="1"/>
  <c r="BD121" i="51" s="1"/>
  <c r="BD57" i="51" a="1"/>
  <c r="BD57" i="51" s="1"/>
  <c r="BD129" i="51" a="1"/>
  <c r="BD129" i="51" s="1"/>
  <c r="BD65" i="51" a="1"/>
  <c r="BD65" i="51" s="1"/>
  <c r="BD73" i="51" a="1"/>
  <c r="BD73" i="51" s="1"/>
  <c r="BD9" i="51" a="1"/>
  <c r="BD9" i="51" s="1"/>
  <c r="BD81" i="51" a="1"/>
  <c r="BD81" i="51" s="1"/>
  <c r="BD17" i="51" a="1"/>
  <c r="BD17" i="51" s="1"/>
  <c r="BD89" i="51" a="1"/>
  <c r="BD89" i="51" s="1"/>
  <c r="BD25" i="51" a="1"/>
  <c r="BD25" i="51" s="1"/>
  <c r="BD97" i="51" a="1"/>
  <c r="BD97" i="51" s="1"/>
  <c r="BD33" i="51" a="1"/>
  <c r="BD33" i="51" s="1"/>
  <c r="BD105" i="51" a="1"/>
  <c r="BD105" i="51" s="1"/>
  <c r="BD41" i="51" a="1"/>
  <c r="BD41" i="51" s="1"/>
  <c r="BD113" i="51" a="1"/>
  <c r="BD113" i="51" s="1"/>
  <c r="BD49" i="51" a="1"/>
  <c r="BD49" i="51" s="1"/>
  <c r="BD83" i="51" a="1"/>
  <c r="BD83" i="51" s="1"/>
  <c r="BD19" i="51" a="1"/>
  <c r="BD19" i="51" s="1"/>
  <c r="BD91" i="51" a="1"/>
  <c r="BD91" i="51" s="1"/>
  <c r="BD27" i="51" a="1"/>
  <c r="BD27" i="51" s="1"/>
  <c r="BD99" i="51" a="1"/>
  <c r="BD99" i="51" s="1"/>
  <c r="BD35" i="51" a="1"/>
  <c r="BD35" i="51" s="1"/>
  <c r="BD107" i="51" a="1"/>
  <c r="BD107" i="51" s="1"/>
  <c r="BD43" i="51" a="1"/>
  <c r="BD43" i="51" s="1"/>
  <c r="BD115" i="51" a="1"/>
  <c r="BD115" i="51" s="1"/>
  <c r="BD51" i="51" a="1"/>
  <c r="BD51" i="51" s="1"/>
  <c r="BD123" i="51" a="1"/>
  <c r="BD123" i="51" s="1"/>
  <c r="BD59" i="51" a="1"/>
  <c r="BD59" i="51" s="1"/>
  <c r="BD67" i="51" a="1"/>
  <c r="BD67" i="51" s="1"/>
  <c r="BD3" i="51" a="1"/>
  <c r="BD3" i="51" s="1"/>
  <c r="BD75" i="51" a="1"/>
  <c r="BD75" i="51" s="1"/>
  <c r="BD11" i="51" a="1"/>
  <c r="BD11" i="51" s="1"/>
  <c r="BD87" i="51" a="1"/>
  <c r="BD87" i="51" s="1"/>
  <c r="BD23" i="51" a="1"/>
  <c r="BD23" i="51" s="1"/>
  <c r="BD95" i="51" a="1"/>
  <c r="BD95" i="51" s="1"/>
  <c r="BD31" i="51" a="1"/>
  <c r="BD31" i="51" s="1"/>
  <c r="BD103" i="51" a="1"/>
  <c r="BD103" i="51" s="1"/>
  <c r="BD39" i="51" a="1"/>
  <c r="BD39" i="51" s="1"/>
  <c r="BD111" i="51" a="1"/>
  <c r="BD111" i="51" s="1"/>
  <c r="BD47" i="51" a="1"/>
  <c r="BD47" i="51" s="1"/>
  <c r="BD119" i="51" a="1"/>
  <c r="BD119" i="51" s="1"/>
  <c r="BD55" i="51" a="1"/>
  <c r="BD55" i="51" s="1"/>
  <c r="BD127" i="51" a="1"/>
  <c r="BD127" i="51" s="1"/>
  <c r="BD63" i="51" a="1"/>
  <c r="BD63" i="51" s="1"/>
  <c r="BD71" i="51" a="1"/>
  <c r="BD71" i="51" s="1"/>
  <c r="BD7" i="51" a="1"/>
  <c r="BD7" i="51" s="1"/>
  <c r="BD79" i="51" a="1"/>
  <c r="BD79" i="51" s="1"/>
  <c r="BD15" i="51" a="1"/>
  <c r="BD15" i="51" s="1"/>
  <c r="BD117" i="51" a="1"/>
  <c r="BD117" i="51" s="1"/>
  <c r="BD53" i="51" a="1"/>
  <c r="BD53" i="51" s="1"/>
  <c r="BD125" i="51" a="1"/>
  <c r="BD125" i="51" s="1"/>
  <c r="BD61" i="51" a="1"/>
  <c r="BD61" i="51" s="1"/>
  <c r="BD69" i="51" a="1"/>
  <c r="BD69" i="51" s="1"/>
  <c r="BD5" i="51" a="1"/>
  <c r="BD5" i="51" s="1"/>
  <c r="BD77" i="51" a="1"/>
  <c r="BD77" i="51" s="1"/>
  <c r="BD13" i="51" a="1"/>
  <c r="BD13" i="51" s="1"/>
  <c r="BD85" i="51" a="1"/>
  <c r="BD85" i="51" s="1"/>
  <c r="BD21" i="51" a="1"/>
  <c r="BD21" i="51" s="1"/>
  <c r="BD93" i="51" a="1"/>
  <c r="BD93" i="51" s="1"/>
  <c r="BD29" i="51" a="1"/>
  <c r="BD29" i="51" s="1"/>
  <c r="BD101" i="51" a="1"/>
  <c r="BD101" i="51" s="1"/>
  <c r="BD37" i="51" a="1"/>
  <c r="BD37" i="51" s="1"/>
  <c r="BD109" i="51" a="1"/>
  <c r="BD109" i="51" s="1"/>
  <c r="BD45" i="51" a="1"/>
  <c r="BD45" i="51" s="1"/>
  <c r="BD83" i="49" a="1"/>
  <c r="BD83" i="49" s="1"/>
  <c r="BD19" i="49" a="1"/>
  <c r="BD19" i="49" s="1"/>
  <c r="BD91" i="49" a="1"/>
  <c r="BD91" i="49" s="1"/>
  <c r="BD27" i="49" a="1"/>
  <c r="BD27" i="49" s="1"/>
  <c r="BD99" i="49" a="1"/>
  <c r="BD99" i="49" s="1"/>
  <c r="BD35" i="49" a="1"/>
  <c r="BD35" i="49" s="1"/>
  <c r="BD107" i="49" a="1"/>
  <c r="BD107" i="49" s="1"/>
  <c r="BD43" i="49" a="1"/>
  <c r="BD43" i="49" s="1"/>
  <c r="BD115" i="49" a="1"/>
  <c r="BD115" i="49" s="1"/>
  <c r="BD51" i="49" a="1"/>
  <c r="BD51" i="49" s="1"/>
  <c r="BD11" i="49" a="1"/>
  <c r="BD11" i="49" s="1"/>
  <c r="BD123" i="49" a="1"/>
  <c r="BD123" i="49" s="1"/>
  <c r="BD59" i="49" a="1"/>
  <c r="BD59" i="49" s="1"/>
  <c r="BD67" i="49" a="1"/>
  <c r="BD67" i="49" s="1"/>
  <c r="BD3" i="49" a="1"/>
  <c r="BD3" i="49" s="1"/>
  <c r="BD75" i="49" a="1"/>
  <c r="BD75" i="49" s="1"/>
  <c r="BD117" i="49" a="1"/>
  <c r="BD117" i="49" s="1"/>
  <c r="BD53" i="49" a="1"/>
  <c r="BD53" i="49" s="1"/>
  <c r="BD125" i="49" a="1"/>
  <c r="BD125" i="49" s="1"/>
  <c r="BD61" i="49" a="1"/>
  <c r="BD61" i="49" s="1"/>
  <c r="BD69" i="49" a="1"/>
  <c r="BD69" i="49" s="1"/>
  <c r="BD5" i="49" a="1"/>
  <c r="BD5" i="49" s="1"/>
  <c r="BD77" i="49" a="1"/>
  <c r="BD77" i="49" s="1"/>
  <c r="BD13" i="49" a="1"/>
  <c r="BD13" i="49" s="1"/>
  <c r="BD85" i="49" a="1"/>
  <c r="BD85" i="49" s="1"/>
  <c r="BD21" i="49" a="1"/>
  <c r="BD21" i="49" s="1"/>
  <c r="BD45" i="49" a="1"/>
  <c r="BD45" i="49" s="1"/>
  <c r="BD93" i="49" a="1"/>
  <c r="BD93" i="49" s="1"/>
  <c r="BD29" i="49" a="1"/>
  <c r="BD29" i="49" s="1"/>
  <c r="BD109" i="49" a="1"/>
  <c r="BD109" i="49" s="1"/>
  <c r="BD101" i="49" a="1"/>
  <c r="BD101" i="49" s="1"/>
  <c r="BD37" i="49" a="1"/>
  <c r="BD37" i="49" s="1"/>
  <c r="BD104" i="49" a="1"/>
  <c r="BD104" i="49" s="1"/>
  <c r="BD40" i="49" a="1"/>
  <c r="BD40" i="49" s="1"/>
  <c r="BD112" i="49" a="1"/>
  <c r="BD112" i="49" s="1"/>
  <c r="BD48" i="49" a="1"/>
  <c r="BD48" i="49" s="1"/>
  <c r="BD120" i="49" a="1"/>
  <c r="BD120" i="49" s="1"/>
  <c r="BD56" i="49" a="1"/>
  <c r="BD56" i="49" s="1"/>
  <c r="BD128" i="49" a="1"/>
  <c r="BD128" i="49" s="1"/>
  <c r="BD64" i="49" a="1"/>
  <c r="BD64" i="49" s="1"/>
  <c r="BD72" i="49" a="1"/>
  <c r="BD72" i="49" s="1"/>
  <c r="BD8" i="49" a="1"/>
  <c r="BD8" i="49" s="1"/>
  <c r="BD80" i="49" a="1"/>
  <c r="BD80" i="49" s="1"/>
  <c r="BD16" i="49" a="1"/>
  <c r="BD16" i="49" s="1"/>
  <c r="BD32" i="49" a="1"/>
  <c r="BD32" i="49" s="1"/>
  <c r="BD88" i="49" a="1"/>
  <c r="BD88" i="49" s="1"/>
  <c r="BD24" i="49" a="1"/>
  <c r="BD24" i="49" s="1"/>
  <c r="BD96" i="49" a="1"/>
  <c r="BD96" i="49" s="1"/>
  <c r="BD82" i="49" a="1"/>
  <c r="BD82" i="49" s="1"/>
  <c r="BD18" i="49" a="1"/>
  <c r="BD18" i="49" s="1"/>
  <c r="BD90" i="49" a="1"/>
  <c r="BD90" i="49" s="1"/>
  <c r="BD26" i="49" a="1"/>
  <c r="BD26" i="49" s="1"/>
  <c r="BD98" i="49" a="1"/>
  <c r="BD98" i="49" s="1"/>
  <c r="BD34" i="49" a="1"/>
  <c r="BD34" i="49" s="1"/>
  <c r="BD106" i="49" a="1"/>
  <c r="BD106" i="49" s="1"/>
  <c r="BD42" i="49" a="1"/>
  <c r="BD42" i="49" s="1"/>
  <c r="BD114" i="49" a="1"/>
  <c r="BD114" i="49" s="1"/>
  <c r="BD50" i="49" a="1"/>
  <c r="BD50" i="49" s="1"/>
  <c r="BD74" i="49" a="1"/>
  <c r="BD74" i="49" s="1"/>
  <c r="BD122" i="49" a="1"/>
  <c r="BD122" i="49" s="1"/>
  <c r="BD58" i="49" a="1"/>
  <c r="BD58" i="49" s="1"/>
  <c r="BD10" i="49" a="1"/>
  <c r="BD10" i="49" s="1"/>
  <c r="BD66" i="49" a="1"/>
  <c r="BD66" i="49" s="1"/>
  <c r="BD2" i="49" a="1"/>
  <c r="BD2" i="49" s="1"/>
  <c r="BD100" i="49" a="1"/>
  <c r="BD100" i="49" s="1"/>
  <c r="BD36" i="49" a="1"/>
  <c r="BD36" i="49" s="1"/>
  <c r="BD108" i="49" a="1"/>
  <c r="BD108" i="49" s="1"/>
  <c r="BD44" i="49" a="1"/>
  <c r="BD44" i="49" s="1"/>
  <c r="BD116" i="49" a="1"/>
  <c r="BD116" i="49" s="1"/>
  <c r="BD52" i="49" a="1"/>
  <c r="BD52" i="49" s="1"/>
  <c r="BD124" i="49" a="1"/>
  <c r="BD124" i="49" s="1"/>
  <c r="BD60" i="49" a="1"/>
  <c r="BD60" i="49" s="1"/>
  <c r="BD68" i="49" a="1"/>
  <c r="BD68" i="49" s="1"/>
  <c r="BD4" i="49" a="1"/>
  <c r="BD4" i="49" s="1"/>
  <c r="BD28" i="49" a="1"/>
  <c r="BD28" i="49" s="1"/>
  <c r="BD76" i="49" a="1"/>
  <c r="BD76" i="49" s="1"/>
  <c r="BD12" i="49" a="1"/>
  <c r="BD12" i="49" s="1"/>
  <c r="BD92" i="49" a="1"/>
  <c r="BD92" i="49" s="1"/>
  <c r="BD84" i="49" a="1"/>
  <c r="BD84" i="49" s="1"/>
  <c r="BD20" i="49" a="1"/>
  <c r="BD20" i="49" s="1"/>
  <c r="BD70" i="49" a="1"/>
  <c r="BD70" i="49" s="1"/>
  <c r="BD6" i="49" a="1"/>
  <c r="BD6" i="49" s="1"/>
  <c r="BD78" i="49" a="1"/>
  <c r="BD78" i="49" s="1"/>
  <c r="BD14" i="49" a="1"/>
  <c r="BD14" i="49" s="1"/>
  <c r="BD86" i="49" a="1"/>
  <c r="BD86" i="49" s="1"/>
  <c r="BD22" i="49" a="1"/>
  <c r="BD22" i="49" s="1"/>
  <c r="BD94" i="49" a="1"/>
  <c r="BD94" i="49" s="1"/>
  <c r="BD30" i="49" a="1"/>
  <c r="BD30" i="49" s="1"/>
  <c r="BD102" i="49" a="1"/>
  <c r="BD102" i="49" s="1"/>
  <c r="BD38" i="49" a="1"/>
  <c r="BD38" i="49" s="1"/>
  <c r="BD110" i="49" a="1"/>
  <c r="BD110" i="49" s="1"/>
  <c r="BD46" i="49" a="1"/>
  <c r="BD46" i="49" s="1"/>
  <c r="BD62" i="49" a="1"/>
  <c r="BD62" i="49" s="1"/>
  <c r="BD118" i="49" a="1"/>
  <c r="BD118" i="49" s="1"/>
  <c r="BD54" i="49" a="1"/>
  <c r="BD54" i="49" s="1"/>
  <c r="BD126" i="49" a="1"/>
  <c r="BD126" i="49" s="1"/>
  <c r="BD121" i="49" a="1"/>
  <c r="BD121" i="49" s="1"/>
  <c r="BD57" i="49" a="1"/>
  <c r="BD57" i="49" s="1"/>
  <c r="BD129" i="49" a="1"/>
  <c r="BD129" i="49" s="1"/>
  <c r="BD65" i="49" a="1"/>
  <c r="BD65" i="49" s="1"/>
  <c r="BD73" i="49" a="1"/>
  <c r="BD73" i="49" s="1"/>
  <c r="BD9" i="49" a="1"/>
  <c r="BD9" i="49" s="1"/>
  <c r="BD81" i="49" a="1"/>
  <c r="BD81" i="49" s="1"/>
  <c r="BD17" i="49" a="1"/>
  <c r="BD17" i="49" s="1"/>
  <c r="BD89" i="49" a="1"/>
  <c r="BD89" i="49" s="1"/>
  <c r="BD25" i="49" a="1"/>
  <c r="BD25" i="49" s="1"/>
  <c r="BD113" i="49" a="1"/>
  <c r="BD113" i="49" s="1"/>
  <c r="BD97" i="49" a="1"/>
  <c r="BD97" i="49" s="1"/>
  <c r="BD33" i="49" a="1"/>
  <c r="BD33" i="49" s="1"/>
  <c r="BD49" i="49" a="1"/>
  <c r="BD49" i="49" s="1"/>
  <c r="BD105" i="49" a="1"/>
  <c r="BD105" i="49" s="1"/>
  <c r="BD41" i="49" a="1"/>
  <c r="BD41" i="49" s="1"/>
  <c r="BD87" i="49" a="1"/>
  <c r="BD87" i="49" s="1"/>
  <c r="BD23" i="49" a="1"/>
  <c r="BD23" i="49" s="1"/>
  <c r="BD95" i="49" a="1"/>
  <c r="BD95" i="49" s="1"/>
  <c r="BD31" i="49" a="1"/>
  <c r="BD31" i="49" s="1"/>
  <c r="BD103" i="49" a="1"/>
  <c r="BD103" i="49" s="1"/>
  <c r="BD39" i="49" a="1"/>
  <c r="BD39" i="49" s="1"/>
  <c r="BD111" i="49" a="1"/>
  <c r="BD111" i="49" s="1"/>
  <c r="BD47" i="49" a="1"/>
  <c r="BD47" i="49" s="1"/>
  <c r="BD119" i="49" a="1"/>
  <c r="BD119" i="49" s="1"/>
  <c r="BD55" i="49" a="1"/>
  <c r="BD55" i="49" s="1"/>
  <c r="BD127" i="49" a="1"/>
  <c r="BD127" i="49" s="1"/>
  <c r="BD63" i="49" a="1"/>
  <c r="BD63" i="49" s="1"/>
  <c r="BD79" i="49" a="1"/>
  <c r="BD79" i="49" s="1"/>
  <c r="BD15" i="49" a="1"/>
  <c r="BD15" i="49" s="1"/>
  <c r="BD71" i="49" a="1"/>
  <c r="BD71" i="49" s="1"/>
  <c r="BD7" i="49" a="1"/>
  <c r="BD7" i="49" s="1"/>
  <c r="Y115" i="49"/>
  <c r="V115" i="49"/>
  <c r="AY115" i="49" s="1"/>
  <c r="W115" i="49"/>
  <c r="N115" i="49"/>
  <c r="AB115" i="49"/>
  <c r="L91" i="49"/>
  <c r="P91" i="49"/>
  <c r="Q91" i="49"/>
  <c r="BA91" i="49" s="1"/>
  <c r="BB91" i="49" s="1"/>
  <c r="M91" i="49"/>
  <c r="S91" i="49"/>
  <c r="V91" i="49"/>
  <c r="AY91" i="49" s="1"/>
  <c r="N91" i="49"/>
  <c r="R91" i="49"/>
  <c r="N43" i="49"/>
  <c r="V43" i="49"/>
  <c r="AY43" i="49" s="1"/>
  <c r="L43" i="49"/>
  <c r="P43" i="49"/>
  <c r="S43" i="49"/>
  <c r="R43" i="49"/>
  <c r="Q43" i="49"/>
  <c r="BA43" i="49" s="1"/>
  <c r="BB43" i="49" s="1"/>
  <c r="Y20" i="49"/>
  <c r="AA20" i="49"/>
  <c r="AB20" i="49"/>
  <c r="Z20" i="49"/>
  <c r="AZ20" i="49" s="1"/>
  <c r="AU20" i="49"/>
  <c r="V20" i="49"/>
  <c r="AY20" i="49" s="1"/>
  <c r="W20" i="49"/>
  <c r="U20" i="49"/>
  <c r="Q20" i="49"/>
  <c r="BA20" i="49" s="1"/>
  <c r="S20" i="49"/>
  <c r="P20" i="49"/>
  <c r="R20" i="49"/>
  <c r="V85" i="49"/>
  <c r="AY85" i="49" s="1"/>
  <c r="Y85" i="49"/>
  <c r="Q4" i="49"/>
  <c r="BA4" i="49" s="1"/>
  <c r="P4" i="49"/>
  <c r="AB42" i="49"/>
  <c r="AB125" i="49"/>
  <c r="Z116" i="49"/>
  <c r="AZ116" i="49" s="1"/>
  <c r="AB99" i="49"/>
  <c r="M83" i="49"/>
  <c r="N59" i="49"/>
  <c r="L99" i="49"/>
  <c r="M35" i="49"/>
  <c r="P53" i="49"/>
  <c r="F60" i="49"/>
  <c r="G60" i="49" s="1"/>
  <c r="Z85" i="49"/>
  <c r="AZ85" i="49" s="1"/>
  <c r="U4" i="49"/>
  <c r="S4" i="49"/>
  <c r="R42" i="49"/>
  <c r="AS116" i="49"/>
  <c r="AF116" i="49" s="1"/>
  <c r="AA116" i="49"/>
  <c r="L107" i="49"/>
  <c r="U99" i="49"/>
  <c r="V99" i="49"/>
  <c r="AY99" i="49" s="1"/>
  <c r="F108" i="49"/>
  <c r="G108" i="49" s="1"/>
  <c r="AE125" i="49" a="1"/>
  <c r="AE125" i="49" s="1"/>
  <c r="R59" i="49"/>
  <c r="M59" i="49"/>
  <c r="Z53" i="49"/>
  <c r="AZ53" i="49" s="1"/>
  <c r="AH60" i="49"/>
  <c r="AB85" i="49"/>
  <c r="W4" i="49"/>
  <c r="V4" i="49"/>
  <c r="AY4" i="49" s="1"/>
  <c r="BB4" i="49" s="1"/>
  <c r="AA42" i="49"/>
  <c r="U42" i="49"/>
  <c r="Q125" i="49"/>
  <c r="BA125" i="49" s="1"/>
  <c r="BB125" i="49" s="1"/>
  <c r="S116" i="49"/>
  <c r="R116" i="49"/>
  <c r="M107" i="49"/>
  <c r="W99" i="49"/>
  <c r="AA67" i="49"/>
  <c r="U67" i="49"/>
  <c r="AU53" i="49"/>
  <c r="M123" i="49"/>
  <c r="F52" i="49"/>
  <c r="G52" i="49" s="1"/>
  <c r="P85" i="49"/>
  <c r="AU4" i="49"/>
  <c r="AE42" i="49" a="1"/>
  <c r="AE42" i="49" s="1"/>
  <c r="S42" i="49"/>
  <c r="Z125" i="49"/>
  <c r="AZ125" i="49" s="1"/>
  <c r="AB116" i="49"/>
  <c r="Z99" i="49"/>
  <c r="AZ99" i="49" s="1"/>
  <c r="L67" i="49"/>
  <c r="V67" i="49"/>
  <c r="AY67" i="49" s="1"/>
  <c r="L51" i="49"/>
  <c r="S53" i="49"/>
  <c r="L123" i="49"/>
  <c r="AG52" i="49"/>
  <c r="F124" i="49"/>
  <c r="G124" i="49" s="1"/>
  <c r="AG66" i="49"/>
  <c r="P12" i="49"/>
  <c r="AA85" i="49"/>
  <c r="Y4" i="49"/>
  <c r="Q42" i="49"/>
  <c r="BA42" i="49" s="1"/>
  <c r="BB42" i="49" s="1"/>
  <c r="W42" i="49"/>
  <c r="Y125" i="49"/>
  <c r="W116" i="49"/>
  <c r="U125" i="49"/>
  <c r="N67" i="49"/>
  <c r="N20" i="49"/>
  <c r="AH44" i="49"/>
  <c r="M51" i="49"/>
  <c r="N12" i="49"/>
  <c r="R53" i="49"/>
  <c r="Y99" i="49"/>
  <c r="Q12" i="49"/>
  <c r="BA12" i="49" s="1"/>
  <c r="BB12" i="49" s="1"/>
  <c r="Y120" i="49"/>
  <c r="Q85" i="49"/>
  <c r="BA85" i="49" s="1"/>
  <c r="S85" i="49"/>
  <c r="Z4" i="49"/>
  <c r="AZ4" i="49" s="1"/>
  <c r="Z42" i="49"/>
  <c r="AZ42" i="49" s="1"/>
  <c r="Y42" i="49"/>
  <c r="Y116" i="49"/>
  <c r="L103" i="49"/>
  <c r="AA99" i="49"/>
  <c r="N83" i="49"/>
  <c r="M20" i="49"/>
  <c r="Q53" i="49"/>
  <c r="BA53" i="49" s="1"/>
  <c r="N35" i="49"/>
  <c r="R120" i="49"/>
  <c r="R85" i="49"/>
  <c r="V42" i="49"/>
  <c r="AY42" i="49" s="1"/>
  <c r="N103" i="49"/>
  <c r="F44" i="49"/>
  <c r="G44" i="49" s="1"/>
  <c r="L12" i="49"/>
  <c r="V5" i="49"/>
  <c r="AY5" i="49" s="1"/>
  <c r="BD82" i="50" a="1"/>
  <c r="BD82" i="50" s="1"/>
  <c r="BD18" i="50" a="1"/>
  <c r="BD18" i="50" s="1"/>
  <c r="BD90" i="50" a="1"/>
  <c r="BD90" i="50" s="1"/>
  <c r="BD26" i="50" a="1"/>
  <c r="BD26" i="50" s="1"/>
  <c r="BD98" i="50" a="1"/>
  <c r="BD98" i="50" s="1"/>
  <c r="BD34" i="50" a="1"/>
  <c r="BD34" i="50" s="1"/>
  <c r="BD106" i="50" a="1"/>
  <c r="BD106" i="50" s="1"/>
  <c r="BD42" i="50" a="1"/>
  <c r="BD42" i="50" s="1"/>
  <c r="BD122" i="50" a="1"/>
  <c r="BD122" i="50" s="1"/>
  <c r="BD58" i="50" a="1"/>
  <c r="BD58" i="50" s="1"/>
  <c r="BD66" i="50" a="1"/>
  <c r="BD66" i="50" s="1"/>
  <c r="BD2" i="50" a="1"/>
  <c r="BD2" i="50" s="1"/>
  <c r="BD10" i="50" a="1"/>
  <c r="BD10" i="50" s="1"/>
  <c r="BD114" i="50" a="1"/>
  <c r="BD114" i="50" s="1"/>
  <c r="BD74" i="50" a="1"/>
  <c r="BD74" i="50" s="1"/>
  <c r="BD50" i="50" a="1"/>
  <c r="BD50" i="50" s="1"/>
  <c r="BD121" i="50" a="1"/>
  <c r="BD121" i="50" s="1"/>
  <c r="BD57" i="50" a="1"/>
  <c r="BD57" i="50" s="1"/>
  <c r="BD129" i="50" a="1"/>
  <c r="BD129" i="50" s="1"/>
  <c r="BD65" i="50" a="1"/>
  <c r="BD65" i="50" s="1"/>
  <c r="BD73" i="50" a="1"/>
  <c r="BD73" i="50" s="1"/>
  <c r="BD9" i="50" a="1"/>
  <c r="BD9" i="50" s="1"/>
  <c r="BD81" i="50" a="1"/>
  <c r="BD81" i="50" s="1"/>
  <c r="BD17" i="50" a="1"/>
  <c r="BD17" i="50" s="1"/>
  <c r="BD97" i="50" a="1"/>
  <c r="BD97" i="50" s="1"/>
  <c r="BD33" i="50" a="1"/>
  <c r="BD33" i="50" s="1"/>
  <c r="BD105" i="50" a="1"/>
  <c r="BD105" i="50" s="1"/>
  <c r="BD41" i="50" a="1"/>
  <c r="BD41" i="50" s="1"/>
  <c r="BD89" i="50" a="1"/>
  <c r="BD89" i="50" s="1"/>
  <c r="BD49" i="50" a="1"/>
  <c r="BD49" i="50" s="1"/>
  <c r="BD25" i="50" a="1"/>
  <c r="BD25" i="50" s="1"/>
  <c r="BD113" i="50" a="1"/>
  <c r="BD113" i="50" s="1"/>
  <c r="BD117" i="50" a="1"/>
  <c r="BD117" i="50" s="1"/>
  <c r="BD53" i="50" a="1"/>
  <c r="BD53" i="50" s="1"/>
  <c r="BD125" i="50" a="1"/>
  <c r="BD125" i="50" s="1"/>
  <c r="BD61" i="50" a="1"/>
  <c r="BD61" i="50" s="1"/>
  <c r="BD69" i="50" a="1"/>
  <c r="BD69" i="50" s="1"/>
  <c r="BD5" i="50" a="1"/>
  <c r="BD5" i="50" s="1"/>
  <c r="BD77" i="50" a="1"/>
  <c r="BD77" i="50" s="1"/>
  <c r="BD13" i="50" a="1"/>
  <c r="BD13" i="50" s="1"/>
  <c r="BD93" i="50" a="1"/>
  <c r="BD93" i="50" s="1"/>
  <c r="BD29" i="50" a="1"/>
  <c r="BD29" i="50" s="1"/>
  <c r="BD101" i="50" a="1"/>
  <c r="BD101" i="50" s="1"/>
  <c r="BD37" i="50" a="1"/>
  <c r="BD37" i="50" s="1"/>
  <c r="BD85" i="50" a="1"/>
  <c r="BD85" i="50" s="1"/>
  <c r="BD45" i="50" a="1"/>
  <c r="BD45" i="50" s="1"/>
  <c r="BD21" i="50" a="1"/>
  <c r="BD21" i="50" s="1"/>
  <c r="BD109" i="50" a="1"/>
  <c r="BD109" i="50" s="1"/>
  <c r="BD87" i="50" a="1"/>
  <c r="BD87" i="50" s="1"/>
  <c r="BD23" i="50" a="1"/>
  <c r="BD23" i="50" s="1"/>
  <c r="BD95" i="50" a="1"/>
  <c r="BD95" i="50" s="1"/>
  <c r="BD31" i="50" a="1"/>
  <c r="BD31" i="50" s="1"/>
  <c r="BD103" i="50" a="1"/>
  <c r="BD103" i="50" s="1"/>
  <c r="BD39" i="50" a="1"/>
  <c r="BD39" i="50" s="1"/>
  <c r="BD111" i="50" a="1"/>
  <c r="BD111" i="50" s="1"/>
  <c r="BD47" i="50" a="1"/>
  <c r="BD47" i="50" s="1"/>
  <c r="BD127" i="50" a="1"/>
  <c r="BD127" i="50" s="1"/>
  <c r="BD63" i="50" a="1"/>
  <c r="BD63" i="50" s="1"/>
  <c r="BD71" i="50" a="1"/>
  <c r="BD71" i="50" s="1"/>
  <c r="BD7" i="50" a="1"/>
  <c r="BD7" i="50" s="1"/>
  <c r="BD79" i="50" a="1"/>
  <c r="BD79" i="50" s="1"/>
  <c r="BD55" i="50" a="1"/>
  <c r="BD55" i="50" s="1"/>
  <c r="BD15" i="50" a="1"/>
  <c r="BD15" i="50" s="1"/>
  <c r="BD119" i="50" a="1"/>
  <c r="BD119" i="50" s="1"/>
  <c r="BD83" i="50" a="1"/>
  <c r="BD83" i="50" s="1"/>
  <c r="BD19" i="50" a="1"/>
  <c r="BD19" i="50" s="1"/>
  <c r="BD91" i="50" a="1"/>
  <c r="BD91" i="50" s="1"/>
  <c r="BD27" i="50" a="1"/>
  <c r="BD27" i="50" s="1"/>
  <c r="BD99" i="50" a="1"/>
  <c r="BD99" i="50" s="1"/>
  <c r="BD35" i="50" a="1"/>
  <c r="BD35" i="50" s="1"/>
  <c r="BD107" i="50" a="1"/>
  <c r="BD107" i="50" s="1"/>
  <c r="BD43" i="50" a="1"/>
  <c r="BD43" i="50" s="1"/>
  <c r="BD123" i="50" a="1"/>
  <c r="BD123" i="50" s="1"/>
  <c r="BD59" i="50" a="1"/>
  <c r="BD59" i="50" s="1"/>
  <c r="BD67" i="50" a="1"/>
  <c r="BD67" i="50" s="1"/>
  <c r="BD3" i="50" a="1"/>
  <c r="BD3" i="50" s="1"/>
  <c r="BD115" i="50" a="1"/>
  <c r="BD115" i="50" s="1"/>
  <c r="BD75" i="50" a="1"/>
  <c r="BD75" i="50" s="1"/>
  <c r="BD51" i="50" a="1"/>
  <c r="BD51" i="50" s="1"/>
  <c r="BD11" i="50" a="1"/>
  <c r="BD11" i="50" s="1"/>
  <c r="BD104" i="50" a="1"/>
  <c r="BD104" i="50" s="1"/>
  <c r="BD40" i="50" a="1"/>
  <c r="BD40" i="50" s="1"/>
  <c r="BD112" i="50" a="1"/>
  <c r="BD112" i="50" s="1"/>
  <c r="BD48" i="50" a="1"/>
  <c r="BD48" i="50" s="1"/>
  <c r="BD120" i="50" a="1"/>
  <c r="BD120" i="50" s="1"/>
  <c r="BD56" i="50" a="1"/>
  <c r="BD56" i="50" s="1"/>
  <c r="BD128" i="50" a="1"/>
  <c r="BD128" i="50" s="1"/>
  <c r="BD64" i="50" a="1"/>
  <c r="BD64" i="50" s="1"/>
  <c r="BD80" i="50" a="1"/>
  <c r="BD80" i="50" s="1"/>
  <c r="BD16" i="50" a="1"/>
  <c r="BD16" i="50" s="1"/>
  <c r="BD88" i="50" a="1"/>
  <c r="BD88" i="50" s="1"/>
  <c r="BD24" i="50" a="1"/>
  <c r="BD24" i="50" s="1"/>
  <c r="BD96" i="50" a="1"/>
  <c r="BD96" i="50" s="1"/>
  <c r="BD8" i="50" a="1"/>
  <c r="BD8" i="50" s="1"/>
  <c r="BD72" i="50" a="1"/>
  <c r="BD72" i="50" s="1"/>
  <c r="BD32" i="50" a="1"/>
  <c r="BD32" i="50" s="1"/>
  <c r="BD70" i="50" a="1"/>
  <c r="BD70" i="50" s="1"/>
  <c r="BD6" i="50" a="1"/>
  <c r="BD6" i="50" s="1"/>
  <c r="BD78" i="50" a="1"/>
  <c r="BD78" i="50" s="1"/>
  <c r="BD14" i="50" a="1"/>
  <c r="BD14" i="50" s="1"/>
  <c r="BD86" i="50" a="1"/>
  <c r="BD86" i="50" s="1"/>
  <c r="BD22" i="50" a="1"/>
  <c r="BD22" i="50" s="1"/>
  <c r="BD94" i="50" a="1"/>
  <c r="BD94" i="50" s="1"/>
  <c r="BD30" i="50" a="1"/>
  <c r="BD30" i="50" s="1"/>
  <c r="BD110" i="50" a="1"/>
  <c r="BD110" i="50" s="1"/>
  <c r="BD46" i="50" a="1"/>
  <c r="BD46" i="50" s="1"/>
  <c r="BD118" i="50" a="1"/>
  <c r="BD118" i="50" s="1"/>
  <c r="BD54" i="50" a="1"/>
  <c r="BD54" i="50" s="1"/>
  <c r="BD38" i="50" a="1"/>
  <c r="BD38" i="50" s="1"/>
  <c r="BD126" i="50" a="1"/>
  <c r="BD126" i="50" s="1"/>
  <c r="BD102" i="50" a="1"/>
  <c r="BD102" i="50" s="1"/>
  <c r="BD62" i="50" a="1"/>
  <c r="BD62" i="50" s="1"/>
  <c r="BD100" i="50" a="1"/>
  <c r="BD100" i="50" s="1"/>
  <c r="BD36" i="50" a="1"/>
  <c r="BD36" i="50" s="1"/>
  <c r="BD108" i="50" a="1"/>
  <c r="BD108" i="50" s="1"/>
  <c r="BD44" i="50" a="1"/>
  <c r="BD44" i="50" s="1"/>
  <c r="BD116" i="50" a="1"/>
  <c r="BD116" i="50" s="1"/>
  <c r="BD52" i="50" a="1"/>
  <c r="BD52" i="50" s="1"/>
  <c r="BD124" i="50" a="1"/>
  <c r="BD124" i="50" s="1"/>
  <c r="BD60" i="50" a="1"/>
  <c r="BD60" i="50" s="1"/>
  <c r="BD76" i="50" a="1"/>
  <c r="BD76" i="50" s="1"/>
  <c r="BD12" i="50" a="1"/>
  <c r="BD12" i="50" s="1"/>
  <c r="BD84" i="50" a="1"/>
  <c r="BD84" i="50" s="1"/>
  <c r="BD20" i="50" a="1"/>
  <c r="BD20" i="50" s="1"/>
  <c r="BD68" i="50" a="1"/>
  <c r="BD68" i="50" s="1"/>
  <c r="BD28" i="50" a="1"/>
  <c r="BD28" i="50" s="1"/>
  <c r="BD92" i="50" a="1"/>
  <c r="BD92" i="50" s="1"/>
  <c r="BD4" i="50" a="1"/>
  <c r="BD4" i="50" s="1"/>
  <c r="BD83" i="48" a="1"/>
  <c r="BD83" i="48" s="1"/>
  <c r="BD19" i="48" a="1"/>
  <c r="BD19" i="48" s="1"/>
  <c r="BD91" i="48" a="1"/>
  <c r="BD91" i="48" s="1"/>
  <c r="BD27" i="48" a="1"/>
  <c r="BD27" i="48" s="1"/>
  <c r="BD99" i="48" a="1"/>
  <c r="BD99" i="48" s="1"/>
  <c r="BD35" i="48" a="1"/>
  <c r="BD35" i="48" s="1"/>
  <c r="BD107" i="48" a="1"/>
  <c r="BD107" i="48" s="1"/>
  <c r="BD43" i="48" a="1"/>
  <c r="BD43" i="48" s="1"/>
  <c r="BD115" i="48" a="1"/>
  <c r="BD115" i="48" s="1"/>
  <c r="BD51" i="48" a="1"/>
  <c r="BD51" i="48" s="1"/>
  <c r="BD123" i="48" a="1"/>
  <c r="BD123" i="48" s="1"/>
  <c r="BD59" i="48" a="1"/>
  <c r="BD59" i="48" s="1"/>
  <c r="BD67" i="48" a="1"/>
  <c r="BD67" i="48" s="1"/>
  <c r="BD3" i="48" a="1"/>
  <c r="BD3" i="48" s="1"/>
  <c r="BD75" i="48" a="1"/>
  <c r="BD75" i="48" s="1"/>
  <c r="BD11" i="48" a="1"/>
  <c r="BD11" i="48" s="1"/>
  <c r="BD70" i="48" a="1"/>
  <c r="BD70" i="48" s="1"/>
  <c r="BD6" i="48" a="1"/>
  <c r="BD6" i="48" s="1"/>
  <c r="BD78" i="48" a="1"/>
  <c r="BD78" i="48" s="1"/>
  <c r="BD14" i="48" a="1"/>
  <c r="BD14" i="48" s="1"/>
  <c r="BD86" i="48" a="1"/>
  <c r="BD86" i="48" s="1"/>
  <c r="BD22" i="48" a="1"/>
  <c r="BD22" i="48" s="1"/>
  <c r="BD94" i="48" a="1"/>
  <c r="BD94" i="48" s="1"/>
  <c r="BD30" i="48" a="1"/>
  <c r="BD30" i="48" s="1"/>
  <c r="BD102" i="48" a="1"/>
  <c r="BD102" i="48" s="1"/>
  <c r="BD38" i="48" a="1"/>
  <c r="BD38" i="48" s="1"/>
  <c r="BD110" i="48" a="1"/>
  <c r="BD110" i="48" s="1"/>
  <c r="BD46" i="48" a="1"/>
  <c r="BD46" i="48" s="1"/>
  <c r="BD118" i="48" a="1"/>
  <c r="BD118" i="48" s="1"/>
  <c r="BD54" i="48" a="1"/>
  <c r="BD54" i="48" s="1"/>
  <c r="BD126" i="48" a="1"/>
  <c r="BD126" i="48" s="1"/>
  <c r="BD62" i="48" a="1"/>
  <c r="BD62" i="48" s="1"/>
  <c r="BD100" i="48" a="1"/>
  <c r="BD100" i="48" s="1"/>
  <c r="BD36" i="48" a="1"/>
  <c r="BD36" i="48" s="1"/>
  <c r="BD108" i="48" a="1"/>
  <c r="BD108" i="48" s="1"/>
  <c r="BD44" i="48" a="1"/>
  <c r="BD44" i="48" s="1"/>
  <c r="BD116" i="48" a="1"/>
  <c r="BD116" i="48" s="1"/>
  <c r="BD52" i="48" a="1"/>
  <c r="BD52" i="48" s="1"/>
  <c r="BD124" i="48" a="1"/>
  <c r="BD124" i="48" s="1"/>
  <c r="BD60" i="48" a="1"/>
  <c r="BD60" i="48" s="1"/>
  <c r="BD68" i="48" a="1"/>
  <c r="BD68" i="48" s="1"/>
  <c r="BD4" i="48" a="1"/>
  <c r="BD4" i="48" s="1"/>
  <c r="BD76" i="48" a="1"/>
  <c r="BD76" i="48" s="1"/>
  <c r="BD12" i="48" a="1"/>
  <c r="BD12" i="48" s="1"/>
  <c r="BD84" i="48" a="1"/>
  <c r="BD84" i="48" s="1"/>
  <c r="BD20" i="48" a="1"/>
  <c r="BD20" i="48" s="1"/>
  <c r="BD92" i="48" a="1"/>
  <c r="BD92" i="48" s="1"/>
  <c r="BD28" i="48" a="1"/>
  <c r="BD28" i="48" s="1"/>
  <c r="BD87" i="48" a="1"/>
  <c r="BD87" i="48" s="1"/>
  <c r="BD23" i="48" a="1"/>
  <c r="BD23" i="48" s="1"/>
  <c r="BD95" i="48" a="1"/>
  <c r="BD95" i="48" s="1"/>
  <c r="BD31" i="48" a="1"/>
  <c r="BD31" i="48" s="1"/>
  <c r="BD103" i="48" a="1"/>
  <c r="BD103" i="48" s="1"/>
  <c r="BD39" i="48" a="1"/>
  <c r="BD39" i="48" s="1"/>
  <c r="BD111" i="48" a="1"/>
  <c r="BD111" i="48" s="1"/>
  <c r="BD47" i="48" a="1"/>
  <c r="BD47" i="48" s="1"/>
  <c r="BD119" i="48" a="1"/>
  <c r="BD119" i="48" s="1"/>
  <c r="BD55" i="48" a="1"/>
  <c r="BD55" i="48" s="1"/>
  <c r="BD127" i="48" a="1"/>
  <c r="BD127" i="48" s="1"/>
  <c r="BD63" i="48" a="1"/>
  <c r="BD63" i="48" s="1"/>
  <c r="BD71" i="48" a="1"/>
  <c r="BD71" i="48" s="1"/>
  <c r="BD7" i="48" a="1"/>
  <c r="BD7" i="48" s="1"/>
  <c r="BD79" i="48" a="1"/>
  <c r="BD79" i="48" s="1"/>
  <c r="BD15" i="48" a="1"/>
  <c r="BD15" i="48" s="1"/>
  <c r="BD117" i="48" a="1"/>
  <c r="BD117" i="48" s="1"/>
  <c r="BD53" i="48" a="1"/>
  <c r="BD53" i="48" s="1"/>
  <c r="BD125" i="48" a="1"/>
  <c r="BD125" i="48" s="1"/>
  <c r="BD61" i="48" a="1"/>
  <c r="BD61" i="48" s="1"/>
  <c r="BD69" i="48" a="1"/>
  <c r="BD69" i="48" s="1"/>
  <c r="BD5" i="48" a="1"/>
  <c r="BD5" i="48" s="1"/>
  <c r="BD77" i="48" a="1"/>
  <c r="BD77" i="48" s="1"/>
  <c r="BD13" i="48" a="1"/>
  <c r="BD13" i="48" s="1"/>
  <c r="BD85" i="48" a="1"/>
  <c r="BD85" i="48" s="1"/>
  <c r="BD21" i="48" a="1"/>
  <c r="BD21" i="48" s="1"/>
  <c r="BD93" i="48" a="1"/>
  <c r="BD93" i="48" s="1"/>
  <c r="BD29" i="48" a="1"/>
  <c r="BD29" i="48" s="1"/>
  <c r="BD101" i="48" a="1"/>
  <c r="BD101" i="48" s="1"/>
  <c r="BD37" i="48" a="1"/>
  <c r="BD37" i="48" s="1"/>
  <c r="BD109" i="48" a="1"/>
  <c r="BD109" i="48" s="1"/>
  <c r="BD45" i="48" a="1"/>
  <c r="BD45" i="48" s="1"/>
  <c r="BD104" i="48" a="1"/>
  <c r="BD104" i="48" s="1"/>
  <c r="BD40" i="48" a="1"/>
  <c r="BD40" i="48" s="1"/>
  <c r="BD112" i="48" a="1"/>
  <c r="BD112" i="48" s="1"/>
  <c r="BD48" i="48" a="1"/>
  <c r="BD48" i="48" s="1"/>
  <c r="BD120" i="48" a="1"/>
  <c r="BD120" i="48" s="1"/>
  <c r="BD56" i="48" a="1"/>
  <c r="BD56" i="48" s="1"/>
  <c r="BD128" i="48" a="1"/>
  <c r="BD128" i="48" s="1"/>
  <c r="BD64" i="48" a="1"/>
  <c r="BD64" i="48" s="1"/>
  <c r="BD72" i="48" a="1"/>
  <c r="BD72" i="48" s="1"/>
  <c r="BD8" i="48" a="1"/>
  <c r="BD8" i="48" s="1"/>
  <c r="BD80" i="48" a="1"/>
  <c r="BD80" i="48" s="1"/>
  <c r="BD16" i="48" a="1"/>
  <c r="BD16" i="48" s="1"/>
  <c r="BD88" i="48" a="1"/>
  <c r="BD88" i="48" s="1"/>
  <c r="BD24" i="48" a="1"/>
  <c r="BD24" i="48" s="1"/>
  <c r="BD96" i="48" a="1"/>
  <c r="BD96" i="48" s="1"/>
  <c r="BD32" i="48" a="1"/>
  <c r="BD32" i="48" s="1"/>
  <c r="BD82" i="48" a="1"/>
  <c r="BD82" i="48" s="1"/>
  <c r="BD18" i="48" a="1"/>
  <c r="BD18" i="48" s="1"/>
  <c r="BD90" i="48" a="1"/>
  <c r="BD90" i="48" s="1"/>
  <c r="BD26" i="48" a="1"/>
  <c r="BD26" i="48" s="1"/>
  <c r="BD98" i="48" a="1"/>
  <c r="BD98" i="48" s="1"/>
  <c r="BD34" i="48" a="1"/>
  <c r="BD34" i="48" s="1"/>
  <c r="BD106" i="48" a="1"/>
  <c r="BD106" i="48" s="1"/>
  <c r="BD42" i="48" a="1"/>
  <c r="BD42" i="48" s="1"/>
  <c r="BD114" i="48" a="1"/>
  <c r="BD114" i="48" s="1"/>
  <c r="BD50" i="48" a="1"/>
  <c r="BD50" i="48" s="1"/>
  <c r="BD122" i="48" a="1"/>
  <c r="BD122" i="48" s="1"/>
  <c r="BD58" i="48" a="1"/>
  <c r="BD58" i="48" s="1"/>
  <c r="BD66" i="48" a="1"/>
  <c r="BD66" i="48" s="1"/>
  <c r="BD2" i="48" a="1"/>
  <c r="BD2" i="48" s="1"/>
  <c r="BD74" i="48" a="1"/>
  <c r="BD74" i="48" s="1"/>
  <c r="BD10" i="48" a="1"/>
  <c r="BD10" i="48" s="1"/>
  <c r="BD121" i="48" a="1"/>
  <c r="BD121" i="48" s="1"/>
  <c r="BD57" i="48" a="1"/>
  <c r="BD57" i="48" s="1"/>
  <c r="BD129" i="48" a="1"/>
  <c r="BD129" i="48" s="1"/>
  <c r="BD65" i="48" a="1"/>
  <c r="BD65" i="48" s="1"/>
  <c r="BD73" i="48" a="1"/>
  <c r="BD73" i="48" s="1"/>
  <c r="BD9" i="48" a="1"/>
  <c r="BD9" i="48" s="1"/>
  <c r="BD81" i="48" a="1"/>
  <c r="BD81" i="48" s="1"/>
  <c r="BD17" i="48" a="1"/>
  <c r="BD17" i="48" s="1"/>
  <c r="BD89" i="48" a="1"/>
  <c r="BD89" i="48" s="1"/>
  <c r="BD25" i="48" a="1"/>
  <c r="BD25" i="48" s="1"/>
  <c r="BD97" i="48" a="1"/>
  <c r="BD97" i="48" s="1"/>
  <c r="BD33" i="48" a="1"/>
  <c r="BD33" i="48" s="1"/>
  <c r="BD105" i="48" a="1"/>
  <c r="BD105" i="48" s="1"/>
  <c r="BD41" i="48" a="1"/>
  <c r="BD41" i="48" s="1"/>
  <c r="BD113" i="48" a="1"/>
  <c r="BD113" i="48" s="1"/>
  <c r="BD49" i="48" a="1"/>
  <c r="BD49" i="48" s="1"/>
  <c r="BD70" i="47" a="1"/>
  <c r="BD70" i="47" s="1"/>
  <c r="BD6" i="47" a="1"/>
  <c r="BD6" i="47" s="1"/>
  <c r="BD78" i="47" a="1"/>
  <c r="BD78" i="47" s="1"/>
  <c r="BD14" i="47" a="1"/>
  <c r="BD14" i="47" s="1"/>
  <c r="BD86" i="47" a="1"/>
  <c r="BD86" i="47" s="1"/>
  <c r="BD22" i="47" a="1"/>
  <c r="BD22" i="47" s="1"/>
  <c r="BD94" i="47" a="1"/>
  <c r="BD94" i="47" s="1"/>
  <c r="BD30" i="47" a="1"/>
  <c r="BD30" i="47" s="1"/>
  <c r="BD110" i="47" a="1"/>
  <c r="BD110" i="47" s="1"/>
  <c r="BD46" i="47" a="1"/>
  <c r="BD46" i="47" s="1"/>
  <c r="BD118" i="47" a="1"/>
  <c r="BD118" i="47" s="1"/>
  <c r="BD54" i="47" a="1"/>
  <c r="BD54" i="47" s="1"/>
  <c r="BD38" i="47" a="1"/>
  <c r="BD38" i="47" s="1"/>
  <c r="BD126" i="47" a="1"/>
  <c r="BD126" i="47" s="1"/>
  <c r="BD62" i="47" a="1"/>
  <c r="BD62" i="47" s="1"/>
  <c r="BD102" i="47" a="1"/>
  <c r="BD102" i="47" s="1"/>
  <c r="BD83" i="47" a="1"/>
  <c r="BD83" i="47" s="1"/>
  <c r="BD19" i="47" a="1"/>
  <c r="BD19" i="47" s="1"/>
  <c r="BD91" i="47" a="1"/>
  <c r="BD91" i="47" s="1"/>
  <c r="BD27" i="47" a="1"/>
  <c r="BD27" i="47" s="1"/>
  <c r="BD99" i="47" a="1"/>
  <c r="BD99" i="47" s="1"/>
  <c r="BD35" i="47" a="1"/>
  <c r="BD35" i="47" s="1"/>
  <c r="BD107" i="47" a="1"/>
  <c r="BD107" i="47" s="1"/>
  <c r="BD43" i="47" a="1"/>
  <c r="BD43" i="47" s="1"/>
  <c r="BD123" i="47" a="1"/>
  <c r="BD123" i="47" s="1"/>
  <c r="BD59" i="47" a="1"/>
  <c r="BD59" i="47" s="1"/>
  <c r="BD67" i="47" a="1"/>
  <c r="BD67" i="47" s="1"/>
  <c r="BD3" i="47" a="1"/>
  <c r="BD3" i="47" s="1"/>
  <c r="BD115" i="47" a="1"/>
  <c r="BD115" i="47" s="1"/>
  <c r="BD75" i="47" a="1"/>
  <c r="BD75" i="47" s="1"/>
  <c r="BD51" i="47" a="1"/>
  <c r="BD51" i="47" s="1"/>
  <c r="BD11" i="47" a="1"/>
  <c r="BD11" i="47" s="1"/>
  <c r="BD87" i="47" a="1"/>
  <c r="BD87" i="47" s="1"/>
  <c r="BD23" i="47" a="1"/>
  <c r="BD23" i="47" s="1"/>
  <c r="BD95" i="47" a="1"/>
  <c r="BD95" i="47" s="1"/>
  <c r="BD31" i="47" a="1"/>
  <c r="BD31" i="47" s="1"/>
  <c r="BD103" i="47" a="1"/>
  <c r="BD103" i="47" s="1"/>
  <c r="BD39" i="47" a="1"/>
  <c r="BD39" i="47" s="1"/>
  <c r="BD111" i="47" a="1"/>
  <c r="BD111" i="47" s="1"/>
  <c r="BD47" i="47" a="1"/>
  <c r="BD47" i="47" s="1"/>
  <c r="BD127" i="47" a="1"/>
  <c r="BD127" i="47" s="1"/>
  <c r="BD63" i="47" a="1"/>
  <c r="BD63" i="47" s="1"/>
  <c r="BD71" i="47" a="1"/>
  <c r="BD71" i="47" s="1"/>
  <c r="BD7" i="47" a="1"/>
  <c r="BD7" i="47" s="1"/>
  <c r="BD79" i="47" a="1"/>
  <c r="BD79" i="47" s="1"/>
  <c r="BD55" i="47" a="1"/>
  <c r="BD55" i="47" s="1"/>
  <c r="BD15" i="47" a="1"/>
  <c r="BD15" i="47" s="1"/>
  <c r="BD119" i="47" a="1"/>
  <c r="BD119" i="47" s="1"/>
  <c r="BD100" i="47" a="1"/>
  <c r="BD100" i="47" s="1"/>
  <c r="BD36" i="47" a="1"/>
  <c r="BD36" i="47" s="1"/>
  <c r="BD108" i="47" a="1"/>
  <c r="BD108" i="47" s="1"/>
  <c r="BD44" i="47" a="1"/>
  <c r="BD44" i="47" s="1"/>
  <c r="BD116" i="47" a="1"/>
  <c r="BD116" i="47" s="1"/>
  <c r="BD52" i="47" a="1"/>
  <c r="BD52" i="47" s="1"/>
  <c r="BD124" i="47" a="1"/>
  <c r="BD124" i="47" s="1"/>
  <c r="BD60" i="47" a="1"/>
  <c r="BD60" i="47" s="1"/>
  <c r="BD76" i="47" a="1"/>
  <c r="BD76" i="47" s="1"/>
  <c r="BD12" i="47" a="1"/>
  <c r="BD12" i="47" s="1"/>
  <c r="BD84" i="47" a="1"/>
  <c r="BD84" i="47" s="1"/>
  <c r="BD20" i="47" a="1"/>
  <c r="BD20" i="47" s="1"/>
  <c r="BD68" i="47" a="1"/>
  <c r="BD68" i="47" s="1"/>
  <c r="BD28" i="47" a="1"/>
  <c r="BD28" i="47" s="1"/>
  <c r="BD92" i="47" a="1"/>
  <c r="BD92" i="47" s="1"/>
  <c r="BD4" i="47" a="1"/>
  <c r="BD4" i="47" s="1"/>
  <c r="BD104" i="47" a="1"/>
  <c r="BD104" i="47" s="1"/>
  <c r="BD40" i="47" a="1"/>
  <c r="BD40" i="47" s="1"/>
  <c r="BD112" i="47" a="1"/>
  <c r="BD112" i="47" s="1"/>
  <c r="BD48" i="47" a="1"/>
  <c r="BD48" i="47" s="1"/>
  <c r="BD120" i="47" a="1"/>
  <c r="BD120" i="47" s="1"/>
  <c r="BD56" i="47" a="1"/>
  <c r="BD56" i="47" s="1"/>
  <c r="BD128" i="47" a="1"/>
  <c r="BD128" i="47" s="1"/>
  <c r="BD64" i="47" a="1"/>
  <c r="BD64" i="47" s="1"/>
  <c r="BD80" i="47" a="1"/>
  <c r="BD80" i="47" s="1"/>
  <c r="BD16" i="47" a="1"/>
  <c r="BD16" i="47" s="1"/>
  <c r="BD88" i="47" a="1"/>
  <c r="BD88" i="47" s="1"/>
  <c r="BD24" i="47" a="1"/>
  <c r="BD24" i="47" s="1"/>
  <c r="BD96" i="47" a="1"/>
  <c r="BD96" i="47" s="1"/>
  <c r="BD8" i="47" a="1"/>
  <c r="BD8" i="47" s="1"/>
  <c r="BD72" i="47" a="1"/>
  <c r="BD72" i="47" s="1"/>
  <c r="BD32" i="47" a="1"/>
  <c r="BD32" i="47" s="1"/>
  <c r="BD117" i="47" a="1"/>
  <c r="BD117" i="47" s="1"/>
  <c r="BD53" i="47" a="1"/>
  <c r="BD53" i="47" s="1"/>
  <c r="BD125" i="47" a="1"/>
  <c r="BD125" i="47" s="1"/>
  <c r="BD61" i="47" a="1"/>
  <c r="BD61" i="47" s="1"/>
  <c r="BD69" i="47" a="1"/>
  <c r="BD69" i="47" s="1"/>
  <c r="BD5" i="47" a="1"/>
  <c r="BD5" i="47" s="1"/>
  <c r="BD77" i="47" a="1"/>
  <c r="BD77" i="47" s="1"/>
  <c r="BD13" i="47" a="1"/>
  <c r="BD13" i="47" s="1"/>
  <c r="BD93" i="47" a="1"/>
  <c r="BD93" i="47" s="1"/>
  <c r="BD29" i="47" a="1"/>
  <c r="BD29" i="47" s="1"/>
  <c r="BD101" i="47" a="1"/>
  <c r="BD101" i="47" s="1"/>
  <c r="BD37" i="47" a="1"/>
  <c r="BD37" i="47" s="1"/>
  <c r="BD85" i="47" a="1"/>
  <c r="BD85" i="47" s="1"/>
  <c r="BD45" i="47" a="1"/>
  <c r="BD45" i="47" s="1"/>
  <c r="BD21" i="47" a="1"/>
  <c r="BD21" i="47" s="1"/>
  <c r="BD109" i="47" a="1"/>
  <c r="BD109" i="47" s="1"/>
  <c r="BD121" i="47" a="1"/>
  <c r="BD121" i="47" s="1"/>
  <c r="BD57" i="47" a="1"/>
  <c r="BD57" i="47" s="1"/>
  <c r="BD129" i="47" a="1"/>
  <c r="BD129" i="47" s="1"/>
  <c r="BD65" i="47" a="1"/>
  <c r="BD65" i="47" s="1"/>
  <c r="BD73" i="47" a="1"/>
  <c r="BD73" i="47" s="1"/>
  <c r="BD9" i="47" a="1"/>
  <c r="BD9" i="47" s="1"/>
  <c r="BD81" i="47" a="1"/>
  <c r="BD81" i="47" s="1"/>
  <c r="BD17" i="47" a="1"/>
  <c r="BD17" i="47" s="1"/>
  <c r="BD97" i="47" a="1"/>
  <c r="BD97" i="47" s="1"/>
  <c r="BD33" i="47" a="1"/>
  <c r="BD33" i="47" s="1"/>
  <c r="BD105" i="47" a="1"/>
  <c r="BD105" i="47" s="1"/>
  <c r="BD41" i="47" a="1"/>
  <c r="BD41" i="47" s="1"/>
  <c r="BD89" i="47" a="1"/>
  <c r="BD89" i="47" s="1"/>
  <c r="BD49" i="47" a="1"/>
  <c r="BD49" i="47" s="1"/>
  <c r="BD113" i="47" a="1"/>
  <c r="BD113" i="47" s="1"/>
  <c r="BD25" i="47" a="1"/>
  <c r="BD25" i="47" s="1"/>
  <c r="BD82" i="47" a="1"/>
  <c r="BD82" i="47" s="1"/>
  <c r="BD18" i="47" a="1"/>
  <c r="BD18" i="47" s="1"/>
  <c r="BD90" i="47" a="1"/>
  <c r="BD90" i="47" s="1"/>
  <c r="BD26" i="47" a="1"/>
  <c r="BD26" i="47" s="1"/>
  <c r="BD98" i="47" a="1"/>
  <c r="BD98" i="47" s="1"/>
  <c r="BD34" i="47" a="1"/>
  <c r="BD34" i="47" s="1"/>
  <c r="BD106" i="47" a="1"/>
  <c r="BD106" i="47" s="1"/>
  <c r="BD42" i="47" a="1"/>
  <c r="BD42" i="47" s="1"/>
  <c r="BD122" i="47" a="1"/>
  <c r="BD122" i="47" s="1"/>
  <c r="BD58" i="47" a="1"/>
  <c r="BD58" i="47" s="1"/>
  <c r="BD66" i="47" a="1"/>
  <c r="BD66" i="47" s="1"/>
  <c r="BD2" i="47" a="1"/>
  <c r="BD2" i="47" s="1"/>
  <c r="BD10" i="47" a="1"/>
  <c r="BD10" i="47" s="1"/>
  <c r="BD114" i="47" a="1"/>
  <c r="BD114" i="47" s="1"/>
  <c r="BD74" i="47" a="1"/>
  <c r="BD74" i="47" s="1"/>
  <c r="BD50" i="47" a="1"/>
  <c r="BD50" i="47" s="1"/>
  <c r="BD78" i="46" a="1"/>
  <c r="BD78" i="46" s="1"/>
  <c r="BD14" i="46" a="1"/>
  <c r="BD14" i="46" s="1"/>
  <c r="BD110" i="46" a="1"/>
  <c r="BD110" i="46" s="1"/>
  <c r="BD46" i="46" a="1"/>
  <c r="BD46" i="46" s="1"/>
  <c r="BD86" i="46" a="1"/>
  <c r="BD86" i="46" s="1"/>
  <c r="BD22" i="46" a="1"/>
  <c r="BD22" i="46" s="1"/>
  <c r="BD94" i="46" a="1"/>
  <c r="BD94" i="46" s="1"/>
  <c r="BD30" i="46" a="1"/>
  <c r="BD30" i="46" s="1"/>
  <c r="BD102" i="46" a="1"/>
  <c r="BD102" i="46" s="1"/>
  <c r="BD38" i="46" a="1"/>
  <c r="BD38" i="46" s="1"/>
  <c r="BD118" i="46" a="1"/>
  <c r="BD118" i="46" s="1"/>
  <c r="BD54" i="46" a="1"/>
  <c r="BD54" i="46" s="1"/>
  <c r="BD70" i="46" a="1"/>
  <c r="BD70" i="46" s="1"/>
  <c r="BD126" i="46" a="1"/>
  <c r="BD126" i="46" s="1"/>
  <c r="BD62" i="46" a="1"/>
  <c r="BD62" i="46" s="1"/>
  <c r="BD6" i="46" a="1"/>
  <c r="BD6" i="46" s="1"/>
  <c r="BD91" i="46" a="1"/>
  <c r="BD91" i="46" s="1"/>
  <c r="BD27" i="46" a="1"/>
  <c r="BD27" i="46" s="1"/>
  <c r="BD59" i="46" a="1"/>
  <c r="BD59" i="46" s="1"/>
  <c r="BD99" i="46" a="1"/>
  <c r="BD99" i="46" s="1"/>
  <c r="BD35" i="46" a="1"/>
  <c r="BD35" i="46" s="1"/>
  <c r="BD123" i="46" a="1"/>
  <c r="BD123" i="46" s="1"/>
  <c r="BD107" i="46" a="1"/>
  <c r="BD107" i="46" s="1"/>
  <c r="BD43" i="46" a="1"/>
  <c r="BD43" i="46" s="1"/>
  <c r="BD115" i="46" a="1"/>
  <c r="BD115" i="46" s="1"/>
  <c r="BD51" i="46" a="1"/>
  <c r="BD51" i="46" s="1"/>
  <c r="BD67" i="46" a="1"/>
  <c r="BD67" i="46" s="1"/>
  <c r="BD3" i="46" a="1"/>
  <c r="BD3" i="46" s="1"/>
  <c r="BD75" i="46" a="1"/>
  <c r="BD75" i="46" s="1"/>
  <c r="BD11" i="46" a="1"/>
  <c r="BD11" i="46" s="1"/>
  <c r="BD83" i="46" a="1"/>
  <c r="BD83" i="46" s="1"/>
  <c r="BD19" i="46" a="1"/>
  <c r="BD19" i="46" s="1"/>
  <c r="BD108" i="46" a="1"/>
  <c r="BD108" i="46" s="1"/>
  <c r="BD44" i="46" a="1"/>
  <c r="BD44" i="46" s="1"/>
  <c r="BD76" i="46" a="1"/>
  <c r="BD76" i="46" s="1"/>
  <c r="BD12" i="46" a="1"/>
  <c r="BD12" i="46" s="1"/>
  <c r="BD116" i="46" a="1"/>
  <c r="BD116" i="46" s="1"/>
  <c r="BD52" i="46" a="1"/>
  <c r="BD52" i="46" s="1"/>
  <c r="BD124" i="46" a="1"/>
  <c r="BD124" i="46" s="1"/>
  <c r="BD60" i="46" a="1"/>
  <c r="BD60" i="46" s="1"/>
  <c r="BD68" i="46" a="1"/>
  <c r="BD68" i="46" s="1"/>
  <c r="BD4" i="46" a="1"/>
  <c r="BD4" i="46" s="1"/>
  <c r="BD84" i="46" a="1"/>
  <c r="BD84" i="46" s="1"/>
  <c r="BD20" i="46" a="1"/>
  <c r="BD20" i="46" s="1"/>
  <c r="BD36" i="46" a="1"/>
  <c r="BD36" i="46" s="1"/>
  <c r="BD92" i="46" a="1"/>
  <c r="BD92" i="46" s="1"/>
  <c r="BD28" i="46" a="1"/>
  <c r="BD28" i="46" s="1"/>
  <c r="BD100" i="46" a="1"/>
  <c r="BD100" i="46" s="1"/>
  <c r="BD95" i="46" a="1"/>
  <c r="BD95" i="46" s="1"/>
  <c r="BD31" i="46" a="1"/>
  <c r="BD31" i="46" s="1"/>
  <c r="BD103" i="46" a="1"/>
  <c r="BD103" i="46" s="1"/>
  <c r="BD39" i="46" a="1"/>
  <c r="BD39" i="46" s="1"/>
  <c r="BD111" i="46" a="1"/>
  <c r="BD111" i="46" s="1"/>
  <c r="BD47" i="46" a="1"/>
  <c r="BD47" i="46" s="1"/>
  <c r="BD119" i="46" a="1"/>
  <c r="BD119" i="46" s="1"/>
  <c r="BD55" i="46" a="1"/>
  <c r="BD55" i="46" s="1"/>
  <c r="BD127" i="46" a="1"/>
  <c r="BD127" i="46" s="1"/>
  <c r="BD63" i="46" a="1"/>
  <c r="BD63" i="46" s="1"/>
  <c r="BD71" i="46" a="1"/>
  <c r="BD71" i="46" s="1"/>
  <c r="BD7" i="46" a="1"/>
  <c r="BD7" i="46" s="1"/>
  <c r="BD87" i="46" a="1"/>
  <c r="BD87" i="46" s="1"/>
  <c r="BD23" i="46" a="1"/>
  <c r="BD23" i="46" s="1"/>
  <c r="BD79" i="46" a="1"/>
  <c r="BD79" i="46" s="1"/>
  <c r="BD15" i="46" a="1"/>
  <c r="BD15" i="46" s="1"/>
  <c r="BD112" i="46" a="1"/>
  <c r="BD112" i="46" s="1"/>
  <c r="BD48" i="46" a="1"/>
  <c r="BD48" i="46" s="1"/>
  <c r="BD120" i="46" a="1"/>
  <c r="BD120" i="46" s="1"/>
  <c r="BD56" i="46" a="1"/>
  <c r="BD56" i="46" s="1"/>
  <c r="BD128" i="46" a="1"/>
  <c r="BD128" i="46" s="1"/>
  <c r="BD64" i="46" a="1"/>
  <c r="BD64" i="46" s="1"/>
  <c r="BD72" i="46" a="1"/>
  <c r="BD72" i="46" s="1"/>
  <c r="BD8" i="46" a="1"/>
  <c r="BD8" i="46" s="1"/>
  <c r="BD80" i="46" a="1"/>
  <c r="BD80" i="46" s="1"/>
  <c r="BD16" i="46" a="1"/>
  <c r="BD16" i="46" s="1"/>
  <c r="BD88" i="46" a="1"/>
  <c r="BD88" i="46" s="1"/>
  <c r="BD24" i="46" a="1"/>
  <c r="BD24" i="46" s="1"/>
  <c r="BD104" i="46" a="1"/>
  <c r="BD104" i="46" s="1"/>
  <c r="BD96" i="46" a="1"/>
  <c r="BD96" i="46" s="1"/>
  <c r="BD32" i="46" a="1"/>
  <c r="BD32" i="46" s="1"/>
  <c r="BD40" i="46" a="1"/>
  <c r="BD40" i="46" s="1"/>
  <c r="BD90" i="46" a="1"/>
  <c r="BD90" i="46" s="1"/>
  <c r="BD26" i="46" a="1"/>
  <c r="BD26" i="46" s="1"/>
  <c r="BD122" i="46" a="1"/>
  <c r="BD122" i="46" s="1"/>
  <c r="BD98" i="46" a="1"/>
  <c r="BD98" i="46" s="1"/>
  <c r="BD34" i="46" a="1"/>
  <c r="BD34" i="46" s="1"/>
  <c r="BD106" i="46" a="1"/>
  <c r="BD106" i="46" s="1"/>
  <c r="BD42" i="46" a="1"/>
  <c r="BD42" i="46" s="1"/>
  <c r="BD114" i="46" a="1"/>
  <c r="BD114" i="46" s="1"/>
  <c r="BD50" i="46" a="1"/>
  <c r="BD50" i="46" s="1"/>
  <c r="BD58" i="46" a="1"/>
  <c r="BD58" i="46" s="1"/>
  <c r="BD66" i="46" a="1"/>
  <c r="BD66" i="46" s="1"/>
  <c r="BD2" i="46" a="1"/>
  <c r="BD2" i="46" s="1"/>
  <c r="BD18" i="46" a="1"/>
  <c r="BD18" i="46" s="1"/>
  <c r="BD74" i="46" a="1"/>
  <c r="BD74" i="46" s="1"/>
  <c r="BD10" i="46" a="1"/>
  <c r="BD10" i="46" s="1"/>
  <c r="BD82" i="46" a="1"/>
  <c r="BD82" i="46" s="1"/>
  <c r="BD125" i="46" a="1"/>
  <c r="BD125" i="46" s="1"/>
  <c r="BD61" i="46" a="1"/>
  <c r="BD61" i="46" s="1"/>
  <c r="BD69" i="46" a="1"/>
  <c r="BD69" i="46" s="1"/>
  <c r="BD5" i="46" a="1"/>
  <c r="BD5" i="46" s="1"/>
  <c r="BD77" i="46" a="1"/>
  <c r="BD77" i="46" s="1"/>
  <c r="BD13" i="46" a="1"/>
  <c r="BD13" i="46" s="1"/>
  <c r="BD85" i="46" a="1"/>
  <c r="BD85" i="46" s="1"/>
  <c r="BD21" i="46" a="1"/>
  <c r="BD21" i="46" s="1"/>
  <c r="BD93" i="46" a="1"/>
  <c r="BD93" i="46" s="1"/>
  <c r="BD29" i="46" a="1"/>
  <c r="BD29" i="46" s="1"/>
  <c r="BD101" i="46" a="1"/>
  <c r="BD101" i="46" s="1"/>
  <c r="BD37" i="46" a="1"/>
  <c r="BD37" i="46" s="1"/>
  <c r="BD53" i="46" a="1"/>
  <c r="BD53" i="46" s="1"/>
  <c r="BD109" i="46" a="1"/>
  <c r="BD109" i="46" s="1"/>
  <c r="BD45" i="46" a="1"/>
  <c r="BD45" i="46" s="1"/>
  <c r="BD117" i="46" a="1"/>
  <c r="BD117" i="46" s="1"/>
  <c r="BD129" i="46" a="1"/>
  <c r="BD129" i="46" s="1"/>
  <c r="BD65" i="46" a="1"/>
  <c r="BD65" i="46" s="1"/>
  <c r="BD73" i="46" a="1"/>
  <c r="BD73" i="46" s="1"/>
  <c r="BD9" i="46" a="1"/>
  <c r="BD9" i="46" s="1"/>
  <c r="BD81" i="46" a="1"/>
  <c r="BD81" i="46" s="1"/>
  <c r="BD17" i="46" a="1"/>
  <c r="BD17" i="46" s="1"/>
  <c r="BD89" i="46" a="1"/>
  <c r="BD89" i="46" s="1"/>
  <c r="BD25" i="46" a="1"/>
  <c r="BD25" i="46" s="1"/>
  <c r="BD97" i="46" a="1"/>
  <c r="BD97" i="46" s="1"/>
  <c r="BD33" i="46" a="1"/>
  <c r="BD33" i="46" s="1"/>
  <c r="BD105" i="46" a="1"/>
  <c r="BD105" i="46" s="1"/>
  <c r="BD41" i="46" a="1"/>
  <c r="BD41" i="46" s="1"/>
  <c r="BD121" i="46" a="1"/>
  <c r="BD121" i="46" s="1"/>
  <c r="BD57" i="46" a="1"/>
  <c r="BD57" i="46" s="1"/>
  <c r="BD113" i="46" a="1"/>
  <c r="BD113" i="46" s="1"/>
  <c r="BD49" i="46" a="1"/>
  <c r="BD49" i="46" s="1"/>
  <c r="AE2" i="45" a="1"/>
  <c r="AE2" i="45" s="1"/>
  <c r="BD83" i="45" a="1"/>
  <c r="BD83" i="45" s="1"/>
  <c r="BD19" i="45" a="1"/>
  <c r="BD19" i="45" s="1"/>
  <c r="BD91" i="45" a="1"/>
  <c r="BD91" i="45" s="1"/>
  <c r="BD27" i="45" a="1"/>
  <c r="BD27" i="45" s="1"/>
  <c r="BD99" i="45" a="1"/>
  <c r="BD99" i="45" s="1"/>
  <c r="BD35" i="45" a="1"/>
  <c r="BD35" i="45" s="1"/>
  <c r="BD107" i="45" a="1"/>
  <c r="BD107" i="45" s="1"/>
  <c r="BD43" i="45" a="1"/>
  <c r="BD43" i="45" s="1"/>
  <c r="BD51" i="45" a="1"/>
  <c r="BD51" i="45" s="1"/>
  <c r="BD123" i="45" a="1"/>
  <c r="BD123" i="45" s="1"/>
  <c r="BD59" i="45" a="1"/>
  <c r="BD59" i="45" s="1"/>
  <c r="BD115" i="45" a="1"/>
  <c r="BD115" i="45" s="1"/>
  <c r="BD67" i="45" a="1"/>
  <c r="BD67" i="45" s="1"/>
  <c r="BD3" i="45" a="1"/>
  <c r="BD3" i="45" s="1"/>
  <c r="BD75" i="45" a="1"/>
  <c r="BD75" i="45" s="1"/>
  <c r="BD11" i="45" a="1"/>
  <c r="BD11" i="45" s="1"/>
  <c r="BD87" i="45" a="1"/>
  <c r="BD87" i="45" s="1"/>
  <c r="BD23" i="45" a="1"/>
  <c r="BD23" i="45" s="1"/>
  <c r="BD95" i="45" a="1"/>
  <c r="BD95" i="45" s="1"/>
  <c r="BD31" i="45" a="1"/>
  <c r="BD31" i="45" s="1"/>
  <c r="BD103" i="45" a="1"/>
  <c r="BD103" i="45" s="1"/>
  <c r="BD39" i="45" a="1"/>
  <c r="BD39" i="45" s="1"/>
  <c r="BD111" i="45" a="1"/>
  <c r="BD111" i="45" s="1"/>
  <c r="BD47" i="45" a="1"/>
  <c r="BD47" i="45" s="1"/>
  <c r="BD55" i="45" a="1"/>
  <c r="BD55" i="45" s="1"/>
  <c r="BD127" i="45" a="1"/>
  <c r="BD127" i="45" s="1"/>
  <c r="BD63" i="45" a="1"/>
  <c r="BD63" i="45" s="1"/>
  <c r="BD79" i="45" a="1"/>
  <c r="BD79" i="45" s="1"/>
  <c r="BD15" i="45" a="1"/>
  <c r="BD15" i="45" s="1"/>
  <c r="BD71" i="45" a="1"/>
  <c r="BD71" i="45" s="1"/>
  <c r="BD7" i="45" a="1"/>
  <c r="BD7" i="45" s="1"/>
  <c r="BD119" i="45" a="1"/>
  <c r="BD119" i="45" s="1"/>
  <c r="BD82" i="45" a="1"/>
  <c r="BD82" i="45" s="1"/>
  <c r="BD18" i="45" a="1"/>
  <c r="BD18" i="45" s="1"/>
  <c r="BD90" i="45" a="1"/>
  <c r="BD90" i="45" s="1"/>
  <c r="BD26" i="45" a="1"/>
  <c r="BD26" i="45" s="1"/>
  <c r="BD98" i="45" a="1"/>
  <c r="BD98" i="45" s="1"/>
  <c r="BD34" i="45" a="1"/>
  <c r="BD34" i="45" s="1"/>
  <c r="BD106" i="45" a="1"/>
  <c r="BD106" i="45" s="1"/>
  <c r="BD42" i="45" a="1"/>
  <c r="BD42" i="45" s="1"/>
  <c r="BD114" i="45" a="1"/>
  <c r="BD114" i="45" s="1"/>
  <c r="BD50" i="45" a="1"/>
  <c r="BD50" i="45" s="1"/>
  <c r="BD122" i="45" a="1"/>
  <c r="BD122" i="45" s="1"/>
  <c r="BD58" i="45" a="1"/>
  <c r="BD58" i="45" s="1"/>
  <c r="BD74" i="45" a="1"/>
  <c r="BD74" i="45" s="1"/>
  <c r="BD66" i="45" a="1"/>
  <c r="BD66" i="45" s="1"/>
  <c r="BD2" i="45" a="1"/>
  <c r="BD2" i="45" s="1"/>
  <c r="BD10" i="45" a="1"/>
  <c r="BD10" i="45" s="1"/>
  <c r="BD100" i="45" a="1"/>
  <c r="BD100" i="45" s="1"/>
  <c r="BD36" i="45" a="1"/>
  <c r="BD36" i="45" s="1"/>
  <c r="BD108" i="45" a="1"/>
  <c r="BD108" i="45" s="1"/>
  <c r="BD44" i="45" a="1"/>
  <c r="BD44" i="45" s="1"/>
  <c r="BD124" i="45" a="1"/>
  <c r="BD124" i="45" s="1"/>
  <c r="BD116" i="45" a="1"/>
  <c r="BD116" i="45" s="1"/>
  <c r="BD52" i="45" a="1"/>
  <c r="BD52" i="45" s="1"/>
  <c r="BD60" i="45" a="1"/>
  <c r="BD60" i="45" s="1"/>
  <c r="BD68" i="45" a="1"/>
  <c r="BD68" i="45" s="1"/>
  <c r="BD4" i="45" a="1"/>
  <c r="BD4" i="45" s="1"/>
  <c r="BD76" i="45" a="1"/>
  <c r="BD76" i="45" s="1"/>
  <c r="BD12" i="45" a="1"/>
  <c r="BD12" i="45" s="1"/>
  <c r="BD84" i="45" a="1"/>
  <c r="BD84" i="45" s="1"/>
  <c r="BD20" i="45" a="1"/>
  <c r="BD20" i="45" s="1"/>
  <c r="BD92" i="45" a="1"/>
  <c r="BD92" i="45" s="1"/>
  <c r="BD28" i="45" a="1"/>
  <c r="BD28" i="45" s="1"/>
  <c r="BD104" i="45" a="1"/>
  <c r="BD104" i="45" s="1"/>
  <c r="BD40" i="45" a="1"/>
  <c r="BD40" i="45" s="1"/>
  <c r="BD112" i="45" a="1"/>
  <c r="BD112" i="45" s="1"/>
  <c r="BD48" i="45" a="1"/>
  <c r="BD48" i="45" s="1"/>
  <c r="BD120" i="45" a="1"/>
  <c r="BD120" i="45" s="1"/>
  <c r="BD56" i="45" a="1"/>
  <c r="BD56" i="45" s="1"/>
  <c r="BD128" i="45" a="1"/>
  <c r="BD128" i="45" s="1"/>
  <c r="BD64" i="45" a="1"/>
  <c r="BD64" i="45" s="1"/>
  <c r="BD72" i="45" a="1"/>
  <c r="BD72" i="45" s="1"/>
  <c r="BD8" i="45" a="1"/>
  <c r="BD8" i="45" s="1"/>
  <c r="BD80" i="45" a="1"/>
  <c r="BD80" i="45" s="1"/>
  <c r="BD16" i="45" a="1"/>
  <c r="BD16" i="45" s="1"/>
  <c r="BD96" i="45" a="1"/>
  <c r="BD96" i="45" s="1"/>
  <c r="BD88" i="45" a="1"/>
  <c r="BD88" i="45" s="1"/>
  <c r="BD24" i="45" a="1"/>
  <c r="BD24" i="45" s="1"/>
  <c r="BD32" i="45" a="1"/>
  <c r="BD32" i="45" s="1"/>
  <c r="BD117" i="45" a="1"/>
  <c r="BD117" i="45" s="1"/>
  <c r="BD53" i="45" a="1"/>
  <c r="BD53" i="45" s="1"/>
  <c r="BD125" i="45" a="1"/>
  <c r="BD125" i="45" s="1"/>
  <c r="BD61" i="45" a="1"/>
  <c r="BD61" i="45" s="1"/>
  <c r="BD69" i="45" a="1"/>
  <c r="BD69" i="45" s="1"/>
  <c r="BD5" i="45" a="1"/>
  <c r="BD5" i="45" s="1"/>
  <c r="BD77" i="45" a="1"/>
  <c r="BD77" i="45" s="1"/>
  <c r="BD13" i="45" a="1"/>
  <c r="BD13" i="45" s="1"/>
  <c r="BD85" i="45" a="1"/>
  <c r="BD85" i="45" s="1"/>
  <c r="BD21" i="45" a="1"/>
  <c r="BD21" i="45" s="1"/>
  <c r="BD93" i="45" a="1"/>
  <c r="BD93" i="45" s="1"/>
  <c r="BD29" i="45" a="1"/>
  <c r="BD29" i="45" s="1"/>
  <c r="BD109" i="45" a="1"/>
  <c r="BD109" i="45" s="1"/>
  <c r="BD101" i="45" a="1"/>
  <c r="BD101" i="45" s="1"/>
  <c r="BD37" i="45" a="1"/>
  <c r="BD37" i="45" s="1"/>
  <c r="BD45" i="45" a="1"/>
  <c r="BD45" i="45" s="1"/>
  <c r="BD70" i="45" a="1"/>
  <c r="BD70" i="45" s="1"/>
  <c r="BD6" i="45" a="1"/>
  <c r="BD6" i="45" s="1"/>
  <c r="BD78" i="45" a="1"/>
  <c r="BD78" i="45" s="1"/>
  <c r="BD14" i="45" a="1"/>
  <c r="BD14" i="45" s="1"/>
  <c r="BD86" i="45" a="1"/>
  <c r="BD86" i="45" s="1"/>
  <c r="BD22" i="45" a="1"/>
  <c r="BD22" i="45" s="1"/>
  <c r="BD94" i="45" a="1"/>
  <c r="BD94" i="45" s="1"/>
  <c r="BD30" i="45" a="1"/>
  <c r="BD30" i="45" s="1"/>
  <c r="BD102" i="45" a="1"/>
  <c r="BD102" i="45" s="1"/>
  <c r="BD38" i="45" a="1"/>
  <c r="BD38" i="45" s="1"/>
  <c r="BD110" i="45" a="1"/>
  <c r="BD110" i="45" s="1"/>
  <c r="BD46" i="45" a="1"/>
  <c r="BD46" i="45" s="1"/>
  <c r="BD118" i="45" a="1"/>
  <c r="BD118" i="45" s="1"/>
  <c r="BD54" i="45" a="1"/>
  <c r="BD54" i="45" s="1"/>
  <c r="BD126" i="45" a="1"/>
  <c r="BD126" i="45" s="1"/>
  <c r="BD62" i="45" a="1"/>
  <c r="BD62" i="45" s="1"/>
  <c r="BD121" i="45" a="1"/>
  <c r="BD121" i="45" s="1"/>
  <c r="BD57" i="45" a="1"/>
  <c r="BD57" i="45" s="1"/>
  <c r="BD129" i="45" a="1"/>
  <c r="BD129" i="45" s="1"/>
  <c r="BD65" i="45" a="1"/>
  <c r="BD65" i="45" s="1"/>
  <c r="BD73" i="45" a="1"/>
  <c r="BD73" i="45" s="1"/>
  <c r="BD9" i="45" a="1"/>
  <c r="BD9" i="45" s="1"/>
  <c r="BD81" i="45" a="1"/>
  <c r="BD81" i="45" s="1"/>
  <c r="BD17" i="45" a="1"/>
  <c r="BD17" i="45" s="1"/>
  <c r="BD89" i="45" a="1"/>
  <c r="BD89" i="45" s="1"/>
  <c r="BD25" i="45" a="1"/>
  <c r="BD25" i="45" s="1"/>
  <c r="BD97" i="45" a="1"/>
  <c r="BD97" i="45" s="1"/>
  <c r="BD33" i="45" a="1"/>
  <c r="BD33" i="45" s="1"/>
  <c r="BD105" i="45" a="1"/>
  <c r="BD105" i="45" s="1"/>
  <c r="BD41" i="45" a="1"/>
  <c r="BD41" i="45" s="1"/>
  <c r="BD113" i="45" a="1"/>
  <c r="BD113" i="45" s="1"/>
  <c r="BD49" i="45" a="1"/>
  <c r="BD49" i="45" s="1"/>
  <c r="BD87" i="44" a="1"/>
  <c r="BD87" i="44" s="1"/>
  <c r="BD23" i="44" a="1"/>
  <c r="BD23" i="44" s="1"/>
  <c r="BD79" i="44" a="1"/>
  <c r="BD79" i="44" s="1"/>
  <c r="BD95" i="44" a="1"/>
  <c r="BD95" i="44" s="1"/>
  <c r="BD31" i="44" a="1"/>
  <c r="BD31" i="44" s="1"/>
  <c r="BD15" i="44" a="1"/>
  <c r="BD15" i="44" s="1"/>
  <c r="BD103" i="44" a="1"/>
  <c r="BD103" i="44" s="1"/>
  <c r="BD39" i="44" a="1"/>
  <c r="BD39" i="44" s="1"/>
  <c r="BD111" i="44" a="1"/>
  <c r="BD111" i="44" s="1"/>
  <c r="BD47" i="44" a="1"/>
  <c r="BD47" i="44" s="1"/>
  <c r="BD119" i="44" a="1"/>
  <c r="BD119" i="44" s="1"/>
  <c r="BD55" i="44" a="1"/>
  <c r="BD55" i="44" s="1"/>
  <c r="BD127" i="44" a="1"/>
  <c r="BD127" i="44" s="1"/>
  <c r="BD63" i="44" a="1"/>
  <c r="BD63" i="44" s="1"/>
  <c r="BD71" i="44" a="1"/>
  <c r="BD71" i="44" s="1"/>
  <c r="BD7" i="44" a="1"/>
  <c r="BD7" i="44" s="1"/>
  <c r="BD117" i="44" a="1"/>
  <c r="BD117" i="44" s="1"/>
  <c r="BD53" i="44" a="1"/>
  <c r="BD53" i="44" s="1"/>
  <c r="BD109" i="44" a="1"/>
  <c r="BD109" i="44" s="1"/>
  <c r="BD125" i="44" a="1"/>
  <c r="BD125" i="44" s="1"/>
  <c r="BD61" i="44" a="1"/>
  <c r="BD61" i="44" s="1"/>
  <c r="BD69" i="44" a="1"/>
  <c r="BD69" i="44" s="1"/>
  <c r="BD5" i="44" a="1"/>
  <c r="BD5" i="44" s="1"/>
  <c r="BD77" i="44" a="1"/>
  <c r="BD77" i="44" s="1"/>
  <c r="BD13" i="44" a="1"/>
  <c r="BD13" i="44" s="1"/>
  <c r="BD85" i="44" a="1"/>
  <c r="BD85" i="44" s="1"/>
  <c r="BD21" i="44" a="1"/>
  <c r="BD21" i="44" s="1"/>
  <c r="BD93" i="44" a="1"/>
  <c r="BD93" i="44" s="1"/>
  <c r="BD29" i="44" a="1"/>
  <c r="BD29" i="44" s="1"/>
  <c r="BD101" i="44" a="1"/>
  <c r="BD101" i="44" s="1"/>
  <c r="BD37" i="44" a="1"/>
  <c r="BD37" i="44" s="1"/>
  <c r="BD45" i="44" a="1"/>
  <c r="BD45" i="44" s="1"/>
  <c r="BD104" i="44" a="1"/>
  <c r="BD104" i="44" s="1"/>
  <c r="BD40" i="44" a="1"/>
  <c r="BD40" i="44" s="1"/>
  <c r="BD96" i="44" a="1"/>
  <c r="BD96" i="44" s="1"/>
  <c r="BD112" i="44" a="1"/>
  <c r="BD112" i="44" s="1"/>
  <c r="BD48" i="44" a="1"/>
  <c r="BD48" i="44" s="1"/>
  <c r="BD120" i="44" a="1"/>
  <c r="BD120" i="44" s="1"/>
  <c r="BD56" i="44" a="1"/>
  <c r="BD56" i="44" s="1"/>
  <c r="BD128" i="44" a="1"/>
  <c r="BD128" i="44" s="1"/>
  <c r="BD64" i="44" a="1"/>
  <c r="BD64" i="44" s="1"/>
  <c r="BD32" i="44" a="1"/>
  <c r="BD32" i="44" s="1"/>
  <c r="BD72" i="44" a="1"/>
  <c r="BD72" i="44" s="1"/>
  <c r="BD8" i="44" a="1"/>
  <c r="BD8" i="44" s="1"/>
  <c r="BD80" i="44" a="1"/>
  <c r="BD80" i="44" s="1"/>
  <c r="BD16" i="44" a="1"/>
  <c r="BD16" i="44" s="1"/>
  <c r="BD88" i="44" a="1"/>
  <c r="BD88" i="44" s="1"/>
  <c r="BD24" i="44" a="1"/>
  <c r="BD24" i="44" s="1"/>
  <c r="BD82" i="44" a="1"/>
  <c r="BD82" i="44" s="1"/>
  <c r="BD18" i="44" a="1"/>
  <c r="BD18" i="44" s="1"/>
  <c r="BD90" i="44" a="1"/>
  <c r="BD90" i="44" s="1"/>
  <c r="BD26" i="44" a="1"/>
  <c r="BD26" i="44" s="1"/>
  <c r="BD98" i="44" a="1"/>
  <c r="BD98" i="44" s="1"/>
  <c r="BD34" i="44" a="1"/>
  <c r="BD34" i="44" s="1"/>
  <c r="BD106" i="44" a="1"/>
  <c r="BD106" i="44" s="1"/>
  <c r="BD42" i="44" a="1"/>
  <c r="BD42" i="44" s="1"/>
  <c r="BD114" i="44" a="1"/>
  <c r="BD114" i="44" s="1"/>
  <c r="BD50" i="44" a="1"/>
  <c r="BD50" i="44" s="1"/>
  <c r="BD10" i="44" a="1"/>
  <c r="BD10" i="44" s="1"/>
  <c r="BD122" i="44" a="1"/>
  <c r="BD122" i="44" s="1"/>
  <c r="BD58" i="44" a="1"/>
  <c r="BD58" i="44" s="1"/>
  <c r="BD74" i="44" a="1"/>
  <c r="BD74" i="44" s="1"/>
  <c r="BD66" i="44" a="1"/>
  <c r="BD66" i="44" s="1"/>
  <c r="BD2" i="44" a="1"/>
  <c r="BD2" i="44" s="1"/>
  <c r="BD70" i="44" a="1"/>
  <c r="BD70" i="44" s="1"/>
  <c r="BD6" i="44" a="1"/>
  <c r="BD6" i="44" s="1"/>
  <c r="BD62" i="44" a="1"/>
  <c r="BD62" i="44" s="1"/>
  <c r="BD78" i="44" a="1"/>
  <c r="BD78" i="44" s="1"/>
  <c r="BD14" i="44" a="1"/>
  <c r="BD14" i="44" s="1"/>
  <c r="BD86" i="44" a="1"/>
  <c r="BD86" i="44" s="1"/>
  <c r="BD22" i="44" a="1"/>
  <c r="BD22" i="44" s="1"/>
  <c r="BD94" i="44" a="1"/>
  <c r="BD94" i="44" s="1"/>
  <c r="BD30" i="44" a="1"/>
  <c r="BD30" i="44" s="1"/>
  <c r="BD102" i="44" a="1"/>
  <c r="BD102" i="44" s="1"/>
  <c r="BD38" i="44" a="1"/>
  <c r="BD38" i="44" s="1"/>
  <c r="BD110" i="44" a="1"/>
  <c r="BD110" i="44" s="1"/>
  <c r="BD46" i="44" a="1"/>
  <c r="BD46" i="44" s="1"/>
  <c r="BD118" i="44" a="1"/>
  <c r="BD118" i="44" s="1"/>
  <c r="BD54" i="44" a="1"/>
  <c r="BD54" i="44" s="1"/>
  <c r="BD126" i="44" a="1"/>
  <c r="BD126" i="44" s="1"/>
  <c r="BD100" i="44" a="1"/>
  <c r="BD100" i="44" s="1"/>
  <c r="BD36" i="44" a="1"/>
  <c r="BD36" i="44" s="1"/>
  <c r="BD108" i="44" a="1"/>
  <c r="BD108" i="44" s="1"/>
  <c r="BD44" i="44" a="1"/>
  <c r="BD44" i="44" s="1"/>
  <c r="BD116" i="44" a="1"/>
  <c r="BD116" i="44" s="1"/>
  <c r="BD52" i="44" a="1"/>
  <c r="BD52" i="44" s="1"/>
  <c r="BD124" i="44" a="1"/>
  <c r="BD124" i="44" s="1"/>
  <c r="BD60" i="44" a="1"/>
  <c r="BD60" i="44" s="1"/>
  <c r="BD92" i="44" a="1"/>
  <c r="BD92" i="44" s="1"/>
  <c r="BD68" i="44" a="1"/>
  <c r="BD68" i="44" s="1"/>
  <c r="BD4" i="44" a="1"/>
  <c r="BD4" i="44" s="1"/>
  <c r="BD28" i="44" a="1"/>
  <c r="BD28" i="44" s="1"/>
  <c r="BD76" i="44" a="1"/>
  <c r="BD76" i="44" s="1"/>
  <c r="BD12" i="44" a="1"/>
  <c r="BD12" i="44" s="1"/>
  <c r="BD84" i="44" a="1"/>
  <c r="BD84" i="44" s="1"/>
  <c r="BD20" i="44" a="1"/>
  <c r="BD20" i="44" s="1"/>
  <c r="BD121" i="44" a="1"/>
  <c r="BD121" i="44" s="1"/>
  <c r="BD57" i="44" a="1"/>
  <c r="BD57" i="44" s="1"/>
  <c r="BD49" i="44" a="1"/>
  <c r="BD49" i="44" s="1"/>
  <c r="BD129" i="44" a="1"/>
  <c r="BD129" i="44" s="1"/>
  <c r="BD65" i="44" a="1"/>
  <c r="BD65" i="44" s="1"/>
  <c r="BD73" i="44" a="1"/>
  <c r="BD73" i="44" s="1"/>
  <c r="BD9" i="44" a="1"/>
  <c r="BD9" i="44" s="1"/>
  <c r="BD81" i="44" a="1"/>
  <c r="BD81" i="44" s="1"/>
  <c r="BD17" i="44" a="1"/>
  <c r="BD17" i="44" s="1"/>
  <c r="BD113" i="44" a="1"/>
  <c r="BD113" i="44" s="1"/>
  <c r="BD89" i="44" a="1"/>
  <c r="BD89" i="44" s="1"/>
  <c r="BD25" i="44" a="1"/>
  <c r="BD25" i="44" s="1"/>
  <c r="BD97" i="44" a="1"/>
  <c r="BD97" i="44" s="1"/>
  <c r="BD33" i="44" a="1"/>
  <c r="BD33" i="44" s="1"/>
  <c r="BD105" i="44" a="1"/>
  <c r="BD105" i="44" s="1"/>
  <c r="BD41" i="44" a="1"/>
  <c r="BD41" i="44" s="1"/>
  <c r="BD83" i="44" a="1"/>
  <c r="BD83" i="44" s="1"/>
  <c r="BD19" i="44" a="1"/>
  <c r="BD19" i="44" s="1"/>
  <c r="BD91" i="44" a="1"/>
  <c r="BD91" i="44" s="1"/>
  <c r="BD27" i="44" a="1"/>
  <c r="BD27" i="44" s="1"/>
  <c r="BD99" i="44" a="1"/>
  <c r="BD99" i="44" s="1"/>
  <c r="BD35" i="44" a="1"/>
  <c r="BD35" i="44" s="1"/>
  <c r="BD107" i="44" a="1"/>
  <c r="BD107" i="44" s="1"/>
  <c r="BD43" i="44" a="1"/>
  <c r="BD43" i="44" s="1"/>
  <c r="BD115" i="44" a="1"/>
  <c r="BD115" i="44" s="1"/>
  <c r="BD51" i="44" a="1"/>
  <c r="BD51" i="44" s="1"/>
  <c r="BD123" i="44" a="1"/>
  <c r="BD123" i="44" s="1"/>
  <c r="BD59" i="44" a="1"/>
  <c r="BD59" i="44" s="1"/>
  <c r="BD11" i="44" a="1"/>
  <c r="BD11" i="44" s="1"/>
  <c r="BD67" i="44" a="1"/>
  <c r="BD67" i="44" s="1"/>
  <c r="BD3" i="44" a="1"/>
  <c r="BD3" i="44" s="1"/>
  <c r="BD75" i="44" a="1"/>
  <c r="BD75" i="44" s="1"/>
  <c r="BD70" i="43" a="1"/>
  <c r="BD70" i="43" s="1"/>
  <c r="BD6" i="43" a="1"/>
  <c r="BD6" i="43" s="1"/>
  <c r="BD78" i="43" a="1"/>
  <c r="BD78" i="43" s="1"/>
  <c r="BD14" i="43" a="1"/>
  <c r="BD14" i="43" s="1"/>
  <c r="BD86" i="43" a="1"/>
  <c r="BD86" i="43" s="1"/>
  <c r="BD22" i="43" a="1"/>
  <c r="BD22" i="43" s="1"/>
  <c r="BD94" i="43" a="1"/>
  <c r="BD94" i="43" s="1"/>
  <c r="BD30" i="43" a="1"/>
  <c r="BD30" i="43" s="1"/>
  <c r="BD102" i="43" a="1"/>
  <c r="BD102" i="43" s="1"/>
  <c r="BD38" i="43" a="1"/>
  <c r="BD38" i="43" s="1"/>
  <c r="BD62" i="43" a="1"/>
  <c r="BD62" i="43" s="1"/>
  <c r="BD110" i="43" a="1"/>
  <c r="BD110" i="43" s="1"/>
  <c r="BD46" i="43" a="1"/>
  <c r="BD46" i="43" s="1"/>
  <c r="BD118" i="43" a="1"/>
  <c r="BD118" i="43" s="1"/>
  <c r="BD54" i="43" a="1"/>
  <c r="BD54" i="43" s="1"/>
  <c r="BD126" i="43" a="1"/>
  <c r="BD126" i="43" s="1"/>
  <c r="BD83" i="43" a="1"/>
  <c r="BD83" i="43" s="1"/>
  <c r="BD19" i="43" a="1"/>
  <c r="BD19" i="43" s="1"/>
  <c r="BD91" i="43" a="1"/>
  <c r="BD91" i="43" s="1"/>
  <c r="BD27" i="43" a="1"/>
  <c r="BD27" i="43" s="1"/>
  <c r="BD99" i="43" a="1"/>
  <c r="BD99" i="43" s="1"/>
  <c r="BD35" i="43" a="1"/>
  <c r="BD35" i="43" s="1"/>
  <c r="BD75" i="43" a="1"/>
  <c r="BD75" i="43" s="1"/>
  <c r="BD11" i="43" a="1"/>
  <c r="BD11" i="43" s="1"/>
  <c r="BD107" i="43" a="1"/>
  <c r="BD107" i="43" s="1"/>
  <c r="BD43" i="43" a="1"/>
  <c r="BD43" i="43" s="1"/>
  <c r="BD115" i="43" a="1"/>
  <c r="BD115" i="43" s="1"/>
  <c r="BD51" i="43" a="1"/>
  <c r="BD51" i="43" s="1"/>
  <c r="BD123" i="43" a="1"/>
  <c r="BD123" i="43" s="1"/>
  <c r="BD59" i="43" a="1"/>
  <c r="BD59" i="43" s="1"/>
  <c r="BD67" i="43" a="1"/>
  <c r="BD67" i="43" s="1"/>
  <c r="BD3" i="43" a="1"/>
  <c r="BD3" i="43" s="1"/>
  <c r="BD87" i="43" a="1"/>
  <c r="BD87" i="43" s="1"/>
  <c r="BD23" i="43" a="1"/>
  <c r="BD23" i="43" s="1"/>
  <c r="BD95" i="43" a="1"/>
  <c r="BD95" i="43" s="1"/>
  <c r="BD31" i="43" a="1"/>
  <c r="BD31" i="43" s="1"/>
  <c r="BD103" i="43" a="1"/>
  <c r="BD103" i="43" s="1"/>
  <c r="BD39" i="43" a="1"/>
  <c r="BD39" i="43" s="1"/>
  <c r="BD111" i="43" a="1"/>
  <c r="BD111" i="43" s="1"/>
  <c r="BD47" i="43" a="1"/>
  <c r="BD47" i="43" s="1"/>
  <c r="BD15" i="43" a="1"/>
  <c r="BD15" i="43" s="1"/>
  <c r="BD119" i="43" a="1"/>
  <c r="BD119" i="43" s="1"/>
  <c r="BD55" i="43" a="1"/>
  <c r="BD55" i="43" s="1"/>
  <c r="BD127" i="43" a="1"/>
  <c r="BD127" i="43" s="1"/>
  <c r="BD63" i="43" a="1"/>
  <c r="BD63" i="43" s="1"/>
  <c r="BD79" i="43" a="1"/>
  <c r="BD79" i="43" s="1"/>
  <c r="BD71" i="43" a="1"/>
  <c r="BD71" i="43" s="1"/>
  <c r="BD7" i="43" a="1"/>
  <c r="BD7" i="43" s="1"/>
  <c r="BD100" i="43" a="1"/>
  <c r="BD100" i="43" s="1"/>
  <c r="BD36" i="43" a="1"/>
  <c r="BD36" i="43" s="1"/>
  <c r="BD28" i="43" a="1"/>
  <c r="BD28" i="43" s="1"/>
  <c r="BD108" i="43" a="1"/>
  <c r="BD108" i="43" s="1"/>
  <c r="BD44" i="43" a="1"/>
  <c r="BD44" i="43" s="1"/>
  <c r="BD116" i="43" a="1"/>
  <c r="BD116" i="43" s="1"/>
  <c r="BD52" i="43" a="1"/>
  <c r="BD52" i="43" s="1"/>
  <c r="BD92" i="43" a="1"/>
  <c r="BD92" i="43" s="1"/>
  <c r="BD124" i="43" a="1"/>
  <c r="BD124" i="43" s="1"/>
  <c r="BD60" i="43" a="1"/>
  <c r="BD60" i="43" s="1"/>
  <c r="BD68" i="43" a="1"/>
  <c r="BD68" i="43" s="1"/>
  <c r="BD4" i="43" a="1"/>
  <c r="BD4" i="43" s="1"/>
  <c r="BD76" i="43" a="1"/>
  <c r="BD76" i="43" s="1"/>
  <c r="BD12" i="43" a="1"/>
  <c r="BD12" i="43" s="1"/>
  <c r="BD84" i="43" a="1"/>
  <c r="BD84" i="43" s="1"/>
  <c r="BD20" i="43" a="1"/>
  <c r="BD20" i="43" s="1"/>
  <c r="BD104" i="43" a="1"/>
  <c r="BD104" i="43" s="1"/>
  <c r="BD40" i="43" a="1"/>
  <c r="BD40" i="43" s="1"/>
  <c r="BD112" i="43" a="1"/>
  <c r="BD112" i="43" s="1"/>
  <c r="BD48" i="43" a="1"/>
  <c r="BD48" i="43" s="1"/>
  <c r="BD120" i="43" a="1"/>
  <c r="BD120" i="43" s="1"/>
  <c r="BD56" i="43" a="1"/>
  <c r="BD56" i="43" s="1"/>
  <c r="BD128" i="43" a="1"/>
  <c r="BD128" i="43" s="1"/>
  <c r="BD64" i="43" a="1"/>
  <c r="BD64" i="43" s="1"/>
  <c r="BD32" i="43" a="1"/>
  <c r="BD32" i="43" s="1"/>
  <c r="BD72" i="43" a="1"/>
  <c r="BD72" i="43" s="1"/>
  <c r="BD8" i="43" a="1"/>
  <c r="BD8" i="43" s="1"/>
  <c r="BD96" i="43" a="1"/>
  <c r="BD96" i="43" s="1"/>
  <c r="BD80" i="43" a="1"/>
  <c r="BD80" i="43" s="1"/>
  <c r="BD16" i="43" a="1"/>
  <c r="BD16" i="43" s="1"/>
  <c r="BD88" i="43" a="1"/>
  <c r="BD88" i="43" s="1"/>
  <c r="BD24" i="43" a="1"/>
  <c r="BD24" i="43" s="1"/>
  <c r="BD82" i="43" a="1"/>
  <c r="BD82" i="43" s="1"/>
  <c r="BD18" i="43" a="1"/>
  <c r="BD18" i="43" s="1"/>
  <c r="BD90" i="43" a="1"/>
  <c r="BD90" i="43" s="1"/>
  <c r="BD26" i="43" a="1"/>
  <c r="BD26" i="43" s="1"/>
  <c r="BD74" i="43" a="1"/>
  <c r="BD74" i="43" s="1"/>
  <c r="BD98" i="43" a="1"/>
  <c r="BD98" i="43" s="1"/>
  <c r="BD34" i="43" a="1"/>
  <c r="BD34" i="43" s="1"/>
  <c r="BD106" i="43" a="1"/>
  <c r="BD106" i="43" s="1"/>
  <c r="BD42" i="43" a="1"/>
  <c r="BD42" i="43" s="1"/>
  <c r="BD114" i="43" a="1"/>
  <c r="BD114" i="43" s="1"/>
  <c r="BD50" i="43" a="1"/>
  <c r="BD50" i="43" s="1"/>
  <c r="BD122" i="43" a="1"/>
  <c r="BD122" i="43" s="1"/>
  <c r="BD58" i="43" a="1"/>
  <c r="BD58" i="43" s="1"/>
  <c r="BD10" i="43" a="1"/>
  <c r="BD10" i="43" s="1"/>
  <c r="BD66" i="43" a="1"/>
  <c r="BD66" i="43" s="1"/>
  <c r="BD2" i="43" a="1"/>
  <c r="BD2" i="43" s="1"/>
  <c r="BD117" i="43" a="1"/>
  <c r="BD117" i="43" s="1"/>
  <c r="BD53" i="43" a="1"/>
  <c r="BD53" i="43" s="1"/>
  <c r="BD125" i="43" a="1"/>
  <c r="BD125" i="43" s="1"/>
  <c r="BD61" i="43" a="1"/>
  <c r="BD61" i="43" s="1"/>
  <c r="BD109" i="43" a="1"/>
  <c r="BD109" i="43" s="1"/>
  <c r="BD69" i="43" a="1"/>
  <c r="BD69" i="43" s="1"/>
  <c r="BD5" i="43" a="1"/>
  <c r="BD5" i="43" s="1"/>
  <c r="BD77" i="43" a="1"/>
  <c r="BD77" i="43" s="1"/>
  <c r="BD13" i="43" a="1"/>
  <c r="BD13" i="43" s="1"/>
  <c r="BD45" i="43" a="1"/>
  <c r="BD45" i="43" s="1"/>
  <c r="BD85" i="43" a="1"/>
  <c r="BD85" i="43" s="1"/>
  <c r="BD21" i="43" a="1"/>
  <c r="BD21" i="43" s="1"/>
  <c r="BD93" i="43" a="1"/>
  <c r="BD93" i="43" s="1"/>
  <c r="BD29" i="43" a="1"/>
  <c r="BD29" i="43" s="1"/>
  <c r="BD101" i="43" a="1"/>
  <c r="BD101" i="43" s="1"/>
  <c r="BD37" i="43" a="1"/>
  <c r="BD37" i="43" s="1"/>
  <c r="BD121" i="43" a="1"/>
  <c r="BD121" i="43" s="1"/>
  <c r="BD57" i="43" a="1"/>
  <c r="BD57" i="43" s="1"/>
  <c r="BD113" i="43" a="1"/>
  <c r="BD113" i="43" s="1"/>
  <c r="BD129" i="43" a="1"/>
  <c r="BD129" i="43" s="1"/>
  <c r="BD65" i="43" a="1"/>
  <c r="BD65" i="43" s="1"/>
  <c r="BD49" i="43" a="1"/>
  <c r="BD49" i="43" s="1"/>
  <c r="BD73" i="43" a="1"/>
  <c r="BD73" i="43" s="1"/>
  <c r="BD9" i="43" a="1"/>
  <c r="BD9" i="43" s="1"/>
  <c r="BD81" i="43" a="1"/>
  <c r="BD81" i="43" s="1"/>
  <c r="BD17" i="43" a="1"/>
  <c r="BD17" i="43" s="1"/>
  <c r="BD89" i="43" a="1"/>
  <c r="BD89" i="43" s="1"/>
  <c r="BD25" i="43" a="1"/>
  <c r="BD25" i="43" s="1"/>
  <c r="BD97" i="43" a="1"/>
  <c r="BD97" i="43" s="1"/>
  <c r="BD33" i="43" a="1"/>
  <c r="BD33" i="43" s="1"/>
  <c r="BD105" i="43" a="1"/>
  <c r="BD105" i="43" s="1"/>
  <c r="BD41" i="43" a="1"/>
  <c r="BD41" i="43" s="1"/>
  <c r="BD100" i="42" a="1"/>
  <c r="BD100" i="42" s="1"/>
  <c r="BD36" i="42" a="1"/>
  <c r="BD36" i="42" s="1"/>
  <c r="BD108" i="42" a="1"/>
  <c r="BD108" i="42" s="1"/>
  <c r="BD44" i="42" a="1"/>
  <c r="BD44" i="42" s="1"/>
  <c r="BD116" i="42" a="1"/>
  <c r="BD116" i="42" s="1"/>
  <c r="BD52" i="42" a="1"/>
  <c r="BD52" i="42" s="1"/>
  <c r="BD124" i="42" a="1"/>
  <c r="BD124" i="42" s="1"/>
  <c r="BD60" i="42" a="1"/>
  <c r="BD60" i="42" s="1"/>
  <c r="BD68" i="42" a="1"/>
  <c r="BD68" i="42" s="1"/>
  <c r="BD4" i="42" a="1"/>
  <c r="BD4" i="42" s="1"/>
  <c r="BD84" i="42" a="1"/>
  <c r="BD84" i="42" s="1"/>
  <c r="BD20" i="42" a="1"/>
  <c r="BD20" i="42" s="1"/>
  <c r="BD76" i="42" a="1"/>
  <c r="BD76" i="42" s="1"/>
  <c r="BD12" i="42" a="1"/>
  <c r="BD12" i="42" s="1"/>
  <c r="BD92" i="42" a="1"/>
  <c r="BD92" i="42" s="1"/>
  <c r="BD28" i="42" a="1"/>
  <c r="BD28" i="42" s="1"/>
  <c r="BD121" i="42" a="1"/>
  <c r="BD121" i="42" s="1"/>
  <c r="BD57" i="42" a="1"/>
  <c r="BD57" i="42" s="1"/>
  <c r="BD129" i="42" a="1"/>
  <c r="BD129" i="42" s="1"/>
  <c r="BD65" i="42" a="1"/>
  <c r="BD65" i="42" s="1"/>
  <c r="BD73" i="42" a="1"/>
  <c r="BD73" i="42" s="1"/>
  <c r="BD9" i="42" a="1"/>
  <c r="BD9" i="42" s="1"/>
  <c r="BD81" i="42" a="1"/>
  <c r="BD81" i="42" s="1"/>
  <c r="BD17" i="42" a="1"/>
  <c r="BD17" i="42" s="1"/>
  <c r="BD89" i="42" a="1"/>
  <c r="BD89" i="42" s="1"/>
  <c r="BD25" i="42" a="1"/>
  <c r="BD25" i="42" s="1"/>
  <c r="BD105" i="42" a="1"/>
  <c r="BD105" i="42" s="1"/>
  <c r="BD41" i="42" a="1"/>
  <c r="BD41" i="42" s="1"/>
  <c r="BD97" i="42" a="1"/>
  <c r="BD97" i="42" s="1"/>
  <c r="BD33" i="42" a="1"/>
  <c r="BD33" i="42" s="1"/>
  <c r="BD113" i="42" a="1"/>
  <c r="BD113" i="42" s="1"/>
  <c r="BD49" i="42" a="1"/>
  <c r="BD49" i="42" s="1"/>
  <c r="BD70" i="42" a="1"/>
  <c r="BD70" i="42" s="1"/>
  <c r="BD6" i="42" a="1"/>
  <c r="BD6" i="42" s="1"/>
  <c r="BD78" i="42" a="1"/>
  <c r="BD78" i="42" s="1"/>
  <c r="BD14" i="42" a="1"/>
  <c r="BD14" i="42" s="1"/>
  <c r="BD86" i="42" a="1"/>
  <c r="BD86" i="42" s="1"/>
  <c r="BD22" i="42" a="1"/>
  <c r="BD22" i="42" s="1"/>
  <c r="BD94" i="42" a="1"/>
  <c r="BD94" i="42" s="1"/>
  <c r="BD30" i="42" a="1"/>
  <c r="BD30" i="42" s="1"/>
  <c r="BD102" i="42" a="1"/>
  <c r="BD102" i="42" s="1"/>
  <c r="BD38" i="42" a="1"/>
  <c r="BD38" i="42" s="1"/>
  <c r="BD118" i="42" a="1"/>
  <c r="BD118" i="42" s="1"/>
  <c r="BD54" i="42" a="1"/>
  <c r="BD54" i="42" s="1"/>
  <c r="BD110" i="42" a="1"/>
  <c r="BD110" i="42" s="1"/>
  <c r="BD46" i="42" a="1"/>
  <c r="BD46" i="42" s="1"/>
  <c r="BD126" i="42" a="1"/>
  <c r="BD126" i="42" s="1"/>
  <c r="BD62" i="42" a="1"/>
  <c r="BD62" i="42" s="1"/>
  <c r="BD82" i="42" a="1"/>
  <c r="BD82" i="42" s="1"/>
  <c r="BD18" i="42" a="1"/>
  <c r="BD18" i="42" s="1"/>
  <c r="BD90" i="42" a="1"/>
  <c r="BD90" i="42" s="1"/>
  <c r="BD26" i="42" a="1"/>
  <c r="BD26" i="42" s="1"/>
  <c r="BD98" i="42" a="1"/>
  <c r="BD98" i="42" s="1"/>
  <c r="BD34" i="42" a="1"/>
  <c r="BD34" i="42" s="1"/>
  <c r="BD106" i="42" a="1"/>
  <c r="BD106" i="42" s="1"/>
  <c r="BD42" i="42" a="1"/>
  <c r="BD42" i="42" s="1"/>
  <c r="BD114" i="42" a="1"/>
  <c r="BD114" i="42" s="1"/>
  <c r="BD50" i="42" a="1"/>
  <c r="BD50" i="42" s="1"/>
  <c r="BD66" i="42" a="1"/>
  <c r="BD66" i="42" s="1"/>
  <c r="BD122" i="42" a="1"/>
  <c r="BD122" i="42" s="1"/>
  <c r="BD58" i="42" a="1"/>
  <c r="BD58" i="42" s="1"/>
  <c r="BD2" i="42" a="1"/>
  <c r="BD2" i="42" s="1"/>
  <c r="BD74" i="42" a="1"/>
  <c r="BD74" i="42" s="1"/>
  <c r="BD10" i="42" a="1"/>
  <c r="BD10" i="42" s="1"/>
  <c r="BD117" i="42" a="1"/>
  <c r="BD117" i="42" s="1"/>
  <c r="BD53" i="42" a="1"/>
  <c r="BD53" i="42" s="1"/>
  <c r="BD125" i="42" a="1"/>
  <c r="BD125" i="42" s="1"/>
  <c r="BD61" i="42" a="1"/>
  <c r="BD61" i="42" s="1"/>
  <c r="BD69" i="42" a="1"/>
  <c r="BD69" i="42" s="1"/>
  <c r="BD5" i="42" a="1"/>
  <c r="BD5" i="42" s="1"/>
  <c r="BD77" i="42" a="1"/>
  <c r="BD77" i="42" s="1"/>
  <c r="BD13" i="42" a="1"/>
  <c r="BD13" i="42" s="1"/>
  <c r="BD85" i="42" a="1"/>
  <c r="BD85" i="42" s="1"/>
  <c r="BD21" i="42" a="1"/>
  <c r="BD21" i="42" s="1"/>
  <c r="BD93" i="42" a="1"/>
  <c r="BD93" i="42" s="1"/>
  <c r="BD29" i="42" a="1"/>
  <c r="BD29" i="42" s="1"/>
  <c r="BD101" i="42" a="1"/>
  <c r="BD101" i="42" s="1"/>
  <c r="BD37" i="42" a="1"/>
  <c r="BD37" i="42" s="1"/>
  <c r="BD109" i="42" a="1"/>
  <c r="BD109" i="42" s="1"/>
  <c r="BD45" i="42" a="1"/>
  <c r="BD45" i="42" s="1"/>
  <c r="BD87" i="42" a="1"/>
  <c r="BD87" i="42" s="1"/>
  <c r="BD23" i="42" a="1"/>
  <c r="BD23" i="42" s="1"/>
  <c r="BD95" i="42" a="1"/>
  <c r="BD95" i="42" s="1"/>
  <c r="BD31" i="42" a="1"/>
  <c r="BD31" i="42" s="1"/>
  <c r="BD103" i="42" a="1"/>
  <c r="BD103" i="42" s="1"/>
  <c r="BD39" i="42" a="1"/>
  <c r="BD39" i="42" s="1"/>
  <c r="BD111" i="42" a="1"/>
  <c r="BD111" i="42" s="1"/>
  <c r="BD47" i="42" a="1"/>
  <c r="BD47" i="42" s="1"/>
  <c r="BD119" i="42" a="1"/>
  <c r="BD119" i="42" s="1"/>
  <c r="BD55" i="42" a="1"/>
  <c r="BD55" i="42" s="1"/>
  <c r="BD71" i="42" a="1"/>
  <c r="BD71" i="42" s="1"/>
  <c r="BD127" i="42" a="1"/>
  <c r="BD127" i="42" s="1"/>
  <c r="BD63" i="42" a="1"/>
  <c r="BD63" i="42" s="1"/>
  <c r="BD7" i="42" a="1"/>
  <c r="BD7" i="42" s="1"/>
  <c r="BD79" i="42" a="1"/>
  <c r="BD79" i="42" s="1"/>
  <c r="BD15" i="42" a="1"/>
  <c r="BD15" i="42" s="1"/>
  <c r="BD83" i="42" a="1"/>
  <c r="BD83" i="42" s="1"/>
  <c r="BD19" i="42" a="1"/>
  <c r="BD19" i="42" s="1"/>
  <c r="BD91" i="42" a="1"/>
  <c r="BD91" i="42" s="1"/>
  <c r="BD27" i="42" a="1"/>
  <c r="BD27" i="42" s="1"/>
  <c r="BD99" i="42" a="1"/>
  <c r="BD99" i="42" s="1"/>
  <c r="BD35" i="42" a="1"/>
  <c r="BD35" i="42" s="1"/>
  <c r="BD107" i="42" a="1"/>
  <c r="BD107" i="42" s="1"/>
  <c r="BD43" i="42" a="1"/>
  <c r="BD43" i="42" s="1"/>
  <c r="BD115" i="42" a="1"/>
  <c r="BD115" i="42" s="1"/>
  <c r="BD51" i="42" a="1"/>
  <c r="BD51" i="42" s="1"/>
  <c r="BD123" i="42" a="1"/>
  <c r="BD123" i="42" s="1"/>
  <c r="BD59" i="42" a="1"/>
  <c r="BD59" i="42" s="1"/>
  <c r="BD67" i="42" a="1"/>
  <c r="BD67" i="42" s="1"/>
  <c r="BD3" i="42" a="1"/>
  <c r="BD3" i="42" s="1"/>
  <c r="BD75" i="42" a="1"/>
  <c r="BD75" i="42" s="1"/>
  <c r="BD11" i="42" a="1"/>
  <c r="BD11" i="42" s="1"/>
  <c r="BD104" i="42" a="1"/>
  <c r="BD104" i="42" s="1"/>
  <c r="BD40" i="42" a="1"/>
  <c r="BD40" i="42" s="1"/>
  <c r="BD112" i="42" a="1"/>
  <c r="BD112" i="42" s="1"/>
  <c r="BD48" i="42" a="1"/>
  <c r="BD48" i="42" s="1"/>
  <c r="BD120" i="42" a="1"/>
  <c r="BD120" i="42" s="1"/>
  <c r="BD56" i="42" a="1"/>
  <c r="BD56" i="42" s="1"/>
  <c r="BD128" i="42" a="1"/>
  <c r="BD128" i="42" s="1"/>
  <c r="BD64" i="42" a="1"/>
  <c r="BD64" i="42" s="1"/>
  <c r="BD72" i="42" a="1"/>
  <c r="BD72" i="42" s="1"/>
  <c r="BD8" i="42" a="1"/>
  <c r="BD8" i="42" s="1"/>
  <c r="BD80" i="42" a="1"/>
  <c r="BD80" i="42" s="1"/>
  <c r="BD16" i="42" a="1"/>
  <c r="BD16" i="42" s="1"/>
  <c r="BD88" i="42" a="1"/>
  <c r="BD88" i="42" s="1"/>
  <c r="BD24" i="42" a="1"/>
  <c r="BD24" i="42" s="1"/>
  <c r="BD96" i="42" a="1"/>
  <c r="BD96" i="42" s="1"/>
  <c r="BD32" i="42" a="1"/>
  <c r="BD32" i="42" s="1"/>
  <c r="BD100" i="41" a="1"/>
  <c r="BD100" i="41" s="1"/>
  <c r="BD36" i="41" a="1"/>
  <c r="BD36" i="41" s="1"/>
  <c r="BD108" i="41" a="1"/>
  <c r="BD108" i="41" s="1"/>
  <c r="BD44" i="41" a="1"/>
  <c r="BD44" i="41" s="1"/>
  <c r="BD116" i="41" a="1"/>
  <c r="BD116" i="41" s="1"/>
  <c r="BD52" i="41" a="1"/>
  <c r="BD52" i="41" s="1"/>
  <c r="BD124" i="41" a="1"/>
  <c r="BD124" i="41" s="1"/>
  <c r="BD60" i="41" a="1"/>
  <c r="BD60" i="41" s="1"/>
  <c r="BD84" i="41" a="1"/>
  <c r="BD84" i="41" s="1"/>
  <c r="BD92" i="41" a="1"/>
  <c r="BD92" i="41" s="1"/>
  <c r="BD68" i="41" a="1"/>
  <c r="BD68" i="41" s="1"/>
  <c r="BD4" i="41" a="1"/>
  <c r="BD4" i="41" s="1"/>
  <c r="BD28" i="41" a="1"/>
  <c r="BD28" i="41" s="1"/>
  <c r="BD76" i="41" a="1"/>
  <c r="BD76" i="41" s="1"/>
  <c r="BD12" i="41" a="1"/>
  <c r="BD12" i="41" s="1"/>
  <c r="BD20" i="41" a="1"/>
  <c r="BD20" i="41" s="1"/>
  <c r="BD87" i="41" a="1"/>
  <c r="BD87" i="41" s="1"/>
  <c r="BD23" i="41" a="1"/>
  <c r="BD23" i="41" s="1"/>
  <c r="BD95" i="41" a="1"/>
  <c r="BD95" i="41" s="1"/>
  <c r="BD31" i="41" a="1"/>
  <c r="BD31" i="41" s="1"/>
  <c r="BD71" i="41" a="1"/>
  <c r="BD71" i="41" s="1"/>
  <c r="BD103" i="41" a="1"/>
  <c r="BD103" i="41" s="1"/>
  <c r="BD39" i="41" a="1"/>
  <c r="BD39" i="41" s="1"/>
  <c r="BD111" i="41" a="1"/>
  <c r="BD111" i="41" s="1"/>
  <c r="BD47" i="41" a="1"/>
  <c r="BD47" i="41" s="1"/>
  <c r="BD119" i="41" a="1"/>
  <c r="BD119" i="41" s="1"/>
  <c r="BD55" i="41" a="1"/>
  <c r="BD55" i="41" s="1"/>
  <c r="BD7" i="41" a="1"/>
  <c r="BD7" i="41" s="1"/>
  <c r="BD15" i="41" a="1"/>
  <c r="BD15" i="41" s="1"/>
  <c r="BD127" i="41" a="1"/>
  <c r="BD127" i="41" s="1"/>
  <c r="BD63" i="41" a="1"/>
  <c r="BD63" i="41" s="1"/>
  <c r="BD79" i="41" a="1"/>
  <c r="BD79" i="41" s="1"/>
  <c r="BD82" i="41" a="1"/>
  <c r="BD82" i="41" s="1"/>
  <c r="BD18" i="41" a="1"/>
  <c r="BD18" i="41" s="1"/>
  <c r="BD90" i="41" a="1"/>
  <c r="BD90" i="41" s="1"/>
  <c r="BD26" i="41" a="1"/>
  <c r="BD26" i="41" s="1"/>
  <c r="BD74" i="41" a="1"/>
  <c r="BD74" i="41" s="1"/>
  <c r="BD98" i="41" a="1"/>
  <c r="BD98" i="41" s="1"/>
  <c r="BD34" i="41" a="1"/>
  <c r="BD34" i="41" s="1"/>
  <c r="BD106" i="41" a="1"/>
  <c r="BD106" i="41" s="1"/>
  <c r="BD42" i="41" a="1"/>
  <c r="BD42" i="41" s="1"/>
  <c r="BD10" i="41" a="1"/>
  <c r="BD10" i="41" s="1"/>
  <c r="BD114" i="41" a="1"/>
  <c r="BD114" i="41" s="1"/>
  <c r="BD50" i="41" a="1"/>
  <c r="BD50" i="41" s="1"/>
  <c r="BD122" i="41" a="1"/>
  <c r="BD122" i="41" s="1"/>
  <c r="BD58" i="41" a="1"/>
  <c r="BD58" i="41" s="1"/>
  <c r="BD66" i="41" a="1"/>
  <c r="BD66" i="41" s="1"/>
  <c r="BD2" i="41" a="1"/>
  <c r="BD2" i="41" s="1"/>
  <c r="BD117" i="41" a="1"/>
  <c r="BD117" i="41" s="1"/>
  <c r="BD53" i="41" a="1"/>
  <c r="BD53" i="41" s="1"/>
  <c r="BD125" i="41" a="1"/>
  <c r="BD125" i="41" s="1"/>
  <c r="BD61" i="41" a="1"/>
  <c r="BD61" i="41" s="1"/>
  <c r="BD101" i="41" a="1"/>
  <c r="BD101" i="41" s="1"/>
  <c r="BD37" i="41" a="1"/>
  <c r="BD37" i="41" s="1"/>
  <c r="BD109" i="41" a="1"/>
  <c r="BD109" i="41" s="1"/>
  <c r="BD69" i="41" a="1"/>
  <c r="BD69" i="41" s="1"/>
  <c r="BD5" i="41" a="1"/>
  <c r="BD5" i="41" s="1"/>
  <c r="BD77" i="41" a="1"/>
  <c r="BD77" i="41" s="1"/>
  <c r="BD13" i="41" a="1"/>
  <c r="BD13" i="41" s="1"/>
  <c r="BD85" i="41" a="1"/>
  <c r="BD85" i="41" s="1"/>
  <c r="BD21" i="41" a="1"/>
  <c r="BD21" i="41" s="1"/>
  <c r="BD93" i="41" a="1"/>
  <c r="BD93" i="41" s="1"/>
  <c r="BD29" i="41" a="1"/>
  <c r="BD29" i="41" s="1"/>
  <c r="BD45" i="41" a="1"/>
  <c r="BD45" i="41" s="1"/>
  <c r="BD104" i="41" a="1"/>
  <c r="BD104" i="41" s="1"/>
  <c r="BD40" i="41" a="1"/>
  <c r="BD40" i="41" s="1"/>
  <c r="BD112" i="41" a="1"/>
  <c r="BD112" i="41" s="1"/>
  <c r="BD48" i="41" a="1"/>
  <c r="BD48" i="41" s="1"/>
  <c r="BD88" i="41" a="1"/>
  <c r="BD88" i="41" s="1"/>
  <c r="BD24" i="41" a="1"/>
  <c r="BD24" i="41" s="1"/>
  <c r="BD96" i="41" a="1"/>
  <c r="BD96" i="41" s="1"/>
  <c r="BD120" i="41" a="1"/>
  <c r="BD120" i="41" s="1"/>
  <c r="BD56" i="41" a="1"/>
  <c r="BD56" i="41" s="1"/>
  <c r="BD128" i="41" a="1"/>
  <c r="BD128" i="41" s="1"/>
  <c r="BD64" i="41" a="1"/>
  <c r="BD64" i="41" s="1"/>
  <c r="BD72" i="41" a="1"/>
  <c r="BD72" i="41" s="1"/>
  <c r="BD8" i="41" a="1"/>
  <c r="BD8" i="41" s="1"/>
  <c r="BD80" i="41" a="1"/>
  <c r="BD80" i="41" s="1"/>
  <c r="BD16" i="41" a="1"/>
  <c r="BD16" i="41" s="1"/>
  <c r="BD32" i="41" a="1"/>
  <c r="BD32" i="41" s="1"/>
  <c r="BD83" i="41" a="1"/>
  <c r="BD83" i="41" s="1"/>
  <c r="BD19" i="41" a="1"/>
  <c r="BD19" i="41" s="1"/>
  <c r="BD91" i="41" a="1"/>
  <c r="BD91" i="41" s="1"/>
  <c r="BD27" i="41" a="1"/>
  <c r="BD27" i="41" s="1"/>
  <c r="BD3" i="41" a="1"/>
  <c r="BD3" i="41" s="1"/>
  <c r="BD99" i="41" a="1"/>
  <c r="BD99" i="41" s="1"/>
  <c r="BD35" i="41" a="1"/>
  <c r="BD35" i="41" s="1"/>
  <c r="BD107" i="41" a="1"/>
  <c r="BD107" i="41" s="1"/>
  <c r="BD43" i="41" a="1"/>
  <c r="BD43" i="41" s="1"/>
  <c r="BD75" i="41" a="1"/>
  <c r="BD75" i="41" s="1"/>
  <c r="BD115" i="41" a="1"/>
  <c r="BD115" i="41" s="1"/>
  <c r="BD51" i="41" a="1"/>
  <c r="BD51" i="41" s="1"/>
  <c r="BD67" i="41" a="1"/>
  <c r="BD67" i="41" s="1"/>
  <c r="BD123" i="41" a="1"/>
  <c r="BD123" i="41" s="1"/>
  <c r="BD59" i="41" a="1"/>
  <c r="BD59" i="41" s="1"/>
  <c r="BD11" i="41" a="1"/>
  <c r="BD11" i="41" s="1"/>
  <c r="BD70" i="41" a="1"/>
  <c r="BD70" i="41" s="1"/>
  <c r="BD6" i="41" a="1"/>
  <c r="BD6" i="41" s="1"/>
  <c r="BD78" i="41" a="1"/>
  <c r="BD78" i="41" s="1"/>
  <c r="BD14" i="41" a="1"/>
  <c r="BD14" i="41" s="1"/>
  <c r="BD62" i="41" a="1"/>
  <c r="BD62" i="41" s="1"/>
  <c r="BD86" i="41" a="1"/>
  <c r="BD86" i="41" s="1"/>
  <c r="BD22" i="41" a="1"/>
  <c r="BD22" i="41" s="1"/>
  <c r="BD118" i="41" a="1"/>
  <c r="BD118" i="41" s="1"/>
  <c r="BD94" i="41" a="1"/>
  <c r="BD94" i="41" s="1"/>
  <c r="BD30" i="41" a="1"/>
  <c r="BD30" i="41" s="1"/>
  <c r="BD54" i="41" a="1"/>
  <c r="BD54" i="41" s="1"/>
  <c r="BD102" i="41" a="1"/>
  <c r="BD102" i="41" s="1"/>
  <c r="BD38" i="41" a="1"/>
  <c r="BD38" i="41" s="1"/>
  <c r="BD110" i="41" a="1"/>
  <c r="BD110" i="41" s="1"/>
  <c r="BD46" i="41" a="1"/>
  <c r="BD46" i="41" s="1"/>
  <c r="BD126" i="41" a="1"/>
  <c r="BD126" i="41" s="1"/>
  <c r="BD121" i="41" a="1"/>
  <c r="BD121" i="41" s="1"/>
  <c r="BD57" i="41" a="1"/>
  <c r="BD57" i="41" s="1"/>
  <c r="BD113" i="41" a="1"/>
  <c r="BD113" i="41" s="1"/>
  <c r="BD129" i="41" a="1"/>
  <c r="BD129" i="41" s="1"/>
  <c r="BD65" i="41" a="1"/>
  <c r="BD65" i="41" s="1"/>
  <c r="BD73" i="41" a="1"/>
  <c r="BD73" i="41" s="1"/>
  <c r="BD9" i="41" a="1"/>
  <c r="BD9" i="41" s="1"/>
  <c r="BD81" i="41" a="1"/>
  <c r="BD81" i="41" s="1"/>
  <c r="BD17" i="41" a="1"/>
  <c r="BD17" i="41" s="1"/>
  <c r="BD89" i="41" a="1"/>
  <c r="BD89" i="41" s="1"/>
  <c r="BD25" i="41" a="1"/>
  <c r="BD25" i="41" s="1"/>
  <c r="BD105" i="41" a="1"/>
  <c r="BD105" i="41" s="1"/>
  <c r="BD49" i="41" a="1"/>
  <c r="BD49" i="41" s="1"/>
  <c r="BD97" i="41" a="1"/>
  <c r="BD97" i="41" s="1"/>
  <c r="BD33" i="41" a="1"/>
  <c r="BD33" i="41" s="1"/>
  <c r="BD41" i="41" a="1"/>
  <c r="BD41" i="41" s="1"/>
  <c r="BD121" i="40" a="1"/>
  <c r="BD121" i="40" s="1"/>
  <c r="BD57" i="40" a="1"/>
  <c r="BD57" i="40" s="1"/>
  <c r="BD129" i="40" a="1"/>
  <c r="BD129" i="40" s="1"/>
  <c r="BD65" i="40" a="1"/>
  <c r="BD65" i="40" s="1"/>
  <c r="BD73" i="40" a="1"/>
  <c r="BD73" i="40" s="1"/>
  <c r="BD9" i="40" a="1"/>
  <c r="BD9" i="40" s="1"/>
  <c r="BD81" i="40" a="1"/>
  <c r="BD81" i="40" s="1"/>
  <c r="BD17" i="40" a="1"/>
  <c r="BD17" i="40" s="1"/>
  <c r="BD113" i="40" a="1"/>
  <c r="BD113" i="40" s="1"/>
  <c r="BD49" i="40" a="1"/>
  <c r="BD49" i="40" s="1"/>
  <c r="BD89" i="40" a="1"/>
  <c r="BD89" i="40" s="1"/>
  <c r="BD25" i="40" a="1"/>
  <c r="BD25" i="40" s="1"/>
  <c r="BD97" i="40" a="1"/>
  <c r="BD97" i="40" s="1"/>
  <c r="BD33" i="40" a="1"/>
  <c r="BD33" i="40" s="1"/>
  <c r="BD105" i="40" a="1"/>
  <c r="BD105" i="40" s="1"/>
  <c r="BD41" i="40" a="1"/>
  <c r="BD41" i="40" s="1"/>
  <c r="BD100" i="40" a="1"/>
  <c r="BD100" i="40" s="1"/>
  <c r="BD36" i="40" a="1"/>
  <c r="BD36" i="40" s="1"/>
  <c r="BD28" i="40" a="1"/>
  <c r="BD28" i="40" s="1"/>
  <c r="BD108" i="40" a="1"/>
  <c r="BD108" i="40" s="1"/>
  <c r="BD44" i="40" a="1"/>
  <c r="BD44" i="40" s="1"/>
  <c r="BD116" i="40" a="1"/>
  <c r="BD116" i="40" s="1"/>
  <c r="BD52" i="40" a="1"/>
  <c r="BD52" i="40" s="1"/>
  <c r="BD92" i="40" a="1"/>
  <c r="BD92" i="40" s="1"/>
  <c r="BD124" i="40" a="1"/>
  <c r="BD124" i="40" s="1"/>
  <c r="BD60" i="40" a="1"/>
  <c r="BD60" i="40" s="1"/>
  <c r="BD68" i="40" a="1"/>
  <c r="BD68" i="40" s="1"/>
  <c r="BD4" i="40" a="1"/>
  <c r="BD4" i="40" s="1"/>
  <c r="BD76" i="40" a="1"/>
  <c r="BD76" i="40" s="1"/>
  <c r="BD12" i="40" a="1"/>
  <c r="BD12" i="40" s="1"/>
  <c r="BD84" i="40" a="1"/>
  <c r="BD84" i="40" s="1"/>
  <c r="BD20" i="40" a="1"/>
  <c r="BD20" i="40" s="1"/>
  <c r="BD70" i="40" a="1"/>
  <c r="BD70" i="40" s="1"/>
  <c r="BD6" i="40" a="1"/>
  <c r="BD6" i="40" s="1"/>
  <c r="BD78" i="40" a="1"/>
  <c r="BD78" i="40" s="1"/>
  <c r="BD14" i="40" a="1"/>
  <c r="BD14" i="40" s="1"/>
  <c r="BD86" i="40" a="1"/>
  <c r="BD86" i="40" s="1"/>
  <c r="BD22" i="40" a="1"/>
  <c r="BD22" i="40" s="1"/>
  <c r="BD94" i="40" a="1"/>
  <c r="BD94" i="40" s="1"/>
  <c r="BD30" i="40" a="1"/>
  <c r="BD30" i="40" s="1"/>
  <c r="BD102" i="40" a="1"/>
  <c r="BD102" i="40" s="1"/>
  <c r="BD38" i="40" a="1"/>
  <c r="BD38" i="40" s="1"/>
  <c r="BD110" i="40" a="1"/>
  <c r="BD110" i="40" s="1"/>
  <c r="BD46" i="40" a="1"/>
  <c r="BD46" i="40" s="1"/>
  <c r="BD118" i="40" a="1"/>
  <c r="BD118" i="40" s="1"/>
  <c r="BD54" i="40" a="1"/>
  <c r="BD54" i="40" s="1"/>
  <c r="BD126" i="40" a="1"/>
  <c r="BD126" i="40" s="1"/>
  <c r="BD62" i="40" a="1"/>
  <c r="BD62" i="40" s="1"/>
  <c r="BD87" i="40" a="1"/>
  <c r="BD87" i="40" s="1"/>
  <c r="BD23" i="40" a="1"/>
  <c r="BD23" i="40" s="1"/>
  <c r="BD79" i="40" a="1"/>
  <c r="BD79" i="40" s="1"/>
  <c r="BD95" i="40" a="1"/>
  <c r="BD95" i="40" s="1"/>
  <c r="BD31" i="40" a="1"/>
  <c r="BD31" i="40" s="1"/>
  <c r="BD103" i="40" a="1"/>
  <c r="BD103" i="40" s="1"/>
  <c r="BD39" i="40" a="1"/>
  <c r="BD39" i="40" s="1"/>
  <c r="BD15" i="40" a="1"/>
  <c r="BD15" i="40" s="1"/>
  <c r="BD111" i="40" a="1"/>
  <c r="BD111" i="40" s="1"/>
  <c r="BD47" i="40" a="1"/>
  <c r="BD47" i="40" s="1"/>
  <c r="BD119" i="40" a="1"/>
  <c r="BD119" i="40" s="1"/>
  <c r="BD55" i="40" a="1"/>
  <c r="BD55" i="40" s="1"/>
  <c r="BD127" i="40" a="1"/>
  <c r="BD127" i="40" s="1"/>
  <c r="BD63" i="40" a="1"/>
  <c r="BD63" i="40" s="1"/>
  <c r="BD71" i="40" a="1"/>
  <c r="BD71" i="40" s="1"/>
  <c r="BD7" i="40" a="1"/>
  <c r="BD7" i="40" s="1"/>
  <c r="BD82" i="40" a="1"/>
  <c r="BD82" i="40" s="1"/>
  <c r="BD18" i="40" a="1"/>
  <c r="BD18" i="40" s="1"/>
  <c r="BD90" i="40" a="1"/>
  <c r="BD90" i="40" s="1"/>
  <c r="BD26" i="40" a="1"/>
  <c r="BD26" i="40" s="1"/>
  <c r="BD98" i="40" a="1"/>
  <c r="BD98" i="40" s="1"/>
  <c r="BD34" i="40" a="1"/>
  <c r="BD34" i="40" s="1"/>
  <c r="BD106" i="40" a="1"/>
  <c r="BD106" i="40" s="1"/>
  <c r="BD42" i="40" a="1"/>
  <c r="BD42" i="40" s="1"/>
  <c r="BD74" i="40" a="1"/>
  <c r="BD74" i="40" s="1"/>
  <c r="BD114" i="40" a="1"/>
  <c r="BD114" i="40" s="1"/>
  <c r="BD50" i="40" a="1"/>
  <c r="BD50" i="40" s="1"/>
  <c r="BD10" i="40" a="1"/>
  <c r="BD10" i="40" s="1"/>
  <c r="BD122" i="40" a="1"/>
  <c r="BD122" i="40" s="1"/>
  <c r="BD58" i="40" a="1"/>
  <c r="BD58" i="40" s="1"/>
  <c r="BD66" i="40" a="1"/>
  <c r="BD66" i="40" s="1"/>
  <c r="BD2" i="40" a="1"/>
  <c r="BD2" i="40" s="1"/>
  <c r="BD117" i="40" a="1"/>
  <c r="BD117" i="40" s="1"/>
  <c r="BD53" i="40" a="1"/>
  <c r="BD53" i="40" s="1"/>
  <c r="BD125" i="40" a="1"/>
  <c r="BD125" i="40" s="1"/>
  <c r="BD61" i="40" a="1"/>
  <c r="BD61" i="40" s="1"/>
  <c r="BD45" i="40" a="1"/>
  <c r="BD45" i="40" s="1"/>
  <c r="BD69" i="40" a="1"/>
  <c r="BD69" i="40" s="1"/>
  <c r="BD5" i="40" a="1"/>
  <c r="BD5" i="40" s="1"/>
  <c r="BD77" i="40" a="1"/>
  <c r="BD77" i="40" s="1"/>
  <c r="BD13" i="40" a="1"/>
  <c r="BD13" i="40" s="1"/>
  <c r="BD85" i="40" a="1"/>
  <c r="BD85" i="40" s="1"/>
  <c r="BD21" i="40" a="1"/>
  <c r="BD21" i="40" s="1"/>
  <c r="BD109" i="40" a="1"/>
  <c r="BD109" i="40" s="1"/>
  <c r="BD93" i="40" a="1"/>
  <c r="BD93" i="40" s="1"/>
  <c r="BD29" i="40" a="1"/>
  <c r="BD29" i="40" s="1"/>
  <c r="BD101" i="40" a="1"/>
  <c r="BD101" i="40" s="1"/>
  <c r="BD37" i="40" a="1"/>
  <c r="BD37" i="40" s="1"/>
  <c r="BD104" i="40" a="1"/>
  <c r="BD104" i="40" s="1"/>
  <c r="BD40" i="40" a="1"/>
  <c r="BD40" i="40" s="1"/>
  <c r="BD112" i="40" a="1"/>
  <c r="BD112" i="40" s="1"/>
  <c r="BD48" i="40" a="1"/>
  <c r="BD48" i="40" s="1"/>
  <c r="BD96" i="40" a="1"/>
  <c r="BD96" i="40" s="1"/>
  <c r="BD120" i="40" a="1"/>
  <c r="BD120" i="40" s="1"/>
  <c r="BD56" i="40" a="1"/>
  <c r="BD56" i="40" s="1"/>
  <c r="BD32" i="40" a="1"/>
  <c r="BD32" i="40" s="1"/>
  <c r="BD128" i="40" a="1"/>
  <c r="BD128" i="40" s="1"/>
  <c r="BD64" i="40" a="1"/>
  <c r="BD64" i="40" s="1"/>
  <c r="BD72" i="40" a="1"/>
  <c r="BD72" i="40" s="1"/>
  <c r="BD8" i="40" a="1"/>
  <c r="BD8" i="40" s="1"/>
  <c r="BD80" i="40" a="1"/>
  <c r="BD80" i="40" s="1"/>
  <c r="BD16" i="40" a="1"/>
  <c r="BD16" i="40" s="1"/>
  <c r="BD88" i="40" a="1"/>
  <c r="BD88" i="40" s="1"/>
  <c r="BD24" i="40" a="1"/>
  <c r="BD24" i="40" s="1"/>
  <c r="BD83" i="40" a="1"/>
  <c r="BD83" i="40" s="1"/>
  <c r="BD19" i="40" a="1"/>
  <c r="BD19" i="40" s="1"/>
  <c r="BD91" i="40" a="1"/>
  <c r="BD91" i="40" s="1"/>
  <c r="BD27" i="40" a="1"/>
  <c r="BD27" i="40" s="1"/>
  <c r="BD99" i="40" a="1"/>
  <c r="BD99" i="40" s="1"/>
  <c r="BD35" i="40" a="1"/>
  <c r="BD35" i="40" s="1"/>
  <c r="BD75" i="40" a="1"/>
  <c r="BD75" i="40" s="1"/>
  <c r="BD107" i="40" a="1"/>
  <c r="BD107" i="40" s="1"/>
  <c r="BD43" i="40" a="1"/>
  <c r="BD43" i="40" s="1"/>
  <c r="BD115" i="40" a="1"/>
  <c r="BD115" i="40" s="1"/>
  <c r="BD51" i="40" a="1"/>
  <c r="BD51" i="40" s="1"/>
  <c r="BD123" i="40" a="1"/>
  <c r="BD123" i="40" s="1"/>
  <c r="BD59" i="40" a="1"/>
  <c r="BD59" i="40" s="1"/>
  <c r="BD67" i="40" a="1"/>
  <c r="BD67" i="40" s="1"/>
  <c r="BD3" i="40" a="1"/>
  <c r="BD3" i="40" s="1"/>
  <c r="BD11" i="40" a="1"/>
  <c r="BD11" i="40" s="1"/>
  <c r="BD82" i="39" a="1"/>
  <c r="BD82" i="39" s="1"/>
  <c r="BD18" i="39" a="1"/>
  <c r="BD18" i="39" s="1"/>
  <c r="BD106" i="39" a="1"/>
  <c r="BD106" i="39" s="1"/>
  <c r="BD114" i="39" a="1"/>
  <c r="BD114" i="39" s="1"/>
  <c r="BD90" i="39" a="1"/>
  <c r="BD90" i="39" s="1"/>
  <c r="BD26" i="39" a="1"/>
  <c r="BD26" i="39" s="1"/>
  <c r="BD42" i="39" a="1"/>
  <c r="BD42" i="39" s="1"/>
  <c r="BD98" i="39" a="1"/>
  <c r="BD98" i="39" s="1"/>
  <c r="BD34" i="39" a="1"/>
  <c r="BD34" i="39" s="1"/>
  <c r="BD122" i="39" a="1"/>
  <c r="BD122" i="39" s="1"/>
  <c r="BD58" i="39" a="1"/>
  <c r="BD58" i="39" s="1"/>
  <c r="BD10" i="39" a="1"/>
  <c r="BD10" i="39" s="1"/>
  <c r="BD50" i="39" a="1"/>
  <c r="BD50" i="39" s="1"/>
  <c r="BD66" i="39" a="1"/>
  <c r="BD66" i="39" s="1"/>
  <c r="BD2" i="39" a="1"/>
  <c r="BD2" i="39" s="1"/>
  <c r="BD74" i="39" a="1"/>
  <c r="BD74" i="39" s="1"/>
  <c r="BD117" i="39" a="1"/>
  <c r="BD117" i="39" s="1"/>
  <c r="BD53" i="39" a="1"/>
  <c r="BD53" i="39" s="1"/>
  <c r="BD85" i="39" a="1"/>
  <c r="BD85" i="39" s="1"/>
  <c r="BD125" i="39" a="1"/>
  <c r="BD125" i="39" s="1"/>
  <c r="BD61" i="39" a="1"/>
  <c r="BD61" i="39" s="1"/>
  <c r="BD77" i="39" a="1"/>
  <c r="BD77" i="39" s="1"/>
  <c r="BD69" i="39" a="1"/>
  <c r="BD69" i="39" s="1"/>
  <c r="BD5" i="39" a="1"/>
  <c r="BD5" i="39" s="1"/>
  <c r="BD13" i="39" a="1"/>
  <c r="BD13" i="39" s="1"/>
  <c r="BD93" i="39" a="1"/>
  <c r="BD93" i="39" s="1"/>
  <c r="BD29" i="39" a="1"/>
  <c r="BD29" i="39" s="1"/>
  <c r="BD45" i="39" a="1"/>
  <c r="BD45" i="39" s="1"/>
  <c r="BD21" i="39" a="1"/>
  <c r="BD21" i="39" s="1"/>
  <c r="BD101" i="39" a="1"/>
  <c r="BD101" i="39" s="1"/>
  <c r="BD37" i="39" a="1"/>
  <c r="BD37" i="39" s="1"/>
  <c r="BD109" i="39" a="1"/>
  <c r="BD109" i="39" s="1"/>
  <c r="BD104" i="39" a="1"/>
  <c r="BD104" i="39" s="1"/>
  <c r="BD40" i="39" a="1"/>
  <c r="BD40" i="39" s="1"/>
  <c r="BD64" i="39" a="1"/>
  <c r="BD64" i="39" s="1"/>
  <c r="BD112" i="39" a="1"/>
  <c r="BD112" i="39" s="1"/>
  <c r="BD48" i="39" a="1"/>
  <c r="BD48" i="39" s="1"/>
  <c r="BD120" i="39" a="1"/>
  <c r="BD120" i="39" s="1"/>
  <c r="BD56" i="39" a="1"/>
  <c r="BD56" i="39" s="1"/>
  <c r="BD128" i="39" a="1"/>
  <c r="BD128" i="39" s="1"/>
  <c r="BD72" i="39" a="1"/>
  <c r="BD72" i="39" s="1"/>
  <c r="BD80" i="39" a="1"/>
  <c r="BD80" i="39" s="1"/>
  <c r="BD16" i="39" a="1"/>
  <c r="BD16" i="39" s="1"/>
  <c r="BD32" i="39" a="1"/>
  <c r="BD32" i="39" s="1"/>
  <c r="BD88" i="39" a="1"/>
  <c r="BD88" i="39" s="1"/>
  <c r="BD24" i="39" a="1"/>
  <c r="BD24" i="39" s="1"/>
  <c r="BD96" i="39" a="1"/>
  <c r="BD96" i="39" s="1"/>
  <c r="BD8" i="39" a="1"/>
  <c r="BD8" i="39" s="1"/>
  <c r="BD70" i="39" a="1"/>
  <c r="BD70" i="39" s="1"/>
  <c r="BD6" i="39" a="1"/>
  <c r="BD6" i="39" s="1"/>
  <c r="BD78" i="39" a="1"/>
  <c r="BD78" i="39" s="1"/>
  <c r="BD14" i="39" a="1"/>
  <c r="BD14" i="39" s="1"/>
  <c r="BD94" i="39" a="1"/>
  <c r="BD94" i="39" s="1"/>
  <c r="BD30" i="39" a="1"/>
  <c r="BD30" i="39" s="1"/>
  <c r="BD86" i="39" a="1"/>
  <c r="BD86" i="39" s="1"/>
  <c r="BD22" i="39" a="1"/>
  <c r="BD22" i="39" s="1"/>
  <c r="BD102" i="39" a="1"/>
  <c r="BD102" i="39" s="1"/>
  <c r="BD110" i="39" a="1"/>
  <c r="BD110" i="39" s="1"/>
  <c r="BD46" i="39" a="1"/>
  <c r="BD46" i="39" s="1"/>
  <c r="BD62" i="39" a="1"/>
  <c r="BD62" i="39" s="1"/>
  <c r="BD118" i="39" a="1"/>
  <c r="BD118" i="39" s="1"/>
  <c r="BD54" i="39" a="1"/>
  <c r="BD54" i="39" s="1"/>
  <c r="BD126" i="39" a="1"/>
  <c r="BD126" i="39" s="1"/>
  <c r="BD38" i="39" a="1"/>
  <c r="BD38" i="39" s="1"/>
  <c r="BD83" i="39" a="1"/>
  <c r="BD83" i="39" s="1"/>
  <c r="BD19" i="39" a="1"/>
  <c r="BD19" i="39" s="1"/>
  <c r="BD91" i="39" a="1"/>
  <c r="BD91" i="39" s="1"/>
  <c r="BD27" i="39" a="1"/>
  <c r="BD27" i="39" s="1"/>
  <c r="BD107" i="39" a="1"/>
  <c r="BD107" i="39" s="1"/>
  <c r="BD99" i="39" a="1"/>
  <c r="BD99" i="39" s="1"/>
  <c r="BD35" i="39" a="1"/>
  <c r="BD35" i="39" s="1"/>
  <c r="BD43" i="39" a="1"/>
  <c r="BD43" i="39" s="1"/>
  <c r="BD123" i="39" a="1"/>
  <c r="BD123" i="39" s="1"/>
  <c r="BD59" i="39" a="1"/>
  <c r="BD59" i="39" s="1"/>
  <c r="BD75" i="39" a="1"/>
  <c r="BD75" i="39" s="1"/>
  <c r="BD11" i="39" a="1"/>
  <c r="BD11" i="39" s="1"/>
  <c r="BD67" i="39" a="1"/>
  <c r="BD67" i="39" s="1"/>
  <c r="BD3" i="39" a="1"/>
  <c r="BD3" i="39" s="1"/>
  <c r="BD115" i="39" a="1"/>
  <c r="BD115" i="39" s="1"/>
  <c r="BD51" i="39" a="1"/>
  <c r="BD51" i="39" s="1"/>
  <c r="BD121" i="39" a="1"/>
  <c r="BD121" i="39" s="1"/>
  <c r="BD57" i="39" a="1"/>
  <c r="BD57" i="39" s="1"/>
  <c r="BD81" i="39" a="1"/>
  <c r="BD81" i="39" s="1"/>
  <c r="BD129" i="39" a="1"/>
  <c r="BD129" i="39" s="1"/>
  <c r="BD65" i="39" a="1"/>
  <c r="BD65" i="39" s="1"/>
  <c r="BD17" i="39" a="1"/>
  <c r="BD17" i="39" s="1"/>
  <c r="BD73" i="39" a="1"/>
  <c r="BD73" i="39" s="1"/>
  <c r="BD9" i="39" a="1"/>
  <c r="BD9" i="39" s="1"/>
  <c r="BD89" i="39" a="1"/>
  <c r="BD89" i="39" s="1"/>
  <c r="BD97" i="39" a="1"/>
  <c r="BD97" i="39" s="1"/>
  <c r="BD33" i="39" a="1"/>
  <c r="BD33" i="39" s="1"/>
  <c r="BD113" i="39" a="1"/>
  <c r="BD113" i="39" s="1"/>
  <c r="BD49" i="39" a="1"/>
  <c r="BD49" i="39" s="1"/>
  <c r="BD105" i="39" a="1"/>
  <c r="BD105" i="39" s="1"/>
  <c r="BD41" i="39" a="1"/>
  <c r="BD41" i="39" s="1"/>
  <c r="BD25" i="39" a="1"/>
  <c r="BD25" i="39" s="1"/>
  <c r="BD87" i="39" a="1"/>
  <c r="BD87" i="39" s="1"/>
  <c r="BD23" i="39" a="1"/>
  <c r="BD23" i="39" s="1"/>
  <c r="BD47" i="39" a="1"/>
  <c r="BD47" i="39" s="1"/>
  <c r="BD95" i="39" a="1"/>
  <c r="BD95" i="39" s="1"/>
  <c r="BD31" i="39" a="1"/>
  <c r="BD31" i="39" s="1"/>
  <c r="BD103" i="39" a="1"/>
  <c r="BD103" i="39" s="1"/>
  <c r="BD39" i="39" a="1"/>
  <c r="BD39" i="39" s="1"/>
  <c r="BD111" i="39" a="1"/>
  <c r="BD111" i="39" s="1"/>
  <c r="BD127" i="39" a="1"/>
  <c r="BD127" i="39" s="1"/>
  <c r="BD63" i="39" a="1"/>
  <c r="BD63" i="39" s="1"/>
  <c r="BD119" i="39" a="1"/>
  <c r="BD119" i="39" s="1"/>
  <c r="BD55" i="39" a="1"/>
  <c r="BD55" i="39" s="1"/>
  <c r="BD71" i="39" a="1"/>
  <c r="BD71" i="39" s="1"/>
  <c r="BD7" i="39" a="1"/>
  <c r="BD7" i="39" s="1"/>
  <c r="BD79" i="39" a="1"/>
  <c r="BD79" i="39" s="1"/>
  <c r="BD15" i="39" a="1"/>
  <c r="BD15" i="39" s="1"/>
  <c r="BD100" i="39" a="1"/>
  <c r="BD100" i="39" s="1"/>
  <c r="BD36" i="39" a="1"/>
  <c r="BD36" i="39" s="1"/>
  <c r="BD68" i="39" a="1"/>
  <c r="BD68" i="39" s="1"/>
  <c r="BD4" i="39" a="1"/>
  <c r="BD4" i="39" s="1"/>
  <c r="BD108" i="39" a="1"/>
  <c r="BD108" i="39" s="1"/>
  <c r="BD44" i="39" a="1"/>
  <c r="BD44" i="39" s="1"/>
  <c r="BD124" i="39" a="1"/>
  <c r="BD124" i="39" s="1"/>
  <c r="BD60" i="39" a="1"/>
  <c r="BD60" i="39" s="1"/>
  <c r="BD116" i="39" a="1"/>
  <c r="BD116" i="39" s="1"/>
  <c r="BD52" i="39" a="1"/>
  <c r="BD52" i="39" s="1"/>
  <c r="BD76" i="39" a="1"/>
  <c r="BD76" i="39" s="1"/>
  <c r="BD12" i="39" a="1"/>
  <c r="BD12" i="39" s="1"/>
  <c r="BD92" i="39" a="1"/>
  <c r="BD92" i="39" s="1"/>
  <c r="BD84" i="39" a="1"/>
  <c r="BD84" i="39" s="1"/>
  <c r="BD20" i="39" a="1"/>
  <c r="BD20" i="39" s="1"/>
  <c r="BD28" i="39" a="1"/>
  <c r="BD28" i="39" s="1"/>
  <c r="BD121" i="38" a="1"/>
  <c r="BD121" i="38" s="1"/>
  <c r="BD57" i="38" a="1"/>
  <c r="BD57" i="38" s="1"/>
  <c r="BD129" i="38" a="1"/>
  <c r="BD129" i="38" s="1"/>
  <c r="BD65" i="38" a="1"/>
  <c r="BD65" i="38" s="1"/>
  <c r="BD97" i="38" a="1"/>
  <c r="BD97" i="38" s="1"/>
  <c r="BD105" i="38" a="1"/>
  <c r="BD105" i="38" s="1"/>
  <c r="BD41" i="38" a="1"/>
  <c r="BD41" i="38" s="1"/>
  <c r="BD73" i="38" a="1"/>
  <c r="BD73" i="38" s="1"/>
  <c r="BD9" i="38" a="1"/>
  <c r="BD9" i="38" s="1"/>
  <c r="BD81" i="38" a="1"/>
  <c r="BD81" i="38" s="1"/>
  <c r="BD17" i="38" a="1"/>
  <c r="BD17" i="38" s="1"/>
  <c r="BD89" i="38" a="1"/>
  <c r="BD89" i="38" s="1"/>
  <c r="BD25" i="38" a="1"/>
  <c r="BD25" i="38" s="1"/>
  <c r="BD113" i="38" a="1"/>
  <c r="BD113" i="38" s="1"/>
  <c r="BD49" i="38" a="1"/>
  <c r="BD49" i="38" s="1"/>
  <c r="BD33" i="38" a="1"/>
  <c r="BD33" i="38" s="1"/>
  <c r="BD87" i="38" a="1"/>
  <c r="BD87" i="38" s="1"/>
  <c r="BD23" i="38" a="1"/>
  <c r="BD23" i="38" s="1"/>
  <c r="BD7" i="38" a="1"/>
  <c r="BD7" i="38" s="1"/>
  <c r="BD95" i="38" a="1"/>
  <c r="BD95" i="38" s="1"/>
  <c r="BD31" i="38" a="1"/>
  <c r="BD31" i="38" s="1"/>
  <c r="BD71" i="38" a="1"/>
  <c r="BD71" i="38" s="1"/>
  <c r="BD103" i="38" a="1"/>
  <c r="BD103" i="38" s="1"/>
  <c r="BD39" i="38" a="1"/>
  <c r="BD39" i="38" s="1"/>
  <c r="BD111" i="38" a="1"/>
  <c r="BD111" i="38" s="1"/>
  <c r="BD47" i="38" a="1"/>
  <c r="BD47" i="38" s="1"/>
  <c r="BD119" i="38" a="1"/>
  <c r="BD119" i="38" s="1"/>
  <c r="BD55" i="38" a="1"/>
  <c r="BD55" i="38" s="1"/>
  <c r="BD127" i="38" a="1"/>
  <c r="BD127" i="38" s="1"/>
  <c r="BD79" i="38" a="1"/>
  <c r="BD79" i="38" s="1"/>
  <c r="BD15" i="38" a="1"/>
  <c r="BD15" i="38" s="1"/>
  <c r="BD63" i="38" a="1"/>
  <c r="BD63" i="38" s="1"/>
  <c r="BD82" i="38" a="1"/>
  <c r="BD82" i="38" s="1"/>
  <c r="BD18" i="38" a="1"/>
  <c r="BD18" i="38" s="1"/>
  <c r="BD58" i="38" a="1"/>
  <c r="BD58" i="38" s="1"/>
  <c r="BD90" i="38" a="1"/>
  <c r="BD90" i="38" s="1"/>
  <c r="BD26" i="38" a="1"/>
  <c r="BD26" i="38" s="1"/>
  <c r="BD66" i="38" a="1"/>
  <c r="BD66" i="38" s="1"/>
  <c r="BD98" i="38" a="1"/>
  <c r="BD98" i="38" s="1"/>
  <c r="BD34" i="38" a="1"/>
  <c r="BD34" i="38" s="1"/>
  <c r="BD122" i="38" a="1"/>
  <c r="BD122" i="38" s="1"/>
  <c r="BD106" i="38" a="1"/>
  <c r="BD106" i="38" s="1"/>
  <c r="BD42" i="38" a="1"/>
  <c r="BD42" i="38" s="1"/>
  <c r="BD114" i="38" a="1"/>
  <c r="BD114" i="38" s="1"/>
  <c r="BD50" i="38" a="1"/>
  <c r="BD50" i="38" s="1"/>
  <c r="BD2" i="38" a="1"/>
  <c r="BD2" i="38" s="1"/>
  <c r="BD74" i="38" a="1"/>
  <c r="BD74" i="38" s="1"/>
  <c r="BD10" i="38" a="1"/>
  <c r="BD10" i="38" s="1"/>
  <c r="BD117" i="38" a="1"/>
  <c r="BD117" i="38" s="1"/>
  <c r="BD53" i="38" a="1"/>
  <c r="BD53" i="38" s="1"/>
  <c r="BD93" i="38" a="1"/>
  <c r="BD93" i="38" s="1"/>
  <c r="BD29" i="38" a="1"/>
  <c r="BD29" i="38" s="1"/>
  <c r="BD101" i="38" a="1"/>
  <c r="BD101" i="38" s="1"/>
  <c r="BD37" i="38" a="1"/>
  <c r="BD37" i="38" s="1"/>
  <c r="BD125" i="38" a="1"/>
  <c r="BD125" i="38" s="1"/>
  <c r="BD61" i="38" a="1"/>
  <c r="BD61" i="38" s="1"/>
  <c r="BD69" i="38" a="1"/>
  <c r="BD69" i="38" s="1"/>
  <c r="BD5" i="38" a="1"/>
  <c r="BD5" i="38" s="1"/>
  <c r="BD77" i="38" a="1"/>
  <c r="BD77" i="38" s="1"/>
  <c r="BD13" i="38" a="1"/>
  <c r="BD13" i="38" s="1"/>
  <c r="BD85" i="38" a="1"/>
  <c r="BD85" i="38" s="1"/>
  <c r="BD21" i="38" a="1"/>
  <c r="BD21" i="38" s="1"/>
  <c r="BD109" i="38" a="1"/>
  <c r="BD109" i="38" s="1"/>
  <c r="BD45" i="38" a="1"/>
  <c r="BD45" i="38" s="1"/>
  <c r="BD100" i="38" a="1"/>
  <c r="BD100" i="38" s="1"/>
  <c r="BD36" i="38" a="1"/>
  <c r="BD36" i="38" s="1"/>
  <c r="BD20" i="38" a="1"/>
  <c r="BD20" i="38" s="1"/>
  <c r="BD108" i="38" a="1"/>
  <c r="BD108" i="38" s="1"/>
  <c r="BD44" i="38" a="1"/>
  <c r="BD44" i="38" s="1"/>
  <c r="BD76" i="38" a="1"/>
  <c r="BD76" i="38" s="1"/>
  <c r="BD84" i="38" a="1"/>
  <c r="BD84" i="38" s="1"/>
  <c r="BD116" i="38" a="1"/>
  <c r="BD116" i="38" s="1"/>
  <c r="BD52" i="38" a="1"/>
  <c r="BD52" i="38" s="1"/>
  <c r="BD124" i="38" a="1"/>
  <c r="BD124" i="38" s="1"/>
  <c r="BD60" i="38" a="1"/>
  <c r="BD60" i="38" s="1"/>
  <c r="BD68" i="38" a="1"/>
  <c r="BD68" i="38" s="1"/>
  <c r="BD4" i="38" a="1"/>
  <c r="BD4" i="38" s="1"/>
  <c r="BD12" i="38" a="1"/>
  <c r="BD12" i="38" s="1"/>
  <c r="BD92" i="38" a="1"/>
  <c r="BD92" i="38" s="1"/>
  <c r="BD28" i="38" a="1"/>
  <c r="BD28" i="38" s="1"/>
  <c r="BD83" i="38" a="1"/>
  <c r="BD83" i="38" s="1"/>
  <c r="BD19" i="38" a="1"/>
  <c r="BD19" i="38" s="1"/>
  <c r="BD67" i="38" a="1"/>
  <c r="BD67" i="38" s="1"/>
  <c r="BD91" i="38" a="1"/>
  <c r="BD91" i="38" s="1"/>
  <c r="BD27" i="38" a="1"/>
  <c r="BD27" i="38" s="1"/>
  <c r="BD3" i="38" a="1"/>
  <c r="BD3" i="38" s="1"/>
  <c r="BD99" i="38" a="1"/>
  <c r="BD99" i="38" s="1"/>
  <c r="BD35" i="38" a="1"/>
  <c r="BD35" i="38" s="1"/>
  <c r="BD107" i="38" a="1"/>
  <c r="BD107" i="38" s="1"/>
  <c r="BD43" i="38" a="1"/>
  <c r="BD43" i="38" s="1"/>
  <c r="BD123" i="38" a="1"/>
  <c r="BD123" i="38" s="1"/>
  <c r="BD115" i="38" a="1"/>
  <c r="BD115" i="38" s="1"/>
  <c r="BD51" i="38" a="1"/>
  <c r="BD51" i="38" s="1"/>
  <c r="BD59" i="38" a="1"/>
  <c r="BD59" i="38" s="1"/>
  <c r="BD75" i="38" a="1"/>
  <c r="BD75" i="38" s="1"/>
  <c r="BD11" i="38" a="1"/>
  <c r="BD11" i="38" s="1"/>
  <c r="BD70" i="38" a="1"/>
  <c r="BD70" i="38" s="1"/>
  <c r="BD6" i="38" a="1"/>
  <c r="BD6" i="38" s="1"/>
  <c r="BD110" i="38" a="1"/>
  <c r="BD110" i="38" s="1"/>
  <c r="BD78" i="38" a="1"/>
  <c r="BD78" i="38" s="1"/>
  <c r="BD14" i="38" a="1"/>
  <c r="BD14" i="38" s="1"/>
  <c r="BD46" i="38" a="1"/>
  <c r="BD46" i="38" s="1"/>
  <c r="BD54" i="38" a="1"/>
  <c r="BD54" i="38" s="1"/>
  <c r="BD86" i="38" a="1"/>
  <c r="BD86" i="38" s="1"/>
  <c r="BD22" i="38" a="1"/>
  <c r="BD22" i="38" s="1"/>
  <c r="BD94" i="38" a="1"/>
  <c r="BD94" i="38" s="1"/>
  <c r="BD30" i="38" a="1"/>
  <c r="BD30" i="38" s="1"/>
  <c r="BD102" i="38" a="1"/>
  <c r="BD102" i="38" s="1"/>
  <c r="BD38" i="38" a="1"/>
  <c r="BD38" i="38" s="1"/>
  <c r="BD118" i="38" a="1"/>
  <c r="BD118" i="38" s="1"/>
  <c r="BD126" i="38" a="1"/>
  <c r="BD126" i="38" s="1"/>
  <c r="BD62" i="38" a="1"/>
  <c r="BD62" i="38" s="1"/>
  <c r="BD104" i="38" a="1"/>
  <c r="BD104" i="38" s="1"/>
  <c r="BD40" i="38" a="1"/>
  <c r="BD40" i="38" s="1"/>
  <c r="BD80" i="38" a="1"/>
  <c r="BD80" i="38" s="1"/>
  <c r="BD88" i="38" a="1"/>
  <c r="BD88" i="38" s="1"/>
  <c r="BD112" i="38" a="1"/>
  <c r="BD112" i="38" s="1"/>
  <c r="BD48" i="38" a="1"/>
  <c r="BD48" i="38" s="1"/>
  <c r="BD16" i="38" a="1"/>
  <c r="BD16" i="38" s="1"/>
  <c r="BD24" i="38" a="1"/>
  <c r="BD24" i="38" s="1"/>
  <c r="BD120" i="38" a="1"/>
  <c r="BD120" i="38" s="1"/>
  <c r="BD56" i="38" a="1"/>
  <c r="BD56" i="38" s="1"/>
  <c r="BD128" i="38" a="1"/>
  <c r="BD128" i="38" s="1"/>
  <c r="BD64" i="38" a="1"/>
  <c r="BD64" i="38" s="1"/>
  <c r="BD72" i="38" a="1"/>
  <c r="BD72" i="38" s="1"/>
  <c r="BD8" i="38" a="1"/>
  <c r="BD8" i="38" s="1"/>
  <c r="BD96" i="38" a="1"/>
  <c r="BD96" i="38" s="1"/>
  <c r="BD32" i="38" a="1"/>
  <c r="BD32" i="38" s="1"/>
  <c r="BD70" i="37" a="1"/>
  <c r="BD70" i="37" s="1"/>
  <c r="BD6" i="37" a="1"/>
  <c r="BD6" i="37" s="1"/>
  <c r="BD78" i="37" a="1"/>
  <c r="BD78" i="37" s="1"/>
  <c r="BD14" i="37" a="1"/>
  <c r="BD14" i="37" s="1"/>
  <c r="BD86" i="37" a="1"/>
  <c r="BD86" i="37" s="1"/>
  <c r="BD22" i="37" a="1"/>
  <c r="BD22" i="37" s="1"/>
  <c r="BD118" i="37" a="1"/>
  <c r="BD118" i="37" s="1"/>
  <c r="BD94" i="37" a="1"/>
  <c r="BD94" i="37" s="1"/>
  <c r="BD30" i="37" a="1"/>
  <c r="BD30" i="37" s="1"/>
  <c r="BD54" i="37" a="1"/>
  <c r="BD54" i="37" s="1"/>
  <c r="BD102" i="37" a="1"/>
  <c r="BD102" i="37" s="1"/>
  <c r="BD38" i="37" a="1"/>
  <c r="BD38" i="37" s="1"/>
  <c r="BD110" i="37" a="1"/>
  <c r="BD110" i="37" s="1"/>
  <c r="BD46" i="37" a="1"/>
  <c r="BD46" i="37" s="1"/>
  <c r="BD126" i="37" a="1"/>
  <c r="BD126" i="37" s="1"/>
  <c r="BD62" i="37" a="1"/>
  <c r="BD62" i="37" s="1"/>
  <c r="BD83" i="37" a="1"/>
  <c r="BD83" i="37" s="1"/>
  <c r="BD19" i="37" a="1"/>
  <c r="BD19" i="37" s="1"/>
  <c r="BD91" i="37" a="1"/>
  <c r="BD91" i="37" s="1"/>
  <c r="BD27" i="37" a="1"/>
  <c r="BD27" i="37" s="1"/>
  <c r="BD3" i="37" a="1"/>
  <c r="BD3" i="37" s="1"/>
  <c r="BD99" i="37" a="1"/>
  <c r="BD99" i="37" s="1"/>
  <c r="BD35" i="37" a="1"/>
  <c r="BD35" i="37" s="1"/>
  <c r="BD107" i="37" a="1"/>
  <c r="BD107" i="37" s="1"/>
  <c r="BD43" i="37" a="1"/>
  <c r="BD43" i="37" s="1"/>
  <c r="BD115" i="37" a="1"/>
  <c r="BD115" i="37" s="1"/>
  <c r="BD51" i="37" a="1"/>
  <c r="BD51" i="37" s="1"/>
  <c r="BD123" i="37" a="1"/>
  <c r="BD123" i="37" s="1"/>
  <c r="BD59" i="37" a="1"/>
  <c r="BD59" i="37" s="1"/>
  <c r="BD75" i="37" a="1"/>
  <c r="BD75" i="37" s="1"/>
  <c r="BD11" i="37" a="1"/>
  <c r="BD11" i="37" s="1"/>
  <c r="BD67" i="37" a="1"/>
  <c r="BD67" i="37" s="1"/>
  <c r="BD100" i="37" a="1"/>
  <c r="BD100" i="37" s="1"/>
  <c r="BD36" i="37" a="1"/>
  <c r="BD36" i="37" s="1"/>
  <c r="BD108" i="37" a="1"/>
  <c r="BD108" i="37" s="1"/>
  <c r="BD44" i="37" a="1"/>
  <c r="BD44" i="37" s="1"/>
  <c r="BD116" i="37" a="1"/>
  <c r="BD116" i="37" s="1"/>
  <c r="BD52" i="37" a="1"/>
  <c r="BD52" i="37" s="1"/>
  <c r="BD124" i="37" a="1"/>
  <c r="BD124" i="37" s="1"/>
  <c r="BD60" i="37" a="1"/>
  <c r="BD60" i="37" s="1"/>
  <c r="BD68" i="37" a="1"/>
  <c r="BD68" i="37" s="1"/>
  <c r="BD4" i="37" a="1"/>
  <c r="BD4" i="37" s="1"/>
  <c r="BD76" i="37" a="1"/>
  <c r="BD76" i="37" s="1"/>
  <c r="BD12" i="37" a="1"/>
  <c r="BD12" i="37" s="1"/>
  <c r="BD84" i="37" a="1"/>
  <c r="BD84" i="37" s="1"/>
  <c r="BD92" i="37" a="1"/>
  <c r="BD92" i="37" s="1"/>
  <c r="BD28" i="37" a="1"/>
  <c r="BD28" i="37" s="1"/>
  <c r="BD20" i="37" a="1"/>
  <c r="BD20" i="37" s="1"/>
  <c r="BD87" i="37" a="1"/>
  <c r="BD87" i="37" s="1"/>
  <c r="BD23" i="37" a="1"/>
  <c r="BD23" i="37" s="1"/>
  <c r="BD95" i="37" a="1"/>
  <c r="BD95" i="37" s="1"/>
  <c r="BD31" i="37" a="1"/>
  <c r="BD31" i="37" s="1"/>
  <c r="BD103" i="37" a="1"/>
  <c r="BD103" i="37" s="1"/>
  <c r="BD39" i="37" a="1"/>
  <c r="BD39" i="37" s="1"/>
  <c r="BD71" i="37" a="1"/>
  <c r="BD71" i="37" s="1"/>
  <c r="BD111" i="37" a="1"/>
  <c r="BD111" i="37" s="1"/>
  <c r="BD47" i="37" a="1"/>
  <c r="BD47" i="37" s="1"/>
  <c r="BD7" i="37" a="1"/>
  <c r="BD7" i="37" s="1"/>
  <c r="BD119" i="37" a="1"/>
  <c r="BD119" i="37" s="1"/>
  <c r="BD55" i="37" a="1"/>
  <c r="BD55" i="37" s="1"/>
  <c r="BD127" i="37" a="1"/>
  <c r="BD127" i="37" s="1"/>
  <c r="BD63" i="37" a="1"/>
  <c r="BD63" i="37" s="1"/>
  <c r="BD79" i="37" a="1"/>
  <c r="BD79" i="37" s="1"/>
  <c r="BD15" i="37" a="1"/>
  <c r="BD15" i="37" s="1"/>
  <c r="BD121" i="37" a="1"/>
  <c r="BD121" i="37" s="1"/>
  <c r="BD57" i="37" a="1"/>
  <c r="BD57" i="37" s="1"/>
  <c r="BD129" i="37" a="1"/>
  <c r="BD129" i="37" s="1"/>
  <c r="BD65" i="37" a="1"/>
  <c r="BD65" i="37" s="1"/>
  <c r="BD41" i="37" a="1"/>
  <c r="BD41" i="37" s="1"/>
  <c r="BD73" i="37" a="1"/>
  <c r="BD73" i="37" s="1"/>
  <c r="BD9" i="37" a="1"/>
  <c r="BD9" i="37" s="1"/>
  <c r="BD81" i="37" a="1"/>
  <c r="BD81" i="37" s="1"/>
  <c r="BD17" i="37" a="1"/>
  <c r="BD17" i="37" s="1"/>
  <c r="BD89" i="37" a="1"/>
  <c r="BD89" i="37" s="1"/>
  <c r="BD25" i="37" a="1"/>
  <c r="BD25" i="37" s="1"/>
  <c r="BD97" i="37" a="1"/>
  <c r="BD97" i="37" s="1"/>
  <c r="BD33" i="37" a="1"/>
  <c r="BD33" i="37" s="1"/>
  <c r="BD113" i="37" a="1"/>
  <c r="BD113" i="37" s="1"/>
  <c r="BD49" i="37" a="1"/>
  <c r="BD49" i="37" s="1"/>
  <c r="BD105" i="37" a="1"/>
  <c r="BD105" i="37" s="1"/>
  <c r="BD82" i="37" a="1"/>
  <c r="BD82" i="37" s="1"/>
  <c r="BD18" i="37" a="1"/>
  <c r="BD18" i="37" s="1"/>
  <c r="BD90" i="37" a="1"/>
  <c r="BD90" i="37" s="1"/>
  <c r="BD26" i="37" a="1"/>
  <c r="BD26" i="37" s="1"/>
  <c r="BD98" i="37" a="1"/>
  <c r="BD98" i="37" s="1"/>
  <c r="BD34" i="37" a="1"/>
  <c r="BD34" i="37" s="1"/>
  <c r="BD106" i="37" a="1"/>
  <c r="BD106" i="37" s="1"/>
  <c r="BD42" i="37" a="1"/>
  <c r="BD42" i="37" s="1"/>
  <c r="BD114" i="37" a="1"/>
  <c r="BD114" i="37" s="1"/>
  <c r="BD50" i="37" a="1"/>
  <c r="BD50" i="37" s="1"/>
  <c r="BD122" i="37" a="1"/>
  <c r="BD122" i="37" s="1"/>
  <c r="BD58" i="37" a="1"/>
  <c r="BD58" i="37" s="1"/>
  <c r="BD66" i="37" a="1"/>
  <c r="BD66" i="37" s="1"/>
  <c r="BD74" i="37" a="1"/>
  <c r="BD74" i="37" s="1"/>
  <c r="BD10" i="37" a="1"/>
  <c r="BD10" i="37" s="1"/>
  <c r="BD2" i="37" a="1"/>
  <c r="BD2" i="37" s="1"/>
  <c r="BD117" i="37" a="1"/>
  <c r="BD117" i="37" s="1"/>
  <c r="BD53" i="37" a="1"/>
  <c r="BD53" i="37" s="1"/>
  <c r="BD125" i="37" a="1"/>
  <c r="BD125" i="37" s="1"/>
  <c r="BD61" i="37" a="1"/>
  <c r="BD61" i="37" s="1"/>
  <c r="BD69" i="37" a="1"/>
  <c r="BD69" i="37" s="1"/>
  <c r="BD5" i="37" a="1"/>
  <c r="BD5" i="37" s="1"/>
  <c r="BD37" i="37" a="1"/>
  <c r="BD37" i="37" s="1"/>
  <c r="BD77" i="37" a="1"/>
  <c r="BD77" i="37" s="1"/>
  <c r="BD13" i="37" a="1"/>
  <c r="BD13" i="37" s="1"/>
  <c r="BD85" i="37" a="1"/>
  <c r="BD85" i="37" s="1"/>
  <c r="BD21" i="37" a="1"/>
  <c r="BD21" i="37" s="1"/>
  <c r="BD101" i="37" a="1"/>
  <c r="BD101" i="37" s="1"/>
  <c r="BD93" i="37" a="1"/>
  <c r="BD93" i="37" s="1"/>
  <c r="BD29" i="37" a="1"/>
  <c r="BD29" i="37" s="1"/>
  <c r="BD109" i="37" a="1"/>
  <c r="BD109" i="37" s="1"/>
  <c r="BD45" i="37" a="1"/>
  <c r="BD45" i="37" s="1"/>
  <c r="BD104" i="37" a="1"/>
  <c r="BD104" i="37" s="1"/>
  <c r="BD40" i="37" a="1"/>
  <c r="BD40" i="37" s="1"/>
  <c r="BD112" i="37" a="1"/>
  <c r="BD112" i="37" s="1"/>
  <c r="BD48" i="37" a="1"/>
  <c r="BD48" i="37" s="1"/>
  <c r="BD120" i="37" a="1"/>
  <c r="BD120" i="37" s="1"/>
  <c r="BD56" i="37" a="1"/>
  <c r="BD56" i="37" s="1"/>
  <c r="BD24" i="37" a="1"/>
  <c r="BD24" i="37" s="1"/>
  <c r="BD128" i="37" a="1"/>
  <c r="BD128" i="37" s="1"/>
  <c r="BD64" i="37" a="1"/>
  <c r="BD64" i="37" s="1"/>
  <c r="BD72" i="37" a="1"/>
  <c r="BD72" i="37" s="1"/>
  <c r="BD8" i="37" a="1"/>
  <c r="BD8" i="37" s="1"/>
  <c r="BD88" i="37" a="1"/>
  <c r="BD88" i="37" s="1"/>
  <c r="BD80" i="37" a="1"/>
  <c r="BD80" i="37" s="1"/>
  <c r="BD16" i="37" a="1"/>
  <c r="BD16" i="37" s="1"/>
  <c r="BD96" i="37" a="1"/>
  <c r="BD96" i="37" s="1"/>
  <c r="BD32" i="37" a="1"/>
  <c r="BD32" i="37" s="1"/>
  <c r="BD70" i="36" a="1"/>
  <c r="BD70" i="36" s="1"/>
  <c r="BD6" i="36" a="1"/>
  <c r="BD6" i="36" s="1"/>
  <c r="BD78" i="36" a="1"/>
  <c r="BD78" i="36" s="1"/>
  <c r="BD14" i="36" a="1"/>
  <c r="BD14" i="36" s="1"/>
  <c r="BD62" i="36" a="1"/>
  <c r="BD62" i="36" s="1"/>
  <c r="BD86" i="36" a="1"/>
  <c r="BD86" i="36" s="1"/>
  <c r="BD22" i="36" a="1"/>
  <c r="BD22" i="36" s="1"/>
  <c r="BD94" i="36" a="1"/>
  <c r="BD94" i="36" s="1"/>
  <c r="BD30" i="36" a="1"/>
  <c r="BD30" i="36" s="1"/>
  <c r="BD102" i="36" a="1"/>
  <c r="BD102" i="36" s="1"/>
  <c r="BD38" i="36" a="1"/>
  <c r="BD38" i="36" s="1"/>
  <c r="BD110" i="36" a="1"/>
  <c r="BD110" i="36" s="1"/>
  <c r="BD46" i="36" a="1"/>
  <c r="BD46" i="36" s="1"/>
  <c r="BD118" i="36" a="1"/>
  <c r="BD118" i="36" s="1"/>
  <c r="BD54" i="36" a="1"/>
  <c r="BD54" i="36" s="1"/>
  <c r="BD126" i="36" a="1"/>
  <c r="BD126" i="36" s="1"/>
  <c r="BD83" i="36" a="1"/>
  <c r="BD83" i="36" s="1"/>
  <c r="BD19" i="36" a="1"/>
  <c r="BD19" i="36" s="1"/>
  <c r="BD75" i="36" a="1"/>
  <c r="BD75" i="36" s="1"/>
  <c r="BD91" i="36" a="1"/>
  <c r="BD91" i="36" s="1"/>
  <c r="BD27" i="36" a="1"/>
  <c r="BD27" i="36" s="1"/>
  <c r="BD99" i="36" a="1"/>
  <c r="BD99" i="36" s="1"/>
  <c r="BD35" i="36" a="1"/>
  <c r="BD35" i="36" s="1"/>
  <c r="BD11" i="36" a="1"/>
  <c r="BD11" i="36" s="1"/>
  <c r="BD107" i="36" a="1"/>
  <c r="BD107" i="36" s="1"/>
  <c r="BD43" i="36" a="1"/>
  <c r="BD43" i="36" s="1"/>
  <c r="BD115" i="36" a="1"/>
  <c r="BD115" i="36" s="1"/>
  <c r="BD51" i="36" a="1"/>
  <c r="BD51" i="36" s="1"/>
  <c r="BD123" i="36" a="1"/>
  <c r="BD123" i="36" s="1"/>
  <c r="BD59" i="36" a="1"/>
  <c r="BD59" i="36" s="1"/>
  <c r="BD67" i="36" a="1"/>
  <c r="BD67" i="36" s="1"/>
  <c r="BD3" i="36" a="1"/>
  <c r="BD3" i="36" s="1"/>
  <c r="BD100" i="36" a="1"/>
  <c r="BD100" i="36" s="1"/>
  <c r="BD36" i="36" a="1"/>
  <c r="BD36" i="36" s="1"/>
  <c r="BD28" i="36" a="1"/>
  <c r="BD28" i="36" s="1"/>
  <c r="BD108" i="36" a="1"/>
  <c r="BD108" i="36" s="1"/>
  <c r="BD44" i="36" a="1"/>
  <c r="BD44" i="36" s="1"/>
  <c r="BD116" i="36" a="1"/>
  <c r="BD116" i="36" s="1"/>
  <c r="BD52" i="36" a="1"/>
  <c r="BD52" i="36" s="1"/>
  <c r="BD124" i="36" a="1"/>
  <c r="BD124" i="36" s="1"/>
  <c r="BD60" i="36" a="1"/>
  <c r="BD60" i="36" s="1"/>
  <c r="BD68" i="36" a="1"/>
  <c r="BD68" i="36" s="1"/>
  <c r="BD4" i="36" a="1"/>
  <c r="BD4" i="36" s="1"/>
  <c r="BD92" i="36" a="1"/>
  <c r="BD92" i="36" s="1"/>
  <c r="BD76" i="36" a="1"/>
  <c r="BD76" i="36" s="1"/>
  <c r="BD12" i="36" a="1"/>
  <c r="BD12" i="36" s="1"/>
  <c r="BD84" i="36" a="1"/>
  <c r="BD84" i="36" s="1"/>
  <c r="BD20" i="36" a="1"/>
  <c r="BD20" i="36" s="1"/>
  <c r="BD87" i="36" a="1"/>
  <c r="BD87" i="36" s="1"/>
  <c r="BD23" i="36" a="1"/>
  <c r="BD23" i="36" s="1"/>
  <c r="BD95" i="36" a="1"/>
  <c r="BD95" i="36" s="1"/>
  <c r="BD31" i="36" a="1"/>
  <c r="BD31" i="36" s="1"/>
  <c r="BD79" i="36" a="1"/>
  <c r="BD79" i="36" s="1"/>
  <c r="BD103" i="36" a="1"/>
  <c r="BD103" i="36" s="1"/>
  <c r="BD39" i="36" a="1"/>
  <c r="BD39" i="36" s="1"/>
  <c r="BD111" i="36" a="1"/>
  <c r="BD111" i="36" s="1"/>
  <c r="BD47" i="36" a="1"/>
  <c r="BD47" i="36" s="1"/>
  <c r="BD119" i="36" a="1"/>
  <c r="BD119" i="36" s="1"/>
  <c r="BD55" i="36" a="1"/>
  <c r="BD55" i="36" s="1"/>
  <c r="BD127" i="36" a="1"/>
  <c r="BD127" i="36" s="1"/>
  <c r="BD63" i="36" a="1"/>
  <c r="BD63" i="36" s="1"/>
  <c r="BD71" i="36" a="1"/>
  <c r="BD71" i="36" s="1"/>
  <c r="BD7" i="36" a="1"/>
  <c r="BD7" i="36" s="1"/>
  <c r="BD15" i="36" a="1"/>
  <c r="BD15" i="36" s="1"/>
  <c r="BD82" i="36" a="1"/>
  <c r="BD82" i="36" s="1"/>
  <c r="BD18" i="36" a="1"/>
  <c r="BD18" i="36" s="1"/>
  <c r="BD90" i="36" a="1"/>
  <c r="BD90" i="36" s="1"/>
  <c r="BD26" i="36" a="1"/>
  <c r="BD26" i="36" s="1"/>
  <c r="BD98" i="36" a="1"/>
  <c r="BD98" i="36" s="1"/>
  <c r="BD34" i="36" a="1"/>
  <c r="BD34" i="36" s="1"/>
  <c r="BD106" i="36" a="1"/>
  <c r="BD106" i="36" s="1"/>
  <c r="BD42" i="36" a="1"/>
  <c r="BD42" i="36" s="1"/>
  <c r="BD114" i="36" a="1"/>
  <c r="BD114" i="36" s="1"/>
  <c r="BD50" i="36" a="1"/>
  <c r="BD50" i="36" s="1"/>
  <c r="BD10" i="36" a="1"/>
  <c r="BD10" i="36" s="1"/>
  <c r="BD122" i="36" a="1"/>
  <c r="BD122" i="36" s="1"/>
  <c r="BD58" i="36" a="1"/>
  <c r="BD58" i="36" s="1"/>
  <c r="BD66" i="36" a="1"/>
  <c r="BD66" i="36" s="1"/>
  <c r="BD2" i="36" a="1"/>
  <c r="BD2" i="36" s="1"/>
  <c r="BD74" i="36" a="1"/>
  <c r="BD74" i="36" s="1"/>
  <c r="BD117" i="36" a="1"/>
  <c r="BD117" i="36" s="1"/>
  <c r="BD53" i="36" a="1"/>
  <c r="BD53" i="36" s="1"/>
  <c r="BD109" i="36" a="1"/>
  <c r="BD109" i="36" s="1"/>
  <c r="BD125" i="36" a="1"/>
  <c r="BD125" i="36" s="1"/>
  <c r="BD61" i="36" a="1"/>
  <c r="BD61" i="36" s="1"/>
  <c r="BD69" i="36" a="1"/>
  <c r="BD69" i="36" s="1"/>
  <c r="BD5" i="36" a="1"/>
  <c r="BD5" i="36" s="1"/>
  <c r="BD77" i="36" a="1"/>
  <c r="BD77" i="36" s="1"/>
  <c r="BD13" i="36" a="1"/>
  <c r="BD13" i="36" s="1"/>
  <c r="BD85" i="36" a="1"/>
  <c r="BD85" i="36" s="1"/>
  <c r="BD21" i="36" a="1"/>
  <c r="BD21" i="36" s="1"/>
  <c r="BD93" i="36" a="1"/>
  <c r="BD93" i="36" s="1"/>
  <c r="BD29" i="36" a="1"/>
  <c r="BD29" i="36" s="1"/>
  <c r="BD45" i="36" a="1"/>
  <c r="BD45" i="36" s="1"/>
  <c r="BD101" i="36" a="1"/>
  <c r="BD101" i="36" s="1"/>
  <c r="BD37" i="36" a="1"/>
  <c r="BD37" i="36" s="1"/>
  <c r="BD121" i="36" a="1"/>
  <c r="BD121" i="36" s="1"/>
  <c r="BD57" i="36" a="1"/>
  <c r="BD57" i="36" s="1"/>
  <c r="BD129" i="36" a="1"/>
  <c r="BD129" i="36" s="1"/>
  <c r="BD65" i="36" a="1"/>
  <c r="BD65" i="36" s="1"/>
  <c r="BD49" i="36" a="1"/>
  <c r="BD49" i="36" s="1"/>
  <c r="BD73" i="36" a="1"/>
  <c r="BD73" i="36" s="1"/>
  <c r="BD9" i="36" a="1"/>
  <c r="BD9" i="36" s="1"/>
  <c r="BD113" i="36" a="1"/>
  <c r="BD113" i="36" s="1"/>
  <c r="BD81" i="36" a="1"/>
  <c r="BD81" i="36" s="1"/>
  <c r="BD17" i="36" a="1"/>
  <c r="BD17" i="36" s="1"/>
  <c r="BD89" i="36" a="1"/>
  <c r="BD89" i="36" s="1"/>
  <c r="BD25" i="36" a="1"/>
  <c r="BD25" i="36" s="1"/>
  <c r="BD97" i="36" a="1"/>
  <c r="BD97" i="36" s="1"/>
  <c r="BD33" i="36" a="1"/>
  <c r="BD33" i="36" s="1"/>
  <c r="BD105" i="36" a="1"/>
  <c r="BD105" i="36" s="1"/>
  <c r="BD41" i="36" a="1"/>
  <c r="BD41" i="36" s="1"/>
  <c r="BD104" i="36" a="1"/>
  <c r="BD104" i="36" s="1"/>
  <c r="BD40" i="36" a="1"/>
  <c r="BD40" i="36" s="1"/>
  <c r="BD112" i="36" a="1"/>
  <c r="BD112" i="36" s="1"/>
  <c r="BD48" i="36" a="1"/>
  <c r="BD48" i="36" s="1"/>
  <c r="BD96" i="36" a="1"/>
  <c r="BD96" i="36" s="1"/>
  <c r="BD32" i="36" a="1"/>
  <c r="BD32" i="36" s="1"/>
  <c r="BD120" i="36" a="1"/>
  <c r="BD120" i="36" s="1"/>
  <c r="BD56" i="36" a="1"/>
  <c r="BD56" i="36" s="1"/>
  <c r="BD128" i="36" a="1"/>
  <c r="BD128" i="36" s="1"/>
  <c r="BD64" i="36" a="1"/>
  <c r="BD64" i="36" s="1"/>
  <c r="BD72" i="36" a="1"/>
  <c r="BD72" i="36" s="1"/>
  <c r="BD8" i="36" a="1"/>
  <c r="BD8" i="36" s="1"/>
  <c r="BD80" i="36" a="1"/>
  <c r="BD80" i="36" s="1"/>
  <c r="BD16" i="36" a="1"/>
  <c r="BD16" i="36" s="1"/>
  <c r="BD88" i="36" a="1"/>
  <c r="BD88" i="36" s="1"/>
  <c r="BD24" i="36" a="1"/>
  <c r="BD24" i="36" s="1"/>
  <c r="BD117" i="35" a="1"/>
  <c r="BD117" i="35" s="1"/>
  <c r="BD53" i="35" a="1"/>
  <c r="BD53" i="35" s="1"/>
  <c r="BD125" i="35" a="1"/>
  <c r="BD125" i="35" s="1"/>
  <c r="BD61" i="35" a="1"/>
  <c r="BD61" i="35" s="1"/>
  <c r="BD69" i="35" a="1"/>
  <c r="BD69" i="35" s="1"/>
  <c r="BD5" i="35" a="1"/>
  <c r="BD5" i="35" s="1"/>
  <c r="BD109" i="35" a="1"/>
  <c r="BD109" i="35" s="1"/>
  <c r="BD77" i="35" a="1"/>
  <c r="BD77" i="35" s="1"/>
  <c r="BD13" i="35" a="1"/>
  <c r="BD13" i="35" s="1"/>
  <c r="BD37" i="35" a="1"/>
  <c r="BD37" i="35" s="1"/>
  <c r="BD85" i="35" a="1"/>
  <c r="BD85" i="35" s="1"/>
  <c r="BD21" i="35" a="1"/>
  <c r="BD21" i="35" s="1"/>
  <c r="BD101" i="35" a="1"/>
  <c r="BD101" i="35" s="1"/>
  <c r="BD45" i="35" a="1"/>
  <c r="BD45" i="35" s="1"/>
  <c r="BD93" i="35" a="1"/>
  <c r="BD93" i="35" s="1"/>
  <c r="BD29" i="35" a="1"/>
  <c r="BD29" i="35" s="1"/>
  <c r="BD82" i="35" a="1"/>
  <c r="BD82" i="35" s="1"/>
  <c r="BD18" i="35" a="1"/>
  <c r="BD18" i="35" s="1"/>
  <c r="BD2" i="35" a="1"/>
  <c r="BD2" i="35" s="1"/>
  <c r="BD10" i="35" a="1"/>
  <c r="BD10" i="35" s="1"/>
  <c r="BD90" i="35" a="1"/>
  <c r="BD90" i="35" s="1"/>
  <c r="BD26" i="35" a="1"/>
  <c r="BD26" i="35" s="1"/>
  <c r="BD98" i="35" a="1"/>
  <c r="BD98" i="35" s="1"/>
  <c r="BD34" i="35" a="1"/>
  <c r="BD34" i="35" s="1"/>
  <c r="BD106" i="35" a="1"/>
  <c r="BD106" i="35" s="1"/>
  <c r="BD42" i="35" a="1"/>
  <c r="BD42" i="35" s="1"/>
  <c r="BD66" i="35" a="1"/>
  <c r="BD66" i="35" s="1"/>
  <c r="BD114" i="35" a="1"/>
  <c r="BD114" i="35" s="1"/>
  <c r="BD50" i="35" a="1"/>
  <c r="BD50" i="35" s="1"/>
  <c r="BD122" i="35" a="1"/>
  <c r="BD122" i="35" s="1"/>
  <c r="BD58" i="35" a="1"/>
  <c r="BD58" i="35" s="1"/>
  <c r="BD74" i="35" a="1"/>
  <c r="BD74" i="35" s="1"/>
  <c r="BD104" i="35" a="1"/>
  <c r="BD104" i="35" s="1"/>
  <c r="BD40" i="35" a="1"/>
  <c r="BD40" i="35" s="1"/>
  <c r="BD112" i="35" a="1"/>
  <c r="BD112" i="35" s="1"/>
  <c r="BD48" i="35" a="1"/>
  <c r="BD48" i="35" s="1"/>
  <c r="BD32" i="35" a="1"/>
  <c r="BD32" i="35" s="1"/>
  <c r="BD120" i="35" a="1"/>
  <c r="BD120" i="35" s="1"/>
  <c r="BD56" i="35" a="1"/>
  <c r="BD56" i="35" s="1"/>
  <c r="BD128" i="35" a="1"/>
  <c r="BD128" i="35" s="1"/>
  <c r="BD64" i="35" a="1"/>
  <c r="BD64" i="35" s="1"/>
  <c r="BD72" i="35" a="1"/>
  <c r="BD72" i="35" s="1"/>
  <c r="BD8" i="35" a="1"/>
  <c r="BD8" i="35" s="1"/>
  <c r="BD88" i="35" a="1"/>
  <c r="BD88" i="35" s="1"/>
  <c r="BD80" i="35" a="1"/>
  <c r="BD80" i="35" s="1"/>
  <c r="BD16" i="35" a="1"/>
  <c r="BD16" i="35" s="1"/>
  <c r="BD24" i="35" a="1"/>
  <c r="BD24" i="35" s="1"/>
  <c r="BD96" i="35" a="1"/>
  <c r="BD96" i="35" s="1"/>
  <c r="BD83" i="35" a="1"/>
  <c r="BD83" i="35" s="1"/>
  <c r="BD19" i="35" a="1"/>
  <c r="BD19" i="35" s="1"/>
  <c r="BD91" i="35" a="1"/>
  <c r="BD91" i="35" s="1"/>
  <c r="BD27" i="35" a="1"/>
  <c r="BD27" i="35" s="1"/>
  <c r="BD11" i="35" a="1"/>
  <c r="BD11" i="35" s="1"/>
  <c r="BD99" i="35" a="1"/>
  <c r="BD99" i="35" s="1"/>
  <c r="BD35" i="35" a="1"/>
  <c r="BD35" i="35" s="1"/>
  <c r="BD107" i="35" a="1"/>
  <c r="BD107" i="35" s="1"/>
  <c r="BD43" i="35" a="1"/>
  <c r="BD43" i="35" s="1"/>
  <c r="BD67" i="35" a="1"/>
  <c r="BD67" i="35" s="1"/>
  <c r="BD115" i="35" a="1"/>
  <c r="BD115" i="35" s="1"/>
  <c r="BD51" i="35" a="1"/>
  <c r="BD51" i="35" s="1"/>
  <c r="BD3" i="35" a="1"/>
  <c r="BD3" i="35" s="1"/>
  <c r="BD123" i="35" a="1"/>
  <c r="BD123" i="35" s="1"/>
  <c r="BD59" i="35" a="1"/>
  <c r="BD59" i="35" s="1"/>
  <c r="BD75" i="35" a="1"/>
  <c r="BD75" i="35" s="1"/>
  <c r="BD70" i="35" a="1"/>
  <c r="BD70" i="35" s="1"/>
  <c r="BD6" i="35" a="1"/>
  <c r="BD6" i="35" s="1"/>
  <c r="BD78" i="35" a="1"/>
  <c r="BD78" i="35" s="1"/>
  <c r="BD14" i="35" a="1"/>
  <c r="BD14" i="35" s="1"/>
  <c r="BD118" i="35" a="1"/>
  <c r="BD118" i="35" s="1"/>
  <c r="BD86" i="35" a="1"/>
  <c r="BD86" i="35" s="1"/>
  <c r="BD22" i="35" a="1"/>
  <c r="BD22" i="35" s="1"/>
  <c r="BD94" i="35" a="1"/>
  <c r="BD94" i="35" s="1"/>
  <c r="BD30" i="35" a="1"/>
  <c r="BD30" i="35" s="1"/>
  <c r="BD102" i="35" a="1"/>
  <c r="BD102" i="35" s="1"/>
  <c r="BD38" i="35" a="1"/>
  <c r="BD38" i="35" s="1"/>
  <c r="BD54" i="35" a="1"/>
  <c r="BD54" i="35" s="1"/>
  <c r="BD110" i="35" a="1"/>
  <c r="BD110" i="35" s="1"/>
  <c r="BD46" i="35" a="1"/>
  <c r="BD46" i="35" s="1"/>
  <c r="BD126" i="35" a="1"/>
  <c r="BD126" i="35" s="1"/>
  <c r="BD62" i="35" a="1"/>
  <c r="BD62" i="35" s="1"/>
  <c r="BD121" i="35" a="1"/>
  <c r="BD121" i="35" s="1"/>
  <c r="BD57" i="35" a="1"/>
  <c r="BD57" i="35" s="1"/>
  <c r="BD129" i="35" a="1"/>
  <c r="BD129" i="35" s="1"/>
  <c r="BD65" i="35" a="1"/>
  <c r="BD65" i="35" s="1"/>
  <c r="BD73" i="35" a="1"/>
  <c r="BD73" i="35" s="1"/>
  <c r="BD9" i="35" a="1"/>
  <c r="BD9" i="35" s="1"/>
  <c r="BD81" i="35" a="1"/>
  <c r="BD81" i="35" s="1"/>
  <c r="BD17" i="35" a="1"/>
  <c r="BD17" i="35" s="1"/>
  <c r="BD105" i="35" a="1"/>
  <c r="BD105" i="35" s="1"/>
  <c r="BD89" i="35" a="1"/>
  <c r="BD89" i="35" s="1"/>
  <c r="BD25" i="35" a="1"/>
  <c r="BD25" i="35" s="1"/>
  <c r="BD41" i="35" a="1"/>
  <c r="BD41" i="35" s="1"/>
  <c r="BD97" i="35" a="1"/>
  <c r="BD97" i="35" s="1"/>
  <c r="BD33" i="35" a="1"/>
  <c r="BD33" i="35" s="1"/>
  <c r="BD113" i="35" a="1"/>
  <c r="BD113" i="35" s="1"/>
  <c r="BD49" i="35" a="1"/>
  <c r="BD49" i="35" s="1"/>
  <c r="BD100" i="35" a="1"/>
  <c r="BD100" i="35" s="1"/>
  <c r="BD36" i="35" a="1"/>
  <c r="BD36" i="35" s="1"/>
  <c r="BD108" i="35" a="1"/>
  <c r="BD108" i="35" s="1"/>
  <c r="BD44" i="35" a="1"/>
  <c r="BD44" i="35" s="1"/>
  <c r="BD116" i="35" a="1"/>
  <c r="BD116" i="35" s="1"/>
  <c r="BD52" i="35" a="1"/>
  <c r="BD52" i="35" s="1"/>
  <c r="BD124" i="35" a="1"/>
  <c r="BD124" i="35" s="1"/>
  <c r="BD60" i="35" a="1"/>
  <c r="BD60" i="35" s="1"/>
  <c r="BD84" i="35" a="1"/>
  <c r="BD84" i="35" s="1"/>
  <c r="BD20" i="35" a="1"/>
  <c r="BD20" i="35" s="1"/>
  <c r="BD68" i="35" a="1"/>
  <c r="BD68" i="35" s="1"/>
  <c r="BD4" i="35" a="1"/>
  <c r="BD4" i="35" s="1"/>
  <c r="BD76" i="35" a="1"/>
  <c r="BD76" i="35" s="1"/>
  <c r="BD12" i="35" a="1"/>
  <c r="BD12" i="35" s="1"/>
  <c r="BD92" i="35" a="1"/>
  <c r="BD92" i="35" s="1"/>
  <c r="BD28" i="35" a="1"/>
  <c r="BD28" i="35" s="1"/>
  <c r="BD87" i="35" a="1"/>
  <c r="BD87" i="35" s="1"/>
  <c r="BD23" i="35" a="1"/>
  <c r="BD23" i="35" s="1"/>
  <c r="BD95" i="35" a="1"/>
  <c r="BD95" i="35" s="1"/>
  <c r="BD31" i="35" a="1"/>
  <c r="BD31" i="35" s="1"/>
  <c r="BD103" i="35" a="1"/>
  <c r="BD103" i="35" s="1"/>
  <c r="BD39" i="35" a="1"/>
  <c r="BD39" i="35" s="1"/>
  <c r="BD111" i="35" a="1"/>
  <c r="BD111" i="35" s="1"/>
  <c r="BD47" i="35" a="1"/>
  <c r="BD47" i="35" s="1"/>
  <c r="BD7" i="35" a="1"/>
  <c r="BD7" i="35" s="1"/>
  <c r="BD15" i="35" a="1"/>
  <c r="BD15" i="35" s="1"/>
  <c r="BD119" i="35" a="1"/>
  <c r="BD119" i="35" s="1"/>
  <c r="BD55" i="35" a="1"/>
  <c r="BD55" i="35" s="1"/>
  <c r="BD71" i="35" a="1"/>
  <c r="BD71" i="35" s="1"/>
  <c r="BD127" i="35" a="1"/>
  <c r="BD127" i="35" s="1"/>
  <c r="BD63" i="35" a="1"/>
  <c r="BD63" i="35" s="1"/>
  <c r="BD79" i="35" a="1"/>
  <c r="BD79" i="35" s="1"/>
  <c r="BD100" i="34" a="1"/>
  <c r="BD100" i="34" s="1"/>
  <c r="BD36" i="34" a="1"/>
  <c r="BD36" i="34" s="1"/>
  <c r="BD108" i="34" a="1"/>
  <c r="BD108" i="34" s="1"/>
  <c r="BD44" i="34" a="1"/>
  <c r="BD44" i="34" s="1"/>
  <c r="BD116" i="34" a="1"/>
  <c r="BD116" i="34" s="1"/>
  <c r="BD52" i="34" a="1"/>
  <c r="BD52" i="34" s="1"/>
  <c r="BD20" i="34" a="1"/>
  <c r="BD20" i="34" s="1"/>
  <c r="BD124" i="34" a="1"/>
  <c r="BD124" i="34" s="1"/>
  <c r="BD60" i="34" a="1"/>
  <c r="BD60" i="34" s="1"/>
  <c r="BD68" i="34" a="1"/>
  <c r="BD68" i="34" s="1"/>
  <c r="BD4" i="34" a="1"/>
  <c r="BD4" i="34" s="1"/>
  <c r="BD76" i="34" a="1"/>
  <c r="BD76" i="34" s="1"/>
  <c r="BD12" i="34" a="1"/>
  <c r="BD12" i="34" s="1"/>
  <c r="BD84" i="34" a="1"/>
  <c r="BD84" i="34" s="1"/>
  <c r="BD92" i="34" a="1"/>
  <c r="BD92" i="34" s="1"/>
  <c r="BD28" i="34" a="1"/>
  <c r="BD28" i="34" s="1"/>
  <c r="BD87" i="34" a="1"/>
  <c r="BD87" i="34" s="1"/>
  <c r="BD23" i="34" a="1"/>
  <c r="BD23" i="34" s="1"/>
  <c r="BD95" i="34" a="1"/>
  <c r="BD95" i="34" s="1"/>
  <c r="BD31" i="34" a="1"/>
  <c r="BD31" i="34" s="1"/>
  <c r="BD103" i="34" a="1"/>
  <c r="BD103" i="34" s="1"/>
  <c r="BD39" i="34" a="1"/>
  <c r="BD39" i="34" s="1"/>
  <c r="BD111" i="34" a="1"/>
  <c r="BD111" i="34" s="1"/>
  <c r="BD47" i="34" a="1"/>
  <c r="BD47" i="34" s="1"/>
  <c r="BD7" i="34" a="1"/>
  <c r="BD7" i="34" s="1"/>
  <c r="BD119" i="34" a="1"/>
  <c r="BD119" i="34" s="1"/>
  <c r="BD55" i="34" a="1"/>
  <c r="BD55" i="34" s="1"/>
  <c r="BD71" i="34" a="1"/>
  <c r="BD71" i="34" s="1"/>
  <c r="BD127" i="34" a="1"/>
  <c r="BD127" i="34" s="1"/>
  <c r="BD63" i="34" a="1"/>
  <c r="BD63" i="34" s="1"/>
  <c r="BD79" i="34" a="1"/>
  <c r="BD79" i="34" s="1"/>
  <c r="BD15" i="34" a="1"/>
  <c r="BD15" i="34" s="1"/>
  <c r="BD117" i="34" a="1"/>
  <c r="BD117" i="34" s="1"/>
  <c r="BD53" i="34" a="1"/>
  <c r="BD53" i="34" s="1"/>
  <c r="BD125" i="34" a="1"/>
  <c r="BD125" i="34" s="1"/>
  <c r="BD61" i="34" a="1"/>
  <c r="BD61" i="34" s="1"/>
  <c r="BD69" i="34" a="1"/>
  <c r="BD69" i="34" s="1"/>
  <c r="BD5" i="34" a="1"/>
  <c r="BD5" i="34" s="1"/>
  <c r="BD77" i="34" a="1"/>
  <c r="BD77" i="34" s="1"/>
  <c r="BD13" i="34" a="1"/>
  <c r="BD13" i="34" s="1"/>
  <c r="BD85" i="34" a="1"/>
  <c r="BD85" i="34" s="1"/>
  <c r="BD21" i="34" a="1"/>
  <c r="BD21" i="34" s="1"/>
  <c r="BD37" i="34" a="1"/>
  <c r="BD37" i="34" s="1"/>
  <c r="BD93" i="34" a="1"/>
  <c r="BD93" i="34" s="1"/>
  <c r="BD29" i="34" a="1"/>
  <c r="BD29" i="34" s="1"/>
  <c r="BD109" i="34" a="1"/>
  <c r="BD109" i="34" s="1"/>
  <c r="BD45" i="34" a="1"/>
  <c r="BD45" i="34" s="1"/>
  <c r="BD101" i="34" a="1"/>
  <c r="BD101" i="34" s="1"/>
  <c r="BD121" i="34" a="1"/>
  <c r="BD121" i="34" s="1"/>
  <c r="BD57" i="34" a="1"/>
  <c r="BD57" i="34" s="1"/>
  <c r="BD105" i="34" a="1"/>
  <c r="BD105" i="34" s="1"/>
  <c r="BD129" i="34" a="1"/>
  <c r="BD129" i="34" s="1"/>
  <c r="BD65" i="34" a="1"/>
  <c r="BD65" i="34" s="1"/>
  <c r="BD73" i="34" a="1"/>
  <c r="BD73" i="34" s="1"/>
  <c r="BD9" i="34" a="1"/>
  <c r="BD9" i="34" s="1"/>
  <c r="BD81" i="34" a="1"/>
  <c r="BD81" i="34" s="1"/>
  <c r="BD17" i="34" a="1"/>
  <c r="BD17" i="34" s="1"/>
  <c r="BD41" i="34" a="1"/>
  <c r="BD41" i="34" s="1"/>
  <c r="BD89" i="34" a="1"/>
  <c r="BD89" i="34" s="1"/>
  <c r="BD25" i="34" a="1"/>
  <c r="BD25" i="34" s="1"/>
  <c r="BD97" i="34" a="1"/>
  <c r="BD97" i="34" s="1"/>
  <c r="BD33" i="34" a="1"/>
  <c r="BD33" i="34" s="1"/>
  <c r="BD113" i="34" a="1"/>
  <c r="BD113" i="34" s="1"/>
  <c r="BD49" i="34" a="1"/>
  <c r="BD49" i="34" s="1"/>
  <c r="BD82" i="34" a="1"/>
  <c r="BD82" i="34" s="1"/>
  <c r="BD18" i="34" a="1"/>
  <c r="BD18" i="34" s="1"/>
  <c r="BD90" i="34" a="1"/>
  <c r="BD90" i="34" s="1"/>
  <c r="BD26" i="34" a="1"/>
  <c r="BD26" i="34" s="1"/>
  <c r="BD98" i="34" a="1"/>
  <c r="BD98" i="34" s="1"/>
  <c r="BD34" i="34" a="1"/>
  <c r="BD34" i="34" s="1"/>
  <c r="BD66" i="34" a="1"/>
  <c r="BD66" i="34" s="1"/>
  <c r="BD106" i="34" a="1"/>
  <c r="BD106" i="34" s="1"/>
  <c r="BD42" i="34" a="1"/>
  <c r="BD42" i="34" s="1"/>
  <c r="BD114" i="34" a="1"/>
  <c r="BD114" i="34" s="1"/>
  <c r="BD50" i="34" a="1"/>
  <c r="BD50" i="34" s="1"/>
  <c r="BD122" i="34" a="1"/>
  <c r="BD122" i="34" s="1"/>
  <c r="BD58" i="34" a="1"/>
  <c r="BD58" i="34" s="1"/>
  <c r="BD74" i="34" a="1"/>
  <c r="BD74" i="34" s="1"/>
  <c r="BD10" i="34" a="1"/>
  <c r="BD10" i="34" s="1"/>
  <c r="BD2" i="34" a="1"/>
  <c r="BD2" i="34" s="1"/>
  <c r="BD104" i="34" a="1"/>
  <c r="BD104" i="34" s="1"/>
  <c r="BD40" i="34" a="1"/>
  <c r="BD40" i="34" s="1"/>
  <c r="BD88" i="34" a="1"/>
  <c r="BD88" i="34" s="1"/>
  <c r="BD112" i="34" a="1"/>
  <c r="BD112" i="34" s="1"/>
  <c r="BD48" i="34" a="1"/>
  <c r="BD48" i="34" s="1"/>
  <c r="BD120" i="34" a="1"/>
  <c r="BD120" i="34" s="1"/>
  <c r="BD56" i="34" a="1"/>
  <c r="BD56" i="34" s="1"/>
  <c r="BD128" i="34" a="1"/>
  <c r="BD128" i="34" s="1"/>
  <c r="BD64" i="34" a="1"/>
  <c r="BD64" i="34" s="1"/>
  <c r="BD72" i="34" a="1"/>
  <c r="BD72" i="34" s="1"/>
  <c r="BD8" i="34" a="1"/>
  <c r="BD8" i="34" s="1"/>
  <c r="BD24" i="34" a="1"/>
  <c r="BD24" i="34" s="1"/>
  <c r="BD80" i="34" a="1"/>
  <c r="BD80" i="34" s="1"/>
  <c r="BD16" i="34" a="1"/>
  <c r="BD16" i="34" s="1"/>
  <c r="BD96" i="34" a="1"/>
  <c r="BD96" i="34" s="1"/>
  <c r="BD32" i="34" a="1"/>
  <c r="BD32" i="34" s="1"/>
  <c r="BD83" i="34" a="1"/>
  <c r="BD83" i="34" s="1"/>
  <c r="BD19" i="34" a="1"/>
  <c r="BD19" i="34" s="1"/>
  <c r="BD67" i="34" a="1"/>
  <c r="BD67" i="34" s="1"/>
  <c r="BD91" i="34" a="1"/>
  <c r="BD91" i="34" s="1"/>
  <c r="BD27" i="34" a="1"/>
  <c r="BD27" i="34" s="1"/>
  <c r="BD99" i="34" a="1"/>
  <c r="BD99" i="34" s="1"/>
  <c r="BD35" i="34" a="1"/>
  <c r="BD35" i="34" s="1"/>
  <c r="BD107" i="34" a="1"/>
  <c r="BD107" i="34" s="1"/>
  <c r="BD43" i="34" a="1"/>
  <c r="BD43" i="34" s="1"/>
  <c r="BD115" i="34" a="1"/>
  <c r="BD115" i="34" s="1"/>
  <c r="BD51" i="34" a="1"/>
  <c r="BD51" i="34" s="1"/>
  <c r="BD3" i="34" a="1"/>
  <c r="BD3" i="34" s="1"/>
  <c r="BD123" i="34" a="1"/>
  <c r="BD123" i="34" s="1"/>
  <c r="BD59" i="34" a="1"/>
  <c r="BD59" i="34" s="1"/>
  <c r="BD75" i="34" a="1"/>
  <c r="BD75" i="34" s="1"/>
  <c r="BD11" i="34" a="1"/>
  <c r="BD11" i="34" s="1"/>
  <c r="BD70" i="34" a="1"/>
  <c r="BD70" i="34" s="1"/>
  <c r="BD6" i="34" a="1"/>
  <c r="BD6" i="34" s="1"/>
  <c r="BD78" i="34" a="1"/>
  <c r="BD78" i="34" s="1"/>
  <c r="BD14" i="34" a="1"/>
  <c r="BD14" i="34" s="1"/>
  <c r="BD118" i="34" a="1"/>
  <c r="BD118" i="34" s="1"/>
  <c r="BD86" i="34" a="1"/>
  <c r="BD86" i="34" s="1"/>
  <c r="BD22" i="34" a="1"/>
  <c r="BD22" i="34" s="1"/>
  <c r="BD54" i="34" a="1"/>
  <c r="BD54" i="34" s="1"/>
  <c r="BD94" i="34" a="1"/>
  <c r="BD94" i="34" s="1"/>
  <c r="BD30" i="34" a="1"/>
  <c r="BD30" i="34" s="1"/>
  <c r="BD102" i="34" a="1"/>
  <c r="BD102" i="34" s="1"/>
  <c r="BD38" i="34" a="1"/>
  <c r="BD38" i="34" s="1"/>
  <c r="BD110" i="34" a="1"/>
  <c r="BD110" i="34" s="1"/>
  <c r="BD46" i="34" a="1"/>
  <c r="BD46" i="34" s="1"/>
  <c r="BD126" i="34" a="1"/>
  <c r="BD126" i="34" s="1"/>
  <c r="BD62" i="34" a="1"/>
  <c r="BD62" i="34" s="1"/>
  <c r="BD82" i="33" a="1"/>
  <c r="BD82" i="33" s="1"/>
  <c r="BD18" i="33" a="1"/>
  <c r="BD18" i="33" s="1"/>
  <c r="BD90" i="33" a="1"/>
  <c r="BD90" i="33" s="1"/>
  <c r="BD26" i="33" a="1"/>
  <c r="BD26" i="33" s="1"/>
  <c r="BD98" i="33" a="1"/>
  <c r="BD98" i="33" s="1"/>
  <c r="BD34" i="33" a="1"/>
  <c r="BD34" i="33" s="1"/>
  <c r="BD106" i="33" a="1"/>
  <c r="BD106" i="33" s="1"/>
  <c r="BD42" i="33" a="1"/>
  <c r="BD42" i="33" s="1"/>
  <c r="BD114" i="33" a="1"/>
  <c r="BD114" i="33" s="1"/>
  <c r="BD50" i="33" a="1"/>
  <c r="BD50" i="33" s="1"/>
  <c r="BD122" i="33" a="1"/>
  <c r="BD122" i="33" s="1"/>
  <c r="BD58" i="33" a="1"/>
  <c r="BD58" i="33" s="1"/>
  <c r="BD66" i="33" a="1"/>
  <c r="BD66" i="33" s="1"/>
  <c r="BD2" i="33" a="1"/>
  <c r="BD2" i="33" s="1"/>
  <c r="BD74" i="33" a="1"/>
  <c r="BD74" i="33" s="1"/>
  <c r="BD10" i="33" a="1"/>
  <c r="BD10" i="33" s="1"/>
  <c r="BD100" i="33" a="1"/>
  <c r="BD100" i="33" s="1"/>
  <c r="BD36" i="33" a="1"/>
  <c r="BD36" i="33" s="1"/>
  <c r="BD108" i="33" a="1"/>
  <c r="BD108" i="33" s="1"/>
  <c r="BD44" i="33" a="1"/>
  <c r="BD44" i="33" s="1"/>
  <c r="BD116" i="33" a="1"/>
  <c r="BD116" i="33" s="1"/>
  <c r="BD52" i="33" a="1"/>
  <c r="BD52" i="33" s="1"/>
  <c r="BD124" i="33" a="1"/>
  <c r="BD124" i="33" s="1"/>
  <c r="BD60" i="33" a="1"/>
  <c r="BD60" i="33" s="1"/>
  <c r="BD68" i="33" a="1"/>
  <c r="BD68" i="33" s="1"/>
  <c r="BD4" i="33" a="1"/>
  <c r="BD4" i="33" s="1"/>
  <c r="BD76" i="33" a="1"/>
  <c r="BD76" i="33" s="1"/>
  <c r="BD12" i="33" a="1"/>
  <c r="BD12" i="33" s="1"/>
  <c r="BD84" i="33" a="1"/>
  <c r="BD84" i="33" s="1"/>
  <c r="BD20" i="33" a="1"/>
  <c r="BD20" i="33" s="1"/>
  <c r="BD92" i="33" a="1"/>
  <c r="BD92" i="33" s="1"/>
  <c r="BD28" i="33" a="1"/>
  <c r="BD28" i="33" s="1"/>
  <c r="BD83" i="33" a="1"/>
  <c r="BD83" i="33" s="1"/>
  <c r="BD19" i="33" a="1"/>
  <c r="BD19" i="33" s="1"/>
  <c r="BD91" i="33" a="1"/>
  <c r="BD91" i="33" s="1"/>
  <c r="BD27" i="33" a="1"/>
  <c r="BD27" i="33" s="1"/>
  <c r="BD99" i="33" a="1"/>
  <c r="BD99" i="33" s="1"/>
  <c r="BD35" i="33" a="1"/>
  <c r="BD35" i="33" s="1"/>
  <c r="BD107" i="33" a="1"/>
  <c r="BD107" i="33" s="1"/>
  <c r="BD43" i="33" a="1"/>
  <c r="BD43" i="33" s="1"/>
  <c r="BD115" i="33" a="1"/>
  <c r="BD115" i="33" s="1"/>
  <c r="BD51" i="33" a="1"/>
  <c r="BD51" i="33" s="1"/>
  <c r="BD123" i="33" a="1"/>
  <c r="BD123" i="33" s="1"/>
  <c r="BD59" i="33" a="1"/>
  <c r="BD59" i="33" s="1"/>
  <c r="BD67" i="33" a="1"/>
  <c r="BD67" i="33" s="1"/>
  <c r="BD3" i="33" a="1"/>
  <c r="BD3" i="33" s="1"/>
  <c r="BD75" i="33" a="1"/>
  <c r="BD75" i="33" s="1"/>
  <c r="BD11" i="33" a="1"/>
  <c r="BD11" i="33" s="1"/>
  <c r="BD117" i="33" a="1"/>
  <c r="BD117" i="33" s="1"/>
  <c r="BD53" i="33" a="1"/>
  <c r="BD53" i="33" s="1"/>
  <c r="BD125" i="33" a="1"/>
  <c r="BD125" i="33" s="1"/>
  <c r="BD61" i="33" a="1"/>
  <c r="BD61" i="33" s="1"/>
  <c r="BD69" i="33" a="1"/>
  <c r="BD69" i="33" s="1"/>
  <c r="BD5" i="33" a="1"/>
  <c r="BD5" i="33" s="1"/>
  <c r="BD77" i="33" a="1"/>
  <c r="BD77" i="33" s="1"/>
  <c r="BD13" i="33" a="1"/>
  <c r="BD13" i="33" s="1"/>
  <c r="BD85" i="33" a="1"/>
  <c r="BD85" i="33" s="1"/>
  <c r="BD21" i="33" a="1"/>
  <c r="BD21" i="33" s="1"/>
  <c r="BD93" i="33" a="1"/>
  <c r="BD93" i="33" s="1"/>
  <c r="BD29" i="33" a="1"/>
  <c r="BD29" i="33" s="1"/>
  <c r="BD101" i="33" a="1"/>
  <c r="BD101" i="33" s="1"/>
  <c r="BD37" i="33" a="1"/>
  <c r="BD37" i="33" s="1"/>
  <c r="BD109" i="33" a="1"/>
  <c r="BD109" i="33" s="1"/>
  <c r="BD45" i="33" a="1"/>
  <c r="BD45" i="33" s="1"/>
  <c r="BD104" i="33" a="1"/>
  <c r="BD104" i="33" s="1"/>
  <c r="BD40" i="33" a="1"/>
  <c r="BD40" i="33" s="1"/>
  <c r="BD112" i="33" a="1"/>
  <c r="BD112" i="33" s="1"/>
  <c r="BD48" i="33" a="1"/>
  <c r="BD48" i="33" s="1"/>
  <c r="BD120" i="33" a="1"/>
  <c r="BD120" i="33" s="1"/>
  <c r="BD56" i="33" a="1"/>
  <c r="BD56" i="33" s="1"/>
  <c r="BD128" i="33" a="1"/>
  <c r="BD128" i="33" s="1"/>
  <c r="BD64" i="33" a="1"/>
  <c r="BD64" i="33" s="1"/>
  <c r="BD72" i="33" a="1"/>
  <c r="BD72" i="33" s="1"/>
  <c r="BD8" i="33" a="1"/>
  <c r="BD8" i="33" s="1"/>
  <c r="BD80" i="33" a="1"/>
  <c r="BD80" i="33" s="1"/>
  <c r="BD16" i="33" a="1"/>
  <c r="BD16" i="33" s="1"/>
  <c r="BD88" i="33" a="1"/>
  <c r="BD88" i="33" s="1"/>
  <c r="BD24" i="33" a="1"/>
  <c r="BD24" i="33" s="1"/>
  <c r="BD96" i="33" a="1"/>
  <c r="BD96" i="33" s="1"/>
  <c r="BD32" i="33" a="1"/>
  <c r="BD32" i="33" s="1"/>
  <c r="BD70" i="33" a="1"/>
  <c r="BD70" i="33" s="1"/>
  <c r="BD6" i="33" a="1"/>
  <c r="BD6" i="33" s="1"/>
  <c r="BD78" i="33" a="1"/>
  <c r="BD78" i="33" s="1"/>
  <c r="BD14" i="33" a="1"/>
  <c r="BD14" i="33" s="1"/>
  <c r="BD86" i="33" a="1"/>
  <c r="BD86" i="33" s="1"/>
  <c r="BD22" i="33" a="1"/>
  <c r="BD22" i="33" s="1"/>
  <c r="BD94" i="33" a="1"/>
  <c r="BD94" i="33" s="1"/>
  <c r="BD30" i="33" a="1"/>
  <c r="BD30" i="33" s="1"/>
  <c r="BD102" i="33" a="1"/>
  <c r="BD102" i="33" s="1"/>
  <c r="BD38" i="33" a="1"/>
  <c r="BD38" i="33" s="1"/>
  <c r="BD110" i="33" a="1"/>
  <c r="BD110" i="33" s="1"/>
  <c r="BD46" i="33" a="1"/>
  <c r="BD46" i="33" s="1"/>
  <c r="BD118" i="33" a="1"/>
  <c r="BD118" i="33" s="1"/>
  <c r="BD54" i="33" a="1"/>
  <c r="BD54" i="33" s="1"/>
  <c r="BD126" i="33" a="1"/>
  <c r="BD126" i="33" s="1"/>
  <c r="BD62" i="33" a="1"/>
  <c r="BD62" i="33" s="1"/>
  <c r="BD121" i="33" a="1"/>
  <c r="BD121" i="33" s="1"/>
  <c r="BD57" i="33" a="1"/>
  <c r="BD57" i="33" s="1"/>
  <c r="BD129" i="33" a="1"/>
  <c r="BD129" i="33" s="1"/>
  <c r="BD65" i="33" a="1"/>
  <c r="BD65" i="33" s="1"/>
  <c r="BD73" i="33" a="1"/>
  <c r="BD73" i="33" s="1"/>
  <c r="BD9" i="33" a="1"/>
  <c r="BD9" i="33" s="1"/>
  <c r="BD81" i="33" a="1"/>
  <c r="BD81" i="33" s="1"/>
  <c r="BD17" i="33" a="1"/>
  <c r="BD17" i="33" s="1"/>
  <c r="BD89" i="33" a="1"/>
  <c r="BD89" i="33" s="1"/>
  <c r="BD25" i="33" a="1"/>
  <c r="BD25" i="33" s="1"/>
  <c r="BD97" i="33" a="1"/>
  <c r="BD97" i="33" s="1"/>
  <c r="BD33" i="33" a="1"/>
  <c r="BD33" i="33" s="1"/>
  <c r="BD105" i="33" a="1"/>
  <c r="BD105" i="33" s="1"/>
  <c r="BD41" i="33" a="1"/>
  <c r="BD41" i="33" s="1"/>
  <c r="BD113" i="33" a="1"/>
  <c r="BD113" i="33" s="1"/>
  <c r="BD49" i="33" a="1"/>
  <c r="BD49" i="33" s="1"/>
  <c r="BD87" i="33" a="1"/>
  <c r="BD87" i="33" s="1"/>
  <c r="BD23" i="33" a="1"/>
  <c r="BD23" i="33" s="1"/>
  <c r="BD95" i="33" a="1"/>
  <c r="BD95" i="33" s="1"/>
  <c r="BD31" i="33" a="1"/>
  <c r="BD31" i="33" s="1"/>
  <c r="BD103" i="33" a="1"/>
  <c r="BD103" i="33" s="1"/>
  <c r="BD39" i="33" a="1"/>
  <c r="BD39" i="33" s="1"/>
  <c r="BD111" i="33" a="1"/>
  <c r="BD111" i="33" s="1"/>
  <c r="BD47" i="33" a="1"/>
  <c r="BD47" i="33" s="1"/>
  <c r="BD119" i="33" a="1"/>
  <c r="BD119" i="33" s="1"/>
  <c r="BD55" i="33" a="1"/>
  <c r="BD55" i="33" s="1"/>
  <c r="BD127" i="33" a="1"/>
  <c r="BD127" i="33" s="1"/>
  <c r="BD63" i="33" a="1"/>
  <c r="BD63" i="33" s="1"/>
  <c r="BD71" i="33" a="1"/>
  <c r="BD71" i="33" s="1"/>
  <c r="BD7" i="33" a="1"/>
  <c r="BD7" i="33" s="1"/>
  <c r="BD79" i="33" a="1"/>
  <c r="BD79" i="33" s="1"/>
  <c r="BD15" i="33" a="1"/>
  <c r="BD15" i="33" s="1"/>
  <c r="BD83" i="32" a="1"/>
  <c r="BD83" i="32" s="1"/>
  <c r="BD19" i="32" a="1"/>
  <c r="BD19" i="32" s="1"/>
  <c r="BD91" i="32" a="1"/>
  <c r="BD91" i="32" s="1"/>
  <c r="BD27" i="32" a="1"/>
  <c r="BD27" i="32" s="1"/>
  <c r="BD99" i="32" a="1"/>
  <c r="BD99" i="32" s="1"/>
  <c r="BD35" i="32" a="1"/>
  <c r="BD35" i="32" s="1"/>
  <c r="BD115" i="32" a="1"/>
  <c r="BD115" i="32" s="1"/>
  <c r="BD51" i="32" a="1"/>
  <c r="BD51" i="32" s="1"/>
  <c r="BD107" i="32" a="1"/>
  <c r="BD107" i="32" s="1"/>
  <c r="BD43" i="32" a="1"/>
  <c r="BD43" i="32" s="1"/>
  <c r="BD123" i="32" a="1"/>
  <c r="BD123" i="32" s="1"/>
  <c r="BD59" i="32" a="1"/>
  <c r="BD59" i="32" s="1"/>
  <c r="BD67" i="32" a="1"/>
  <c r="BD67" i="32" s="1"/>
  <c r="BD11" i="32" a="1"/>
  <c r="BD11" i="32" s="1"/>
  <c r="BD75" i="32" a="1"/>
  <c r="BD75" i="32" s="1"/>
  <c r="BD3" i="32" a="1"/>
  <c r="BD3" i="32" s="1"/>
  <c r="BD121" i="32" a="1"/>
  <c r="BD121" i="32" s="1"/>
  <c r="BD57" i="32" a="1"/>
  <c r="BD57" i="32" s="1"/>
  <c r="BD129" i="32" a="1"/>
  <c r="BD129" i="32" s="1"/>
  <c r="BD65" i="32" a="1"/>
  <c r="BD65" i="32" s="1"/>
  <c r="BD73" i="32" a="1"/>
  <c r="BD73" i="32" s="1"/>
  <c r="BD9" i="32" a="1"/>
  <c r="BD9" i="32" s="1"/>
  <c r="BD89" i="32" a="1"/>
  <c r="BD89" i="32" s="1"/>
  <c r="BD25" i="32" a="1"/>
  <c r="BD25" i="32" s="1"/>
  <c r="BD81" i="32" a="1"/>
  <c r="BD81" i="32" s="1"/>
  <c r="BD17" i="32" a="1"/>
  <c r="BD17" i="32" s="1"/>
  <c r="BD97" i="32" a="1"/>
  <c r="BD97" i="32" s="1"/>
  <c r="BD33" i="32" a="1"/>
  <c r="BD33" i="32" s="1"/>
  <c r="BD105" i="32" a="1"/>
  <c r="BD105" i="32" s="1"/>
  <c r="BD41" i="32" a="1"/>
  <c r="BD41" i="32" s="1"/>
  <c r="BD113" i="32" a="1"/>
  <c r="BD113" i="32" s="1"/>
  <c r="BD49" i="32" a="1"/>
  <c r="BD49" i="32" s="1"/>
  <c r="BD70" i="32" a="1"/>
  <c r="BD70" i="32" s="1"/>
  <c r="BD6" i="32" a="1"/>
  <c r="BD6" i="32" s="1"/>
  <c r="BD78" i="32" a="1"/>
  <c r="BD78" i="32" s="1"/>
  <c r="BD14" i="32" a="1"/>
  <c r="BD14" i="32" s="1"/>
  <c r="BD86" i="32" a="1"/>
  <c r="BD86" i="32" s="1"/>
  <c r="BD22" i="32" a="1"/>
  <c r="BD22" i="32" s="1"/>
  <c r="BD102" i="32" a="1"/>
  <c r="BD102" i="32" s="1"/>
  <c r="BD38" i="32" a="1"/>
  <c r="BD38" i="32" s="1"/>
  <c r="BD94" i="32" a="1"/>
  <c r="BD94" i="32" s="1"/>
  <c r="BD30" i="32" a="1"/>
  <c r="BD30" i="32" s="1"/>
  <c r="BD110" i="32" a="1"/>
  <c r="BD110" i="32" s="1"/>
  <c r="BD46" i="32" a="1"/>
  <c r="BD46" i="32" s="1"/>
  <c r="BD118" i="32" a="1"/>
  <c r="BD118" i="32" s="1"/>
  <c r="BD54" i="32" a="1"/>
  <c r="BD54" i="32" s="1"/>
  <c r="BD62" i="32" a="1"/>
  <c r="BD62" i="32" s="1"/>
  <c r="BD126" i="32" a="1"/>
  <c r="BD126" i="32" s="1"/>
  <c r="BD82" i="32" a="1"/>
  <c r="BD82" i="32" s="1"/>
  <c r="BD18" i="32" a="1"/>
  <c r="BD18" i="32" s="1"/>
  <c r="BD90" i="32" a="1"/>
  <c r="BD90" i="32" s="1"/>
  <c r="BD26" i="32" a="1"/>
  <c r="BD26" i="32" s="1"/>
  <c r="BD98" i="32" a="1"/>
  <c r="BD98" i="32" s="1"/>
  <c r="BD34" i="32" a="1"/>
  <c r="BD34" i="32" s="1"/>
  <c r="BD114" i="32" a="1"/>
  <c r="BD114" i="32" s="1"/>
  <c r="BD50" i="32" a="1"/>
  <c r="BD50" i="32" s="1"/>
  <c r="BD106" i="32" a="1"/>
  <c r="BD106" i="32" s="1"/>
  <c r="BD42" i="32" a="1"/>
  <c r="BD42" i="32" s="1"/>
  <c r="BD122" i="32" a="1"/>
  <c r="BD122" i="32" s="1"/>
  <c r="BD58" i="32" a="1"/>
  <c r="BD58" i="32" s="1"/>
  <c r="BD66" i="32" a="1"/>
  <c r="BD66" i="32" s="1"/>
  <c r="BD10" i="32" a="1"/>
  <c r="BD10" i="32" s="1"/>
  <c r="BD2" i="32" a="1"/>
  <c r="BD2" i="32" s="1"/>
  <c r="BD74" i="32" a="1"/>
  <c r="BD74" i="32" s="1"/>
  <c r="BD100" i="32" a="1"/>
  <c r="BD100" i="32" s="1"/>
  <c r="BD36" i="32" a="1"/>
  <c r="BD36" i="32" s="1"/>
  <c r="BD108" i="32" a="1"/>
  <c r="BD108" i="32" s="1"/>
  <c r="BD44" i="32" a="1"/>
  <c r="BD44" i="32" s="1"/>
  <c r="BD116" i="32" a="1"/>
  <c r="BD116" i="32" s="1"/>
  <c r="BD52" i="32" a="1"/>
  <c r="BD52" i="32" s="1"/>
  <c r="BD68" i="32" a="1"/>
  <c r="BD68" i="32" s="1"/>
  <c r="BD124" i="32" a="1"/>
  <c r="BD124" i="32" s="1"/>
  <c r="BD60" i="32" a="1"/>
  <c r="BD60" i="32" s="1"/>
  <c r="BD76" i="32" a="1"/>
  <c r="BD76" i="32" s="1"/>
  <c r="BD12" i="32" a="1"/>
  <c r="BD12" i="32" s="1"/>
  <c r="BD84" i="32" a="1"/>
  <c r="BD84" i="32" s="1"/>
  <c r="BD20" i="32" a="1"/>
  <c r="BD20" i="32" s="1"/>
  <c r="BD28" i="32" a="1"/>
  <c r="BD28" i="32" s="1"/>
  <c r="BD92" i="32" a="1"/>
  <c r="BD92" i="32" s="1"/>
  <c r="BD4" i="32" a="1"/>
  <c r="BD4" i="32" s="1"/>
  <c r="BD87" i="32" a="1"/>
  <c r="BD87" i="32" s="1"/>
  <c r="BD23" i="32" a="1"/>
  <c r="BD23" i="32" s="1"/>
  <c r="BD95" i="32" a="1"/>
  <c r="BD95" i="32" s="1"/>
  <c r="BD31" i="32" a="1"/>
  <c r="BD31" i="32" s="1"/>
  <c r="BD103" i="32" a="1"/>
  <c r="BD103" i="32" s="1"/>
  <c r="BD39" i="32" a="1"/>
  <c r="BD39" i="32" s="1"/>
  <c r="BD55" i="32" a="1"/>
  <c r="BD55" i="32" s="1"/>
  <c r="BD111" i="32" a="1"/>
  <c r="BD111" i="32" s="1"/>
  <c r="BD47" i="32" a="1"/>
  <c r="BD47" i="32" s="1"/>
  <c r="BD127" i="32" a="1"/>
  <c r="BD127" i="32" s="1"/>
  <c r="BD63" i="32" a="1"/>
  <c r="BD63" i="32" s="1"/>
  <c r="BD71" i="32" a="1"/>
  <c r="BD71" i="32" s="1"/>
  <c r="BD79" i="32" a="1"/>
  <c r="BD79" i="32" s="1"/>
  <c r="BD7" i="32" a="1"/>
  <c r="BD7" i="32" s="1"/>
  <c r="BD119" i="32" a="1"/>
  <c r="BD119" i="32" s="1"/>
  <c r="BD15" i="32" a="1"/>
  <c r="BD15" i="32" s="1"/>
  <c r="BD104" i="32" a="1"/>
  <c r="BD104" i="32" s="1"/>
  <c r="BD40" i="32" a="1"/>
  <c r="BD40" i="32" s="1"/>
  <c r="BD112" i="32" a="1"/>
  <c r="BD112" i="32" s="1"/>
  <c r="BD48" i="32" a="1"/>
  <c r="BD48" i="32" s="1"/>
  <c r="BD120" i="32" a="1"/>
  <c r="BD120" i="32" s="1"/>
  <c r="BD56" i="32" a="1"/>
  <c r="BD56" i="32" s="1"/>
  <c r="BD72" i="32" a="1"/>
  <c r="BD72" i="32" s="1"/>
  <c r="BD128" i="32" a="1"/>
  <c r="BD128" i="32" s="1"/>
  <c r="BD64" i="32" a="1"/>
  <c r="BD64" i="32" s="1"/>
  <c r="BD80" i="32" a="1"/>
  <c r="BD80" i="32" s="1"/>
  <c r="BD16" i="32" a="1"/>
  <c r="BD16" i="32" s="1"/>
  <c r="BD88" i="32" a="1"/>
  <c r="BD88" i="32" s="1"/>
  <c r="BD24" i="32" a="1"/>
  <c r="BD24" i="32" s="1"/>
  <c r="BD96" i="32" a="1"/>
  <c r="BD96" i="32" s="1"/>
  <c r="BD8" i="32" a="1"/>
  <c r="BD8" i="32" s="1"/>
  <c r="BD32" i="32" a="1"/>
  <c r="BD32" i="32" s="1"/>
  <c r="BD117" i="32" a="1"/>
  <c r="BD117" i="32" s="1"/>
  <c r="BD53" i="32" a="1"/>
  <c r="BD53" i="32" s="1"/>
  <c r="BD125" i="32" a="1"/>
  <c r="BD125" i="32" s="1"/>
  <c r="BD61" i="32" a="1"/>
  <c r="BD61" i="32" s="1"/>
  <c r="BD69" i="32" a="1"/>
  <c r="BD69" i="32" s="1"/>
  <c r="BD5" i="32" a="1"/>
  <c r="BD5" i="32" s="1"/>
  <c r="BD85" i="32" a="1"/>
  <c r="BD85" i="32" s="1"/>
  <c r="BD21" i="32" a="1"/>
  <c r="BD21" i="32" s="1"/>
  <c r="BD77" i="32" a="1"/>
  <c r="BD77" i="32" s="1"/>
  <c r="BD13" i="32" a="1"/>
  <c r="BD13" i="32" s="1"/>
  <c r="BD93" i="32" a="1"/>
  <c r="BD93" i="32" s="1"/>
  <c r="BD29" i="32" a="1"/>
  <c r="BD29" i="32" s="1"/>
  <c r="BD101" i="32" a="1"/>
  <c r="BD101" i="32" s="1"/>
  <c r="BD37" i="32" a="1"/>
  <c r="BD37" i="32" s="1"/>
  <c r="BD45" i="32" a="1"/>
  <c r="BD45" i="32" s="1"/>
  <c r="BD109" i="32" a="1"/>
  <c r="BD109" i="32" s="1"/>
  <c r="BD83" i="31" a="1"/>
  <c r="BD83" i="31" s="1"/>
  <c r="BD19" i="31" a="1"/>
  <c r="BD19" i="31" s="1"/>
  <c r="BD91" i="31" a="1"/>
  <c r="BD91" i="31" s="1"/>
  <c r="BD27" i="31" a="1"/>
  <c r="BD27" i="31" s="1"/>
  <c r="BD99" i="31" a="1"/>
  <c r="BD99" i="31" s="1"/>
  <c r="BD35" i="31" a="1"/>
  <c r="BD35" i="31" s="1"/>
  <c r="BD67" i="31" a="1"/>
  <c r="BD67" i="31" s="1"/>
  <c r="BD3" i="31" a="1"/>
  <c r="BD3" i="31" s="1"/>
  <c r="BD107" i="31" a="1"/>
  <c r="BD107" i="31" s="1"/>
  <c r="BD43" i="31" a="1"/>
  <c r="BD43" i="31" s="1"/>
  <c r="BD115" i="31" a="1"/>
  <c r="BD115" i="31" s="1"/>
  <c r="BD51" i="31" a="1"/>
  <c r="BD51" i="31" s="1"/>
  <c r="BD123" i="31" a="1"/>
  <c r="BD123" i="31" s="1"/>
  <c r="BD59" i="31" a="1"/>
  <c r="BD59" i="31" s="1"/>
  <c r="BD75" i="31" a="1"/>
  <c r="BD75" i="31" s="1"/>
  <c r="BD11" i="31" a="1"/>
  <c r="BD11" i="31" s="1"/>
  <c r="BD87" i="31" a="1"/>
  <c r="BD87" i="31" s="1"/>
  <c r="BD23" i="31" a="1"/>
  <c r="BD23" i="31" s="1"/>
  <c r="BD95" i="31" a="1"/>
  <c r="BD95" i="31" s="1"/>
  <c r="BD31" i="31" a="1"/>
  <c r="BD31" i="31" s="1"/>
  <c r="BD7" i="31" a="1"/>
  <c r="BD7" i="31" s="1"/>
  <c r="BD103" i="31" a="1"/>
  <c r="BD103" i="31" s="1"/>
  <c r="BD39" i="31" a="1"/>
  <c r="BD39" i="31" s="1"/>
  <c r="BD111" i="31" a="1"/>
  <c r="BD111" i="31" s="1"/>
  <c r="BD47" i="31" a="1"/>
  <c r="BD47" i="31" s="1"/>
  <c r="BD119" i="31" a="1"/>
  <c r="BD119" i="31" s="1"/>
  <c r="BD55" i="31" a="1"/>
  <c r="BD55" i="31" s="1"/>
  <c r="BD127" i="31" a="1"/>
  <c r="BD127" i="31" s="1"/>
  <c r="BD63" i="31" a="1"/>
  <c r="BD63" i="31" s="1"/>
  <c r="BD71" i="31" a="1"/>
  <c r="BD71" i="31" s="1"/>
  <c r="BD79" i="31" a="1"/>
  <c r="BD79" i="31" s="1"/>
  <c r="BD15" i="31" a="1"/>
  <c r="BD15" i="31" s="1"/>
  <c r="BD104" i="31" a="1"/>
  <c r="BD104" i="31" s="1"/>
  <c r="BD40" i="31" a="1"/>
  <c r="BD40" i="31" s="1"/>
  <c r="BD112" i="31" a="1"/>
  <c r="BD112" i="31" s="1"/>
  <c r="BD48" i="31" a="1"/>
  <c r="BD48" i="31" s="1"/>
  <c r="BD88" i="31" a="1"/>
  <c r="BD88" i="31" s="1"/>
  <c r="BD120" i="31" a="1"/>
  <c r="BD120" i="31" s="1"/>
  <c r="BD56" i="31" a="1"/>
  <c r="BD56" i="31" s="1"/>
  <c r="BD24" i="31" a="1"/>
  <c r="BD24" i="31" s="1"/>
  <c r="BD128" i="31" a="1"/>
  <c r="BD128" i="31" s="1"/>
  <c r="BD64" i="31" a="1"/>
  <c r="BD64" i="31" s="1"/>
  <c r="BD72" i="31" a="1"/>
  <c r="BD72" i="31" s="1"/>
  <c r="BD8" i="31" a="1"/>
  <c r="BD8" i="31" s="1"/>
  <c r="BD80" i="31" a="1"/>
  <c r="BD80" i="31" s="1"/>
  <c r="BD16" i="31" a="1"/>
  <c r="BD16" i="31" s="1"/>
  <c r="BD96" i="31" a="1"/>
  <c r="BD96" i="31" s="1"/>
  <c r="BD32" i="31" a="1"/>
  <c r="BD32" i="31" s="1"/>
  <c r="BD100" i="31" a="1"/>
  <c r="BD100" i="31" s="1"/>
  <c r="BD36" i="31" a="1"/>
  <c r="BD36" i="31" s="1"/>
  <c r="BD84" i="31" a="1"/>
  <c r="BD84" i="31" s="1"/>
  <c r="BD108" i="31" a="1"/>
  <c r="BD108" i="31" s="1"/>
  <c r="BD44" i="31" a="1"/>
  <c r="BD44" i="31" s="1"/>
  <c r="BD116" i="31" a="1"/>
  <c r="BD116" i="31" s="1"/>
  <c r="BD52" i="31" a="1"/>
  <c r="BD52" i="31" s="1"/>
  <c r="BD124" i="31" a="1"/>
  <c r="BD124" i="31" s="1"/>
  <c r="BD60" i="31" a="1"/>
  <c r="BD60" i="31" s="1"/>
  <c r="BD68" i="31" a="1"/>
  <c r="BD68" i="31" s="1"/>
  <c r="BD4" i="31" a="1"/>
  <c r="BD4" i="31" s="1"/>
  <c r="BD76" i="31" a="1"/>
  <c r="BD76" i="31" s="1"/>
  <c r="BD12" i="31" a="1"/>
  <c r="BD12" i="31" s="1"/>
  <c r="BD20" i="31" a="1"/>
  <c r="BD20" i="31" s="1"/>
  <c r="BD92" i="31" a="1"/>
  <c r="BD92" i="31" s="1"/>
  <c r="BD28" i="31" a="1"/>
  <c r="BD28" i="31" s="1"/>
  <c r="BD121" i="31" a="1"/>
  <c r="BD121" i="31" s="1"/>
  <c r="BD57" i="31" a="1"/>
  <c r="BD57" i="31" s="1"/>
  <c r="BD129" i="31" a="1"/>
  <c r="BD129" i="31" s="1"/>
  <c r="BD65" i="31" a="1"/>
  <c r="BD65" i="31" s="1"/>
  <c r="BD73" i="31" a="1"/>
  <c r="BD73" i="31" s="1"/>
  <c r="BD9" i="31" a="1"/>
  <c r="BD9" i="31" s="1"/>
  <c r="BD41" i="31" a="1"/>
  <c r="BD41" i="31" s="1"/>
  <c r="BD81" i="31" a="1"/>
  <c r="BD81" i="31" s="1"/>
  <c r="BD17" i="31" a="1"/>
  <c r="BD17" i="31" s="1"/>
  <c r="BD89" i="31" a="1"/>
  <c r="BD89" i="31" s="1"/>
  <c r="BD25" i="31" a="1"/>
  <c r="BD25" i="31" s="1"/>
  <c r="BD97" i="31" a="1"/>
  <c r="BD97" i="31" s="1"/>
  <c r="BD33" i="31" a="1"/>
  <c r="BD33" i="31" s="1"/>
  <c r="BD105" i="31" a="1"/>
  <c r="BD105" i="31" s="1"/>
  <c r="BD113" i="31" a="1"/>
  <c r="BD113" i="31" s="1"/>
  <c r="BD49" i="31" a="1"/>
  <c r="BD49" i="31" s="1"/>
  <c r="BD70" i="31" a="1"/>
  <c r="BD70" i="31" s="1"/>
  <c r="BD6" i="31" a="1"/>
  <c r="BD6" i="31" s="1"/>
  <c r="BD118" i="31" a="1"/>
  <c r="BD118" i="31" s="1"/>
  <c r="BD78" i="31" a="1"/>
  <c r="BD78" i="31" s="1"/>
  <c r="BD14" i="31" a="1"/>
  <c r="BD14" i="31" s="1"/>
  <c r="BD86" i="31" a="1"/>
  <c r="BD86" i="31" s="1"/>
  <c r="BD22" i="31" a="1"/>
  <c r="BD22" i="31" s="1"/>
  <c r="BD54" i="31" a="1"/>
  <c r="BD54" i="31" s="1"/>
  <c r="BD94" i="31" a="1"/>
  <c r="BD94" i="31" s="1"/>
  <c r="BD30" i="31" a="1"/>
  <c r="BD30" i="31" s="1"/>
  <c r="BD102" i="31" a="1"/>
  <c r="BD102" i="31" s="1"/>
  <c r="BD38" i="31" a="1"/>
  <c r="BD38" i="31" s="1"/>
  <c r="BD110" i="31" a="1"/>
  <c r="BD110" i="31" s="1"/>
  <c r="BD46" i="31" a="1"/>
  <c r="BD46" i="31" s="1"/>
  <c r="BD126" i="31" a="1"/>
  <c r="BD126" i="31" s="1"/>
  <c r="BD62" i="31" a="1"/>
  <c r="BD62" i="31" s="1"/>
  <c r="BD82" i="31" a="1"/>
  <c r="BD82" i="31" s="1"/>
  <c r="BD18" i="31" a="1"/>
  <c r="BD18" i="31" s="1"/>
  <c r="BD66" i="31" a="1"/>
  <c r="BD66" i="31" s="1"/>
  <c r="BD2" i="31" a="1"/>
  <c r="BD2" i="31" s="1"/>
  <c r="BD90" i="31" a="1"/>
  <c r="BD90" i="31" s="1"/>
  <c r="BD26" i="31" a="1"/>
  <c r="BD26" i="31" s="1"/>
  <c r="BD98" i="31" a="1"/>
  <c r="BD98" i="31" s="1"/>
  <c r="BD34" i="31" a="1"/>
  <c r="BD34" i="31" s="1"/>
  <c r="BD106" i="31" a="1"/>
  <c r="BD106" i="31" s="1"/>
  <c r="BD42" i="31" a="1"/>
  <c r="BD42" i="31" s="1"/>
  <c r="BD114" i="31" a="1"/>
  <c r="BD114" i="31" s="1"/>
  <c r="BD50" i="31" a="1"/>
  <c r="BD50" i="31" s="1"/>
  <c r="BD122" i="31" a="1"/>
  <c r="BD122" i="31" s="1"/>
  <c r="BD58" i="31" a="1"/>
  <c r="BD58" i="31" s="1"/>
  <c r="BD74" i="31" a="1"/>
  <c r="BD74" i="31" s="1"/>
  <c r="BD10" i="31" a="1"/>
  <c r="BD10" i="31" s="1"/>
  <c r="BD117" i="31" a="1"/>
  <c r="BD117" i="31" s="1"/>
  <c r="BD53" i="31" a="1"/>
  <c r="BD53" i="31" s="1"/>
  <c r="BD125" i="31" a="1"/>
  <c r="BD125" i="31" s="1"/>
  <c r="BD61" i="31" a="1"/>
  <c r="BD61" i="31" s="1"/>
  <c r="BD101" i="31" a="1"/>
  <c r="BD101" i="31" s="1"/>
  <c r="BD37" i="31" a="1"/>
  <c r="BD37" i="31" s="1"/>
  <c r="BD69" i="31" a="1"/>
  <c r="BD69" i="31" s="1"/>
  <c r="BD5" i="31" a="1"/>
  <c r="BD5" i="31" s="1"/>
  <c r="BD77" i="31" a="1"/>
  <c r="BD77" i="31" s="1"/>
  <c r="BD13" i="31" a="1"/>
  <c r="BD13" i="31" s="1"/>
  <c r="BD85" i="31" a="1"/>
  <c r="BD85" i="31" s="1"/>
  <c r="BD21" i="31" a="1"/>
  <c r="BD21" i="31" s="1"/>
  <c r="BD93" i="31" a="1"/>
  <c r="BD93" i="31" s="1"/>
  <c r="BD29" i="31" a="1"/>
  <c r="BD29" i="31" s="1"/>
  <c r="BD109" i="31" a="1"/>
  <c r="BD109" i="31" s="1"/>
  <c r="BD45" i="31" a="1"/>
  <c r="BD45" i="31" s="1"/>
  <c r="BD117" i="30" a="1"/>
  <c r="BD117" i="30" s="1"/>
  <c r="BD53" i="30" a="1"/>
  <c r="BD53" i="30" s="1"/>
  <c r="BD125" i="30" a="1"/>
  <c r="BD125" i="30" s="1"/>
  <c r="BD61" i="30" a="1"/>
  <c r="BD61" i="30" s="1"/>
  <c r="BD69" i="30" a="1"/>
  <c r="BD69" i="30" s="1"/>
  <c r="BD5" i="30" a="1"/>
  <c r="BD5" i="30" s="1"/>
  <c r="BD85" i="30" a="1"/>
  <c r="BD85" i="30" s="1"/>
  <c r="BD77" i="30" a="1"/>
  <c r="BD77" i="30" s="1"/>
  <c r="BD13" i="30" a="1"/>
  <c r="BD13" i="30" s="1"/>
  <c r="BD21" i="30" a="1"/>
  <c r="BD21" i="30" s="1"/>
  <c r="BD93" i="30" a="1"/>
  <c r="BD93" i="30" s="1"/>
  <c r="BD29" i="30" a="1"/>
  <c r="BD29" i="30" s="1"/>
  <c r="BD109" i="30" a="1"/>
  <c r="BD109" i="30" s="1"/>
  <c r="BD45" i="30" a="1"/>
  <c r="BD45" i="30" s="1"/>
  <c r="BD101" i="30" a="1"/>
  <c r="BD101" i="30" s="1"/>
  <c r="BD37" i="30" a="1"/>
  <c r="BD37" i="30" s="1"/>
  <c r="BD82" i="30" a="1"/>
  <c r="BD82" i="30" s="1"/>
  <c r="BD18" i="30" a="1"/>
  <c r="BD18" i="30" s="1"/>
  <c r="BD90" i="30" a="1"/>
  <c r="BD90" i="30" s="1"/>
  <c r="BD26" i="30" a="1"/>
  <c r="BD26" i="30" s="1"/>
  <c r="BD50" i="30" a="1"/>
  <c r="BD50" i="30" s="1"/>
  <c r="BD98" i="30" a="1"/>
  <c r="BD98" i="30" s="1"/>
  <c r="BD34" i="30" a="1"/>
  <c r="BD34" i="30" s="1"/>
  <c r="BD114" i="30" a="1"/>
  <c r="BD114" i="30" s="1"/>
  <c r="BD106" i="30" a="1"/>
  <c r="BD106" i="30" s="1"/>
  <c r="BD42" i="30" a="1"/>
  <c r="BD42" i="30" s="1"/>
  <c r="BD122" i="30" a="1"/>
  <c r="BD122" i="30" s="1"/>
  <c r="BD58" i="30" a="1"/>
  <c r="BD58" i="30" s="1"/>
  <c r="BD74" i="30" a="1"/>
  <c r="BD74" i="30" s="1"/>
  <c r="BD66" i="30" a="1"/>
  <c r="BD66" i="30" s="1"/>
  <c r="BD2" i="30" a="1"/>
  <c r="BD2" i="30" s="1"/>
  <c r="BD10" i="30" a="1"/>
  <c r="BD10" i="30" s="1"/>
  <c r="BD104" i="30" a="1"/>
  <c r="BD104" i="30" s="1"/>
  <c r="BD40" i="30" a="1"/>
  <c r="BD40" i="30" s="1"/>
  <c r="BD112" i="30" a="1"/>
  <c r="BD112" i="30" s="1"/>
  <c r="BD48" i="30" a="1"/>
  <c r="BD48" i="30" s="1"/>
  <c r="BD72" i="30" a="1"/>
  <c r="BD72" i="30" s="1"/>
  <c r="BD120" i="30" a="1"/>
  <c r="BD120" i="30" s="1"/>
  <c r="BD56" i="30" a="1"/>
  <c r="BD56" i="30" s="1"/>
  <c r="BD8" i="30" a="1"/>
  <c r="BD8" i="30" s="1"/>
  <c r="BD128" i="30" a="1"/>
  <c r="BD128" i="30" s="1"/>
  <c r="BD64" i="30" a="1"/>
  <c r="BD64" i="30" s="1"/>
  <c r="BD80" i="30" a="1"/>
  <c r="BD80" i="30" s="1"/>
  <c r="BD16" i="30" a="1"/>
  <c r="BD16" i="30" s="1"/>
  <c r="BD32" i="30" a="1"/>
  <c r="BD32" i="30" s="1"/>
  <c r="BD88" i="30" a="1"/>
  <c r="BD88" i="30" s="1"/>
  <c r="BD24" i="30" a="1"/>
  <c r="BD24" i="30" s="1"/>
  <c r="BD96" i="30" a="1"/>
  <c r="BD96" i="30" s="1"/>
  <c r="BD70" i="30" a="1"/>
  <c r="BD70" i="30" s="1"/>
  <c r="BD6" i="30" a="1"/>
  <c r="BD6" i="30" s="1"/>
  <c r="BD78" i="30" a="1"/>
  <c r="BD78" i="30" s="1"/>
  <c r="BD14" i="30" a="1"/>
  <c r="BD14" i="30" s="1"/>
  <c r="BD86" i="30" a="1"/>
  <c r="BD86" i="30" s="1"/>
  <c r="BD22" i="30" a="1"/>
  <c r="BD22" i="30" s="1"/>
  <c r="BD102" i="30" a="1"/>
  <c r="BD102" i="30" s="1"/>
  <c r="BD38" i="30" a="1"/>
  <c r="BD38" i="30" s="1"/>
  <c r="BD94" i="30" a="1"/>
  <c r="BD94" i="30" s="1"/>
  <c r="BD30" i="30" a="1"/>
  <c r="BD30" i="30" s="1"/>
  <c r="BD110" i="30" a="1"/>
  <c r="BD110" i="30" s="1"/>
  <c r="BD46" i="30" a="1"/>
  <c r="BD46" i="30" s="1"/>
  <c r="BD62" i="30" a="1"/>
  <c r="BD62" i="30" s="1"/>
  <c r="BD118" i="30" a="1"/>
  <c r="BD118" i="30" s="1"/>
  <c r="BD54" i="30" a="1"/>
  <c r="BD54" i="30" s="1"/>
  <c r="BD126" i="30" a="1"/>
  <c r="BD126" i="30" s="1"/>
  <c r="BD83" i="30" a="1"/>
  <c r="BD83" i="30" s="1"/>
  <c r="BD19" i="30" a="1"/>
  <c r="BD19" i="30" s="1"/>
  <c r="BD91" i="30" a="1"/>
  <c r="BD91" i="30" s="1"/>
  <c r="BD27" i="30" a="1"/>
  <c r="BD27" i="30" s="1"/>
  <c r="BD115" i="30" a="1"/>
  <c r="BD115" i="30" s="1"/>
  <c r="BD99" i="30" a="1"/>
  <c r="BD99" i="30" s="1"/>
  <c r="BD35" i="30" a="1"/>
  <c r="BD35" i="30" s="1"/>
  <c r="BD51" i="30" a="1"/>
  <c r="BD51" i="30" s="1"/>
  <c r="BD107" i="30" a="1"/>
  <c r="BD107" i="30" s="1"/>
  <c r="BD43" i="30" a="1"/>
  <c r="BD43" i="30" s="1"/>
  <c r="BD123" i="30" a="1"/>
  <c r="BD123" i="30" s="1"/>
  <c r="BD59" i="30" a="1"/>
  <c r="BD59" i="30" s="1"/>
  <c r="BD11" i="30" a="1"/>
  <c r="BD11" i="30" s="1"/>
  <c r="BD67" i="30" a="1"/>
  <c r="BD67" i="30" s="1"/>
  <c r="BD3" i="30" a="1"/>
  <c r="BD3" i="30" s="1"/>
  <c r="BD75" i="30" a="1"/>
  <c r="BD75" i="30" s="1"/>
  <c r="BD121" i="30" a="1"/>
  <c r="BD121" i="30" s="1"/>
  <c r="BD57" i="30" a="1"/>
  <c r="BD57" i="30" s="1"/>
  <c r="BD129" i="30" a="1"/>
  <c r="BD129" i="30" s="1"/>
  <c r="BD65" i="30" a="1"/>
  <c r="BD65" i="30" s="1"/>
  <c r="BD89" i="30" a="1"/>
  <c r="BD89" i="30" s="1"/>
  <c r="BD73" i="30" a="1"/>
  <c r="BD73" i="30" s="1"/>
  <c r="BD9" i="30" a="1"/>
  <c r="BD9" i="30" s="1"/>
  <c r="BD25" i="30" a="1"/>
  <c r="BD25" i="30" s="1"/>
  <c r="BD81" i="30" a="1"/>
  <c r="BD81" i="30" s="1"/>
  <c r="BD17" i="30" a="1"/>
  <c r="BD17" i="30" s="1"/>
  <c r="BD97" i="30" a="1"/>
  <c r="BD97" i="30" s="1"/>
  <c r="BD33" i="30" a="1"/>
  <c r="BD33" i="30" s="1"/>
  <c r="BD113" i="30" a="1"/>
  <c r="BD113" i="30" s="1"/>
  <c r="BD49" i="30" a="1"/>
  <c r="BD49" i="30" s="1"/>
  <c r="BD105" i="30" a="1"/>
  <c r="BD105" i="30" s="1"/>
  <c r="BD41" i="30" a="1"/>
  <c r="BD41" i="30" s="1"/>
  <c r="BD100" i="30" a="1"/>
  <c r="BD100" i="30" s="1"/>
  <c r="BD36" i="30" a="1"/>
  <c r="BD36" i="30" s="1"/>
  <c r="BD108" i="30" a="1"/>
  <c r="BD108" i="30" s="1"/>
  <c r="BD44" i="30" a="1"/>
  <c r="BD44" i="30" s="1"/>
  <c r="BD116" i="30" a="1"/>
  <c r="BD116" i="30" s="1"/>
  <c r="BD52" i="30" a="1"/>
  <c r="BD52" i="30" s="1"/>
  <c r="BD124" i="30" a="1"/>
  <c r="BD124" i="30" s="1"/>
  <c r="BD60" i="30" a="1"/>
  <c r="BD60" i="30" s="1"/>
  <c r="BD68" i="30" a="1"/>
  <c r="BD68" i="30" s="1"/>
  <c r="BD4" i="30" a="1"/>
  <c r="BD4" i="30" s="1"/>
  <c r="BD76" i="30" a="1"/>
  <c r="BD76" i="30" s="1"/>
  <c r="BD12" i="30" a="1"/>
  <c r="BD12" i="30" s="1"/>
  <c r="BD92" i="30" a="1"/>
  <c r="BD92" i="30" s="1"/>
  <c r="BD84" i="30" a="1"/>
  <c r="BD84" i="30" s="1"/>
  <c r="BD20" i="30" a="1"/>
  <c r="BD20" i="30" s="1"/>
  <c r="BD28" i="30" a="1"/>
  <c r="BD28" i="30" s="1"/>
  <c r="BD87" i="30" a="1"/>
  <c r="BD87" i="30" s="1"/>
  <c r="BD23" i="30" a="1"/>
  <c r="BD23" i="30" s="1"/>
  <c r="BD119" i="30" a="1"/>
  <c r="BD119" i="30" s="1"/>
  <c r="BD95" i="30" a="1"/>
  <c r="BD95" i="30" s="1"/>
  <c r="BD31" i="30" a="1"/>
  <c r="BD31" i="30" s="1"/>
  <c r="BD55" i="30" a="1"/>
  <c r="BD55" i="30" s="1"/>
  <c r="BD103" i="30" a="1"/>
  <c r="BD103" i="30" s="1"/>
  <c r="BD39" i="30" a="1"/>
  <c r="BD39" i="30" s="1"/>
  <c r="BD111" i="30" a="1"/>
  <c r="BD111" i="30" s="1"/>
  <c r="BD47" i="30" a="1"/>
  <c r="BD47" i="30" s="1"/>
  <c r="BD127" i="30" a="1"/>
  <c r="BD127" i="30" s="1"/>
  <c r="BD63" i="30" a="1"/>
  <c r="BD63" i="30" s="1"/>
  <c r="BD79" i="30" a="1"/>
  <c r="BD79" i="30" s="1"/>
  <c r="BD15" i="30" a="1"/>
  <c r="BD15" i="30" s="1"/>
  <c r="BD71" i="30" a="1"/>
  <c r="BD71" i="30" s="1"/>
  <c r="BD7" i="30" a="1"/>
  <c r="BD7" i="30" s="1"/>
  <c r="M63" i="28"/>
  <c r="L63" i="28"/>
  <c r="N7" i="28"/>
  <c r="L7" i="28"/>
  <c r="L32" i="28"/>
  <c r="S2" i="28"/>
  <c r="N126" i="28"/>
  <c r="U39" i="28"/>
  <c r="Z79" i="28"/>
  <c r="AZ79" i="28" s="1"/>
  <c r="AH42" i="28"/>
  <c r="AA54" i="28"/>
  <c r="F65" i="28"/>
  <c r="G65" i="28" s="1"/>
  <c r="AA65" i="28" s="1"/>
  <c r="L126" i="28"/>
  <c r="P2" i="28"/>
  <c r="AU39" i="28"/>
  <c r="AV80" i="28" s="1"/>
  <c r="D80" i="28" s="1"/>
  <c r="S39" i="28"/>
  <c r="V39" i="28"/>
  <c r="AY39" i="28" s="1"/>
  <c r="Q16" i="28"/>
  <c r="BA16" i="28" s="1"/>
  <c r="BB16" i="28" s="1"/>
  <c r="L94" i="28"/>
  <c r="F105" i="28"/>
  <c r="G105" i="28" s="1"/>
  <c r="Z105" i="28" s="1"/>
  <c r="AZ105" i="28" s="1"/>
  <c r="U79" i="28"/>
  <c r="AH26" i="28"/>
  <c r="W39" i="28"/>
  <c r="M16" i="28"/>
  <c r="N54" i="28"/>
  <c r="AB39" i="28"/>
  <c r="V7" i="28"/>
  <c r="AY7" i="28" s="1"/>
  <c r="U8" i="28"/>
  <c r="AG41" i="28"/>
  <c r="BD117" i="28" a="1"/>
  <c r="BD117" i="28" s="1"/>
  <c r="BD53" i="28" a="1"/>
  <c r="BD53" i="28" s="1"/>
  <c r="BD21" i="28" a="1"/>
  <c r="BD21" i="28" s="1"/>
  <c r="BD29" i="28" a="1"/>
  <c r="BD29" i="28" s="1"/>
  <c r="BD101" i="28" a="1"/>
  <c r="BD101" i="28" s="1"/>
  <c r="BD109" i="28" a="1"/>
  <c r="BD109" i="28" s="1"/>
  <c r="BD6" i="28" a="1"/>
  <c r="BD6" i="28" s="1"/>
  <c r="BD86" i="28" a="1"/>
  <c r="BD86" i="28" s="1"/>
  <c r="BD102" i="28" a="1"/>
  <c r="BD102" i="28" s="1"/>
  <c r="BD62" i="28" a="1"/>
  <c r="BD62" i="28" s="1"/>
  <c r="BD57" i="28" a="1"/>
  <c r="BD57" i="28" s="1"/>
  <c r="BD129" i="28" a="1"/>
  <c r="BD129" i="28" s="1"/>
  <c r="BD89" i="28" a="1"/>
  <c r="BD89" i="28" s="1"/>
  <c r="BD25" i="28" a="1"/>
  <c r="BD25" i="28" s="1"/>
  <c r="BD33" i="28" a="1"/>
  <c r="BD33" i="28" s="1"/>
  <c r="BD50" i="28" a="1"/>
  <c r="BD50" i="28" s="1"/>
  <c r="BD58" i="28" a="1"/>
  <c r="BD58" i="28" s="1"/>
  <c r="BD2" i="28" a="1"/>
  <c r="BD2" i="28" s="1"/>
  <c r="BD83" i="28" a="1"/>
  <c r="BD83" i="28" s="1"/>
  <c r="BD91" i="28" a="1"/>
  <c r="BD91" i="28" s="1"/>
  <c r="BD43" i="28" a="1"/>
  <c r="BD43" i="28" s="1"/>
  <c r="BD115" i="28" a="1"/>
  <c r="BD115" i="28" s="1"/>
  <c r="BD123" i="28" a="1"/>
  <c r="BD123" i="28" s="1"/>
  <c r="BD11" i="28" a="1"/>
  <c r="BD11" i="28" s="1"/>
  <c r="BD39" i="28" a="1"/>
  <c r="BD39" i="28" s="1"/>
  <c r="BD111" i="28" a="1"/>
  <c r="BD111" i="28" s="1"/>
  <c r="BD47" i="28" a="1"/>
  <c r="BD47" i="28" s="1"/>
  <c r="BD63" i="28" a="1"/>
  <c r="BD63" i="28" s="1"/>
  <c r="BD100" i="28" a="1"/>
  <c r="BD100" i="28" s="1"/>
  <c r="BD44" i="28" a="1"/>
  <c r="BD44" i="28" s="1"/>
  <c r="BD52" i="28" a="1"/>
  <c r="BD52" i="28" s="1"/>
  <c r="BD124" i="28" a="1"/>
  <c r="BD124" i="28" s="1"/>
  <c r="BD60" i="28" a="1"/>
  <c r="BD60" i="28" s="1"/>
  <c r="BD4" i="28" a="1"/>
  <c r="BD4" i="28" s="1"/>
  <c r="BD12" i="28" a="1"/>
  <c r="BD12" i="28" s="1"/>
  <c r="BD20" i="28" a="1"/>
  <c r="BD20" i="28" s="1"/>
  <c r="BD92" i="28" a="1"/>
  <c r="BD92" i="28" s="1"/>
  <c r="BD28" i="28" a="1"/>
  <c r="BD28" i="28" s="1"/>
  <c r="BD112" i="28" a="1"/>
  <c r="BD112" i="28" s="1"/>
  <c r="BD128" i="28" a="1"/>
  <c r="BD128" i="28" s="1"/>
  <c r="BD8" i="28" a="1"/>
  <c r="BD8" i="28" s="1"/>
  <c r="BD80" i="28" a="1"/>
  <c r="BD80" i="28" s="1"/>
  <c r="BD88" i="28" a="1"/>
  <c r="BD88" i="28" s="1"/>
  <c r="BD32" i="28" a="1"/>
  <c r="BD32" i="28" s="1"/>
  <c r="M70" i="12"/>
  <c r="N78" i="12"/>
  <c r="AH50" i="12"/>
  <c r="L65" i="12"/>
  <c r="F34" i="12"/>
  <c r="G34" i="12" s="1"/>
  <c r="F50" i="12"/>
  <c r="G50" i="12" s="1"/>
  <c r="AZ50" i="12" s="1"/>
  <c r="AG65" i="12"/>
  <c r="L127" i="12"/>
  <c r="Z65" i="12"/>
  <c r="AZ65" i="12" s="1"/>
  <c r="AB65" i="12"/>
  <c r="F105" i="12"/>
  <c r="G105" i="12" s="1"/>
  <c r="AB105" i="12" s="1"/>
  <c r="F90" i="12"/>
  <c r="G90" i="12" s="1"/>
  <c r="F51" i="12"/>
  <c r="G51" i="12" s="1"/>
  <c r="AU51" i="12" s="1"/>
  <c r="F98" i="12"/>
  <c r="G98" i="12" s="1"/>
  <c r="N16" i="12"/>
  <c r="F59" i="12"/>
  <c r="G59" i="12" s="1"/>
  <c r="R59" i="12" s="1"/>
  <c r="N27" i="12"/>
  <c r="V65" i="12"/>
  <c r="AY65" i="12" s="1"/>
  <c r="L27" i="12"/>
  <c r="L81" i="12"/>
  <c r="M43" i="12"/>
  <c r="AG43" i="12" s="1"/>
  <c r="L89" i="12"/>
  <c r="N81" i="12"/>
  <c r="AG60" i="12"/>
  <c r="Y65" i="12"/>
  <c r="M57" i="12"/>
  <c r="L105" i="12"/>
  <c r="L26" i="12"/>
  <c r="M74" i="12"/>
  <c r="W65" i="12"/>
  <c r="N10" i="12"/>
  <c r="M26" i="12"/>
  <c r="AG26" i="12" s="1"/>
  <c r="N122" i="12"/>
  <c r="N38" i="12"/>
  <c r="F80" i="12"/>
  <c r="G80" i="12" s="1"/>
  <c r="Y80" i="12" s="1"/>
  <c r="L129" i="12"/>
  <c r="F22" i="12"/>
  <c r="G22" i="12" s="1"/>
  <c r="R22" i="12" s="1"/>
  <c r="AH12" i="12"/>
  <c r="N73" i="12"/>
  <c r="M129" i="12"/>
  <c r="N14" i="12"/>
  <c r="S65" i="12"/>
  <c r="AH30" i="12"/>
  <c r="M122" i="12"/>
  <c r="N65" i="12"/>
  <c r="L57" i="12"/>
  <c r="L126" i="12"/>
  <c r="N113" i="12"/>
  <c r="L74" i="12"/>
  <c r="AG30" i="12"/>
  <c r="F127" i="12"/>
  <c r="G127" i="12" s="1"/>
  <c r="Y127" i="12" s="1"/>
  <c r="M10" i="12"/>
  <c r="AG10" i="12" s="1"/>
  <c r="N89" i="12"/>
  <c r="N105" i="12"/>
  <c r="L78" i="12"/>
  <c r="BD71" i="12" s="1" a="1"/>
  <c r="BD71" i="12" s="1"/>
  <c r="L38" i="12"/>
  <c r="F72" i="12"/>
  <c r="G72" i="12" s="1"/>
  <c r="W72" i="12" s="1"/>
  <c r="F38" i="12"/>
  <c r="G38" i="12" s="1"/>
  <c r="R38" i="12" s="1"/>
  <c r="BD79" i="12" a="1"/>
  <c r="BD79" i="12" s="1"/>
  <c r="BD68" i="12" a="1"/>
  <c r="BD68" i="12" s="1"/>
  <c r="N59" i="12"/>
  <c r="F85" i="12"/>
  <c r="G85" i="12" s="1"/>
  <c r="F39" i="12"/>
  <c r="G39" i="12" s="1"/>
  <c r="M59" i="12"/>
  <c r="AG59" i="12" s="1"/>
  <c r="F6" i="12"/>
  <c r="G6" i="12" s="1"/>
  <c r="P6" i="12" s="1"/>
  <c r="AH39" i="12"/>
  <c r="F41" i="12"/>
  <c r="G41" i="12" s="1"/>
  <c r="R41" i="12" s="1"/>
  <c r="M20" i="12"/>
  <c r="BA90" i="12"/>
  <c r="F75" i="12"/>
  <c r="G75" i="12" s="1"/>
  <c r="AH15" i="12"/>
  <c r="F60" i="12"/>
  <c r="G60" i="12" s="1"/>
  <c r="AA60" i="12" s="1"/>
  <c r="N20" i="12"/>
  <c r="M3" i="12"/>
  <c r="L3" i="12"/>
  <c r="F25" i="12"/>
  <c r="G25" i="12" s="1"/>
  <c r="Y25" i="12" s="1"/>
  <c r="F108" i="12"/>
  <c r="G108" i="12" s="1"/>
  <c r="R108" i="12" s="1"/>
  <c r="F45" i="12"/>
  <c r="G45" i="12" s="1"/>
  <c r="Y45" i="12" s="1"/>
  <c r="AG48" i="32"/>
  <c r="AG30" i="44"/>
  <c r="AV2" i="59"/>
  <c r="N96" i="59"/>
  <c r="L96" i="59"/>
  <c r="M96" i="59"/>
  <c r="AU40" i="59"/>
  <c r="W40" i="59"/>
  <c r="Q40" i="59"/>
  <c r="BA40" i="59" s="1"/>
  <c r="M109" i="59"/>
  <c r="L109" i="59"/>
  <c r="N109" i="59"/>
  <c r="L121" i="59"/>
  <c r="N121" i="59"/>
  <c r="M121" i="59"/>
  <c r="L72" i="59"/>
  <c r="N72" i="59"/>
  <c r="M72" i="59"/>
  <c r="M56" i="59"/>
  <c r="AG56" i="59" s="1"/>
  <c r="L56" i="59"/>
  <c r="N56" i="59"/>
  <c r="L73" i="59"/>
  <c r="M49" i="59"/>
  <c r="V128" i="59"/>
  <c r="AY128" i="59" s="1"/>
  <c r="W125" i="59"/>
  <c r="Z100" i="59"/>
  <c r="AZ100" i="59" s="1"/>
  <c r="M81" i="59"/>
  <c r="L14" i="59"/>
  <c r="A104" i="59"/>
  <c r="U100" i="59"/>
  <c r="S78" i="59"/>
  <c r="M73" i="59"/>
  <c r="L97" i="59"/>
  <c r="Y120" i="59"/>
  <c r="S39" i="59"/>
  <c r="N49" i="59"/>
  <c r="F32" i="59"/>
  <c r="G32" i="59" s="1"/>
  <c r="A6" i="59"/>
  <c r="Y125" i="59"/>
  <c r="N112" i="59"/>
  <c r="Q100" i="59"/>
  <c r="BA100" i="59" s="1"/>
  <c r="S80" i="59"/>
  <c r="N81" i="59"/>
  <c r="A41" i="59"/>
  <c r="AA73" i="59"/>
  <c r="M14" i="59"/>
  <c r="AH6" i="59"/>
  <c r="A38" i="59"/>
  <c r="F121" i="59"/>
  <c r="G121" i="59" s="1"/>
  <c r="A25" i="59"/>
  <c r="AB100" i="59"/>
  <c r="Q78" i="59"/>
  <c r="BA78" i="59" s="1"/>
  <c r="BB78" i="59" s="1"/>
  <c r="P8" i="59"/>
  <c r="V120" i="59"/>
  <c r="AY120" i="59" s="1"/>
  <c r="F24" i="59"/>
  <c r="G24" i="59" s="1"/>
  <c r="AH32" i="59"/>
  <c r="P120" i="59"/>
  <c r="D112" i="59"/>
  <c r="P128" i="59"/>
  <c r="L112" i="59"/>
  <c r="F79" i="59"/>
  <c r="G79" i="59" s="1"/>
  <c r="R79" i="59" s="1"/>
  <c r="AH25" i="59"/>
  <c r="F71" i="59"/>
  <c r="G71" i="59" s="1"/>
  <c r="A129" i="59"/>
  <c r="AS120" i="59"/>
  <c r="AF120" i="59" s="1"/>
  <c r="A26" i="59"/>
  <c r="P78" i="59"/>
  <c r="AH56" i="59"/>
  <c r="N58" i="59"/>
  <c r="N80" i="59"/>
  <c r="L105" i="59"/>
  <c r="V81" i="59"/>
  <c r="AY81" i="59" s="1"/>
  <c r="AA120" i="59"/>
  <c r="L57" i="59"/>
  <c r="N22" i="59"/>
  <c r="Z120" i="59"/>
  <c r="AZ120" i="59" s="1"/>
  <c r="M127" i="59"/>
  <c r="R125" i="59"/>
  <c r="AS73" i="59"/>
  <c r="AF73" i="59" s="1"/>
  <c r="AH65" i="59"/>
  <c r="F101" i="59"/>
  <c r="G101" i="59" s="1"/>
  <c r="F72" i="59"/>
  <c r="G72" i="59" s="1"/>
  <c r="AE72" i="59" s="1" a="1"/>
  <c r="AE72" i="59" s="1"/>
  <c r="AD72" i="59" s="1"/>
  <c r="AC72" i="59" s="1"/>
  <c r="A105" i="59"/>
  <c r="M105" i="59"/>
  <c r="R120" i="59"/>
  <c r="M22" i="59"/>
  <c r="AG22" i="59" s="1"/>
  <c r="W120" i="59"/>
  <c r="N65" i="59"/>
  <c r="Y88" i="59"/>
  <c r="AB120" i="59"/>
  <c r="L127" i="59"/>
  <c r="M57" i="59"/>
  <c r="AG57" i="59" s="1"/>
  <c r="AH48" i="59"/>
  <c r="AB84" i="59"/>
  <c r="W90" i="59"/>
  <c r="Z28" i="59"/>
  <c r="AZ28" i="59" s="1"/>
  <c r="D65" i="59"/>
  <c r="R100" i="59"/>
  <c r="F65" i="59"/>
  <c r="G65" i="59" s="1"/>
  <c r="N89" i="59"/>
  <c r="F92" i="59"/>
  <c r="G92" i="59" s="1"/>
  <c r="F113" i="59"/>
  <c r="G113" i="59" s="1"/>
  <c r="S81" i="59"/>
  <c r="M89" i="59"/>
  <c r="D73" i="59"/>
  <c r="AH16" i="59"/>
  <c r="D120" i="59"/>
  <c r="N64" i="59"/>
  <c r="F22" i="59"/>
  <c r="G22" i="59" s="1"/>
  <c r="F75" i="59"/>
  <c r="G75" i="59" s="1"/>
  <c r="AG72" i="59"/>
  <c r="L2" i="12"/>
  <c r="M2" i="12"/>
  <c r="N2" i="12"/>
  <c r="Z108" i="12"/>
  <c r="AZ108" i="12" s="1"/>
  <c r="M23" i="12"/>
  <c r="N23" i="12"/>
  <c r="L23" i="12"/>
  <c r="Y64" i="12"/>
  <c r="U64" i="12"/>
  <c r="V64" i="12"/>
  <c r="AY64" i="12" s="1"/>
  <c r="AU64" i="12"/>
  <c r="Z64" i="12"/>
  <c r="AZ64" i="12" s="1"/>
  <c r="M96" i="12"/>
  <c r="F74" i="12"/>
  <c r="G74" i="12" s="1"/>
  <c r="AZ74" i="12" s="1"/>
  <c r="V15" i="12"/>
  <c r="AY15" i="12" s="1"/>
  <c r="F28" i="12"/>
  <c r="G28" i="12" s="1"/>
  <c r="AU28" i="12" s="1"/>
  <c r="AH27" i="12"/>
  <c r="Z15" i="12"/>
  <c r="AZ15" i="12" s="1"/>
  <c r="M92" i="12"/>
  <c r="M124" i="12"/>
  <c r="M45" i="12"/>
  <c r="AG45" i="12" s="1"/>
  <c r="M127" i="12"/>
  <c r="L63" i="12"/>
  <c r="M7" i="12"/>
  <c r="M87" i="12"/>
  <c r="M120" i="12"/>
  <c r="F27" i="12"/>
  <c r="G27" i="12" s="1"/>
  <c r="V27" i="12" s="1"/>
  <c r="AY27" i="12" s="1"/>
  <c r="AH59" i="12"/>
  <c r="F128" i="12"/>
  <c r="G128" i="12" s="1"/>
  <c r="Q128" i="12" s="1"/>
  <c r="BA128" i="12" s="1"/>
  <c r="L49" i="12"/>
  <c r="BD47" i="12" s="1" a="1"/>
  <c r="BD47" i="12" s="1"/>
  <c r="N96" i="12"/>
  <c r="M56" i="12"/>
  <c r="AH22" i="12"/>
  <c r="F43" i="12"/>
  <c r="G43" i="12" s="1"/>
  <c r="U43" i="12" s="1"/>
  <c r="M24" i="12"/>
  <c r="F82" i="12"/>
  <c r="G82" i="12" s="1"/>
  <c r="F4" i="12"/>
  <c r="G4" i="12" s="1"/>
  <c r="AU4" i="12" s="1"/>
  <c r="F21" i="12"/>
  <c r="G21" i="12" s="1"/>
  <c r="AH28" i="12"/>
  <c r="M49" i="12"/>
  <c r="AG49" i="12" s="1"/>
  <c r="L56" i="12"/>
  <c r="M25" i="12"/>
  <c r="AH20" i="12"/>
  <c r="M37" i="12"/>
  <c r="F35" i="12"/>
  <c r="G35" i="12" s="1"/>
  <c r="U35" i="12" s="1"/>
  <c r="L80" i="12"/>
  <c r="L25" i="12"/>
  <c r="M84" i="12"/>
  <c r="F20" i="12"/>
  <c r="G20" i="12" s="1"/>
  <c r="AB20" i="12" s="1"/>
  <c r="M112" i="12"/>
  <c r="AH44" i="12"/>
  <c r="U45" i="12"/>
  <c r="N84" i="12"/>
  <c r="F30" i="12"/>
  <c r="G30" i="12" s="1"/>
  <c r="R15" i="12"/>
  <c r="N43" i="12"/>
  <c r="N112" i="12"/>
  <c r="F96" i="12"/>
  <c r="G96" i="12" s="1"/>
  <c r="AB96" i="12" s="1"/>
  <c r="F33" i="12"/>
  <c r="G33" i="12" s="1"/>
  <c r="Z33" i="12" s="1"/>
  <c r="AZ33" i="12" s="1"/>
  <c r="F44" i="12"/>
  <c r="G44" i="12" s="1"/>
  <c r="W44" i="12" s="1"/>
  <c r="F117" i="12"/>
  <c r="G117" i="12" s="1"/>
  <c r="Z117" i="12" s="1"/>
  <c r="AZ117" i="12" s="1"/>
  <c r="AH45" i="12"/>
  <c r="F84" i="12"/>
  <c r="G84" i="12" s="1"/>
  <c r="AE84" i="12" s="1" a="1"/>
  <c r="AE84" i="12" s="1"/>
  <c r="N80" i="12"/>
  <c r="Y15" i="12"/>
  <c r="N92" i="12"/>
  <c r="L124" i="12"/>
  <c r="AA45" i="12"/>
  <c r="M63" i="12"/>
  <c r="AG63" i="12" s="1"/>
  <c r="AH51" i="12"/>
  <c r="L7" i="12"/>
  <c r="F120" i="12"/>
  <c r="G120" i="12" s="1"/>
  <c r="Q120" i="12" s="1"/>
  <c r="BA120" i="12" s="1"/>
  <c r="BB120" i="12" s="1"/>
  <c r="F103" i="12"/>
  <c r="G103" i="12" s="1"/>
  <c r="S103" i="12" s="1"/>
  <c r="AH35" i="12"/>
  <c r="M26" i="28"/>
  <c r="L26" i="28"/>
  <c r="BD30" i="28" s="1" a="1"/>
  <c r="BD30" i="28" s="1"/>
  <c r="V99" i="28"/>
  <c r="AY99" i="28" s="1"/>
  <c r="P99" i="28"/>
  <c r="R99" i="28"/>
  <c r="Q99" i="28"/>
  <c r="BA99" i="28" s="1"/>
  <c r="W99" i="28"/>
  <c r="S99" i="28"/>
  <c r="L96" i="28"/>
  <c r="BD93" i="28" s="1" a="1"/>
  <c r="BD93" i="28" s="1"/>
  <c r="M96" i="28"/>
  <c r="N96" i="28"/>
  <c r="M111" i="28"/>
  <c r="N111" i="28"/>
  <c r="L111" i="28"/>
  <c r="BD106" i="28" s="1" a="1"/>
  <c r="BD106" i="28" s="1"/>
  <c r="W94" i="28"/>
  <c r="AB94" i="28"/>
  <c r="Z94" i="28"/>
  <c r="AZ94" i="28" s="1"/>
  <c r="U94" i="28"/>
  <c r="AE94" i="28" a="1"/>
  <c r="AE94" i="28" s="1"/>
  <c r="AA94" i="28"/>
  <c r="S94" i="28"/>
  <c r="Y94" i="28"/>
  <c r="Y128" i="28"/>
  <c r="Q128" i="28"/>
  <c r="BA128" i="28" s="1"/>
  <c r="Z128" i="28"/>
  <c r="AZ128" i="28" s="1"/>
  <c r="W128" i="28"/>
  <c r="AB128" i="28"/>
  <c r="P128" i="28"/>
  <c r="R128" i="28"/>
  <c r="V128" i="28"/>
  <c r="AY128" i="28" s="1"/>
  <c r="Z73" i="28"/>
  <c r="AZ73" i="28" s="1"/>
  <c r="V73" i="28"/>
  <c r="AY73" i="28" s="1"/>
  <c r="U73" i="28"/>
  <c r="R73" i="28"/>
  <c r="P41" i="28"/>
  <c r="Z41" i="28"/>
  <c r="AZ41" i="28" s="1"/>
  <c r="R41" i="28"/>
  <c r="F26" i="28"/>
  <c r="G26" i="28" s="1"/>
  <c r="V26" i="28" s="1"/>
  <c r="AY26" i="28" s="1"/>
  <c r="M32" i="28"/>
  <c r="AE47" i="28" a="1"/>
  <c r="AE47" i="28" s="1"/>
  <c r="F21" i="28"/>
  <c r="G21" i="28" s="1"/>
  <c r="V21" i="28" s="1"/>
  <c r="AY21" i="28" s="1"/>
  <c r="S37" i="28"/>
  <c r="L87" i="28"/>
  <c r="BD82" i="28" s="1" a="1"/>
  <c r="BD82" i="28" s="1"/>
  <c r="F66" i="28"/>
  <c r="G66" i="28" s="1"/>
  <c r="W66" i="28" s="1"/>
  <c r="AA47" i="28"/>
  <c r="M94" i="28"/>
  <c r="Q71" i="28"/>
  <c r="BA71" i="28" s="1"/>
  <c r="Z102" i="28"/>
  <c r="AZ102" i="28" s="1"/>
  <c r="F35" i="28"/>
  <c r="G35" i="28" s="1"/>
  <c r="R35" i="28" s="1"/>
  <c r="AH34" i="28"/>
  <c r="AH12" i="28"/>
  <c r="AA79" i="28"/>
  <c r="AH50" i="28"/>
  <c r="AU45" i="28"/>
  <c r="N112" i="28"/>
  <c r="V47" i="28"/>
  <c r="AY47" i="28" s="1"/>
  <c r="L41" i="28"/>
  <c r="BD41" i="28" s="1" a="1"/>
  <c r="BD41" i="28" s="1"/>
  <c r="L24" i="28"/>
  <c r="AA37" i="28"/>
  <c r="AE79" i="28" a="1"/>
  <c r="AE79" i="28" s="1"/>
  <c r="Y47" i="28"/>
  <c r="P10" i="28"/>
  <c r="S71" i="28"/>
  <c r="N57" i="28"/>
  <c r="S7" i="28"/>
  <c r="N103" i="28"/>
  <c r="F12" i="28"/>
  <c r="G12" i="28" s="1"/>
  <c r="F34" i="28"/>
  <c r="G34" i="28" s="1"/>
  <c r="AG22" i="28"/>
  <c r="F42" i="28"/>
  <c r="G42" i="28" s="1"/>
  <c r="AE45" i="28" a="1"/>
  <c r="AE45" i="28" s="1"/>
  <c r="AH49" i="28"/>
  <c r="N15" i="28"/>
  <c r="N10" i="28"/>
  <c r="N118" i="28"/>
  <c r="P54" i="28"/>
  <c r="N41" i="28"/>
  <c r="N24" i="28"/>
  <c r="M33" i="28"/>
  <c r="Y37" i="28"/>
  <c r="AB79" i="28"/>
  <c r="AH58" i="28"/>
  <c r="AB47" i="28"/>
  <c r="R37" i="28"/>
  <c r="S16" i="28"/>
  <c r="AB71" i="28"/>
  <c r="Y7" i="28"/>
  <c r="AH33" i="28"/>
  <c r="Y69" i="28"/>
  <c r="W37" i="28"/>
  <c r="AG21" i="28"/>
  <c r="AG6" i="28"/>
  <c r="L36" i="28"/>
  <c r="BD36" i="28" s="1" a="1"/>
  <c r="BD36" i="28" s="1"/>
  <c r="AA91" i="28"/>
  <c r="R71" i="28"/>
  <c r="F49" i="28"/>
  <c r="G49" i="28" s="1"/>
  <c r="R49" i="28" s="1"/>
  <c r="L15" i="28"/>
  <c r="BD10" i="28" s="1" a="1"/>
  <c r="BD10" i="28" s="1"/>
  <c r="L10" i="28"/>
  <c r="BD14" i="28" s="1" a="1"/>
  <c r="BD14" i="28" s="1"/>
  <c r="M118" i="28"/>
  <c r="AB54" i="28"/>
  <c r="Q10" i="28"/>
  <c r="BA10" i="28" s="1"/>
  <c r="Z47" i="28"/>
  <c r="AZ47" i="28" s="1"/>
  <c r="L16" i="28"/>
  <c r="BD13" i="28" s="1" a="1"/>
  <c r="BD13" i="28" s="1"/>
  <c r="AB65" i="28"/>
  <c r="F43" i="28"/>
  <c r="G43" i="28" s="1"/>
  <c r="S43" i="28" s="1"/>
  <c r="AA8" i="28"/>
  <c r="F33" i="28"/>
  <c r="G33" i="28" s="1"/>
  <c r="Z52" i="28"/>
  <c r="AZ52" i="28" s="1"/>
  <c r="F123" i="28"/>
  <c r="G123" i="28" s="1"/>
  <c r="AB91" i="28"/>
  <c r="N36" i="28"/>
  <c r="AH21" i="28"/>
  <c r="N87" i="28"/>
  <c r="P94" i="28"/>
  <c r="L103" i="28"/>
  <c r="BD98" i="28" s="1" a="1"/>
  <c r="BD98" i="28" s="1"/>
  <c r="R32" i="28"/>
  <c r="Y79" i="28"/>
  <c r="AU7" i="28"/>
  <c r="N99" i="28"/>
  <c r="P16" i="28"/>
  <c r="S10" i="28"/>
  <c r="R65" i="28"/>
  <c r="AH65" i="28"/>
  <c r="N49" i="28"/>
  <c r="Y65" i="28"/>
  <c r="F58" i="28"/>
  <c r="G58" i="28" s="1"/>
  <c r="F57" i="28"/>
  <c r="G57" i="28" s="1"/>
  <c r="AH57" i="28"/>
  <c r="N48" i="30"/>
  <c r="M48" i="30"/>
  <c r="L48" i="30"/>
  <c r="S44" i="30"/>
  <c r="R44" i="30"/>
  <c r="N118" i="30"/>
  <c r="L118" i="30"/>
  <c r="M118" i="30"/>
  <c r="L71" i="30"/>
  <c r="M71" i="30"/>
  <c r="N71" i="30"/>
  <c r="M31" i="30"/>
  <c r="AG31" i="30" s="1"/>
  <c r="N31" i="30"/>
  <c r="L31" i="30"/>
  <c r="P59" i="30"/>
  <c r="S59" i="30"/>
  <c r="R59" i="30"/>
  <c r="AU59" i="30"/>
  <c r="Q59" i="30"/>
  <c r="BA59" i="30" s="1"/>
  <c r="U59" i="30"/>
  <c r="Y59" i="30"/>
  <c r="M125" i="30"/>
  <c r="N125" i="30"/>
  <c r="L125" i="30"/>
  <c r="M104" i="30"/>
  <c r="L104" i="30"/>
  <c r="N104" i="30"/>
  <c r="L127" i="30"/>
  <c r="M96" i="30"/>
  <c r="Z58" i="30"/>
  <c r="AZ58" i="30" s="1"/>
  <c r="Z81" i="30"/>
  <c r="AZ81" i="30" s="1"/>
  <c r="M33" i="30"/>
  <c r="AG33" i="30" s="1"/>
  <c r="L73" i="30"/>
  <c r="Z112" i="30"/>
  <c r="AZ112" i="30" s="1"/>
  <c r="AB81" i="30"/>
  <c r="M73" i="30"/>
  <c r="M7" i="30"/>
  <c r="F20" i="30"/>
  <c r="G20" i="30" s="1"/>
  <c r="P26" i="30"/>
  <c r="Q112" i="30"/>
  <c r="BA112" i="30" s="1"/>
  <c r="R81" i="30"/>
  <c r="AA112" i="30"/>
  <c r="N126" i="30"/>
  <c r="F111" i="30"/>
  <c r="G111" i="30" s="1"/>
  <c r="M124" i="30"/>
  <c r="L95" i="30"/>
  <c r="Q81" i="30"/>
  <c r="BA81" i="30" s="1"/>
  <c r="N64" i="30"/>
  <c r="L56" i="30"/>
  <c r="M40" i="30"/>
  <c r="AH4" i="30"/>
  <c r="F14" i="30"/>
  <c r="G14" i="30" s="1"/>
  <c r="F43" i="30"/>
  <c r="G43" i="30" s="1"/>
  <c r="AA43" i="30" s="1"/>
  <c r="R26" i="30"/>
  <c r="N96" i="30"/>
  <c r="AG14" i="30"/>
  <c r="F128" i="30"/>
  <c r="G128" i="30" s="1"/>
  <c r="S26" i="30"/>
  <c r="R112" i="30"/>
  <c r="AS81" i="30"/>
  <c r="AF81" i="30" s="1"/>
  <c r="AE4" i="30" a="1"/>
  <c r="AE4" i="30" s="1"/>
  <c r="F121" i="30"/>
  <c r="G121" i="30" s="1"/>
  <c r="AA121" i="30" s="1"/>
  <c r="F119" i="30"/>
  <c r="G119" i="30" s="1"/>
  <c r="F113" i="30"/>
  <c r="G113" i="30" s="1"/>
  <c r="L103" i="30"/>
  <c r="L81" i="30"/>
  <c r="M95" i="30"/>
  <c r="Y81" i="30"/>
  <c r="N40" i="30"/>
  <c r="F6" i="30"/>
  <c r="G6" i="30" s="1"/>
  <c r="L24" i="30"/>
  <c r="F68" i="30"/>
  <c r="G68" i="30" s="1"/>
  <c r="W68" i="30" s="1"/>
  <c r="N80" i="30"/>
  <c r="AH2" i="30"/>
  <c r="L124" i="30"/>
  <c r="AA103" i="30"/>
  <c r="AB26" i="30"/>
  <c r="S112" i="30"/>
  <c r="S81" i="30"/>
  <c r="AA15" i="30"/>
  <c r="AB125" i="30"/>
  <c r="R103" i="30"/>
  <c r="W81" i="30"/>
  <c r="M81" i="30"/>
  <c r="M65" i="30"/>
  <c r="AG65" i="30" s="1"/>
  <c r="L39" i="30"/>
  <c r="F67" i="30"/>
  <c r="G67" i="30" s="1"/>
  <c r="U76" i="30"/>
  <c r="AA26" i="30"/>
  <c r="F2" i="30"/>
  <c r="G2" i="30" s="1"/>
  <c r="F95" i="30"/>
  <c r="G95" i="30" s="1"/>
  <c r="F89" i="30"/>
  <c r="G89" i="30" s="1"/>
  <c r="Q26" i="30"/>
  <c r="BA26" i="30" s="1"/>
  <c r="AB112" i="30"/>
  <c r="U81" i="30"/>
  <c r="N117" i="30"/>
  <c r="L119" i="30"/>
  <c r="W103" i="30"/>
  <c r="L87" i="30"/>
  <c r="M63" i="30"/>
  <c r="AG63" i="30" s="1"/>
  <c r="M39" i="30"/>
  <c r="M80" i="30"/>
  <c r="AH28" i="30"/>
  <c r="S35" i="30"/>
  <c r="L111" i="30"/>
  <c r="N88" i="30"/>
  <c r="N24" i="30"/>
  <c r="AB35" i="30"/>
  <c r="AB15" i="30"/>
  <c r="M127" i="30"/>
  <c r="S103" i="30"/>
  <c r="N65" i="30"/>
  <c r="F74" i="30"/>
  <c r="G74" i="30" s="1"/>
  <c r="P58" i="30"/>
  <c r="N16" i="30"/>
  <c r="AH6" i="30"/>
  <c r="F28" i="30"/>
  <c r="G28" i="30" s="1"/>
  <c r="Z28" i="30" s="1"/>
  <c r="AZ28" i="30" s="1"/>
  <c r="F82" i="30"/>
  <c r="G82" i="30" s="1"/>
  <c r="F76" i="30"/>
  <c r="G76" i="30" s="1"/>
  <c r="Y34" i="31"/>
  <c r="AU34" i="31"/>
  <c r="V34" i="31"/>
  <c r="AY34" i="31" s="1"/>
  <c r="Q34" i="31"/>
  <c r="BA34" i="31" s="1"/>
  <c r="P34" i="31"/>
  <c r="L104" i="31"/>
  <c r="N104" i="31"/>
  <c r="M104" i="31"/>
  <c r="N10" i="31"/>
  <c r="M10" i="31"/>
  <c r="L10" i="31"/>
  <c r="M126" i="31"/>
  <c r="N126" i="31"/>
  <c r="L126" i="31"/>
  <c r="M55" i="31"/>
  <c r="AG55" i="31" s="1"/>
  <c r="W55" i="31"/>
  <c r="Y55" i="31"/>
  <c r="N55" i="31"/>
  <c r="L55" i="31"/>
  <c r="AB55" i="31"/>
  <c r="AA55" i="31"/>
  <c r="N31" i="31"/>
  <c r="L31" i="31"/>
  <c r="M31" i="31"/>
  <c r="N128" i="31"/>
  <c r="L128" i="31"/>
  <c r="M128" i="31"/>
  <c r="N120" i="31"/>
  <c r="L120" i="31"/>
  <c r="M120" i="31"/>
  <c r="L80" i="31"/>
  <c r="M80" i="31"/>
  <c r="N80" i="31"/>
  <c r="Y85" i="31"/>
  <c r="Z85" i="31"/>
  <c r="AZ85" i="31" s="1"/>
  <c r="AB63" i="31"/>
  <c r="Y64" i="31"/>
  <c r="AA16" i="31"/>
  <c r="Y102" i="31"/>
  <c r="U108" i="31"/>
  <c r="AE63" i="31" a="1"/>
  <c r="AE63" i="31" s="1"/>
  <c r="M63" i="31"/>
  <c r="P12" i="31"/>
  <c r="U85" i="31"/>
  <c r="W28" i="31"/>
  <c r="Z54" i="31"/>
  <c r="AZ54" i="31" s="1"/>
  <c r="U54" i="31"/>
  <c r="AA111" i="31"/>
  <c r="AU64" i="31"/>
  <c r="U64" i="31"/>
  <c r="Z63" i="31"/>
  <c r="AZ63" i="31" s="1"/>
  <c r="P120" i="31"/>
  <c r="R102" i="31"/>
  <c r="P102" i="31"/>
  <c r="W108" i="31"/>
  <c r="W21" i="31"/>
  <c r="Z77" i="31"/>
  <c r="AZ77" i="31" s="1"/>
  <c r="AA77" i="31"/>
  <c r="F105" i="31"/>
  <c r="G105" i="31" s="1"/>
  <c r="M102" i="31"/>
  <c r="N58" i="31"/>
  <c r="L43" i="31"/>
  <c r="F49" i="31"/>
  <c r="G49" i="31" s="1"/>
  <c r="N94" i="31"/>
  <c r="N42" i="31"/>
  <c r="AH25" i="31"/>
  <c r="L19" i="31"/>
  <c r="AB85" i="31"/>
  <c r="V28" i="31"/>
  <c r="AY28" i="31" s="1"/>
  <c r="U28" i="31"/>
  <c r="Y54" i="31"/>
  <c r="U63" i="31"/>
  <c r="AE64" i="31" a="1"/>
  <c r="AE64" i="31" s="1"/>
  <c r="V120" i="31"/>
  <c r="AY120" i="31" s="1"/>
  <c r="S102" i="31"/>
  <c r="Q102" i="31"/>
  <c r="BA102" i="31" s="1"/>
  <c r="Y108" i="31"/>
  <c r="V76" i="31"/>
  <c r="AY76" i="31" s="1"/>
  <c r="W76" i="31"/>
  <c r="AU21" i="31"/>
  <c r="P103" i="31"/>
  <c r="Z32" i="31"/>
  <c r="AZ32" i="31" s="1"/>
  <c r="Z112" i="31"/>
  <c r="AZ112" i="31" s="1"/>
  <c r="AB112" i="31"/>
  <c r="AB77" i="31"/>
  <c r="S77" i="31"/>
  <c r="F104" i="31"/>
  <c r="G104" i="31" s="1"/>
  <c r="N72" i="31"/>
  <c r="M43" i="31"/>
  <c r="V55" i="31"/>
  <c r="AY55" i="31" s="1"/>
  <c r="BB55" i="31" s="1"/>
  <c r="AG38" i="31"/>
  <c r="F8" i="31"/>
  <c r="G8" i="31" s="1"/>
  <c r="AB8" i="31" s="1"/>
  <c r="F129" i="31"/>
  <c r="G129" i="31" s="1"/>
  <c r="V129" i="31" s="1"/>
  <c r="AY129" i="31" s="1"/>
  <c r="AH30" i="31"/>
  <c r="Z64" i="31"/>
  <c r="AZ64" i="31" s="1"/>
  <c r="AE108" i="31" a="1"/>
  <c r="AE108" i="31" s="1"/>
  <c r="Q21" i="31"/>
  <c r="BA21" i="31" s="1"/>
  <c r="M19" i="31"/>
  <c r="AE28" i="31" a="1"/>
  <c r="AE28" i="31" s="1"/>
  <c r="S85" i="31"/>
  <c r="P54" i="31"/>
  <c r="AA64" i="31"/>
  <c r="Q63" i="31"/>
  <c r="BA63" i="31" s="1"/>
  <c r="AA102" i="31"/>
  <c r="Z108" i="31"/>
  <c r="AZ108" i="31" s="1"/>
  <c r="AE77" i="31" a="1"/>
  <c r="AE77" i="31" s="1"/>
  <c r="U77" i="31"/>
  <c r="M3" i="31"/>
  <c r="AG3" i="31" s="1"/>
  <c r="Z28" i="31"/>
  <c r="AZ28" i="31" s="1"/>
  <c r="W20" i="31"/>
  <c r="AG9" i="31"/>
  <c r="AG25" i="31"/>
  <c r="Q54" i="31"/>
  <c r="BA54" i="31" s="1"/>
  <c r="W54" i="31"/>
  <c r="W64" i="31"/>
  <c r="V63" i="31"/>
  <c r="AY63" i="31" s="1"/>
  <c r="P39" i="31"/>
  <c r="P16" i="31"/>
  <c r="U120" i="31"/>
  <c r="V102" i="31"/>
  <c r="AY102" i="31" s="1"/>
  <c r="U102" i="31"/>
  <c r="AB108" i="31"/>
  <c r="Z76" i="31"/>
  <c r="AZ76" i="31" s="1"/>
  <c r="Z124" i="31"/>
  <c r="AZ124" i="31" s="1"/>
  <c r="AU32" i="31"/>
  <c r="V112" i="31"/>
  <c r="AY112" i="31" s="1"/>
  <c r="AU63" i="31"/>
  <c r="P77" i="31"/>
  <c r="W77" i="31"/>
  <c r="L110" i="31"/>
  <c r="M86" i="31"/>
  <c r="F86" i="31"/>
  <c r="G86" i="31" s="1"/>
  <c r="AB86" i="31" s="1"/>
  <c r="M71" i="31"/>
  <c r="L72" i="31"/>
  <c r="P55" i="31"/>
  <c r="R68" i="31"/>
  <c r="L33" i="31"/>
  <c r="M8" i="31"/>
  <c r="AG8" i="31" s="1"/>
  <c r="Y22" i="31"/>
  <c r="AG6" i="31"/>
  <c r="V22" i="31"/>
  <c r="AY22" i="31" s="1"/>
  <c r="M113" i="31"/>
  <c r="M18" i="31"/>
  <c r="F56" i="31"/>
  <c r="G56" i="31" s="1"/>
  <c r="AG34" i="31"/>
  <c r="F106" i="31"/>
  <c r="G106" i="31" s="1"/>
  <c r="N20" i="31"/>
  <c r="M24" i="31"/>
  <c r="U20" i="31"/>
  <c r="AH41" i="31"/>
  <c r="L2" i="31"/>
  <c r="V85" i="31"/>
  <c r="AY85" i="31" s="1"/>
  <c r="W85" i="31"/>
  <c r="AA54" i="31"/>
  <c r="AU54" i="31"/>
  <c r="L129" i="31"/>
  <c r="R63" i="31"/>
  <c r="AB16" i="31"/>
  <c r="W102" i="31"/>
  <c r="W60" i="31"/>
  <c r="F123" i="31"/>
  <c r="G123" i="31" s="1"/>
  <c r="P123" i="31" s="1"/>
  <c r="F118" i="31"/>
  <c r="G118" i="31" s="1"/>
  <c r="F48" i="31"/>
  <c r="G48" i="31" s="1"/>
  <c r="W68" i="31"/>
  <c r="P22" i="31"/>
  <c r="N113" i="31"/>
  <c r="AH62" i="31"/>
  <c r="Y26" i="32"/>
  <c r="R26" i="32"/>
  <c r="Z26" i="32"/>
  <c r="AZ26" i="32" s="1"/>
  <c r="AA26" i="32"/>
  <c r="L87" i="32"/>
  <c r="N87" i="32"/>
  <c r="M87" i="32"/>
  <c r="M64" i="32"/>
  <c r="AG64" i="32" s="1"/>
  <c r="N64" i="32"/>
  <c r="L64" i="32"/>
  <c r="N8" i="32"/>
  <c r="L8" i="32"/>
  <c r="M8" i="32"/>
  <c r="N118" i="32"/>
  <c r="L118" i="32"/>
  <c r="M118" i="32"/>
  <c r="L94" i="32"/>
  <c r="N94" i="32"/>
  <c r="S113" i="32"/>
  <c r="AA113" i="32"/>
  <c r="P113" i="32"/>
  <c r="U113" i="32"/>
  <c r="U56" i="32"/>
  <c r="P56" i="32"/>
  <c r="R56" i="32"/>
  <c r="AU56" i="32"/>
  <c r="AA56" i="32"/>
  <c r="L69" i="32"/>
  <c r="M69" i="32"/>
  <c r="N69" i="32"/>
  <c r="R69" i="32"/>
  <c r="L45" i="32"/>
  <c r="M45" i="32"/>
  <c r="N45" i="32"/>
  <c r="Z45" i="32"/>
  <c r="AZ45" i="32" s="1"/>
  <c r="R34" i="32"/>
  <c r="S28" i="32"/>
  <c r="L65" i="32"/>
  <c r="L55" i="32"/>
  <c r="N120" i="32"/>
  <c r="V9" i="32"/>
  <c r="AY9" i="32" s="1"/>
  <c r="AB128" i="32"/>
  <c r="AU59" i="32"/>
  <c r="N80" i="32"/>
  <c r="L48" i="32"/>
  <c r="AH54" i="32"/>
  <c r="R120" i="32"/>
  <c r="AU4" i="32"/>
  <c r="Q18" i="32"/>
  <c r="BA18" i="32" s="1"/>
  <c r="BB18" i="32" s="1"/>
  <c r="Y106" i="32"/>
  <c r="AA106" i="32"/>
  <c r="U128" i="32"/>
  <c r="U34" i="32"/>
  <c r="Q128" i="32"/>
  <c r="BA128" i="32" s="1"/>
  <c r="P28" i="32"/>
  <c r="W105" i="32"/>
  <c r="P119" i="32"/>
  <c r="M111" i="32"/>
  <c r="W107" i="32"/>
  <c r="L80" i="32"/>
  <c r="AH46" i="32"/>
  <c r="AA45" i="32"/>
  <c r="L49" i="32"/>
  <c r="U38" i="32"/>
  <c r="AH14" i="32"/>
  <c r="S27" i="32"/>
  <c r="R22" i="32"/>
  <c r="Z22" i="32"/>
  <c r="AZ22" i="32" s="1"/>
  <c r="L7" i="32"/>
  <c r="M9" i="32"/>
  <c r="N18" i="32"/>
  <c r="F31" i="32"/>
  <c r="G31" i="32" s="1"/>
  <c r="AH38" i="32"/>
  <c r="F43" i="32"/>
  <c r="G43" i="32" s="1"/>
  <c r="F52" i="32"/>
  <c r="G52" i="32" s="1"/>
  <c r="Q52" i="32" s="1"/>
  <c r="BA52" i="32" s="1"/>
  <c r="F68" i="32"/>
  <c r="G68" i="32" s="1"/>
  <c r="F70" i="32"/>
  <c r="G70" i="32" s="1"/>
  <c r="V28" i="32"/>
  <c r="AY28" i="32" s="1"/>
  <c r="U69" i="32"/>
  <c r="F62" i="32"/>
  <c r="G62" i="32" s="1"/>
  <c r="AA62" i="32" s="1"/>
  <c r="Y4" i="32"/>
  <c r="W128" i="32"/>
  <c r="R106" i="32"/>
  <c r="Q120" i="32"/>
  <c r="BA120" i="32" s="1"/>
  <c r="BB120" i="32" s="1"/>
  <c r="P120" i="32"/>
  <c r="Q28" i="32"/>
  <c r="BA28" i="32" s="1"/>
  <c r="Z119" i="32"/>
  <c r="AZ119" i="32" s="1"/>
  <c r="N86" i="32"/>
  <c r="M96" i="32"/>
  <c r="M49" i="32"/>
  <c r="AG49" i="32" s="1"/>
  <c r="AU38" i="32"/>
  <c r="N39" i="32"/>
  <c r="M42" i="32"/>
  <c r="AG42" i="32" s="1"/>
  <c r="AU27" i="32"/>
  <c r="AH31" i="32"/>
  <c r="S22" i="32"/>
  <c r="N7" i="32"/>
  <c r="N9" i="32"/>
  <c r="F14" i="32"/>
  <c r="G14" i="32" s="1"/>
  <c r="AE14" i="32" s="1" a="1"/>
  <c r="AE14" i="32" s="1"/>
  <c r="AD14" i="32" s="1"/>
  <c r="AC14" i="32" s="1"/>
  <c r="Y13" i="32"/>
  <c r="R5" i="32"/>
  <c r="L120" i="32"/>
  <c r="F110" i="32"/>
  <c r="G110" i="32" s="1"/>
  <c r="W110" i="32" s="1"/>
  <c r="Z4" i="32"/>
  <c r="AZ4" i="32" s="1"/>
  <c r="AA128" i="32"/>
  <c r="U106" i="32"/>
  <c r="L102" i="32"/>
  <c r="N96" i="32"/>
  <c r="AB42" i="32"/>
  <c r="U45" i="32"/>
  <c r="M39" i="32"/>
  <c r="N42" i="32"/>
  <c r="M25" i="32"/>
  <c r="R27" i="32"/>
  <c r="U22" i="32"/>
  <c r="AH62" i="32"/>
  <c r="AG12" i="32"/>
  <c r="R4" i="32"/>
  <c r="V120" i="32"/>
  <c r="AY120" i="32" s="1"/>
  <c r="V106" i="32"/>
  <c r="AY106" i="32" s="1"/>
  <c r="AA119" i="32"/>
  <c r="L88" i="32"/>
  <c r="L24" i="32"/>
  <c r="R119" i="32"/>
  <c r="S45" i="32"/>
  <c r="U4" i="32"/>
  <c r="AU29" i="32"/>
  <c r="S120" i="32"/>
  <c r="AB106" i="32"/>
  <c r="AU6" i="32"/>
  <c r="S93" i="32"/>
  <c r="M119" i="32"/>
  <c r="M102" i="32"/>
  <c r="L78" i="32"/>
  <c r="M72" i="32"/>
  <c r="U42" i="32"/>
  <c r="V45" i="32"/>
  <c r="AY45" i="32" s="1"/>
  <c r="Y45" i="32"/>
  <c r="L25" i="32"/>
  <c r="AE22" i="32" a="1"/>
  <c r="AE22" i="32" s="1"/>
  <c r="AB45" i="32"/>
  <c r="AH3" i="32"/>
  <c r="AH19" i="32"/>
  <c r="AG46" i="32"/>
  <c r="F54" i="32"/>
  <c r="G54" i="32" s="1"/>
  <c r="P51" i="32"/>
  <c r="U11" i="32"/>
  <c r="R3" i="32"/>
  <c r="AB4" i="32"/>
  <c r="Z106" i="32"/>
  <c r="AZ106" i="32" s="1"/>
  <c r="BB106" i="32" s="1"/>
  <c r="AS106" i="32"/>
  <c r="AF106" i="32" s="1"/>
  <c r="L111" i="32"/>
  <c r="N93" i="32"/>
  <c r="R45" i="32"/>
  <c r="AA93" i="32"/>
  <c r="N119" i="32"/>
  <c r="M86" i="32"/>
  <c r="M78" i="32"/>
  <c r="N72" i="32"/>
  <c r="M40" i="32"/>
  <c r="M32" i="32"/>
  <c r="AG32" i="32" s="1"/>
  <c r="M33" i="32"/>
  <c r="AG33" i="32" s="1"/>
  <c r="F7" i="32"/>
  <c r="G7" i="32" s="1"/>
  <c r="AU7" i="32" s="1"/>
  <c r="AV8" i="32" s="1"/>
  <c r="V22" i="32"/>
  <c r="AY22" i="32" s="1"/>
  <c r="F76" i="32"/>
  <c r="G76" i="32" s="1"/>
  <c r="Y101" i="33"/>
  <c r="AA101" i="33"/>
  <c r="R101" i="33"/>
  <c r="AS101" i="33"/>
  <c r="AF101" i="33" s="1"/>
  <c r="Q101" i="33"/>
  <c r="BA101" i="33" s="1"/>
  <c r="Z101" i="33"/>
  <c r="AZ101" i="33" s="1"/>
  <c r="V101" i="33"/>
  <c r="AY101" i="33" s="1"/>
  <c r="P101" i="33"/>
  <c r="U101" i="33"/>
  <c r="AB101" i="33"/>
  <c r="S101" i="33"/>
  <c r="S20" i="33"/>
  <c r="AB20" i="33"/>
  <c r="Y20" i="33"/>
  <c r="R20" i="33"/>
  <c r="Q20" i="33"/>
  <c r="BA20" i="33" s="1"/>
  <c r="AA20" i="33"/>
  <c r="AU20" i="33"/>
  <c r="Z20" i="33"/>
  <c r="AZ20" i="33" s="1"/>
  <c r="W20" i="33"/>
  <c r="U20" i="33"/>
  <c r="V20" i="33"/>
  <c r="AY20" i="33" s="1"/>
  <c r="P20" i="33"/>
  <c r="S68" i="33"/>
  <c r="W68" i="33"/>
  <c r="V68" i="33"/>
  <c r="AY68" i="33" s="1"/>
  <c r="R68" i="33"/>
  <c r="Y68" i="33"/>
  <c r="AS68" i="33"/>
  <c r="AF68" i="33" s="1"/>
  <c r="AA68" i="33"/>
  <c r="M88" i="33"/>
  <c r="P120" i="33"/>
  <c r="AS84" i="33"/>
  <c r="AF84" i="33" s="1"/>
  <c r="V72" i="33"/>
  <c r="AY72" i="33" s="1"/>
  <c r="AA84" i="33"/>
  <c r="Y10" i="33"/>
  <c r="AB32" i="33"/>
  <c r="AA32" i="33"/>
  <c r="Y84" i="33"/>
  <c r="L56" i="33"/>
  <c r="AE43" i="33" a="1"/>
  <c r="AE43" i="33" s="1"/>
  <c r="W43" i="33"/>
  <c r="M14" i="33"/>
  <c r="L4" i="33"/>
  <c r="N47" i="33"/>
  <c r="AH50" i="33"/>
  <c r="F66" i="33"/>
  <c r="G66" i="33" s="1"/>
  <c r="L68" i="33"/>
  <c r="M72" i="33"/>
  <c r="L45" i="33"/>
  <c r="Z72" i="33"/>
  <c r="AZ72" i="33" s="1"/>
  <c r="S84" i="33"/>
  <c r="P10" i="33"/>
  <c r="Q32" i="33"/>
  <c r="BA32" i="33" s="1"/>
  <c r="Q84" i="33"/>
  <c r="BA84" i="33" s="1"/>
  <c r="S48" i="33"/>
  <c r="L116" i="33"/>
  <c r="L118" i="33"/>
  <c r="M92" i="33"/>
  <c r="N103" i="33"/>
  <c r="F46" i="33"/>
  <c r="G46" i="33" s="1"/>
  <c r="N61" i="33"/>
  <c r="M56" i="33"/>
  <c r="AG56" i="33" s="1"/>
  <c r="F11" i="33"/>
  <c r="G11" i="33" s="1"/>
  <c r="F22" i="33"/>
  <c r="G22" i="33" s="1"/>
  <c r="F38" i="33"/>
  <c r="G38" i="33" s="1"/>
  <c r="F50" i="33"/>
  <c r="G50" i="33" s="1"/>
  <c r="AH62" i="33"/>
  <c r="F82" i="33"/>
  <c r="G82" i="33" s="1"/>
  <c r="AA82" i="33" s="1"/>
  <c r="F30" i="33"/>
  <c r="G30" i="33" s="1"/>
  <c r="N72" i="33"/>
  <c r="U84" i="33"/>
  <c r="U120" i="33"/>
  <c r="AB10" i="33"/>
  <c r="Q10" i="33"/>
  <c r="BA10" i="33" s="1"/>
  <c r="BB10" i="33" s="1"/>
  <c r="U32" i="33"/>
  <c r="M124" i="33"/>
  <c r="N111" i="33"/>
  <c r="N116" i="33"/>
  <c r="AH22" i="33"/>
  <c r="M31" i="33"/>
  <c r="L22" i="33"/>
  <c r="F78" i="33"/>
  <c r="G78" i="33" s="1"/>
  <c r="W78" i="33" s="1"/>
  <c r="AH30" i="33"/>
  <c r="M80" i="33"/>
  <c r="S120" i="33"/>
  <c r="Z84" i="33"/>
  <c r="AZ84" i="33" s="1"/>
  <c r="Y120" i="33"/>
  <c r="R10" i="33"/>
  <c r="AA10" i="33"/>
  <c r="AE32" i="33" a="1"/>
  <c r="AE32" i="33" s="1"/>
  <c r="N124" i="33"/>
  <c r="L92" i="33"/>
  <c r="Y43" i="33"/>
  <c r="AH14" i="33"/>
  <c r="AH46" i="33"/>
  <c r="F111" i="33"/>
  <c r="G111" i="33" s="1"/>
  <c r="N80" i="33"/>
  <c r="AB84" i="33"/>
  <c r="W120" i="33"/>
  <c r="S10" i="33"/>
  <c r="U10" i="33"/>
  <c r="V32" i="33"/>
  <c r="AY32" i="33" s="1"/>
  <c r="R48" i="33"/>
  <c r="F75" i="33"/>
  <c r="G75" i="33" s="1"/>
  <c r="AU43" i="33"/>
  <c r="AB50" i="33"/>
  <c r="AH6" i="33"/>
  <c r="L9" i="33"/>
  <c r="R120" i="33"/>
  <c r="W10" i="33"/>
  <c r="P84" i="33"/>
  <c r="S2" i="33"/>
  <c r="AH19" i="33"/>
  <c r="F83" i="33"/>
  <c r="G83" i="33" s="1"/>
  <c r="AG55" i="33"/>
  <c r="Y83" i="34"/>
  <c r="AE83" i="34" a="1"/>
  <c r="AE83" i="34" s="1"/>
  <c r="W83" i="34"/>
  <c r="S83" i="34"/>
  <c r="AA83" i="34"/>
  <c r="P83" i="34"/>
  <c r="Q83" i="34"/>
  <c r="BA83" i="34" s="1"/>
  <c r="BB83" i="34" s="1"/>
  <c r="Z83" i="34"/>
  <c r="AZ83" i="34" s="1"/>
  <c r="AB83" i="34"/>
  <c r="N54" i="34"/>
  <c r="M54" i="34"/>
  <c r="N100" i="34"/>
  <c r="L100" i="34"/>
  <c r="M100" i="34"/>
  <c r="N12" i="34"/>
  <c r="L12" i="34"/>
  <c r="M12" i="34"/>
  <c r="AG12" i="34" s="1"/>
  <c r="Y75" i="34"/>
  <c r="Z75" i="34"/>
  <c r="AZ75" i="34" s="1"/>
  <c r="M75" i="34"/>
  <c r="N75" i="34"/>
  <c r="V75" i="34"/>
  <c r="AY75" i="34" s="1"/>
  <c r="L75" i="34"/>
  <c r="W75" i="34"/>
  <c r="AA75" i="34"/>
  <c r="U75" i="34"/>
  <c r="AB75" i="34"/>
  <c r="M67" i="34"/>
  <c r="L67" i="34"/>
  <c r="N67" i="34"/>
  <c r="M59" i="34"/>
  <c r="AG59" i="34" s="1"/>
  <c r="N59" i="34"/>
  <c r="L59" i="34"/>
  <c r="L5" i="34"/>
  <c r="N5" i="34"/>
  <c r="R37" i="34"/>
  <c r="N88" i="34"/>
  <c r="L88" i="34"/>
  <c r="M37" i="34"/>
  <c r="L37" i="34"/>
  <c r="N37" i="34"/>
  <c r="AU40" i="34"/>
  <c r="L45" i="34"/>
  <c r="M62" i="34"/>
  <c r="AG62" i="34" s="1"/>
  <c r="U129" i="34"/>
  <c r="N106" i="34"/>
  <c r="W55" i="34"/>
  <c r="U72" i="34"/>
  <c r="N122" i="34"/>
  <c r="L98" i="34"/>
  <c r="U3" i="34"/>
  <c r="L84" i="34"/>
  <c r="AH3" i="34"/>
  <c r="F82" i="34"/>
  <c r="G82" i="34" s="1"/>
  <c r="F90" i="34"/>
  <c r="G90" i="34" s="1"/>
  <c r="AH34" i="34"/>
  <c r="Q127" i="34"/>
  <c r="BA127" i="34" s="1"/>
  <c r="S40" i="34"/>
  <c r="F17" i="34"/>
  <c r="G17" i="34" s="1"/>
  <c r="Y3" i="34"/>
  <c r="F34" i="34"/>
  <c r="G34" i="34" s="1"/>
  <c r="Z72" i="34"/>
  <c r="AZ72" i="34" s="1"/>
  <c r="U9" i="34"/>
  <c r="P55" i="34"/>
  <c r="Y129" i="34"/>
  <c r="M122" i="34"/>
  <c r="L90" i="34"/>
  <c r="M76" i="34"/>
  <c r="M60" i="34"/>
  <c r="AG60" i="34" s="1"/>
  <c r="R31" i="34"/>
  <c r="AU49" i="34"/>
  <c r="P31" i="34"/>
  <c r="AH26" i="34"/>
  <c r="F18" i="34"/>
  <c r="G18" i="34" s="1"/>
  <c r="S95" i="34"/>
  <c r="F10" i="34"/>
  <c r="G10" i="34" s="1"/>
  <c r="AH2" i="34"/>
  <c r="F43" i="34"/>
  <c r="G43" i="34" s="1"/>
  <c r="AG43" i="34"/>
  <c r="AA11" i="34"/>
  <c r="AA91" i="34"/>
  <c r="V127" i="34"/>
  <c r="AY127" i="34" s="1"/>
  <c r="Z123" i="34"/>
  <c r="AZ123" i="34" s="1"/>
  <c r="Z40" i="34"/>
  <c r="AZ40" i="34" s="1"/>
  <c r="W31" i="34"/>
  <c r="W95" i="34"/>
  <c r="F65" i="34"/>
  <c r="G65" i="34" s="1"/>
  <c r="AE3" i="34" a="1"/>
  <c r="AE3" i="34" s="1"/>
  <c r="AH42" i="34"/>
  <c r="W72" i="34"/>
  <c r="AB129" i="34"/>
  <c r="AH58" i="34"/>
  <c r="Z55" i="34"/>
  <c r="AZ55" i="34" s="1"/>
  <c r="M90" i="34"/>
  <c r="N76" i="34"/>
  <c r="N44" i="34"/>
  <c r="AU31" i="34"/>
  <c r="L23" i="34"/>
  <c r="AH18" i="34"/>
  <c r="AH25" i="34"/>
  <c r="F2" i="34"/>
  <c r="G2" i="34" s="1"/>
  <c r="F19" i="34"/>
  <c r="G19" i="34" s="1"/>
  <c r="F38" i="34"/>
  <c r="G38" i="34" s="1"/>
  <c r="N85" i="34"/>
  <c r="R127" i="34"/>
  <c r="U40" i="34"/>
  <c r="Q40" i="34"/>
  <c r="BA40" i="34" s="1"/>
  <c r="BB40" i="34" s="1"/>
  <c r="AA31" i="34"/>
  <c r="Q95" i="34"/>
  <c r="BA95" i="34" s="1"/>
  <c r="AA3" i="34"/>
  <c r="F42" i="34"/>
  <c r="G42" i="34" s="1"/>
  <c r="AB42" i="34" s="1"/>
  <c r="P129" i="34"/>
  <c r="AG58" i="34"/>
  <c r="L107" i="34"/>
  <c r="L44" i="34"/>
  <c r="N83" i="34"/>
  <c r="F98" i="34"/>
  <c r="G98" i="34" s="1"/>
  <c r="V9" i="34"/>
  <c r="AY9" i="34" s="1"/>
  <c r="W3" i="34"/>
  <c r="S127" i="34"/>
  <c r="AE40" i="34" a="1"/>
  <c r="AE40" i="34" s="1"/>
  <c r="U31" i="34"/>
  <c r="L28" i="34"/>
  <c r="S129" i="34"/>
  <c r="F89" i="34"/>
  <c r="G89" i="34" s="1"/>
  <c r="L35" i="34"/>
  <c r="AB55" i="34"/>
  <c r="AB72" i="34"/>
  <c r="M107" i="34"/>
  <c r="N97" i="34"/>
  <c r="F50" i="34"/>
  <c r="G50" i="34" s="1"/>
  <c r="F66" i="34"/>
  <c r="G66" i="34" s="1"/>
  <c r="AH19" i="34"/>
  <c r="F110" i="34"/>
  <c r="G110" i="34" s="1"/>
  <c r="N60" i="34"/>
  <c r="F26" i="34"/>
  <c r="G26" i="34" s="1"/>
  <c r="Z31" i="34"/>
  <c r="AZ31" i="34" s="1"/>
  <c r="N28" i="34"/>
  <c r="W123" i="34"/>
  <c r="L106" i="34"/>
  <c r="AE55" i="34" a="1"/>
  <c r="AE55" i="34" s="1"/>
  <c r="AE72" i="34" a="1"/>
  <c r="AE72" i="34" s="1"/>
  <c r="M98" i="34"/>
  <c r="AH50" i="34"/>
  <c r="N21" i="34"/>
  <c r="L2" i="34"/>
  <c r="S17" i="35"/>
  <c r="AB17" i="35"/>
  <c r="Z17" i="35"/>
  <c r="AZ17" i="35" s="1"/>
  <c r="U17" i="35"/>
  <c r="R17" i="35"/>
  <c r="Y17" i="35"/>
  <c r="Q17" i="35"/>
  <c r="BA17" i="35" s="1"/>
  <c r="AE17" i="35" a="1"/>
  <c r="AE17" i="35" s="1"/>
  <c r="W17" i="35"/>
  <c r="P17" i="35"/>
  <c r="AU17" i="35"/>
  <c r="AA17" i="35"/>
  <c r="AA57" i="35"/>
  <c r="Q57" i="35"/>
  <c r="BA57" i="35" s="1"/>
  <c r="U57" i="35"/>
  <c r="P16" i="35"/>
  <c r="S16" i="35"/>
  <c r="AU16" i="35"/>
  <c r="R16" i="35"/>
  <c r="AA16" i="35"/>
  <c r="AE16" i="35" a="1"/>
  <c r="AE16" i="35" s="1"/>
  <c r="AB16" i="35"/>
  <c r="U16" i="35"/>
  <c r="V16" i="35"/>
  <c r="AY16" i="35" s="1"/>
  <c r="Z16" i="35"/>
  <c r="AZ16" i="35" s="1"/>
  <c r="Y16" i="35"/>
  <c r="W16" i="35"/>
  <c r="L34" i="35"/>
  <c r="N34" i="35"/>
  <c r="M34" i="35"/>
  <c r="AG34" i="35" s="1"/>
  <c r="W34" i="35"/>
  <c r="L57" i="35"/>
  <c r="M57" i="35"/>
  <c r="AG57" i="35" s="1"/>
  <c r="N57" i="35"/>
  <c r="AU46" i="35"/>
  <c r="AE46" i="35" a="1"/>
  <c r="AE46" i="35" s="1"/>
  <c r="U46" i="35"/>
  <c r="Y46" i="35"/>
  <c r="W46" i="35"/>
  <c r="AB46" i="35"/>
  <c r="Z46" i="35"/>
  <c r="AZ46" i="35" s="1"/>
  <c r="L96" i="35"/>
  <c r="N96" i="35"/>
  <c r="M96" i="35"/>
  <c r="M72" i="35"/>
  <c r="L72" i="35"/>
  <c r="N72" i="35"/>
  <c r="N64" i="35"/>
  <c r="V64" i="35"/>
  <c r="AY64" i="35" s="1"/>
  <c r="Q64" i="35"/>
  <c r="BA64" i="35" s="1"/>
  <c r="F102" i="35"/>
  <c r="G102" i="35" s="1"/>
  <c r="W52" i="35"/>
  <c r="AA59" i="35"/>
  <c r="Q47" i="35"/>
  <c r="BA47" i="35" s="1"/>
  <c r="AA47" i="35"/>
  <c r="F23" i="35"/>
  <c r="G23" i="35" s="1"/>
  <c r="AH62" i="35"/>
  <c r="AH23" i="35"/>
  <c r="N104" i="35"/>
  <c r="M10" i="35"/>
  <c r="Q4" i="35"/>
  <c r="BA4" i="35" s="1"/>
  <c r="L88" i="35"/>
  <c r="U76" i="35"/>
  <c r="W20" i="35"/>
  <c r="AB59" i="35"/>
  <c r="U47" i="35"/>
  <c r="R47" i="35"/>
  <c r="L43" i="35"/>
  <c r="L12" i="35"/>
  <c r="L123" i="35"/>
  <c r="N12" i="35"/>
  <c r="AA35" i="35"/>
  <c r="AG3" i="35"/>
  <c r="N52" i="35"/>
  <c r="N74" i="35"/>
  <c r="F9" i="35"/>
  <c r="G9" i="35" s="1"/>
  <c r="U4" i="35"/>
  <c r="P111" i="35"/>
  <c r="Y76" i="35"/>
  <c r="Y28" i="35"/>
  <c r="M123" i="35"/>
  <c r="M91" i="35"/>
  <c r="M109" i="35"/>
  <c r="F83" i="35"/>
  <c r="G83" i="35" s="1"/>
  <c r="AS83" i="35" s="1"/>
  <c r="AF83" i="35" s="1"/>
  <c r="AE59" i="35" a="1"/>
  <c r="AE59" i="35" s="1"/>
  <c r="V47" i="35"/>
  <c r="AY47" i="35" s="1"/>
  <c r="N43" i="35"/>
  <c r="L26" i="35"/>
  <c r="P12" i="35"/>
  <c r="N101" i="35"/>
  <c r="L67" i="35"/>
  <c r="AB28" i="35"/>
  <c r="L114" i="35"/>
  <c r="AE47" i="35" a="1"/>
  <c r="AE47" i="35" s="1"/>
  <c r="L74" i="35"/>
  <c r="M18" i="35"/>
  <c r="AG18" i="35" s="1"/>
  <c r="Y4" i="35"/>
  <c r="Z111" i="35"/>
  <c r="AZ111" i="35" s="1"/>
  <c r="V94" i="35"/>
  <c r="AY94" i="35" s="1"/>
  <c r="AB20" i="35"/>
  <c r="Y108" i="35"/>
  <c r="W28" i="35"/>
  <c r="N106" i="35"/>
  <c r="F99" i="35"/>
  <c r="G99" i="35" s="1"/>
  <c r="P99" i="35" s="1"/>
  <c r="N109" i="35"/>
  <c r="F69" i="35"/>
  <c r="G69" i="35" s="1"/>
  <c r="AU59" i="35"/>
  <c r="AU47" i="35"/>
  <c r="L66" i="35"/>
  <c r="V46" i="35"/>
  <c r="AY46" i="35" s="1"/>
  <c r="F22" i="35"/>
  <c r="G22" i="35" s="1"/>
  <c r="F115" i="35"/>
  <c r="G115" i="35" s="1"/>
  <c r="AE115" i="35" s="1" a="1"/>
  <c r="AE115" i="35" s="1"/>
  <c r="AD115" i="35" s="1"/>
  <c r="AC115" i="35" s="1"/>
  <c r="N18" i="35"/>
  <c r="P76" i="35"/>
  <c r="Y94" i="35"/>
  <c r="Z20" i="35"/>
  <c r="AZ20" i="35" s="1"/>
  <c r="R108" i="35"/>
  <c r="Z28" i="35"/>
  <c r="AZ28" i="35" s="1"/>
  <c r="AB111" i="35"/>
  <c r="P53" i="35"/>
  <c r="U59" i="35"/>
  <c r="W59" i="35"/>
  <c r="Y47" i="35"/>
  <c r="M66" i="35"/>
  <c r="R64" i="35"/>
  <c r="F70" i="35"/>
  <c r="G70" i="35" s="1"/>
  <c r="AB47" i="35"/>
  <c r="AH39" i="35"/>
  <c r="R94" i="35"/>
  <c r="F107" i="35"/>
  <c r="G107" i="35" s="1"/>
  <c r="N36" i="35"/>
  <c r="N44" i="35"/>
  <c r="AG23" i="35"/>
  <c r="M41" i="35"/>
  <c r="F62" i="35"/>
  <c r="G62" i="35" s="1"/>
  <c r="V76" i="35"/>
  <c r="AY76" i="35" s="1"/>
  <c r="M106" i="36"/>
  <c r="L106" i="36"/>
  <c r="N83" i="36"/>
  <c r="L83" i="36"/>
  <c r="M83" i="36"/>
  <c r="M18" i="36"/>
  <c r="Q18" i="36"/>
  <c r="BA18" i="36" s="1"/>
  <c r="R18" i="36"/>
  <c r="N71" i="36"/>
  <c r="L71" i="36"/>
  <c r="M71" i="36"/>
  <c r="N47" i="36"/>
  <c r="L47" i="36"/>
  <c r="M47" i="36"/>
  <c r="N44" i="36"/>
  <c r="L44" i="36"/>
  <c r="M44" i="36"/>
  <c r="AG44" i="36" s="1"/>
  <c r="P30" i="36"/>
  <c r="Q30" i="36"/>
  <c r="BA30" i="36" s="1"/>
  <c r="AE5" i="36" a="1"/>
  <c r="AE5" i="36" s="1"/>
  <c r="F112" i="36"/>
  <c r="G112" i="36" s="1"/>
  <c r="N129" i="36"/>
  <c r="N114" i="36"/>
  <c r="F95" i="36"/>
  <c r="G95" i="36" s="1"/>
  <c r="Z95" i="36" s="1"/>
  <c r="AZ95" i="36" s="1"/>
  <c r="Z75" i="36"/>
  <c r="AZ75" i="36" s="1"/>
  <c r="AE54" i="36" a="1"/>
  <c r="AE54" i="36" s="1"/>
  <c r="W45" i="36"/>
  <c r="L63" i="36"/>
  <c r="L26" i="36"/>
  <c r="N27" i="36"/>
  <c r="Q33" i="36"/>
  <c r="BA33" i="36" s="1"/>
  <c r="M4" i="36"/>
  <c r="L32" i="36"/>
  <c r="AH47" i="36"/>
  <c r="F16" i="36"/>
  <c r="G16" i="36" s="1"/>
  <c r="L91" i="36"/>
  <c r="V5" i="36"/>
  <c r="AY5" i="36" s="1"/>
  <c r="AA120" i="36"/>
  <c r="U39" i="36"/>
  <c r="W61" i="36"/>
  <c r="L27" i="36"/>
  <c r="N113" i="36"/>
  <c r="AA79" i="36"/>
  <c r="AA39" i="36"/>
  <c r="W120" i="36"/>
  <c r="P5" i="36"/>
  <c r="S3" i="36"/>
  <c r="Y101" i="36"/>
  <c r="M126" i="36"/>
  <c r="F88" i="36"/>
  <c r="G88" i="36" s="1"/>
  <c r="U88" i="36" s="1"/>
  <c r="U54" i="36"/>
  <c r="L55" i="36"/>
  <c r="N51" i="36"/>
  <c r="S59" i="36"/>
  <c r="N43" i="36"/>
  <c r="N34" i="36"/>
  <c r="F40" i="36"/>
  <c r="G40" i="36" s="1"/>
  <c r="L5" i="36"/>
  <c r="M3" i="36"/>
  <c r="N36" i="36"/>
  <c r="F25" i="36"/>
  <c r="G25" i="36" s="1"/>
  <c r="R25" i="36" s="1"/>
  <c r="F117" i="36"/>
  <c r="G117" i="36" s="1"/>
  <c r="AH38" i="36"/>
  <c r="F7" i="36"/>
  <c r="G7" i="36" s="1"/>
  <c r="AA33" i="36"/>
  <c r="AG17" i="36"/>
  <c r="U16" i="36"/>
  <c r="Z79" i="36"/>
  <c r="AZ79" i="36" s="1"/>
  <c r="V75" i="36"/>
  <c r="AY75" i="36" s="1"/>
  <c r="BB75" i="36" s="1"/>
  <c r="N59" i="36"/>
  <c r="L51" i="36"/>
  <c r="P59" i="36"/>
  <c r="Z45" i="36"/>
  <c r="AZ45" i="36" s="1"/>
  <c r="N28" i="36"/>
  <c r="AH40" i="36"/>
  <c r="N19" i="36"/>
  <c r="Q61" i="36"/>
  <c r="BA61" i="36" s="1"/>
  <c r="L113" i="36"/>
  <c r="P79" i="36"/>
  <c r="AE39" i="36" a="1"/>
  <c r="AE39" i="36" s="1"/>
  <c r="R120" i="36"/>
  <c r="R3" i="36"/>
  <c r="S101" i="36"/>
  <c r="W75" i="36"/>
  <c r="U5" i="36"/>
  <c r="Z53" i="36"/>
  <c r="AZ53" i="36" s="1"/>
  <c r="L120" i="36"/>
  <c r="F104" i="36"/>
  <c r="G104" i="36" s="1"/>
  <c r="F96" i="36"/>
  <c r="G96" i="36" s="1"/>
  <c r="L79" i="36"/>
  <c r="AH64" i="36"/>
  <c r="N55" i="36"/>
  <c r="AH48" i="36"/>
  <c r="V59" i="36"/>
  <c r="AY59" i="36" s="1"/>
  <c r="L60" i="36"/>
  <c r="L43" i="36"/>
  <c r="M28" i="36"/>
  <c r="AG28" i="36" s="1"/>
  <c r="AU45" i="36"/>
  <c r="N120" i="36"/>
  <c r="M103" i="36"/>
  <c r="U111" i="36"/>
  <c r="Q79" i="36"/>
  <c r="BA79" i="36" s="1"/>
  <c r="AU61" i="36"/>
  <c r="AV30" i="36" s="1"/>
  <c r="AB61" i="36"/>
  <c r="M13" i="36"/>
  <c r="AG13" i="36" s="1"/>
  <c r="L105" i="36"/>
  <c r="AB75" i="36"/>
  <c r="Y79" i="36"/>
  <c r="Y120" i="36"/>
  <c r="Q101" i="36"/>
  <c r="BA101" i="36" s="1"/>
  <c r="BB101" i="36" s="1"/>
  <c r="W101" i="36"/>
  <c r="Y75" i="36"/>
  <c r="P53" i="36"/>
  <c r="F119" i="36"/>
  <c r="G119" i="36" s="1"/>
  <c r="M118" i="36"/>
  <c r="L114" i="36"/>
  <c r="M75" i="36"/>
  <c r="AU54" i="36"/>
  <c r="R54" i="36"/>
  <c r="AU59" i="36"/>
  <c r="R45" i="36"/>
  <c r="Q45" i="36"/>
  <c r="BA45" i="36" s="1"/>
  <c r="N4" i="36"/>
  <c r="L13" i="36"/>
  <c r="M36" i="36"/>
  <c r="F73" i="36"/>
  <c r="G73" i="36" s="1"/>
  <c r="AA73" i="36" s="1"/>
  <c r="S120" i="36"/>
  <c r="Y39" i="36"/>
  <c r="R79" i="36"/>
  <c r="L75" i="36"/>
  <c r="Q59" i="36"/>
  <c r="BA59" i="36" s="1"/>
  <c r="F17" i="36"/>
  <c r="G17" i="36" s="1"/>
  <c r="AE17" i="36" s="1" a="1"/>
  <c r="AE17" i="36" s="1"/>
  <c r="AD17" i="36" s="1"/>
  <c r="AC17" i="36" s="1"/>
  <c r="F32" i="36"/>
  <c r="G32" i="36" s="1"/>
  <c r="Z32" i="36" s="1"/>
  <c r="AZ32" i="36" s="1"/>
  <c r="F24" i="36"/>
  <c r="G24" i="36" s="1"/>
  <c r="S24" i="36" s="1"/>
  <c r="U79" i="36"/>
  <c r="AA75" i="36"/>
  <c r="F116" i="36"/>
  <c r="G116" i="36" s="1"/>
  <c r="N87" i="36"/>
  <c r="F103" i="36"/>
  <c r="G103" i="36" s="1"/>
  <c r="AA54" i="36"/>
  <c r="F21" i="36"/>
  <c r="G21" i="36" s="1"/>
  <c r="AG33" i="36"/>
  <c r="AH16" i="36"/>
  <c r="N95" i="37"/>
  <c r="M95" i="37"/>
  <c r="L95" i="37"/>
  <c r="L71" i="37"/>
  <c r="N71" i="37"/>
  <c r="M71" i="37"/>
  <c r="L50" i="37"/>
  <c r="M50" i="37"/>
  <c r="AG50" i="37" s="1"/>
  <c r="N50" i="37"/>
  <c r="N123" i="37"/>
  <c r="L123" i="37"/>
  <c r="M123" i="37"/>
  <c r="L116" i="37"/>
  <c r="M116" i="37"/>
  <c r="N116" i="37"/>
  <c r="M68" i="37"/>
  <c r="L68" i="37"/>
  <c r="N68" i="37"/>
  <c r="Y54" i="37"/>
  <c r="W54" i="37"/>
  <c r="N54" i="37"/>
  <c r="AH28" i="37"/>
  <c r="AH37" i="37"/>
  <c r="F36" i="37"/>
  <c r="G36" i="37" s="1"/>
  <c r="M87" i="37"/>
  <c r="AG52" i="37"/>
  <c r="M64" i="37"/>
  <c r="AA14" i="37"/>
  <c r="N26" i="37"/>
  <c r="M51" i="37"/>
  <c r="AG4" i="37"/>
  <c r="AG36" i="37"/>
  <c r="W55" i="37"/>
  <c r="F69" i="37"/>
  <c r="G69" i="37" s="1"/>
  <c r="N64" i="37"/>
  <c r="N51" i="37"/>
  <c r="S24" i="37"/>
  <c r="U84" i="37"/>
  <c r="L119" i="37"/>
  <c r="L112" i="37"/>
  <c r="N118" i="37"/>
  <c r="N111" i="37"/>
  <c r="M88" i="37"/>
  <c r="M57" i="37"/>
  <c r="AG57" i="37" s="1"/>
  <c r="L72" i="37"/>
  <c r="P72" i="37"/>
  <c r="V72" i="37"/>
  <c r="AY72" i="37" s="1"/>
  <c r="M8" i="37"/>
  <c r="AG8" i="37" s="1"/>
  <c r="L8" i="37"/>
  <c r="F29" i="37"/>
  <c r="G29" i="37" s="1"/>
  <c r="F33" i="37"/>
  <c r="G33" i="37" s="1"/>
  <c r="Y33" i="37" s="1"/>
  <c r="AH25" i="37"/>
  <c r="F5" i="37"/>
  <c r="G5" i="37" s="1"/>
  <c r="L38" i="37"/>
  <c r="AH53" i="37"/>
  <c r="F88" i="37"/>
  <c r="G88" i="37" s="1"/>
  <c r="M96" i="37"/>
  <c r="AA91" i="37"/>
  <c r="U24" i="37"/>
  <c r="M47" i="37"/>
  <c r="N72" i="37"/>
  <c r="M104" i="37"/>
  <c r="M92" i="37"/>
  <c r="AB91" i="37"/>
  <c r="Q25" i="37"/>
  <c r="BA25" i="37" s="1"/>
  <c r="AA22" i="37"/>
  <c r="V24" i="37"/>
  <c r="AY24" i="37" s="1"/>
  <c r="AA83" i="37"/>
  <c r="R64" i="37"/>
  <c r="R112" i="37"/>
  <c r="M100" i="37"/>
  <c r="M80" i="37"/>
  <c r="F80" i="37"/>
  <c r="G80" i="37" s="1"/>
  <c r="F61" i="37"/>
  <c r="G61" i="37" s="1"/>
  <c r="W72" i="37"/>
  <c r="AH4" i="37"/>
  <c r="P55" i="37"/>
  <c r="L5" i="37"/>
  <c r="M15" i="37"/>
  <c r="F13" i="37"/>
  <c r="G13" i="37" s="1"/>
  <c r="F96" i="37"/>
  <c r="G96" i="37" s="1"/>
  <c r="AG56" i="37"/>
  <c r="U40" i="37"/>
  <c r="Q32" i="37"/>
  <c r="BA32" i="37" s="1"/>
  <c r="BB32" i="37" s="1"/>
  <c r="AG9" i="37"/>
  <c r="L80" i="37"/>
  <c r="L34" i="37"/>
  <c r="F28" i="37"/>
  <c r="G28" i="37" s="1"/>
  <c r="U91" i="37"/>
  <c r="Y91" i="37"/>
  <c r="S14" i="37"/>
  <c r="R22" i="37"/>
  <c r="Y24" i="37"/>
  <c r="AB84" i="37"/>
  <c r="S64" i="37"/>
  <c r="M125" i="37"/>
  <c r="F120" i="37"/>
  <c r="G120" i="37" s="1"/>
  <c r="F99" i="37"/>
  <c r="G99" i="37" s="1"/>
  <c r="M79" i="37"/>
  <c r="AH61" i="37"/>
  <c r="Z72" i="37"/>
  <c r="AZ72" i="37" s="1"/>
  <c r="BB72" i="37" s="1"/>
  <c r="L3" i="37"/>
  <c r="M5" i="37"/>
  <c r="AG5" i="37" s="1"/>
  <c r="AH65" i="37"/>
  <c r="N100" i="37"/>
  <c r="F37" i="37"/>
  <c r="G37" i="37" s="1"/>
  <c r="F44" i="37"/>
  <c r="G44" i="37" s="1"/>
  <c r="F73" i="37"/>
  <c r="G73" i="37" s="1"/>
  <c r="N34" i="37"/>
  <c r="Q43" i="37"/>
  <c r="BA43" i="37" s="1"/>
  <c r="Z24" i="37"/>
  <c r="AZ24" i="37" s="1"/>
  <c r="Z91" i="37"/>
  <c r="AZ91" i="37" s="1"/>
  <c r="S84" i="37"/>
  <c r="Q64" i="37"/>
  <c r="BA64" i="37" s="1"/>
  <c r="BB64" i="37" s="1"/>
  <c r="N125" i="37"/>
  <c r="L87" i="37"/>
  <c r="N79" i="37"/>
  <c r="Q72" i="37"/>
  <c r="BA72" i="37" s="1"/>
  <c r="AH29" i="37"/>
  <c r="M3" i="37"/>
  <c r="L19" i="37"/>
  <c r="F4" i="37"/>
  <c r="G4" i="37" s="1"/>
  <c r="AH13" i="37"/>
  <c r="AH36" i="37"/>
  <c r="F9" i="37"/>
  <c r="G9" i="37" s="1"/>
  <c r="AA9" i="37" s="1"/>
  <c r="P24" i="37"/>
  <c r="R24" i="37"/>
  <c r="Y84" i="37"/>
  <c r="N129" i="37"/>
  <c r="L118" i="37"/>
  <c r="L111" i="37"/>
  <c r="AB72" i="37"/>
  <c r="M19" i="37"/>
  <c r="AG19" i="37" s="1"/>
  <c r="L7" i="37"/>
  <c r="F115" i="37"/>
  <c r="G115" i="37" s="1"/>
  <c r="Q24" i="37"/>
  <c r="BA24" i="37" s="1"/>
  <c r="P95" i="37"/>
  <c r="AS72" i="37"/>
  <c r="AF72" i="37" s="1"/>
  <c r="L57" i="37"/>
  <c r="AA72" i="37"/>
  <c r="F12" i="37"/>
  <c r="G12" i="37" s="1"/>
  <c r="V12" i="37" s="1"/>
  <c r="AY12" i="37" s="1"/>
  <c r="M7" i="37"/>
  <c r="N76" i="37"/>
  <c r="AH12" i="37"/>
  <c r="F17" i="37"/>
  <c r="G17" i="37" s="1"/>
  <c r="W22" i="38"/>
  <c r="U22" i="38"/>
  <c r="AE22" i="38" a="1"/>
  <c r="AE22" i="38" s="1"/>
  <c r="AU22" i="38"/>
  <c r="M43" i="38"/>
  <c r="AG43" i="38" s="1"/>
  <c r="L43" i="38"/>
  <c r="N43" i="38"/>
  <c r="Q27" i="38"/>
  <c r="BA27" i="38" s="1"/>
  <c r="V27" i="38"/>
  <c r="AY27" i="38" s="1"/>
  <c r="R27" i="38"/>
  <c r="U27" i="38"/>
  <c r="AB27" i="38"/>
  <c r="M78" i="38"/>
  <c r="L78" i="38"/>
  <c r="N78" i="38"/>
  <c r="N35" i="38"/>
  <c r="L35" i="38"/>
  <c r="M35" i="38"/>
  <c r="AX119" i="38"/>
  <c r="F119" i="38"/>
  <c r="G119" i="38" s="1"/>
  <c r="W119" i="38" s="1"/>
  <c r="AX31" i="38"/>
  <c r="F31" i="38"/>
  <c r="G31" i="38" s="1"/>
  <c r="AE31" i="38" s="1" a="1"/>
  <c r="AE31" i="38" s="1"/>
  <c r="AD31" i="38" s="1"/>
  <c r="AC31" i="38" s="1"/>
  <c r="L51" i="38"/>
  <c r="M51" i="38"/>
  <c r="S77" i="38"/>
  <c r="Q77" i="38"/>
  <c r="BA77" i="38" s="1"/>
  <c r="N56" i="38"/>
  <c r="M56" i="38"/>
  <c r="N112" i="38"/>
  <c r="W99" i="38"/>
  <c r="Z99" i="38"/>
  <c r="AZ99" i="38" s="1"/>
  <c r="Q118" i="38"/>
  <c r="BA118" i="38" s="1"/>
  <c r="BB118" i="38" s="1"/>
  <c r="AB109" i="38"/>
  <c r="S118" i="38"/>
  <c r="AA95" i="38"/>
  <c r="AA98" i="38"/>
  <c r="AE98" i="38" a="1"/>
  <c r="AE98" i="38" s="1"/>
  <c r="U98" i="38"/>
  <c r="Q98" i="38"/>
  <c r="BA98" i="38" s="1"/>
  <c r="BB98" i="38" s="1"/>
  <c r="W95" i="38"/>
  <c r="N74" i="38"/>
  <c r="AG46" i="38"/>
  <c r="M28" i="38"/>
  <c r="AG28" i="38" s="1"/>
  <c r="L28" i="38"/>
  <c r="S109" i="38"/>
  <c r="AS109" i="38"/>
  <c r="AF109" i="38" s="1"/>
  <c r="U109" i="38"/>
  <c r="AA109" i="38"/>
  <c r="AX55" i="38"/>
  <c r="AH55" i="38"/>
  <c r="AX7" i="38"/>
  <c r="F7" i="38"/>
  <c r="G7" i="38" s="1"/>
  <c r="M19" i="38"/>
  <c r="L19" i="38"/>
  <c r="Z109" i="38"/>
  <c r="AZ109" i="38" s="1"/>
  <c r="BB109" i="38" s="1"/>
  <c r="L121" i="38"/>
  <c r="R10" i="38"/>
  <c r="M2" i="38"/>
  <c r="L2" i="38"/>
  <c r="Q12" i="38"/>
  <c r="BA12" i="38" s="1"/>
  <c r="AA12" i="38"/>
  <c r="Y12" i="38"/>
  <c r="S12" i="38"/>
  <c r="V14" i="38"/>
  <c r="AY14" i="38" s="1"/>
  <c r="AU14" i="38"/>
  <c r="S14" i="38"/>
  <c r="W14" i="38"/>
  <c r="AX94" i="38"/>
  <c r="F94" i="38"/>
  <c r="G94" i="38" s="1"/>
  <c r="AX54" i="38"/>
  <c r="F54" i="38"/>
  <c r="G54" i="38" s="1"/>
  <c r="AU54" i="38" s="1"/>
  <c r="AV58" i="38" s="1"/>
  <c r="AX46" i="38"/>
  <c r="F46" i="38"/>
  <c r="G46" i="38" s="1"/>
  <c r="AH46" i="38"/>
  <c r="V86" i="38"/>
  <c r="AY86" i="38" s="1"/>
  <c r="F126" i="38"/>
  <c r="G126" i="38" s="1"/>
  <c r="L106" i="38"/>
  <c r="L47" i="38"/>
  <c r="M31" i="38"/>
  <c r="AG31" i="38" s="1"/>
  <c r="Q44" i="38"/>
  <c r="BA44" i="38" s="1"/>
  <c r="AB44" i="38"/>
  <c r="AU44" i="38"/>
  <c r="P44" i="38"/>
  <c r="S44" i="38"/>
  <c r="L80" i="38"/>
  <c r="M80" i="38"/>
  <c r="N87" i="38"/>
  <c r="M87" i="38"/>
  <c r="L87" i="38"/>
  <c r="M16" i="38"/>
  <c r="AG16" i="38" s="1"/>
  <c r="U16" i="38"/>
  <c r="AB16" i="38"/>
  <c r="AA16" i="38"/>
  <c r="AX23" i="38"/>
  <c r="F23" i="38"/>
  <c r="G23" i="38" s="1"/>
  <c r="U23" i="38" s="1"/>
  <c r="N82" i="38"/>
  <c r="M82" i="38"/>
  <c r="N59" i="38"/>
  <c r="M59" i="38"/>
  <c r="AG59" i="38" s="1"/>
  <c r="L90" i="38"/>
  <c r="AS92" i="38"/>
  <c r="AF92" i="38" s="1"/>
  <c r="S92" i="38"/>
  <c r="Z84" i="38"/>
  <c r="AZ84" i="38" s="1"/>
  <c r="U84" i="38"/>
  <c r="F71" i="38"/>
  <c r="G71" i="38" s="1"/>
  <c r="AA50" i="38"/>
  <c r="Q50" i="38"/>
  <c r="BA50" i="38" s="1"/>
  <c r="BB50" i="38" s="1"/>
  <c r="F103" i="38"/>
  <c r="G103" i="38" s="1"/>
  <c r="AX78" i="38"/>
  <c r="F78" i="38"/>
  <c r="G78" i="38" s="1"/>
  <c r="S78" i="38" s="1"/>
  <c r="AX62" i="38"/>
  <c r="F62" i="38"/>
  <c r="G62" i="38" s="1"/>
  <c r="AX30" i="38"/>
  <c r="F30" i="38"/>
  <c r="G30" i="38" s="1"/>
  <c r="AH30" i="38"/>
  <c r="AX22" i="38"/>
  <c r="AH22" i="38"/>
  <c r="AX6" i="38"/>
  <c r="F6" i="38"/>
  <c r="G6" i="38" s="1"/>
  <c r="AH6" i="38"/>
  <c r="Y128" i="38"/>
  <c r="N128" i="38"/>
  <c r="M104" i="38"/>
  <c r="L104" i="38"/>
  <c r="N104" i="38"/>
  <c r="N50" i="38"/>
  <c r="M50" i="38"/>
  <c r="Q99" i="38"/>
  <c r="BA99" i="38" s="1"/>
  <c r="BB99" i="38" s="1"/>
  <c r="AB67" i="38"/>
  <c r="R118" i="38"/>
  <c r="AU10" i="38"/>
  <c r="N109" i="38"/>
  <c r="AB99" i="38"/>
  <c r="U67" i="38"/>
  <c r="W109" i="38"/>
  <c r="AA34" i="38"/>
  <c r="P34" i="38"/>
  <c r="L120" i="38"/>
  <c r="R95" i="38"/>
  <c r="M106" i="38"/>
  <c r="N51" i="38"/>
  <c r="M47" i="38"/>
  <c r="AG47" i="38" s="1"/>
  <c r="L16" i="38"/>
  <c r="N2" i="38"/>
  <c r="U76" i="38"/>
  <c r="Y76" i="38"/>
  <c r="AA76" i="38"/>
  <c r="W76" i="38"/>
  <c r="P76" i="38"/>
  <c r="AX111" i="38"/>
  <c r="F111" i="38"/>
  <c r="G111" i="38" s="1"/>
  <c r="AS111" i="38" s="1"/>
  <c r="AF111" i="38" s="1"/>
  <c r="AX63" i="38"/>
  <c r="F63" i="38"/>
  <c r="G63" i="38" s="1"/>
  <c r="AX15" i="38"/>
  <c r="AH15" i="38"/>
  <c r="F15" i="38"/>
  <c r="G15" i="38" s="1"/>
  <c r="AU19" i="38"/>
  <c r="W118" i="38"/>
  <c r="P118" i="38"/>
  <c r="Y118" i="38"/>
  <c r="AA118" i="38"/>
  <c r="N16" i="38"/>
  <c r="Y123" i="38"/>
  <c r="R123" i="38"/>
  <c r="S123" i="38"/>
  <c r="AB123" i="38"/>
  <c r="P123" i="38"/>
  <c r="AX115" i="38"/>
  <c r="F115" i="38"/>
  <c r="G115" i="38" s="1"/>
  <c r="AX91" i="38"/>
  <c r="F91" i="38"/>
  <c r="G91" i="38" s="1"/>
  <c r="AX83" i="38"/>
  <c r="F83" i="38"/>
  <c r="G83" i="38" s="1"/>
  <c r="AX75" i="38"/>
  <c r="F75" i="38"/>
  <c r="G75" i="38" s="1"/>
  <c r="AS75" i="38" s="1"/>
  <c r="AF75" i="38" s="1"/>
  <c r="AX59" i="38"/>
  <c r="F59" i="38"/>
  <c r="G59" i="38" s="1"/>
  <c r="AX51" i="38"/>
  <c r="F51" i="38"/>
  <c r="G51" i="38" s="1"/>
  <c r="AX43" i="38"/>
  <c r="AH43" i="38"/>
  <c r="AX35" i="38"/>
  <c r="AH35" i="38"/>
  <c r="L117" i="38"/>
  <c r="N117" i="38"/>
  <c r="M93" i="38"/>
  <c r="L93" i="38"/>
  <c r="V7" i="38"/>
  <c r="AY7" i="38" s="1"/>
  <c r="S10" i="38"/>
  <c r="P10" i="38"/>
  <c r="AX47" i="38"/>
  <c r="F47" i="38"/>
  <c r="G47" i="38" s="1"/>
  <c r="AH47" i="38"/>
  <c r="L82" i="38"/>
  <c r="S110" i="38"/>
  <c r="Y110" i="38"/>
  <c r="U110" i="38"/>
  <c r="AX27" i="38"/>
  <c r="BB27" i="38" s="1"/>
  <c r="AH27" i="38"/>
  <c r="U99" i="38"/>
  <c r="Y19" i="38"/>
  <c r="R14" i="38"/>
  <c r="AB118" i="38"/>
  <c r="AS123" i="38"/>
  <c r="AF123" i="38" s="1"/>
  <c r="AE50" i="38" a="1"/>
  <c r="AE50" i="38" s="1"/>
  <c r="N105" i="38"/>
  <c r="P77" i="38"/>
  <c r="Q123" i="38"/>
  <c r="BA123" i="38" s="1"/>
  <c r="M101" i="38"/>
  <c r="F70" i="38"/>
  <c r="G70" i="38" s="1"/>
  <c r="L59" i="38"/>
  <c r="W18" i="38"/>
  <c r="S18" i="38"/>
  <c r="Q18" i="38"/>
  <c r="BA18" i="38" s="1"/>
  <c r="BB18" i="38" s="1"/>
  <c r="AA18" i="38"/>
  <c r="AE18" i="38" a="1"/>
  <c r="AE18" i="38" s="1"/>
  <c r="R18" i="38"/>
  <c r="Z18" i="38"/>
  <c r="AZ18" i="38" s="1"/>
  <c r="R20" i="38"/>
  <c r="AB20" i="38"/>
  <c r="AU20" i="38"/>
  <c r="AH31" i="38"/>
  <c r="M72" i="38"/>
  <c r="N72" i="38"/>
  <c r="L72" i="38"/>
  <c r="AB100" i="38"/>
  <c r="Y100" i="38"/>
  <c r="Z100" i="38"/>
  <c r="AZ100" i="38" s="1"/>
  <c r="V100" i="38"/>
  <c r="AY100" i="38" s="1"/>
  <c r="W100" i="38"/>
  <c r="F102" i="38"/>
  <c r="G102" i="38" s="1"/>
  <c r="AX2" i="38"/>
  <c r="F2" i="38"/>
  <c r="G2" i="38" s="1"/>
  <c r="AH2" i="38"/>
  <c r="AX122" i="38"/>
  <c r="F122" i="38"/>
  <c r="G122" i="38" s="1"/>
  <c r="AX66" i="38"/>
  <c r="F66" i="38"/>
  <c r="G66" i="38" s="1"/>
  <c r="AX58" i="38"/>
  <c r="F58" i="38"/>
  <c r="G58" i="38" s="1"/>
  <c r="AH58" i="38"/>
  <c r="AX42" i="38"/>
  <c r="AH42" i="38"/>
  <c r="F42" i="38"/>
  <c r="G42" i="38" s="1"/>
  <c r="AX26" i="38"/>
  <c r="F26" i="38"/>
  <c r="G26" i="38" s="1"/>
  <c r="R26" i="38" s="1"/>
  <c r="AH26" i="38"/>
  <c r="AX10" i="38"/>
  <c r="AH10" i="38"/>
  <c r="AB92" i="38"/>
  <c r="AB30" i="38"/>
  <c r="AA86" i="38"/>
  <c r="AE86" i="38" a="1"/>
  <c r="AE86" i="38" s="1"/>
  <c r="R86" i="38"/>
  <c r="Z86" i="38"/>
  <c r="AZ86" i="38" s="1"/>
  <c r="P95" i="38"/>
  <c r="V95" i="38"/>
  <c r="AY95" i="38" s="1"/>
  <c r="Q95" i="38"/>
  <c r="BA95" i="38" s="1"/>
  <c r="AS95" i="38"/>
  <c r="AF95" i="38" s="1"/>
  <c r="AX127" i="38"/>
  <c r="F127" i="38"/>
  <c r="G127" i="38" s="1"/>
  <c r="AX87" i="38"/>
  <c r="F87" i="38"/>
  <c r="G87" i="38" s="1"/>
  <c r="P87" i="38" s="1"/>
  <c r="AX39" i="38"/>
  <c r="F39" i="38"/>
  <c r="G39" i="38" s="1"/>
  <c r="AH39" i="38"/>
  <c r="W16" i="38"/>
  <c r="S95" i="38"/>
  <c r="AB15" i="38"/>
  <c r="N94" i="38"/>
  <c r="M94" i="38"/>
  <c r="AX3" i="38"/>
  <c r="F3" i="38"/>
  <c r="G3" i="38" s="1"/>
  <c r="N120" i="38"/>
  <c r="S99" i="38"/>
  <c r="W19" i="38"/>
  <c r="Q14" i="38"/>
  <c r="BA14" i="38" s="1"/>
  <c r="U10" i="38"/>
  <c r="AE118" i="38" a="1"/>
  <c r="AE118" i="38" s="1"/>
  <c r="AS110" i="38"/>
  <c r="AF110" i="38" s="1"/>
  <c r="P92" i="38"/>
  <c r="M125" i="38"/>
  <c r="L105" i="38"/>
  <c r="M117" i="38"/>
  <c r="U112" i="38"/>
  <c r="L101" i="38"/>
  <c r="N93" i="38"/>
  <c r="L74" i="38"/>
  <c r="Y28" i="38"/>
  <c r="Z28" i="38"/>
  <c r="AZ28" i="38" s="1"/>
  <c r="AB28" i="38"/>
  <c r="V28" i="38"/>
  <c r="AY28" i="38" s="1"/>
  <c r="U28" i="38"/>
  <c r="W28" i="38"/>
  <c r="F35" i="38"/>
  <c r="G35" i="38" s="1"/>
  <c r="AA35" i="38" s="1"/>
  <c r="F43" i="38"/>
  <c r="G43" i="38" s="1"/>
  <c r="S68" i="38"/>
  <c r="P68" i="38"/>
  <c r="U68" i="38"/>
  <c r="R68" i="38"/>
  <c r="M79" i="38"/>
  <c r="L79" i="38"/>
  <c r="N79" i="38"/>
  <c r="N88" i="38"/>
  <c r="L88" i="38"/>
  <c r="U52" i="38"/>
  <c r="L91" i="38"/>
  <c r="Y52" i="38"/>
  <c r="F113" i="38"/>
  <c r="G113" i="38" s="1"/>
  <c r="M116" i="39"/>
  <c r="L116" i="39"/>
  <c r="W116" i="39"/>
  <c r="Z116" i="39"/>
  <c r="AZ116" i="39" s="1"/>
  <c r="V116" i="39"/>
  <c r="AY116" i="39" s="1"/>
  <c r="AB116" i="39"/>
  <c r="U116" i="39"/>
  <c r="N116" i="39"/>
  <c r="AA116" i="39"/>
  <c r="M100" i="39"/>
  <c r="L100" i="39"/>
  <c r="N100" i="39"/>
  <c r="M92" i="39"/>
  <c r="N92" i="39"/>
  <c r="L92" i="39"/>
  <c r="N76" i="39"/>
  <c r="L76" i="39"/>
  <c r="V76" i="39"/>
  <c r="AY76" i="39" s="1"/>
  <c r="M76" i="39"/>
  <c r="N68" i="39"/>
  <c r="L68" i="39"/>
  <c r="M68" i="39"/>
  <c r="M60" i="39"/>
  <c r="N60" i="39"/>
  <c r="L60" i="39"/>
  <c r="M52" i="39"/>
  <c r="L52" i="39"/>
  <c r="N52" i="39"/>
  <c r="L28" i="39"/>
  <c r="M28" i="39"/>
  <c r="N28" i="39"/>
  <c r="N97" i="39"/>
  <c r="M97" i="39"/>
  <c r="L97" i="39"/>
  <c r="L81" i="39"/>
  <c r="N81" i="39"/>
  <c r="M81" i="39"/>
  <c r="N57" i="39"/>
  <c r="L57" i="39"/>
  <c r="M57" i="39"/>
  <c r="AG57" i="39" s="1"/>
  <c r="R49" i="39"/>
  <c r="P49" i="39"/>
  <c r="N33" i="39"/>
  <c r="V33" i="39"/>
  <c r="AY33" i="39" s="1"/>
  <c r="M33" i="39"/>
  <c r="L33" i="39"/>
  <c r="N25" i="39"/>
  <c r="M25" i="39"/>
  <c r="AG25" i="39" s="1"/>
  <c r="AA25" i="39"/>
  <c r="L25" i="39"/>
  <c r="L118" i="39"/>
  <c r="N118" i="39"/>
  <c r="M118" i="39"/>
  <c r="Y102" i="39"/>
  <c r="M102" i="39"/>
  <c r="N102" i="39"/>
  <c r="L102" i="39"/>
  <c r="AA102" i="39"/>
  <c r="S78" i="39"/>
  <c r="L78" i="39"/>
  <c r="L54" i="39"/>
  <c r="M54" i="39"/>
  <c r="N54" i="39"/>
  <c r="M38" i="39"/>
  <c r="AG38" i="39" s="1"/>
  <c r="N38" i="39"/>
  <c r="L38" i="39"/>
  <c r="Z27" i="39"/>
  <c r="AZ27" i="39" s="1"/>
  <c r="V27" i="39"/>
  <c r="AY27" i="39" s="1"/>
  <c r="AE27" i="39" a="1"/>
  <c r="AE27" i="39" s="1"/>
  <c r="Q27" i="39"/>
  <c r="BA27" i="39" s="1"/>
  <c r="BB27" i="39" s="1"/>
  <c r="P27" i="39"/>
  <c r="R27" i="39"/>
  <c r="AB69" i="39"/>
  <c r="S11" i="39"/>
  <c r="U112" i="39"/>
  <c r="Y128" i="39"/>
  <c r="AB102" i="39"/>
  <c r="Y107" i="39"/>
  <c r="Q42" i="39"/>
  <c r="BA42" i="39" s="1"/>
  <c r="BB42" i="39" s="1"/>
  <c r="W95" i="39"/>
  <c r="AA101" i="39"/>
  <c r="Y129" i="39"/>
  <c r="AE42" i="39" a="1"/>
  <c r="AE42" i="39" s="1"/>
  <c r="AS69" i="39"/>
  <c r="AF69" i="39" s="1"/>
  <c r="R72" i="39"/>
  <c r="U58" i="39"/>
  <c r="L17" i="39"/>
  <c r="L122" i="39"/>
  <c r="Z86" i="39"/>
  <c r="AZ86" i="39" s="1"/>
  <c r="N86" i="39"/>
  <c r="F99" i="39"/>
  <c r="G99" i="39" s="1"/>
  <c r="AS99" i="39" s="1"/>
  <c r="AF99" i="39" s="1"/>
  <c r="AB70" i="39"/>
  <c r="U42" i="39"/>
  <c r="M9" i="39"/>
  <c r="AG9" i="39" s="1"/>
  <c r="AH50" i="39"/>
  <c r="L110" i="39"/>
  <c r="L89" i="39"/>
  <c r="AH37" i="39"/>
  <c r="F40" i="39"/>
  <c r="G40" i="39" s="1"/>
  <c r="AH45" i="39"/>
  <c r="AH64" i="39"/>
  <c r="Q108" i="39"/>
  <c r="BA108" i="39" s="1"/>
  <c r="BB108" i="39" s="1"/>
  <c r="L44" i="39"/>
  <c r="V86" i="39"/>
  <c r="AY86" i="39" s="1"/>
  <c r="BB86" i="39" s="1"/>
  <c r="AG37" i="39"/>
  <c r="Q11" i="39"/>
  <c r="BA11" i="39" s="1"/>
  <c r="BB11" i="39" s="1"/>
  <c r="Y112" i="39"/>
  <c r="S102" i="39"/>
  <c r="S58" i="39"/>
  <c r="W102" i="39"/>
  <c r="V120" i="39"/>
  <c r="AY120" i="39" s="1"/>
  <c r="W66" i="39"/>
  <c r="U95" i="39"/>
  <c r="U129" i="39"/>
  <c r="AE124" i="39" a="1"/>
  <c r="AE124" i="39" s="1"/>
  <c r="AU58" i="39"/>
  <c r="M108" i="39"/>
  <c r="M73" i="39"/>
  <c r="L62" i="39"/>
  <c r="AH58" i="39"/>
  <c r="AH5" i="39"/>
  <c r="F8" i="39"/>
  <c r="G8" i="39" s="1"/>
  <c r="AH40" i="39"/>
  <c r="F45" i="39"/>
  <c r="G45" i="39" s="1"/>
  <c r="AE45" i="39" s="1" a="1"/>
  <c r="AE45" i="39" s="1"/>
  <c r="AH51" i="39"/>
  <c r="F77" i="39"/>
  <c r="G77" i="39" s="1"/>
  <c r="Q102" i="39"/>
  <c r="BA102" i="39" s="1"/>
  <c r="L27" i="39"/>
  <c r="Z102" i="39"/>
  <c r="AZ102" i="39" s="1"/>
  <c r="AA42" i="39"/>
  <c r="U66" i="39"/>
  <c r="AE95" i="39" a="1"/>
  <c r="AE95" i="39" s="1"/>
  <c r="Q9" i="39"/>
  <c r="BA9" i="39" s="1"/>
  <c r="W129" i="39"/>
  <c r="AB42" i="39"/>
  <c r="AA95" i="39"/>
  <c r="AB58" i="39"/>
  <c r="M17" i="39"/>
  <c r="M27" i="39"/>
  <c r="M122" i="39"/>
  <c r="P108" i="39"/>
  <c r="W124" i="39"/>
  <c r="N94" i="39"/>
  <c r="F37" i="39"/>
  <c r="G37" i="39" s="1"/>
  <c r="AH11" i="39"/>
  <c r="F13" i="39"/>
  <c r="G13" i="39" s="1"/>
  <c r="AH29" i="39"/>
  <c r="F32" i="39"/>
  <c r="G32" i="39" s="1"/>
  <c r="F43" i="39"/>
  <c r="G43" i="39" s="1"/>
  <c r="F48" i="39"/>
  <c r="G48" i="39" s="1"/>
  <c r="AH61" i="39"/>
  <c r="F118" i="39"/>
  <c r="G118" i="39" s="1"/>
  <c r="Q118" i="39" s="1"/>
  <c r="BA118" i="39" s="1"/>
  <c r="F126" i="39"/>
  <c r="G126" i="39" s="1"/>
  <c r="M14" i="39"/>
  <c r="U86" i="39"/>
  <c r="R11" i="39"/>
  <c r="AU42" i="39"/>
  <c r="Z66" i="39"/>
  <c r="AZ66" i="39" s="1"/>
  <c r="W9" i="39"/>
  <c r="AA129" i="39"/>
  <c r="U97" i="39"/>
  <c r="Z58" i="39"/>
  <c r="AZ58" i="39" s="1"/>
  <c r="V108" i="39"/>
  <c r="AY108" i="39" s="1"/>
  <c r="R112" i="39"/>
  <c r="U124" i="39"/>
  <c r="F94" i="39"/>
  <c r="G94" i="39" s="1"/>
  <c r="F5" i="39"/>
  <c r="G5" i="39" s="1"/>
  <c r="P5" i="39" s="1"/>
  <c r="AH13" i="39"/>
  <c r="M59" i="39"/>
  <c r="M11" i="39"/>
  <c r="AH16" i="39"/>
  <c r="F29" i="39"/>
  <c r="G29" i="39" s="1"/>
  <c r="F50" i="39"/>
  <c r="G50" i="39" s="1"/>
  <c r="F89" i="39"/>
  <c r="G89" i="39" s="1"/>
  <c r="R110" i="39"/>
  <c r="L2" i="39"/>
  <c r="Y86" i="39"/>
  <c r="U102" i="39"/>
  <c r="AE128" i="39" a="1"/>
  <c r="AE128" i="39" s="1"/>
  <c r="S107" i="39"/>
  <c r="W58" i="39"/>
  <c r="AG18" i="39"/>
  <c r="AG50" i="39"/>
  <c r="L6" i="39"/>
  <c r="AH24" i="39"/>
  <c r="F16" i="39"/>
  <c r="G16" i="39" s="1"/>
  <c r="F19" i="39"/>
  <c r="G19" i="39" s="1"/>
  <c r="AH21" i="39"/>
  <c r="F34" i="39"/>
  <c r="G34" i="39" s="1"/>
  <c r="AH42" i="39"/>
  <c r="M110" i="39"/>
  <c r="R125" i="39"/>
  <c r="Y101" i="39"/>
  <c r="AA69" i="39"/>
  <c r="S29" i="39"/>
  <c r="N108" i="40"/>
  <c r="M108" i="40"/>
  <c r="L108" i="40"/>
  <c r="M20" i="40"/>
  <c r="N20" i="40"/>
  <c r="L20" i="40"/>
  <c r="Z59" i="40"/>
  <c r="AZ59" i="40" s="1"/>
  <c r="AA59" i="40"/>
  <c r="M59" i="40"/>
  <c r="AG59" i="40" s="1"/>
  <c r="W59" i="40"/>
  <c r="Y59" i="40"/>
  <c r="U59" i="40"/>
  <c r="N59" i="40"/>
  <c r="AB59" i="40"/>
  <c r="L59" i="40"/>
  <c r="V59" i="40"/>
  <c r="AY59" i="40" s="1"/>
  <c r="L35" i="40"/>
  <c r="N35" i="40"/>
  <c r="M35" i="40"/>
  <c r="AB66" i="40"/>
  <c r="R66" i="40"/>
  <c r="Z66" i="40"/>
  <c r="AZ66" i="40" s="1"/>
  <c r="P66" i="40"/>
  <c r="U66" i="40"/>
  <c r="AE66" i="40" a="1"/>
  <c r="AE66" i="40" s="1"/>
  <c r="Y66" i="40"/>
  <c r="W66" i="40"/>
  <c r="V66" i="40"/>
  <c r="AY66" i="40" s="1"/>
  <c r="S66" i="40"/>
  <c r="AA66" i="40"/>
  <c r="M76" i="40"/>
  <c r="N76" i="40"/>
  <c r="AX87" i="40"/>
  <c r="F87" i="40"/>
  <c r="G87" i="40" s="1"/>
  <c r="AX31" i="40"/>
  <c r="AH31" i="40"/>
  <c r="F31" i="40"/>
  <c r="G31" i="40" s="1"/>
  <c r="Y31" i="40" s="1"/>
  <c r="AG63" i="40"/>
  <c r="W121" i="40"/>
  <c r="V121" i="40"/>
  <c r="AY121" i="40" s="1"/>
  <c r="Q121" i="40"/>
  <c r="BA121" i="40" s="1"/>
  <c r="BB121" i="40" s="1"/>
  <c r="AB121" i="40"/>
  <c r="AX126" i="40"/>
  <c r="F126" i="40"/>
  <c r="G126" i="40" s="1"/>
  <c r="AX94" i="40"/>
  <c r="F94" i="40"/>
  <c r="G94" i="40" s="1"/>
  <c r="AX86" i="40"/>
  <c r="F86" i="40"/>
  <c r="G86" i="40" s="1"/>
  <c r="AB86" i="40" s="1"/>
  <c r="M115" i="40"/>
  <c r="L115" i="40"/>
  <c r="N115" i="40"/>
  <c r="N107" i="40"/>
  <c r="L107" i="40"/>
  <c r="M107" i="40"/>
  <c r="N83" i="40"/>
  <c r="L83" i="40"/>
  <c r="M83" i="40"/>
  <c r="L67" i="40"/>
  <c r="Q67" i="40"/>
  <c r="BA67" i="40" s="1"/>
  <c r="BB67" i="40" s="1"/>
  <c r="N43" i="40"/>
  <c r="L43" i="40"/>
  <c r="N3" i="40"/>
  <c r="S3" i="40"/>
  <c r="R3" i="40"/>
  <c r="M3" i="40"/>
  <c r="Q115" i="40"/>
  <c r="BA115" i="40" s="1"/>
  <c r="BB115" i="40" s="1"/>
  <c r="Y24" i="40"/>
  <c r="AG15" i="40"/>
  <c r="M57" i="40"/>
  <c r="R43" i="40"/>
  <c r="Q43" i="40"/>
  <c r="BA43" i="40" s="1"/>
  <c r="L2" i="40"/>
  <c r="Q2" i="40"/>
  <c r="BA2" i="40" s="1"/>
  <c r="BB2" i="40" s="1"/>
  <c r="M2" i="40"/>
  <c r="P2" i="40"/>
  <c r="V2" i="40"/>
  <c r="AY2" i="40" s="1"/>
  <c r="F110" i="40"/>
  <c r="G110" i="40" s="1"/>
  <c r="V110" i="40" s="1"/>
  <c r="AY110" i="40" s="1"/>
  <c r="P112" i="40"/>
  <c r="S112" i="40"/>
  <c r="AS112" i="40"/>
  <c r="AF112" i="40" s="1"/>
  <c r="L9" i="40"/>
  <c r="N9" i="40"/>
  <c r="N50" i="40"/>
  <c r="M50" i="40"/>
  <c r="L50" i="40"/>
  <c r="L26" i="40"/>
  <c r="M26" i="40"/>
  <c r="AG26" i="40" s="1"/>
  <c r="N26" i="40"/>
  <c r="L10" i="40"/>
  <c r="AA10" i="40"/>
  <c r="M10" i="40"/>
  <c r="AG10" i="40" s="1"/>
  <c r="N10" i="40"/>
  <c r="S27" i="40"/>
  <c r="R27" i="40"/>
  <c r="U27" i="40"/>
  <c r="AB27" i="40"/>
  <c r="P27" i="40"/>
  <c r="Q27" i="40"/>
  <c r="BA27" i="40" s="1"/>
  <c r="W27" i="40"/>
  <c r="U83" i="40"/>
  <c r="AB83" i="40"/>
  <c r="AX79" i="40"/>
  <c r="F79" i="40"/>
  <c r="G79" i="40" s="1"/>
  <c r="L46" i="40"/>
  <c r="M46" i="40"/>
  <c r="W24" i="40"/>
  <c r="P3" i="40"/>
  <c r="AB24" i="40"/>
  <c r="M121" i="40"/>
  <c r="R115" i="40"/>
  <c r="R75" i="40"/>
  <c r="P42" i="40"/>
  <c r="Y42" i="40"/>
  <c r="W42" i="40"/>
  <c r="M67" i="40"/>
  <c r="AG62" i="40"/>
  <c r="N11" i="40"/>
  <c r="N33" i="40"/>
  <c r="AX15" i="40"/>
  <c r="F15" i="40"/>
  <c r="G15" i="40" s="1"/>
  <c r="Q15" i="40" s="1"/>
  <c r="BA15" i="40" s="1"/>
  <c r="AH15" i="40"/>
  <c r="AA24" i="40"/>
  <c r="L33" i="40"/>
  <c r="L76" i="40"/>
  <c r="N121" i="40"/>
  <c r="U75" i="40"/>
  <c r="N67" i="40"/>
  <c r="Z5" i="40"/>
  <c r="AZ5" i="40" s="1"/>
  <c r="Q5" i="40"/>
  <c r="BA5" i="40" s="1"/>
  <c r="BB5" i="40" s="1"/>
  <c r="AA82" i="40"/>
  <c r="Z82" i="40"/>
  <c r="AZ82" i="40" s="1"/>
  <c r="Z24" i="40"/>
  <c r="AZ24" i="40" s="1"/>
  <c r="AU24" i="40"/>
  <c r="N123" i="40"/>
  <c r="Y123" i="40"/>
  <c r="M123" i="40"/>
  <c r="M100" i="40"/>
  <c r="N100" i="40"/>
  <c r="N44" i="40"/>
  <c r="M44" i="40"/>
  <c r="AE24" i="40" a="1"/>
  <c r="AE24" i="40" s="1"/>
  <c r="AU27" i="40"/>
  <c r="N65" i="40"/>
  <c r="M65" i="40"/>
  <c r="AG65" i="40" s="1"/>
  <c r="L65" i="40"/>
  <c r="N17" i="40"/>
  <c r="M17" i="40"/>
  <c r="AA36" i="40"/>
  <c r="R36" i="40"/>
  <c r="AB36" i="40"/>
  <c r="Q36" i="40"/>
  <c r="BA36" i="40" s="1"/>
  <c r="BB36" i="40" s="1"/>
  <c r="R7" i="40"/>
  <c r="Y91" i="40"/>
  <c r="S100" i="40"/>
  <c r="U89" i="40"/>
  <c r="W89" i="40"/>
  <c r="V89" i="40"/>
  <c r="AY89" i="40" s="1"/>
  <c r="Z89" i="40"/>
  <c r="AZ89" i="40" s="1"/>
  <c r="P89" i="40"/>
  <c r="AB89" i="40"/>
  <c r="L3" i="40"/>
  <c r="S115" i="40"/>
  <c r="S13" i="40"/>
  <c r="AU13" i="40"/>
  <c r="L30" i="40"/>
  <c r="M30" i="40"/>
  <c r="AG30" i="40" s="1"/>
  <c r="AU40" i="40"/>
  <c r="AE40" i="40" a="1"/>
  <c r="AE40" i="40" s="1"/>
  <c r="AB40" i="40"/>
  <c r="Q40" i="40"/>
  <c r="BA40" i="40" s="1"/>
  <c r="U40" i="40"/>
  <c r="N97" i="40"/>
  <c r="M97" i="40"/>
  <c r="AU7" i="40"/>
  <c r="S7" i="40"/>
  <c r="W7" i="40"/>
  <c r="V7" i="40"/>
  <c r="AY7" i="40" s="1"/>
  <c r="AE7" i="40" a="1"/>
  <c r="AE7" i="40" s="1"/>
  <c r="Q7" i="40"/>
  <c r="BA7" i="40" s="1"/>
  <c r="N28" i="40"/>
  <c r="M28" i="40"/>
  <c r="AG28" i="40" s="1"/>
  <c r="L28" i="40"/>
  <c r="Y75" i="40"/>
  <c r="AS75" i="40"/>
  <c r="AF75" i="40" s="1"/>
  <c r="Q75" i="40"/>
  <c r="BA75" i="40" s="1"/>
  <c r="V3" i="40"/>
  <c r="AY3" i="40" s="1"/>
  <c r="Y7" i="40"/>
  <c r="Q96" i="40"/>
  <c r="BA96" i="40" s="1"/>
  <c r="P96" i="40"/>
  <c r="Z96" i="40"/>
  <c r="AZ96" i="40" s="1"/>
  <c r="AS96" i="40"/>
  <c r="AF96" i="40" s="1"/>
  <c r="S96" i="40"/>
  <c r="S35" i="40"/>
  <c r="Z35" i="40"/>
  <c r="AZ35" i="40" s="1"/>
  <c r="P35" i="40"/>
  <c r="AB11" i="40"/>
  <c r="Y56" i="40"/>
  <c r="AE56" i="40" a="1"/>
  <c r="AE56" i="40" s="1"/>
  <c r="Y50" i="40"/>
  <c r="AH20" i="40"/>
  <c r="F44" i="40"/>
  <c r="G44" i="40" s="1"/>
  <c r="P16" i="40"/>
  <c r="AA107" i="40"/>
  <c r="L122" i="40"/>
  <c r="AA115" i="40"/>
  <c r="N18" i="40"/>
  <c r="N114" i="40"/>
  <c r="AH53" i="40"/>
  <c r="F77" i="40"/>
  <c r="G77" i="40" s="1"/>
  <c r="Y77" i="40" s="1"/>
  <c r="V96" i="40"/>
  <c r="AY96" i="40" s="1"/>
  <c r="AA80" i="40"/>
  <c r="AG64" i="40"/>
  <c r="U48" i="40"/>
  <c r="V24" i="40"/>
  <c r="AY24" i="40" s="1"/>
  <c r="Q8" i="40"/>
  <c r="BA8" i="40" s="1"/>
  <c r="BB8" i="40" s="1"/>
  <c r="AH61" i="40"/>
  <c r="F108" i="40"/>
  <c r="G108" i="40" s="1"/>
  <c r="U50" i="40"/>
  <c r="Q100" i="40"/>
  <c r="BA100" i="40" s="1"/>
  <c r="AG47" i="40"/>
  <c r="AG44" i="40"/>
  <c r="S16" i="40"/>
  <c r="P50" i="40"/>
  <c r="F101" i="40"/>
  <c r="G101" i="40" s="1"/>
  <c r="AE101" i="40" s="1" a="1"/>
  <c r="AE101" i="40" s="1"/>
  <c r="P115" i="40"/>
  <c r="M18" i="40"/>
  <c r="F29" i="40"/>
  <c r="G29" i="40" s="1"/>
  <c r="AB50" i="40"/>
  <c r="Z50" i="40"/>
  <c r="AZ50" i="40" s="1"/>
  <c r="F20" i="40"/>
  <c r="G20" i="40" s="1"/>
  <c r="R20" i="40" s="1"/>
  <c r="AH44" i="40"/>
  <c r="AE50" i="40" a="1"/>
  <c r="AE50" i="40" s="1"/>
  <c r="AA100" i="40"/>
  <c r="V115" i="40"/>
  <c r="AY115" i="40" s="1"/>
  <c r="M129" i="40"/>
  <c r="R50" i="40"/>
  <c r="AH21" i="40"/>
  <c r="F69" i="40"/>
  <c r="G69" i="40" s="1"/>
  <c r="F76" i="40"/>
  <c r="G76" i="40" s="1"/>
  <c r="P18" i="40"/>
  <c r="F53" i="40"/>
  <c r="G53" i="40" s="1"/>
  <c r="Q50" i="40"/>
  <c r="BA50" i="40" s="1"/>
  <c r="BB50" i="40" s="1"/>
  <c r="AG31" i="40"/>
  <c r="AH28" i="40"/>
  <c r="F52" i="40"/>
  <c r="G52" i="40" s="1"/>
  <c r="AB52" i="40" s="1"/>
  <c r="AE100" i="40" a="1"/>
  <c r="AE100" i="40" s="1"/>
  <c r="AH45" i="40"/>
  <c r="AH5" i="40"/>
  <c r="F21" i="40"/>
  <c r="G21" i="40" s="1"/>
  <c r="F37" i="40"/>
  <c r="G37" i="40" s="1"/>
  <c r="F45" i="40"/>
  <c r="G45" i="40" s="1"/>
  <c r="F84" i="40"/>
  <c r="G84" i="40" s="1"/>
  <c r="L114" i="40"/>
  <c r="Z45" i="40"/>
  <c r="AZ45" i="40" s="1"/>
  <c r="P37" i="40"/>
  <c r="Y29" i="40"/>
  <c r="L108" i="41"/>
  <c r="M108" i="41"/>
  <c r="P108" i="41"/>
  <c r="N108" i="41"/>
  <c r="L100" i="41"/>
  <c r="M100" i="41"/>
  <c r="N100" i="41"/>
  <c r="L92" i="41"/>
  <c r="N92" i="41"/>
  <c r="M92" i="41"/>
  <c r="M36" i="41"/>
  <c r="L36" i="41"/>
  <c r="N36" i="41"/>
  <c r="L28" i="41"/>
  <c r="M28" i="41"/>
  <c r="Q108" i="41"/>
  <c r="BA108" i="41" s="1"/>
  <c r="BB108" i="41" s="1"/>
  <c r="M115" i="41"/>
  <c r="Z115" i="41"/>
  <c r="AZ115" i="41" s="1"/>
  <c r="L107" i="41"/>
  <c r="N107" i="41"/>
  <c r="M107" i="41"/>
  <c r="M99" i="41"/>
  <c r="L99" i="41"/>
  <c r="N99" i="41"/>
  <c r="L83" i="41"/>
  <c r="M83" i="41"/>
  <c r="N83" i="41"/>
  <c r="M75" i="41"/>
  <c r="N75" i="41"/>
  <c r="L11" i="41"/>
  <c r="N11" i="41"/>
  <c r="M11" i="41"/>
  <c r="N3" i="41"/>
  <c r="L3" i="41"/>
  <c r="M3" i="41"/>
  <c r="M124" i="41"/>
  <c r="L124" i="41"/>
  <c r="N124" i="41"/>
  <c r="F103" i="41"/>
  <c r="G103" i="41" s="1"/>
  <c r="P116" i="41"/>
  <c r="AA80" i="41"/>
  <c r="P26" i="41"/>
  <c r="AA53" i="41"/>
  <c r="AB53" i="41"/>
  <c r="L4" i="41"/>
  <c r="S26" i="41"/>
  <c r="AA64" i="41"/>
  <c r="AH64" i="41"/>
  <c r="AA47" i="41"/>
  <c r="P57" i="41"/>
  <c r="AA108" i="41"/>
  <c r="S13" i="41"/>
  <c r="W80" i="41"/>
  <c r="V95" i="41"/>
  <c r="AY95" i="41" s="1"/>
  <c r="W2" i="41"/>
  <c r="U89" i="41"/>
  <c r="S116" i="41"/>
  <c r="U80" i="41"/>
  <c r="W19" i="41"/>
  <c r="V34" i="41"/>
  <c r="AY34" i="41" s="1"/>
  <c r="S34" i="41"/>
  <c r="W66" i="41"/>
  <c r="AA26" i="41"/>
  <c r="Z26" i="41"/>
  <c r="AZ26" i="41" s="1"/>
  <c r="AU2" i="41"/>
  <c r="Q53" i="41"/>
  <c r="BA53" i="41" s="1"/>
  <c r="AU64" i="41"/>
  <c r="W57" i="41"/>
  <c r="R108" i="41"/>
  <c r="M73" i="41"/>
  <c r="L57" i="41"/>
  <c r="M123" i="41"/>
  <c r="F110" i="41"/>
  <c r="G110" i="41" s="1"/>
  <c r="Z108" i="41"/>
  <c r="AZ108" i="41" s="1"/>
  <c r="F71" i="41"/>
  <c r="G71" i="41" s="1"/>
  <c r="F23" i="41"/>
  <c r="G23" i="41" s="1"/>
  <c r="AH40" i="41"/>
  <c r="N4" i="41"/>
  <c r="M42" i="41"/>
  <c r="F37" i="41"/>
  <c r="G37" i="41" s="1"/>
  <c r="AB47" i="41"/>
  <c r="M78" i="41"/>
  <c r="AB95" i="41"/>
  <c r="U2" i="41"/>
  <c r="V116" i="41"/>
  <c r="AY116" i="41" s="1"/>
  <c r="AA34" i="41"/>
  <c r="Z34" i="41"/>
  <c r="AZ34" i="41" s="1"/>
  <c r="R66" i="41"/>
  <c r="R26" i="41"/>
  <c r="AU26" i="41"/>
  <c r="AB2" i="41"/>
  <c r="S53" i="41"/>
  <c r="R97" i="41"/>
  <c r="V39" i="41"/>
  <c r="AY39" i="41" s="1"/>
  <c r="F118" i="41"/>
  <c r="G118" i="41" s="1"/>
  <c r="AH47" i="41"/>
  <c r="F40" i="41"/>
  <c r="G40" i="41" s="1"/>
  <c r="AH63" i="41"/>
  <c r="F72" i="41"/>
  <c r="G72" i="41" s="1"/>
  <c r="F126" i="41"/>
  <c r="G126" i="41" s="1"/>
  <c r="U47" i="41"/>
  <c r="R57" i="41"/>
  <c r="AG21" i="41"/>
  <c r="L68" i="41"/>
  <c r="V108" i="41"/>
  <c r="AY108" i="41" s="1"/>
  <c r="M59" i="41"/>
  <c r="Z95" i="41"/>
  <c r="AZ95" i="41" s="1"/>
  <c r="AA2" i="41"/>
  <c r="AS89" i="41"/>
  <c r="AF89" i="41" s="1"/>
  <c r="Z116" i="41"/>
  <c r="AZ116" i="41" s="1"/>
  <c r="AU34" i="41"/>
  <c r="Y66" i="41"/>
  <c r="V26" i="41"/>
  <c r="AY26" i="41" s="1"/>
  <c r="Q26" i="41"/>
  <c r="BA26" i="41" s="1"/>
  <c r="R53" i="41"/>
  <c r="Q116" i="41"/>
  <c r="BA116" i="41" s="1"/>
  <c r="AU39" i="41"/>
  <c r="M54" i="41"/>
  <c r="L97" i="41"/>
  <c r="L113" i="41"/>
  <c r="AU57" i="41"/>
  <c r="AH45" i="41"/>
  <c r="AH55" i="41"/>
  <c r="L53" i="41"/>
  <c r="L29" i="41"/>
  <c r="M18" i="41"/>
  <c r="AG18" i="41" s="1"/>
  <c r="AH16" i="41"/>
  <c r="F24" i="41"/>
  <c r="G24" i="41" s="1"/>
  <c r="AH48" i="41"/>
  <c r="F63" i="41"/>
  <c r="G63" i="41" s="1"/>
  <c r="AB120" i="41"/>
  <c r="P112" i="41"/>
  <c r="W47" i="41"/>
  <c r="Q78" i="41"/>
  <c r="BA78" i="41" s="1"/>
  <c r="BB78" i="41" s="1"/>
  <c r="M68" i="41"/>
  <c r="W108" i="41"/>
  <c r="M52" i="41"/>
  <c r="U95" i="41"/>
  <c r="P2" i="41"/>
  <c r="Y89" i="41"/>
  <c r="U116" i="41"/>
  <c r="Y80" i="41"/>
  <c r="R34" i="41"/>
  <c r="S66" i="41"/>
  <c r="AB26" i="41"/>
  <c r="AB45" i="41"/>
  <c r="AU53" i="41"/>
  <c r="R116" i="41"/>
  <c r="R39" i="41"/>
  <c r="M12" i="41"/>
  <c r="M94" i="41"/>
  <c r="N121" i="41"/>
  <c r="M113" i="41"/>
  <c r="N105" i="41"/>
  <c r="F111" i="41"/>
  <c r="G111" i="41" s="1"/>
  <c r="N94" i="41"/>
  <c r="L85" i="41"/>
  <c r="F55" i="41"/>
  <c r="G55" i="41" s="1"/>
  <c r="N29" i="41"/>
  <c r="L62" i="41"/>
  <c r="F8" i="41"/>
  <c r="G8" i="41" s="1"/>
  <c r="Q8" i="41" s="1"/>
  <c r="BA8" i="41" s="1"/>
  <c r="F16" i="41"/>
  <c r="G16" i="41" s="1"/>
  <c r="AH24" i="41"/>
  <c r="F32" i="41"/>
  <c r="G32" i="41" s="1"/>
  <c r="AB32" i="41" s="1"/>
  <c r="F48" i="41"/>
  <c r="G48" i="41" s="1"/>
  <c r="AA48" i="41" s="1"/>
  <c r="F79" i="41"/>
  <c r="G79" i="41" s="1"/>
  <c r="F98" i="41"/>
  <c r="G98" i="41" s="1"/>
  <c r="AS98" i="41" s="1"/>
  <c r="AF98" i="41" s="1"/>
  <c r="V55" i="41"/>
  <c r="AY55" i="41" s="1"/>
  <c r="AG39" i="41"/>
  <c r="W23" i="41"/>
  <c r="W127" i="41"/>
  <c r="Y47" i="41"/>
  <c r="M44" i="41"/>
  <c r="L52" i="41"/>
  <c r="Q2" i="41"/>
  <c r="BA2" i="41" s="1"/>
  <c r="V89" i="41"/>
  <c r="AY89" i="41" s="1"/>
  <c r="AA116" i="41"/>
  <c r="Z80" i="41"/>
  <c r="AZ80" i="41" s="1"/>
  <c r="W34" i="41"/>
  <c r="AA10" i="41"/>
  <c r="W26" i="41"/>
  <c r="AS116" i="41"/>
  <c r="AF116" i="41" s="1"/>
  <c r="V53" i="41"/>
  <c r="AY53" i="41" s="1"/>
  <c r="U53" i="41"/>
  <c r="U64" i="41"/>
  <c r="AA57" i="41"/>
  <c r="L12" i="41"/>
  <c r="L121" i="41"/>
  <c r="N81" i="41"/>
  <c r="M105" i="41"/>
  <c r="F100" i="41"/>
  <c r="G100" i="41" s="1"/>
  <c r="F88" i="41"/>
  <c r="G88" i="41" s="1"/>
  <c r="F85" i="41"/>
  <c r="G85" i="41" s="1"/>
  <c r="M85" i="41"/>
  <c r="L42" i="41"/>
  <c r="AH8" i="41"/>
  <c r="AH56" i="41"/>
  <c r="F61" i="41"/>
  <c r="G61" i="41" s="1"/>
  <c r="AE61" i="41" s="1" a="1"/>
  <c r="AE61" i="41" s="1"/>
  <c r="F102" i="41"/>
  <c r="G102" i="41" s="1"/>
  <c r="AE10" i="41" a="1"/>
  <c r="AE10" i="41" s="1"/>
  <c r="AE64" i="41" a="1"/>
  <c r="AE64" i="41" s="1"/>
  <c r="AA15" i="41"/>
  <c r="Z53" i="41"/>
  <c r="AZ53" i="41" s="1"/>
  <c r="W64" i="41"/>
  <c r="Y57" i="41"/>
  <c r="U57" i="41"/>
  <c r="F77" i="41"/>
  <c r="G77" i="41" s="1"/>
  <c r="F21" i="41"/>
  <c r="G21" i="41" s="1"/>
  <c r="AH32" i="41"/>
  <c r="AH13" i="41"/>
  <c r="F5" i="41"/>
  <c r="G5" i="41" s="1"/>
  <c r="F29" i="41"/>
  <c r="G29" i="41" s="1"/>
  <c r="F125" i="41"/>
  <c r="G125" i="41" s="1"/>
  <c r="AE70" i="42" a="1"/>
  <c r="AE70" i="42" s="1"/>
  <c r="Y70" i="42"/>
  <c r="AB70" i="42"/>
  <c r="L124" i="42"/>
  <c r="N124" i="42"/>
  <c r="M124" i="42"/>
  <c r="L117" i="42"/>
  <c r="M117" i="42"/>
  <c r="N117" i="42"/>
  <c r="L103" i="42"/>
  <c r="M103" i="42"/>
  <c r="N103" i="42"/>
  <c r="L96" i="42"/>
  <c r="AA96" i="42"/>
  <c r="N96" i="42"/>
  <c r="M96" i="42"/>
  <c r="M80" i="42"/>
  <c r="N80" i="42"/>
  <c r="L80" i="42"/>
  <c r="AB21" i="42"/>
  <c r="Y21" i="42"/>
  <c r="AE21" i="42" a="1"/>
  <c r="AE21" i="42" s="1"/>
  <c r="AU21" i="42"/>
  <c r="AA21" i="42"/>
  <c r="Z21" i="42"/>
  <c r="AZ21" i="42" s="1"/>
  <c r="U21" i="42"/>
  <c r="W21" i="42"/>
  <c r="V55" i="42"/>
  <c r="AY55" i="42" s="1"/>
  <c r="P55" i="42"/>
  <c r="AG15" i="42"/>
  <c r="S116" i="42"/>
  <c r="Q116" i="42"/>
  <c r="BA116" i="42" s="1"/>
  <c r="BB116" i="42" s="1"/>
  <c r="V116" i="42"/>
  <c r="AY116" i="42" s="1"/>
  <c r="R116" i="42"/>
  <c r="N87" i="42"/>
  <c r="M87" i="42"/>
  <c r="L87" i="42"/>
  <c r="N72" i="42"/>
  <c r="M72" i="42"/>
  <c r="L72" i="42"/>
  <c r="N16" i="42"/>
  <c r="M16" i="42"/>
  <c r="L16" i="42"/>
  <c r="S30" i="42"/>
  <c r="Y96" i="42"/>
  <c r="AA106" i="42"/>
  <c r="M73" i="42"/>
  <c r="M17" i="42"/>
  <c r="AG17" i="42" s="1"/>
  <c r="M125" i="42"/>
  <c r="N8" i="42"/>
  <c r="AU30" i="42"/>
  <c r="V82" i="42"/>
  <c r="AY82" i="42" s="1"/>
  <c r="F48" i="42"/>
  <c r="G48" i="42" s="1"/>
  <c r="U36" i="42"/>
  <c r="P45" i="42"/>
  <c r="Z82" i="42"/>
  <c r="AZ82" i="42" s="1"/>
  <c r="AA120" i="42"/>
  <c r="P106" i="42"/>
  <c r="AE100" i="42" a="1"/>
  <c r="AE100" i="42" s="1"/>
  <c r="R57" i="42"/>
  <c r="L57" i="42"/>
  <c r="M49" i="42"/>
  <c r="M64" i="42"/>
  <c r="AG64" i="42" s="1"/>
  <c r="M40" i="42"/>
  <c r="N42" i="42"/>
  <c r="AH48" i="42"/>
  <c r="L15" i="42"/>
  <c r="L3" i="42"/>
  <c r="F93" i="42"/>
  <c r="G93" i="42" s="1"/>
  <c r="N15" i="42"/>
  <c r="S45" i="42"/>
  <c r="R106" i="42"/>
  <c r="AE84" i="42" a="1"/>
  <c r="AE84" i="42" s="1"/>
  <c r="U96" i="42"/>
  <c r="M57" i="42"/>
  <c r="N49" i="42"/>
  <c r="N40" i="42"/>
  <c r="M3" i="42"/>
  <c r="P53" i="42"/>
  <c r="AH2" i="42"/>
  <c r="AA93" i="42"/>
  <c r="AB62" i="42"/>
  <c r="AG46" i="42"/>
  <c r="V6" i="42"/>
  <c r="AY6" i="42" s="1"/>
  <c r="S106" i="42"/>
  <c r="W61" i="42"/>
  <c r="AU45" i="42"/>
  <c r="W106" i="42"/>
  <c r="L82" i="42"/>
  <c r="N65" i="42"/>
  <c r="F71" i="42"/>
  <c r="G71" i="42" s="1"/>
  <c r="AG47" i="42"/>
  <c r="P69" i="42"/>
  <c r="V45" i="42"/>
  <c r="AY45" i="42" s="1"/>
  <c r="AA29" i="42"/>
  <c r="P21" i="42"/>
  <c r="W100" i="42"/>
  <c r="L65" i="42"/>
  <c r="L17" i="42"/>
  <c r="Q45" i="42"/>
  <c r="BA45" i="42" s="1"/>
  <c r="L8" i="42"/>
  <c r="S35" i="42"/>
  <c r="Q83" i="42"/>
  <c r="BA83" i="42" s="1"/>
  <c r="BB83" i="42" s="1"/>
  <c r="M82" i="42"/>
  <c r="AH32" i="42"/>
  <c r="N89" i="43"/>
  <c r="L89" i="43"/>
  <c r="M89" i="43"/>
  <c r="W82" i="43"/>
  <c r="L82" i="43"/>
  <c r="N82" i="43"/>
  <c r="M82" i="43"/>
  <c r="N34" i="43"/>
  <c r="L34" i="43"/>
  <c r="M34" i="43"/>
  <c r="AG34" i="43" s="1"/>
  <c r="L104" i="43"/>
  <c r="N104" i="43"/>
  <c r="M104" i="43"/>
  <c r="L88" i="43"/>
  <c r="N88" i="43"/>
  <c r="M88" i="43"/>
  <c r="N72" i="43"/>
  <c r="L72" i="43"/>
  <c r="N7" i="43"/>
  <c r="M7" i="43"/>
  <c r="AG7" i="43" s="1"/>
  <c r="L7" i="43"/>
  <c r="AB82" i="43"/>
  <c r="L39" i="43"/>
  <c r="N39" i="43"/>
  <c r="M39" i="43"/>
  <c r="AG39" i="43" s="1"/>
  <c r="N107" i="43"/>
  <c r="Q111" i="43"/>
  <c r="BA111" i="43" s="1"/>
  <c r="N57" i="43"/>
  <c r="L107" i="43"/>
  <c r="Z17" i="43"/>
  <c r="AZ17" i="43" s="1"/>
  <c r="S31" i="43"/>
  <c r="AG60" i="43"/>
  <c r="Q16" i="43"/>
  <c r="BA16" i="43" s="1"/>
  <c r="F13" i="43"/>
  <c r="G13" i="43" s="1"/>
  <c r="S13" i="43" s="1"/>
  <c r="F45" i="43"/>
  <c r="G45" i="43" s="1"/>
  <c r="AB83" i="43"/>
  <c r="R111" i="43"/>
  <c r="V57" i="43"/>
  <c r="AY57" i="43" s="1"/>
  <c r="Z41" i="43"/>
  <c r="AZ41" i="43" s="1"/>
  <c r="BB41" i="43" s="1"/>
  <c r="R57" i="43"/>
  <c r="S82" i="43"/>
  <c r="AA31" i="43"/>
  <c r="R32" i="43"/>
  <c r="N81" i="43"/>
  <c r="V53" i="43"/>
  <c r="AY53" i="43" s="1"/>
  <c r="AU55" i="43"/>
  <c r="F91" i="43"/>
  <c r="G91" i="43" s="1"/>
  <c r="F44" i="43"/>
  <c r="G44" i="43" s="1"/>
  <c r="U39" i="43"/>
  <c r="N32" i="43"/>
  <c r="M12" i="43"/>
  <c r="L37" i="43"/>
  <c r="F93" i="43"/>
  <c r="G93" i="43" s="1"/>
  <c r="W83" i="43"/>
  <c r="W111" i="43"/>
  <c r="R118" i="43"/>
  <c r="Y57" i="43"/>
  <c r="Z82" i="43"/>
  <c r="AZ82" i="43" s="1"/>
  <c r="AS83" i="43"/>
  <c r="AF83" i="43" s="1"/>
  <c r="U61" i="43"/>
  <c r="M37" i="43"/>
  <c r="AG37" i="43" s="1"/>
  <c r="V126" i="43"/>
  <c r="AY126" i="43" s="1"/>
  <c r="AA17" i="43"/>
  <c r="F21" i="43"/>
  <c r="G21" i="43" s="1"/>
  <c r="W57" i="43"/>
  <c r="V33" i="43"/>
  <c r="AY33" i="43" s="1"/>
  <c r="AB53" i="43"/>
  <c r="F69" i="43"/>
  <c r="G69" i="43" s="1"/>
  <c r="AA69" i="43" s="1"/>
  <c r="N95" i="43"/>
  <c r="AH29" i="43"/>
  <c r="Y111" i="43"/>
  <c r="S118" i="43"/>
  <c r="AG20" i="43"/>
  <c r="N65" i="43"/>
  <c r="L57" i="43"/>
  <c r="AE17" i="43" a="1"/>
  <c r="AE17" i="43" s="1"/>
  <c r="AE111" i="43" a="1"/>
  <c r="AE111" i="43" s="1"/>
  <c r="Q31" i="43"/>
  <c r="BA31" i="43" s="1"/>
  <c r="S53" i="43"/>
  <c r="P55" i="43"/>
  <c r="M127" i="43"/>
  <c r="F116" i="43"/>
  <c r="G116" i="43" s="1"/>
  <c r="F54" i="43"/>
  <c r="G54" i="43" s="1"/>
  <c r="AH55" i="43"/>
  <c r="N3" i="43"/>
  <c r="M27" i="43"/>
  <c r="N51" i="43"/>
  <c r="AH47" i="43"/>
  <c r="F49" i="43"/>
  <c r="G49" i="43" s="1"/>
  <c r="P49" i="43" s="1"/>
  <c r="F92" i="43"/>
  <c r="G92" i="43" s="1"/>
  <c r="AG5" i="43"/>
  <c r="L127" i="43"/>
  <c r="AH53" i="43"/>
  <c r="M95" i="43"/>
  <c r="U83" i="43"/>
  <c r="F5" i="43"/>
  <c r="G5" i="43" s="1"/>
  <c r="F29" i="43"/>
  <c r="G29" i="43" s="1"/>
  <c r="AA29" i="43" s="1"/>
  <c r="L86" i="43"/>
  <c r="U111" i="43"/>
  <c r="U118" i="43"/>
  <c r="L65" i="43"/>
  <c r="AE33" i="43" a="1"/>
  <c r="AE33" i="43" s="1"/>
  <c r="AE31" i="43" a="1"/>
  <c r="AE31" i="43" s="1"/>
  <c r="AU31" i="43"/>
  <c r="V31" i="43"/>
  <c r="AY31" i="43" s="1"/>
  <c r="AU33" i="43"/>
  <c r="AU53" i="43"/>
  <c r="Q55" i="43"/>
  <c r="BA55" i="43" s="1"/>
  <c r="M119" i="43"/>
  <c r="F100" i="43"/>
  <c r="G100" i="43" s="1"/>
  <c r="N78" i="43"/>
  <c r="AH54" i="43"/>
  <c r="AH15" i="43"/>
  <c r="AH16" i="43"/>
  <c r="F47" i="43"/>
  <c r="G47" i="43" s="1"/>
  <c r="AH59" i="43"/>
  <c r="F79" i="43"/>
  <c r="G79" i="43" s="1"/>
  <c r="F99" i="43"/>
  <c r="G99" i="43" s="1"/>
  <c r="F117" i="43"/>
  <c r="G117" i="43" s="1"/>
  <c r="F119" i="43"/>
  <c r="G119" i="43" s="1"/>
  <c r="AS119" i="43" s="1"/>
  <c r="AF119" i="43" s="1"/>
  <c r="F124" i="43"/>
  <c r="G124" i="43" s="1"/>
  <c r="F126" i="43"/>
  <c r="G126" i="43" s="1"/>
  <c r="Z31" i="43"/>
  <c r="AZ31" i="43" s="1"/>
  <c r="W61" i="43"/>
  <c r="Y17" i="43"/>
  <c r="V83" i="43"/>
  <c r="AY83" i="43" s="1"/>
  <c r="AH5" i="43"/>
  <c r="F37" i="43"/>
  <c r="G37" i="43" s="1"/>
  <c r="M86" i="43"/>
  <c r="V111" i="43"/>
  <c r="AY111" i="43" s="1"/>
  <c r="Q118" i="43"/>
  <c r="BA118" i="43" s="1"/>
  <c r="P61" i="43"/>
  <c r="U31" i="43"/>
  <c r="R31" i="43"/>
  <c r="Z33" i="43"/>
  <c r="AZ33" i="43" s="1"/>
  <c r="Z59" i="43"/>
  <c r="AZ59" i="43" s="1"/>
  <c r="L81" i="43"/>
  <c r="Z53" i="43"/>
  <c r="AZ53" i="43" s="1"/>
  <c r="U53" i="43"/>
  <c r="R55" i="43"/>
  <c r="R127" i="43"/>
  <c r="AG4" i="43"/>
  <c r="AH7" i="43"/>
  <c r="F28" i="43"/>
  <c r="G28" i="43" s="1"/>
  <c r="F15" i="43"/>
  <c r="G15" i="43" s="1"/>
  <c r="N100" i="43"/>
  <c r="V65" i="43"/>
  <c r="AY65" i="43" s="1"/>
  <c r="N68" i="43"/>
  <c r="F84" i="43"/>
  <c r="G84" i="43" s="1"/>
  <c r="W17" i="43"/>
  <c r="Y83" i="43"/>
  <c r="AS118" i="43"/>
  <c r="AF118" i="43" s="1"/>
  <c r="F85" i="43"/>
  <c r="G85" i="43" s="1"/>
  <c r="AB17" i="43"/>
  <c r="Y31" i="43"/>
  <c r="AH13" i="43"/>
  <c r="AH45" i="43"/>
  <c r="L33" i="43"/>
  <c r="AE59" i="43" a="1"/>
  <c r="AE59" i="43" s="1"/>
  <c r="L100" i="43"/>
  <c r="M118" i="43"/>
  <c r="L78" i="43"/>
  <c r="F46" i="43"/>
  <c r="G46" i="43" s="1"/>
  <c r="L51" i="43"/>
  <c r="AH46" i="43"/>
  <c r="N112" i="44"/>
  <c r="M112" i="44"/>
  <c r="AA112" i="44"/>
  <c r="W112" i="44"/>
  <c r="L112" i="44"/>
  <c r="M32" i="44"/>
  <c r="AG32" i="44" s="1"/>
  <c r="N32" i="44"/>
  <c r="L32" i="44"/>
  <c r="Z32" i="44"/>
  <c r="AZ32" i="44" s="1"/>
  <c r="U32" i="44"/>
  <c r="Y32" i="44"/>
  <c r="U47" i="44"/>
  <c r="V47" i="44"/>
  <c r="AY47" i="44" s="1"/>
  <c r="Q13" i="44"/>
  <c r="BA13" i="44" s="1"/>
  <c r="W13" i="44"/>
  <c r="AU64" i="44"/>
  <c r="AB64" i="44"/>
  <c r="L13" i="44"/>
  <c r="N13" i="44"/>
  <c r="M13" i="44"/>
  <c r="AG13" i="44" s="1"/>
  <c r="L82" i="44"/>
  <c r="M82" i="44"/>
  <c r="N82" i="44"/>
  <c r="N58" i="44"/>
  <c r="L58" i="44"/>
  <c r="M58" i="44"/>
  <c r="AG58" i="44" s="1"/>
  <c r="L18" i="44"/>
  <c r="M18" i="44"/>
  <c r="U109" i="44"/>
  <c r="V109" i="44"/>
  <c r="AY109" i="44" s="1"/>
  <c r="Q109" i="44"/>
  <c r="BA109" i="44" s="1"/>
  <c r="Y109" i="44"/>
  <c r="AA109" i="44"/>
  <c r="F126" i="44"/>
  <c r="G126" i="44" s="1"/>
  <c r="AS126" i="44" s="1"/>
  <c r="AF126" i="44" s="1"/>
  <c r="Y35" i="44"/>
  <c r="F70" i="44"/>
  <c r="G70" i="44" s="1"/>
  <c r="N95" i="44"/>
  <c r="N73" i="44"/>
  <c r="V88" i="44"/>
  <c r="AY88" i="44" s="1"/>
  <c r="L90" i="44"/>
  <c r="P16" i="44"/>
  <c r="Z127" i="44"/>
  <c r="AZ127" i="44" s="1"/>
  <c r="AB56" i="44"/>
  <c r="AH46" i="44"/>
  <c r="AA35" i="44"/>
  <c r="N10" i="44"/>
  <c r="F125" i="44"/>
  <c r="G125" i="44" s="1"/>
  <c r="V125" i="44" s="1"/>
  <c r="AY125" i="44" s="1"/>
  <c r="M9" i="44"/>
  <c r="M17" i="44"/>
  <c r="L108" i="44"/>
  <c r="AH34" i="44"/>
  <c r="L73" i="44"/>
  <c r="S88" i="44"/>
  <c r="N90" i="44"/>
  <c r="N103" i="44"/>
  <c r="U26" i="44"/>
  <c r="AS93" i="44"/>
  <c r="AF93" i="44" s="1"/>
  <c r="N128" i="44"/>
  <c r="F110" i="44"/>
  <c r="G110" i="44" s="1"/>
  <c r="AA80" i="44"/>
  <c r="AH65" i="44"/>
  <c r="Y56" i="44"/>
  <c r="AU35" i="44"/>
  <c r="AV77" i="44" s="1"/>
  <c r="AH42" i="44"/>
  <c r="W32" i="44"/>
  <c r="L23" i="44"/>
  <c r="U73" i="44"/>
  <c r="S32" i="44"/>
  <c r="AH50" i="44"/>
  <c r="AH37" i="44"/>
  <c r="L74" i="44"/>
  <c r="N93" i="44"/>
  <c r="L107" i="44"/>
  <c r="N17" i="44"/>
  <c r="Z26" i="44"/>
  <c r="AZ26" i="44" s="1"/>
  <c r="N105" i="44"/>
  <c r="R9" i="44"/>
  <c r="U16" i="44"/>
  <c r="M105" i="44"/>
  <c r="L79" i="44"/>
  <c r="Z88" i="44"/>
  <c r="AZ88" i="44" s="1"/>
  <c r="F62" i="44"/>
  <c r="G62" i="44" s="1"/>
  <c r="M39" i="44"/>
  <c r="Q32" i="44"/>
  <c r="BA32" i="44" s="1"/>
  <c r="M37" i="44"/>
  <c r="N9" i="44"/>
  <c r="N100" i="44"/>
  <c r="N108" i="44"/>
  <c r="F34" i="44"/>
  <c r="G34" i="44" s="1"/>
  <c r="M73" i="44"/>
  <c r="P88" i="44"/>
  <c r="AA123" i="44"/>
  <c r="Q46" i="44"/>
  <c r="BA46" i="44" s="1"/>
  <c r="L103" i="44"/>
  <c r="V26" i="44"/>
  <c r="AY26" i="44" s="1"/>
  <c r="BB26" i="44" s="1"/>
  <c r="AB93" i="44"/>
  <c r="L128" i="44"/>
  <c r="M120" i="44"/>
  <c r="M95" i="44"/>
  <c r="N110" i="44"/>
  <c r="Y73" i="44"/>
  <c r="M79" i="44"/>
  <c r="AH62" i="44"/>
  <c r="Z35" i="44"/>
  <c r="AZ35" i="44" s="1"/>
  <c r="AA32" i="44"/>
  <c r="U56" i="44"/>
  <c r="AB35" i="44"/>
  <c r="N23" i="44"/>
  <c r="Z73" i="44"/>
  <c r="AZ73" i="44" s="1"/>
  <c r="N122" i="44"/>
  <c r="F18" i="44"/>
  <c r="G18" i="44" s="1"/>
  <c r="F29" i="44"/>
  <c r="G29" i="44" s="1"/>
  <c r="P29" i="44" s="1"/>
  <c r="F37" i="44"/>
  <c r="G37" i="44" s="1"/>
  <c r="F76" i="44"/>
  <c r="G76" i="44" s="1"/>
  <c r="F78" i="44"/>
  <c r="G78" i="44" s="1"/>
  <c r="L110" i="44"/>
  <c r="F38" i="44"/>
  <c r="G38" i="44" s="1"/>
  <c r="V38" i="44" s="1"/>
  <c r="AY38" i="44" s="1"/>
  <c r="AH31" i="44"/>
  <c r="M100" i="44"/>
  <c r="N25" i="44"/>
  <c r="Z16" i="44"/>
  <c r="AZ16" i="44" s="1"/>
  <c r="N120" i="44"/>
  <c r="W116" i="44"/>
  <c r="L104" i="44"/>
  <c r="L96" i="44"/>
  <c r="F84" i="44"/>
  <c r="G84" i="44" s="1"/>
  <c r="AH52" i="44"/>
  <c r="R32" i="44"/>
  <c r="L39" i="44"/>
  <c r="Z56" i="44"/>
  <c r="AZ56" i="44" s="1"/>
  <c r="AU56" i="44"/>
  <c r="U35" i="44"/>
  <c r="V97" i="44"/>
  <c r="AY97" i="44" s="1"/>
  <c r="L122" i="44"/>
  <c r="M25" i="44"/>
  <c r="F45" i="44"/>
  <c r="G45" i="44" s="1"/>
  <c r="L95" i="44"/>
  <c r="AB16" i="44"/>
  <c r="AH38" i="44"/>
  <c r="F31" i="44"/>
  <c r="G31" i="44" s="1"/>
  <c r="L42" i="44"/>
  <c r="P73" i="44"/>
  <c r="W16" i="44"/>
  <c r="P65" i="44"/>
  <c r="AU28" i="44"/>
  <c r="Q119" i="44"/>
  <c r="BA119" i="44" s="1"/>
  <c r="BB119" i="44" s="1"/>
  <c r="F113" i="44"/>
  <c r="G113" i="44" s="1"/>
  <c r="M104" i="44"/>
  <c r="M96" i="44"/>
  <c r="N85" i="44"/>
  <c r="S73" i="44"/>
  <c r="V80" i="44"/>
  <c r="AY80" i="44" s="1"/>
  <c r="BB80" i="44" s="1"/>
  <c r="L48" i="44"/>
  <c r="AU32" i="44"/>
  <c r="AB32" i="44"/>
  <c r="W56" i="44"/>
  <c r="AH5" i="44"/>
  <c r="M21" i="44"/>
  <c r="N42" i="44"/>
  <c r="F5" i="44"/>
  <c r="G5" i="44" s="1"/>
  <c r="S5" i="44" s="1"/>
  <c r="AH45" i="44"/>
  <c r="F117" i="44"/>
  <c r="G117" i="44" s="1"/>
  <c r="W76" i="44"/>
  <c r="AU16" i="44"/>
  <c r="AH60" i="44"/>
  <c r="N65" i="44"/>
  <c r="F101" i="44"/>
  <c r="G101" i="44" s="1"/>
  <c r="Z101" i="44" s="1"/>
  <c r="AZ101" i="44" s="1"/>
  <c r="R72" i="44"/>
  <c r="N48" i="44"/>
  <c r="AA95" i="44"/>
  <c r="V43" i="44"/>
  <c r="AY43" i="44" s="1"/>
  <c r="AG27" i="44"/>
  <c r="N97" i="45"/>
  <c r="L97" i="45"/>
  <c r="M97" i="45"/>
  <c r="N73" i="45"/>
  <c r="M73" i="45"/>
  <c r="L73" i="45"/>
  <c r="L17" i="45"/>
  <c r="M17" i="45"/>
  <c r="N17" i="45"/>
  <c r="AB78" i="45"/>
  <c r="P78" i="45"/>
  <c r="R78" i="45"/>
  <c r="Y78" i="45"/>
  <c r="Z78" i="45"/>
  <c r="AZ78" i="45" s="1"/>
  <c r="U78" i="45"/>
  <c r="S78" i="45"/>
  <c r="AA78" i="45"/>
  <c r="P18" i="45"/>
  <c r="R18" i="45"/>
  <c r="AU18" i="45"/>
  <c r="S18" i="45"/>
  <c r="Q18" i="45"/>
  <c r="BA18" i="45" s="1"/>
  <c r="N129" i="45"/>
  <c r="L129" i="45"/>
  <c r="M129" i="45"/>
  <c r="N128" i="45"/>
  <c r="M128" i="45"/>
  <c r="L128" i="45"/>
  <c r="M112" i="45"/>
  <c r="N112" i="45"/>
  <c r="L112" i="45"/>
  <c r="N104" i="45"/>
  <c r="M104" i="45"/>
  <c r="L104" i="45"/>
  <c r="L96" i="45"/>
  <c r="M96" i="45"/>
  <c r="N24" i="45"/>
  <c r="M24" i="45"/>
  <c r="AG24" i="45" s="1"/>
  <c r="L24" i="45"/>
  <c r="N126" i="45"/>
  <c r="M126" i="45"/>
  <c r="L126" i="45"/>
  <c r="L110" i="45"/>
  <c r="N110" i="45"/>
  <c r="M110" i="45"/>
  <c r="N38" i="45"/>
  <c r="W38" i="45"/>
  <c r="M38" i="45"/>
  <c r="AG38" i="45" s="1"/>
  <c r="L38" i="45"/>
  <c r="N30" i="45"/>
  <c r="L30" i="45"/>
  <c r="M30" i="45"/>
  <c r="M14" i="45"/>
  <c r="N14" i="45"/>
  <c r="L14" i="45"/>
  <c r="V6" i="45"/>
  <c r="AY6" i="45" s="1"/>
  <c r="W6" i="45"/>
  <c r="Y6" i="45"/>
  <c r="AB6" i="45"/>
  <c r="N57" i="45"/>
  <c r="M57" i="45"/>
  <c r="AG57" i="45" s="1"/>
  <c r="L57" i="45"/>
  <c r="M33" i="45"/>
  <c r="L33" i="45"/>
  <c r="N33" i="45"/>
  <c r="L105" i="45"/>
  <c r="M105" i="45"/>
  <c r="N89" i="45"/>
  <c r="M89" i="45"/>
  <c r="L89" i="45"/>
  <c r="L65" i="45"/>
  <c r="M65" i="45"/>
  <c r="N65" i="45"/>
  <c r="M41" i="45"/>
  <c r="AG41" i="45" s="1"/>
  <c r="L41" i="45"/>
  <c r="N41" i="45"/>
  <c r="M113" i="45"/>
  <c r="L9" i="45"/>
  <c r="F33" i="45"/>
  <c r="G33" i="45" s="1"/>
  <c r="AE32" i="45" a="1"/>
  <c r="AE32" i="45" s="1"/>
  <c r="V63" i="45"/>
  <c r="AY63" i="45" s="1"/>
  <c r="N111" i="45"/>
  <c r="F129" i="45"/>
  <c r="G129" i="45" s="1"/>
  <c r="AH57" i="45"/>
  <c r="V118" i="45"/>
  <c r="AY118" i="45" s="1"/>
  <c r="F121" i="45"/>
  <c r="G121" i="45" s="1"/>
  <c r="AA88" i="45"/>
  <c r="Y8" i="45"/>
  <c r="AU58" i="45"/>
  <c r="AB58" i="45"/>
  <c r="AB29" i="45"/>
  <c r="Q82" i="45"/>
  <c r="BA82" i="45" s="1"/>
  <c r="Q63" i="45"/>
  <c r="BA63" i="45" s="1"/>
  <c r="BB63" i="45" s="1"/>
  <c r="Y22" i="45"/>
  <c r="W22" i="45"/>
  <c r="Q37" i="45"/>
  <c r="BA37" i="45" s="1"/>
  <c r="W118" i="45"/>
  <c r="S72" i="45"/>
  <c r="AS88" i="45"/>
  <c r="AF88" i="45" s="1"/>
  <c r="M78" i="45"/>
  <c r="L63" i="45"/>
  <c r="Y38" i="45"/>
  <c r="W35" i="45"/>
  <c r="N39" i="45"/>
  <c r="L26" i="45"/>
  <c r="L8" i="45"/>
  <c r="L81" i="45"/>
  <c r="AH8" i="45"/>
  <c r="F64" i="45"/>
  <c r="G64" i="45" s="1"/>
  <c r="F70" i="45"/>
  <c r="G70" i="45" s="1"/>
  <c r="Z22" i="45"/>
  <c r="AZ22" i="45" s="1"/>
  <c r="BB22" i="45" s="1"/>
  <c r="L106" i="45"/>
  <c r="Q88" i="45"/>
  <c r="BA88" i="45" s="1"/>
  <c r="AB8" i="45"/>
  <c r="Q58" i="45"/>
  <c r="BA58" i="45" s="1"/>
  <c r="U29" i="45"/>
  <c r="AB82" i="45"/>
  <c r="AA82" i="45"/>
  <c r="P63" i="45"/>
  <c r="Y103" i="45"/>
  <c r="Q22" i="45"/>
  <c r="BA22" i="45" s="1"/>
  <c r="AU22" i="45"/>
  <c r="M121" i="45"/>
  <c r="M80" i="45"/>
  <c r="U72" i="45"/>
  <c r="L66" i="45"/>
  <c r="L78" i="45"/>
  <c r="L58" i="45"/>
  <c r="L54" i="45"/>
  <c r="M63" i="45"/>
  <c r="F41" i="45"/>
  <c r="G41" i="45" s="1"/>
  <c r="F25" i="45"/>
  <c r="G25" i="45" s="1"/>
  <c r="Q35" i="45"/>
  <c r="BA35" i="45" s="1"/>
  <c r="L39" i="45"/>
  <c r="M26" i="45"/>
  <c r="F2" i="45"/>
  <c r="G2" i="45" s="1"/>
  <c r="L23" i="45"/>
  <c r="AH2" i="45"/>
  <c r="F56" i="45"/>
  <c r="G56" i="45" s="1"/>
  <c r="F104" i="45"/>
  <c r="G104" i="45" s="1"/>
  <c r="F112" i="45"/>
  <c r="G112" i="45" s="1"/>
  <c r="U82" i="45"/>
  <c r="S118" i="45"/>
  <c r="N106" i="45"/>
  <c r="P32" i="45"/>
  <c r="P8" i="45"/>
  <c r="Z32" i="45"/>
  <c r="AZ32" i="45" s="1"/>
  <c r="U58" i="45"/>
  <c r="AA29" i="45"/>
  <c r="V82" i="45"/>
  <c r="AY82" i="45" s="1"/>
  <c r="S82" i="45"/>
  <c r="S63" i="45"/>
  <c r="AA22" i="45"/>
  <c r="W8" i="45"/>
  <c r="AH26" i="45"/>
  <c r="L119" i="45"/>
  <c r="L121" i="45"/>
  <c r="Y119" i="45"/>
  <c r="F81" i="45"/>
  <c r="G81" i="45" s="1"/>
  <c r="F74" i="45"/>
  <c r="G74" i="45" s="1"/>
  <c r="W72" i="45"/>
  <c r="M58" i="45"/>
  <c r="M54" i="45"/>
  <c r="AG54" i="45" s="1"/>
  <c r="N63" i="45"/>
  <c r="AH41" i="45"/>
  <c r="AH50" i="45"/>
  <c r="M42" i="45"/>
  <c r="F24" i="45"/>
  <c r="G24" i="45" s="1"/>
  <c r="F30" i="45"/>
  <c r="G30" i="45" s="1"/>
  <c r="AH56" i="45"/>
  <c r="F126" i="45"/>
  <c r="G126" i="45" s="1"/>
  <c r="Q45" i="45"/>
  <c r="BA45" i="45" s="1"/>
  <c r="BB45" i="45" s="1"/>
  <c r="AH25" i="45"/>
  <c r="AH33" i="45"/>
  <c r="V8" i="45"/>
  <c r="AY8" i="45" s="1"/>
  <c r="BB8" i="45" s="1"/>
  <c r="U32" i="45"/>
  <c r="AA39" i="45"/>
  <c r="AA58" i="45"/>
  <c r="AE29" i="45" a="1"/>
  <c r="AE29" i="45" s="1"/>
  <c r="V79" i="45"/>
  <c r="AY79" i="45" s="1"/>
  <c r="Y82" i="45"/>
  <c r="AS82" i="45"/>
  <c r="AF82" i="45" s="1"/>
  <c r="R22" i="45"/>
  <c r="AU8" i="45"/>
  <c r="AH58" i="45"/>
  <c r="F128" i="45"/>
  <c r="G128" i="45" s="1"/>
  <c r="L111" i="45"/>
  <c r="AA72" i="45"/>
  <c r="F73" i="45"/>
  <c r="G73" i="45" s="1"/>
  <c r="AS72" i="45"/>
  <c r="AF72" i="45" s="1"/>
  <c r="N42" i="45"/>
  <c r="M23" i="45"/>
  <c r="AG23" i="45" s="1"/>
  <c r="M15" i="45"/>
  <c r="Z29" i="45"/>
  <c r="AZ29" i="45" s="1"/>
  <c r="AU16" i="45"/>
  <c r="N66" i="45"/>
  <c r="AH65" i="45"/>
  <c r="F96" i="45"/>
  <c r="G96" i="45" s="1"/>
  <c r="V22" i="45"/>
  <c r="AY22" i="45" s="1"/>
  <c r="Z8" i="45"/>
  <c r="AZ8" i="45" s="1"/>
  <c r="V58" i="45"/>
  <c r="AY58" i="45" s="1"/>
  <c r="AU29" i="45"/>
  <c r="Z82" i="45"/>
  <c r="AZ82" i="45" s="1"/>
  <c r="Y72" i="45"/>
  <c r="L103" i="45"/>
  <c r="AH24" i="45"/>
  <c r="F49" i="45"/>
  <c r="G49" i="45" s="1"/>
  <c r="F65" i="45"/>
  <c r="G65" i="45" s="1"/>
  <c r="F80" i="45"/>
  <c r="G80" i="45" s="1"/>
  <c r="F94" i="45"/>
  <c r="G94" i="45" s="1"/>
  <c r="AH6" i="45"/>
  <c r="M102" i="46"/>
  <c r="N102" i="46"/>
  <c r="L102" i="46"/>
  <c r="S14" i="46"/>
  <c r="Q14" i="46"/>
  <c r="BA14" i="46" s="1"/>
  <c r="M62" i="46"/>
  <c r="AG62" i="46" s="1"/>
  <c r="L62" i="46"/>
  <c r="N62" i="46"/>
  <c r="L104" i="46"/>
  <c r="M104" i="46"/>
  <c r="N104" i="46"/>
  <c r="M126" i="46"/>
  <c r="L126" i="46"/>
  <c r="N126" i="46"/>
  <c r="L46" i="46"/>
  <c r="N46" i="46"/>
  <c r="M46" i="46"/>
  <c r="AG46" i="46" s="1"/>
  <c r="N38" i="46"/>
  <c r="L38" i="46"/>
  <c r="M38" i="46"/>
  <c r="N118" i="46"/>
  <c r="L118" i="46"/>
  <c r="M118" i="46"/>
  <c r="F6" i="46"/>
  <c r="F38" i="46"/>
  <c r="F110" i="46"/>
  <c r="N8" i="46"/>
  <c r="F54" i="46"/>
  <c r="N103" i="46"/>
  <c r="F96" i="46"/>
  <c r="G96" i="46" s="1"/>
  <c r="N64" i="46"/>
  <c r="F64" i="46"/>
  <c r="G64" i="46" s="1"/>
  <c r="L30" i="46"/>
  <c r="F16" i="46"/>
  <c r="F88" i="46"/>
  <c r="M110" i="46"/>
  <c r="L94" i="46"/>
  <c r="L96" i="46"/>
  <c r="N61" i="46"/>
  <c r="M86" i="46"/>
  <c r="M9" i="46"/>
  <c r="F62" i="46"/>
  <c r="G62" i="46" s="1"/>
  <c r="L57" i="46"/>
  <c r="L14" i="46"/>
  <c r="L22" i="46"/>
  <c r="M50" i="46"/>
  <c r="F128" i="46"/>
  <c r="M96" i="46"/>
  <c r="F78" i="46"/>
  <c r="G78" i="46" s="1"/>
  <c r="F30" i="46"/>
  <c r="M78" i="46"/>
  <c r="F72" i="46"/>
  <c r="F126" i="46"/>
  <c r="N73" i="46"/>
  <c r="N14" i="46"/>
  <c r="M22" i="46"/>
  <c r="N101" i="46"/>
  <c r="L78" i="46"/>
  <c r="M30" i="46"/>
  <c r="AG30" i="46" s="1"/>
  <c r="F118" i="46"/>
  <c r="L73" i="46"/>
  <c r="N113" i="46"/>
  <c r="F104" i="46"/>
  <c r="G104" i="46" s="1"/>
  <c r="M63" i="46"/>
  <c r="AG63" i="46" s="1"/>
  <c r="N40" i="46"/>
  <c r="F40" i="46"/>
  <c r="N128" i="46"/>
  <c r="F22" i="46"/>
  <c r="F32" i="46"/>
  <c r="G32" i="46" s="1"/>
  <c r="F70" i="46"/>
  <c r="G70" i="46" s="1"/>
  <c r="AE61" i="47" a="1"/>
  <c r="AE61" i="47" s="1"/>
  <c r="U61" i="47"/>
  <c r="AA61" i="47"/>
  <c r="W61" i="47"/>
  <c r="L51" i="47"/>
  <c r="M51" i="47"/>
  <c r="N51" i="47"/>
  <c r="L27" i="47"/>
  <c r="V27" i="47"/>
  <c r="AY27" i="47" s="1"/>
  <c r="N27" i="47"/>
  <c r="R27" i="47"/>
  <c r="P27" i="47"/>
  <c r="Q27" i="47"/>
  <c r="BA27" i="47" s="1"/>
  <c r="BB27" i="47" s="1"/>
  <c r="M27" i="47"/>
  <c r="S27" i="47"/>
  <c r="U19" i="47"/>
  <c r="W19" i="47"/>
  <c r="N19" i="47"/>
  <c r="AA19" i="47"/>
  <c r="V19" i="47"/>
  <c r="AY19" i="47" s="1"/>
  <c r="AB19" i="47"/>
  <c r="M19" i="47"/>
  <c r="AG19" i="47" s="1"/>
  <c r="L19" i="47"/>
  <c r="Z19" i="47"/>
  <c r="AZ19" i="47" s="1"/>
  <c r="AB13" i="47"/>
  <c r="L66" i="47"/>
  <c r="N43" i="47"/>
  <c r="M114" i="47"/>
  <c r="AU2" i="47"/>
  <c r="AV45" i="47" s="1"/>
  <c r="N74" i="47"/>
  <c r="AE79" i="47" a="1"/>
  <c r="AE79" i="47" s="1"/>
  <c r="W121" i="47"/>
  <c r="R57" i="47"/>
  <c r="L82" i="47"/>
  <c r="S86" i="47"/>
  <c r="L59" i="47"/>
  <c r="Z11" i="47"/>
  <c r="AZ11" i="47" s="1"/>
  <c r="N4" i="47"/>
  <c r="N12" i="47"/>
  <c r="M74" i="47"/>
  <c r="F115" i="47"/>
  <c r="G115" i="47" s="1"/>
  <c r="AA115" i="47" s="1"/>
  <c r="V62" i="47"/>
  <c r="AY62" i="47" s="1"/>
  <c r="S2" i="47"/>
  <c r="N66" i="47"/>
  <c r="Y121" i="47"/>
  <c r="U72" i="47"/>
  <c r="V50" i="47"/>
  <c r="AY50" i="47" s="1"/>
  <c r="BB50" i="47" s="1"/>
  <c r="N113" i="47"/>
  <c r="F99" i="47"/>
  <c r="G99" i="47" s="1"/>
  <c r="M88" i="47"/>
  <c r="N50" i="47"/>
  <c r="Q34" i="47"/>
  <c r="BA34" i="47" s="1"/>
  <c r="L36" i="47"/>
  <c r="AA11" i="47"/>
  <c r="S43" i="47"/>
  <c r="AB2" i="47"/>
  <c r="AA2" i="47"/>
  <c r="AG23" i="47"/>
  <c r="U121" i="47"/>
  <c r="W50" i="47"/>
  <c r="L86" i="47"/>
  <c r="W79" i="47"/>
  <c r="M59" i="47"/>
  <c r="AH46" i="47"/>
  <c r="AG38" i="47"/>
  <c r="AU34" i="47"/>
  <c r="M36" i="47"/>
  <c r="AG36" i="47" s="1"/>
  <c r="AH54" i="47"/>
  <c r="L20" i="47"/>
  <c r="Y11" i="47"/>
  <c r="F67" i="47"/>
  <c r="G67" i="47" s="1"/>
  <c r="U67" i="47" s="1"/>
  <c r="F75" i="47"/>
  <c r="G75" i="47" s="1"/>
  <c r="F82" i="47"/>
  <c r="G82" i="47" s="1"/>
  <c r="F80" i="47"/>
  <c r="G80" i="47" s="1"/>
  <c r="AG65" i="47"/>
  <c r="V122" i="47"/>
  <c r="AY122" i="47" s="1"/>
  <c r="AG54" i="47"/>
  <c r="Z50" i="47"/>
  <c r="AZ50" i="47" s="1"/>
  <c r="F91" i="47"/>
  <c r="G91" i="47" s="1"/>
  <c r="L106" i="47"/>
  <c r="Y79" i="47"/>
  <c r="N59" i="47"/>
  <c r="F15" i="47"/>
  <c r="G15" i="47" s="1"/>
  <c r="L24" i="47"/>
  <c r="F54" i="47"/>
  <c r="G54" i="47" s="1"/>
  <c r="M20" i="47"/>
  <c r="AG20" i="47" s="1"/>
  <c r="AU11" i="47"/>
  <c r="AV83" i="47" s="1"/>
  <c r="F14" i="47"/>
  <c r="G14" i="47" s="1"/>
  <c r="P57" i="47"/>
  <c r="F47" i="47"/>
  <c r="G47" i="47" s="1"/>
  <c r="M4" i="47"/>
  <c r="AG4" i="47" s="1"/>
  <c r="N42" i="47"/>
  <c r="V121" i="47"/>
  <c r="AY121" i="47" s="1"/>
  <c r="AA50" i="47"/>
  <c r="AH15" i="47"/>
  <c r="M106" i="47"/>
  <c r="Z86" i="47"/>
  <c r="AZ86" i="47" s="1"/>
  <c r="F46" i="47"/>
  <c r="G46" i="47" s="1"/>
  <c r="AH38" i="47"/>
  <c r="W11" i="47"/>
  <c r="AE11" i="47" a="1"/>
  <c r="AE11" i="47" s="1"/>
  <c r="F30" i="47"/>
  <c r="G30" i="47" s="1"/>
  <c r="L12" i="47"/>
  <c r="AH6" i="47"/>
  <c r="AH14" i="47"/>
  <c r="F38" i="47"/>
  <c r="G38" i="47" s="1"/>
  <c r="L42" i="47"/>
  <c r="L74" i="47"/>
  <c r="AA121" i="47"/>
  <c r="AA72" i="47"/>
  <c r="AB86" i="47"/>
  <c r="AB66" i="47"/>
  <c r="F122" i="47"/>
  <c r="G122" i="47" s="1"/>
  <c r="AG53" i="47"/>
  <c r="L36" i="48"/>
  <c r="N36" i="48"/>
  <c r="M36" i="48"/>
  <c r="L35" i="48"/>
  <c r="F123" i="48"/>
  <c r="G123" i="48" s="1"/>
  <c r="F43" i="48"/>
  <c r="G43" i="48" s="1"/>
  <c r="F57" i="48"/>
  <c r="G57" i="48" s="1"/>
  <c r="AB57" i="48" s="1"/>
  <c r="AH27" i="48"/>
  <c r="M20" i="48"/>
  <c r="F10" i="48"/>
  <c r="G10" i="48" s="1"/>
  <c r="M19" i="48"/>
  <c r="M83" i="48"/>
  <c r="N52" i="48"/>
  <c r="L26" i="48"/>
  <c r="N66" i="48"/>
  <c r="AH11" i="48"/>
  <c r="F26" i="48"/>
  <c r="G26" i="48" s="1"/>
  <c r="AH59" i="48"/>
  <c r="Z31" i="48"/>
  <c r="AZ31" i="48" s="1"/>
  <c r="L19" i="48"/>
  <c r="F3" i="48"/>
  <c r="G3" i="48" s="1"/>
  <c r="N106" i="48"/>
  <c r="F81" i="48"/>
  <c r="G81" i="48" s="1"/>
  <c r="Y81" i="48" s="1"/>
  <c r="L75" i="48"/>
  <c r="N42" i="48"/>
  <c r="N20" i="48"/>
  <c r="N8" i="48"/>
  <c r="L83" i="48"/>
  <c r="M26" i="48"/>
  <c r="L114" i="48"/>
  <c r="AH49" i="48"/>
  <c r="AH3" i="48"/>
  <c r="F11" i="48"/>
  <c r="G11" i="48" s="1"/>
  <c r="F42" i="48"/>
  <c r="G42" i="48" s="1"/>
  <c r="V63" i="48"/>
  <c r="AY63" i="48" s="1"/>
  <c r="N44" i="48"/>
  <c r="N11" i="48"/>
  <c r="AB92" i="48"/>
  <c r="L106" i="48"/>
  <c r="L66" i="48"/>
  <c r="AH57" i="48"/>
  <c r="M35" i="48"/>
  <c r="F20" i="48"/>
  <c r="G20" i="48" s="1"/>
  <c r="M11" i="48"/>
  <c r="F12" i="48"/>
  <c r="G12" i="48" s="1"/>
  <c r="M114" i="48"/>
  <c r="AH2" i="48"/>
  <c r="F19" i="48"/>
  <c r="G19" i="48" s="1"/>
  <c r="F27" i="48"/>
  <c r="G27" i="48" s="1"/>
  <c r="AH42" i="48"/>
  <c r="AG62" i="48"/>
  <c r="AG42" i="48"/>
  <c r="AU34" i="48"/>
  <c r="L108" i="48"/>
  <c r="F65" i="48"/>
  <c r="G65" i="48" s="1"/>
  <c r="S65" i="48" s="1"/>
  <c r="M18" i="48"/>
  <c r="N34" i="48"/>
  <c r="F2" i="48"/>
  <c r="G2" i="48" s="1"/>
  <c r="F106" i="48"/>
  <c r="G106" i="48" s="1"/>
  <c r="F122" i="48"/>
  <c r="G122" i="48" s="1"/>
  <c r="S122" i="48" s="1"/>
  <c r="AB34" i="48"/>
  <c r="N122" i="48"/>
  <c r="AH34" i="48"/>
  <c r="AH28" i="48"/>
  <c r="N18" i="48"/>
  <c r="AH12" i="48"/>
  <c r="M12" i="48"/>
  <c r="AG12" i="48" s="1"/>
  <c r="L52" i="48"/>
  <c r="M34" i="48"/>
  <c r="N7" i="50"/>
  <c r="L7" i="50"/>
  <c r="M7" i="50"/>
  <c r="N6" i="50"/>
  <c r="R6" i="50"/>
  <c r="M6" i="50"/>
  <c r="L6" i="50"/>
  <c r="Q6" i="50"/>
  <c r="BA6" i="50" s="1"/>
  <c r="BB6" i="50" s="1"/>
  <c r="S6" i="50"/>
  <c r="N92" i="50"/>
  <c r="L92" i="50"/>
  <c r="M92" i="50"/>
  <c r="M85" i="50"/>
  <c r="N85" i="50"/>
  <c r="L85" i="50"/>
  <c r="N77" i="50"/>
  <c r="M77" i="50"/>
  <c r="L77" i="50"/>
  <c r="L53" i="50"/>
  <c r="N53" i="50"/>
  <c r="M53" i="50"/>
  <c r="M123" i="50"/>
  <c r="L123" i="50"/>
  <c r="AA123" i="50"/>
  <c r="N123" i="50"/>
  <c r="W123" i="50"/>
  <c r="AB123" i="50"/>
  <c r="V123" i="50"/>
  <c r="AY123" i="50" s="1"/>
  <c r="Z123" i="50"/>
  <c r="AZ123" i="50" s="1"/>
  <c r="U123" i="50"/>
  <c r="Y123" i="50"/>
  <c r="N52" i="50"/>
  <c r="L52" i="50"/>
  <c r="M52" i="50"/>
  <c r="U69" i="50"/>
  <c r="Q69" i="50"/>
  <c r="BA69" i="50" s="1"/>
  <c r="BB69" i="50" s="1"/>
  <c r="Y39" i="50"/>
  <c r="Q39" i="50"/>
  <c r="BA39" i="50" s="1"/>
  <c r="BB39" i="50" s="1"/>
  <c r="V39" i="50"/>
  <c r="AY39" i="50" s="1"/>
  <c r="P39" i="50"/>
  <c r="W39" i="50"/>
  <c r="S39" i="50"/>
  <c r="Z39" i="50"/>
  <c r="AZ39" i="50" s="1"/>
  <c r="AU39" i="50"/>
  <c r="R39" i="50"/>
  <c r="AA39" i="50"/>
  <c r="AE39" i="50" a="1"/>
  <c r="AE39" i="50" s="1"/>
  <c r="U39" i="50"/>
  <c r="AB39" i="50"/>
  <c r="P7" i="50"/>
  <c r="M33" i="50"/>
  <c r="L33" i="50"/>
  <c r="N33" i="50"/>
  <c r="W23" i="50"/>
  <c r="Z23" i="50"/>
  <c r="AZ23" i="50" s="1"/>
  <c r="Y23" i="50"/>
  <c r="V23" i="50"/>
  <c r="AY23" i="50" s="1"/>
  <c r="R23" i="50"/>
  <c r="AU23" i="50"/>
  <c r="P23" i="50"/>
  <c r="Q23" i="50"/>
  <c r="BA23" i="50" s="1"/>
  <c r="AA23" i="50"/>
  <c r="AB23" i="50"/>
  <c r="U23" i="50"/>
  <c r="S23" i="50"/>
  <c r="AE23" i="50" a="1"/>
  <c r="AE23" i="50" s="1"/>
  <c r="N119" i="50"/>
  <c r="M119" i="50"/>
  <c r="L119" i="50"/>
  <c r="L88" i="50"/>
  <c r="N88" i="50"/>
  <c r="N64" i="50"/>
  <c r="M64" i="50"/>
  <c r="L64" i="50"/>
  <c r="AB115" i="50"/>
  <c r="M124" i="50"/>
  <c r="F2" i="50"/>
  <c r="G2" i="50" s="1"/>
  <c r="R2" i="50" s="1"/>
  <c r="N30" i="50"/>
  <c r="AE5" i="50" a="1"/>
  <c r="AE5" i="50" s="1"/>
  <c r="Y71" i="50"/>
  <c r="Y128" i="50"/>
  <c r="U128" i="50"/>
  <c r="P65" i="50"/>
  <c r="W65" i="50"/>
  <c r="Z61" i="50"/>
  <c r="AZ61" i="50" s="1"/>
  <c r="AB61" i="50"/>
  <c r="V6" i="50"/>
  <c r="AY6" i="50" s="1"/>
  <c r="R90" i="50"/>
  <c r="Q121" i="50"/>
  <c r="BA121" i="50" s="1"/>
  <c r="BB121" i="50" s="1"/>
  <c r="L108" i="50"/>
  <c r="R106" i="50"/>
  <c r="AH35" i="50"/>
  <c r="L30" i="50"/>
  <c r="F20" i="50"/>
  <c r="G20" i="50" s="1"/>
  <c r="AH20" i="50"/>
  <c r="AU7" i="50"/>
  <c r="L36" i="50"/>
  <c r="N61" i="50"/>
  <c r="AH4" i="50"/>
  <c r="F21" i="50"/>
  <c r="G21" i="50" s="1"/>
  <c r="Q21" i="50" s="1"/>
  <c r="BA21" i="50" s="1"/>
  <c r="BB21" i="50" s="1"/>
  <c r="F92" i="50"/>
  <c r="G92" i="50" s="1"/>
  <c r="N34" i="50"/>
  <c r="N37" i="50"/>
  <c r="AA128" i="50"/>
  <c r="W61" i="50"/>
  <c r="F35" i="50"/>
  <c r="G35" i="50" s="1"/>
  <c r="AA7" i="50"/>
  <c r="F4" i="50"/>
  <c r="G4" i="50" s="1"/>
  <c r="Q4" i="50" s="1"/>
  <c r="BA4" i="50" s="1"/>
  <c r="BB4" i="50" s="1"/>
  <c r="W5" i="50"/>
  <c r="AU5" i="50"/>
  <c r="Z71" i="50"/>
  <c r="AZ71" i="50" s="1"/>
  <c r="R128" i="50"/>
  <c r="V128" i="50"/>
  <c r="AY128" i="50" s="1"/>
  <c r="V60" i="50"/>
  <c r="AY60" i="50" s="1"/>
  <c r="Q65" i="50"/>
  <c r="BA65" i="50" s="1"/>
  <c r="Q61" i="50"/>
  <c r="BA61" i="50" s="1"/>
  <c r="P6" i="50"/>
  <c r="W6" i="50"/>
  <c r="V90" i="50"/>
  <c r="AY90" i="50" s="1"/>
  <c r="BB90" i="50" s="1"/>
  <c r="Y121" i="50"/>
  <c r="P106" i="50"/>
  <c r="F73" i="50"/>
  <c r="G73" i="50" s="1"/>
  <c r="L55" i="50"/>
  <c r="L9" i="50"/>
  <c r="Y7" i="50"/>
  <c r="V7" i="50"/>
  <c r="AY7" i="50" s="1"/>
  <c r="L23" i="50"/>
  <c r="L37" i="50"/>
  <c r="AH44" i="50"/>
  <c r="F52" i="50"/>
  <c r="G52" i="50" s="1"/>
  <c r="M61" i="50"/>
  <c r="AG61" i="50" s="1"/>
  <c r="F77" i="50"/>
  <c r="G77" i="50" s="1"/>
  <c r="F98" i="50"/>
  <c r="G98" i="50" s="1"/>
  <c r="AB5" i="50"/>
  <c r="V61" i="50"/>
  <c r="AY61" i="50" s="1"/>
  <c r="BB61" i="50" s="1"/>
  <c r="BB14" i="50"/>
  <c r="F59" i="50"/>
  <c r="G59" i="50" s="1"/>
  <c r="P90" i="50"/>
  <c r="M108" i="50"/>
  <c r="L61" i="50"/>
  <c r="U78" i="50"/>
  <c r="Z5" i="50"/>
  <c r="AZ5" i="50" s="1"/>
  <c r="S128" i="50"/>
  <c r="W128" i="50"/>
  <c r="U65" i="50"/>
  <c r="Q90" i="50"/>
  <c r="BA90" i="50" s="1"/>
  <c r="AA121" i="50"/>
  <c r="Q106" i="50"/>
  <c r="BA106" i="50" s="1"/>
  <c r="L70" i="50"/>
  <c r="Z41" i="50"/>
  <c r="AZ41" i="50" s="1"/>
  <c r="AA14" i="50"/>
  <c r="AB7" i="50"/>
  <c r="W7" i="50"/>
  <c r="N23" i="50"/>
  <c r="M69" i="50"/>
  <c r="F107" i="50"/>
  <c r="G107" i="50" s="1"/>
  <c r="P128" i="50"/>
  <c r="W14" i="50"/>
  <c r="F74" i="50"/>
  <c r="G74" i="50" s="1"/>
  <c r="Y5" i="50"/>
  <c r="AB71" i="50"/>
  <c r="AS128" i="50"/>
  <c r="AF128" i="50" s="1"/>
  <c r="V65" i="50"/>
  <c r="AY65" i="50" s="1"/>
  <c r="BB65" i="50" s="1"/>
  <c r="AU6" i="50"/>
  <c r="AE66" i="50" a="1"/>
  <c r="AE66" i="50" s="1"/>
  <c r="S90" i="50"/>
  <c r="N115" i="50"/>
  <c r="AB121" i="50"/>
  <c r="S106" i="50"/>
  <c r="U15" i="50"/>
  <c r="Y14" i="50"/>
  <c r="Q7" i="50"/>
  <c r="BA7" i="50" s="1"/>
  <c r="BB7" i="50" s="1"/>
  <c r="U7" i="50"/>
  <c r="N124" i="50"/>
  <c r="L115" i="50"/>
  <c r="M36" i="50"/>
  <c r="AH52" i="50"/>
  <c r="F58" i="50"/>
  <c r="G58" i="50" s="1"/>
  <c r="AA58" i="50" s="1"/>
  <c r="S7" i="50"/>
  <c r="U5" i="50"/>
  <c r="Z14" i="50"/>
  <c r="AZ14" i="50" s="1"/>
  <c r="L14" i="50"/>
  <c r="F11" i="50"/>
  <c r="G11" i="50" s="1"/>
  <c r="Z121" i="50"/>
  <c r="AZ121" i="50" s="1"/>
  <c r="F114" i="50"/>
  <c r="G114" i="50" s="1"/>
  <c r="R114" i="50" s="1"/>
  <c r="S45" i="50"/>
  <c r="N14" i="50"/>
  <c r="F34" i="50"/>
  <c r="G34" i="50" s="1"/>
  <c r="N9" i="50"/>
  <c r="AH2" i="50"/>
  <c r="R7" i="50"/>
  <c r="F91" i="50"/>
  <c r="G91" i="50" s="1"/>
  <c r="W79" i="51"/>
  <c r="Y79" i="51"/>
  <c r="Q79" i="51"/>
  <c r="BA79" i="51" s="1"/>
  <c r="AB79" i="51"/>
  <c r="AA79" i="51"/>
  <c r="V79" i="51"/>
  <c r="AY79" i="51" s="1"/>
  <c r="L70" i="51"/>
  <c r="N70" i="51"/>
  <c r="M70" i="51"/>
  <c r="N49" i="51"/>
  <c r="M49" i="51"/>
  <c r="L49" i="51"/>
  <c r="L34" i="51"/>
  <c r="M34" i="51"/>
  <c r="AG34" i="51" s="1"/>
  <c r="N34" i="51"/>
  <c r="M87" i="51"/>
  <c r="N87" i="51"/>
  <c r="L87" i="51"/>
  <c r="V23" i="51"/>
  <c r="AY23" i="51" s="1"/>
  <c r="Y23" i="51"/>
  <c r="S23" i="51"/>
  <c r="U23" i="51"/>
  <c r="R23" i="51"/>
  <c r="AA23" i="51"/>
  <c r="AB23" i="51"/>
  <c r="AU23" i="51"/>
  <c r="Q23" i="51"/>
  <c r="BA23" i="51" s="1"/>
  <c r="P23" i="51"/>
  <c r="W23" i="51"/>
  <c r="Z23" i="51"/>
  <c r="AZ23" i="51" s="1"/>
  <c r="BB23" i="51" s="1"/>
  <c r="Y85" i="51"/>
  <c r="S85" i="51"/>
  <c r="R85" i="51"/>
  <c r="AB85" i="51"/>
  <c r="N79" i="51"/>
  <c r="L79" i="51"/>
  <c r="M79" i="51"/>
  <c r="L91" i="51"/>
  <c r="N91" i="51"/>
  <c r="M91" i="51"/>
  <c r="L78" i="51"/>
  <c r="Q78" i="51"/>
  <c r="BA78" i="51" s="1"/>
  <c r="BB78" i="51" s="1"/>
  <c r="M78" i="51"/>
  <c r="N78" i="51"/>
  <c r="L8" i="51"/>
  <c r="W8" i="51"/>
  <c r="N8" i="51"/>
  <c r="AA8" i="51"/>
  <c r="M8" i="51"/>
  <c r="AG8" i="51" s="1"/>
  <c r="U8" i="51"/>
  <c r="L20" i="51"/>
  <c r="M20" i="51"/>
  <c r="U20" i="51"/>
  <c r="Y20" i="51"/>
  <c r="W20" i="51"/>
  <c r="Q43" i="51"/>
  <c r="BA43" i="51" s="1"/>
  <c r="BB43" i="51" s="1"/>
  <c r="Q2" i="51"/>
  <c r="BA2" i="51" s="1"/>
  <c r="Y30" i="51"/>
  <c r="U30" i="51"/>
  <c r="S58" i="51"/>
  <c r="W43" i="51"/>
  <c r="Z60" i="51"/>
  <c r="AZ60" i="51" s="1"/>
  <c r="AU60" i="51"/>
  <c r="L124" i="51"/>
  <c r="U92" i="51"/>
  <c r="Q106" i="51"/>
  <c r="BA106" i="51" s="1"/>
  <c r="BB106" i="51" s="1"/>
  <c r="V82" i="51"/>
  <c r="AY82" i="51" s="1"/>
  <c r="U90" i="51"/>
  <c r="S78" i="51"/>
  <c r="V108" i="51"/>
  <c r="AY108" i="51" s="1"/>
  <c r="AH57" i="51"/>
  <c r="P52" i="51"/>
  <c r="AB20" i="51"/>
  <c r="N40" i="51"/>
  <c r="M24" i="51"/>
  <c r="M119" i="51"/>
  <c r="M41" i="51"/>
  <c r="U25" i="51"/>
  <c r="AU2" i="51"/>
  <c r="AV78" i="51" s="1"/>
  <c r="P28" i="51"/>
  <c r="V28" i="51"/>
  <c r="AY28" i="51" s="1"/>
  <c r="S46" i="51"/>
  <c r="U98" i="51"/>
  <c r="W98" i="51"/>
  <c r="V8" i="51"/>
  <c r="AY8" i="51" s="1"/>
  <c r="Y8" i="51"/>
  <c r="P30" i="51"/>
  <c r="Y57" i="51"/>
  <c r="Q12" i="51"/>
  <c r="BA12" i="51" s="1"/>
  <c r="BB12" i="51" s="1"/>
  <c r="Q44" i="51"/>
  <c r="BA44" i="51" s="1"/>
  <c r="BB44" i="51" s="1"/>
  <c r="AE44" i="51" a="1"/>
  <c r="AE44" i="51" s="1"/>
  <c r="U61" i="51"/>
  <c r="R43" i="51"/>
  <c r="W78" i="51"/>
  <c r="Q60" i="51"/>
  <c r="BA60" i="51" s="1"/>
  <c r="BB60" i="51" s="1"/>
  <c r="U101" i="51"/>
  <c r="L126" i="51"/>
  <c r="M115" i="51"/>
  <c r="R92" i="51"/>
  <c r="L92" i="51"/>
  <c r="AB82" i="51"/>
  <c r="M84" i="51"/>
  <c r="S52" i="51"/>
  <c r="R52" i="51"/>
  <c r="Q52" i="51"/>
  <c r="BA52" i="51" s="1"/>
  <c r="V16" i="51"/>
  <c r="AY16" i="51" s="1"/>
  <c r="N16" i="51"/>
  <c r="L75" i="51"/>
  <c r="W90" i="51"/>
  <c r="AA92" i="51"/>
  <c r="AH22" i="51"/>
  <c r="F53" i="51"/>
  <c r="G53" i="51" s="1"/>
  <c r="F84" i="51"/>
  <c r="G84" i="51" s="1"/>
  <c r="R90" i="51"/>
  <c r="P2" i="51"/>
  <c r="R28" i="51"/>
  <c r="AE28" i="51" a="1"/>
  <c r="AE28" i="51" s="1"/>
  <c r="U46" i="51"/>
  <c r="AB98" i="51"/>
  <c r="V98" i="51"/>
  <c r="AY98" i="51" s="1"/>
  <c r="Z8" i="51"/>
  <c r="AZ8" i="51" s="1"/>
  <c r="R30" i="51"/>
  <c r="S57" i="51"/>
  <c r="V12" i="51"/>
  <c r="AY12" i="51" s="1"/>
  <c r="R44" i="51"/>
  <c r="W44" i="51"/>
  <c r="W61" i="51"/>
  <c r="P58" i="51"/>
  <c r="S43" i="51"/>
  <c r="W29" i="51"/>
  <c r="AA60" i="51"/>
  <c r="Y101" i="51"/>
  <c r="M126" i="51"/>
  <c r="N115" i="51"/>
  <c r="S106" i="51"/>
  <c r="AB92" i="51"/>
  <c r="Y106" i="51"/>
  <c r="F81" i="51"/>
  <c r="G81" i="51" s="1"/>
  <c r="S82" i="51"/>
  <c r="U108" i="51"/>
  <c r="N84" i="51"/>
  <c r="AU52" i="51"/>
  <c r="AV56" i="51" s="1"/>
  <c r="F33" i="51"/>
  <c r="G33" i="51" s="1"/>
  <c r="Q33" i="51" s="1"/>
  <c r="BA33" i="51" s="1"/>
  <c r="BB33" i="51" s="1"/>
  <c r="L16" i="51"/>
  <c r="M85" i="51"/>
  <c r="AH20" i="51"/>
  <c r="F22" i="51"/>
  <c r="G22" i="51" s="1"/>
  <c r="F122" i="51"/>
  <c r="G122" i="51" s="1"/>
  <c r="N92" i="51"/>
  <c r="P108" i="51"/>
  <c r="Z2" i="51"/>
  <c r="AZ2" i="51" s="1"/>
  <c r="BB2" i="51" s="1"/>
  <c r="AU30" i="51"/>
  <c r="R12" i="51"/>
  <c r="W58" i="51"/>
  <c r="AE62" i="51" a="1"/>
  <c r="AE62" i="51" s="1"/>
  <c r="Q29" i="51"/>
  <c r="BA29" i="51" s="1"/>
  <c r="BB29" i="51" s="1"/>
  <c r="W60" i="51"/>
  <c r="R60" i="51"/>
  <c r="L119" i="51"/>
  <c r="F97" i="51"/>
  <c r="G97" i="51" s="1"/>
  <c r="P106" i="51"/>
  <c r="Z82" i="51"/>
  <c r="AZ82" i="51" s="1"/>
  <c r="Y108" i="51"/>
  <c r="F49" i="51"/>
  <c r="G49" i="51" s="1"/>
  <c r="AG65" i="51"/>
  <c r="U52" i="51"/>
  <c r="AH33" i="51"/>
  <c r="W25" i="51"/>
  <c r="Q5" i="51"/>
  <c r="BA5" i="51" s="1"/>
  <c r="AE92" i="51" a="1"/>
  <c r="AE92" i="51" s="1"/>
  <c r="M75" i="51"/>
  <c r="M32" i="51"/>
  <c r="M17" i="51"/>
  <c r="Y92" i="51"/>
  <c r="P29" i="51"/>
  <c r="R2" i="51"/>
  <c r="S28" i="51"/>
  <c r="P46" i="51"/>
  <c r="AE46" i="51" a="1"/>
  <c r="AE46" i="51" s="1"/>
  <c r="Z98" i="51"/>
  <c r="AZ98" i="51" s="1"/>
  <c r="AB8" i="51"/>
  <c r="S30" i="51"/>
  <c r="Q30" i="51"/>
  <c r="BA30" i="51" s="1"/>
  <c r="BB30" i="51" s="1"/>
  <c r="AA44" i="51"/>
  <c r="AU44" i="51"/>
  <c r="Z61" i="51"/>
  <c r="AZ61" i="51" s="1"/>
  <c r="AA58" i="51"/>
  <c r="Q62" i="51"/>
  <c r="BA62" i="51" s="1"/>
  <c r="V60" i="51"/>
  <c r="AY60" i="51" s="1"/>
  <c r="AB60" i="51"/>
  <c r="AS101" i="51"/>
  <c r="AF101" i="51" s="1"/>
  <c r="V101" i="51"/>
  <c r="AY101" i="51" s="1"/>
  <c r="L116" i="51"/>
  <c r="Z106" i="51"/>
  <c r="AZ106" i="51" s="1"/>
  <c r="Q82" i="51"/>
  <c r="BA82" i="51" s="1"/>
  <c r="AE90" i="51" a="1"/>
  <c r="AE90" i="51" s="1"/>
  <c r="AB108" i="51"/>
  <c r="L48" i="51"/>
  <c r="F65" i="51"/>
  <c r="G65" i="51" s="1"/>
  <c r="V52" i="51"/>
  <c r="AY52" i="51" s="1"/>
  <c r="M47" i="51"/>
  <c r="L47" i="51"/>
  <c r="M40" i="51"/>
  <c r="N32" i="51"/>
  <c r="L17" i="51"/>
  <c r="F93" i="51"/>
  <c r="G93" i="51" s="1"/>
  <c r="AB30" i="51"/>
  <c r="AE30" i="51" a="1"/>
  <c r="AE30" i="51" s="1"/>
  <c r="AA43" i="51"/>
  <c r="M108" i="51"/>
  <c r="AU5" i="51"/>
  <c r="Q46" i="51"/>
  <c r="BA46" i="51" s="1"/>
  <c r="W30" i="51"/>
  <c r="R58" i="51"/>
  <c r="V43" i="51"/>
  <c r="AY43" i="51" s="1"/>
  <c r="Z20" i="51"/>
  <c r="AZ20" i="51" s="1"/>
  <c r="Y60" i="51"/>
  <c r="Q101" i="51"/>
  <c r="BA101" i="51" s="1"/>
  <c r="F128" i="51"/>
  <c r="G128" i="51" s="1"/>
  <c r="M116" i="51"/>
  <c r="V92" i="51"/>
  <c r="AY92" i="51" s="1"/>
  <c r="AS82" i="51"/>
  <c r="AF82" i="51" s="1"/>
  <c r="AH41" i="51"/>
  <c r="AH65" i="51"/>
  <c r="L24" i="51"/>
  <c r="L123" i="52"/>
  <c r="N123" i="52"/>
  <c r="M123" i="52"/>
  <c r="N19" i="52"/>
  <c r="L19" i="52"/>
  <c r="L11" i="52"/>
  <c r="N11" i="52"/>
  <c r="M11" i="52"/>
  <c r="L3" i="52"/>
  <c r="N3" i="52"/>
  <c r="M3" i="52"/>
  <c r="U58" i="52"/>
  <c r="Y58" i="52"/>
  <c r="R58" i="52"/>
  <c r="M117" i="52"/>
  <c r="AG59" i="52"/>
  <c r="L51" i="52"/>
  <c r="AG27" i="52"/>
  <c r="AB113" i="52"/>
  <c r="R56" i="52"/>
  <c r="AH43" i="52"/>
  <c r="S32" i="52"/>
  <c r="M4" i="52"/>
  <c r="L66" i="52"/>
  <c r="AH20" i="52"/>
  <c r="F123" i="52"/>
  <c r="G123" i="52" s="1"/>
  <c r="AA9" i="52"/>
  <c r="R113" i="52"/>
  <c r="L106" i="52"/>
  <c r="F92" i="52"/>
  <c r="G92" i="52" s="1"/>
  <c r="Z56" i="52"/>
  <c r="AZ56" i="52" s="1"/>
  <c r="Y56" i="52"/>
  <c r="AH59" i="52"/>
  <c r="F43" i="52"/>
  <c r="G43" i="52" s="1"/>
  <c r="AU32" i="52"/>
  <c r="F18" i="52"/>
  <c r="G18" i="52" s="1"/>
  <c r="V18" i="52" s="1"/>
  <c r="AY18" i="52" s="1"/>
  <c r="AH11" i="52"/>
  <c r="R9" i="52"/>
  <c r="AS113" i="52"/>
  <c r="AF113" i="52" s="1"/>
  <c r="M109" i="52"/>
  <c r="N106" i="52"/>
  <c r="N51" i="52"/>
  <c r="L43" i="52"/>
  <c r="S56" i="52"/>
  <c r="Q56" i="52"/>
  <c r="BA56" i="52" s="1"/>
  <c r="BB56" i="52" s="1"/>
  <c r="AE56" i="52" a="1"/>
  <c r="AE56" i="52" s="1"/>
  <c r="Q32" i="52"/>
  <c r="BA32" i="52" s="1"/>
  <c r="P32" i="52"/>
  <c r="N36" i="52"/>
  <c r="AH10" i="52"/>
  <c r="AH2" i="52"/>
  <c r="F11" i="52"/>
  <c r="G11" i="52" s="1"/>
  <c r="F36" i="52"/>
  <c r="G36" i="52" s="1"/>
  <c r="F72" i="52"/>
  <c r="G72" i="52" s="1"/>
  <c r="L90" i="52"/>
  <c r="P40" i="52"/>
  <c r="AB32" i="52"/>
  <c r="Q24" i="52"/>
  <c r="BA24" i="52" s="1"/>
  <c r="BB24" i="52" s="1"/>
  <c r="L4" i="52"/>
  <c r="P113" i="52"/>
  <c r="F106" i="52"/>
  <c r="G106" i="52" s="1"/>
  <c r="N83" i="52"/>
  <c r="AU56" i="52"/>
  <c r="AV128" i="52" s="1"/>
  <c r="P56" i="52"/>
  <c r="F34" i="52"/>
  <c r="G34" i="52" s="1"/>
  <c r="V34" i="52" s="1"/>
  <c r="AY34" i="52" s="1"/>
  <c r="F83" i="52"/>
  <c r="G83" i="52" s="1"/>
  <c r="F88" i="52"/>
  <c r="G88" i="52" s="1"/>
  <c r="L125" i="52"/>
  <c r="M43" i="52"/>
  <c r="AG42" i="52"/>
  <c r="F99" i="52"/>
  <c r="G99" i="52" s="1"/>
  <c r="W99" i="52" s="1"/>
  <c r="P101" i="52"/>
  <c r="L124" i="53"/>
  <c r="M124" i="53"/>
  <c r="N124" i="53"/>
  <c r="M63" i="53"/>
  <c r="L63" i="53"/>
  <c r="N63" i="53"/>
  <c r="N60" i="53"/>
  <c r="L60" i="53"/>
  <c r="M60" i="53"/>
  <c r="L44" i="53"/>
  <c r="M44" i="53"/>
  <c r="N44" i="53"/>
  <c r="Z114" i="53"/>
  <c r="AZ114" i="53" s="1"/>
  <c r="AA114" i="53"/>
  <c r="L83" i="53"/>
  <c r="N83" i="53"/>
  <c r="M83" i="53"/>
  <c r="W83" i="53"/>
  <c r="M75" i="53"/>
  <c r="S75" i="53"/>
  <c r="N75" i="53"/>
  <c r="N67" i="53"/>
  <c r="L67" i="53"/>
  <c r="M67" i="53"/>
  <c r="U40" i="53"/>
  <c r="P40" i="53"/>
  <c r="Y40" i="53"/>
  <c r="S40" i="53"/>
  <c r="AB40" i="53"/>
  <c r="N113" i="53"/>
  <c r="M113" i="53"/>
  <c r="R113" i="53"/>
  <c r="L113" i="53"/>
  <c r="S113" i="53"/>
  <c r="N105" i="53"/>
  <c r="U105" i="53"/>
  <c r="L105" i="53"/>
  <c r="M105" i="53"/>
  <c r="AA105" i="53"/>
  <c r="L93" i="53"/>
  <c r="Y60" i="53"/>
  <c r="U32" i="53"/>
  <c r="AB32" i="53"/>
  <c r="U99" i="53"/>
  <c r="AA99" i="53"/>
  <c r="AB37" i="53"/>
  <c r="Q86" i="53"/>
  <c r="BA86" i="53" s="1"/>
  <c r="Y86" i="53"/>
  <c r="S108" i="53"/>
  <c r="N91" i="53"/>
  <c r="AA13" i="53"/>
  <c r="Z13" i="53"/>
  <c r="AZ13" i="53" s="1"/>
  <c r="R20" i="53"/>
  <c r="AU20" i="53"/>
  <c r="Q65" i="53"/>
  <c r="BA65" i="53" s="1"/>
  <c r="P65" i="53"/>
  <c r="Z99" i="53"/>
  <c r="AZ99" i="53" s="1"/>
  <c r="AE62" i="53" a="1"/>
  <c r="AE62" i="53" s="1"/>
  <c r="W87" i="53"/>
  <c r="V19" i="53"/>
  <c r="AY19" i="53" s="1"/>
  <c r="R43" i="53"/>
  <c r="Q91" i="53"/>
  <c r="BA91" i="53" s="1"/>
  <c r="S86" i="53"/>
  <c r="AE110" i="53" a="1"/>
  <c r="AE110" i="53" s="1"/>
  <c r="AB46" i="53"/>
  <c r="P128" i="53"/>
  <c r="V128" i="53"/>
  <c r="AY128" i="53" s="1"/>
  <c r="S126" i="53"/>
  <c r="W113" i="53"/>
  <c r="P111" i="53"/>
  <c r="AE111" i="53" a="1"/>
  <c r="AE111" i="53" s="1"/>
  <c r="L96" i="53"/>
  <c r="M121" i="53"/>
  <c r="M93" i="53"/>
  <c r="L91" i="53"/>
  <c r="V103" i="53"/>
  <c r="AY103" i="53" s="1"/>
  <c r="Y36" i="53"/>
  <c r="AE32" i="53" a="1"/>
  <c r="AE32" i="53" s="1"/>
  <c r="AB13" i="53"/>
  <c r="W32" i="53"/>
  <c r="AH13" i="53"/>
  <c r="P91" i="53"/>
  <c r="N121" i="53"/>
  <c r="Y37" i="53"/>
  <c r="R13" i="53"/>
  <c r="U20" i="53"/>
  <c r="W65" i="53"/>
  <c r="S65" i="53"/>
  <c r="AB99" i="53"/>
  <c r="AA62" i="53"/>
  <c r="AB107" i="53"/>
  <c r="Y19" i="53"/>
  <c r="AA37" i="53"/>
  <c r="S91" i="53"/>
  <c r="Z86" i="53"/>
  <c r="AZ86" i="53" s="1"/>
  <c r="P110" i="53"/>
  <c r="Z110" i="53"/>
  <c r="AZ110" i="53" s="1"/>
  <c r="AU46" i="53"/>
  <c r="V46" i="53"/>
  <c r="AY46" i="53" s="1"/>
  <c r="Q128" i="53"/>
  <c r="BA128" i="53" s="1"/>
  <c r="BB128" i="53" s="1"/>
  <c r="V126" i="53"/>
  <c r="AY126" i="53" s="1"/>
  <c r="AB113" i="53"/>
  <c r="W111" i="53"/>
  <c r="N126" i="53"/>
  <c r="F82" i="53"/>
  <c r="G82" i="53" s="1"/>
  <c r="W103" i="53"/>
  <c r="L72" i="53"/>
  <c r="L45" i="53"/>
  <c r="P54" i="53"/>
  <c r="P36" i="53"/>
  <c r="M28" i="53"/>
  <c r="P32" i="53"/>
  <c r="F26" i="53"/>
  <c r="G26" i="53" s="1"/>
  <c r="AH19" i="53"/>
  <c r="U13" i="53"/>
  <c r="L20" i="53"/>
  <c r="AB111" i="53"/>
  <c r="AG50" i="53"/>
  <c r="F66" i="53"/>
  <c r="G66" i="53" s="1"/>
  <c r="F68" i="53"/>
  <c r="G68" i="53" s="1"/>
  <c r="AH25" i="53"/>
  <c r="P37" i="53"/>
  <c r="V86" i="53"/>
  <c r="AY86" i="53" s="1"/>
  <c r="V20" i="53"/>
  <c r="AY20" i="53" s="1"/>
  <c r="Z65" i="53"/>
  <c r="AZ65" i="53" s="1"/>
  <c r="U65" i="53"/>
  <c r="AU62" i="53"/>
  <c r="P87" i="53"/>
  <c r="Q19" i="53"/>
  <c r="BA19" i="53" s="1"/>
  <c r="Z19" i="53"/>
  <c r="AZ19" i="53" s="1"/>
  <c r="AS86" i="53"/>
  <c r="AF86" i="53" s="1"/>
  <c r="S110" i="53"/>
  <c r="R110" i="53"/>
  <c r="P46" i="53"/>
  <c r="AE46" i="53" a="1"/>
  <c r="AE46" i="53" s="1"/>
  <c r="Y113" i="53"/>
  <c r="Y111" i="53"/>
  <c r="F90" i="53"/>
  <c r="G90" i="53" s="1"/>
  <c r="N96" i="53"/>
  <c r="N99" i="53"/>
  <c r="F106" i="53"/>
  <c r="G106" i="53" s="1"/>
  <c r="L90" i="53"/>
  <c r="S70" i="53"/>
  <c r="M45" i="53"/>
  <c r="AA54" i="53"/>
  <c r="L57" i="53"/>
  <c r="AA36" i="53"/>
  <c r="L37" i="53"/>
  <c r="N28" i="53"/>
  <c r="Y32" i="53"/>
  <c r="Z32" i="53"/>
  <c r="AZ32" i="53" s="1"/>
  <c r="L49" i="53"/>
  <c r="AH26" i="53"/>
  <c r="AE13" i="53" a="1"/>
  <c r="AE13" i="53" s="1"/>
  <c r="Z17" i="53"/>
  <c r="AZ17" i="53" s="1"/>
  <c r="AH36" i="53"/>
  <c r="L38" i="53"/>
  <c r="V32" i="53"/>
  <c r="AY32" i="53" s="1"/>
  <c r="Y20" i="53"/>
  <c r="AA65" i="53"/>
  <c r="Y99" i="53"/>
  <c r="V99" i="53"/>
  <c r="AY99" i="53" s="1"/>
  <c r="R87" i="53"/>
  <c r="AU19" i="53"/>
  <c r="P19" i="53"/>
  <c r="U86" i="53"/>
  <c r="R86" i="53"/>
  <c r="U110" i="53"/>
  <c r="AB110" i="53"/>
  <c r="U46" i="53"/>
  <c r="W17" i="53"/>
  <c r="R128" i="53"/>
  <c r="N120" i="53"/>
  <c r="Q113" i="53"/>
  <c r="BA113" i="53" s="1"/>
  <c r="BB113" i="53" s="1"/>
  <c r="Q111" i="53"/>
  <c r="BA111" i="53" s="1"/>
  <c r="BB111" i="53" s="1"/>
  <c r="L99" i="53"/>
  <c r="L98" i="53"/>
  <c r="N90" i="53"/>
  <c r="Y70" i="53"/>
  <c r="M57" i="53"/>
  <c r="Q36" i="53"/>
  <c r="BA36" i="53" s="1"/>
  <c r="N37" i="53"/>
  <c r="AA32" i="53"/>
  <c r="R17" i="53"/>
  <c r="M49" i="53"/>
  <c r="N20" i="53"/>
  <c r="L18" i="53"/>
  <c r="W13" i="53"/>
  <c r="L120" i="53"/>
  <c r="V113" i="53"/>
  <c r="AY113" i="53" s="1"/>
  <c r="AH5" i="53"/>
  <c r="AH34" i="53"/>
  <c r="F74" i="53"/>
  <c r="G74" i="53" s="1"/>
  <c r="Y62" i="53"/>
  <c r="P20" i="53"/>
  <c r="Q81" i="53"/>
  <c r="BA81" i="53" s="1"/>
  <c r="BB81" i="53" s="1"/>
  <c r="W99" i="53"/>
  <c r="U87" i="53"/>
  <c r="S19" i="53"/>
  <c r="AA86" i="53"/>
  <c r="V110" i="53"/>
  <c r="AY110" i="53" s="1"/>
  <c r="L128" i="53"/>
  <c r="N98" i="53"/>
  <c r="F98" i="53"/>
  <c r="G98" i="53" s="1"/>
  <c r="U36" i="53"/>
  <c r="F28" i="53"/>
  <c r="G28" i="53" s="1"/>
  <c r="F42" i="53"/>
  <c r="G42" i="53" s="1"/>
  <c r="F11" i="53"/>
  <c r="G11" i="53" s="1"/>
  <c r="N18" i="53"/>
  <c r="F58" i="53"/>
  <c r="G58" i="53" s="1"/>
  <c r="L64" i="53"/>
  <c r="N106" i="53"/>
  <c r="F5" i="53"/>
  <c r="G5" i="53" s="1"/>
  <c r="F34" i="53"/>
  <c r="G34" i="53" s="1"/>
  <c r="F93" i="53"/>
  <c r="G93" i="53" s="1"/>
  <c r="N102" i="54"/>
  <c r="L102" i="54"/>
  <c r="M102" i="54"/>
  <c r="L54" i="54"/>
  <c r="M54" i="54"/>
  <c r="L125" i="54"/>
  <c r="M125" i="54"/>
  <c r="N125" i="54"/>
  <c r="M61" i="54"/>
  <c r="N61" i="54"/>
  <c r="L61" i="54"/>
  <c r="N30" i="54"/>
  <c r="L30" i="54"/>
  <c r="M30" i="54"/>
  <c r="AG30" i="54" s="1"/>
  <c r="L14" i="54"/>
  <c r="N14" i="54"/>
  <c r="N108" i="54"/>
  <c r="L108" i="54"/>
  <c r="M108" i="54"/>
  <c r="N100" i="54"/>
  <c r="M100" i="54"/>
  <c r="W88" i="54"/>
  <c r="V88" i="54"/>
  <c r="AY88" i="54" s="1"/>
  <c r="Z88" i="54"/>
  <c r="AZ88" i="54" s="1"/>
  <c r="P88" i="54"/>
  <c r="AA88" i="54"/>
  <c r="U88" i="54"/>
  <c r="Y88" i="54"/>
  <c r="AE88" i="54" a="1"/>
  <c r="AE88" i="54" s="1"/>
  <c r="AB88" i="54"/>
  <c r="S88" i="54"/>
  <c r="R88" i="54"/>
  <c r="Q88" i="54"/>
  <c r="BA88" i="54" s="1"/>
  <c r="BB88" i="54" s="1"/>
  <c r="M114" i="54"/>
  <c r="L114" i="54"/>
  <c r="Y50" i="54"/>
  <c r="W50" i="54"/>
  <c r="AB50" i="54"/>
  <c r="S50" i="54"/>
  <c r="R50" i="54"/>
  <c r="L9" i="54"/>
  <c r="M9" i="54"/>
  <c r="N9" i="54"/>
  <c r="S120" i="54"/>
  <c r="Z120" i="54"/>
  <c r="AZ120" i="54" s="1"/>
  <c r="R120" i="54"/>
  <c r="V120" i="54"/>
  <c r="AY120" i="54" s="1"/>
  <c r="U120" i="54"/>
  <c r="P120" i="54"/>
  <c r="M115" i="54"/>
  <c r="Q115" i="54"/>
  <c r="BA115" i="54" s="1"/>
  <c r="P115" i="54"/>
  <c r="R115" i="54"/>
  <c r="S115" i="54"/>
  <c r="N115" i="54"/>
  <c r="L115" i="54"/>
  <c r="S71" i="54"/>
  <c r="Q71" i="54"/>
  <c r="BA71" i="54" s="1"/>
  <c r="BB71" i="54" s="1"/>
  <c r="L71" i="54"/>
  <c r="R71" i="54"/>
  <c r="P71" i="54"/>
  <c r="V71" i="54"/>
  <c r="AY71" i="54" s="1"/>
  <c r="AE116" i="54" a="1"/>
  <c r="AE116" i="54" s="1"/>
  <c r="N109" i="54"/>
  <c r="V61" i="54"/>
  <c r="AY61" i="54" s="1"/>
  <c r="W39" i="54"/>
  <c r="P60" i="54"/>
  <c r="V25" i="54"/>
  <c r="AY25" i="54" s="1"/>
  <c r="AU23" i="54"/>
  <c r="P47" i="54"/>
  <c r="AA47" i="54"/>
  <c r="Z83" i="54"/>
  <c r="AZ83" i="54" s="1"/>
  <c r="Q116" i="54"/>
  <c r="BA116" i="54" s="1"/>
  <c r="N110" i="54"/>
  <c r="N117" i="54"/>
  <c r="U107" i="54"/>
  <c r="M93" i="54"/>
  <c r="Z75" i="54"/>
  <c r="AZ75" i="54" s="1"/>
  <c r="U61" i="54"/>
  <c r="R89" i="54"/>
  <c r="P49" i="54"/>
  <c r="F20" i="54"/>
  <c r="G20" i="54" s="1"/>
  <c r="AU28" i="54"/>
  <c r="M22" i="54"/>
  <c r="S11" i="54"/>
  <c r="W7" i="54"/>
  <c r="AH38" i="54"/>
  <c r="F70" i="54"/>
  <c r="G70" i="54" s="1"/>
  <c r="Q70" i="54" s="1"/>
  <c r="BA70" i="54" s="1"/>
  <c r="BB70" i="54" s="1"/>
  <c r="F101" i="54"/>
  <c r="G101" i="54" s="1"/>
  <c r="W107" i="54"/>
  <c r="Q99" i="54"/>
  <c r="BA99" i="54" s="1"/>
  <c r="M110" i="54"/>
  <c r="S109" i="54"/>
  <c r="AS107" i="54"/>
  <c r="AF107" i="54" s="1"/>
  <c r="F62" i="54"/>
  <c r="G62" i="54" s="1"/>
  <c r="S28" i="54"/>
  <c r="R11" i="54"/>
  <c r="Y39" i="54"/>
  <c r="R60" i="54"/>
  <c r="AE25" i="54" a="1"/>
  <c r="AE25" i="54" s="1"/>
  <c r="P23" i="54"/>
  <c r="AU47" i="54"/>
  <c r="U47" i="54"/>
  <c r="AE83" i="54" a="1"/>
  <c r="AE83" i="54" s="1"/>
  <c r="AA116" i="54"/>
  <c r="V109" i="54"/>
  <c r="AY109" i="54" s="1"/>
  <c r="N93" i="54"/>
  <c r="S75" i="54"/>
  <c r="P29" i="54"/>
  <c r="U28" i="54"/>
  <c r="N22" i="54"/>
  <c r="L36" i="54"/>
  <c r="AU11" i="54"/>
  <c r="P7" i="54"/>
  <c r="Q9" i="54"/>
  <c r="BA9" i="54" s="1"/>
  <c r="BB9" i="54" s="1"/>
  <c r="M105" i="54"/>
  <c r="M12" i="54"/>
  <c r="AG12" i="54" s="1"/>
  <c r="AH12" i="54"/>
  <c r="Y29" i="54"/>
  <c r="F38" i="54"/>
  <c r="G38" i="54" s="1"/>
  <c r="AH44" i="54"/>
  <c r="F92" i="54"/>
  <c r="G92" i="54" s="1"/>
  <c r="F124" i="54"/>
  <c r="G124" i="54" s="1"/>
  <c r="P116" i="54"/>
  <c r="AA109" i="54"/>
  <c r="AB11" i="54"/>
  <c r="Z116" i="54"/>
  <c r="AZ116" i="54" s="1"/>
  <c r="M117" i="54"/>
  <c r="N101" i="54"/>
  <c r="Q28" i="54"/>
  <c r="BA28" i="54" s="1"/>
  <c r="AA60" i="54"/>
  <c r="AU39" i="54"/>
  <c r="V60" i="54"/>
  <c r="AY60" i="54" s="1"/>
  <c r="AB25" i="54"/>
  <c r="W25" i="54"/>
  <c r="Y23" i="54"/>
  <c r="R47" i="54"/>
  <c r="W47" i="54"/>
  <c r="Q83" i="54"/>
  <c r="BA83" i="54" s="1"/>
  <c r="R116" i="54"/>
  <c r="W109" i="54"/>
  <c r="F108" i="54"/>
  <c r="G108" i="54" s="1"/>
  <c r="F86" i="54"/>
  <c r="G86" i="54" s="1"/>
  <c r="L69" i="54"/>
  <c r="AA29" i="54"/>
  <c r="V28" i="54"/>
  <c r="AY28" i="54" s="1"/>
  <c r="F4" i="54"/>
  <c r="G4" i="54" s="1"/>
  <c r="M36" i="54"/>
  <c r="Q7" i="54"/>
  <c r="BA7" i="54" s="1"/>
  <c r="S9" i="54"/>
  <c r="S116" i="54"/>
  <c r="F76" i="54"/>
  <c r="G76" i="54" s="1"/>
  <c r="W76" i="54" s="1"/>
  <c r="AB47" i="54"/>
  <c r="Q47" i="54"/>
  <c r="BA47" i="54" s="1"/>
  <c r="Y83" i="54"/>
  <c r="AB109" i="54"/>
  <c r="AH62" i="54"/>
  <c r="AB39" i="54"/>
  <c r="Z39" i="54"/>
  <c r="AZ39" i="54" s="1"/>
  <c r="S60" i="54"/>
  <c r="Z25" i="54"/>
  <c r="AZ25" i="54" s="1"/>
  <c r="AU25" i="54"/>
  <c r="U23" i="54"/>
  <c r="S47" i="54"/>
  <c r="AA83" i="54"/>
  <c r="AB116" i="54"/>
  <c r="P109" i="54"/>
  <c r="Q107" i="54"/>
  <c r="BA107" i="54" s="1"/>
  <c r="N69" i="54"/>
  <c r="S29" i="54"/>
  <c r="P28" i="54"/>
  <c r="W28" i="54"/>
  <c r="M44" i="54"/>
  <c r="W11" i="54"/>
  <c r="U9" i="54"/>
  <c r="M56" i="54"/>
  <c r="AH17" i="54"/>
  <c r="F22" i="54"/>
  <c r="G22" i="54" s="1"/>
  <c r="Q39" i="54"/>
  <c r="BA39" i="54" s="1"/>
  <c r="BB39" i="54" s="1"/>
  <c r="Q60" i="54"/>
  <c r="BA60" i="54" s="1"/>
  <c r="P25" i="54"/>
  <c r="Z123" i="54"/>
  <c r="AZ123" i="54" s="1"/>
  <c r="U51" i="54"/>
  <c r="Z28" i="54"/>
  <c r="AZ28" i="54" s="1"/>
  <c r="F6" i="54"/>
  <c r="G6" i="54" s="1"/>
  <c r="L56" i="54"/>
  <c r="AH4" i="54"/>
  <c r="AH6" i="54"/>
  <c r="F30" i="54"/>
  <c r="G30" i="54" s="1"/>
  <c r="F52" i="54"/>
  <c r="G52" i="54" s="1"/>
  <c r="F84" i="54"/>
  <c r="G84" i="54" s="1"/>
  <c r="AB84" i="54" s="1"/>
  <c r="AA24" i="55"/>
  <c r="Y24" i="55"/>
  <c r="AU24" i="55"/>
  <c r="AB24" i="55"/>
  <c r="R24" i="55"/>
  <c r="U24" i="55"/>
  <c r="L78" i="55"/>
  <c r="M78" i="55"/>
  <c r="L70" i="55"/>
  <c r="N70" i="55"/>
  <c r="L62" i="55"/>
  <c r="M62" i="55"/>
  <c r="N62" i="55"/>
  <c r="N38" i="55"/>
  <c r="L38" i="55"/>
  <c r="N30" i="55"/>
  <c r="M30" i="55"/>
  <c r="M26" i="55"/>
  <c r="S26" i="55"/>
  <c r="L26" i="55"/>
  <c r="V26" i="55"/>
  <c r="AY26" i="55" s="1"/>
  <c r="R26" i="55"/>
  <c r="P26" i="55"/>
  <c r="V24" i="55"/>
  <c r="AY24" i="55" s="1"/>
  <c r="N15" i="55"/>
  <c r="M15" i="55"/>
  <c r="L15" i="55"/>
  <c r="AX117" i="55"/>
  <c r="F117" i="55"/>
  <c r="G117" i="55" s="1"/>
  <c r="AX101" i="55"/>
  <c r="F101" i="55"/>
  <c r="G101" i="55" s="1"/>
  <c r="AX93" i="55"/>
  <c r="F93" i="55"/>
  <c r="G93" i="55" s="1"/>
  <c r="AX85" i="55"/>
  <c r="F85" i="55"/>
  <c r="G85" i="55" s="1"/>
  <c r="AX77" i="55"/>
  <c r="F77" i="55"/>
  <c r="G77" i="55" s="1"/>
  <c r="V77" i="55" s="1"/>
  <c r="AY77" i="55" s="1"/>
  <c r="AX45" i="55"/>
  <c r="F45" i="55"/>
  <c r="G45" i="55" s="1"/>
  <c r="AX37" i="55"/>
  <c r="F37" i="55"/>
  <c r="G37" i="55" s="1"/>
  <c r="R37" i="55" s="1"/>
  <c r="AH37" i="55"/>
  <c r="AX29" i="55"/>
  <c r="AH29" i="55"/>
  <c r="F29" i="55"/>
  <c r="G29" i="55" s="1"/>
  <c r="AX21" i="55"/>
  <c r="AH21" i="55"/>
  <c r="F21" i="55"/>
  <c r="G21" i="55" s="1"/>
  <c r="L124" i="55"/>
  <c r="N124" i="55"/>
  <c r="N117" i="55"/>
  <c r="M117" i="55"/>
  <c r="M109" i="55"/>
  <c r="L109" i="55"/>
  <c r="N109" i="55"/>
  <c r="M101" i="55"/>
  <c r="N101" i="55"/>
  <c r="N93" i="55"/>
  <c r="M93" i="55"/>
  <c r="L93" i="55"/>
  <c r="N85" i="55"/>
  <c r="M85" i="55"/>
  <c r="M21" i="55"/>
  <c r="AG21" i="55" s="1"/>
  <c r="L21" i="55"/>
  <c r="L103" i="55"/>
  <c r="M103" i="55"/>
  <c r="N103" i="55"/>
  <c r="AS116" i="55"/>
  <c r="AF116" i="55" s="1"/>
  <c r="R116" i="55"/>
  <c r="S116" i="55"/>
  <c r="AB116" i="55"/>
  <c r="Q116" i="55"/>
  <c r="BA116" i="55" s="1"/>
  <c r="M108" i="55"/>
  <c r="V108" i="55"/>
  <c r="AY108" i="55" s="1"/>
  <c r="L108" i="55"/>
  <c r="AB22" i="55"/>
  <c r="Z22" i="55"/>
  <c r="AZ22" i="55" s="1"/>
  <c r="BB22" i="55" s="1"/>
  <c r="P22" i="55"/>
  <c r="S22" i="55"/>
  <c r="Y22" i="55"/>
  <c r="R22" i="55"/>
  <c r="Q22" i="55"/>
  <c r="BA22" i="55" s="1"/>
  <c r="N111" i="55"/>
  <c r="L111" i="55"/>
  <c r="M111" i="55"/>
  <c r="Q26" i="55"/>
  <c r="BA26" i="55" s="1"/>
  <c r="AU4" i="55"/>
  <c r="AV32" i="55" s="1"/>
  <c r="P4" i="55"/>
  <c r="R4" i="55"/>
  <c r="S4" i="55"/>
  <c r="V4" i="55"/>
  <c r="AY4" i="55" s="1"/>
  <c r="Z4" i="55"/>
  <c r="AZ4" i="55" s="1"/>
  <c r="AA4" i="55"/>
  <c r="Q4" i="55"/>
  <c r="BA4" i="55" s="1"/>
  <c r="U38" i="55"/>
  <c r="V38" i="55"/>
  <c r="AY38" i="55" s="1"/>
  <c r="AA38" i="55"/>
  <c r="S38" i="55"/>
  <c r="Q38" i="55"/>
  <c r="BA38" i="55" s="1"/>
  <c r="P38" i="55"/>
  <c r="R38" i="55"/>
  <c r="AB38" i="55"/>
  <c r="Z38" i="55"/>
  <c r="AZ38" i="55" s="1"/>
  <c r="BB38" i="55" s="1"/>
  <c r="W38" i="55"/>
  <c r="AU38" i="55"/>
  <c r="M102" i="55"/>
  <c r="N102" i="55"/>
  <c r="L102" i="55"/>
  <c r="L81" i="55"/>
  <c r="M81" i="55"/>
  <c r="N81" i="55"/>
  <c r="R48" i="55"/>
  <c r="W43" i="55"/>
  <c r="AU43" i="55"/>
  <c r="AA59" i="55"/>
  <c r="V123" i="55"/>
  <c r="AY123" i="55" s="1"/>
  <c r="AA56" i="55"/>
  <c r="F119" i="55"/>
  <c r="G119" i="55" s="1"/>
  <c r="AA119" i="55" s="1"/>
  <c r="Z97" i="55"/>
  <c r="AZ97" i="55" s="1"/>
  <c r="L80" i="55"/>
  <c r="S68" i="55"/>
  <c r="AH7" i="55"/>
  <c r="F15" i="55"/>
  <c r="G15" i="55" s="1"/>
  <c r="Y51" i="55"/>
  <c r="AE43" i="55" a="1"/>
  <c r="AE43" i="55" s="1"/>
  <c r="Q59" i="55"/>
  <c r="BA59" i="55" s="1"/>
  <c r="BB59" i="55" s="1"/>
  <c r="S59" i="55"/>
  <c r="Q123" i="55"/>
  <c r="BA123" i="55" s="1"/>
  <c r="BB123" i="55" s="1"/>
  <c r="F127" i="55"/>
  <c r="G127" i="55" s="1"/>
  <c r="M123" i="55"/>
  <c r="AA97" i="55"/>
  <c r="F84" i="55"/>
  <c r="G84" i="55" s="1"/>
  <c r="F55" i="55"/>
  <c r="G55" i="55" s="1"/>
  <c r="M37" i="55"/>
  <c r="F52" i="55"/>
  <c r="G52" i="55" s="1"/>
  <c r="AU52" i="55" s="1"/>
  <c r="AV67" i="55" s="1"/>
  <c r="L48" i="55"/>
  <c r="F28" i="55"/>
  <c r="G28" i="55" s="1"/>
  <c r="N64" i="55"/>
  <c r="M71" i="55"/>
  <c r="AH63" i="55"/>
  <c r="AG52" i="55"/>
  <c r="AG20" i="55"/>
  <c r="R54" i="55"/>
  <c r="Q51" i="55"/>
  <c r="BA51" i="55" s="1"/>
  <c r="Q43" i="55"/>
  <c r="BA43" i="55" s="1"/>
  <c r="BB43" i="55" s="1"/>
  <c r="R59" i="55"/>
  <c r="AU59" i="55"/>
  <c r="P123" i="55"/>
  <c r="N80" i="55"/>
  <c r="F92" i="55"/>
  <c r="G92" i="55" s="1"/>
  <c r="R92" i="55" s="1"/>
  <c r="V81" i="55"/>
  <c r="AY81" i="55" s="1"/>
  <c r="M48" i="55"/>
  <c r="F20" i="55"/>
  <c r="G20" i="55" s="1"/>
  <c r="AH28" i="55"/>
  <c r="AG4" i="55"/>
  <c r="AH4" i="55"/>
  <c r="F36" i="55"/>
  <c r="G36" i="55" s="1"/>
  <c r="F70" i="55"/>
  <c r="G70" i="55" s="1"/>
  <c r="Y70" i="55" s="1"/>
  <c r="W54" i="55"/>
  <c r="P43" i="55"/>
  <c r="V59" i="55"/>
  <c r="AY59" i="55" s="1"/>
  <c r="W59" i="55"/>
  <c r="R123" i="55"/>
  <c r="W56" i="55"/>
  <c r="S107" i="55"/>
  <c r="L45" i="55"/>
  <c r="F60" i="55"/>
  <c r="G60" i="55" s="1"/>
  <c r="F12" i="55"/>
  <c r="G12" i="55" s="1"/>
  <c r="AH14" i="55"/>
  <c r="AH43" i="55"/>
  <c r="AH52" i="55"/>
  <c r="S43" i="55"/>
  <c r="V56" i="55"/>
  <c r="AY56" i="55" s="1"/>
  <c r="P96" i="55"/>
  <c r="L37" i="55"/>
  <c r="F44" i="55"/>
  <c r="G44" i="55" s="1"/>
  <c r="AH60" i="55"/>
  <c r="P75" i="55"/>
  <c r="AH6" i="55"/>
  <c r="AH12" i="55"/>
  <c r="AH59" i="55"/>
  <c r="F62" i="55"/>
  <c r="G62" i="55" s="1"/>
  <c r="L18" i="56"/>
  <c r="N18" i="56"/>
  <c r="M18" i="56"/>
  <c r="M94" i="56"/>
  <c r="L94" i="56"/>
  <c r="N94" i="56"/>
  <c r="N86" i="56"/>
  <c r="L86" i="56"/>
  <c r="M86" i="56"/>
  <c r="L58" i="56"/>
  <c r="N58" i="56"/>
  <c r="M58" i="56"/>
  <c r="AG58" i="56" s="1"/>
  <c r="S2" i="56"/>
  <c r="V2" i="56"/>
  <c r="AY2" i="56" s="1"/>
  <c r="N2" i="56"/>
  <c r="M2" i="56"/>
  <c r="Q2" i="56"/>
  <c r="BA2" i="56" s="1"/>
  <c r="BB2" i="56" s="1"/>
  <c r="L2" i="56"/>
  <c r="R2" i="56"/>
  <c r="P2" i="56"/>
  <c r="M55" i="56"/>
  <c r="L55" i="56"/>
  <c r="N55" i="56"/>
  <c r="L15" i="56"/>
  <c r="N15" i="56"/>
  <c r="M34" i="56"/>
  <c r="L34" i="56"/>
  <c r="N34" i="56"/>
  <c r="S81" i="56"/>
  <c r="R81" i="56"/>
  <c r="Z81" i="56"/>
  <c r="AZ81" i="56" s="1"/>
  <c r="BB81" i="56" s="1"/>
  <c r="P81" i="56"/>
  <c r="Q81" i="56"/>
  <c r="BA81" i="56" s="1"/>
  <c r="V81" i="56"/>
  <c r="AY81" i="56" s="1"/>
  <c r="AS81" i="56"/>
  <c r="AF81" i="56" s="1"/>
  <c r="Z4" i="56"/>
  <c r="AZ4" i="56" s="1"/>
  <c r="Y4" i="56"/>
  <c r="AE4" i="56" a="1"/>
  <c r="AE4" i="56" s="1"/>
  <c r="AU4" i="56"/>
  <c r="W4" i="56"/>
  <c r="U4" i="56"/>
  <c r="AA4" i="56"/>
  <c r="AB4" i="56"/>
  <c r="N115" i="56"/>
  <c r="L115" i="56"/>
  <c r="M115" i="56"/>
  <c r="M100" i="56"/>
  <c r="N100" i="56"/>
  <c r="R22" i="56"/>
  <c r="P22" i="56"/>
  <c r="L22" i="56"/>
  <c r="Q22" i="56"/>
  <c r="BA22" i="56" s="1"/>
  <c r="M6" i="56"/>
  <c r="L6" i="56"/>
  <c r="N6" i="56"/>
  <c r="N10" i="56"/>
  <c r="M10" i="56"/>
  <c r="L10" i="56"/>
  <c r="AB62" i="56"/>
  <c r="V62" i="56"/>
  <c r="AY62" i="56" s="1"/>
  <c r="R62" i="56"/>
  <c r="AU62" i="56"/>
  <c r="AA62" i="56"/>
  <c r="U62" i="56"/>
  <c r="Q62" i="56"/>
  <c r="BA62" i="56" s="1"/>
  <c r="S62" i="56"/>
  <c r="Z62" i="56"/>
  <c r="AZ62" i="56" s="1"/>
  <c r="P62" i="56"/>
  <c r="W62" i="56"/>
  <c r="Y62" i="56"/>
  <c r="M99" i="56"/>
  <c r="N99" i="56"/>
  <c r="P53" i="56"/>
  <c r="AE53" i="56" a="1"/>
  <c r="AE53" i="56" s="1"/>
  <c r="Q53" i="56"/>
  <c r="BA53" i="56" s="1"/>
  <c r="BB53" i="56" s="1"/>
  <c r="V103" i="56"/>
  <c r="AY103" i="56" s="1"/>
  <c r="AB103" i="56"/>
  <c r="AU46" i="56"/>
  <c r="W89" i="56"/>
  <c r="Q48" i="56"/>
  <c r="BA48" i="56" s="1"/>
  <c r="V48" i="56"/>
  <c r="AY48" i="56" s="1"/>
  <c r="R14" i="56"/>
  <c r="AA56" i="56"/>
  <c r="Q43" i="56"/>
  <c r="BA43" i="56" s="1"/>
  <c r="W65" i="56"/>
  <c r="AB37" i="56"/>
  <c r="P67" i="56"/>
  <c r="W67" i="56"/>
  <c r="AB23" i="56"/>
  <c r="Y21" i="56"/>
  <c r="S49" i="56"/>
  <c r="AE73" i="56" a="1"/>
  <c r="AE73" i="56" s="1"/>
  <c r="L126" i="56"/>
  <c r="N111" i="56"/>
  <c r="N103" i="56"/>
  <c r="AH23" i="56"/>
  <c r="AH43" i="56"/>
  <c r="F60" i="56"/>
  <c r="G60" i="56" s="1"/>
  <c r="W103" i="56"/>
  <c r="U46" i="56"/>
  <c r="AU48" i="56"/>
  <c r="Y14" i="56"/>
  <c r="P56" i="56"/>
  <c r="Y65" i="56"/>
  <c r="Q67" i="56"/>
  <c r="BA67" i="56" s="1"/>
  <c r="BB67" i="56" s="1"/>
  <c r="Y67" i="56"/>
  <c r="P23" i="56"/>
  <c r="W21" i="56"/>
  <c r="W73" i="56"/>
  <c r="M123" i="56"/>
  <c r="M111" i="56"/>
  <c r="F76" i="56"/>
  <c r="G76" i="56" s="1"/>
  <c r="N54" i="56"/>
  <c r="M39" i="56"/>
  <c r="AH12" i="56"/>
  <c r="L127" i="56"/>
  <c r="AH3" i="56"/>
  <c r="AH60" i="56"/>
  <c r="P50" i="56"/>
  <c r="R50" i="56"/>
  <c r="P90" i="56"/>
  <c r="AU45" i="56"/>
  <c r="Z7" i="56"/>
  <c r="AZ7" i="56" s="1"/>
  <c r="Z103" i="56"/>
  <c r="AZ103" i="56" s="1"/>
  <c r="S46" i="56"/>
  <c r="AA46" i="56"/>
  <c r="W48" i="56"/>
  <c r="U14" i="56"/>
  <c r="U56" i="56"/>
  <c r="R56" i="56"/>
  <c r="P43" i="56"/>
  <c r="U65" i="56"/>
  <c r="Z65" i="56"/>
  <c r="AZ65" i="56" s="1"/>
  <c r="R100" i="56"/>
  <c r="W37" i="56"/>
  <c r="AA67" i="56"/>
  <c r="AE23" i="56" a="1"/>
  <c r="AE23" i="56" s="1"/>
  <c r="V23" i="56"/>
  <c r="AY23" i="56" s="1"/>
  <c r="AB21" i="56"/>
  <c r="Z73" i="56"/>
  <c r="AZ73" i="56" s="1"/>
  <c r="L118" i="56"/>
  <c r="N74" i="56"/>
  <c r="L63" i="56"/>
  <c r="R30" i="56"/>
  <c r="M23" i="56"/>
  <c r="F12" i="56"/>
  <c r="G12" i="56" s="1"/>
  <c r="M83" i="56"/>
  <c r="Q50" i="56"/>
  <c r="BA50" i="56" s="1"/>
  <c r="BB50" i="56" s="1"/>
  <c r="S90" i="56"/>
  <c r="P45" i="56"/>
  <c r="P103" i="56"/>
  <c r="P46" i="56"/>
  <c r="R46" i="56"/>
  <c r="Z48" i="56"/>
  <c r="AZ48" i="56" s="1"/>
  <c r="V14" i="56"/>
  <c r="AY14" i="56" s="1"/>
  <c r="W14" i="56"/>
  <c r="W56" i="56"/>
  <c r="AB56" i="56"/>
  <c r="R43" i="56"/>
  <c r="AB67" i="56"/>
  <c r="R23" i="56"/>
  <c r="Q23" i="56"/>
  <c r="BA23" i="56" s="1"/>
  <c r="BB23" i="56" s="1"/>
  <c r="U21" i="56"/>
  <c r="AA73" i="56"/>
  <c r="N118" i="56"/>
  <c r="F20" i="56"/>
  <c r="G20" i="56" s="1"/>
  <c r="AH35" i="56"/>
  <c r="F44" i="56"/>
  <c r="G44" i="56" s="1"/>
  <c r="F124" i="56"/>
  <c r="G124" i="56" s="1"/>
  <c r="V45" i="56"/>
  <c r="AY45" i="56" s="1"/>
  <c r="V21" i="56"/>
  <c r="AY21" i="56" s="1"/>
  <c r="AH20" i="56"/>
  <c r="F52" i="56"/>
  <c r="G52" i="56" s="1"/>
  <c r="AH62" i="56"/>
  <c r="Z60" i="56"/>
  <c r="AZ60" i="56" s="1"/>
  <c r="V20" i="56"/>
  <c r="AY20" i="56" s="1"/>
  <c r="V12" i="56"/>
  <c r="AY12" i="56" s="1"/>
  <c r="Q90" i="56"/>
  <c r="BA90" i="56" s="1"/>
  <c r="S103" i="56"/>
  <c r="Z46" i="56"/>
  <c r="AZ46" i="56" s="1"/>
  <c r="S48" i="56"/>
  <c r="AB14" i="56"/>
  <c r="Z23" i="56"/>
  <c r="AZ23" i="56" s="1"/>
  <c r="M127" i="56"/>
  <c r="L83" i="56"/>
  <c r="F68" i="56"/>
  <c r="G68" i="56" s="1"/>
  <c r="M50" i="56"/>
  <c r="AH36" i="56"/>
  <c r="F15" i="56"/>
  <c r="G15" i="56" s="1"/>
  <c r="M7" i="56"/>
  <c r="AH30" i="56"/>
  <c r="V113" i="57"/>
  <c r="AY113" i="57" s="1"/>
  <c r="W113" i="57"/>
  <c r="AB113" i="57"/>
  <c r="R113" i="57"/>
  <c r="Z113" i="57"/>
  <c r="AZ113" i="57" s="1"/>
  <c r="Y113" i="57"/>
  <c r="U113" i="57"/>
  <c r="S113" i="57"/>
  <c r="M115" i="57"/>
  <c r="N115" i="57"/>
  <c r="L115" i="57"/>
  <c r="M107" i="57"/>
  <c r="N107" i="57"/>
  <c r="L107" i="57"/>
  <c r="L99" i="57"/>
  <c r="N99" i="57"/>
  <c r="M99" i="57"/>
  <c r="N91" i="57"/>
  <c r="M91" i="57"/>
  <c r="L91" i="57"/>
  <c r="M83" i="57"/>
  <c r="N83" i="57"/>
  <c r="L83" i="57"/>
  <c r="M60" i="57"/>
  <c r="N60" i="57"/>
  <c r="L60" i="57"/>
  <c r="P44" i="57"/>
  <c r="M44" i="57"/>
  <c r="L44" i="57"/>
  <c r="N44" i="57"/>
  <c r="S44" i="57"/>
  <c r="R44" i="57"/>
  <c r="V44" i="57"/>
  <c r="AY44" i="57" s="1"/>
  <c r="Q44" i="57"/>
  <c r="BA44" i="57" s="1"/>
  <c r="BB44" i="57" s="1"/>
  <c r="N20" i="57"/>
  <c r="M20" i="57"/>
  <c r="L20" i="57"/>
  <c r="M6" i="57"/>
  <c r="AG6" i="57" s="1"/>
  <c r="L6" i="57"/>
  <c r="N92" i="57"/>
  <c r="L92" i="57"/>
  <c r="M92" i="57"/>
  <c r="R42" i="57"/>
  <c r="V42" i="57"/>
  <c r="AY42" i="57" s="1"/>
  <c r="Z42" i="57"/>
  <c r="AZ42" i="57" s="1"/>
  <c r="N106" i="57"/>
  <c r="M106" i="57"/>
  <c r="L106" i="57"/>
  <c r="M98" i="57"/>
  <c r="N98" i="57"/>
  <c r="L98" i="57"/>
  <c r="L82" i="57"/>
  <c r="M82" i="57"/>
  <c r="N82" i="57"/>
  <c r="N67" i="57"/>
  <c r="M67" i="57"/>
  <c r="L67" i="57"/>
  <c r="N59" i="57"/>
  <c r="M59" i="57"/>
  <c r="L59" i="57"/>
  <c r="L35" i="57"/>
  <c r="M35" i="57"/>
  <c r="AG35" i="57" s="1"/>
  <c r="N27" i="57"/>
  <c r="M27" i="57"/>
  <c r="M3" i="57"/>
  <c r="L3" i="57"/>
  <c r="V3" i="57"/>
  <c r="AY3" i="57" s="1"/>
  <c r="N3" i="57"/>
  <c r="Y3" i="57"/>
  <c r="L34" i="57"/>
  <c r="N34" i="57"/>
  <c r="M34" i="57"/>
  <c r="M26" i="57"/>
  <c r="N26" i="57"/>
  <c r="L26" i="57"/>
  <c r="L13" i="57"/>
  <c r="M13" i="57"/>
  <c r="N13" i="57"/>
  <c r="V124" i="57"/>
  <c r="AY124" i="57" s="1"/>
  <c r="U100" i="57"/>
  <c r="AH43" i="57"/>
  <c r="Z50" i="57"/>
  <c r="AZ50" i="57" s="1"/>
  <c r="R50" i="57"/>
  <c r="U18" i="57"/>
  <c r="Q18" i="57"/>
  <c r="BA18" i="57" s="1"/>
  <c r="Y36" i="57"/>
  <c r="Q87" i="57"/>
  <c r="BA87" i="57" s="1"/>
  <c r="U110" i="57"/>
  <c r="R75" i="57"/>
  <c r="AA17" i="57"/>
  <c r="M124" i="57"/>
  <c r="M100" i="57"/>
  <c r="S100" i="57"/>
  <c r="Y102" i="57"/>
  <c r="W70" i="57"/>
  <c r="AG58" i="57"/>
  <c r="M75" i="57"/>
  <c r="Q72" i="57"/>
  <c r="BA72" i="57" s="1"/>
  <c r="N43" i="57"/>
  <c r="V70" i="57"/>
  <c r="AY70" i="57" s="1"/>
  <c r="L5" i="57"/>
  <c r="Y50" i="57"/>
  <c r="V50" i="57"/>
  <c r="AY50" i="57" s="1"/>
  <c r="BB50" i="57" s="1"/>
  <c r="AB3" i="57"/>
  <c r="L122" i="57"/>
  <c r="AA70" i="57"/>
  <c r="F81" i="57"/>
  <c r="G81" i="57" s="1"/>
  <c r="F12" i="57"/>
  <c r="G12" i="57" s="1"/>
  <c r="L36" i="57"/>
  <c r="M70" i="57"/>
  <c r="M12" i="57"/>
  <c r="F35" i="57"/>
  <c r="G35" i="57" s="1"/>
  <c r="Z18" i="57"/>
  <c r="AZ18" i="57" s="1"/>
  <c r="BB18" i="57" s="1"/>
  <c r="W36" i="57"/>
  <c r="Z110" i="57"/>
  <c r="AZ110" i="57" s="1"/>
  <c r="Z127" i="57"/>
  <c r="AZ127" i="57" s="1"/>
  <c r="U10" i="57"/>
  <c r="M123" i="57"/>
  <c r="AB100" i="57"/>
  <c r="W100" i="57"/>
  <c r="S102" i="57"/>
  <c r="Z82" i="57"/>
  <c r="AZ82" i="57" s="1"/>
  <c r="M90" i="57"/>
  <c r="N76" i="57"/>
  <c r="AB70" i="57"/>
  <c r="M51" i="57"/>
  <c r="AG51" i="57" s="1"/>
  <c r="M36" i="57"/>
  <c r="N70" i="57"/>
  <c r="U50" i="57"/>
  <c r="P3" i="57"/>
  <c r="AH4" i="57"/>
  <c r="AU50" i="57"/>
  <c r="M18" i="57"/>
  <c r="AG18" i="57" s="1"/>
  <c r="M4" i="57"/>
  <c r="AG4" i="57" s="1"/>
  <c r="AH57" i="57"/>
  <c r="AH5" i="57"/>
  <c r="F20" i="57"/>
  <c r="G20" i="57" s="1"/>
  <c r="F28" i="57"/>
  <c r="G28" i="57" s="1"/>
  <c r="F57" i="57"/>
  <c r="G57" i="57" s="1"/>
  <c r="AG72" i="57"/>
  <c r="F88" i="57"/>
  <c r="G88" i="57" s="1"/>
  <c r="U88" i="57" s="1"/>
  <c r="F118" i="57"/>
  <c r="G118" i="57" s="1"/>
  <c r="W118" i="57" s="1"/>
  <c r="AH58" i="57"/>
  <c r="S18" i="57"/>
  <c r="S87" i="57"/>
  <c r="AB110" i="57"/>
  <c r="P127" i="57"/>
  <c r="AE17" i="57" a="1"/>
  <c r="AE17" i="57" s="1"/>
  <c r="V10" i="57"/>
  <c r="AY10" i="57" s="1"/>
  <c r="R65" i="57"/>
  <c r="N123" i="57"/>
  <c r="S124" i="57"/>
  <c r="Q124" i="57"/>
  <c r="BA124" i="57" s="1"/>
  <c r="BB124" i="57" s="1"/>
  <c r="L120" i="57"/>
  <c r="Q100" i="57"/>
  <c r="BA100" i="57" s="1"/>
  <c r="AS102" i="57"/>
  <c r="AF102" i="57" s="1"/>
  <c r="P100" i="57"/>
  <c r="N90" i="57"/>
  <c r="L76" i="57"/>
  <c r="L51" i="57"/>
  <c r="Z3" i="57"/>
  <c r="AZ3" i="57" s="1"/>
  <c r="F4" i="57"/>
  <c r="G4" i="57" s="1"/>
  <c r="Q50" i="57"/>
  <c r="BA50" i="57" s="1"/>
  <c r="U7" i="57"/>
  <c r="N18" i="57"/>
  <c r="N4" i="57"/>
  <c r="F26" i="57"/>
  <c r="G26" i="57" s="1"/>
  <c r="F80" i="57"/>
  <c r="G80" i="57" s="1"/>
  <c r="R80" i="57" s="1"/>
  <c r="F109" i="57"/>
  <c r="G109" i="57" s="1"/>
  <c r="V65" i="57"/>
  <c r="AY65" i="57" s="1"/>
  <c r="Z57" i="57"/>
  <c r="AZ57" i="57" s="1"/>
  <c r="BB57" i="57" s="1"/>
  <c r="AB9" i="57"/>
  <c r="AB36" i="57"/>
  <c r="V36" i="57"/>
  <c r="AY36" i="57" s="1"/>
  <c r="P124" i="57"/>
  <c r="AA100" i="57"/>
  <c r="V100" i="57"/>
  <c r="AY100" i="57" s="1"/>
  <c r="AA50" i="57"/>
  <c r="AH12" i="57"/>
  <c r="AH28" i="57"/>
  <c r="W18" i="57"/>
  <c r="V87" i="57"/>
  <c r="AY87" i="57" s="1"/>
  <c r="AA110" i="57"/>
  <c r="W110" i="57"/>
  <c r="Q75" i="57"/>
  <c r="BA75" i="57" s="1"/>
  <c r="BB75" i="57" s="1"/>
  <c r="U127" i="57"/>
  <c r="Y17" i="57"/>
  <c r="R100" i="57"/>
  <c r="P102" i="57"/>
  <c r="F43" i="57"/>
  <c r="G43" i="57" s="1"/>
  <c r="L28" i="57"/>
  <c r="R72" i="57"/>
  <c r="U3" i="57"/>
  <c r="AB50" i="57"/>
  <c r="Y7" i="57"/>
  <c r="M10" i="57"/>
  <c r="M28" i="57"/>
  <c r="L29" i="57"/>
  <c r="R78" i="57"/>
  <c r="AB72" i="57"/>
  <c r="AG56" i="57"/>
  <c r="U40" i="57"/>
  <c r="F19" i="57"/>
  <c r="G19" i="57" s="1"/>
  <c r="AB18" i="57"/>
  <c r="AA36" i="57"/>
  <c r="AS87" i="57"/>
  <c r="AF87" i="57" s="1"/>
  <c r="AE127" i="57" a="1"/>
  <c r="AE127" i="57" s="1"/>
  <c r="W17" i="57"/>
  <c r="R124" i="57"/>
  <c r="F73" i="57"/>
  <c r="G73" i="57" s="1"/>
  <c r="Y73" i="57" s="1"/>
  <c r="Y70" i="57"/>
  <c r="Z100" i="57"/>
  <c r="AZ100" i="57" s="1"/>
  <c r="R18" i="57"/>
  <c r="L100" i="57"/>
  <c r="AG73" i="57"/>
  <c r="AH20" i="57"/>
  <c r="W50" i="57"/>
  <c r="Q3" i="57"/>
  <c r="BA3" i="57" s="1"/>
  <c r="AG71" i="57"/>
  <c r="F97" i="57"/>
  <c r="G97" i="57" s="1"/>
  <c r="Q109" i="57"/>
  <c r="BA109" i="57" s="1"/>
  <c r="BB109" i="57" s="1"/>
  <c r="P93" i="57"/>
  <c r="N6" i="58"/>
  <c r="R6" i="58"/>
  <c r="Q6" i="58"/>
  <c r="BA6" i="58" s="1"/>
  <c r="BB6" i="58" s="1"/>
  <c r="L37" i="58"/>
  <c r="V37" i="58"/>
  <c r="AY37" i="58" s="1"/>
  <c r="L121" i="58"/>
  <c r="M121" i="58"/>
  <c r="N121" i="58"/>
  <c r="V116" i="58"/>
  <c r="AY116" i="58" s="1"/>
  <c r="L116" i="58"/>
  <c r="N116" i="58"/>
  <c r="M116" i="58"/>
  <c r="V108" i="58"/>
  <c r="AY108" i="58" s="1"/>
  <c r="L108" i="58"/>
  <c r="AB108" i="58"/>
  <c r="N108" i="58"/>
  <c r="Y108" i="58"/>
  <c r="Z108" i="58"/>
  <c r="AZ108" i="58" s="1"/>
  <c r="M108" i="58"/>
  <c r="AA108" i="58"/>
  <c r="U108" i="58"/>
  <c r="W108" i="58"/>
  <c r="L100" i="58"/>
  <c r="N100" i="58"/>
  <c r="M100" i="58"/>
  <c r="L53" i="58"/>
  <c r="N53" i="58"/>
  <c r="S37" i="58"/>
  <c r="Y30" i="58"/>
  <c r="U30" i="58"/>
  <c r="P30" i="58"/>
  <c r="AA30" i="58"/>
  <c r="AB33" i="58"/>
  <c r="AA33" i="58"/>
  <c r="W33" i="58"/>
  <c r="Z33" i="58"/>
  <c r="AZ33" i="58" s="1"/>
  <c r="U33" i="58"/>
  <c r="P33" i="58"/>
  <c r="Y33" i="58"/>
  <c r="S33" i="58"/>
  <c r="M105" i="58"/>
  <c r="N105" i="58"/>
  <c r="L105" i="58"/>
  <c r="M61" i="58"/>
  <c r="AG61" i="58" s="1"/>
  <c r="L61" i="58"/>
  <c r="N61" i="58"/>
  <c r="Z128" i="58"/>
  <c r="AZ128" i="58" s="1"/>
  <c r="BB128" i="58" s="1"/>
  <c r="AS128" i="58"/>
  <c r="AF128" i="58" s="1"/>
  <c r="R128" i="58"/>
  <c r="P107" i="58"/>
  <c r="AS107" i="58"/>
  <c r="AF107" i="58" s="1"/>
  <c r="S107" i="58"/>
  <c r="AB107" i="58"/>
  <c r="R37" i="58"/>
  <c r="L32" i="58"/>
  <c r="N32" i="58"/>
  <c r="M32" i="58"/>
  <c r="S53" i="58"/>
  <c r="AB63" i="58"/>
  <c r="AU63" i="58"/>
  <c r="R63" i="58"/>
  <c r="AA63" i="58"/>
  <c r="W63" i="58"/>
  <c r="Y63" i="58"/>
  <c r="Q63" i="58"/>
  <c r="BA63" i="58" s="1"/>
  <c r="V63" i="58"/>
  <c r="AY63" i="58" s="1"/>
  <c r="Z63" i="58"/>
  <c r="AZ63" i="58" s="1"/>
  <c r="N45" i="58"/>
  <c r="AE22" i="58" a="1"/>
  <c r="AE22" i="58" s="1"/>
  <c r="AB22" i="58"/>
  <c r="V53" i="58"/>
  <c r="AY53" i="58" s="1"/>
  <c r="P113" i="58"/>
  <c r="F35" i="58"/>
  <c r="G35" i="58" s="1"/>
  <c r="F67" i="58"/>
  <c r="G67" i="58" s="1"/>
  <c r="P22" i="58"/>
  <c r="U22" i="58"/>
  <c r="AU54" i="58"/>
  <c r="U51" i="58"/>
  <c r="Z96" i="58"/>
  <c r="AZ96" i="58" s="1"/>
  <c r="BB96" i="58" s="1"/>
  <c r="AA96" i="58"/>
  <c r="P82" i="58"/>
  <c r="Z37" i="58"/>
  <c r="AZ37" i="58" s="1"/>
  <c r="Y3" i="58"/>
  <c r="AE4" i="58" a="1"/>
  <c r="AE4" i="58" s="1"/>
  <c r="Y53" i="58"/>
  <c r="AA120" i="58"/>
  <c r="U113" i="58"/>
  <c r="L126" i="58"/>
  <c r="AA83" i="58"/>
  <c r="M78" i="58"/>
  <c r="Q69" i="58"/>
  <c r="BA69" i="58" s="1"/>
  <c r="BB69" i="58" s="1"/>
  <c r="M45" i="58"/>
  <c r="Z41" i="58"/>
  <c r="AZ41" i="58" s="1"/>
  <c r="AH35" i="58"/>
  <c r="Z36" i="58"/>
  <c r="AZ36" i="58" s="1"/>
  <c r="P26" i="58"/>
  <c r="AH11" i="58"/>
  <c r="V14" i="58"/>
  <c r="AY14" i="58" s="1"/>
  <c r="N14" i="58"/>
  <c r="Q10" i="58"/>
  <c r="BA10" i="58" s="1"/>
  <c r="F9" i="58"/>
  <c r="G9" i="58" s="1"/>
  <c r="F11" i="58"/>
  <c r="G11" i="58" s="1"/>
  <c r="W11" i="58" s="1"/>
  <c r="F43" i="58"/>
  <c r="G43" i="58" s="1"/>
  <c r="W43" i="58" s="1"/>
  <c r="F105" i="58"/>
  <c r="G105" i="58" s="1"/>
  <c r="AB82" i="58"/>
  <c r="AE83" i="58" a="1"/>
  <c r="AE83" i="58" s="1"/>
  <c r="S84" i="58"/>
  <c r="Z14" i="58"/>
  <c r="AZ14" i="58" s="1"/>
  <c r="P120" i="58"/>
  <c r="S22" i="58"/>
  <c r="Z54" i="58"/>
  <c r="AZ54" i="58" s="1"/>
  <c r="Y51" i="58"/>
  <c r="AS96" i="58"/>
  <c r="AF96" i="58" s="1"/>
  <c r="Y82" i="58"/>
  <c r="V82" i="58"/>
  <c r="AY82" i="58" s="1"/>
  <c r="AA37" i="58"/>
  <c r="AE37" i="58" a="1"/>
  <c r="AE37" i="58" s="1"/>
  <c r="P3" i="58"/>
  <c r="W4" i="58"/>
  <c r="Z53" i="58"/>
  <c r="AZ53" i="58" s="1"/>
  <c r="AU53" i="58"/>
  <c r="U77" i="58"/>
  <c r="AB120" i="58"/>
  <c r="M126" i="58"/>
  <c r="U83" i="58"/>
  <c r="L85" i="58"/>
  <c r="F81" i="58"/>
  <c r="G81" i="58" s="1"/>
  <c r="N78" i="58"/>
  <c r="N77" i="58"/>
  <c r="R41" i="58"/>
  <c r="M34" i="58"/>
  <c r="AH26" i="58"/>
  <c r="AA36" i="58"/>
  <c r="AA26" i="58"/>
  <c r="AA10" i="58"/>
  <c r="AH34" i="58"/>
  <c r="AH41" i="58"/>
  <c r="L70" i="58"/>
  <c r="F129" i="58"/>
  <c r="G129" i="58" s="1"/>
  <c r="Y54" i="58"/>
  <c r="P10" i="58"/>
  <c r="AB128" i="58"/>
  <c r="V22" i="58"/>
  <c r="AY22" i="58" s="1"/>
  <c r="P111" i="58"/>
  <c r="S54" i="58"/>
  <c r="W54" i="58"/>
  <c r="AU51" i="58"/>
  <c r="AB96" i="58"/>
  <c r="R82" i="58"/>
  <c r="AE82" i="58" a="1"/>
  <c r="AE82" i="58" s="1"/>
  <c r="AU37" i="58"/>
  <c r="AV42" i="58" s="1"/>
  <c r="W37" i="58"/>
  <c r="S3" i="58"/>
  <c r="Z3" i="58"/>
  <c r="AZ3" i="58" s="1"/>
  <c r="AU4" i="58"/>
  <c r="P53" i="58"/>
  <c r="W53" i="58"/>
  <c r="Y77" i="58"/>
  <c r="U120" i="58"/>
  <c r="AB113" i="58"/>
  <c r="L124" i="58"/>
  <c r="Z83" i="58"/>
  <c r="AZ83" i="58" s="1"/>
  <c r="N85" i="58"/>
  <c r="F50" i="58"/>
  <c r="G50" i="58" s="1"/>
  <c r="L77" i="58"/>
  <c r="Q60" i="58"/>
  <c r="BA60" i="58" s="1"/>
  <c r="N34" i="58"/>
  <c r="AU36" i="58"/>
  <c r="AU26" i="58"/>
  <c r="L15" i="58"/>
  <c r="R10" i="58"/>
  <c r="AH9" i="58"/>
  <c r="F65" i="58"/>
  <c r="G65" i="58" s="1"/>
  <c r="AG73" i="58"/>
  <c r="AA107" i="58"/>
  <c r="AE51" i="58" a="1"/>
  <c r="AE51" i="58" s="1"/>
  <c r="U4" i="58"/>
  <c r="AB69" i="58"/>
  <c r="AH51" i="58"/>
  <c r="W27" i="58"/>
  <c r="Q35" i="58"/>
  <c r="BA35" i="58" s="1"/>
  <c r="BB35" i="58" s="1"/>
  <c r="W22" i="58"/>
  <c r="Q111" i="58"/>
  <c r="BA111" i="58" s="1"/>
  <c r="P54" i="58"/>
  <c r="Q54" i="58"/>
  <c r="BA54" i="58" s="1"/>
  <c r="BB54" i="58" s="1"/>
  <c r="Z51" i="58"/>
  <c r="AZ51" i="58" s="1"/>
  <c r="P96" i="58"/>
  <c r="S82" i="58"/>
  <c r="Q82" i="58"/>
  <c r="BA82" i="58" s="1"/>
  <c r="BB82" i="58" s="1"/>
  <c r="P37" i="58"/>
  <c r="U3" i="58"/>
  <c r="Q3" i="58"/>
  <c r="BA3" i="58" s="1"/>
  <c r="BB3" i="58" s="1"/>
  <c r="Z4" i="58"/>
  <c r="AZ4" i="58" s="1"/>
  <c r="Y4" i="58"/>
  <c r="Q53" i="58"/>
  <c r="BA53" i="58" s="1"/>
  <c r="BB53" i="58" s="1"/>
  <c r="AE120" i="58" a="1"/>
  <c r="AE120" i="58" s="1"/>
  <c r="R113" i="58"/>
  <c r="M124" i="58"/>
  <c r="AH50" i="58"/>
  <c r="F58" i="58"/>
  <c r="G58" i="58" s="1"/>
  <c r="AE36" i="58" a="1"/>
  <c r="AE36" i="58" s="1"/>
  <c r="P27" i="58"/>
  <c r="Q26" i="58"/>
  <c r="BA26" i="58" s="1"/>
  <c r="AE69" i="58" a="1"/>
  <c r="AE69" i="58" s="1"/>
  <c r="N15" i="58"/>
  <c r="F59" i="58"/>
  <c r="G59" i="58" s="1"/>
  <c r="S59" i="58" s="1"/>
  <c r="F73" i="58"/>
  <c r="G73" i="58" s="1"/>
  <c r="S73" i="58" s="1"/>
  <c r="F89" i="58"/>
  <c r="G89" i="58" s="1"/>
  <c r="AU3" i="58"/>
  <c r="F99" i="58"/>
  <c r="G99" i="58" s="1"/>
  <c r="S26" i="58"/>
  <c r="F74" i="58"/>
  <c r="G74" i="58" s="1"/>
  <c r="AE54" i="58" a="1"/>
  <c r="AE54" i="58" s="1"/>
  <c r="U82" i="58"/>
  <c r="V3" i="58"/>
  <c r="AY3" i="58" s="1"/>
  <c r="AE53" i="58" a="1"/>
  <c r="AE53" i="58" s="1"/>
  <c r="Y83" i="58"/>
  <c r="AH58" i="58"/>
  <c r="F57" i="58"/>
  <c r="G57" i="58" s="1"/>
  <c r="F42" i="58"/>
  <c r="G42" i="58" s="1"/>
  <c r="F25" i="58"/>
  <c r="G25" i="58" s="1"/>
  <c r="AU27" i="58"/>
  <c r="AV37" i="58" s="1"/>
  <c r="AH10" i="58"/>
  <c r="AG71" i="58"/>
  <c r="Q35" i="59"/>
  <c r="BA35" i="59" s="1"/>
  <c r="V35" i="59"/>
  <c r="AY35" i="59" s="1"/>
  <c r="Y35" i="59"/>
  <c r="P35" i="59"/>
  <c r="AB35" i="59"/>
  <c r="W35" i="59"/>
  <c r="R35" i="59"/>
  <c r="U35" i="59"/>
  <c r="AA35" i="59"/>
  <c r="Q34" i="59"/>
  <c r="BA34" i="59" s="1"/>
  <c r="S34" i="59"/>
  <c r="Y25" i="59"/>
  <c r="AU25" i="59"/>
  <c r="U25" i="59"/>
  <c r="AB25" i="59"/>
  <c r="N40" i="59"/>
  <c r="M40" i="59"/>
  <c r="AG40" i="59" s="1"/>
  <c r="L70" i="59"/>
  <c r="W70" i="59"/>
  <c r="L102" i="59"/>
  <c r="M102" i="59"/>
  <c r="N116" i="59"/>
  <c r="L116" i="59"/>
  <c r="AA109" i="59"/>
  <c r="W109" i="59"/>
  <c r="Z109" i="59"/>
  <c r="AZ109" i="59" s="1"/>
  <c r="U109" i="59"/>
  <c r="AB109" i="59"/>
  <c r="S109" i="59"/>
  <c r="R109" i="59"/>
  <c r="V109" i="59"/>
  <c r="AY109" i="59" s="1"/>
  <c r="Y109" i="59"/>
  <c r="AB94" i="59"/>
  <c r="W94" i="59"/>
  <c r="Y94" i="59"/>
  <c r="AE94" i="59" a="1"/>
  <c r="AE94" i="59" s="1"/>
  <c r="S94" i="59"/>
  <c r="V94" i="59"/>
  <c r="AY94" i="59" s="1"/>
  <c r="P94" i="59"/>
  <c r="AX87" i="59"/>
  <c r="F87" i="59"/>
  <c r="G87" i="59" s="1"/>
  <c r="AE87" i="59" s="1" a="1"/>
  <c r="AE87" i="59" s="1"/>
  <c r="AD87" i="59" s="1"/>
  <c r="AC87" i="59" s="1"/>
  <c r="N41" i="59"/>
  <c r="M41" i="59"/>
  <c r="AG41" i="59" s="1"/>
  <c r="L41" i="59"/>
  <c r="N33" i="59"/>
  <c r="M33" i="59"/>
  <c r="M25" i="59"/>
  <c r="AG25" i="59" s="1"/>
  <c r="N25" i="59"/>
  <c r="M18" i="59"/>
  <c r="AG18" i="59" s="1"/>
  <c r="N18" i="59"/>
  <c r="L18" i="59"/>
  <c r="M10" i="59"/>
  <c r="L10" i="59"/>
  <c r="AB2" i="59"/>
  <c r="W2" i="59"/>
  <c r="N2" i="59"/>
  <c r="A7" i="59"/>
  <c r="D7" i="59"/>
  <c r="A113" i="59"/>
  <c r="D113" i="59"/>
  <c r="D58" i="59"/>
  <c r="A58" i="59"/>
  <c r="D50" i="59"/>
  <c r="A50" i="59"/>
  <c r="D66" i="59"/>
  <c r="U40" i="59"/>
  <c r="L58" i="59"/>
  <c r="AA2" i="59"/>
  <c r="U94" i="59"/>
  <c r="V70" i="59"/>
  <c r="AY70" i="59" s="1"/>
  <c r="AA8" i="59"/>
  <c r="W8" i="59"/>
  <c r="U78" i="59"/>
  <c r="W78" i="59"/>
  <c r="Y78" i="59"/>
  <c r="AA78" i="59"/>
  <c r="AE78" i="59" a="1"/>
  <c r="AE78" i="59" s="1"/>
  <c r="AB78" i="59"/>
  <c r="W123" i="59"/>
  <c r="Z123" i="59"/>
  <c r="AZ123" i="59" s="1"/>
  <c r="P123" i="59"/>
  <c r="AX116" i="59"/>
  <c r="F116" i="59"/>
  <c r="G116" i="59" s="1"/>
  <c r="N88" i="59"/>
  <c r="L88" i="59"/>
  <c r="W88" i="59"/>
  <c r="M48" i="59"/>
  <c r="L48" i="59"/>
  <c r="M17" i="59"/>
  <c r="N17" i="59"/>
  <c r="L17" i="59"/>
  <c r="M9" i="59"/>
  <c r="AG9" i="59" s="1"/>
  <c r="L9" i="59"/>
  <c r="N9" i="59"/>
  <c r="Y40" i="59"/>
  <c r="P109" i="59"/>
  <c r="R65" i="59"/>
  <c r="AE65" i="59" a="1"/>
  <c r="AE65" i="59" s="1"/>
  <c r="N123" i="59"/>
  <c r="L123" i="59"/>
  <c r="M123" i="59"/>
  <c r="Z103" i="59"/>
  <c r="AZ103" i="59" s="1"/>
  <c r="V103" i="59"/>
  <c r="AY103" i="59" s="1"/>
  <c r="Y103" i="59"/>
  <c r="L31" i="59"/>
  <c r="Q31" i="59"/>
  <c r="BA31" i="59" s="1"/>
  <c r="BB31" i="59" s="1"/>
  <c r="V31" i="59"/>
  <c r="AY31" i="59" s="1"/>
  <c r="R31" i="59"/>
  <c r="M31" i="59"/>
  <c r="S31" i="59"/>
  <c r="M24" i="59"/>
  <c r="AG24" i="59" s="1"/>
  <c r="L24" i="59"/>
  <c r="N16" i="59"/>
  <c r="L16" i="59"/>
  <c r="M16" i="59"/>
  <c r="D5" i="59"/>
  <c r="A5" i="59"/>
  <c r="A111" i="59"/>
  <c r="D111" i="59"/>
  <c r="A88" i="59"/>
  <c r="D88" i="59"/>
  <c r="D56" i="59"/>
  <c r="A56" i="59"/>
  <c r="V40" i="59"/>
  <c r="AY40" i="59" s="1"/>
  <c r="A82" i="59"/>
  <c r="V2" i="59"/>
  <c r="AY2" i="59" s="1"/>
  <c r="AA94" i="59"/>
  <c r="AA25" i="59"/>
  <c r="Z94" i="59"/>
  <c r="AZ94" i="59" s="1"/>
  <c r="A121" i="59"/>
  <c r="N102" i="59"/>
  <c r="AA60" i="59"/>
  <c r="AU60" i="59"/>
  <c r="AB60" i="59"/>
  <c r="AE60" i="59" a="1"/>
  <c r="AE60" i="59" s="1"/>
  <c r="Z60" i="59"/>
  <c r="AZ60" i="59" s="1"/>
  <c r="Y60" i="59"/>
  <c r="U60" i="59"/>
  <c r="L125" i="59"/>
  <c r="V125" i="59"/>
  <c r="AY125" i="59" s="1"/>
  <c r="P125" i="59"/>
  <c r="N125" i="59"/>
  <c r="S125" i="59"/>
  <c r="M118" i="59"/>
  <c r="N118" i="59"/>
  <c r="L118" i="59"/>
  <c r="M110" i="59"/>
  <c r="L110" i="59"/>
  <c r="L94" i="59"/>
  <c r="N94" i="59"/>
  <c r="M94" i="59"/>
  <c r="M86" i="59"/>
  <c r="L86" i="59"/>
  <c r="M78" i="59"/>
  <c r="N78" i="59"/>
  <c r="N62" i="59"/>
  <c r="M62" i="59"/>
  <c r="AA40" i="59"/>
  <c r="A74" i="59"/>
  <c r="Q94" i="59"/>
  <c r="BA94" i="59" s="1"/>
  <c r="BB94" i="59" s="1"/>
  <c r="M116" i="59"/>
  <c r="U28" i="59"/>
  <c r="AA28" i="59"/>
  <c r="AU28" i="59"/>
  <c r="S28" i="59"/>
  <c r="AB28" i="59"/>
  <c r="Y28" i="59"/>
  <c r="R28" i="59"/>
  <c r="AE28" i="59" a="1"/>
  <c r="AE28" i="59" s="1"/>
  <c r="P28" i="59"/>
  <c r="N126" i="59"/>
  <c r="M126" i="59"/>
  <c r="L126" i="59"/>
  <c r="AX61" i="59"/>
  <c r="F61" i="59"/>
  <c r="G61" i="59" s="1"/>
  <c r="V61" i="59" s="1"/>
  <c r="AY61" i="59" s="1"/>
  <c r="AH61" i="59"/>
  <c r="AX45" i="59"/>
  <c r="AH45" i="59"/>
  <c r="F45" i="59"/>
  <c r="G45" i="59" s="1"/>
  <c r="R45" i="59" s="1"/>
  <c r="AX37" i="59"/>
  <c r="AH37" i="59"/>
  <c r="AG37" i="59"/>
  <c r="F37" i="59"/>
  <c r="G37" i="59" s="1"/>
  <c r="AE37" i="59" s="1" a="1"/>
  <c r="AE37" i="59" s="1"/>
  <c r="AD37" i="59" s="1"/>
  <c r="AC37" i="59" s="1"/>
  <c r="AX29" i="59"/>
  <c r="F29" i="59"/>
  <c r="G29" i="59" s="1"/>
  <c r="AX21" i="59"/>
  <c r="AH21" i="59"/>
  <c r="F21" i="59"/>
  <c r="G21" i="59" s="1"/>
  <c r="U21" i="59" s="1"/>
  <c r="AG21" i="59"/>
  <c r="AX13" i="59"/>
  <c r="AH13" i="59"/>
  <c r="F13" i="59"/>
  <c r="G13" i="59" s="1"/>
  <c r="AX5" i="59"/>
  <c r="AH5" i="59"/>
  <c r="F5" i="59"/>
  <c r="G5" i="59" s="1"/>
  <c r="W5" i="59" s="1"/>
  <c r="M101" i="59"/>
  <c r="AA101" i="59"/>
  <c r="N101" i="59"/>
  <c r="L101" i="59"/>
  <c r="Y101" i="59"/>
  <c r="R77" i="59"/>
  <c r="Q77" i="59"/>
  <c r="BA77" i="59" s="1"/>
  <c r="BB77" i="59" s="1"/>
  <c r="L45" i="59"/>
  <c r="N45" i="59"/>
  <c r="S40" i="59"/>
  <c r="D97" i="59"/>
  <c r="A42" i="59"/>
  <c r="L40" i="59"/>
  <c r="M2" i="59"/>
  <c r="Q109" i="59"/>
  <c r="BA109" i="59" s="1"/>
  <c r="BB109" i="59" s="1"/>
  <c r="N10" i="59"/>
  <c r="U36" i="59"/>
  <c r="L36" i="59"/>
  <c r="M36" i="59"/>
  <c r="AG36" i="59" s="1"/>
  <c r="Y36" i="59"/>
  <c r="AX82" i="59"/>
  <c r="F82" i="59"/>
  <c r="G82" i="59" s="1"/>
  <c r="N108" i="59"/>
  <c r="L108" i="59"/>
  <c r="P92" i="59"/>
  <c r="M92" i="59"/>
  <c r="M68" i="59"/>
  <c r="N68" i="59"/>
  <c r="L68" i="59"/>
  <c r="Z52" i="59"/>
  <c r="AZ52" i="59" s="1"/>
  <c r="L52" i="59"/>
  <c r="Z40" i="59"/>
  <c r="AZ40" i="59" s="1"/>
  <c r="P40" i="59"/>
  <c r="A34" i="59"/>
  <c r="L2" i="59"/>
  <c r="AB111" i="59"/>
  <c r="Z111" i="59"/>
  <c r="AZ111" i="59" s="1"/>
  <c r="Q111" i="59"/>
  <c r="BA111" i="59" s="1"/>
  <c r="BB111" i="59" s="1"/>
  <c r="S113" i="59"/>
  <c r="Q113" i="59"/>
  <c r="BA113" i="59" s="1"/>
  <c r="BB113" i="59" s="1"/>
  <c r="AE113" i="59" a="1"/>
  <c r="AE113" i="59" s="1"/>
  <c r="P113" i="59"/>
  <c r="U113" i="59"/>
  <c r="AA113" i="59"/>
  <c r="AX59" i="59"/>
  <c r="F59" i="59"/>
  <c r="G59" i="59" s="1"/>
  <c r="AH59" i="59"/>
  <c r="AX51" i="59"/>
  <c r="AH51" i="59"/>
  <c r="AX43" i="59"/>
  <c r="F43" i="59"/>
  <c r="G43" i="59" s="1"/>
  <c r="AX27" i="59"/>
  <c r="F27" i="59"/>
  <c r="G27" i="59" s="1"/>
  <c r="P27" i="59" s="1"/>
  <c r="AX19" i="59"/>
  <c r="F19" i="59"/>
  <c r="G19" i="59" s="1"/>
  <c r="Q19" i="59" s="1"/>
  <c r="BA19" i="59" s="1"/>
  <c r="AH19" i="59"/>
  <c r="AX3" i="59"/>
  <c r="F3" i="59"/>
  <c r="G3" i="59" s="1"/>
  <c r="AH3" i="59"/>
  <c r="AG3" i="59"/>
  <c r="R40" i="59"/>
  <c r="AB40" i="59"/>
  <c r="Y2" i="59"/>
  <c r="Q79" i="59"/>
  <c r="BA79" i="59" s="1"/>
  <c r="BB79" i="59" s="1"/>
  <c r="AA79" i="59"/>
  <c r="Y79" i="59"/>
  <c r="P79" i="59"/>
  <c r="U79" i="59"/>
  <c r="Z79" i="59"/>
  <c r="AZ79" i="59" s="1"/>
  <c r="W79" i="59"/>
  <c r="V79" i="59"/>
  <c r="AY79" i="59" s="1"/>
  <c r="S79" i="59"/>
  <c r="AE79" i="59" a="1"/>
  <c r="AE79" i="59" s="1"/>
  <c r="AB79" i="59"/>
  <c r="R84" i="59"/>
  <c r="P84" i="59"/>
  <c r="V84" i="59"/>
  <c r="AY84" i="59" s="1"/>
  <c r="Y84" i="59"/>
  <c r="AA84" i="59"/>
  <c r="Q7" i="59"/>
  <c r="BA7" i="59" s="1"/>
  <c r="AB7" i="59"/>
  <c r="AB20" i="59"/>
  <c r="Y20" i="59"/>
  <c r="Q20" i="59"/>
  <c r="BA20" i="59" s="1"/>
  <c r="AU20" i="59"/>
  <c r="Z20" i="59"/>
  <c r="AZ20" i="59" s="1"/>
  <c r="U20" i="59"/>
  <c r="R20" i="59"/>
  <c r="R22" i="59"/>
  <c r="S22" i="59"/>
  <c r="AA22" i="59"/>
  <c r="V22" i="59"/>
  <c r="AY22" i="59" s="1"/>
  <c r="Z22" i="59"/>
  <c r="AZ22" i="59" s="1"/>
  <c r="Y22" i="59"/>
  <c r="L29" i="59"/>
  <c r="M29" i="59"/>
  <c r="N29" i="59"/>
  <c r="N43" i="59"/>
  <c r="M43" i="59"/>
  <c r="L43" i="59"/>
  <c r="N104" i="59"/>
  <c r="M104" i="59"/>
  <c r="P118" i="59"/>
  <c r="W118" i="59"/>
  <c r="Y118" i="59"/>
  <c r="S118" i="59"/>
  <c r="AS118" i="59"/>
  <c r="AF118" i="59" s="1"/>
  <c r="V118" i="59"/>
  <c r="AY118" i="59" s="1"/>
  <c r="BB118" i="59" s="1"/>
  <c r="U118" i="59"/>
  <c r="Q118" i="59"/>
  <c r="BA118" i="59" s="1"/>
  <c r="AB118" i="59"/>
  <c r="AA80" i="59"/>
  <c r="U80" i="59"/>
  <c r="Y80" i="59"/>
  <c r="AE80" i="59" a="1"/>
  <c r="AE80" i="59" s="1"/>
  <c r="Q80" i="59"/>
  <c r="BA80" i="59" s="1"/>
  <c r="V80" i="59"/>
  <c r="AY80" i="59" s="1"/>
  <c r="R80" i="59"/>
  <c r="AB80" i="59"/>
  <c r="Z80" i="59"/>
  <c r="AZ80" i="59" s="1"/>
  <c r="W80" i="59"/>
  <c r="R129" i="59"/>
  <c r="N129" i="59"/>
  <c r="S129" i="59"/>
  <c r="N19" i="59"/>
  <c r="M19" i="59"/>
  <c r="AG19" i="59" s="1"/>
  <c r="A19" i="59"/>
  <c r="D19" i="59"/>
  <c r="AH4" i="59"/>
  <c r="F6" i="59"/>
  <c r="G6" i="59" s="1"/>
  <c r="AH36" i="59"/>
  <c r="AH38" i="59"/>
  <c r="Z101" i="59"/>
  <c r="AZ101" i="59" s="1"/>
  <c r="F115" i="59"/>
  <c r="G115" i="59" s="1"/>
  <c r="AB115" i="59" s="1"/>
  <c r="F4" i="59"/>
  <c r="G4" i="59" s="1"/>
  <c r="Y4" i="59" s="1"/>
  <c r="AH23" i="59"/>
  <c r="F30" i="59"/>
  <c r="G30" i="59" s="1"/>
  <c r="F38" i="59"/>
  <c r="G38" i="59" s="1"/>
  <c r="F95" i="59"/>
  <c r="G95" i="59" s="1"/>
  <c r="Z98" i="59"/>
  <c r="AZ98" i="59" s="1"/>
  <c r="AG5" i="59"/>
  <c r="F14" i="59"/>
  <c r="G14" i="59" s="1"/>
  <c r="AH30" i="59"/>
  <c r="AH44" i="59"/>
  <c r="F46" i="59"/>
  <c r="G46" i="59" s="1"/>
  <c r="F93" i="59"/>
  <c r="G93" i="59" s="1"/>
  <c r="F97" i="59"/>
  <c r="G97" i="59" s="1"/>
  <c r="F108" i="59"/>
  <c r="G108" i="59" s="1"/>
  <c r="R108" i="59" s="1"/>
  <c r="F63" i="59"/>
  <c r="G63" i="59" s="1"/>
  <c r="AB63" i="59" s="1"/>
  <c r="F12" i="59"/>
  <c r="G12" i="59" s="1"/>
  <c r="AG35" i="59"/>
  <c r="F44" i="59"/>
  <c r="G44" i="59" s="1"/>
  <c r="W55" i="59"/>
  <c r="P55" i="59"/>
  <c r="Z55" i="59"/>
  <c r="AZ55" i="59" s="1"/>
  <c r="V55" i="59"/>
  <c r="AY55" i="59" s="1"/>
  <c r="R55" i="59"/>
  <c r="S55" i="59"/>
  <c r="U39" i="59"/>
  <c r="P39" i="59"/>
  <c r="Q39" i="59"/>
  <c r="BA39" i="59" s="1"/>
  <c r="R39" i="59"/>
  <c r="Z39" i="59"/>
  <c r="AZ39" i="59" s="1"/>
  <c r="AU39" i="59"/>
  <c r="Y39" i="59"/>
  <c r="AA7" i="59"/>
  <c r="S7" i="59"/>
  <c r="U7" i="59"/>
  <c r="R7" i="59"/>
  <c r="P7" i="59"/>
  <c r="Z7" i="59"/>
  <c r="AZ7" i="59" s="1"/>
  <c r="V7" i="59"/>
  <c r="AY7" i="59" s="1"/>
  <c r="BB7" i="59" s="1"/>
  <c r="Y7" i="59"/>
  <c r="AU8" i="59"/>
  <c r="AV3" i="59" s="1"/>
  <c r="Q8" i="59"/>
  <c r="BA8" i="59" s="1"/>
  <c r="AB8" i="59"/>
  <c r="Z8" i="59"/>
  <c r="AZ8" i="59" s="1"/>
  <c r="S8" i="59"/>
  <c r="U8" i="59"/>
  <c r="S25" i="59"/>
  <c r="P25" i="59"/>
  <c r="Q25" i="59"/>
  <c r="BA25" i="59" s="1"/>
  <c r="R25" i="59"/>
  <c r="V25" i="59"/>
  <c r="AY25" i="59" s="1"/>
  <c r="BB25" i="59" s="1"/>
  <c r="Z25" i="59"/>
  <c r="AZ25" i="59" s="1"/>
  <c r="W25" i="59"/>
  <c r="N36" i="59"/>
  <c r="AB36" i="59"/>
  <c r="AA36" i="59"/>
  <c r="V36" i="59"/>
  <c r="AY36" i="59" s="1"/>
  <c r="BB36" i="59" s="1"/>
  <c r="W36" i="59"/>
  <c r="W100" i="59"/>
  <c r="N100" i="59"/>
  <c r="Y100" i="59"/>
  <c r="L100" i="59"/>
  <c r="V100" i="59"/>
  <c r="AY100" i="59" s="1"/>
  <c r="AA100" i="59"/>
  <c r="N92" i="59"/>
  <c r="Q92" i="59"/>
  <c r="BA92" i="59" s="1"/>
  <c r="BB92" i="59" s="1"/>
  <c r="R92" i="59"/>
  <c r="S92" i="59"/>
  <c r="V92" i="59"/>
  <c r="AY92" i="59" s="1"/>
  <c r="L92" i="59"/>
  <c r="M84" i="59"/>
  <c r="N84" i="59"/>
  <c r="L84" i="59"/>
  <c r="N76" i="59"/>
  <c r="M76" i="59"/>
  <c r="L76" i="59"/>
  <c r="P60" i="59"/>
  <c r="R60" i="59"/>
  <c r="V60" i="59"/>
  <c r="AY60" i="59" s="1"/>
  <c r="Q60" i="59"/>
  <c r="BA60" i="59" s="1"/>
  <c r="BB60" i="59" s="1"/>
  <c r="L60" i="59"/>
  <c r="N60" i="59"/>
  <c r="U52" i="59"/>
  <c r="AB52" i="59"/>
  <c r="V52" i="59"/>
  <c r="AY52" i="59" s="1"/>
  <c r="M52" i="59"/>
  <c r="AG52" i="59" s="1"/>
  <c r="AA52" i="59"/>
  <c r="Y52" i="59"/>
  <c r="N52" i="59"/>
  <c r="D17" i="59"/>
  <c r="A17" i="59"/>
  <c r="S71" i="59"/>
  <c r="P71" i="59"/>
  <c r="Z71" i="59"/>
  <c r="AZ71" i="59" s="1"/>
  <c r="AB71" i="59"/>
  <c r="AS71" i="59"/>
  <c r="AF71" i="59" s="1"/>
  <c r="R71" i="59"/>
  <c r="Y71" i="59"/>
  <c r="N53" i="59"/>
  <c r="L53" i="59"/>
  <c r="M53" i="59"/>
  <c r="AG53" i="59" s="1"/>
  <c r="AA39" i="59"/>
  <c r="Q71" i="59"/>
  <c r="BA71" i="59" s="1"/>
  <c r="AE90" i="59" a="1"/>
  <c r="AE90" i="59" s="1"/>
  <c r="AB90" i="59"/>
  <c r="S90" i="59"/>
  <c r="AA90" i="59"/>
  <c r="R90" i="59"/>
  <c r="U90" i="59"/>
  <c r="Y90" i="59"/>
  <c r="Z90" i="59"/>
  <c r="AZ90" i="59" s="1"/>
  <c r="S84" i="59"/>
  <c r="W84" i="59"/>
  <c r="U84" i="59"/>
  <c r="Z84" i="59"/>
  <c r="AZ84" i="59" s="1"/>
  <c r="Q84" i="59"/>
  <c r="BA84" i="59" s="1"/>
  <c r="N8" i="59"/>
  <c r="L8" i="59"/>
  <c r="M8" i="59"/>
  <c r="AG8" i="59" s="1"/>
  <c r="AX42" i="59"/>
  <c r="AH42" i="59"/>
  <c r="F42" i="59"/>
  <c r="G42" i="59" s="1"/>
  <c r="AX34" i="59"/>
  <c r="AG34" i="59"/>
  <c r="AX26" i="59"/>
  <c r="AH26" i="59"/>
  <c r="F26" i="59"/>
  <c r="G26" i="59" s="1"/>
  <c r="AX18" i="59"/>
  <c r="F18" i="59"/>
  <c r="G18" i="59" s="1"/>
  <c r="S18" i="59" s="1"/>
  <c r="Q129" i="59"/>
  <c r="BA129" i="59" s="1"/>
  <c r="BB129" i="59" s="1"/>
  <c r="V129" i="59"/>
  <c r="AY129" i="59" s="1"/>
  <c r="N122" i="59"/>
  <c r="M122" i="59"/>
  <c r="S122" i="59"/>
  <c r="P122" i="59"/>
  <c r="Q122" i="59"/>
  <c r="BA122" i="59" s="1"/>
  <c r="N115" i="59"/>
  <c r="M115" i="59"/>
  <c r="L115" i="59"/>
  <c r="L107" i="59"/>
  <c r="R107" i="59"/>
  <c r="S107" i="59"/>
  <c r="Q107" i="59"/>
  <c r="BA107" i="59" s="1"/>
  <c r="BB107" i="59" s="1"/>
  <c r="P107" i="59"/>
  <c r="N99" i="59"/>
  <c r="M99" i="59"/>
  <c r="L99" i="59"/>
  <c r="N83" i="59"/>
  <c r="M83" i="59"/>
  <c r="M75" i="59"/>
  <c r="N75" i="59"/>
  <c r="L67" i="59"/>
  <c r="N67" i="59"/>
  <c r="M67" i="59"/>
  <c r="AA68" i="59"/>
  <c r="AU7" i="59"/>
  <c r="AA71" i="59"/>
  <c r="Z6" i="59"/>
  <c r="AZ6" i="59" s="1"/>
  <c r="V6" i="59"/>
  <c r="AY6" i="59" s="1"/>
  <c r="BB6" i="59" s="1"/>
  <c r="U6" i="59"/>
  <c r="AB6" i="59"/>
  <c r="N6" i="59"/>
  <c r="M6" i="59"/>
  <c r="AG6" i="59" s="1"/>
  <c r="AA6" i="59"/>
  <c r="Y6" i="59"/>
  <c r="F49" i="59"/>
  <c r="G49" i="59" s="1"/>
  <c r="AH49" i="59"/>
  <c r="AX41" i="59"/>
  <c r="F41" i="59"/>
  <c r="G41" i="59" s="1"/>
  <c r="AE41" i="59" s="1" a="1"/>
  <c r="AE41" i="59" s="1"/>
  <c r="AD41" i="59" s="1"/>
  <c r="AC41" i="59" s="1"/>
  <c r="AX33" i="59"/>
  <c r="AH33" i="59"/>
  <c r="F33" i="59"/>
  <c r="G33" i="59" s="1"/>
  <c r="AX17" i="59"/>
  <c r="AH17" i="59"/>
  <c r="F17" i="59"/>
  <c r="G17" i="59" s="1"/>
  <c r="AX9" i="59"/>
  <c r="AH9" i="59"/>
  <c r="F9" i="59"/>
  <c r="G9" i="59" s="1"/>
  <c r="P9" i="59" s="1"/>
  <c r="V121" i="59"/>
  <c r="AY121" i="59" s="1"/>
  <c r="U121" i="59"/>
  <c r="L114" i="59"/>
  <c r="M114" i="59"/>
  <c r="M46" i="59"/>
  <c r="L46" i="59"/>
  <c r="S46" i="59"/>
  <c r="R46" i="59"/>
  <c r="P46" i="59"/>
  <c r="Q46" i="59"/>
  <c r="BA46" i="59" s="1"/>
  <c r="W7" i="59"/>
  <c r="AA93" i="59"/>
  <c r="Y93" i="59"/>
  <c r="AB93" i="59"/>
  <c r="Z93" i="59"/>
  <c r="AZ93" i="59" s="1"/>
  <c r="P93" i="59"/>
  <c r="W93" i="59"/>
  <c r="V93" i="59"/>
  <c r="AY93" i="59" s="1"/>
  <c r="U93" i="59"/>
  <c r="Q93" i="59"/>
  <c r="BA93" i="59" s="1"/>
  <c r="BB93" i="59" s="1"/>
  <c r="AE93" i="59" a="1"/>
  <c r="AE93" i="59" s="1"/>
  <c r="R93" i="59"/>
  <c r="S93" i="59"/>
  <c r="L95" i="59"/>
  <c r="M95" i="59"/>
  <c r="V95" i="59"/>
  <c r="AY95" i="59" s="1"/>
  <c r="S95" i="59"/>
  <c r="N95" i="59"/>
  <c r="U97" i="59"/>
  <c r="AB97" i="59"/>
  <c r="W97" i="59"/>
  <c r="V97" i="59"/>
  <c r="AY97" i="59" s="1"/>
  <c r="AA97" i="59"/>
  <c r="R97" i="59"/>
  <c r="AE97" i="59" a="1"/>
  <c r="AE97" i="59" s="1"/>
  <c r="Q97" i="59"/>
  <c r="BA97" i="59" s="1"/>
  <c r="Z97" i="59"/>
  <c r="AZ97" i="59" s="1"/>
  <c r="N128" i="59"/>
  <c r="R128" i="59"/>
  <c r="L128" i="59"/>
  <c r="Q128" i="59"/>
  <c r="BA128" i="59" s="1"/>
  <c r="L32" i="59"/>
  <c r="N32" i="59"/>
  <c r="M32" i="59"/>
  <c r="Z34" i="59"/>
  <c r="AZ34" i="59" s="1"/>
  <c r="W43" i="59"/>
  <c r="P43" i="59"/>
  <c r="Q43" i="59"/>
  <c r="BA43" i="59" s="1"/>
  <c r="BB43" i="59" s="1"/>
  <c r="S43" i="59"/>
  <c r="U43" i="59"/>
  <c r="AB43" i="59"/>
  <c r="AA43" i="59"/>
  <c r="AE43" i="59" a="1"/>
  <c r="AE43" i="59" s="1"/>
  <c r="L77" i="59"/>
  <c r="M77" i="59"/>
  <c r="N77" i="59"/>
  <c r="P77" i="59"/>
  <c r="S77" i="59"/>
  <c r="V77" i="59"/>
  <c r="AY77" i="59" s="1"/>
  <c r="A18" i="59"/>
  <c r="V39" i="59"/>
  <c r="AY39" i="59" s="1"/>
  <c r="BB39" i="59" s="1"/>
  <c r="V88" i="59"/>
  <c r="AY88" i="59" s="1"/>
  <c r="BB88" i="59" s="1"/>
  <c r="AS88" i="59"/>
  <c r="AF88" i="59" s="1"/>
  <c r="R88" i="59"/>
  <c r="U88" i="59"/>
  <c r="P88" i="59"/>
  <c r="AA88" i="59"/>
  <c r="S70" i="59"/>
  <c r="Z70" i="59"/>
  <c r="AZ70" i="59" s="1"/>
  <c r="BB70" i="59" s="1"/>
  <c r="AB70" i="59"/>
  <c r="U70" i="59"/>
  <c r="Q70" i="59"/>
  <c r="BA70" i="59" s="1"/>
  <c r="R70" i="59"/>
  <c r="Y70" i="59"/>
  <c r="AA75" i="59"/>
  <c r="P75" i="59"/>
  <c r="AE75" i="59" a="1"/>
  <c r="AE75" i="59" s="1"/>
  <c r="R75" i="59"/>
  <c r="V75" i="59"/>
  <c r="AY75" i="59" s="1"/>
  <c r="Q75" i="59"/>
  <c r="BA75" i="59" s="1"/>
  <c r="BB75" i="59" s="1"/>
  <c r="AB75" i="59"/>
  <c r="S75" i="59"/>
  <c r="W75" i="59"/>
  <c r="U75" i="59"/>
  <c r="V89" i="59"/>
  <c r="AY89" i="59" s="1"/>
  <c r="AS89" i="59"/>
  <c r="AF89" i="59" s="1"/>
  <c r="Y89" i="59"/>
  <c r="U89" i="59"/>
  <c r="W89" i="59"/>
  <c r="R89" i="59"/>
  <c r="Q89" i="59"/>
  <c r="BA89" i="59" s="1"/>
  <c r="Z89" i="59"/>
  <c r="AZ89" i="59" s="1"/>
  <c r="AA89" i="59"/>
  <c r="AB89" i="59"/>
  <c r="L61" i="59"/>
  <c r="M61" i="59"/>
  <c r="S61" i="59"/>
  <c r="AB39" i="59"/>
  <c r="V71" i="59"/>
  <c r="AY71" i="59" s="1"/>
  <c r="BB71" i="59" s="1"/>
  <c r="L63" i="59"/>
  <c r="M63" i="59"/>
  <c r="N4" i="59"/>
  <c r="N70" i="59"/>
  <c r="M70" i="59"/>
  <c r="Y123" i="59"/>
  <c r="U123" i="59"/>
  <c r="V123" i="59"/>
  <c r="AY123" i="59" s="1"/>
  <c r="S123" i="59"/>
  <c r="AX40" i="59"/>
  <c r="AH40" i="59"/>
  <c r="M113" i="59"/>
  <c r="L113" i="59"/>
  <c r="R113" i="59"/>
  <c r="N74" i="59"/>
  <c r="M74" i="59"/>
  <c r="L74" i="59"/>
  <c r="Q123" i="59"/>
  <c r="BA123" i="59" s="1"/>
  <c r="BB123" i="59" s="1"/>
  <c r="M98" i="59"/>
  <c r="AB45" i="59"/>
  <c r="AB73" i="59"/>
  <c r="W73" i="59"/>
  <c r="R73" i="59"/>
  <c r="S73" i="59"/>
  <c r="V73" i="59"/>
  <c r="AY73" i="59" s="1"/>
  <c r="Q73" i="59"/>
  <c r="BA73" i="59" s="1"/>
  <c r="U73" i="59"/>
  <c r="S121" i="59"/>
  <c r="AS121" i="59"/>
  <c r="AF121" i="59" s="1"/>
  <c r="Z121" i="59"/>
  <c r="AZ121" i="59" s="1"/>
  <c r="BB121" i="59" s="1"/>
  <c r="P121" i="59"/>
  <c r="AX106" i="59"/>
  <c r="F106" i="59"/>
  <c r="G106" i="59" s="1"/>
  <c r="S98" i="59"/>
  <c r="V98" i="59"/>
  <c r="AY98" i="59" s="1"/>
  <c r="AB98" i="59"/>
  <c r="U98" i="59"/>
  <c r="R98" i="59"/>
  <c r="Q98" i="59"/>
  <c r="BA98" i="59" s="1"/>
  <c r="AA98" i="59"/>
  <c r="AS98" i="59"/>
  <c r="AF98" i="59" s="1"/>
  <c r="AX47" i="59"/>
  <c r="F47" i="59"/>
  <c r="G47" i="59" s="1"/>
  <c r="D86" i="59"/>
  <c r="A86" i="59"/>
  <c r="A62" i="59"/>
  <c r="D62" i="59"/>
  <c r="AA123" i="59"/>
  <c r="V113" i="59"/>
  <c r="AY113" i="59" s="1"/>
  <c r="W98" i="59"/>
  <c r="U46" i="59"/>
  <c r="W46" i="59"/>
  <c r="V46" i="59"/>
  <c r="AY46" i="59" s="1"/>
  <c r="Y46" i="59"/>
  <c r="Z46" i="59"/>
  <c r="AZ46" i="59" s="1"/>
  <c r="AA46" i="59"/>
  <c r="U111" i="59"/>
  <c r="Y111" i="59"/>
  <c r="R111" i="59"/>
  <c r="W111" i="59"/>
  <c r="AA111" i="59"/>
  <c r="S111" i="59"/>
  <c r="V111" i="59"/>
  <c r="AY111" i="59" s="1"/>
  <c r="AE111" i="59" a="1"/>
  <c r="AE111" i="59" s="1"/>
  <c r="AX127" i="59"/>
  <c r="F127" i="59"/>
  <c r="G127" i="59" s="1"/>
  <c r="AX119" i="59"/>
  <c r="F119" i="59"/>
  <c r="G119" i="59" s="1"/>
  <c r="AE119" i="59" s="1" a="1"/>
  <c r="AE119" i="59" s="1"/>
  <c r="AD119" i="59" s="1"/>
  <c r="AC119" i="59" s="1"/>
  <c r="AX112" i="59"/>
  <c r="F112" i="59"/>
  <c r="G112" i="59" s="1"/>
  <c r="AX105" i="59"/>
  <c r="F105" i="59"/>
  <c r="G105" i="59" s="1"/>
  <c r="AE105" i="59" s="1" a="1"/>
  <c r="AE105" i="59" s="1"/>
  <c r="AD105" i="59" s="1"/>
  <c r="AC105" i="59" s="1"/>
  <c r="AB82" i="59"/>
  <c r="S82" i="59"/>
  <c r="P82" i="59"/>
  <c r="R82" i="59"/>
  <c r="Z82" i="59"/>
  <c r="AZ82" i="59" s="1"/>
  <c r="AX62" i="59"/>
  <c r="F62" i="59"/>
  <c r="G62" i="59" s="1"/>
  <c r="AX54" i="59"/>
  <c r="F54" i="59"/>
  <c r="G54" i="59" s="1"/>
  <c r="AH54" i="59"/>
  <c r="N42" i="59"/>
  <c r="L42" i="59"/>
  <c r="AU35" i="59"/>
  <c r="V15" i="59"/>
  <c r="AY15" i="59" s="1"/>
  <c r="R123" i="59"/>
  <c r="Y98" i="59"/>
  <c r="N90" i="59"/>
  <c r="N12" i="59"/>
  <c r="M12" i="59"/>
  <c r="L12" i="59"/>
  <c r="W31" i="59"/>
  <c r="AE31" i="59" a="1"/>
  <c r="AE31" i="59" s="1"/>
  <c r="U31" i="59"/>
  <c r="V44" i="59"/>
  <c r="AY44" i="59" s="1"/>
  <c r="AU44" i="59"/>
  <c r="W44" i="59"/>
  <c r="P44" i="59"/>
  <c r="Q44" i="59"/>
  <c r="BA44" i="59" s="1"/>
  <c r="BB44" i="59" s="1"/>
  <c r="AA118" i="59"/>
  <c r="R118" i="59"/>
  <c r="AX126" i="59"/>
  <c r="F126" i="59"/>
  <c r="G126" i="59" s="1"/>
  <c r="AX104" i="59"/>
  <c r="F104" i="59"/>
  <c r="G104" i="59" s="1"/>
  <c r="AE104" i="59" s="1" a="1"/>
  <c r="AE104" i="59" s="1"/>
  <c r="AD104" i="59" s="1"/>
  <c r="AC104" i="59" s="1"/>
  <c r="AX96" i="59"/>
  <c r="F96" i="59"/>
  <c r="G96" i="59" s="1"/>
  <c r="AX74" i="59"/>
  <c r="F74" i="59"/>
  <c r="G74" i="59" s="1"/>
  <c r="L27" i="59"/>
  <c r="M27" i="59"/>
  <c r="A115" i="59"/>
  <c r="D115" i="59"/>
  <c r="AB123" i="59"/>
  <c r="V20" i="59"/>
  <c r="AY20" i="59" s="1"/>
  <c r="W20" i="59"/>
  <c r="AA125" i="59"/>
  <c r="Q125" i="59"/>
  <c r="BA125" i="59" s="1"/>
  <c r="Z125" i="59"/>
  <c r="AZ125" i="59" s="1"/>
  <c r="AB125" i="59"/>
  <c r="D8" i="59"/>
  <c r="A8" i="59"/>
  <c r="AH8" i="59"/>
  <c r="S36" i="59"/>
  <c r="R36" i="59"/>
  <c r="M66" i="59"/>
  <c r="N66" i="59"/>
  <c r="L66" i="59"/>
  <c r="AA95" i="59"/>
  <c r="Q95" i="59"/>
  <c r="BA95" i="59" s="1"/>
  <c r="BB95" i="59" s="1"/>
  <c r="U95" i="59"/>
  <c r="N103" i="59"/>
  <c r="AA103" i="59"/>
  <c r="U103" i="59"/>
  <c r="M103" i="59"/>
  <c r="L103" i="59"/>
  <c r="W103" i="59"/>
  <c r="M108" i="59"/>
  <c r="L93" i="59"/>
  <c r="N93" i="59"/>
  <c r="M93" i="59"/>
  <c r="Z116" i="59"/>
  <c r="AZ116" i="59" s="1"/>
  <c r="F11" i="59"/>
  <c r="G11" i="59" s="1"/>
  <c r="F23" i="59"/>
  <c r="G23" i="59" s="1"/>
  <c r="AH53" i="59"/>
  <c r="AH57" i="59"/>
  <c r="AH11" i="59"/>
  <c r="F57" i="59"/>
  <c r="G57" i="59" s="1"/>
  <c r="F64" i="59"/>
  <c r="G64" i="59" s="1"/>
  <c r="AG65" i="59"/>
  <c r="F53" i="59"/>
  <c r="G53" i="59" s="1"/>
  <c r="AE53" i="59" s="1" a="1"/>
  <c r="AE53" i="59" s="1"/>
  <c r="AD53" i="59" s="1"/>
  <c r="AC53" i="59" s="1"/>
  <c r="AH64" i="59"/>
  <c r="F67" i="59"/>
  <c r="G67" i="59" s="1"/>
  <c r="F124" i="59"/>
  <c r="G124" i="59" s="1"/>
  <c r="F50" i="59"/>
  <c r="G50" i="59" s="1"/>
  <c r="AE50" i="59" s="1" a="1"/>
  <c r="AE50" i="59" s="1"/>
  <c r="AD50" i="59" s="1"/>
  <c r="AC50" i="59" s="1"/>
  <c r="AH43" i="59"/>
  <c r="M59" i="58"/>
  <c r="AG59" i="58" s="1"/>
  <c r="N59" i="58"/>
  <c r="L59" i="58"/>
  <c r="S99" i="58"/>
  <c r="P99" i="58"/>
  <c r="V99" i="58"/>
  <c r="AY99" i="58" s="1"/>
  <c r="M99" i="58"/>
  <c r="L99" i="58"/>
  <c r="N99" i="58"/>
  <c r="R99" i="58"/>
  <c r="Q99" i="58"/>
  <c r="BA99" i="58" s="1"/>
  <c r="BB99" i="58" s="1"/>
  <c r="U98" i="58"/>
  <c r="P98" i="58"/>
  <c r="Q98" i="58"/>
  <c r="BA98" i="58" s="1"/>
  <c r="BB98" i="58" s="1"/>
  <c r="AE98" i="58" a="1"/>
  <c r="AE98" i="58" s="1"/>
  <c r="AA98" i="58"/>
  <c r="AB98" i="58"/>
  <c r="Z98" i="58"/>
  <c r="AZ98" i="58" s="1"/>
  <c r="V98" i="58"/>
  <c r="AY98" i="58" s="1"/>
  <c r="N68" i="58"/>
  <c r="M68" i="58"/>
  <c r="L68" i="58"/>
  <c r="L129" i="58"/>
  <c r="M129" i="58"/>
  <c r="Z129" i="58"/>
  <c r="AZ129" i="58" s="1"/>
  <c r="Y129" i="58"/>
  <c r="V129" i="58"/>
  <c r="AY129" i="58" s="1"/>
  <c r="BB129" i="58" s="1"/>
  <c r="U129" i="58"/>
  <c r="W129" i="58"/>
  <c r="AB129" i="58"/>
  <c r="N129" i="58"/>
  <c r="M76" i="58"/>
  <c r="L76" i="58"/>
  <c r="Y76" i="58"/>
  <c r="W76" i="58"/>
  <c r="Z76" i="58"/>
  <c r="AZ76" i="58" s="1"/>
  <c r="U76" i="58"/>
  <c r="M36" i="58"/>
  <c r="V36" i="58"/>
  <c r="AY36" i="58" s="1"/>
  <c r="Q36" i="58"/>
  <c r="BA36" i="58" s="1"/>
  <c r="BB36" i="58" s="1"/>
  <c r="N36" i="58"/>
  <c r="L36" i="58"/>
  <c r="P36" i="58"/>
  <c r="R36" i="58"/>
  <c r="L67" i="58"/>
  <c r="N67" i="58"/>
  <c r="P67" i="58"/>
  <c r="V67" i="58"/>
  <c r="AY67" i="58" s="1"/>
  <c r="N4" i="58"/>
  <c r="L4" i="58"/>
  <c r="V4" i="58"/>
  <c r="AY4" i="58" s="1"/>
  <c r="P4" i="58"/>
  <c r="S4" i="58"/>
  <c r="S55" i="58"/>
  <c r="AA76" i="58"/>
  <c r="V35" i="58"/>
  <c r="AY35" i="58" s="1"/>
  <c r="W127" i="58"/>
  <c r="Y13" i="58"/>
  <c r="R4" i="58"/>
  <c r="AA77" i="58"/>
  <c r="S111" i="58"/>
  <c r="AA111" i="58"/>
  <c r="AB111" i="58"/>
  <c r="Z111" i="58"/>
  <c r="AZ111" i="58" s="1"/>
  <c r="Y111" i="58"/>
  <c r="U111" i="58"/>
  <c r="AA129" i="58"/>
  <c r="S101" i="58"/>
  <c r="N76" i="58"/>
  <c r="L52" i="58"/>
  <c r="Z30" i="58"/>
  <c r="AZ30" i="58" s="1"/>
  <c r="Q30" i="58"/>
  <c r="BA30" i="58" s="1"/>
  <c r="AU30" i="58"/>
  <c r="V30" i="58"/>
  <c r="AY30" i="58" s="1"/>
  <c r="BB30" i="58" s="1"/>
  <c r="W30" i="58"/>
  <c r="S30" i="58"/>
  <c r="L86" i="58"/>
  <c r="N86" i="58"/>
  <c r="L97" i="58"/>
  <c r="N97" i="58"/>
  <c r="AA103" i="58"/>
  <c r="P103" i="58"/>
  <c r="Y103" i="58"/>
  <c r="S103" i="58"/>
  <c r="U103" i="58"/>
  <c r="Z103" i="58"/>
  <c r="AZ103" i="58" s="1"/>
  <c r="Q103" i="58"/>
  <c r="BA103" i="58" s="1"/>
  <c r="BB103" i="58" s="1"/>
  <c r="W103" i="58"/>
  <c r="V105" i="58"/>
  <c r="AY105" i="58" s="1"/>
  <c r="AB105" i="58"/>
  <c r="W105" i="58"/>
  <c r="U105" i="58"/>
  <c r="AA105" i="58"/>
  <c r="R105" i="58"/>
  <c r="U49" i="58"/>
  <c r="S49" i="58"/>
  <c r="AU49" i="58"/>
  <c r="V49" i="58"/>
  <c r="AY49" i="58" s="1"/>
  <c r="Q49" i="58"/>
  <c r="BA49" i="58" s="1"/>
  <c r="R49" i="58"/>
  <c r="Z49" i="58"/>
  <c r="AZ49" i="58" s="1"/>
  <c r="M21" i="58"/>
  <c r="N21" i="58"/>
  <c r="L21" i="58"/>
  <c r="W13" i="58"/>
  <c r="M51" i="58"/>
  <c r="L51" i="58"/>
  <c r="N51" i="58"/>
  <c r="R51" i="58"/>
  <c r="S51" i="58"/>
  <c r="Q51" i="58"/>
  <c r="BA51" i="58" s="1"/>
  <c r="BB51" i="58" s="1"/>
  <c r="P51" i="58"/>
  <c r="N12" i="58"/>
  <c r="L12" i="58"/>
  <c r="U12" i="58"/>
  <c r="AU55" i="58"/>
  <c r="AV76" i="58" s="1"/>
  <c r="AA49" i="58"/>
  <c r="AA13" i="58"/>
  <c r="U13" i="58"/>
  <c r="V101" i="58"/>
  <c r="AY101" i="58" s="1"/>
  <c r="L91" i="58"/>
  <c r="V50" i="58"/>
  <c r="AY50" i="58" s="1"/>
  <c r="U50" i="58"/>
  <c r="S50" i="58"/>
  <c r="AB50" i="58"/>
  <c r="AE50" i="58" a="1"/>
  <c r="AE50" i="58" s="1"/>
  <c r="AA50" i="58"/>
  <c r="AU50" i="58"/>
  <c r="M67" i="58"/>
  <c r="W84" i="58"/>
  <c r="Q84" i="58"/>
  <c r="BA84" i="58" s="1"/>
  <c r="BB84" i="58" s="1"/>
  <c r="AB84" i="58"/>
  <c r="P84" i="58"/>
  <c r="Y84" i="58"/>
  <c r="AA84" i="58"/>
  <c r="V84" i="58"/>
  <c r="AY84" i="58" s="1"/>
  <c r="U84" i="58"/>
  <c r="U127" i="58"/>
  <c r="Q127" i="58"/>
  <c r="BA127" i="58" s="1"/>
  <c r="AS127" i="58"/>
  <c r="AF127" i="58" s="1"/>
  <c r="P127" i="58"/>
  <c r="S127" i="58"/>
  <c r="Y127" i="58"/>
  <c r="R127" i="58"/>
  <c r="M92" i="58"/>
  <c r="N92" i="58"/>
  <c r="L92" i="58"/>
  <c r="M29" i="58"/>
  <c r="L29" i="58"/>
  <c r="V76" i="58"/>
  <c r="AY76" i="58" s="1"/>
  <c r="R119" i="58"/>
  <c r="Y119" i="58"/>
  <c r="AA119" i="58"/>
  <c r="W119" i="58"/>
  <c r="Z119" i="58"/>
  <c r="AZ119" i="58" s="1"/>
  <c r="AE119" i="58" a="1"/>
  <c r="AE119" i="58" s="1"/>
  <c r="Q119" i="58"/>
  <c r="BA119" i="58" s="1"/>
  <c r="BB119" i="58" s="1"/>
  <c r="U119" i="58"/>
  <c r="AS77" i="58"/>
  <c r="AF77" i="58" s="1"/>
  <c r="Q77" i="58"/>
  <c r="BA77" i="58" s="1"/>
  <c r="P77" i="58"/>
  <c r="W77" i="58"/>
  <c r="V77" i="58"/>
  <c r="AY77" i="58" s="1"/>
  <c r="BB77" i="58" s="1"/>
  <c r="Z77" i="58"/>
  <c r="AZ77" i="58" s="1"/>
  <c r="AB77" i="58"/>
  <c r="W29" i="58"/>
  <c r="V29" i="58"/>
  <c r="AY29" i="58" s="1"/>
  <c r="AB29" i="58"/>
  <c r="S29" i="58"/>
  <c r="Q29" i="58"/>
  <c r="BA29" i="58" s="1"/>
  <c r="R29" i="58"/>
  <c r="AU29" i="58"/>
  <c r="U29" i="58"/>
  <c r="P29" i="58"/>
  <c r="AB28" i="58"/>
  <c r="M28" i="58"/>
  <c r="AG28" i="58" s="1"/>
  <c r="L28" i="58"/>
  <c r="AA28" i="58"/>
  <c r="U28" i="58"/>
  <c r="Y28" i="58"/>
  <c r="Z28" i="58"/>
  <c r="AZ28" i="58" s="1"/>
  <c r="N28" i="58"/>
  <c r="V12" i="58"/>
  <c r="AY12" i="58" s="1"/>
  <c r="AB76" i="58"/>
  <c r="V51" i="58"/>
  <c r="AY51" i="58" s="1"/>
  <c r="P49" i="58"/>
  <c r="M115" i="58"/>
  <c r="S36" i="58"/>
  <c r="M4" i="58"/>
  <c r="Q47" i="58"/>
  <c r="BA47" i="58" s="1"/>
  <c r="AA47" i="58"/>
  <c r="V47" i="58"/>
  <c r="AY47" i="58" s="1"/>
  <c r="P47" i="58"/>
  <c r="AU47" i="58"/>
  <c r="Z47" i="58"/>
  <c r="AZ47" i="58" s="1"/>
  <c r="S47" i="58"/>
  <c r="U47" i="58"/>
  <c r="W47" i="58"/>
  <c r="AB47" i="58"/>
  <c r="N44" i="58"/>
  <c r="M44" i="58"/>
  <c r="AG44" i="58" s="1"/>
  <c r="L44" i="58"/>
  <c r="Y98" i="58"/>
  <c r="AB55" i="58"/>
  <c r="V55" i="58"/>
  <c r="AY55" i="58" s="1"/>
  <c r="R55" i="58"/>
  <c r="U55" i="58"/>
  <c r="Q55" i="58"/>
  <c r="BA55" i="58" s="1"/>
  <c r="P55" i="58"/>
  <c r="W55" i="58"/>
  <c r="S5" i="58"/>
  <c r="AU5" i="58"/>
  <c r="AB5" i="58"/>
  <c r="W5" i="58"/>
  <c r="R5" i="58"/>
  <c r="AE5" i="58" a="1"/>
  <c r="AE5" i="58" s="1"/>
  <c r="AA5" i="58"/>
  <c r="V5" i="58"/>
  <c r="AY5" i="58" s="1"/>
  <c r="Z5" i="58"/>
  <c r="AZ5" i="58" s="1"/>
  <c r="M128" i="58"/>
  <c r="N128" i="58"/>
  <c r="L128" i="58"/>
  <c r="N120" i="58"/>
  <c r="R120" i="58"/>
  <c r="M120" i="58"/>
  <c r="L120" i="58"/>
  <c r="Q120" i="58"/>
  <c r="BA120" i="58" s="1"/>
  <c r="BB120" i="58" s="1"/>
  <c r="V120" i="58"/>
  <c r="AY120" i="58" s="1"/>
  <c r="N83" i="58"/>
  <c r="R83" i="58"/>
  <c r="P83" i="58"/>
  <c r="V83" i="58"/>
  <c r="AY83" i="58" s="1"/>
  <c r="L83" i="58"/>
  <c r="N43" i="58"/>
  <c r="M43" i="58"/>
  <c r="AG43" i="58" s="1"/>
  <c r="AA43" i="58"/>
  <c r="Z12" i="58"/>
  <c r="AZ12" i="58" s="1"/>
  <c r="Y55" i="58"/>
  <c r="V128" i="58"/>
  <c r="AY128" i="58" s="1"/>
  <c r="W49" i="58"/>
  <c r="Y29" i="58"/>
  <c r="P5" i="58"/>
  <c r="M106" i="58"/>
  <c r="N115" i="58"/>
  <c r="M12" i="58"/>
  <c r="L22" i="58"/>
  <c r="N22" i="58"/>
  <c r="R22" i="58"/>
  <c r="Q22" i="58"/>
  <c r="BA22" i="58" s="1"/>
  <c r="BB22" i="58" s="1"/>
  <c r="N42" i="58"/>
  <c r="M42" i="58"/>
  <c r="AB42" i="58"/>
  <c r="U42" i="58"/>
  <c r="AA42" i="58"/>
  <c r="Z42" i="58"/>
  <c r="AZ42" i="58" s="1"/>
  <c r="Y42" i="58"/>
  <c r="N55" i="58"/>
  <c r="M55" i="58"/>
  <c r="L55" i="58"/>
  <c r="N73" i="58"/>
  <c r="M73" i="58"/>
  <c r="L73" i="58"/>
  <c r="P73" i="58"/>
  <c r="N107" i="58"/>
  <c r="Z107" i="58"/>
  <c r="AZ107" i="58" s="1"/>
  <c r="M107" i="58"/>
  <c r="V107" i="58"/>
  <c r="AY107" i="58" s="1"/>
  <c r="L107" i="58"/>
  <c r="Y107" i="58"/>
  <c r="U107" i="58"/>
  <c r="M60" i="58"/>
  <c r="AG60" i="58" s="1"/>
  <c r="N60" i="58"/>
  <c r="L60" i="58"/>
  <c r="N13" i="58"/>
  <c r="M13" i="58"/>
  <c r="V13" i="58"/>
  <c r="AY13" i="58" s="1"/>
  <c r="L13" i="58"/>
  <c r="Z13" i="58"/>
  <c r="AZ13" i="58" s="1"/>
  <c r="BB13" i="58" s="1"/>
  <c r="M118" i="58"/>
  <c r="L118" i="58"/>
  <c r="N20" i="58"/>
  <c r="L20" i="58"/>
  <c r="M20" i="58"/>
  <c r="V20" i="58"/>
  <c r="AY20" i="58" s="1"/>
  <c r="R20" i="58"/>
  <c r="Q20" i="58"/>
  <c r="BA20" i="58" s="1"/>
  <c r="BB20" i="58" s="1"/>
  <c r="W12" i="58"/>
  <c r="AA55" i="58"/>
  <c r="Y49" i="58"/>
  <c r="S20" i="58"/>
  <c r="Z29" i="58"/>
  <c r="AZ29" i="58" s="1"/>
  <c r="Z127" i="58"/>
  <c r="AZ127" i="58" s="1"/>
  <c r="W107" i="58"/>
  <c r="Q5" i="58"/>
  <c r="BA5" i="58" s="1"/>
  <c r="BB5" i="58" s="1"/>
  <c r="R98" i="58"/>
  <c r="R112" i="58"/>
  <c r="Z112" i="58"/>
  <c r="AZ112" i="58" s="1"/>
  <c r="AA112" i="58"/>
  <c r="AS112" i="58"/>
  <c r="AF112" i="58" s="1"/>
  <c r="W112" i="58"/>
  <c r="S112" i="58"/>
  <c r="L84" i="58"/>
  <c r="R84" i="58"/>
  <c r="W28" i="58"/>
  <c r="L98" i="58"/>
  <c r="AA41" i="58"/>
  <c r="W41" i="58"/>
  <c r="AE41" i="58" a="1"/>
  <c r="AE41" i="58" s="1"/>
  <c r="Q41" i="58"/>
  <c r="BA41" i="58" s="1"/>
  <c r="BB41" i="58" s="1"/>
  <c r="U41" i="58"/>
  <c r="V41" i="58"/>
  <c r="AY41" i="58" s="1"/>
  <c r="AB41" i="58"/>
  <c r="P41" i="58"/>
  <c r="AU41" i="58"/>
  <c r="S41" i="58"/>
  <c r="N52" i="58"/>
  <c r="P52" i="58"/>
  <c r="R52" i="58"/>
  <c r="M52" i="58"/>
  <c r="Q52" i="58"/>
  <c r="BA52" i="58" s="1"/>
  <c r="BB52" i="58" s="1"/>
  <c r="W101" i="58"/>
  <c r="AE101" i="58" a="1"/>
  <c r="AE101" i="58" s="1"/>
  <c r="R101" i="58"/>
  <c r="P101" i="58"/>
  <c r="U101" i="58"/>
  <c r="AB101" i="58"/>
  <c r="Q101" i="58"/>
  <c r="BA101" i="58" s="1"/>
  <c r="BB101" i="58" s="1"/>
  <c r="Y101" i="58"/>
  <c r="L35" i="58"/>
  <c r="N35" i="58"/>
  <c r="M35" i="58"/>
  <c r="R35" i="58"/>
  <c r="P35" i="58"/>
  <c r="S35" i="58"/>
  <c r="AA12" i="58"/>
  <c r="Y12" i="58"/>
  <c r="S52" i="58"/>
  <c r="AB49" i="58"/>
  <c r="P119" i="58"/>
  <c r="AA29" i="58"/>
  <c r="AA127" i="58"/>
  <c r="U5" i="58"/>
  <c r="S77" i="58"/>
  <c r="S98" i="58"/>
  <c r="S120" i="58"/>
  <c r="R116" i="58"/>
  <c r="U116" i="58"/>
  <c r="AA116" i="58"/>
  <c r="S116" i="58"/>
  <c r="Q116" i="58"/>
  <c r="BA116" i="58" s="1"/>
  <c r="BB116" i="58" s="1"/>
  <c r="P116" i="58"/>
  <c r="Y116" i="58"/>
  <c r="AE116" i="58" a="1"/>
  <c r="AE116" i="58" s="1"/>
  <c r="AA128" i="58"/>
  <c r="W128" i="58"/>
  <c r="Q128" i="58"/>
  <c r="BA128" i="58" s="1"/>
  <c r="U128" i="58"/>
  <c r="Y128" i="58"/>
  <c r="S128" i="58"/>
  <c r="Y86" i="58"/>
  <c r="AE86" i="58" a="1"/>
  <c r="AE86" i="58" s="1"/>
  <c r="W86" i="58"/>
  <c r="AA86" i="58"/>
  <c r="S86" i="58"/>
  <c r="P86" i="58"/>
  <c r="N84" i="58"/>
  <c r="S67" i="58"/>
  <c r="W17" i="58"/>
  <c r="U17" i="58"/>
  <c r="S17" i="58"/>
  <c r="R17" i="58"/>
  <c r="Z17" i="58"/>
  <c r="AZ17" i="58" s="1"/>
  <c r="Q17" i="58"/>
  <c r="BA17" i="58" s="1"/>
  <c r="V17" i="58"/>
  <c r="AY17" i="58" s="1"/>
  <c r="AA17" i="58"/>
  <c r="P17" i="58"/>
  <c r="Y17" i="58"/>
  <c r="AB17" i="58"/>
  <c r="N9" i="58"/>
  <c r="Q9" i="58"/>
  <c r="BA9" i="58" s="1"/>
  <c r="BB9" i="58" s="1"/>
  <c r="V9" i="58"/>
  <c r="AY9" i="58" s="1"/>
  <c r="S9" i="58"/>
  <c r="M9" i="58"/>
  <c r="M11" i="58"/>
  <c r="AG11" i="58" s="1"/>
  <c r="L11" i="58"/>
  <c r="AA11" i="58"/>
  <c r="U11" i="58"/>
  <c r="L17" i="58"/>
  <c r="N17" i="58"/>
  <c r="M30" i="58"/>
  <c r="AG30" i="58" s="1"/>
  <c r="L30" i="58"/>
  <c r="N30" i="58"/>
  <c r="M50" i="58"/>
  <c r="L50" i="58"/>
  <c r="Z60" i="58"/>
  <c r="AZ60" i="58" s="1"/>
  <c r="AA60" i="58"/>
  <c r="P60" i="58"/>
  <c r="W60" i="58"/>
  <c r="Y60" i="58"/>
  <c r="R60" i="58"/>
  <c r="V60" i="58"/>
  <c r="AY60" i="58" s="1"/>
  <c r="U60" i="58"/>
  <c r="AA69" i="58"/>
  <c r="U69" i="58"/>
  <c r="Z69" i="58"/>
  <c r="AZ69" i="58" s="1"/>
  <c r="S69" i="58"/>
  <c r="P69" i="58"/>
  <c r="M93" i="58"/>
  <c r="N93" i="58"/>
  <c r="AX64" i="58"/>
  <c r="F64" i="58"/>
  <c r="G64" i="58" s="1"/>
  <c r="Y64" i="58" s="1"/>
  <c r="AX56" i="58"/>
  <c r="AH56" i="58"/>
  <c r="F56" i="58"/>
  <c r="G56" i="58" s="1"/>
  <c r="AX48" i="58"/>
  <c r="F48" i="58"/>
  <c r="G48" i="58" s="1"/>
  <c r="AX40" i="58"/>
  <c r="AH40" i="58"/>
  <c r="F40" i="58"/>
  <c r="G40" i="58" s="1"/>
  <c r="AX32" i="58"/>
  <c r="AH32" i="58"/>
  <c r="F32" i="58"/>
  <c r="G32" i="58" s="1"/>
  <c r="AX24" i="58"/>
  <c r="F24" i="58"/>
  <c r="G24" i="58" s="1"/>
  <c r="AX16" i="58"/>
  <c r="F16" i="58"/>
  <c r="G16" i="58" s="1"/>
  <c r="AX8" i="58"/>
  <c r="F8" i="58"/>
  <c r="G8" i="58" s="1"/>
  <c r="L113" i="58"/>
  <c r="N113" i="58"/>
  <c r="W113" i="58"/>
  <c r="L58" i="58"/>
  <c r="N58" i="58"/>
  <c r="M58" i="58"/>
  <c r="AG58" i="58" s="1"/>
  <c r="Z27" i="58"/>
  <c r="AZ27" i="58" s="1"/>
  <c r="BB27" i="58" s="1"/>
  <c r="AA27" i="58"/>
  <c r="Y27" i="58"/>
  <c r="L27" i="58"/>
  <c r="M27" i="58"/>
  <c r="V27" i="58"/>
  <c r="AY27" i="58" s="1"/>
  <c r="U27" i="58"/>
  <c r="AB27" i="58"/>
  <c r="L19" i="58"/>
  <c r="N19" i="58"/>
  <c r="M19" i="58"/>
  <c r="AA6" i="58"/>
  <c r="V6" i="58"/>
  <c r="AY6" i="58" s="1"/>
  <c r="S6" i="58"/>
  <c r="U6" i="58"/>
  <c r="AE6" i="58" a="1"/>
  <c r="AE6" i="58" s="1"/>
  <c r="W6" i="58"/>
  <c r="AU6" i="58"/>
  <c r="P6" i="58"/>
  <c r="Z6" i="58"/>
  <c r="AZ6" i="58" s="1"/>
  <c r="AB6" i="58"/>
  <c r="Q14" i="58"/>
  <c r="BA14" i="58" s="1"/>
  <c r="AB14" i="58"/>
  <c r="S14" i="58"/>
  <c r="W14" i="58"/>
  <c r="U14" i="58"/>
  <c r="Y43" i="58"/>
  <c r="AX95" i="58"/>
  <c r="F95" i="58"/>
  <c r="G95" i="58" s="1"/>
  <c r="AX87" i="58"/>
  <c r="F87" i="58"/>
  <c r="G87" i="58" s="1"/>
  <c r="AX63" i="58"/>
  <c r="AH63" i="58"/>
  <c r="AX47" i="58"/>
  <c r="AH47" i="58"/>
  <c r="AX39" i="58"/>
  <c r="F39" i="58"/>
  <c r="G39" i="58" s="1"/>
  <c r="AX31" i="58"/>
  <c r="AH31" i="58"/>
  <c r="F31" i="58"/>
  <c r="G31" i="58" s="1"/>
  <c r="AX23" i="58"/>
  <c r="F23" i="58"/>
  <c r="G23" i="58" s="1"/>
  <c r="U23" i="58" s="1"/>
  <c r="AX15" i="58"/>
  <c r="AH15" i="58"/>
  <c r="F15" i="58"/>
  <c r="G15" i="58" s="1"/>
  <c r="AX7" i="58"/>
  <c r="F7" i="58"/>
  <c r="G7" i="58" s="1"/>
  <c r="AH7" i="58"/>
  <c r="N89" i="58"/>
  <c r="Q89" i="58"/>
  <c r="BA89" i="58" s="1"/>
  <c r="BB89" i="58" s="1"/>
  <c r="S89" i="58"/>
  <c r="M65" i="58"/>
  <c r="AG65" i="58" s="1"/>
  <c r="L65" i="58"/>
  <c r="N57" i="58"/>
  <c r="M57" i="58"/>
  <c r="L49" i="58"/>
  <c r="N49" i="58"/>
  <c r="M33" i="58"/>
  <c r="N33" i="58"/>
  <c r="L33" i="58"/>
  <c r="L26" i="58"/>
  <c r="Z26" i="58"/>
  <c r="AZ26" i="58" s="1"/>
  <c r="W26" i="58"/>
  <c r="Y26" i="58"/>
  <c r="V26" i="58"/>
  <c r="AY26" i="58" s="1"/>
  <c r="U26" i="58"/>
  <c r="L18" i="58"/>
  <c r="N18" i="58"/>
  <c r="M18" i="58"/>
  <c r="M10" i="58"/>
  <c r="AG10" i="58" s="1"/>
  <c r="Z10" i="58"/>
  <c r="AZ10" i="58" s="1"/>
  <c r="V10" i="58"/>
  <c r="AY10" i="58" s="1"/>
  <c r="U10" i="58"/>
  <c r="Y10" i="58"/>
  <c r="AB10" i="58"/>
  <c r="W10" i="58"/>
  <c r="M6" i="58"/>
  <c r="L6" i="58"/>
  <c r="AB67" i="58"/>
  <c r="R67" i="58"/>
  <c r="AA67" i="58"/>
  <c r="Q67" i="58"/>
  <c r="BA67" i="58" s="1"/>
  <c r="BB67" i="58" s="1"/>
  <c r="AS74" i="58"/>
  <c r="AF74" i="58" s="1"/>
  <c r="V74" i="58"/>
  <c r="AY74" i="58" s="1"/>
  <c r="U74" i="58"/>
  <c r="W74" i="58"/>
  <c r="R74" i="58"/>
  <c r="AX102" i="58"/>
  <c r="F102" i="58"/>
  <c r="G102" i="58" s="1"/>
  <c r="AX94" i="58"/>
  <c r="F94" i="58"/>
  <c r="G94" i="58" s="1"/>
  <c r="AE94" i="58" s="1" a="1"/>
  <c r="AE94" i="58" s="1"/>
  <c r="AD94" i="58" s="1"/>
  <c r="AC94" i="58" s="1"/>
  <c r="Q83" i="58"/>
  <c r="BA83" i="58" s="1"/>
  <c r="BB83" i="58" s="1"/>
  <c r="S83" i="58"/>
  <c r="AX61" i="58"/>
  <c r="AH61" i="58"/>
  <c r="F61" i="58"/>
  <c r="G61" i="58" s="1"/>
  <c r="AX45" i="58"/>
  <c r="AH45" i="58"/>
  <c r="F45" i="58"/>
  <c r="G45" i="58" s="1"/>
  <c r="AE45" i="58" s="1" a="1"/>
  <c r="AE45" i="58" s="1"/>
  <c r="AD45" i="58" s="1"/>
  <c r="AC45" i="58" s="1"/>
  <c r="AX21" i="58"/>
  <c r="AH21" i="58"/>
  <c r="F21" i="58"/>
  <c r="G21" i="58" s="1"/>
  <c r="S117" i="58"/>
  <c r="R117" i="58"/>
  <c r="V62" i="58"/>
  <c r="AY62" i="58" s="1"/>
  <c r="AU62" i="58"/>
  <c r="Q62" i="58"/>
  <c r="BA62" i="58" s="1"/>
  <c r="S62" i="58"/>
  <c r="U62" i="58"/>
  <c r="AB62" i="58"/>
  <c r="AA62" i="58"/>
  <c r="Z62" i="58"/>
  <c r="AZ62" i="58" s="1"/>
  <c r="AX124" i="58"/>
  <c r="F124" i="58"/>
  <c r="G124" i="58" s="1"/>
  <c r="AE124" i="58" s="1" a="1"/>
  <c r="AE124" i="58" s="1"/>
  <c r="AD124" i="58" s="1"/>
  <c r="AC124" i="58" s="1"/>
  <c r="N37" i="58"/>
  <c r="M37" i="58"/>
  <c r="Y59" i="58"/>
  <c r="P59" i="58"/>
  <c r="V65" i="58"/>
  <c r="AY65" i="58" s="1"/>
  <c r="Y65" i="58"/>
  <c r="W65" i="58"/>
  <c r="S65" i="58"/>
  <c r="U65" i="58"/>
  <c r="AB65" i="58"/>
  <c r="R65" i="58"/>
  <c r="Q65" i="58"/>
  <c r="BA65" i="58" s="1"/>
  <c r="N79" i="58"/>
  <c r="M79" i="58"/>
  <c r="AG63" i="58"/>
  <c r="AG48" i="58"/>
  <c r="F38" i="58"/>
  <c r="G38" i="58" s="1"/>
  <c r="AH60" i="58"/>
  <c r="F68" i="58"/>
  <c r="G68" i="58" s="1"/>
  <c r="F109" i="58"/>
  <c r="G109" i="58" s="1"/>
  <c r="F90" i="58"/>
  <c r="G90" i="58" s="1"/>
  <c r="AH38" i="58"/>
  <c r="AG70" i="58"/>
  <c r="F93" i="58"/>
  <c r="G93" i="58" s="1"/>
  <c r="F44" i="58"/>
  <c r="G44" i="58" s="1"/>
  <c r="AE44" i="58" s="1" a="1"/>
  <c r="AE44" i="58" s="1"/>
  <c r="AD44" i="58" s="1"/>
  <c r="AC44" i="58" s="1"/>
  <c r="F46" i="58"/>
  <c r="G46" i="58" s="1"/>
  <c r="Y46" i="58" s="1"/>
  <c r="M55" i="57"/>
  <c r="L55" i="57"/>
  <c r="N55" i="57"/>
  <c r="M23" i="57"/>
  <c r="N23" i="57"/>
  <c r="L23" i="57"/>
  <c r="M33" i="57"/>
  <c r="S33" i="57"/>
  <c r="Q33" i="57"/>
  <c r="BA33" i="57" s="1"/>
  <c r="BB33" i="57" s="1"/>
  <c r="N33" i="57"/>
  <c r="R33" i="57"/>
  <c r="P33" i="57"/>
  <c r="V33" i="57"/>
  <c r="AY33" i="57" s="1"/>
  <c r="L33" i="57"/>
  <c r="W39" i="57"/>
  <c r="U39" i="57"/>
  <c r="V39" i="57"/>
  <c r="AY39" i="57" s="1"/>
  <c r="AB39" i="57"/>
  <c r="AU39" i="57"/>
  <c r="S39" i="57"/>
  <c r="R39" i="57"/>
  <c r="AA39" i="57"/>
  <c r="Q39" i="57"/>
  <c r="BA39" i="57" s="1"/>
  <c r="Z39" i="57"/>
  <c r="AZ39" i="57" s="1"/>
  <c r="Y39" i="57"/>
  <c r="P39" i="57"/>
  <c r="R71" i="57"/>
  <c r="Q71" i="57"/>
  <c r="BA71" i="57" s="1"/>
  <c r="W71" i="57"/>
  <c r="Z71" i="57"/>
  <c r="AZ71" i="57" s="1"/>
  <c r="BB71" i="57" s="1"/>
  <c r="P71" i="57"/>
  <c r="AA71" i="57"/>
  <c r="Y71" i="57"/>
  <c r="S71" i="57"/>
  <c r="V71" i="57"/>
  <c r="AY71" i="57" s="1"/>
  <c r="AB71" i="57"/>
  <c r="U71" i="57"/>
  <c r="N104" i="57"/>
  <c r="M104" i="57"/>
  <c r="L104" i="57"/>
  <c r="N41" i="57"/>
  <c r="M41" i="57"/>
  <c r="AG41" i="57" s="1"/>
  <c r="V12" i="57"/>
  <c r="AY12" i="57" s="1"/>
  <c r="Y12" i="57"/>
  <c r="AA12" i="57"/>
  <c r="W12" i="57"/>
  <c r="L111" i="57"/>
  <c r="N111" i="57"/>
  <c r="N48" i="57"/>
  <c r="M48" i="57"/>
  <c r="AB10" i="57"/>
  <c r="S82" i="57"/>
  <c r="S127" i="57"/>
  <c r="L116" i="57"/>
  <c r="L88" i="57"/>
  <c r="L56" i="57"/>
  <c r="N7" i="57"/>
  <c r="M7" i="57"/>
  <c r="AG7" i="57" s="1"/>
  <c r="L7" i="57"/>
  <c r="AX83" i="57"/>
  <c r="F83" i="57"/>
  <c r="G83" i="57" s="1"/>
  <c r="AE83" i="57" s="1" a="1"/>
  <c r="AE83" i="57" s="1"/>
  <c r="AD83" i="57" s="1"/>
  <c r="AC83" i="57" s="1"/>
  <c r="AG61" i="57"/>
  <c r="AH61" i="57"/>
  <c r="AX53" i="57"/>
  <c r="F53" i="57"/>
  <c r="G53" i="57" s="1"/>
  <c r="AH53" i="57"/>
  <c r="AX46" i="57"/>
  <c r="F46" i="57"/>
  <c r="G46" i="57" s="1"/>
  <c r="AX38" i="57"/>
  <c r="F38" i="57"/>
  <c r="G38" i="57" s="1"/>
  <c r="AE38" i="57" s="1" a="1"/>
  <c r="AE38" i="57" s="1"/>
  <c r="AD38" i="57" s="1"/>
  <c r="AC38" i="57" s="1"/>
  <c r="AX31" i="57"/>
  <c r="AH31" i="57"/>
  <c r="F31" i="57"/>
  <c r="G31" i="57" s="1"/>
  <c r="AX15" i="57"/>
  <c r="AH15" i="57"/>
  <c r="F15" i="57"/>
  <c r="G15" i="57" s="1"/>
  <c r="AB118" i="57"/>
  <c r="N118" i="57"/>
  <c r="U102" i="57"/>
  <c r="V102" i="57"/>
  <c r="AY102" i="57" s="1"/>
  <c r="AA102" i="57"/>
  <c r="R94" i="57"/>
  <c r="Q94" i="57"/>
  <c r="BA94" i="57" s="1"/>
  <c r="BB94" i="57" s="1"/>
  <c r="V94" i="57"/>
  <c r="AY94" i="57" s="1"/>
  <c r="N86" i="57"/>
  <c r="M86" i="57"/>
  <c r="L86" i="57"/>
  <c r="N79" i="57"/>
  <c r="R79" i="57"/>
  <c r="S79" i="57"/>
  <c r="M71" i="57"/>
  <c r="L71" i="57"/>
  <c r="N71" i="57"/>
  <c r="P63" i="57"/>
  <c r="S63" i="57"/>
  <c r="R63" i="57"/>
  <c r="Q63" i="57"/>
  <c r="BA63" i="57" s="1"/>
  <c r="BB63" i="57" s="1"/>
  <c r="V63" i="57"/>
  <c r="AY63" i="57" s="1"/>
  <c r="M63" i="57"/>
  <c r="M31" i="57"/>
  <c r="L31" i="57"/>
  <c r="L15" i="57"/>
  <c r="M15" i="57"/>
  <c r="N15" i="57"/>
  <c r="M17" i="57"/>
  <c r="N17" i="57"/>
  <c r="S17" i="57"/>
  <c r="U78" i="57"/>
  <c r="AE78" i="57" a="1"/>
  <c r="AE78" i="57" s="1"/>
  <c r="Q78" i="57"/>
  <c r="BA78" i="57" s="1"/>
  <c r="BB78" i="57" s="1"/>
  <c r="Y78" i="57"/>
  <c r="V78" i="57"/>
  <c r="AY78" i="57" s="1"/>
  <c r="S78" i="57"/>
  <c r="AB78" i="57"/>
  <c r="AX69" i="57"/>
  <c r="AG69" i="57"/>
  <c r="AB87" i="57"/>
  <c r="M87" i="57"/>
  <c r="N87" i="57"/>
  <c r="L87" i="57"/>
  <c r="Y87" i="57"/>
  <c r="Z87" i="57"/>
  <c r="AZ87" i="57" s="1"/>
  <c r="V9" i="57"/>
  <c r="AY9" i="57" s="1"/>
  <c r="BB9" i="57" s="1"/>
  <c r="R127" i="57"/>
  <c r="R17" i="57"/>
  <c r="AU10" i="57"/>
  <c r="V2" i="57"/>
  <c r="AY2" i="57" s="1"/>
  <c r="R12" i="57"/>
  <c r="AA42" i="57"/>
  <c r="W82" i="57"/>
  <c r="L119" i="57"/>
  <c r="M116" i="57"/>
  <c r="AB102" i="57"/>
  <c r="F47" i="57"/>
  <c r="G47" i="57" s="1"/>
  <c r="Q49" i="57"/>
  <c r="BA49" i="57" s="1"/>
  <c r="BB49" i="57" s="1"/>
  <c r="V49" i="57"/>
  <c r="AY49" i="57" s="1"/>
  <c r="S75" i="57"/>
  <c r="AE75" i="57" a="1"/>
  <c r="AE75" i="57" s="1"/>
  <c r="P75" i="57"/>
  <c r="N63" i="57"/>
  <c r="W78" i="57"/>
  <c r="L47" i="57"/>
  <c r="R64" i="57"/>
  <c r="N56" i="57"/>
  <c r="L48" i="57"/>
  <c r="N31" i="57"/>
  <c r="L9" i="57"/>
  <c r="N9" i="57"/>
  <c r="M9" i="57"/>
  <c r="Z9" i="57"/>
  <c r="AZ9" i="57" s="1"/>
  <c r="R49" i="57"/>
  <c r="U2" i="57"/>
  <c r="AB82" i="57"/>
  <c r="AX2" i="57"/>
  <c r="AH2" i="57"/>
  <c r="AX99" i="57"/>
  <c r="F99" i="57"/>
  <c r="G99" i="57" s="1"/>
  <c r="AX62" i="57"/>
  <c r="AH62" i="57"/>
  <c r="AX39" i="57"/>
  <c r="AH39" i="57"/>
  <c r="AA72" i="57"/>
  <c r="W72" i="57"/>
  <c r="N72" i="57"/>
  <c r="U72" i="57"/>
  <c r="M72" i="57"/>
  <c r="V72" i="57"/>
  <c r="AY72" i="57" s="1"/>
  <c r="M16" i="57"/>
  <c r="N16" i="57"/>
  <c r="L16" i="57"/>
  <c r="S49" i="57"/>
  <c r="AE42" i="57" a="1"/>
  <c r="AE42" i="57" s="1"/>
  <c r="S110" i="57"/>
  <c r="Y9" i="57"/>
  <c r="U9" i="57"/>
  <c r="Q79" i="57"/>
  <c r="BA79" i="57" s="1"/>
  <c r="BB79" i="57" s="1"/>
  <c r="P17" i="57"/>
  <c r="Y10" i="57"/>
  <c r="Y2" i="57"/>
  <c r="U12" i="57"/>
  <c r="Q42" i="57"/>
  <c r="BA42" i="57" s="1"/>
  <c r="N119" i="57"/>
  <c r="AA113" i="57"/>
  <c r="Q113" i="57"/>
  <c r="BA113" i="57" s="1"/>
  <c r="BB113" i="57" s="1"/>
  <c r="AE113" i="57" a="1"/>
  <c r="AE113" i="57" s="1"/>
  <c r="P113" i="57"/>
  <c r="AH47" i="57"/>
  <c r="F92" i="57"/>
  <c r="G92" i="57" s="1"/>
  <c r="L49" i="57"/>
  <c r="Z78" i="57"/>
  <c r="AZ78" i="57" s="1"/>
  <c r="V40" i="57"/>
  <c r="AY40" i="57" s="1"/>
  <c r="F16" i="57"/>
  <c r="G16" i="57" s="1"/>
  <c r="S64" i="57"/>
  <c r="Q64" i="57"/>
  <c r="BA64" i="57" s="1"/>
  <c r="BB64" i="57" s="1"/>
  <c r="Z64" i="57"/>
  <c r="AZ64" i="57" s="1"/>
  <c r="AB64" i="57"/>
  <c r="P64" i="57"/>
  <c r="AA64" i="57"/>
  <c r="Y64" i="57"/>
  <c r="N80" i="57"/>
  <c r="M80" i="57"/>
  <c r="L80" i="57"/>
  <c r="M57" i="57"/>
  <c r="Y57" i="57"/>
  <c r="W57" i="57"/>
  <c r="U57" i="57"/>
  <c r="AB57" i="57"/>
  <c r="V57" i="57"/>
  <c r="AY57" i="57" s="1"/>
  <c r="AA57" i="57"/>
  <c r="N57" i="57"/>
  <c r="L57" i="57"/>
  <c r="N25" i="57"/>
  <c r="M25" i="57"/>
  <c r="L25" i="57"/>
  <c r="AA9" i="57"/>
  <c r="M73" i="57"/>
  <c r="AX77" i="57"/>
  <c r="F77" i="57"/>
  <c r="G77" i="57" s="1"/>
  <c r="AX54" i="57"/>
  <c r="F54" i="57"/>
  <c r="G54" i="57" s="1"/>
  <c r="AH54" i="57"/>
  <c r="N32" i="57"/>
  <c r="L32" i="57"/>
  <c r="U87" i="57"/>
  <c r="R110" i="57"/>
  <c r="V79" i="57"/>
  <c r="AY79" i="57" s="1"/>
  <c r="V127" i="57"/>
  <c r="AY127" i="57" s="1"/>
  <c r="V17" i="57"/>
  <c r="AY17" i="57" s="1"/>
  <c r="Q10" i="57"/>
  <c r="BA10" i="57" s="1"/>
  <c r="BB10" i="57" s="1"/>
  <c r="AU2" i="57"/>
  <c r="AU12" i="57"/>
  <c r="AB42" i="57"/>
  <c r="L118" i="57"/>
  <c r="M111" i="57"/>
  <c r="M65" i="57"/>
  <c r="L65" i="57"/>
  <c r="N49" i="57"/>
  <c r="AA78" i="57"/>
  <c r="V64" i="57"/>
  <c r="AY64" i="57" s="1"/>
  <c r="AH16" i="57"/>
  <c r="M24" i="57"/>
  <c r="AG24" i="57" s="1"/>
  <c r="Z26" i="57"/>
  <c r="AZ26" i="57" s="1"/>
  <c r="AU26" i="57"/>
  <c r="Y26" i="57"/>
  <c r="P26" i="57"/>
  <c r="Y35" i="57"/>
  <c r="N35" i="57"/>
  <c r="W35" i="57"/>
  <c r="Z35" i="57"/>
  <c r="AZ35" i="57" s="1"/>
  <c r="AB35" i="57"/>
  <c r="AS82" i="57"/>
  <c r="AF82" i="57" s="1"/>
  <c r="P82" i="57"/>
  <c r="Y82" i="57"/>
  <c r="AA82" i="57"/>
  <c r="R82" i="57"/>
  <c r="L96" i="57"/>
  <c r="N96" i="57"/>
  <c r="M96" i="57"/>
  <c r="N73" i="57"/>
  <c r="AA73" i="57"/>
  <c r="Z73" i="57"/>
  <c r="AZ73" i="57" s="1"/>
  <c r="L73" i="57"/>
  <c r="L2" i="57"/>
  <c r="N2" i="57"/>
  <c r="M2" i="57"/>
  <c r="AG2" i="57" s="1"/>
  <c r="L41" i="57"/>
  <c r="AA7" i="57"/>
  <c r="V7" i="57"/>
  <c r="AY7" i="57" s="1"/>
  <c r="AU7" i="57"/>
  <c r="AV17" i="57" s="1"/>
  <c r="AB7" i="57"/>
  <c r="Q7" i="57"/>
  <c r="BA7" i="57" s="1"/>
  <c r="R7" i="57"/>
  <c r="S7" i="57"/>
  <c r="Z7" i="57"/>
  <c r="AZ7" i="57" s="1"/>
  <c r="BB7" i="57" s="1"/>
  <c r="P7" i="57"/>
  <c r="AX24" i="57"/>
  <c r="F24" i="57"/>
  <c r="G24" i="57" s="1"/>
  <c r="AX8" i="57"/>
  <c r="F8" i="57"/>
  <c r="G8" i="57" s="1"/>
  <c r="N8" i="57"/>
  <c r="L8" i="57"/>
  <c r="Q127" i="57"/>
  <c r="BA127" i="57" s="1"/>
  <c r="BB127" i="57" s="1"/>
  <c r="S2" i="57"/>
  <c r="S12" i="57"/>
  <c r="W87" i="57"/>
  <c r="W9" i="57"/>
  <c r="P10" i="57"/>
  <c r="AE12" i="57" a="1"/>
  <c r="AE12" i="57" s="1"/>
  <c r="U82" i="57"/>
  <c r="M127" i="57"/>
  <c r="M118" i="57"/>
  <c r="M95" i="57"/>
  <c r="L79" i="57"/>
  <c r="N65" i="57"/>
  <c r="M47" i="57"/>
  <c r="R48" i="57"/>
  <c r="Y72" i="57"/>
  <c r="L24" i="57"/>
  <c r="L17" i="57"/>
  <c r="AH38" i="57"/>
  <c r="AB2" i="57"/>
  <c r="Q2" i="57"/>
  <c r="BA2" i="57" s="1"/>
  <c r="R2" i="57"/>
  <c r="P2" i="57"/>
  <c r="Z2" i="57"/>
  <c r="AZ2" i="57" s="1"/>
  <c r="BB2" i="57" s="1"/>
  <c r="N114" i="57"/>
  <c r="L114" i="57"/>
  <c r="M88" i="57"/>
  <c r="Q17" i="57"/>
  <c r="BA17" i="57" s="1"/>
  <c r="BB17" i="57" s="1"/>
  <c r="N88" i="57"/>
  <c r="Y42" i="57"/>
  <c r="S42" i="57"/>
  <c r="W42" i="57"/>
  <c r="P42" i="57"/>
  <c r="U42" i="57"/>
  <c r="W10" i="57"/>
  <c r="AE10" i="57" a="1"/>
  <c r="AE10" i="57" s="1"/>
  <c r="S10" i="57"/>
  <c r="Z10" i="57"/>
  <c r="AZ10" i="57" s="1"/>
  <c r="Y40" i="57"/>
  <c r="AB40" i="57"/>
  <c r="AB12" i="57"/>
  <c r="AG62" i="57"/>
  <c r="P49" i="57"/>
  <c r="P110" i="57"/>
  <c r="U73" i="57"/>
  <c r="R10" i="57"/>
  <c r="P12" i="57"/>
  <c r="AU42" i="57"/>
  <c r="V82" i="57"/>
  <c r="AY82" i="57" s="1"/>
  <c r="N127" i="57"/>
  <c r="N95" i="57"/>
  <c r="F91" i="57"/>
  <c r="G91" i="57" s="1"/>
  <c r="F76" i="57"/>
  <c r="G76" i="57" s="1"/>
  <c r="L40" i="57"/>
  <c r="Z72" i="57"/>
  <c r="AZ72" i="57" s="1"/>
  <c r="V48" i="57"/>
  <c r="AY48" i="57" s="1"/>
  <c r="M8" i="57"/>
  <c r="W40" i="57"/>
  <c r="S48" i="57"/>
  <c r="N21" i="57"/>
  <c r="M21" i="57"/>
  <c r="AA48" i="57"/>
  <c r="Z48" i="57"/>
  <c r="AZ48" i="57" s="1"/>
  <c r="Y48" i="57"/>
  <c r="AB48" i="57"/>
  <c r="Q48" i="57"/>
  <c r="BA48" i="57" s="1"/>
  <c r="BB48" i="57" s="1"/>
  <c r="P48" i="57"/>
  <c r="W48" i="57"/>
  <c r="N52" i="57"/>
  <c r="M52" i="57"/>
  <c r="L52" i="57"/>
  <c r="S97" i="57"/>
  <c r="AX67" i="57"/>
  <c r="AG67" i="57"/>
  <c r="AX60" i="57"/>
  <c r="AH60" i="57"/>
  <c r="F60" i="57"/>
  <c r="G60" i="57" s="1"/>
  <c r="AX52" i="57"/>
  <c r="F52" i="57"/>
  <c r="G52" i="57" s="1"/>
  <c r="AX45" i="57"/>
  <c r="F45" i="57"/>
  <c r="G45" i="57" s="1"/>
  <c r="AX37" i="57"/>
  <c r="F37" i="57"/>
  <c r="G37" i="57" s="1"/>
  <c r="AE37" i="57" s="1" a="1"/>
  <c r="AE37" i="57" s="1"/>
  <c r="AD37" i="57" s="1"/>
  <c r="AC37" i="57" s="1"/>
  <c r="AX30" i="57"/>
  <c r="F30" i="57"/>
  <c r="G30" i="57" s="1"/>
  <c r="AH30" i="57"/>
  <c r="AX22" i="57"/>
  <c r="F22" i="57"/>
  <c r="G22" i="57" s="1"/>
  <c r="AX14" i="57"/>
  <c r="AH14" i="57"/>
  <c r="F14" i="57"/>
  <c r="G14" i="57" s="1"/>
  <c r="AX6" i="57"/>
  <c r="F6" i="57"/>
  <c r="G6" i="57" s="1"/>
  <c r="N101" i="57"/>
  <c r="L101" i="57"/>
  <c r="L85" i="57"/>
  <c r="M85" i="57"/>
  <c r="AA127" i="57"/>
  <c r="Y127" i="57"/>
  <c r="AB127" i="57"/>
  <c r="Y20" i="57"/>
  <c r="AU20" i="57"/>
  <c r="V20" i="57"/>
  <c r="AY20" i="57" s="1"/>
  <c r="AB20" i="57"/>
  <c r="S20" i="57"/>
  <c r="AA40" i="57"/>
  <c r="Z40" i="57"/>
  <c r="AZ40" i="57" s="1"/>
  <c r="BB40" i="57" s="1"/>
  <c r="AU40" i="57"/>
  <c r="Y94" i="57"/>
  <c r="AE94" i="57" a="1"/>
  <c r="AE94" i="57" s="1"/>
  <c r="N19" i="57"/>
  <c r="M19" i="57"/>
  <c r="Z28" i="57"/>
  <c r="AZ28" i="57" s="1"/>
  <c r="U28" i="57"/>
  <c r="AU28" i="57"/>
  <c r="AB28" i="57"/>
  <c r="F67" i="57"/>
  <c r="G67" i="57" s="1"/>
  <c r="Q80" i="57"/>
  <c r="BA80" i="57" s="1"/>
  <c r="BB80" i="57" s="1"/>
  <c r="S80" i="57"/>
  <c r="V80" i="57"/>
  <c r="AY80" i="57" s="1"/>
  <c r="S118" i="57"/>
  <c r="N6" i="57"/>
  <c r="F51" i="57"/>
  <c r="G51" i="57" s="1"/>
  <c r="AH56" i="57"/>
  <c r="AH64" i="57"/>
  <c r="F86" i="57"/>
  <c r="G86" i="57" s="1"/>
  <c r="AE86" i="57" s="1" a="1"/>
  <c r="AE86" i="57" s="1"/>
  <c r="AD86" i="57" s="1"/>
  <c r="AC86" i="57" s="1"/>
  <c r="AH21" i="57"/>
  <c r="F5" i="57"/>
  <c r="G5" i="57" s="1"/>
  <c r="F13" i="57"/>
  <c r="G13" i="57" s="1"/>
  <c r="F21" i="57"/>
  <c r="G21" i="57" s="1"/>
  <c r="V35" i="57"/>
  <c r="AY35" i="57" s="1"/>
  <c r="N13" i="56"/>
  <c r="L13" i="56"/>
  <c r="M13" i="56"/>
  <c r="S4" i="56"/>
  <c r="P4" i="56"/>
  <c r="V4" i="56"/>
  <c r="AY4" i="56" s="1"/>
  <c r="N4" i="56"/>
  <c r="R4" i="56"/>
  <c r="L4" i="56"/>
  <c r="M4" i="56"/>
  <c r="Q4" i="56"/>
  <c r="BA4" i="56" s="1"/>
  <c r="L80" i="56"/>
  <c r="M80" i="56"/>
  <c r="N80" i="56"/>
  <c r="N59" i="56"/>
  <c r="M59" i="56"/>
  <c r="AG59" i="56" s="1"/>
  <c r="Y59" i="56"/>
  <c r="N61" i="56"/>
  <c r="M61" i="56"/>
  <c r="AG61" i="56" s="1"/>
  <c r="L61" i="56"/>
  <c r="Z15" i="56"/>
  <c r="AZ15" i="56" s="1"/>
  <c r="Y15" i="56"/>
  <c r="V15" i="56"/>
  <c r="AY15" i="56" s="1"/>
  <c r="AU15" i="56"/>
  <c r="U15" i="56"/>
  <c r="S15" i="56"/>
  <c r="W15" i="56"/>
  <c r="R15" i="56"/>
  <c r="AA15" i="56"/>
  <c r="AB15" i="56"/>
  <c r="Q15" i="56"/>
  <c r="BA15" i="56" s="1"/>
  <c r="P15" i="56"/>
  <c r="AA107" i="56"/>
  <c r="U107" i="56"/>
  <c r="V107" i="56"/>
  <c r="AY107" i="56" s="1"/>
  <c r="AB107" i="56"/>
  <c r="S107" i="56"/>
  <c r="P107" i="56"/>
  <c r="R107" i="56"/>
  <c r="Q107" i="56"/>
  <c r="BA107" i="56" s="1"/>
  <c r="W107" i="56"/>
  <c r="Y107" i="56"/>
  <c r="Z107" i="56"/>
  <c r="AZ107" i="56" s="1"/>
  <c r="AS107" i="56"/>
  <c r="AF107" i="56" s="1"/>
  <c r="M37" i="56"/>
  <c r="L37" i="56"/>
  <c r="M44" i="56"/>
  <c r="AG44" i="56" s="1"/>
  <c r="L44" i="56"/>
  <c r="N101" i="56"/>
  <c r="M101" i="56"/>
  <c r="L112" i="56"/>
  <c r="N112" i="56"/>
  <c r="N104" i="56"/>
  <c r="L104" i="56"/>
  <c r="M96" i="56"/>
  <c r="L96" i="56"/>
  <c r="N88" i="56"/>
  <c r="L88" i="56"/>
  <c r="M88" i="56"/>
  <c r="N51" i="56"/>
  <c r="M51" i="56"/>
  <c r="L43" i="56"/>
  <c r="N43" i="56"/>
  <c r="M43" i="56"/>
  <c r="AG43" i="56" s="1"/>
  <c r="L19" i="56"/>
  <c r="M19" i="56"/>
  <c r="N19" i="56"/>
  <c r="S53" i="56"/>
  <c r="AB97" i="56"/>
  <c r="L89" i="56"/>
  <c r="N89" i="56"/>
  <c r="M89" i="56"/>
  <c r="V73" i="56"/>
  <c r="AY73" i="56" s="1"/>
  <c r="AA124" i="56"/>
  <c r="U90" i="56"/>
  <c r="AA90" i="56"/>
  <c r="Y45" i="56"/>
  <c r="S51" i="56"/>
  <c r="Q89" i="56"/>
  <c r="BA89" i="56" s="1"/>
  <c r="BB89" i="56" s="1"/>
  <c r="R89" i="56"/>
  <c r="U43" i="56"/>
  <c r="Y53" i="56"/>
  <c r="W53" i="56"/>
  <c r="R124" i="56"/>
  <c r="U97" i="56"/>
  <c r="M108" i="56"/>
  <c r="M124" i="56"/>
  <c r="L90" i="56"/>
  <c r="L66" i="56"/>
  <c r="R52" i="56"/>
  <c r="N37" i="56"/>
  <c r="M3" i="56"/>
  <c r="L122" i="56"/>
  <c r="Y12" i="56"/>
  <c r="Z12" i="56"/>
  <c r="AZ12" i="56" s="1"/>
  <c r="BB12" i="56" s="1"/>
  <c r="Q12" i="56"/>
  <c r="BA12" i="56" s="1"/>
  <c r="U12" i="56"/>
  <c r="P12" i="56"/>
  <c r="AB12" i="56"/>
  <c r="AA12" i="56"/>
  <c r="R12" i="56"/>
  <c r="S12" i="56"/>
  <c r="M68" i="56"/>
  <c r="L68" i="56"/>
  <c r="N68" i="56"/>
  <c r="U80" i="56"/>
  <c r="Q80" i="56"/>
  <c r="BA80" i="56" s="1"/>
  <c r="Y80" i="56"/>
  <c r="V80" i="56"/>
  <c r="AY80" i="56" s="1"/>
  <c r="P80" i="56"/>
  <c r="AB80" i="56"/>
  <c r="Z80" i="56"/>
  <c r="AZ80" i="56" s="1"/>
  <c r="R80" i="56"/>
  <c r="AA80" i="56"/>
  <c r="W80" i="56"/>
  <c r="N84" i="56"/>
  <c r="L84" i="56"/>
  <c r="M84" i="56"/>
  <c r="AX79" i="56"/>
  <c r="F79" i="56"/>
  <c r="G79" i="56" s="1"/>
  <c r="AX63" i="56"/>
  <c r="AH63" i="56"/>
  <c r="AX47" i="56"/>
  <c r="F47" i="56"/>
  <c r="G47" i="56" s="1"/>
  <c r="AH47" i="56"/>
  <c r="AX39" i="56"/>
  <c r="F39" i="56"/>
  <c r="G39" i="56" s="1"/>
  <c r="AH39" i="56"/>
  <c r="N87" i="56"/>
  <c r="M87" i="56"/>
  <c r="L87" i="56"/>
  <c r="M79" i="56"/>
  <c r="N79" i="56"/>
  <c r="N72" i="56"/>
  <c r="M72" i="56"/>
  <c r="N65" i="56"/>
  <c r="M65" i="56"/>
  <c r="AG65" i="56" s="1"/>
  <c r="L65" i="56"/>
  <c r="N53" i="56"/>
  <c r="L53" i="56"/>
  <c r="M53" i="56"/>
  <c r="S21" i="56"/>
  <c r="AA97" i="56"/>
  <c r="Z93" i="56"/>
  <c r="AZ93" i="56" s="1"/>
  <c r="R93" i="56"/>
  <c r="U93" i="56"/>
  <c r="Q93" i="56"/>
  <c r="BA93" i="56" s="1"/>
  <c r="Y93" i="56"/>
  <c r="P93" i="56"/>
  <c r="W93" i="56"/>
  <c r="AA93" i="56"/>
  <c r="M97" i="56"/>
  <c r="L97" i="56"/>
  <c r="L52" i="56"/>
  <c r="S52" i="56"/>
  <c r="P52" i="56"/>
  <c r="M52" i="56"/>
  <c r="V52" i="56"/>
  <c r="AY52" i="56" s="1"/>
  <c r="S76" i="56"/>
  <c r="S73" i="56"/>
  <c r="R90" i="56"/>
  <c r="AA45" i="56"/>
  <c r="V89" i="56"/>
  <c r="AY89" i="56" s="1"/>
  <c r="AB89" i="56"/>
  <c r="AA81" i="56"/>
  <c r="V43" i="56"/>
  <c r="AY43" i="56" s="1"/>
  <c r="AA53" i="56"/>
  <c r="R53" i="56"/>
  <c r="U108" i="56"/>
  <c r="Q21" i="56"/>
  <c r="BA21" i="56" s="1"/>
  <c r="U124" i="56"/>
  <c r="L99" i="56"/>
  <c r="M66" i="56"/>
  <c r="N45" i="56"/>
  <c r="N3" i="56"/>
  <c r="U30" i="56"/>
  <c r="W22" i="56"/>
  <c r="AU22" i="56"/>
  <c r="V22" i="56"/>
  <c r="AY22" i="56" s="1"/>
  <c r="AA22" i="56"/>
  <c r="Z22" i="56"/>
  <c r="AZ22" i="56" s="1"/>
  <c r="U22" i="56"/>
  <c r="S22" i="56"/>
  <c r="M31" i="56"/>
  <c r="AG31" i="56" s="1"/>
  <c r="N31" i="56"/>
  <c r="L31" i="56"/>
  <c r="Q33" i="56"/>
  <c r="BA33" i="56" s="1"/>
  <c r="AU33" i="56"/>
  <c r="AV85" i="56" s="1"/>
  <c r="P33" i="56"/>
  <c r="AA33" i="56"/>
  <c r="R33" i="56"/>
  <c r="Y33" i="56"/>
  <c r="Z33" i="56"/>
  <c r="AZ33" i="56" s="1"/>
  <c r="AB33" i="56"/>
  <c r="S33" i="56"/>
  <c r="W33" i="56"/>
  <c r="V33" i="56"/>
  <c r="AY33" i="56" s="1"/>
  <c r="BB33" i="56" s="1"/>
  <c r="AX118" i="56"/>
  <c r="F118" i="56"/>
  <c r="G118" i="56" s="1"/>
  <c r="AX94" i="56"/>
  <c r="F94" i="56"/>
  <c r="G94" i="56" s="1"/>
  <c r="AX54" i="56"/>
  <c r="AH54" i="56"/>
  <c r="F54" i="56"/>
  <c r="G54" i="56" s="1"/>
  <c r="W54" i="56" s="1"/>
  <c r="AX46" i="56"/>
  <c r="BB46" i="56" s="1"/>
  <c r="AH46" i="56"/>
  <c r="AX38" i="56"/>
  <c r="F38" i="56"/>
  <c r="G38" i="56" s="1"/>
  <c r="AX14" i="56"/>
  <c r="AH14" i="56"/>
  <c r="AX6" i="56"/>
  <c r="F6" i="56"/>
  <c r="G6" i="56" s="1"/>
  <c r="AH6" i="56"/>
  <c r="M110" i="56"/>
  <c r="L110" i="56"/>
  <c r="N102" i="56"/>
  <c r="M102" i="56"/>
  <c r="M49" i="56"/>
  <c r="L49" i="56"/>
  <c r="P36" i="56"/>
  <c r="S36" i="56"/>
  <c r="AU36" i="56"/>
  <c r="Z36" i="56"/>
  <c r="AZ36" i="56" s="1"/>
  <c r="Y36" i="56"/>
  <c r="W36" i="56"/>
  <c r="AE36" i="56" a="1"/>
  <c r="AE36" i="56" s="1"/>
  <c r="R36" i="56"/>
  <c r="V36" i="56"/>
  <c r="AY36" i="56" s="1"/>
  <c r="U36" i="56"/>
  <c r="AS97" i="56"/>
  <c r="AF97" i="56" s="1"/>
  <c r="V97" i="56"/>
  <c r="AY97" i="56" s="1"/>
  <c r="R97" i="56"/>
  <c r="M29" i="56"/>
  <c r="L29" i="56"/>
  <c r="W90" i="56"/>
  <c r="L60" i="56"/>
  <c r="AA60" i="56"/>
  <c r="W60" i="56"/>
  <c r="U60" i="56"/>
  <c r="W45" i="56"/>
  <c r="U89" i="56"/>
  <c r="AS90" i="56"/>
  <c r="AF90" i="56" s="1"/>
  <c r="AB90" i="56"/>
  <c r="AB45" i="56"/>
  <c r="Z89" i="56"/>
  <c r="AZ89" i="56" s="1"/>
  <c r="S89" i="56"/>
  <c r="AB81" i="56"/>
  <c r="U81" i="56"/>
  <c r="AB43" i="56"/>
  <c r="Z43" i="56"/>
  <c r="AZ43" i="56" s="1"/>
  <c r="AU53" i="56"/>
  <c r="AB53" i="56"/>
  <c r="V37" i="56"/>
  <c r="AY37" i="56" s="1"/>
  <c r="P119" i="56"/>
  <c r="R67" i="56"/>
  <c r="R21" i="56"/>
  <c r="P97" i="56"/>
  <c r="N108" i="56"/>
  <c r="V93" i="56"/>
  <c r="AY93" i="56" s="1"/>
  <c r="BB93" i="56" s="1"/>
  <c r="AB60" i="56"/>
  <c r="N44" i="56"/>
  <c r="Q36" i="56"/>
  <c r="BA36" i="56" s="1"/>
  <c r="BB36" i="56" s="1"/>
  <c r="P20" i="56"/>
  <c r="AB20" i="56"/>
  <c r="AE20" i="56" a="1"/>
  <c r="AE20" i="56" s="1"/>
  <c r="R20" i="56"/>
  <c r="AU20" i="56"/>
  <c r="AV22" i="56" s="1"/>
  <c r="S20" i="56"/>
  <c r="AA20" i="56"/>
  <c r="Y20" i="56"/>
  <c r="M22" i="56"/>
  <c r="N22" i="56"/>
  <c r="W44" i="56"/>
  <c r="U44" i="56"/>
  <c r="M47" i="56"/>
  <c r="AG47" i="56" s="1"/>
  <c r="L47" i="56"/>
  <c r="AX125" i="56"/>
  <c r="F125" i="56"/>
  <c r="G125" i="56" s="1"/>
  <c r="AX109" i="56"/>
  <c r="F109" i="56"/>
  <c r="G109" i="56" s="1"/>
  <c r="AX85" i="56"/>
  <c r="F85" i="56"/>
  <c r="G85" i="56" s="1"/>
  <c r="AX69" i="56"/>
  <c r="F69" i="56"/>
  <c r="G69" i="56" s="1"/>
  <c r="AX61" i="56"/>
  <c r="AH61" i="56"/>
  <c r="F61" i="56"/>
  <c r="G61" i="56" s="1"/>
  <c r="AX29" i="56"/>
  <c r="F29" i="56"/>
  <c r="G29" i="56" s="1"/>
  <c r="U29" i="56" s="1"/>
  <c r="AH29" i="56"/>
  <c r="AX21" i="56"/>
  <c r="AH21" i="56"/>
  <c r="AX13" i="56"/>
  <c r="F13" i="56"/>
  <c r="G13" i="56" s="1"/>
  <c r="N64" i="56"/>
  <c r="L64" i="56"/>
  <c r="M64" i="56"/>
  <c r="AG64" i="56" s="1"/>
  <c r="V30" i="56"/>
  <c r="AY30" i="56" s="1"/>
  <c r="P30" i="56"/>
  <c r="Q30" i="56"/>
  <c r="BA30" i="56" s="1"/>
  <c r="W30" i="56"/>
  <c r="Y30" i="56"/>
  <c r="AU30" i="56"/>
  <c r="AA30" i="56"/>
  <c r="S30" i="56"/>
  <c r="W124" i="56"/>
  <c r="AS124" i="56"/>
  <c r="AF124" i="56" s="1"/>
  <c r="S124" i="56"/>
  <c r="N21" i="56"/>
  <c r="L21" i="56"/>
  <c r="M21" i="56"/>
  <c r="Q124" i="56"/>
  <c r="BA124" i="56" s="1"/>
  <c r="M45" i="56"/>
  <c r="AG45" i="56" s="1"/>
  <c r="L95" i="56"/>
  <c r="N95" i="56"/>
  <c r="V99" i="56"/>
  <c r="AY99" i="56" s="1"/>
  <c r="R99" i="56"/>
  <c r="Q99" i="56"/>
  <c r="BA99" i="56" s="1"/>
  <c r="BB99" i="56" s="1"/>
  <c r="P99" i="56"/>
  <c r="S99" i="56"/>
  <c r="L106" i="56"/>
  <c r="M106" i="56"/>
  <c r="N12" i="56"/>
  <c r="M12" i="56"/>
  <c r="AG12" i="56" s="1"/>
  <c r="L12" i="56"/>
  <c r="Y89" i="56"/>
  <c r="U53" i="56"/>
  <c r="S37" i="56"/>
  <c r="S67" i="56"/>
  <c r="N106" i="56"/>
  <c r="L108" i="56"/>
  <c r="L124" i="56"/>
  <c r="Q52" i="56"/>
  <c r="BA52" i="56" s="1"/>
  <c r="BB52" i="56" s="1"/>
  <c r="Y90" i="56"/>
  <c r="Z45" i="56"/>
  <c r="AZ45" i="56" s="1"/>
  <c r="AA89" i="56"/>
  <c r="Y81" i="56"/>
  <c r="W81" i="56"/>
  <c r="BB65" i="56"/>
  <c r="Z53" i="56"/>
  <c r="AZ53" i="56" s="1"/>
  <c r="V53" i="56"/>
  <c r="AY53" i="56" s="1"/>
  <c r="AA119" i="56"/>
  <c r="P21" i="56"/>
  <c r="Y124" i="56"/>
  <c r="Z97" i="56"/>
  <c r="AZ97" i="56" s="1"/>
  <c r="V124" i="56"/>
  <c r="AY124" i="56" s="1"/>
  <c r="M112" i="56"/>
  <c r="AB93" i="56"/>
  <c r="L36" i="56"/>
  <c r="AB36" i="56"/>
  <c r="M11" i="56"/>
  <c r="AG11" i="56" s="1"/>
  <c r="N29" i="56"/>
  <c r="M42" i="56"/>
  <c r="L42" i="56"/>
  <c r="N42" i="56"/>
  <c r="N75" i="56"/>
  <c r="M75" i="56"/>
  <c r="L75" i="56"/>
  <c r="L77" i="56"/>
  <c r="N77" i="56"/>
  <c r="AX116" i="56"/>
  <c r="F116" i="56"/>
  <c r="G116" i="56" s="1"/>
  <c r="L70" i="56"/>
  <c r="M70" i="56"/>
  <c r="N5" i="56"/>
  <c r="M5" i="56"/>
  <c r="L5" i="56"/>
  <c r="U45" i="56"/>
  <c r="Q37" i="56"/>
  <c r="BA37" i="56" s="1"/>
  <c r="BB37" i="56" s="1"/>
  <c r="L73" i="56"/>
  <c r="M73" i="56"/>
  <c r="N73" i="56"/>
  <c r="M20" i="56"/>
  <c r="L20" i="56"/>
  <c r="Z76" i="56"/>
  <c r="AZ76" i="56" s="1"/>
  <c r="N90" i="56"/>
  <c r="Q51" i="56"/>
  <c r="BA51" i="56" s="1"/>
  <c r="BB51" i="56" s="1"/>
  <c r="AA43" i="56"/>
  <c r="P37" i="56"/>
  <c r="Q73" i="56"/>
  <c r="BA73" i="56" s="1"/>
  <c r="BB73" i="56" s="1"/>
  <c r="P124" i="56"/>
  <c r="S97" i="56"/>
  <c r="S93" i="56"/>
  <c r="AB44" i="56"/>
  <c r="L51" i="56"/>
  <c r="Z30" i="56"/>
  <c r="AZ30" i="56" s="1"/>
  <c r="N20" i="56"/>
  <c r="N81" i="56"/>
  <c r="AA40" i="56"/>
  <c r="V40" i="56"/>
  <c r="AY40" i="56" s="1"/>
  <c r="Z40" i="56"/>
  <c r="AZ40" i="56" s="1"/>
  <c r="AU40" i="56"/>
  <c r="U40" i="56"/>
  <c r="S40" i="56"/>
  <c r="Y40" i="56"/>
  <c r="AE40" i="56" a="1"/>
  <c r="AE40" i="56" s="1"/>
  <c r="M114" i="56"/>
  <c r="L114" i="56"/>
  <c r="M62" i="56"/>
  <c r="AG62" i="56" s="1"/>
  <c r="L62" i="56"/>
  <c r="N62" i="56"/>
  <c r="M30" i="56"/>
  <c r="L30" i="56"/>
  <c r="BB32" i="56"/>
  <c r="F3" i="56"/>
  <c r="G3" i="56" s="1"/>
  <c r="F27" i="56"/>
  <c r="G27" i="56" s="1"/>
  <c r="AH32" i="56"/>
  <c r="F35" i="56"/>
  <c r="G35" i="56" s="1"/>
  <c r="Y35" i="56" s="1"/>
  <c r="AH51" i="56"/>
  <c r="F129" i="56"/>
  <c r="G129" i="56" s="1"/>
  <c r="F82" i="56"/>
  <c r="G82" i="56" s="1"/>
  <c r="F72" i="56"/>
  <c r="G72" i="56" s="1"/>
  <c r="F11" i="56"/>
  <c r="G11" i="56" s="1"/>
  <c r="F113" i="56"/>
  <c r="G113" i="56" s="1"/>
  <c r="L44" i="55"/>
  <c r="M44" i="55"/>
  <c r="Q44" i="55"/>
  <c r="BA44" i="55" s="1"/>
  <c r="BB44" i="55" s="1"/>
  <c r="R44" i="55"/>
  <c r="P44" i="55"/>
  <c r="V44" i="55"/>
  <c r="AY44" i="55" s="1"/>
  <c r="N44" i="55"/>
  <c r="S44" i="55"/>
  <c r="M11" i="55"/>
  <c r="N11" i="55"/>
  <c r="L11" i="55"/>
  <c r="L68" i="55"/>
  <c r="N68" i="55"/>
  <c r="Y68" i="55"/>
  <c r="AB68" i="55"/>
  <c r="W68" i="55"/>
  <c r="M68" i="55"/>
  <c r="AA68" i="55"/>
  <c r="AA16" i="55"/>
  <c r="P16" i="55"/>
  <c r="Z16" i="55"/>
  <c r="AZ16" i="55" s="1"/>
  <c r="Q16" i="55"/>
  <c r="BA16" i="55" s="1"/>
  <c r="Y16" i="55"/>
  <c r="AB16" i="55"/>
  <c r="AU16" i="55"/>
  <c r="U16" i="55"/>
  <c r="W16" i="55"/>
  <c r="R16" i="55"/>
  <c r="S16" i="55"/>
  <c r="AE16" i="55" a="1"/>
  <c r="AE16" i="55" s="1"/>
  <c r="V16" i="55"/>
  <c r="AY16" i="55" s="1"/>
  <c r="M13" i="55"/>
  <c r="L13" i="55"/>
  <c r="U37" i="55"/>
  <c r="AB37" i="55"/>
  <c r="S37" i="55"/>
  <c r="Z37" i="55"/>
  <c r="AZ37" i="55" s="1"/>
  <c r="AA37" i="55"/>
  <c r="M40" i="55"/>
  <c r="AG40" i="55" s="1"/>
  <c r="L40" i="55"/>
  <c r="Z100" i="55"/>
  <c r="AZ100" i="55" s="1"/>
  <c r="R100" i="55"/>
  <c r="P100" i="55"/>
  <c r="V100" i="55"/>
  <c r="AY100" i="55" s="1"/>
  <c r="Z105" i="55"/>
  <c r="AZ105" i="55" s="1"/>
  <c r="M69" i="55"/>
  <c r="N69" i="55"/>
  <c r="AA81" i="55"/>
  <c r="R117" i="55"/>
  <c r="AA21" i="55"/>
  <c r="AB54" i="55"/>
  <c r="Q50" i="55"/>
  <c r="BA50" i="55" s="1"/>
  <c r="P105" i="55"/>
  <c r="P37" i="55"/>
  <c r="AB31" i="55"/>
  <c r="AB96" i="55"/>
  <c r="W96" i="55"/>
  <c r="U40" i="55"/>
  <c r="S35" i="55"/>
  <c r="Y35" i="55"/>
  <c r="R35" i="55"/>
  <c r="Y40" i="55"/>
  <c r="AA100" i="55"/>
  <c r="Z70" i="55"/>
  <c r="AZ70" i="55" s="1"/>
  <c r="L90" i="55"/>
  <c r="N96" i="55"/>
  <c r="M96" i="55"/>
  <c r="L96" i="55"/>
  <c r="N125" i="55"/>
  <c r="M125" i="55"/>
  <c r="N107" i="55"/>
  <c r="L107" i="55"/>
  <c r="M60" i="55"/>
  <c r="M36" i="55"/>
  <c r="AG36" i="55" s="1"/>
  <c r="L36" i="55"/>
  <c r="P12" i="55"/>
  <c r="Q12" i="55"/>
  <c r="BA12" i="55" s="1"/>
  <c r="BB12" i="55" s="1"/>
  <c r="M12" i="55"/>
  <c r="R12" i="55"/>
  <c r="L12" i="55"/>
  <c r="M14" i="55"/>
  <c r="N14" i="55"/>
  <c r="L14" i="55"/>
  <c r="W107" i="55"/>
  <c r="AE107" i="55" a="1"/>
  <c r="AE107" i="55" s="1"/>
  <c r="AA107" i="55"/>
  <c r="V107" i="55"/>
  <c r="AY107" i="55" s="1"/>
  <c r="R107" i="55"/>
  <c r="Z116" i="55"/>
  <c r="AZ116" i="55" s="1"/>
  <c r="V116" i="55"/>
  <c r="AY116" i="55" s="1"/>
  <c r="BB116" i="55" s="1"/>
  <c r="P81" i="55"/>
  <c r="S117" i="55"/>
  <c r="P21" i="55"/>
  <c r="U54" i="55"/>
  <c r="V50" i="55"/>
  <c r="AY50" i="55" s="1"/>
  <c r="R105" i="55"/>
  <c r="Q37" i="55"/>
  <c r="BA37" i="55" s="1"/>
  <c r="R119" i="55"/>
  <c r="W100" i="55"/>
  <c r="Y107" i="55"/>
  <c r="R96" i="55"/>
  <c r="U88" i="55"/>
  <c r="L69" i="55"/>
  <c r="Z40" i="55"/>
  <c r="AZ40" i="55" s="1"/>
  <c r="AB100" i="55"/>
  <c r="W15" i="55"/>
  <c r="Q15" i="55"/>
  <c r="BA15" i="55" s="1"/>
  <c r="BB15" i="55" s="1"/>
  <c r="AE15" i="55" a="1"/>
  <c r="AE15" i="55" s="1"/>
  <c r="U15" i="55"/>
  <c r="N112" i="55"/>
  <c r="M112" i="55"/>
  <c r="L114" i="55"/>
  <c r="N114" i="55"/>
  <c r="L82" i="55"/>
  <c r="N82" i="55"/>
  <c r="M67" i="55"/>
  <c r="L67" i="55"/>
  <c r="N27" i="55"/>
  <c r="L27" i="55"/>
  <c r="M27" i="55"/>
  <c r="N19" i="55"/>
  <c r="M19" i="55"/>
  <c r="S75" i="55"/>
  <c r="AA75" i="55"/>
  <c r="Z75" i="55"/>
  <c r="AZ75" i="55" s="1"/>
  <c r="Y75" i="55"/>
  <c r="U75" i="55"/>
  <c r="W75" i="55"/>
  <c r="Z81" i="55"/>
  <c r="AZ81" i="55" s="1"/>
  <c r="Y100" i="55"/>
  <c r="N92" i="55"/>
  <c r="M92" i="55"/>
  <c r="R67" i="55"/>
  <c r="Q67" i="55"/>
  <c r="BA67" i="55" s="1"/>
  <c r="Q81" i="55"/>
  <c r="BA81" i="55" s="1"/>
  <c r="BB81" i="55" s="1"/>
  <c r="AS117" i="55"/>
  <c r="AF117" i="55" s="1"/>
  <c r="AB21" i="55"/>
  <c r="V54" i="55"/>
  <c r="AY54" i="55" s="1"/>
  <c r="Y105" i="55"/>
  <c r="P30" i="55"/>
  <c r="Q30" i="55"/>
  <c r="BA30" i="55" s="1"/>
  <c r="BB30" i="55" s="1"/>
  <c r="P35" i="55"/>
  <c r="W35" i="55"/>
  <c r="Y115" i="55"/>
  <c r="V37" i="55"/>
  <c r="AY37" i="55" s="1"/>
  <c r="S100" i="55"/>
  <c r="M98" i="55"/>
  <c r="P107" i="55"/>
  <c r="N40" i="55"/>
  <c r="AB4" i="55"/>
  <c r="N4" i="55"/>
  <c r="R15" i="55"/>
  <c r="AB75" i="55"/>
  <c r="AA36" i="55"/>
  <c r="L3" i="55"/>
  <c r="U100" i="55"/>
  <c r="S24" i="55"/>
  <c r="W24" i="55"/>
  <c r="Z24" i="55"/>
  <c r="AZ24" i="55" s="1"/>
  <c r="Q24" i="55"/>
  <c r="BA24" i="55" s="1"/>
  <c r="P24" i="55"/>
  <c r="V68" i="55"/>
  <c r="AY68" i="55" s="1"/>
  <c r="U68" i="55"/>
  <c r="Z68" i="55"/>
  <c r="AZ68" i="55" s="1"/>
  <c r="AX73" i="55"/>
  <c r="AG73" i="55"/>
  <c r="F73" i="55"/>
  <c r="G73" i="55" s="1"/>
  <c r="AX57" i="55"/>
  <c r="AH57" i="55"/>
  <c r="AX49" i="55"/>
  <c r="AH49" i="55"/>
  <c r="AX41" i="55"/>
  <c r="F41" i="55"/>
  <c r="G41" i="55" s="1"/>
  <c r="AA41" i="55" s="1"/>
  <c r="AH41" i="55"/>
  <c r="AX25" i="55"/>
  <c r="AH25" i="55"/>
  <c r="F25" i="55"/>
  <c r="G25" i="55" s="1"/>
  <c r="AX17" i="55"/>
  <c r="AH17" i="55"/>
  <c r="F17" i="55"/>
  <c r="G17" i="55" s="1"/>
  <c r="M105" i="55"/>
  <c r="L105" i="55"/>
  <c r="N97" i="55"/>
  <c r="L97" i="55"/>
  <c r="L66" i="55"/>
  <c r="M66" i="55"/>
  <c r="L58" i="55"/>
  <c r="N58" i="55"/>
  <c r="M50" i="55"/>
  <c r="AG50" i="55" s="1"/>
  <c r="L50" i="55"/>
  <c r="P54" i="55"/>
  <c r="Z31" i="55"/>
  <c r="AZ31" i="55" s="1"/>
  <c r="AS88" i="55"/>
  <c r="AF88" i="55" s="1"/>
  <c r="Z88" i="55"/>
  <c r="AZ88" i="55" s="1"/>
  <c r="S88" i="55"/>
  <c r="Q88" i="55"/>
  <c r="BA88" i="55" s="1"/>
  <c r="L5" i="55"/>
  <c r="N5" i="55"/>
  <c r="M5" i="55"/>
  <c r="U67" i="55"/>
  <c r="AA67" i="55"/>
  <c r="R81" i="55"/>
  <c r="V117" i="55"/>
  <c r="AY117" i="55" s="1"/>
  <c r="U117" i="55"/>
  <c r="Y21" i="55"/>
  <c r="Q21" i="55"/>
  <c r="BA21" i="55" s="1"/>
  <c r="Z54" i="55"/>
  <c r="AZ54" i="55" s="1"/>
  <c r="BB54" i="55" s="1"/>
  <c r="Y54" i="55"/>
  <c r="S105" i="55"/>
  <c r="P28" i="55"/>
  <c r="S28" i="55"/>
  <c r="AE30" i="55" a="1"/>
  <c r="AE30" i="55" s="1"/>
  <c r="AA30" i="55"/>
  <c r="Z35" i="55"/>
  <c r="AZ35" i="55" s="1"/>
  <c r="U115" i="55"/>
  <c r="W37" i="55"/>
  <c r="N129" i="55"/>
  <c r="AA116" i="55"/>
  <c r="L112" i="55"/>
  <c r="AS100" i="55"/>
  <c r="AF100" i="55" s="1"/>
  <c r="Z107" i="55"/>
  <c r="AZ107" i="55" s="1"/>
  <c r="L83" i="55"/>
  <c r="W77" i="55"/>
  <c r="S77" i="55"/>
  <c r="AA88" i="55"/>
  <c r="L60" i="55"/>
  <c r="L28" i="55"/>
  <c r="W4" i="55"/>
  <c r="AB15" i="55"/>
  <c r="Q75" i="55"/>
  <c r="BA75" i="55" s="1"/>
  <c r="BB75" i="55" s="1"/>
  <c r="M3" i="55"/>
  <c r="AG3" i="55" s="1"/>
  <c r="L129" i="55"/>
  <c r="AB88" i="55"/>
  <c r="U22" i="55"/>
  <c r="AU22" i="55"/>
  <c r="AA22" i="55"/>
  <c r="W22" i="55"/>
  <c r="L24" i="55"/>
  <c r="M24" i="55"/>
  <c r="AG24" i="55" s="1"/>
  <c r="N47" i="55"/>
  <c r="M47" i="55"/>
  <c r="AX64" i="55"/>
  <c r="AH64" i="55"/>
  <c r="F64" i="55"/>
  <c r="G64" i="55" s="1"/>
  <c r="AX48" i="55"/>
  <c r="BB48" i="55" s="1"/>
  <c r="AH48" i="55"/>
  <c r="AX16" i="55"/>
  <c r="AH16" i="55"/>
  <c r="AX8" i="55"/>
  <c r="AH8" i="55"/>
  <c r="F8" i="55"/>
  <c r="G8" i="55" s="1"/>
  <c r="W81" i="55"/>
  <c r="Z21" i="55"/>
  <c r="AZ21" i="55" s="1"/>
  <c r="Y96" i="55"/>
  <c r="AA96" i="55"/>
  <c r="U96" i="55"/>
  <c r="AE96" i="55" a="1"/>
  <c r="AE96" i="55" s="1"/>
  <c r="N120" i="55"/>
  <c r="L120" i="55"/>
  <c r="M61" i="55"/>
  <c r="L61" i="55"/>
  <c r="W67" i="55"/>
  <c r="U81" i="55"/>
  <c r="AB81" i="55"/>
  <c r="Z117" i="55"/>
  <c r="AZ117" i="55" s="1"/>
  <c r="BB117" i="55" s="1"/>
  <c r="Y117" i="55"/>
  <c r="R21" i="55"/>
  <c r="W21" i="55"/>
  <c r="AA54" i="55"/>
  <c r="S54" i="55"/>
  <c r="AS105" i="55"/>
  <c r="AF105" i="55" s="1"/>
  <c r="Q92" i="55"/>
  <c r="BA92" i="55" s="1"/>
  <c r="BB92" i="55" s="1"/>
  <c r="V28" i="55"/>
  <c r="AY28" i="55" s="1"/>
  <c r="R30" i="55"/>
  <c r="S30" i="55"/>
  <c r="AU35" i="55"/>
  <c r="AV12" i="55" s="1"/>
  <c r="Z115" i="55"/>
  <c r="AZ115" i="55" s="1"/>
  <c r="Y37" i="55"/>
  <c r="Y127" i="55"/>
  <c r="Q127" i="55"/>
  <c r="BA127" i="55" s="1"/>
  <c r="BB127" i="55" s="1"/>
  <c r="U116" i="55"/>
  <c r="N98" i="55"/>
  <c r="Q107" i="55"/>
  <c r="BA107" i="55" s="1"/>
  <c r="BB107" i="55" s="1"/>
  <c r="P88" i="55"/>
  <c r="R56" i="55"/>
  <c r="Q56" i="55"/>
  <c r="BA56" i="55" s="1"/>
  <c r="AB56" i="55"/>
  <c r="V15" i="55"/>
  <c r="AY15" i="55" s="1"/>
  <c r="R75" i="55"/>
  <c r="AB36" i="55"/>
  <c r="S12" i="55"/>
  <c r="W40" i="55"/>
  <c r="P9" i="55"/>
  <c r="V9" i="55"/>
  <c r="AY9" i="55" s="1"/>
  <c r="BB9" i="55" s="1"/>
  <c r="Y9" i="55"/>
  <c r="W9" i="55"/>
  <c r="Q97" i="55"/>
  <c r="BA97" i="55" s="1"/>
  <c r="BB97" i="55" s="1"/>
  <c r="W97" i="55"/>
  <c r="V97" i="55"/>
  <c r="AY97" i="55" s="1"/>
  <c r="S97" i="55"/>
  <c r="U97" i="55"/>
  <c r="P97" i="55"/>
  <c r="AX79" i="55"/>
  <c r="F79" i="55"/>
  <c r="G79" i="55" s="1"/>
  <c r="AX31" i="55"/>
  <c r="AH31" i="55"/>
  <c r="N126" i="55"/>
  <c r="M126" i="55"/>
  <c r="L32" i="55"/>
  <c r="M32" i="55"/>
  <c r="N100" i="55"/>
  <c r="M100" i="55"/>
  <c r="S81" i="55"/>
  <c r="W117" i="55"/>
  <c r="U21" i="55"/>
  <c r="Q54" i="55"/>
  <c r="BA54" i="55" s="1"/>
  <c r="W105" i="55"/>
  <c r="AA92" i="55"/>
  <c r="V30" i="55"/>
  <c r="AY30" i="55" s="1"/>
  <c r="Z20" i="55"/>
  <c r="AZ20" i="55" s="1"/>
  <c r="Q35" i="55"/>
  <c r="BA35" i="55" s="1"/>
  <c r="AU37" i="55"/>
  <c r="M107" i="55"/>
  <c r="Q100" i="55"/>
  <c r="BA100" i="55" s="1"/>
  <c r="AB107" i="55"/>
  <c r="W115" i="55"/>
  <c r="V115" i="55"/>
  <c r="AY115" i="55" s="1"/>
  <c r="AB115" i="55"/>
  <c r="L88" i="55"/>
  <c r="L76" i="55"/>
  <c r="R88" i="55"/>
  <c r="L52" i="55"/>
  <c r="M82" i="55"/>
  <c r="Y4" i="55"/>
  <c r="AU15" i="55"/>
  <c r="AE75" i="55" a="1"/>
  <c r="AE75" i="55" s="1"/>
  <c r="V12" i="55"/>
  <c r="AY12" i="55" s="1"/>
  <c r="Y116" i="55"/>
  <c r="AA40" i="55"/>
  <c r="N61" i="55"/>
  <c r="M6" i="55"/>
  <c r="AG6" i="55" s="1"/>
  <c r="N6" i="55"/>
  <c r="Y36" i="55"/>
  <c r="Z36" i="55"/>
  <c r="AZ36" i="55" s="1"/>
  <c r="W36" i="55"/>
  <c r="R36" i="55"/>
  <c r="U36" i="55"/>
  <c r="AU40" i="55"/>
  <c r="P40" i="55"/>
  <c r="V40" i="55"/>
  <c r="AY40" i="55" s="1"/>
  <c r="AB40" i="55"/>
  <c r="AX126" i="55"/>
  <c r="F126" i="55"/>
  <c r="G126" i="55" s="1"/>
  <c r="AX102" i="55"/>
  <c r="F102" i="55"/>
  <c r="G102" i="55" s="1"/>
  <c r="AX78" i="55"/>
  <c r="F78" i="55"/>
  <c r="G78" i="55" s="1"/>
  <c r="AG8" i="55"/>
  <c r="F5" i="55"/>
  <c r="G5" i="55" s="1"/>
  <c r="AH13" i="55"/>
  <c r="AH45" i="55"/>
  <c r="F69" i="55"/>
  <c r="G69" i="55" s="1"/>
  <c r="AG56" i="55"/>
  <c r="AG25" i="55"/>
  <c r="BB2" i="55"/>
  <c r="F76" i="55"/>
  <c r="G76" i="55" s="1"/>
  <c r="F74" i="55"/>
  <c r="G74" i="55" s="1"/>
  <c r="Y127" i="54"/>
  <c r="AA127" i="54"/>
  <c r="P127" i="54"/>
  <c r="W127" i="54"/>
  <c r="S127" i="54"/>
  <c r="V127" i="54"/>
  <c r="AY127" i="54" s="1"/>
  <c r="AS127" i="54"/>
  <c r="AF127" i="54" s="1"/>
  <c r="U127" i="54"/>
  <c r="Z127" i="54"/>
  <c r="AZ127" i="54" s="1"/>
  <c r="Q127" i="54"/>
  <c r="BA127" i="54" s="1"/>
  <c r="R127" i="54"/>
  <c r="AB127" i="54"/>
  <c r="S119" i="54"/>
  <c r="N119" i="54"/>
  <c r="R119" i="54"/>
  <c r="M119" i="54"/>
  <c r="L119" i="54"/>
  <c r="Q119" i="54"/>
  <c r="BA119" i="54" s="1"/>
  <c r="BB119" i="54" s="1"/>
  <c r="V119" i="54"/>
  <c r="AY119" i="54" s="1"/>
  <c r="P119" i="54"/>
  <c r="N112" i="54"/>
  <c r="L112" i="54"/>
  <c r="M112" i="54"/>
  <c r="V112" i="54"/>
  <c r="AY112" i="54" s="1"/>
  <c r="L92" i="54"/>
  <c r="M92" i="54"/>
  <c r="U64" i="54"/>
  <c r="W64" i="54"/>
  <c r="U86" i="54"/>
  <c r="R112" i="54"/>
  <c r="R3" i="54"/>
  <c r="Z3" i="54"/>
  <c r="AZ3" i="54" s="1"/>
  <c r="AA10" i="54"/>
  <c r="Q124" i="54"/>
  <c r="BA124" i="54" s="1"/>
  <c r="U124" i="54"/>
  <c r="P123" i="54"/>
  <c r="W92" i="54"/>
  <c r="Y92" i="54"/>
  <c r="N64" i="54"/>
  <c r="U89" i="54"/>
  <c r="AU35" i="54"/>
  <c r="AA35" i="54"/>
  <c r="V35" i="54"/>
  <c r="AY35" i="54" s="1"/>
  <c r="Z35" i="54"/>
  <c r="AZ35" i="54" s="1"/>
  <c r="S35" i="54"/>
  <c r="P35" i="54"/>
  <c r="AB35" i="54"/>
  <c r="W35" i="54"/>
  <c r="AE35" i="54" a="1"/>
  <c r="AE35" i="54" s="1"/>
  <c r="M71" i="54"/>
  <c r="N71" i="54"/>
  <c r="W115" i="54"/>
  <c r="V115" i="54"/>
  <c r="AY115" i="54" s="1"/>
  <c r="AA115" i="54"/>
  <c r="Z115" i="54"/>
  <c r="AZ115" i="54" s="1"/>
  <c r="V116" i="54"/>
  <c r="AY116" i="54" s="1"/>
  <c r="M116" i="54"/>
  <c r="L116" i="54"/>
  <c r="N53" i="54"/>
  <c r="L53" i="54"/>
  <c r="M53" i="54"/>
  <c r="M45" i="54"/>
  <c r="AG45" i="54" s="1"/>
  <c r="N45" i="54"/>
  <c r="N37" i="54"/>
  <c r="M37" i="54"/>
  <c r="N29" i="54"/>
  <c r="L29" i="54"/>
  <c r="N5" i="54"/>
  <c r="L5" i="54"/>
  <c r="AX117" i="54"/>
  <c r="F117" i="54"/>
  <c r="G117" i="54" s="1"/>
  <c r="AX93" i="54"/>
  <c r="F93" i="54"/>
  <c r="G93" i="54" s="1"/>
  <c r="AX85" i="54"/>
  <c r="F85" i="54"/>
  <c r="G85" i="54" s="1"/>
  <c r="AX77" i="54"/>
  <c r="F77" i="54"/>
  <c r="G77" i="54" s="1"/>
  <c r="AA77" i="54" s="1"/>
  <c r="W61" i="54"/>
  <c r="S61" i="54"/>
  <c r="AU61" i="54"/>
  <c r="Q61" i="54"/>
  <c r="BA61" i="54" s="1"/>
  <c r="AA61" i="54"/>
  <c r="Z61" i="54"/>
  <c r="AZ61" i="54" s="1"/>
  <c r="AX45" i="54"/>
  <c r="F45" i="54"/>
  <c r="G45" i="54" s="1"/>
  <c r="AE45" i="54" s="1" a="1"/>
  <c r="AE45" i="54" s="1"/>
  <c r="AD45" i="54" s="1"/>
  <c r="AC45" i="54" s="1"/>
  <c r="AU29" i="54"/>
  <c r="AV105" i="54" s="1"/>
  <c r="AB29" i="54"/>
  <c r="R29" i="54"/>
  <c r="W29" i="54"/>
  <c r="Q29" i="54"/>
  <c r="BA29" i="54" s="1"/>
  <c r="V29" i="54"/>
  <c r="AY29" i="54" s="1"/>
  <c r="Z29" i="54"/>
  <c r="AZ29" i="54" s="1"/>
  <c r="AX21" i="54"/>
  <c r="F21" i="54"/>
  <c r="G21" i="54" s="1"/>
  <c r="U21" i="54" s="1"/>
  <c r="AX5" i="54"/>
  <c r="F5" i="54"/>
  <c r="G5" i="54" s="1"/>
  <c r="S3" i="54"/>
  <c r="N13" i="54"/>
  <c r="L13" i="54"/>
  <c r="M23" i="54"/>
  <c r="L23" i="54"/>
  <c r="N23" i="54"/>
  <c r="S84" i="54"/>
  <c r="M35" i="54"/>
  <c r="L35" i="54"/>
  <c r="W60" i="54"/>
  <c r="Z64" i="54"/>
  <c r="AZ64" i="54" s="1"/>
  <c r="S86" i="54"/>
  <c r="P86" i="54"/>
  <c r="P3" i="54"/>
  <c r="Y3" i="54"/>
  <c r="AB124" i="54"/>
  <c r="AA123" i="54"/>
  <c r="AB107" i="54"/>
  <c r="V92" i="54"/>
  <c r="AY92" i="54" s="1"/>
  <c r="V89" i="54"/>
  <c r="AY89" i="54" s="1"/>
  <c r="N35" i="54"/>
  <c r="Z7" i="54"/>
  <c r="AZ7" i="54" s="1"/>
  <c r="Y7" i="54"/>
  <c r="S7" i="54"/>
  <c r="AU7" i="54"/>
  <c r="R7" i="54"/>
  <c r="AE7" i="54" a="1"/>
  <c r="AE7" i="54" s="1"/>
  <c r="AA7" i="54"/>
  <c r="V7" i="54"/>
  <c r="AY7" i="54" s="1"/>
  <c r="AU9" i="54"/>
  <c r="V9" i="54"/>
  <c r="AY9" i="54" s="1"/>
  <c r="R9" i="54"/>
  <c r="Z9" i="54"/>
  <c r="AZ9" i="54" s="1"/>
  <c r="AB9" i="54"/>
  <c r="AA9" i="54"/>
  <c r="P9" i="54"/>
  <c r="W9" i="54"/>
  <c r="N46" i="54"/>
  <c r="M46" i="54"/>
  <c r="AG46" i="54" s="1"/>
  <c r="S49" i="54"/>
  <c r="Y49" i="54"/>
  <c r="W49" i="54"/>
  <c r="AU49" i="54"/>
  <c r="AB49" i="54"/>
  <c r="Q49" i="54"/>
  <c r="BA49" i="54" s="1"/>
  <c r="R49" i="54"/>
  <c r="AA49" i="54"/>
  <c r="N72" i="54"/>
  <c r="L72" i="54"/>
  <c r="AS75" i="54"/>
  <c r="AF75" i="54" s="1"/>
  <c r="Q75" i="54"/>
  <c r="BA75" i="54" s="1"/>
  <c r="W75" i="54"/>
  <c r="U75" i="54"/>
  <c r="V75" i="54"/>
  <c r="AY75" i="54" s="1"/>
  <c r="AB75" i="54"/>
  <c r="P75" i="54"/>
  <c r="N58" i="54"/>
  <c r="M58" i="54"/>
  <c r="L50" i="54"/>
  <c r="M50" i="54"/>
  <c r="L42" i="54"/>
  <c r="M42" i="54"/>
  <c r="AG42" i="54" s="1"/>
  <c r="M26" i="54"/>
  <c r="AG26" i="54" s="1"/>
  <c r="N26" i="54"/>
  <c r="M18" i="54"/>
  <c r="L18" i="54"/>
  <c r="L10" i="54"/>
  <c r="N10" i="54"/>
  <c r="AX90" i="54"/>
  <c r="F90" i="54"/>
  <c r="G90" i="54" s="1"/>
  <c r="AX74" i="54"/>
  <c r="F74" i="54"/>
  <c r="G74" i="54" s="1"/>
  <c r="Q74" i="54" s="1"/>
  <c r="BA74" i="54" s="1"/>
  <c r="AA58" i="54"/>
  <c r="S58" i="54"/>
  <c r="Y58" i="54"/>
  <c r="Z58" i="54"/>
  <c r="AZ58" i="54" s="1"/>
  <c r="U58" i="54"/>
  <c r="W58" i="54"/>
  <c r="V58" i="54"/>
  <c r="AY58" i="54" s="1"/>
  <c r="AX50" i="54"/>
  <c r="AH50" i="54"/>
  <c r="AX26" i="54"/>
  <c r="F26" i="54"/>
  <c r="G26" i="54" s="1"/>
  <c r="AX18" i="54"/>
  <c r="F18" i="54"/>
  <c r="G18" i="54" s="1"/>
  <c r="AX10" i="54"/>
  <c r="AH10" i="54"/>
  <c r="M65" i="54"/>
  <c r="AG65" i="54" s="1"/>
  <c r="L65" i="54"/>
  <c r="L84" i="54"/>
  <c r="N84" i="54"/>
  <c r="Q86" i="54"/>
  <c r="BA86" i="54" s="1"/>
  <c r="BB86" i="54" s="1"/>
  <c r="Y86" i="54"/>
  <c r="AU3" i="54"/>
  <c r="Z92" i="54"/>
  <c r="AZ92" i="54" s="1"/>
  <c r="BB92" i="54" s="1"/>
  <c r="N11" i="54"/>
  <c r="Y11" i="54"/>
  <c r="Z11" i="54"/>
  <c r="AZ11" i="54" s="1"/>
  <c r="L11" i="54"/>
  <c r="V11" i="54"/>
  <c r="AY11" i="54" s="1"/>
  <c r="BB11" i="54" s="1"/>
  <c r="U11" i="54"/>
  <c r="AA11" i="54"/>
  <c r="V51" i="54"/>
  <c r="AY51" i="54" s="1"/>
  <c r="Y51" i="54"/>
  <c r="AE51" i="54" a="1"/>
  <c r="AE51" i="54" s="1"/>
  <c r="W51" i="54"/>
  <c r="S51" i="54"/>
  <c r="AB51" i="54"/>
  <c r="AU51" i="54"/>
  <c r="AA51" i="54"/>
  <c r="Z51" i="54"/>
  <c r="AZ51" i="54" s="1"/>
  <c r="N2" i="54"/>
  <c r="L2" i="54"/>
  <c r="M122" i="54"/>
  <c r="L122" i="54"/>
  <c r="M107" i="54"/>
  <c r="L107" i="54"/>
  <c r="AB65" i="54"/>
  <c r="S23" i="54"/>
  <c r="V86" i="54"/>
  <c r="AY86" i="54" s="1"/>
  <c r="Z86" i="54"/>
  <c r="AZ86" i="54" s="1"/>
  <c r="U3" i="54"/>
  <c r="AU10" i="54"/>
  <c r="W124" i="54"/>
  <c r="AS124" i="54"/>
  <c r="AF124" i="54" s="1"/>
  <c r="S99" i="54"/>
  <c r="AE84" i="54" a="1"/>
  <c r="AE84" i="54" s="1"/>
  <c r="N65" i="54"/>
  <c r="N114" i="54"/>
  <c r="S107" i="54"/>
  <c r="R107" i="54"/>
  <c r="Z107" i="54"/>
  <c r="AZ107" i="54" s="1"/>
  <c r="Y109" i="54"/>
  <c r="R109" i="54"/>
  <c r="AS109" i="54"/>
  <c r="AF109" i="54" s="1"/>
  <c r="M97" i="54"/>
  <c r="L97" i="54"/>
  <c r="M89" i="54"/>
  <c r="N89" i="54"/>
  <c r="N81" i="54"/>
  <c r="L81" i="54"/>
  <c r="M73" i="54"/>
  <c r="L73" i="54"/>
  <c r="N73" i="54"/>
  <c r="M17" i="54"/>
  <c r="AG17" i="54" s="1"/>
  <c r="L17" i="54"/>
  <c r="U65" i="54"/>
  <c r="AA65" i="54"/>
  <c r="W86" i="54"/>
  <c r="V3" i="54"/>
  <c r="AY3" i="54" s="1"/>
  <c r="N92" i="54"/>
  <c r="AA70" i="54"/>
  <c r="W70" i="54"/>
  <c r="M87" i="54"/>
  <c r="N87" i="54"/>
  <c r="L87" i="54"/>
  <c r="Q89" i="54"/>
  <c r="BA89" i="54" s="1"/>
  <c r="BB89" i="54" s="1"/>
  <c r="P89" i="54"/>
  <c r="AA89" i="54"/>
  <c r="AE89" i="54" a="1"/>
  <c r="AE89" i="54" s="1"/>
  <c r="W89" i="54"/>
  <c r="S89" i="54"/>
  <c r="Y89" i="54"/>
  <c r="U123" i="54"/>
  <c r="V123" i="54"/>
  <c r="AY123" i="54" s="1"/>
  <c r="AS123" i="54"/>
  <c r="AF123" i="54" s="1"/>
  <c r="L104" i="54"/>
  <c r="M104" i="54"/>
  <c r="M60" i="54"/>
  <c r="AG60" i="54" s="1"/>
  <c r="L60" i="54"/>
  <c r="W65" i="54"/>
  <c r="V65" i="54"/>
  <c r="AY65" i="54" s="1"/>
  <c r="V23" i="54"/>
  <c r="AY23" i="54" s="1"/>
  <c r="AA86" i="54"/>
  <c r="P104" i="54"/>
  <c r="Q3" i="54"/>
  <c r="BA3" i="54" s="1"/>
  <c r="BB3" i="54" s="1"/>
  <c r="W10" i="54"/>
  <c r="P124" i="54"/>
  <c r="Y123" i="54"/>
  <c r="S123" i="54"/>
  <c r="M13" i="54"/>
  <c r="AG13" i="54" s="1"/>
  <c r="M84" i="54"/>
  <c r="Y19" i="54"/>
  <c r="V19" i="54"/>
  <c r="AY19" i="54" s="1"/>
  <c r="U19" i="54"/>
  <c r="AB19" i="54"/>
  <c r="Q19" i="54"/>
  <c r="BA19" i="54" s="1"/>
  <c r="BB19" i="54" s="1"/>
  <c r="W19" i="54"/>
  <c r="Z19" i="54"/>
  <c r="AZ19" i="54" s="1"/>
  <c r="N31" i="54"/>
  <c r="AA31" i="54"/>
  <c r="V31" i="54"/>
  <c r="AY31" i="54" s="1"/>
  <c r="BB31" i="54" s="1"/>
  <c r="Z31" i="54"/>
  <c r="AZ31" i="54" s="1"/>
  <c r="U31" i="54"/>
  <c r="N38" i="54"/>
  <c r="P38" i="54"/>
  <c r="M38" i="54"/>
  <c r="L38" i="54"/>
  <c r="S38" i="54"/>
  <c r="M57" i="54"/>
  <c r="N57" i="54"/>
  <c r="N85" i="54"/>
  <c r="L85" i="54"/>
  <c r="M55" i="54"/>
  <c r="L55" i="54"/>
  <c r="M47" i="54"/>
  <c r="N47" i="54"/>
  <c r="N7" i="54"/>
  <c r="L7" i="54"/>
  <c r="AX103" i="54"/>
  <c r="F103" i="54"/>
  <c r="G103" i="54" s="1"/>
  <c r="AX95" i="54"/>
  <c r="F95" i="54"/>
  <c r="G95" i="54" s="1"/>
  <c r="AX63" i="54"/>
  <c r="AH63" i="54"/>
  <c r="F63" i="54"/>
  <c r="G63" i="54" s="1"/>
  <c r="AX55" i="54"/>
  <c r="AH55" i="54"/>
  <c r="F55" i="54"/>
  <c r="G55" i="54" s="1"/>
  <c r="Y76" i="54"/>
  <c r="AB76" i="54"/>
  <c r="Y65" i="54"/>
  <c r="AB64" i="54"/>
  <c r="AA3" i="54"/>
  <c r="Y10" i="54"/>
  <c r="Z124" i="54"/>
  <c r="AZ124" i="54" s="1"/>
  <c r="W123" i="54"/>
  <c r="AA107" i="54"/>
  <c r="AA76" i="54"/>
  <c r="M2" i="54"/>
  <c r="N54" i="54"/>
  <c r="L64" i="54"/>
  <c r="AU50" i="54"/>
  <c r="U50" i="54"/>
  <c r="Q50" i="54"/>
  <c r="BA50" i="54" s="1"/>
  <c r="AA50" i="54"/>
  <c r="Z50" i="54"/>
  <c r="AZ50" i="54" s="1"/>
  <c r="V50" i="54"/>
  <c r="AY50" i="54" s="1"/>
  <c r="P50" i="54"/>
  <c r="AE50" i="54" a="1"/>
  <c r="AE50" i="54" s="1"/>
  <c r="Z52" i="54"/>
  <c r="AZ52" i="54" s="1"/>
  <c r="Y52" i="54"/>
  <c r="U52" i="54"/>
  <c r="AE52" i="54" a="1"/>
  <c r="AE52" i="54" s="1"/>
  <c r="R52" i="54"/>
  <c r="AB52" i="54"/>
  <c r="V52" i="54"/>
  <c r="AY52" i="54" s="1"/>
  <c r="AU52" i="54"/>
  <c r="AA52" i="54"/>
  <c r="P92" i="54"/>
  <c r="AS92" i="54"/>
  <c r="AF92" i="54" s="1"/>
  <c r="S92" i="54"/>
  <c r="AA92" i="54"/>
  <c r="AB92" i="54"/>
  <c r="R92" i="54"/>
  <c r="W99" i="54"/>
  <c r="P99" i="54"/>
  <c r="V99" i="54"/>
  <c r="AY99" i="54" s="1"/>
  <c r="V101" i="54"/>
  <c r="AY101" i="54" s="1"/>
  <c r="AA101" i="54"/>
  <c r="W101" i="54"/>
  <c r="R101" i="54"/>
  <c r="AB101" i="54"/>
  <c r="Z101" i="54"/>
  <c r="AZ101" i="54" s="1"/>
  <c r="U101" i="54"/>
  <c r="F125" i="54"/>
  <c r="G125" i="54" s="1"/>
  <c r="M86" i="54"/>
  <c r="L86" i="54"/>
  <c r="N78" i="54"/>
  <c r="L78" i="54"/>
  <c r="L70" i="54"/>
  <c r="M70" i="54"/>
  <c r="N70" i="54"/>
  <c r="U62" i="54"/>
  <c r="W62" i="54"/>
  <c r="M62" i="54"/>
  <c r="AG62" i="54" s="1"/>
  <c r="V62" i="54"/>
  <c r="AY62" i="54" s="1"/>
  <c r="BB62" i="54" s="1"/>
  <c r="N62" i="54"/>
  <c r="Z62" i="54"/>
  <c r="AZ62" i="54" s="1"/>
  <c r="AB62" i="54"/>
  <c r="AH49" i="54"/>
  <c r="F73" i="54"/>
  <c r="G73" i="54" s="1"/>
  <c r="F81" i="54"/>
  <c r="G81" i="54" s="1"/>
  <c r="Y31" i="54"/>
  <c r="AH65" i="54"/>
  <c r="AH9" i="54"/>
  <c r="N24" i="54"/>
  <c r="AG16" i="54"/>
  <c r="Z93" i="54"/>
  <c r="AZ93" i="54" s="1"/>
  <c r="AE125" i="53" a="1"/>
  <c r="AE125" i="53" s="1"/>
  <c r="V125" i="53"/>
  <c r="AY125" i="53" s="1"/>
  <c r="R125" i="53"/>
  <c r="U125" i="53"/>
  <c r="AA125" i="53"/>
  <c r="S125" i="53"/>
  <c r="Z125" i="53"/>
  <c r="AZ125" i="53" s="1"/>
  <c r="Q125" i="53"/>
  <c r="BA125" i="53" s="1"/>
  <c r="BB125" i="53" s="1"/>
  <c r="AB125" i="53"/>
  <c r="Y125" i="53"/>
  <c r="W125" i="53"/>
  <c r="P125" i="53"/>
  <c r="V80" i="53"/>
  <c r="AY80" i="53" s="1"/>
  <c r="U80" i="53"/>
  <c r="AA80" i="53"/>
  <c r="Y80" i="53"/>
  <c r="Q80" i="53"/>
  <c r="BA80" i="53" s="1"/>
  <c r="BB80" i="53" s="1"/>
  <c r="W80" i="53"/>
  <c r="P80" i="53"/>
  <c r="AB80" i="53"/>
  <c r="R80" i="53"/>
  <c r="S80" i="53"/>
  <c r="AE80" i="53" a="1"/>
  <c r="AE80" i="53" s="1"/>
  <c r="Z80" i="53"/>
  <c r="AZ80" i="53" s="1"/>
  <c r="Y119" i="53"/>
  <c r="P119" i="53"/>
  <c r="V119" i="53"/>
  <c r="AY119" i="53" s="1"/>
  <c r="AB119" i="53"/>
  <c r="U119" i="53"/>
  <c r="W119" i="53"/>
  <c r="AS119" i="53"/>
  <c r="AF119" i="53" s="1"/>
  <c r="Z119" i="53"/>
  <c r="AZ119" i="53" s="1"/>
  <c r="S119" i="53"/>
  <c r="AA119" i="53"/>
  <c r="Q119" i="53"/>
  <c r="BA119" i="53" s="1"/>
  <c r="R119" i="53"/>
  <c r="M9" i="53"/>
  <c r="L9" i="53"/>
  <c r="Y63" i="53"/>
  <c r="S63" i="53"/>
  <c r="Z63" i="53"/>
  <c r="AZ63" i="53" s="1"/>
  <c r="V63" i="53"/>
  <c r="AY63" i="53" s="1"/>
  <c r="AA63" i="53"/>
  <c r="P63" i="53"/>
  <c r="W63" i="53"/>
  <c r="U81" i="53"/>
  <c r="Y107" i="53"/>
  <c r="Z105" i="53"/>
  <c r="AZ105" i="53" s="1"/>
  <c r="AS105" i="53"/>
  <c r="AF105" i="53" s="1"/>
  <c r="M100" i="53"/>
  <c r="R63" i="53"/>
  <c r="Q63" i="53"/>
  <c r="BA63" i="53" s="1"/>
  <c r="BB63" i="53" s="1"/>
  <c r="U4" i="53"/>
  <c r="AA4" i="53"/>
  <c r="S4" i="53"/>
  <c r="R4" i="53"/>
  <c r="W4" i="53"/>
  <c r="P4" i="53"/>
  <c r="V4" i="53"/>
  <c r="AY4" i="53" s="1"/>
  <c r="AU4" i="53"/>
  <c r="Y4" i="53"/>
  <c r="Q13" i="53"/>
  <c r="BA13" i="53" s="1"/>
  <c r="BB13" i="53" s="1"/>
  <c r="N13" i="53"/>
  <c r="L13" i="53"/>
  <c r="V13" i="53"/>
  <c r="AY13" i="53" s="1"/>
  <c r="S13" i="53"/>
  <c r="N27" i="53"/>
  <c r="M27" i="53"/>
  <c r="Q48" i="53"/>
  <c r="BA48" i="53" s="1"/>
  <c r="BB48" i="53" s="1"/>
  <c r="AE48" i="53" a="1"/>
  <c r="AE48" i="53" s="1"/>
  <c r="AA48" i="53"/>
  <c r="AU48" i="53"/>
  <c r="V48" i="53"/>
  <c r="AY48" i="53" s="1"/>
  <c r="S48" i="53"/>
  <c r="AB48" i="53"/>
  <c r="W48" i="53"/>
  <c r="R48" i="53"/>
  <c r="W53" i="53"/>
  <c r="P53" i="53"/>
  <c r="R53" i="53"/>
  <c r="Z53" i="53"/>
  <c r="AZ53" i="53" s="1"/>
  <c r="U53" i="53"/>
  <c r="V53" i="53"/>
  <c r="AY53" i="53" s="1"/>
  <c r="AU53" i="53"/>
  <c r="AB53" i="53"/>
  <c r="R74" i="53"/>
  <c r="Q74" i="53"/>
  <c r="BA74" i="53" s="1"/>
  <c r="BB74" i="53" s="1"/>
  <c r="V74" i="53"/>
  <c r="AY74" i="53" s="1"/>
  <c r="U74" i="53"/>
  <c r="Z74" i="53"/>
  <c r="AZ74" i="53" s="1"/>
  <c r="Y74" i="53"/>
  <c r="M77" i="53"/>
  <c r="L77" i="53"/>
  <c r="N77" i="53"/>
  <c r="N69" i="53"/>
  <c r="L69" i="53"/>
  <c r="L54" i="53"/>
  <c r="N54" i="53"/>
  <c r="L46" i="53"/>
  <c r="M46" i="53"/>
  <c r="L39" i="53"/>
  <c r="N39" i="53"/>
  <c r="S15" i="53"/>
  <c r="AU15" i="53"/>
  <c r="AB15" i="53"/>
  <c r="AE15" i="53" a="1"/>
  <c r="AE15" i="53" s="1"/>
  <c r="W15" i="53"/>
  <c r="U15" i="53"/>
  <c r="AA15" i="53"/>
  <c r="V15" i="53"/>
  <c r="AY15" i="53" s="1"/>
  <c r="Q15" i="53"/>
  <c r="BA15" i="53" s="1"/>
  <c r="BB15" i="53" s="1"/>
  <c r="Z15" i="53"/>
  <c r="AZ15" i="53" s="1"/>
  <c r="R67" i="53"/>
  <c r="U67" i="53"/>
  <c r="P67" i="53"/>
  <c r="Q67" i="53"/>
  <c r="BA67" i="53" s="1"/>
  <c r="W67" i="53"/>
  <c r="AB67" i="53"/>
  <c r="AA67" i="53"/>
  <c r="AX38" i="53"/>
  <c r="F38" i="53"/>
  <c r="G38" i="53" s="1"/>
  <c r="AA81" i="53"/>
  <c r="N114" i="53"/>
  <c r="W114" i="53"/>
  <c r="L107" i="53"/>
  <c r="S93" i="53"/>
  <c r="AU63" i="53"/>
  <c r="AV81" i="53" s="1"/>
  <c r="A81" i="53" s="1"/>
  <c r="S71" i="53"/>
  <c r="BB70" i="53"/>
  <c r="AH15" i="53"/>
  <c r="AA51" i="53"/>
  <c r="P51" i="53"/>
  <c r="Y51" i="53"/>
  <c r="U51" i="53"/>
  <c r="V51" i="53"/>
  <c r="AY51" i="53" s="1"/>
  <c r="AU51" i="53"/>
  <c r="W51" i="53"/>
  <c r="Q60" i="53"/>
  <c r="BA60" i="53" s="1"/>
  <c r="U60" i="53"/>
  <c r="V60" i="53"/>
  <c r="AY60" i="53" s="1"/>
  <c r="Z60" i="53"/>
  <c r="AZ60" i="53" s="1"/>
  <c r="AE60" i="53" a="1"/>
  <c r="AE60" i="53" s="1"/>
  <c r="P60" i="53"/>
  <c r="R60" i="53"/>
  <c r="AU60" i="53"/>
  <c r="S60" i="53"/>
  <c r="AA60" i="53"/>
  <c r="AA102" i="53"/>
  <c r="Z102" i="53"/>
  <c r="AZ102" i="53" s="1"/>
  <c r="P102" i="53"/>
  <c r="Q102" i="53"/>
  <c r="BA102" i="53" s="1"/>
  <c r="Y102" i="53"/>
  <c r="V102" i="53"/>
  <c r="AY102" i="53" s="1"/>
  <c r="W108" i="53"/>
  <c r="AE108" i="53" a="1"/>
  <c r="AE108" i="53" s="1"/>
  <c r="AB108" i="53"/>
  <c r="Y108" i="53"/>
  <c r="L129" i="53"/>
  <c r="M129" i="53"/>
  <c r="L29" i="53"/>
  <c r="N29" i="53"/>
  <c r="M29" i="53"/>
  <c r="M21" i="53"/>
  <c r="L21" i="53"/>
  <c r="N21" i="53"/>
  <c r="N5" i="53"/>
  <c r="M5" i="53"/>
  <c r="AG5" i="53" s="1"/>
  <c r="AX124" i="53"/>
  <c r="F124" i="53"/>
  <c r="G124" i="53" s="1"/>
  <c r="AX116" i="53"/>
  <c r="F116" i="53"/>
  <c r="G116" i="53" s="1"/>
  <c r="AX109" i="53"/>
  <c r="F109" i="53"/>
  <c r="G109" i="53" s="1"/>
  <c r="AX77" i="53"/>
  <c r="F77" i="53"/>
  <c r="G77" i="53" s="1"/>
  <c r="W77" i="53" s="1"/>
  <c r="AX61" i="53"/>
  <c r="F61" i="53"/>
  <c r="G61" i="53" s="1"/>
  <c r="AX53" i="53"/>
  <c r="AH53" i="53"/>
  <c r="AX29" i="53"/>
  <c r="AH29" i="53"/>
  <c r="F29" i="53"/>
  <c r="G29" i="53" s="1"/>
  <c r="Y29" i="53" s="1"/>
  <c r="AX14" i="53"/>
  <c r="F14" i="53"/>
  <c r="G14" i="53" s="1"/>
  <c r="AX6" i="53"/>
  <c r="F6" i="53"/>
  <c r="G6" i="53" s="1"/>
  <c r="Z69" i="53"/>
  <c r="AZ69" i="53" s="1"/>
  <c r="W69" i="53"/>
  <c r="AA69" i="53"/>
  <c r="V69" i="53"/>
  <c r="AY69" i="53" s="1"/>
  <c r="BB69" i="53" s="1"/>
  <c r="Y69" i="53"/>
  <c r="U69" i="53"/>
  <c r="S69" i="53"/>
  <c r="M122" i="53"/>
  <c r="L122" i="53"/>
  <c r="AX7" i="53"/>
  <c r="AH7" i="53"/>
  <c r="P27" i="53"/>
  <c r="Z81" i="53"/>
  <c r="AZ81" i="53" s="1"/>
  <c r="R81" i="53"/>
  <c r="W107" i="53"/>
  <c r="W31" i="53"/>
  <c r="U31" i="53"/>
  <c r="W24" i="53"/>
  <c r="R24" i="53"/>
  <c r="U41" i="53"/>
  <c r="Y28" i="53"/>
  <c r="Q37" i="53"/>
  <c r="BA37" i="53" s="1"/>
  <c r="W37" i="53"/>
  <c r="R105" i="53"/>
  <c r="P108" i="53"/>
  <c r="P93" i="53"/>
  <c r="W74" i="53"/>
  <c r="P69" i="53"/>
  <c r="P48" i="53"/>
  <c r="F45" i="53"/>
  <c r="G45" i="53" s="1"/>
  <c r="AH61" i="53"/>
  <c r="Y15" i="53"/>
  <c r="M13" i="53"/>
  <c r="Q54" i="53"/>
  <c r="BA54" i="53" s="1"/>
  <c r="AB54" i="53"/>
  <c r="U54" i="53"/>
  <c r="Z54" i="53"/>
  <c r="AZ54" i="53" s="1"/>
  <c r="V54" i="53"/>
  <c r="AY54" i="53" s="1"/>
  <c r="S54" i="53"/>
  <c r="R54" i="53"/>
  <c r="M104" i="53"/>
  <c r="L104" i="53"/>
  <c r="N82" i="53"/>
  <c r="M82" i="53"/>
  <c r="L82" i="53"/>
  <c r="L74" i="53"/>
  <c r="N74" i="53"/>
  <c r="N66" i="53"/>
  <c r="L66" i="53"/>
  <c r="M66" i="53"/>
  <c r="M59" i="53"/>
  <c r="L59" i="53"/>
  <c r="M43" i="53"/>
  <c r="L43" i="53"/>
  <c r="AB36" i="53"/>
  <c r="W36" i="53"/>
  <c r="Z36" i="53"/>
  <c r="AZ36" i="53" s="1"/>
  <c r="M12" i="53"/>
  <c r="L12" i="53"/>
  <c r="AX123" i="53"/>
  <c r="F123" i="53"/>
  <c r="G123" i="53" s="1"/>
  <c r="AX115" i="53"/>
  <c r="F115" i="53"/>
  <c r="G115" i="53" s="1"/>
  <c r="AX100" i="53"/>
  <c r="F100" i="53"/>
  <c r="G100" i="53" s="1"/>
  <c r="AX76" i="53"/>
  <c r="F76" i="53"/>
  <c r="G76" i="53" s="1"/>
  <c r="AX60" i="53"/>
  <c r="AH60" i="53"/>
  <c r="AA71" i="53"/>
  <c r="V71" i="53"/>
  <c r="AY71" i="53" s="1"/>
  <c r="Y71" i="53"/>
  <c r="Q71" i="53"/>
  <c r="BA71" i="53" s="1"/>
  <c r="P71" i="53"/>
  <c r="Z71" i="53"/>
  <c r="AZ71" i="53" s="1"/>
  <c r="N92" i="53"/>
  <c r="L92" i="53"/>
  <c r="U107" i="53"/>
  <c r="R27" i="53"/>
  <c r="Y81" i="53"/>
  <c r="AB81" i="53"/>
  <c r="S107" i="53"/>
  <c r="V107" i="53"/>
  <c r="AY107" i="53" s="1"/>
  <c r="Y31" i="53"/>
  <c r="U24" i="53"/>
  <c r="AB24" i="53"/>
  <c r="W41" i="53"/>
  <c r="P28" i="53"/>
  <c r="Q28" i="53"/>
  <c r="BA28" i="53" s="1"/>
  <c r="R37" i="53"/>
  <c r="AU37" i="53"/>
  <c r="W105" i="53"/>
  <c r="Z108" i="53"/>
  <c r="AZ108" i="53" s="1"/>
  <c r="U102" i="53"/>
  <c r="AE63" i="53" a="1"/>
  <c r="AE63" i="53" s="1"/>
  <c r="P74" i="53"/>
  <c r="W71" i="53"/>
  <c r="AB69" i="53"/>
  <c r="S67" i="53"/>
  <c r="Y53" i="53"/>
  <c r="Z48" i="53"/>
  <c r="AZ48" i="53" s="1"/>
  <c r="R51" i="53"/>
  <c r="AH45" i="53"/>
  <c r="P15" i="53"/>
  <c r="L30" i="53"/>
  <c r="N30" i="53"/>
  <c r="M30" i="53"/>
  <c r="N127" i="53"/>
  <c r="M127" i="53"/>
  <c r="N97" i="53"/>
  <c r="L97" i="53"/>
  <c r="N89" i="53"/>
  <c r="L89" i="53"/>
  <c r="M81" i="53"/>
  <c r="L81" i="53"/>
  <c r="L65" i="53"/>
  <c r="N65" i="53"/>
  <c r="N58" i="53"/>
  <c r="M58" i="53"/>
  <c r="L50" i="53"/>
  <c r="N50" i="53"/>
  <c r="L42" i="53"/>
  <c r="N42" i="53"/>
  <c r="M42" i="53"/>
  <c r="M35" i="53"/>
  <c r="AG35" i="53" s="1"/>
  <c r="N35" i="53"/>
  <c r="L35" i="53"/>
  <c r="P35" i="53"/>
  <c r="Y35" i="53"/>
  <c r="V35" i="53"/>
  <c r="AY35" i="53" s="1"/>
  <c r="W35" i="53"/>
  <c r="AB35" i="53"/>
  <c r="R35" i="53"/>
  <c r="Q93" i="53"/>
  <c r="BA93" i="53" s="1"/>
  <c r="Y93" i="53"/>
  <c r="AA93" i="53"/>
  <c r="AB93" i="53"/>
  <c r="AE93" i="53" a="1"/>
  <c r="AE93" i="53" s="1"/>
  <c r="V93" i="53"/>
  <c r="AY93" i="53" s="1"/>
  <c r="W93" i="53"/>
  <c r="V114" i="53"/>
  <c r="AY114" i="53" s="1"/>
  <c r="BB114" i="53" s="1"/>
  <c r="L114" i="53"/>
  <c r="U114" i="53"/>
  <c r="AX30" i="53"/>
  <c r="AH30" i="53"/>
  <c r="F30" i="53"/>
  <c r="G30" i="53" s="1"/>
  <c r="AB105" i="53"/>
  <c r="V27" i="53"/>
  <c r="AY27" i="53" s="1"/>
  <c r="AE81" i="53" a="1"/>
  <c r="AE81" i="53" s="1"/>
  <c r="V81" i="53"/>
  <c r="AY81" i="53" s="1"/>
  <c r="Y39" i="53"/>
  <c r="Z107" i="53"/>
  <c r="AZ107" i="53" s="1"/>
  <c r="AE107" i="53" a="1"/>
  <c r="AE107" i="53" s="1"/>
  <c r="Q31" i="53"/>
  <c r="BA31" i="53" s="1"/>
  <c r="BB31" i="53" s="1"/>
  <c r="Y24" i="53"/>
  <c r="V41" i="53"/>
  <c r="AY41" i="53" s="1"/>
  <c r="BB41" i="53" s="1"/>
  <c r="Y41" i="53"/>
  <c r="R28" i="53"/>
  <c r="AA28" i="53"/>
  <c r="S37" i="53"/>
  <c r="Y105" i="53"/>
  <c r="L100" i="53"/>
  <c r="AB102" i="53"/>
  <c r="M69" i="53"/>
  <c r="U63" i="53"/>
  <c r="AE74" i="53" a="1"/>
  <c r="AE74" i="53" s="1"/>
  <c r="Y67" i="53"/>
  <c r="AA53" i="53"/>
  <c r="U48" i="53"/>
  <c r="S51" i="53"/>
  <c r="AH37" i="53"/>
  <c r="AB63" i="53"/>
  <c r="R15" i="53"/>
  <c r="AH6" i="53"/>
  <c r="N9" i="53"/>
  <c r="AB4" i="53"/>
  <c r="L5" i="53"/>
  <c r="S53" i="53"/>
  <c r="M54" i="53"/>
  <c r="AH38" i="53"/>
  <c r="L52" i="53"/>
  <c r="N52" i="53"/>
  <c r="U70" i="53"/>
  <c r="P70" i="53"/>
  <c r="Q70" i="53"/>
  <c r="BA70" i="53" s="1"/>
  <c r="W70" i="53"/>
  <c r="AB70" i="53"/>
  <c r="AA70" i="53"/>
  <c r="P75" i="53"/>
  <c r="V75" i="53"/>
  <c r="AY75" i="53" s="1"/>
  <c r="L75" i="53"/>
  <c r="R75" i="53"/>
  <c r="Q75" i="53"/>
  <c r="BA75" i="53" s="1"/>
  <c r="BB75" i="53" s="1"/>
  <c r="L118" i="53"/>
  <c r="N118" i="53"/>
  <c r="L111" i="53"/>
  <c r="N111" i="53"/>
  <c r="L103" i="53"/>
  <c r="Y103" i="53"/>
  <c r="U103" i="53"/>
  <c r="M103" i="53"/>
  <c r="AB103" i="53"/>
  <c r="L88" i="53"/>
  <c r="N88" i="53"/>
  <c r="M88" i="53"/>
  <c r="AA34" i="53"/>
  <c r="L34" i="53"/>
  <c r="M34" i="53"/>
  <c r="AG34" i="53" s="1"/>
  <c r="V34" i="53"/>
  <c r="AY34" i="53" s="1"/>
  <c r="U34" i="53"/>
  <c r="P81" i="53"/>
  <c r="W81" i="53"/>
  <c r="U39" i="53"/>
  <c r="AB39" i="53"/>
  <c r="P107" i="53"/>
  <c r="Q107" i="53"/>
  <c r="BA107" i="53" s="1"/>
  <c r="AA31" i="53"/>
  <c r="Z24" i="53"/>
  <c r="AZ24" i="53" s="1"/>
  <c r="Z41" i="53"/>
  <c r="AZ41" i="53" s="1"/>
  <c r="AU41" i="53"/>
  <c r="AV35" i="53" s="1"/>
  <c r="V28" i="53"/>
  <c r="AY28" i="53" s="1"/>
  <c r="S28" i="53"/>
  <c r="V37" i="53"/>
  <c r="AY37" i="53" s="1"/>
  <c r="P105" i="53"/>
  <c r="V105" i="53"/>
  <c r="AY105" i="53" s="1"/>
  <c r="Q46" i="53"/>
  <c r="BA46" i="53" s="1"/>
  <c r="BB46" i="53" s="1"/>
  <c r="R46" i="53"/>
  <c r="AB114" i="53"/>
  <c r="Q108" i="53"/>
  <c r="BA108" i="53" s="1"/>
  <c r="BB108" i="53" s="1"/>
  <c r="R102" i="53"/>
  <c r="U93" i="53"/>
  <c r="U71" i="53"/>
  <c r="Q69" i="53"/>
  <c r="BA69" i="53" s="1"/>
  <c r="Z67" i="53"/>
  <c r="AZ67" i="53" s="1"/>
  <c r="Q53" i="53"/>
  <c r="BA53" i="53" s="1"/>
  <c r="Z51" i="53"/>
  <c r="AZ51" i="53" s="1"/>
  <c r="AB5" i="53"/>
  <c r="P13" i="53"/>
  <c r="N46" i="53"/>
  <c r="AA108" i="53"/>
  <c r="M114" i="53"/>
  <c r="AA74" i="53"/>
  <c r="W5" i="53"/>
  <c r="Q5" i="53"/>
  <c r="BA5" i="53" s="1"/>
  <c r="V5" i="53"/>
  <c r="AY5" i="53" s="1"/>
  <c r="Y5" i="53"/>
  <c r="AA5" i="53"/>
  <c r="AU5" i="53"/>
  <c r="S5" i="53"/>
  <c r="AH14" i="53"/>
  <c r="Z66" i="53"/>
  <c r="AZ66" i="53" s="1"/>
  <c r="W66" i="53"/>
  <c r="AA66" i="53"/>
  <c r="R66" i="53"/>
  <c r="V66" i="53"/>
  <c r="AY66" i="53" s="1"/>
  <c r="Y66" i="53"/>
  <c r="U66" i="53"/>
  <c r="S66" i="53"/>
  <c r="AA68" i="53"/>
  <c r="M48" i="53"/>
  <c r="N48" i="53"/>
  <c r="AX41" i="53"/>
  <c r="AH41" i="53"/>
  <c r="AX33" i="53"/>
  <c r="AH33" i="53"/>
  <c r="AX18" i="53"/>
  <c r="F18" i="53"/>
  <c r="G18" i="53" s="1"/>
  <c r="AX10" i="53"/>
  <c r="AH10" i="53"/>
  <c r="F10" i="53"/>
  <c r="G10" i="53" s="1"/>
  <c r="Q27" i="53"/>
  <c r="BA27" i="53" s="1"/>
  <c r="BB27" i="53" s="1"/>
  <c r="V39" i="53"/>
  <c r="AY39" i="53" s="1"/>
  <c r="BB39" i="53" s="1"/>
  <c r="R107" i="53"/>
  <c r="P31" i="53"/>
  <c r="AA98" i="53"/>
  <c r="AB41" i="53"/>
  <c r="Z28" i="53"/>
  <c r="AZ28" i="53" s="1"/>
  <c r="Q105" i="53"/>
  <c r="BA105" i="53" s="1"/>
  <c r="N122" i="53"/>
  <c r="V108" i="53"/>
  <c r="AY108" i="53" s="1"/>
  <c r="W102" i="53"/>
  <c r="V67" i="53"/>
  <c r="AY67" i="53" s="1"/>
  <c r="Q51" i="53"/>
  <c r="BA51" i="53" s="1"/>
  <c r="Z59" i="53"/>
  <c r="AZ59" i="53" s="1"/>
  <c r="U59" i="53"/>
  <c r="Y59" i="53"/>
  <c r="S59" i="53"/>
  <c r="R59" i="53"/>
  <c r="AB59" i="53"/>
  <c r="P59" i="53"/>
  <c r="V78" i="53"/>
  <c r="AY78" i="53" s="1"/>
  <c r="U78" i="53"/>
  <c r="AA78" i="53"/>
  <c r="Y78" i="53"/>
  <c r="Q78" i="53"/>
  <c r="BA78" i="53" s="1"/>
  <c r="BB78" i="53" s="1"/>
  <c r="W78" i="53"/>
  <c r="Z78" i="53"/>
  <c r="AZ78" i="53" s="1"/>
  <c r="S78" i="53"/>
  <c r="AA83" i="53"/>
  <c r="P83" i="53"/>
  <c r="V83" i="53"/>
  <c r="AY83" i="53" s="1"/>
  <c r="S83" i="53"/>
  <c r="AB83" i="53"/>
  <c r="R32" i="53"/>
  <c r="N32" i="53"/>
  <c r="M32" i="53"/>
  <c r="L32" i="53"/>
  <c r="M16" i="53"/>
  <c r="L16" i="53"/>
  <c r="N16" i="53"/>
  <c r="W34" i="53"/>
  <c r="R111" i="53"/>
  <c r="AG18" i="53"/>
  <c r="P113" i="53"/>
  <c r="AG56" i="53"/>
  <c r="AG59" i="53"/>
  <c r="W16" i="52"/>
  <c r="AB16" i="52"/>
  <c r="N16" i="52"/>
  <c r="N111" i="52"/>
  <c r="L111" i="52"/>
  <c r="M111" i="52"/>
  <c r="AA59" i="52"/>
  <c r="Q59" i="52"/>
  <c r="BA59" i="52" s="1"/>
  <c r="Z59" i="52"/>
  <c r="AZ59" i="52" s="1"/>
  <c r="AU59" i="52"/>
  <c r="Y59" i="52"/>
  <c r="AB59" i="52"/>
  <c r="V59" i="52"/>
  <c r="AY59" i="52" s="1"/>
  <c r="P59" i="52"/>
  <c r="R59" i="52"/>
  <c r="U59" i="52"/>
  <c r="W59" i="52"/>
  <c r="Z53" i="52"/>
  <c r="AZ53" i="52" s="1"/>
  <c r="Q53" i="52"/>
  <c r="BA53" i="52" s="1"/>
  <c r="BB53" i="52" s="1"/>
  <c r="Y53" i="52"/>
  <c r="V53" i="52"/>
  <c r="AY53" i="52" s="1"/>
  <c r="W53" i="52"/>
  <c r="U53" i="52"/>
  <c r="AA53" i="52"/>
  <c r="AU53" i="52"/>
  <c r="AE53" i="52" a="1"/>
  <c r="AE53" i="52" s="1"/>
  <c r="R53" i="52"/>
  <c r="S53" i="52"/>
  <c r="AS75" i="52"/>
  <c r="AF75" i="52" s="1"/>
  <c r="U75" i="52"/>
  <c r="Q75" i="52"/>
  <c r="BA75" i="52" s="1"/>
  <c r="S75" i="52"/>
  <c r="V75" i="52"/>
  <c r="AY75" i="52" s="1"/>
  <c r="P75" i="52"/>
  <c r="W75" i="52"/>
  <c r="R75" i="52"/>
  <c r="F95" i="52"/>
  <c r="G95" i="52" s="1"/>
  <c r="M127" i="52"/>
  <c r="L127" i="52"/>
  <c r="N95" i="52"/>
  <c r="M95" i="52"/>
  <c r="L95" i="52"/>
  <c r="L87" i="52"/>
  <c r="N87" i="52"/>
  <c r="M87" i="52"/>
  <c r="L79" i="52"/>
  <c r="N79" i="52"/>
  <c r="M79" i="52"/>
  <c r="M63" i="52"/>
  <c r="N63" i="52"/>
  <c r="L63" i="52"/>
  <c r="N55" i="52"/>
  <c r="M55" i="52"/>
  <c r="L55" i="52"/>
  <c r="L103" i="52"/>
  <c r="N103" i="52"/>
  <c r="M103" i="52"/>
  <c r="M48" i="52"/>
  <c r="N48" i="52"/>
  <c r="L48" i="52"/>
  <c r="AX63" i="52"/>
  <c r="AH63" i="52"/>
  <c r="AG63" i="52"/>
  <c r="F63" i="52"/>
  <c r="G63" i="52" s="1"/>
  <c r="AA63" i="52" s="1"/>
  <c r="P8" i="52"/>
  <c r="Y41" i="52"/>
  <c r="Q41" i="52"/>
  <c r="BA41" i="52" s="1"/>
  <c r="BB41" i="52" s="1"/>
  <c r="W41" i="52"/>
  <c r="Z41" i="52"/>
  <c r="AZ41" i="52" s="1"/>
  <c r="AE41" i="52" a="1"/>
  <c r="AE41" i="52" s="1"/>
  <c r="U41" i="52"/>
  <c r="V41" i="52"/>
  <c r="AY41" i="52" s="1"/>
  <c r="P41" i="52"/>
  <c r="S41" i="52"/>
  <c r="AB41" i="52"/>
  <c r="Z32" i="52"/>
  <c r="AZ32" i="52" s="1"/>
  <c r="AS93" i="52"/>
  <c r="AF93" i="52" s="1"/>
  <c r="Q93" i="52"/>
  <c r="BA93" i="52" s="1"/>
  <c r="S93" i="52"/>
  <c r="Z93" i="52"/>
  <c r="AZ93" i="52" s="1"/>
  <c r="BB93" i="52" s="1"/>
  <c r="P93" i="52"/>
  <c r="V93" i="52"/>
  <c r="AY93" i="52" s="1"/>
  <c r="Y93" i="52"/>
  <c r="R93" i="52"/>
  <c r="AA93" i="52"/>
  <c r="W93" i="52"/>
  <c r="N30" i="52"/>
  <c r="M30" i="52"/>
  <c r="AG30" i="52" s="1"/>
  <c r="L30" i="52"/>
  <c r="AX71" i="52"/>
  <c r="F71" i="52"/>
  <c r="G71" i="52" s="1"/>
  <c r="AX39" i="52"/>
  <c r="AH39" i="52"/>
  <c r="F39" i="52"/>
  <c r="G39" i="52" s="1"/>
  <c r="Z80" i="52"/>
  <c r="AZ80" i="52" s="1"/>
  <c r="BB80" i="52" s="1"/>
  <c r="AS80" i="52"/>
  <c r="AF80" i="52" s="1"/>
  <c r="W80" i="52"/>
  <c r="Y80" i="52"/>
  <c r="V80" i="52"/>
  <c r="AY80" i="52" s="1"/>
  <c r="U80" i="52"/>
  <c r="R80" i="52"/>
  <c r="AA80" i="52"/>
  <c r="S80" i="52"/>
  <c r="Q80" i="52"/>
  <c r="BA80" i="52" s="1"/>
  <c r="M20" i="52"/>
  <c r="N20" i="52"/>
  <c r="L20" i="52"/>
  <c r="L91" i="52"/>
  <c r="N91" i="52"/>
  <c r="M91" i="52"/>
  <c r="R124" i="52"/>
  <c r="Z124" i="52"/>
  <c r="AZ124" i="52" s="1"/>
  <c r="S124" i="52"/>
  <c r="P31" i="52"/>
  <c r="AU31" i="52"/>
  <c r="S31" i="52"/>
  <c r="R31" i="52"/>
  <c r="Q31" i="52"/>
  <c r="BA31" i="52" s="1"/>
  <c r="W6" i="52"/>
  <c r="U6" i="52"/>
  <c r="Q6" i="52"/>
  <c r="BA6" i="52" s="1"/>
  <c r="S6" i="52"/>
  <c r="AB6" i="52"/>
  <c r="AA6" i="52"/>
  <c r="AE6" i="52" a="1"/>
  <c r="AE6" i="52" s="1"/>
  <c r="Z6" i="52"/>
  <c r="AZ6" i="52" s="1"/>
  <c r="P6" i="52"/>
  <c r="Y6" i="52"/>
  <c r="AU6" i="52"/>
  <c r="M92" i="52"/>
  <c r="V92" i="52"/>
  <c r="AY92" i="52" s="1"/>
  <c r="Z92" i="52"/>
  <c r="AZ92" i="52" s="1"/>
  <c r="N107" i="52"/>
  <c r="L107" i="52"/>
  <c r="M107" i="52"/>
  <c r="N32" i="52"/>
  <c r="L32" i="52"/>
  <c r="Y32" i="52"/>
  <c r="AA32" i="52"/>
  <c r="M32" i="52"/>
  <c r="V32" i="52"/>
  <c r="AY32" i="52" s="1"/>
  <c r="U32" i="52"/>
  <c r="AX127" i="52"/>
  <c r="F127" i="52"/>
  <c r="G127" i="52" s="1"/>
  <c r="AE127" i="52" s="1" a="1"/>
  <c r="AE127" i="52" s="1"/>
  <c r="AD127" i="52" s="1"/>
  <c r="AC127" i="52" s="1"/>
  <c r="AX87" i="52"/>
  <c r="F87" i="52"/>
  <c r="G87" i="52" s="1"/>
  <c r="AX55" i="52"/>
  <c r="F55" i="52"/>
  <c r="G55" i="52" s="1"/>
  <c r="L115" i="52"/>
  <c r="N115" i="52"/>
  <c r="M115" i="52"/>
  <c r="M35" i="52"/>
  <c r="L35" i="52"/>
  <c r="AX23" i="52"/>
  <c r="F23" i="52"/>
  <c r="G23" i="52" s="1"/>
  <c r="AH23" i="52"/>
  <c r="N2" i="52"/>
  <c r="L2" i="52"/>
  <c r="M2" i="52"/>
  <c r="M122" i="52"/>
  <c r="N122" i="52"/>
  <c r="L122" i="52"/>
  <c r="N58" i="52"/>
  <c r="L58" i="52"/>
  <c r="M58" i="52"/>
  <c r="AG58" i="52" s="1"/>
  <c r="AX103" i="52"/>
  <c r="F103" i="52"/>
  <c r="G103" i="52" s="1"/>
  <c r="S103" i="52" s="1"/>
  <c r="AX47" i="52"/>
  <c r="F47" i="52"/>
  <c r="G47" i="52" s="1"/>
  <c r="AH47" i="52"/>
  <c r="Z64" i="52"/>
  <c r="AZ64" i="52" s="1"/>
  <c r="S64" i="52"/>
  <c r="AB83" i="52"/>
  <c r="P83" i="52"/>
  <c r="Y83" i="52"/>
  <c r="Y49" i="52"/>
  <c r="W49" i="52"/>
  <c r="AB49" i="52"/>
  <c r="L126" i="52"/>
  <c r="F102" i="52"/>
  <c r="G102" i="52" s="1"/>
  <c r="L102" i="52"/>
  <c r="M78" i="52"/>
  <c r="P58" i="52"/>
  <c r="M19" i="52"/>
  <c r="AH6" i="52"/>
  <c r="AH14" i="52"/>
  <c r="AB106" i="52"/>
  <c r="M126" i="52"/>
  <c r="L101" i="52"/>
  <c r="F109" i="52"/>
  <c r="G109" i="52" s="1"/>
  <c r="M106" i="52"/>
  <c r="M102" i="52"/>
  <c r="L93" i="52"/>
  <c r="M46" i="52"/>
  <c r="AG46" i="52" s="1"/>
  <c r="M7" i="52"/>
  <c r="F14" i="52"/>
  <c r="G14" i="52" s="1"/>
  <c r="W14" i="52" s="1"/>
  <c r="N62" i="52"/>
  <c r="V117" i="52"/>
  <c r="AY117" i="52" s="1"/>
  <c r="AB92" i="52"/>
  <c r="V24" i="52"/>
  <c r="AY24" i="52" s="1"/>
  <c r="AA24" i="52"/>
  <c r="W8" i="52"/>
  <c r="U106" i="52"/>
  <c r="W106" i="52"/>
  <c r="N110" i="52"/>
  <c r="L44" i="52"/>
  <c r="L69" i="52"/>
  <c r="F5" i="52"/>
  <c r="G5" i="52" s="1"/>
  <c r="F21" i="52"/>
  <c r="G21" i="52" s="1"/>
  <c r="AH29" i="52"/>
  <c r="AH36" i="52"/>
  <c r="F69" i="52"/>
  <c r="G69" i="52" s="1"/>
  <c r="F94" i="52"/>
  <c r="G94" i="52" s="1"/>
  <c r="Q94" i="52" s="1"/>
  <c r="BA94" i="52" s="1"/>
  <c r="F110" i="52"/>
  <c r="G110" i="52" s="1"/>
  <c r="W25" i="52"/>
  <c r="AE24" i="52" a="1"/>
  <c r="AE24" i="52" s="1"/>
  <c r="AB24" i="52"/>
  <c r="N85" i="52"/>
  <c r="L39" i="52"/>
  <c r="M44" i="52"/>
  <c r="AG44" i="52" s="1"/>
  <c r="L50" i="52"/>
  <c r="L14" i="52"/>
  <c r="N7" i="52"/>
  <c r="N99" i="52"/>
  <c r="N69" i="52"/>
  <c r="AH5" i="52"/>
  <c r="AH13" i="52"/>
  <c r="F61" i="52"/>
  <c r="G61" i="52" s="1"/>
  <c r="AA92" i="52"/>
  <c r="Y92" i="52"/>
  <c r="U24" i="52"/>
  <c r="Y8" i="52"/>
  <c r="V106" i="52"/>
  <c r="AY106" i="52" s="1"/>
  <c r="N109" i="52"/>
  <c r="M101" i="52"/>
  <c r="M85" i="52"/>
  <c r="F78" i="52"/>
  <c r="G78" i="52" s="1"/>
  <c r="N53" i="52"/>
  <c r="L53" i="52"/>
  <c r="F37" i="52"/>
  <c r="G37" i="52" s="1"/>
  <c r="L38" i="52"/>
  <c r="N77" i="52"/>
  <c r="M39" i="52"/>
  <c r="N50" i="52"/>
  <c r="M14" i="52"/>
  <c r="AG14" i="52" s="1"/>
  <c r="F2" i="52"/>
  <c r="G2" i="52" s="1"/>
  <c r="Z2" i="52" s="1"/>
  <c r="AZ2" i="52" s="1"/>
  <c r="F13" i="52"/>
  <c r="G13" i="52" s="1"/>
  <c r="W13" i="52" s="1"/>
  <c r="F67" i="52"/>
  <c r="G67" i="52" s="1"/>
  <c r="F115" i="52"/>
  <c r="G115" i="52" s="1"/>
  <c r="L117" i="52"/>
  <c r="AH46" i="52"/>
  <c r="AH37" i="52"/>
  <c r="M38" i="52"/>
  <c r="F20" i="52"/>
  <c r="G20" i="52" s="1"/>
  <c r="F46" i="52"/>
  <c r="G46" i="52" s="1"/>
  <c r="AB46" i="52" s="1"/>
  <c r="F91" i="52"/>
  <c r="G91" i="52" s="1"/>
  <c r="W51" i="52"/>
  <c r="Z51" i="52"/>
  <c r="AZ51" i="52" s="1"/>
  <c r="V51" i="52"/>
  <c r="AY51" i="52" s="1"/>
  <c r="AE51" i="52" a="1"/>
  <c r="AE51" i="52" s="1"/>
  <c r="U51" i="52"/>
  <c r="AU51" i="52"/>
  <c r="AB51" i="52"/>
  <c r="W128" i="52"/>
  <c r="AS128" i="52"/>
  <c r="AF128" i="52" s="1"/>
  <c r="Q128" i="52"/>
  <c r="BA128" i="52" s="1"/>
  <c r="P128" i="52"/>
  <c r="M94" i="52"/>
  <c r="N94" i="52"/>
  <c r="AA94" i="52"/>
  <c r="W94" i="52"/>
  <c r="M31" i="52"/>
  <c r="AG31" i="52" s="1"/>
  <c r="AB31" i="52"/>
  <c r="AA31" i="52"/>
  <c r="W31" i="52"/>
  <c r="L31" i="52"/>
  <c r="V31" i="52"/>
  <c r="AY31" i="52" s="1"/>
  <c r="Z31" i="52"/>
  <c r="AZ31" i="52" s="1"/>
  <c r="U31" i="52"/>
  <c r="Y31" i="52"/>
  <c r="M23" i="52"/>
  <c r="L23" i="52"/>
  <c r="N23" i="52"/>
  <c r="R23" i="52"/>
  <c r="N15" i="52"/>
  <c r="M15" i="52"/>
  <c r="AG15" i="52" s="1"/>
  <c r="W63" i="52"/>
  <c r="S120" i="52"/>
  <c r="V120" i="52"/>
  <c r="AY120" i="52" s="1"/>
  <c r="AB120" i="52"/>
  <c r="P120" i="52"/>
  <c r="R120" i="52"/>
  <c r="U120" i="52"/>
  <c r="AA120" i="52"/>
  <c r="Q120" i="52"/>
  <c r="BA120" i="52" s="1"/>
  <c r="BB120" i="52" s="1"/>
  <c r="Y120" i="52"/>
  <c r="AE120" i="52" a="1"/>
  <c r="AE120" i="52" s="1"/>
  <c r="W120" i="52"/>
  <c r="Z120" i="52"/>
  <c r="AZ120" i="52" s="1"/>
  <c r="F42" i="52"/>
  <c r="G42" i="52" s="1"/>
  <c r="N71" i="52"/>
  <c r="N97" i="52"/>
  <c r="M97" i="52"/>
  <c r="V113" i="52"/>
  <c r="AY113" i="52" s="1"/>
  <c r="U113" i="52"/>
  <c r="W113" i="52"/>
  <c r="Y113" i="52"/>
  <c r="Z101" i="52"/>
  <c r="AZ101" i="52" s="1"/>
  <c r="AB14" i="52"/>
  <c r="Y11" i="52"/>
  <c r="U11" i="52"/>
  <c r="AU11" i="52"/>
  <c r="W11" i="52"/>
  <c r="V11" i="52"/>
  <c r="AY11" i="52" s="1"/>
  <c r="Q11" i="52"/>
  <c r="BA11" i="52" s="1"/>
  <c r="Z11" i="52"/>
  <c r="AZ11" i="52" s="1"/>
  <c r="S11" i="52"/>
  <c r="AB11" i="52"/>
  <c r="N40" i="52"/>
  <c r="V40" i="52"/>
  <c r="AY40" i="52" s="1"/>
  <c r="S40" i="52"/>
  <c r="Q40" i="52"/>
  <c r="BA40" i="52" s="1"/>
  <c r="BB40" i="52" s="1"/>
  <c r="U46" i="52"/>
  <c r="AA67" i="52"/>
  <c r="V67" i="52"/>
  <c r="AY67" i="52" s="1"/>
  <c r="Y67" i="52"/>
  <c r="W67" i="52"/>
  <c r="Q67" i="52"/>
  <c r="BA67" i="52" s="1"/>
  <c r="AE67" i="52" a="1"/>
  <c r="AE67" i="52" s="1"/>
  <c r="AB67" i="52"/>
  <c r="S67" i="52"/>
  <c r="Z67" i="52"/>
  <c r="AZ67" i="52" s="1"/>
  <c r="AX45" i="52"/>
  <c r="AH45" i="52"/>
  <c r="AX38" i="52"/>
  <c r="AH38" i="52"/>
  <c r="AX30" i="52"/>
  <c r="F30" i="52"/>
  <c r="G30" i="52" s="1"/>
  <c r="AH30" i="52"/>
  <c r="AX22" i="52"/>
  <c r="F22" i="52"/>
  <c r="G22" i="52" s="1"/>
  <c r="AA22" i="52" s="1"/>
  <c r="AH22" i="52"/>
  <c r="M22" i="52"/>
  <c r="L22" i="52"/>
  <c r="AX15" i="52"/>
  <c r="F15" i="52"/>
  <c r="G15" i="52" s="1"/>
  <c r="M9" i="52"/>
  <c r="N9" i="52"/>
  <c r="L9" i="52"/>
  <c r="L70" i="52"/>
  <c r="N70" i="52"/>
  <c r="M70" i="52"/>
  <c r="AE72" i="52" a="1"/>
  <c r="AE72" i="52" s="1"/>
  <c r="AB72" i="52"/>
  <c r="V72" i="52"/>
  <c r="AY72" i="52" s="1"/>
  <c r="AA72" i="52"/>
  <c r="Y72" i="52"/>
  <c r="U72" i="52"/>
  <c r="W72" i="52"/>
  <c r="S72" i="52"/>
  <c r="Q72" i="52"/>
  <c r="BA72" i="52" s="1"/>
  <c r="BB72" i="52" s="1"/>
  <c r="P72" i="52"/>
  <c r="P94" i="52"/>
  <c r="Z94" i="52"/>
  <c r="AZ94" i="52" s="1"/>
  <c r="Y94" i="52"/>
  <c r="AB94" i="52"/>
  <c r="AS94" i="52"/>
  <c r="AF94" i="52" s="1"/>
  <c r="V94" i="52"/>
  <c r="AY94" i="52" s="1"/>
  <c r="S94" i="52"/>
  <c r="U94" i="52"/>
  <c r="R94" i="52"/>
  <c r="N124" i="52"/>
  <c r="M124" i="52"/>
  <c r="N116" i="52"/>
  <c r="M116" i="52"/>
  <c r="M108" i="52"/>
  <c r="N108" i="52"/>
  <c r="L108" i="52"/>
  <c r="L100" i="52"/>
  <c r="M100" i="52"/>
  <c r="N84" i="52"/>
  <c r="L84" i="52"/>
  <c r="M76" i="52"/>
  <c r="N76" i="52"/>
  <c r="L76" i="52"/>
  <c r="M60" i="52"/>
  <c r="AG60" i="52" s="1"/>
  <c r="L60" i="52"/>
  <c r="M52" i="52"/>
  <c r="N52" i="52"/>
  <c r="L52" i="52"/>
  <c r="Q37" i="52"/>
  <c r="BA37" i="52" s="1"/>
  <c r="M37" i="52"/>
  <c r="N37" i="52"/>
  <c r="S37" i="52"/>
  <c r="R37" i="52"/>
  <c r="P37" i="52"/>
  <c r="N29" i="52"/>
  <c r="M29" i="52"/>
  <c r="AG29" i="52" s="1"/>
  <c r="N13" i="52"/>
  <c r="M13" i="52"/>
  <c r="AG13" i="52" s="1"/>
  <c r="P5" i="52"/>
  <c r="L5" i="52"/>
  <c r="R5" i="52"/>
  <c r="AX116" i="52"/>
  <c r="F116" i="52"/>
  <c r="G116" i="52" s="1"/>
  <c r="AX108" i="52"/>
  <c r="F108" i="52"/>
  <c r="G108" i="52" s="1"/>
  <c r="AX100" i="52"/>
  <c r="F100" i="52"/>
  <c r="G100" i="52" s="1"/>
  <c r="AB100" i="52" s="1"/>
  <c r="AX84" i="52"/>
  <c r="F84" i="52"/>
  <c r="G84" i="52" s="1"/>
  <c r="AX76" i="52"/>
  <c r="F76" i="52"/>
  <c r="G76" i="52" s="1"/>
  <c r="AX68" i="52"/>
  <c r="F68" i="52"/>
  <c r="G68" i="52" s="1"/>
  <c r="AX60" i="52"/>
  <c r="AH60" i="52"/>
  <c r="F60" i="52"/>
  <c r="G60" i="52" s="1"/>
  <c r="AX52" i="52"/>
  <c r="AH52" i="52"/>
  <c r="F52" i="52"/>
  <c r="G52" i="52" s="1"/>
  <c r="R101" i="52"/>
  <c r="S101" i="52"/>
  <c r="V101" i="52"/>
  <c r="AY101" i="52" s="1"/>
  <c r="AA101" i="52"/>
  <c r="Y101" i="52"/>
  <c r="Q101" i="52"/>
  <c r="BA101" i="52" s="1"/>
  <c r="BB101" i="52" s="1"/>
  <c r="W101" i="52"/>
  <c r="U101" i="52"/>
  <c r="AE101" i="52" a="1"/>
  <c r="AE101" i="52" s="1"/>
  <c r="AB101" i="52"/>
  <c r="S128" i="52"/>
  <c r="AB128" i="52"/>
  <c r="R128" i="52"/>
  <c r="AA128" i="52"/>
  <c r="V128" i="52"/>
  <c r="AY128" i="52" s="1"/>
  <c r="Y128" i="52"/>
  <c r="U128" i="52"/>
  <c r="Z128" i="52"/>
  <c r="AZ128" i="52" s="1"/>
  <c r="L97" i="52"/>
  <c r="W92" i="52"/>
  <c r="AS92" i="52"/>
  <c r="AF92" i="52" s="1"/>
  <c r="AU34" i="52"/>
  <c r="W34" i="52"/>
  <c r="Q34" i="52"/>
  <c r="BA34" i="52" s="1"/>
  <c r="BB34" i="52" s="1"/>
  <c r="AB34" i="52"/>
  <c r="AA34" i="52"/>
  <c r="S2" i="52"/>
  <c r="R87" i="52"/>
  <c r="W87" i="52"/>
  <c r="Z87" i="52"/>
  <c r="AZ87" i="52" s="1"/>
  <c r="P87" i="52"/>
  <c r="V87" i="52"/>
  <c r="AY87" i="52" s="1"/>
  <c r="AE87" i="52" a="1"/>
  <c r="AE87" i="52" s="1"/>
  <c r="Q87" i="52"/>
  <c r="BA87" i="52" s="1"/>
  <c r="BB87" i="52" s="1"/>
  <c r="AB87" i="52"/>
  <c r="AX12" i="52"/>
  <c r="AH12" i="52"/>
  <c r="F12" i="52"/>
  <c r="G12" i="52" s="1"/>
  <c r="AX4" i="52"/>
  <c r="AH4" i="52"/>
  <c r="F4" i="52"/>
  <c r="G4" i="52" s="1"/>
  <c r="AX7" i="52"/>
  <c r="AH7" i="52"/>
  <c r="F7" i="52"/>
  <c r="G7" i="52" s="1"/>
  <c r="AB7" i="52" s="1"/>
  <c r="V23" i="52"/>
  <c r="AY23" i="52" s="1"/>
  <c r="P23" i="52"/>
  <c r="U23" i="52"/>
  <c r="Z23" i="52"/>
  <c r="AZ23" i="52" s="1"/>
  <c r="S23" i="52"/>
  <c r="W23" i="52"/>
  <c r="AB23" i="52"/>
  <c r="AA23" i="52"/>
  <c r="AU23" i="52"/>
  <c r="Q23" i="52"/>
  <c r="BA23" i="52" s="1"/>
  <c r="BB23" i="52" s="1"/>
  <c r="AH15" i="52"/>
  <c r="M18" i="52"/>
  <c r="N18" i="52"/>
  <c r="P21" i="52"/>
  <c r="S21" i="52"/>
  <c r="R21" i="52"/>
  <c r="V21" i="52"/>
  <c r="AY21" i="52" s="1"/>
  <c r="L21" i="52"/>
  <c r="M21" i="52"/>
  <c r="P63" i="52"/>
  <c r="N119" i="52"/>
  <c r="L119" i="52"/>
  <c r="AX50" i="52"/>
  <c r="AH50" i="52"/>
  <c r="F50" i="52"/>
  <c r="G50" i="52" s="1"/>
  <c r="AA42" i="52"/>
  <c r="Q42" i="52"/>
  <c r="BA42" i="52" s="1"/>
  <c r="Z42" i="52"/>
  <c r="AZ42" i="52" s="1"/>
  <c r="P42" i="52"/>
  <c r="S42" i="52"/>
  <c r="Y42" i="52"/>
  <c r="AB42" i="52"/>
  <c r="W42" i="52"/>
  <c r="AX35" i="52"/>
  <c r="AH35" i="52"/>
  <c r="F35" i="52"/>
  <c r="G35" i="52" s="1"/>
  <c r="Q35" i="52" s="1"/>
  <c r="BA35" i="52" s="1"/>
  <c r="BB35" i="52" s="1"/>
  <c r="AX27" i="52"/>
  <c r="F27" i="52"/>
  <c r="G27" i="52" s="1"/>
  <c r="AH27" i="52"/>
  <c r="AX19" i="52"/>
  <c r="AH19" i="52"/>
  <c r="F19" i="52"/>
  <c r="G19" i="52" s="1"/>
  <c r="L57" i="52"/>
  <c r="M57" i="52"/>
  <c r="Q83" i="52"/>
  <c r="BA83" i="52" s="1"/>
  <c r="U83" i="52"/>
  <c r="AE83" i="52" a="1"/>
  <c r="AE83" i="52" s="1"/>
  <c r="V83" i="52"/>
  <c r="AY83" i="52" s="1"/>
  <c r="W83" i="52"/>
  <c r="AA83" i="52"/>
  <c r="Z83" i="52"/>
  <c r="AZ83" i="52" s="1"/>
  <c r="U91" i="52"/>
  <c r="S91" i="52"/>
  <c r="V91" i="52"/>
  <c r="AY91" i="52" s="1"/>
  <c r="R91" i="52"/>
  <c r="Q91" i="52"/>
  <c r="BA91" i="52" s="1"/>
  <c r="AS91" i="52"/>
  <c r="AF91" i="52" s="1"/>
  <c r="Z91" i="52"/>
  <c r="AZ91" i="52" s="1"/>
  <c r="AA115" i="52"/>
  <c r="Q115" i="52"/>
  <c r="BA115" i="52" s="1"/>
  <c r="AB115" i="52"/>
  <c r="S115" i="52"/>
  <c r="V115" i="52"/>
  <c r="AY115" i="52" s="1"/>
  <c r="Z115" i="52"/>
  <c r="AZ115" i="52" s="1"/>
  <c r="R115" i="52"/>
  <c r="P115" i="52"/>
  <c r="W115" i="52"/>
  <c r="U115" i="52"/>
  <c r="L129" i="52"/>
  <c r="N129" i="52"/>
  <c r="L121" i="52"/>
  <c r="N121" i="52"/>
  <c r="L113" i="52"/>
  <c r="M113" i="52"/>
  <c r="M105" i="52"/>
  <c r="L105" i="52"/>
  <c r="M89" i="52"/>
  <c r="N89" i="52"/>
  <c r="N81" i="52"/>
  <c r="M81" i="52"/>
  <c r="N73" i="52"/>
  <c r="L73" i="52"/>
  <c r="M73" i="52"/>
  <c r="L65" i="52"/>
  <c r="N65" i="52"/>
  <c r="N49" i="52"/>
  <c r="M49" i="52"/>
  <c r="AG49" i="52" s="1"/>
  <c r="L42" i="52"/>
  <c r="N42" i="52"/>
  <c r="N34" i="52"/>
  <c r="M34" i="52"/>
  <c r="L34" i="52"/>
  <c r="N26" i="52"/>
  <c r="L26" i="52"/>
  <c r="M26" i="52"/>
  <c r="AG26" i="52" s="1"/>
  <c r="AX97" i="52"/>
  <c r="F97" i="52"/>
  <c r="G97" i="52" s="1"/>
  <c r="AA97" i="52" s="1"/>
  <c r="AX89" i="52"/>
  <c r="F89" i="52"/>
  <c r="G89" i="52" s="1"/>
  <c r="R18" i="52"/>
  <c r="Y18" i="52"/>
  <c r="Z18" i="52"/>
  <c r="AZ18" i="52" s="1"/>
  <c r="AB18" i="52"/>
  <c r="AU18" i="52"/>
  <c r="S14" i="52"/>
  <c r="Z14" i="52"/>
  <c r="AZ14" i="52" s="1"/>
  <c r="P14" i="52"/>
  <c r="Q14" i="52"/>
  <c r="BA14" i="52" s="1"/>
  <c r="Y14" i="52"/>
  <c r="AU14" i="52"/>
  <c r="R14" i="52"/>
  <c r="V14" i="52"/>
  <c r="AY14" i="52" s="1"/>
  <c r="AA14" i="52"/>
  <c r="U14" i="52"/>
  <c r="R99" i="52"/>
  <c r="Z99" i="52"/>
  <c r="AZ99" i="52" s="1"/>
  <c r="M12" i="52"/>
  <c r="L12" i="52"/>
  <c r="N12" i="52"/>
  <c r="N27" i="52"/>
  <c r="L27" i="52"/>
  <c r="N45" i="52"/>
  <c r="L45" i="52"/>
  <c r="M45" i="52"/>
  <c r="AG45" i="52" s="1"/>
  <c r="L75" i="52"/>
  <c r="M75" i="52"/>
  <c r="N75" i="52"/>
  <c r="AB75" i="52"/>
  <c r="AA75" i="52"/>
  <c r="Z75" i="52"/>
  <c r="AZ75" i="52" s="1"/>
  <c r="M128" i="52"/>
  <c r="N128" i="52"/>
  <c r="L128" i="52"/>
  <c r="W112" i="52"/>
  <c r="Q112" i="52"/>
  <c r="BA112" i="52" s="1"/>
  <c r="Z112" i="52"/>
  <c r="AZ112" i="52" s="1"/>
  <c r="Y51" i="52"/>
  <c r="Q51" i="52"/>
  <c r="BA51" i="52" s="1"/>
  <c r="BB51" i="52" s="1"/>
  <c r="AA51" i="52"/>
  <c r="S51" i="52"/>
  <c r="P51" i="52"/>
  <c r="R51" i="52"/>
  <c r="AB45" i="52"/>
  <c r="Q45" i="52"/>
  <c r="BA45" i="52" s="1"/>
  <c r="Y45" i="52"/>
  <c r="U45" i="52"/>
  <c r="R8" i="52"/>
  <c r="L8" i="52"/>
  <c r="V8" i="52"/>
  <c r="AY8" i="52" s="1"/>
  <c r="N8" i="52"/>
  <c r="Q8" i="52"/>
  <c r="BA8" i="52" s="1"/>
  <c r="BB8" i="52" s="1"/>
  <c r="M8" i="52"/>
  <c r="S8" i="52"/>
  <c r="Z16" i="52"/>
  <c r="AZ16" i="52" s="1"/>
  <c r="M16" i="52"/>
  <c r="AG16" i="52" s="1"/>
  <c r="Y16" i="52"/>
  <c r="U16" i="52"/>
  <c r="L16" i="52"/>
  <c r="V16" i="52"/>
  <c r="AY16" i="52" s="1"/>
  <c r="AA16" i="52"/>
  <c r="N24" i="52"/>
  <c r="S24" i="52"/>
  <c r="M24" i="52"/>
  <c r="L24" i="52"/>
  <c r="R24" i="52"/>
  <c r="P24" i="52"/>
  <c r="Y69" i="52"/>
  <c r="W69" i="52"/>
  <c r="AA69" i="52"/>
  <c r="Q69" i="52"/>
  <c r="BA69" i="52" s="1"/>
  <c r="BB69" i="52" s="1"/>
  <c r="AB69" i="52"/>
  <c r="S69" i="52"/>
  <c r="AE69" i="52" a="1"/>
  <c r="AE69" i="52" s="1"/>
  <c r="Z69" i="52"/>
  <c r="AZ69" i="52" s="1"/>
  <c r="R69" i="52"/>
  <c r="L86" i="52"/>
  <c r="N86" i="52"/>
  <c r="M86" i="52"/>
  <c r="AS124" i="52"/>
  <c r="AF124" i="52" s="1"/>
  <c r="P124" i="52"/>
  <c r="Y124" i="52"/>
  <c r="W124" i="52"/>
  <c r="AB124" i="52"/>
  <c r="V124" i="52"/>
  <c r="AY124" i="52" s="1"/>
  <c r="BB124" i="52" s="1"/>
  <c r="AA124" i="52"/>
  <c r="Q124" i="52"/>
  <c r="BA124" i="52" s="1"/>
  <c r="V5" i="52"/>
  <c r="AY5" i="52" s="1"/>
  <c r="L99" i="52"/>
  <c r="AH18" i="52"/>
  <c r="V49" i="52"/>
  <c r="AY49" i="52" s="1"/>
  <c r="W32" i="52"/>
  <c r="AA95" i="52"/>
  <c r="M61" i="52"/>
  <c r="N51" i="51"/>
  <c r="L51" i="51"/>
  <c r="M51" i="51"/>
  <c r="AG51" i="51" s="1"/>
  <c r="M45" i="51"/>
  <c r="L45" i="51"/>
  <c r="N45" i="51"/>
  <c r="V45" i="51"/>
  <c r="AY45" i="51" s="1"/>
  <c r="S45" i="51"/>
  <c r="P45" i="51"/>
  <c r="R45" i="51"/>
  <c r="Q45" i="51"/>
  <c r="BA45" i="51" s="1"/>
  <c r="BB45" i="51" s="1"/>
  <c r="N21" i="51"/>
  <c r="L21" i="51"/>
  <c r="M21" i="51"/>
  <c r="AG21" i="51" s="1"/>
  <c r="R83" i="51"/>
  <c r="Y83" i="51"/>
  <c r="AB83" i="51"/>
  <c r="AA83" i="51"/>
  <c r="P83" i="51"/>
  <c r="Q83" i="51"/>
  <c r="BA83" i="51" s="1"/>
  <c r="AS83" i="51"/>
  <c r="AF83" i="51" s="1"/>
  <c r="S83" i="51"/>
  <c r="Z83" i="51"/>
  <c r="AZ83" i="51" s="1"/>
  <c r="W83" i="51"/>
  <c r="U83" i="51"/>
  <c r="V83" i="51"/>
  <c r="AY83" i="51" s="1"/>
  <c r="Q54" i="51"/>
  <c r="BA54" i="51" s="1"/>
  <c r="AB54" i="51"/>
  <c r="R54" i="51"/>
  <c r="V54" i="51"/>
  <c r="AY54" i="51" s="1"/>
  <c r="P54" i="51"/>
  <c r="Y54" i="51"/>
  <c r="U54" i="51"/>
  <c r="AA54" i="51"/>
  <c r="AU54" i="51"/>
  <c r="AV85" i="51" s="1"/>
  <c r="S54" i="51"/>
  <c r="AB68" i="51"/>
  <c r="R68" i="51"/>
  <c r="P68" i="51"/>
  <c r="Q68" i="51"/>
  <c r="BA68" i="51" s="1"/>
  <c r="AS68" i="51"/>
  <c r="AF68" i="51" s="1"/>
  <c r="W68" i="51"/>
  <c r="V68" i="51"/>
  <c r="AY68" i="51" s="1"/>
  <c r="BB68" i="51" s="1"/>
  <c r="U68" i="51"/>
  <c r="S68" i="51"/>
  <c r="Z68" i="51"/>
  <c r="AZ68" i="51" s="1"/>
  <c r="AX3" i="51"/>
  <c r="F3" i="51"/>
  <c r="G3" i="51" s="1"/>
  <c r="AH3" i="51"/>
  <c r="AA2" i="51"/>
  <c r="W59" i="51"/>
  <c r="U59" i="51"/>
  <c r="Z57" i="51"/>
  <c r="AZ57" i="51" s="1"/>
  <c r="AU57" i="51"/>
  <c r="P61" i="51"/>
  <c r="R61" i="51"/>
  <c r="V78" i="51"/>
  <c r="AY78" i="51" s="1"/>
  <c r="L123" i="51"/>
  <c r="M39" i="51"/>
  <c r="AG39" i="51" s="1"/>
  <c r="U39" i="51"/>
  <c r="AA25" i="51"/>
  <c r="Z102" i="51"/>
  <c r="AZ102" i="51" s="1"/>
  <c r="AA102" i="51"/>
  <c r="Q102" i="51"/>
  <c r="BA102" i="51" s="1"/>
  <c r="AX112" i="51"/>
  <c r="F112" i="51"/>
  <c r="G112" i="51" s="1"/>
  <c r="AX96" i="51"/>
  <c r="F96" i="51"/>
  <c r="G96" i="51" s="1"/>
  <c r="Z96" i="51" s="1"/>
  <c r="AZ96" i="51" s="1"/>
  <c r="AX64" i="51"/>
  <c r="AG64" i="51"/>
  <c r="AH64" i="51"/>
  <c r="F64" i="51"/>
  <c r="G64" i="51" s="1"/>
  <c r="U64" i="51" s="1"/>
  <c r="AX56" i="51"/>
  <c r="AH56" i="51"/>
  <c r="AX48" i="51"/>
  <c r="F48" i="51"/>
  <c r="G48" i="51" s="1"/>
  <c r="AX40" i="51"/>
  <c r="AH40" i="51"/>
  <c r="AX17" i="51"/>
  <c r="AH17" i="51"/>
  <c r="AX10" i="51"/>
  <c r="AH10" i="51"/>
  <c r="Y59" i="51"/>
  <c r="P57" i="51"/>
  <c r="U57" i="51"/>
  <c r="V61" i="51"/>
  <c r="AY61" i="51" s="1"/>
  <c r="V58" i="51"/>
  <c r="AY58" i="51" s="1"/>
  <c r="AB58" i="51"/>
  <c r="S81" i="51"/>
  <c r="AE43" i="51" a="1"/>
  <c r="AE43" i="51" s="1"/>
  <c r="AB43" i="51"/>
  <c r="Y78" i="51"/>
  <c r="AU20" i="51"/>
  <c r="P79" i="51"/>
  <c r="AE79" i="51" a="1"/>
  <c r="AE79" i="51" s="1"/>
  <c r="V97" i="51"/>
  <c r="AY97" i="51" s="1"/>
  <c r="W97" i="51"/>
  <c r="M123" i="51"/>
  <c r="N39" i="51"/>
  <c r="R25" i="51"/>
  <c r="N20" i="51"/>
  <c r="N58" i="51"/>
  <c r="N4" i="51"/>
  <c r="L4" i="51"/>
  <c r="N15" i="51"/>
  <c r="M15" i="51"/>
  <c r="M105" i="51"/>
  <c r="N105" i="51"/>
  <c r="L97" i="51"/>
  <c r="M97" i="51"/>
  <c r="N97" i="51"/>
  <c r="AA52" i="51"/>
  <c r="Y52" i="51"/>
  <c r="N46" i="51"/>
  <c r="L46" i="51"/>
  <c r="N22" i="51"/>
  <c r="Y22" i="51"/>
  <c r="AA22" i="51"/>
  <c r="U22" i="51"/>
  <c r="W22" i="51"/>
  <c r="L6" i="51"/>
  <c r="N6" i="51"/>
  <c r="M6" i="51"/>
  <c r="AG6" i="51" s="1"/>
  <c r="AX126" i="51"/>
  <c r="F126" i="51"/>
  <c r="G126" i="51" s="1"/>
  <c r="AX119" i="51"/>
  <c r="F119" i="51"/>
  <c r="G119" i="51" s="1"/>
  <c r="AX71" i="51"/>
  <c r="F71" i="51"/>
  <c r="G71" i="51" s="1"/>
  <c r="AX63" i="51"/>
  <c r="BB63" i="51" s="1"/>
  <c r="AG63" i="51"/>
  <c r="AX47" i="51"/>
  <c r="F47" i="51"/>
  <c r="G47" i="51" s="1"/>
  <c r="AH47" i="51"/>
  <c r="AX39" i="51"/>
  <c r="AH39" i="51"/>
  <c r="AX31" i="51"/>
  <c r="AH31" i="51"/>
  <c r="V84" i="51"/>
  <c r="AY84" i="51" s="1"/>
  <c r="P84" i="51"/>
  <c r="R84" i="51"/>
  <c r="Q84" i="51"/>
  <c r="BA84" i="51" s="1"/>
  <c r="W84" i="51"/>
  <c r="L69" i="51"/>
  <c r="N69" i="51"/>
  <c r="AB2" i="51"/>
  <c r="S61" i="51"/>
  <c r="AU9" i="51"/>
  <c r="Z55" i="51"/>
  <c r="AZ55" i="51" s="1"/>
  <c r="Q55" i="51"/>
  <c r="BA55" i="51" s="1"/>
  <c r="V55" i="51"/>
  <c r="AY55" i="51" s="1"/>
  <c r="Y55" i="51"/>
  <c r="P55" i="51"/>
  <c r="AU55" i="51"/>
  <c r="AV105" i="51" s="1"/>
  <c r="S55" i="51"/>
  <c r="L109" i="51"/>
  <c r="M109" i="51"/>
  <c r="L29" i="51"/>
  <c r="N29" i="51"/>
  <c r="V2" i="51"/>
  <c r="AY2" i="51" s="1"/>
  <c r="AA59" i="51"/>
  <c r="Q57" i="51"/>
  <c r="BA57" i="51" s="1"/>
  <c r="Q63" i="51"/>
  <c r="BA63" i="51" s="1"/>
  <c r="Y58" i="51"/>
  <c r="AU58" i="51"/>
  <c r="AV27" i="51" s="1"/>
  <c r="AU43" i="51"/>
  <c r="R35" i="51"/>
  <c r="AB78" i="51"/>
  <c r="Q20" i="51"/>
  <c r="BA20" i="51" s="1"/>
  <c r="S79" i="51"/>
  <c r="AE97" i="51" a="1"/>
  <c r="AE97" i="51" s="1"/>
  <c r="W9" i="51"/>
  <c r="Y102" i="51"/>
  <c r="P90" i="51"/>
  <c r="M77" i="51"/>
  <c r="W55" i="51"/>
  <c r="S29" i="51"/>
  <c r="M29" i="51"/>
  <c r="L58" i="51"/>
  <c r="S102" i="51"/>
  <c r="Y53" i="51"/>
  <c r="W53" i="51"/>
  <c r="AB53" i="51"/>
  <c r="U53" i="51"/>
  <c r="S53" i="51"/>
  <c r="R53" i="51"/>
  <c r="AA85" i="51"/>
  <c r="Z85" i="51"/>
  <c r="AZ85" i="51" s="1"/>
  <c r="Q85" i="51"/>
  <c r="BA85" i="51" s="1"/>
  <c r="P85" i="51"/>
  <c r="W85" i="51"/>
  <c r="AS85" i="51"/>
  <c r="AF85" i="51" s="1"/>
  <c r="V85" i="51"/>
  <c r="AY85" i="51" s="1"/>
  <c r="L80" i="51"/>
  <c r="M80" i="51"/>
  <c r="L73" i="51"/>
  <c r="M73" i="51"/>
  <c r="N36" i="51"/>
  <c r="M36" i="51"/>
  <c r="L36" i="51"/>
  <c r="V25" i="51"/>
  <c r="AY25" i="51" s="1"/>
  <c r="BB25" i="51" s="1"/>
  <c r="Q25" i="51"/>
  <c r="BA25" i="51" s="1"/>
  <c r="AB25" i="51"/>
  <c r="Z25" i="51"/>
  <c r="AZ25" i="51" s="1"/>
  <c r="AU25" i="51"/>
  <c r="AV28" i="51" s="1"/>
  <c r="P25" i="51"/>
  <c r="Y25" i="51"/>
  <c r="V39" i="51"/>
  <c r="AY39" i="51" s="1"/>
  <c r="F10" i="51"/>
  <c r="G10" i="51" s="1"/>
  <c r="U2" i="51"/>
  <c r="Z59" i="51"/>
  <c r="AZ59" i="51" s="1"/>
  <c r="R59" i="51"/>
  <c r="AB21" i="51"/>
  <c r="AA57" i="51"/>
  <c r="S63" i="51"/>
  <c r="Z58" i="51"/>
  <c r="AZ58" i="51" s="1"/>
  <c r="U58" i="51"/>
  <c r="P43" i="51"/>
  <c r="AU35" i="51"/>
  <c r="P78" i="51"/>
  <c r="Z78" i="51"/>
  <c r="AZ78" i="51" s="1"/>
  <c r="P20" i="51"/>
  <c r="AA20" i="51"/>
  <c r="U79" i="51"/>
  <c r="Z97" i="51"/>
  <c r="AZ97" i="51" s="1"/>
  <c r="Z9" i="51"/>
  <c r="AZ9" i="51" s="1"/>
  <c r="F120" i="51"/>
  <c r="G120" i="51" s="1"/>
  <c r="N112" i="51"/>
  <c r="R102" i="51"/>
  <c r="N83" i="51"/>
  <c r="N77" i="51"/>
  <c r="N81" i="51"/>
  <c r="P74" i="51"/>
  <c r="AA55" i="51"/>
  <c r="U5" i="51"/>
  <c r="M112" i="51"/>
  <c r="N60" i="51"/>
  <c r="M60" i="51"/>
  <c r="F72" i="51"/>
  <c r="G72" i="51" s="1"/>
  <c r="L96" i="51"/>
  <c r="N96" i="51"/>
  <c r="AX13" i="51"/>
  <c r="AH13" i="51"/>
  <c r="AX6" i="51"/>
  <c r="AH6" i="51"/>
  <c r="N104" i="51"/>
  <c r="L104" i="51"/>
  <c r="S25" i="51"/>
  <c r="M120" i="51"/>
  <c r="L120" i="51"/>
  <c r="N120" i="51"/>
  <c r="M37" i="51"/>
  <c r="L37" i="51"/>
  <c r="AE59" i="51" a="1"/>
  <c r="AE59" i="51" s="1"/>
  <c r="AB59" i="51"/>
  <c r="V21" i="51"/>
  <c r="AY21" i="51" s="1"/>
  <c r="R57" i="51"/>
  <c r="AE58" i="51" a="1"/>
  <c r="AE58" i="51" s="1"/>
  <c r="Z43" i="51"/>
  <c r="AZ43" i="51" s="1"/>
  <c r="W35" i="51"/>
  <c r="U78" i="51"/>
  <c r="R78" i="51"/>
  <c r="S20" i="51"/>
  <c r="R20" i="51"/>
  <c r="R79" i="51"/>
  <c r="S97" i="51"/>
  <c r="M81" i="51"/>
  <c r="R55" i="51"/>
  <c r="F32" i="51"/>
  <c r="G32" i="51" s="1"/>
  <c r="AB5" i="51"/>
  <c r="V5" i="51"/>
  <c r="AY5" i="51" s="1"/>
  <c r="BB5" i="51" s="1"/>
  <c r="M5" i="51"/>
  <c r="AG5" i="51" s="1"/>
  <c r="M69" i="51"/>
  <c r="N14" i="51"/>
  <c r="M14" i="51"/>
  <c r="AA16" i="51"/>
  <c r="W16" i="51"/>
  <c r="Z16" i="51"/>
  <c r="AZ16" i="51" s="1"/>
  <c r="S16" i="51"/>
  <c r="AE16" i="51" a="1"/>
  <c r="AE16" i="51" s="1"/>
  <c r="AB16" i="51"/>
  <c r="P16" i="51"/>
  <c r="R16" i="51"/>
  <c r="M125" i="51"/>
  <c r="L125" i="51"/>
  <c r="M117" i="51"/>
  <c r="U117" i="51"/>
  <c r="Z117" i="51"/>
  <c r="AZ117" i="51" s="1"/>
  <c r="BB117" i="51" s="1"/>
  <c r="L101" i="51"/>
  <c r="N101" i="51"/>
  <c r="L93" i="51"/>
  <c r="N93" i="51"/>
  <c r="M86" i="51"/>
  <c r="L86" i="51"/>
  <c r="AX115" i="51"/>
  <c r="F115" i="51"/>
  <c r="G115" i="51" s="1"/>
  <c r="AX107" i="51"/>
  <c r="F107" i="51"/>
  <c r="G107" i="51" s="1"/>
  <c r="AX75" i="51"/>
  <c r="F75" i="51"/>
  <c r="G75" i="51" s="1"/>
  <c r="AX67" i="51"/>
  <c r="F67" i="51"/>
  <c r="G67" i="51" s="1"/>
  <c r="AA67" i="51" s="1"/>
  <c r="AX59" i="51"/>
  <c r="BB59" i="51" s="1"/>
  <c r="AG59" i="51"/>
  <c r="AH59" i="51"/>
  <c r="AX51" i="51"/>
  <c r="F51" i="51"/>
  <c r="G51" i="51" s="1"/>
  <c r="AH51" i="51"/>
  <c r="AX35" i="51"/>
  <c r="AH35" i="51"/>
  <c r="AX27" i="51"/>
  <c r="AH27" i="51"/>
  <c r="F27" i="51"/>
  <c r="G27" i="51" s="1"/>
  <c r="N2" i="51"/>
  <c r="M2" i="51"/>
  <c r="AG2" i="51" s="1"/>
  <c r="AX18" i="51"/>
  <c r="AH18" i="51"/>
  <c r="V57" i="51"/>
  <c r="AY57" i="51" s="1"/>
  <c r="BB57" i="51" s="1"/>
  <c r="AA78" i="51"/>
  <c r="L2" i="51"/>
  <c r="V74" i="51"/>
  <c r="AY74" i="51" s="1"/>
  <c r="N74" i="51"/>
  <c r="M74" i="51"/>
  <c r="N13" i="51"/>
  <c r="M13" i="51"/>
  <c r="W2" i="51"/>
  <c r="P59" i="51"/>
  <c r="W57" i="51"/>
  <c r="Q61" i="51"/>
  <c r="BA61" i="51" s="1"/>
  <c r="BB61" i="51" s="1"/>
  <c r="V81" i="51"/>
  <c r="AY81" i="51" s="1"/>
  <c r="Q81" i="51"/>
  <c r="BA81" i="51" s="1"/>
  <c r="BB81" i="51" s="1"/>
  <c r="U43" i="51"/>
  <c r="BB31" i="51"/>
  <c r="AE78" i="51" a="1"/>
  <c r="AE78" i="51" s="1"/>
  <c r="V20" i="51"/>
  <c r="AY20" i="51" s="1"/>
  <c r="Z79" i="51"/>
  <c r="AZ79" i="51" s="1"/>
  <c r="Q97" i="51"/>
  <c r="BA97" i="51" s="1"/>
  <c r="BB97" i="51" s="1"/>
  <c r="N109" i="51"/>
  <c r="AB102" i="51"/>
  <c r="W102" i="51"/>
  <c r="Y84" i="51"/>
  <c r="M90" i="51"/>
  <c r="AS84" i="51"/>
  <c r="AF84" i="51" s="1"/>
  <c r="L83" i="51"/>
  <c r="S74" i="51"/>
  <c r="AB55" i="51"/>
  <c r="AH32" i="51"/>
  <c r="AA39" i="51"/>
  <c r="Z5" i="51"/>
  <c r="AZ5" i="51" s="1"/>
  <c r="M43" i="51"/>
  <c r="N127" i="51"/>
  <c r="AH25" i="51"/>
  <c r="AA5" i="51"/>
  <c r="S5" i="51"/>
  <c r="P5" i="51"/>
  <c r="Y5" i="51"/>
  <c r="W36" i="51"/>
  <c r="AU36" i="51"/>
  <c r="S36" i="51"/>
  <c r="AA36" i="51"/>
  <c r="R36" i="51"/>
  <c r="Z36" i="51"/>
  <c r="AZ36" i="51" s="1"/>
  <c r="P36" i="51"/>
  <c r="R39" i="51"/>
  <c r="Q39" i="51"/>
  <c r="BA39" i="51" s="1"/>
  <c r="Y39" i="51"/>
  <c r="AB39" i="51"/>
  <c r="W39" i="51"/>
  <c r="AU39" i="51"/>
  <c r="AV32" i="51" s="1"/>
  <c r="F56" i="51"/>
  <c r="G56" i="51" s="1"/>
  <c r="AB90" i="51"/>
  <c r="Q90" i="51"/>
  <c r="BA90" i="51" s="1"/>
  <c r="BB90" i="51" s="1"/>
  <c r="AA90" i="51"/>
  <c r="V90" i="51"/>
  <c r="AY90" i="51" s="1"/>
  <c r="Y90" i="51"/>
  <c r="S90" i="51"/>
  <c r="AE106" i="51" a="1"/>
  <c r="AE106" i="51" s="1"/>
  <c r="V106" i="51"/>
  <c r="AY106" i="51" s="1"/>
  <c r="U106" i="51"/>
  <c r="R106" i="51"/>
  <c r="AB106" i="51"/>
  <c r="Q108" i="51"/>
  <c r="BA108" i="51" s="1"/>
  <c r="BB108" i="51" s="1"/>
  <c r="AA108" i="51"/>
  <c r="R108" i="51"/>
  <c r="Z108" i="51"/>
  <c r="AZ108" i="51" s="1"/>
  <c r="AE108" i="51" a="1"/>
  <c r="AE108" i="51" s="1"/>
  <c r="N55" i="51"/>
  <c r="M55" i="51"/>
  <c r="L33" i="51"/>
  <c r="N33" i="51"/>
  <c r="L25" i="51"/>
  <c r="M25" i="51"/>
  <c r="AG25" i="51" s="1"/>
  <c r="M9" i="51"/>
  <c r="AG9" i="51" s="1"/>
  <c r="N9" i="51"/>
  <c r="AG3" i="51"/>
  <c r="Z54" i="51"/>
  <c r="AZ54" i="51" s="1"/>
  <c r="AB117" i="51"/>
  <c r="AB52" i="51"/>
  <c r="AH54" i="51"/>
  <c r="R74" i="51"/>
  <c r="AG18" i="51"/>
  <c r="AH45" i="51"/>
  <c r="AG35" i="51"/>
  <c r="F70" i="51"/>
  <c r="G70" i="51" s="1"/>
  <c r="F77" i="51"/>
  <c r="G77" i="51" s="1"/>
  <c r="V77" i="51" s="1"/>
  <c r="AY77" i="51" s="1"/>
  <c r="S92" i="51"/>
  <c r="F121" i="51"/>
  <c r="G121" i="51" s="1"/>
  <c r="F124" i="51"/>
  <c r="G124" i="51" s="1"/>
  <c r="S59" i="50"/>
  <c r="AU59" i="50"/>
  <c r="AB59" i="50"/>
  <c r="R59" i="50"/>
  <c r="Z59" i="50"/>
  <c r="AZ59" i="50" s="1"/>
  <c r="P59" i="50"/>
  <c r="Y59" i="50"/>
  <c r="W59" i="50"/>
  <c r="V59" i="50"/>
  <c r="AY59" i="50" s="1"/>
  <c r="Q59" i="50"/>
  <c r="BA59" i="50" s="1"/>
  <c r="L84" i="50"/>
  <c r="N84" i="50"/>
  <c r="M84" i="50"/>
  <c r="AB35" i="50"/>
  <c r="L106" i="50"/>
  <c r="Z106" i="50"/>
  <c r="AZ106" i="50" s="1"/>
  <c r="AB106" i="50"/>
  <c r="Y106" i="50"/>
  <c r="N90" i="50"/>
  <c r="Y90" i="50"/>
  <c r="L90" i="50"/>
  <c r="N51" i="50"/>
  <c r="M51" i="50"/>
  <c r="U106" i="50"/>
  <c r="L21" i="50"/>
  <c r="Q38" i="50"/>
  <c r="BA38" i="50" s="1"/>
  <c r="BB38" i="50" s="1"/>
  <c r="AU38" i="50"/>
  <c r="Y38" i="50"/>
  <c r="Z38" i="50"/>
  <c r="AZ38" i="50" s="1"/>
  <c r="U38" i="50"/>
  <c r="P38" i="50"/>
  <c r="AB38" i="50"/>
  <c r="R38" i="50"/>
  <c r="W38" i="50"/>
  <c r="AA38" i="50"/>
  <c r="W47" i="50"/>
  <c r="V47" i="50"/>
  <c r="AY47" i="50" s="1"/>
  <c r="Y47" i="50"/>
  <c r="U47" i="50"/>
  <c r="AU47" i="50"/>
  <c r="AB47" i="50"/>
  <c r="Q47" i="50"/>
  <c r="BA47" i="50" s="1"/>
  <c r="R47" i="50"/>
  <c r="AA98" i="50"/>
  <c r="W98" i="50"/>
  <c r="AB98" i="50"/>
  <c r="V98" i="50"/>
  <c r="AY98" i="50" s="1"/>
  <c r="U98" i="50"/>
  <c r="R98" i="50"/>
  <c r="Y98" i="50"/>
  <c r="AX64" i="50"/>
  <c r="F64" i="50"/>
  <c r="G64" i="50" s="1"/>
  <c r="AX41" i="50"/>
  <c r="AH41" i="50"/>
  <c r="AX25" i="50"/>
  <c r="AH25" i="50"/>
  <c r="AX17" i="50"/>
  <c r="F17" i="50"/>
  <c r="G17" i="50" s="1"/>
  <c r="AX9" i="50"/>
  <c r="F9" i="50"/>
  <c r="G9" i="50" s="1"/>
  <c r="U9" i="50" s="1"/>
  <c r="L129" i="50"/>
  <c r="N129" i="50"/>
  <c r="P121" i="50"/>
  <c r="M121" i="50"/>
  <c r="V121" i="50"/>
  <c r="AY121" i="50" s="1"/>
  <c r="R121" i="50"/>
  <c r="L105" i="50"/>
  <c r="M105" i="50"/>
  <c r="N82" i="50"/>
  <c r="M82" i="50"/>
  <c r="L82" i="50"/>
  <c r="U58" i="50"/>
  <c r="AB58" i="50"/>
  <c r="Z58" i="50"/>
  <c r="AZ58" i="50" s="1"/>
  <c r="L50" i="50"/>
  <c r="N50" i="50"/>
  <c r="M50" i="50"/>
  <c r="L42" i="50"/>
  <c r="N42" i="50"/>
  <c r="N27" i="50"/>
  <c r="M27" i="50"/>
  <c r="AG27" i="50" s="1"/>
  <c r="L27" i="50"/>
  <c r="N12" i="50"/>
  <c r="L12" i="50"/>
  <c r="V4" i="50"/>
  <c r="AY4" i="50" s="1"/>
  <c r="N4" i="50"/>
  <c r="M4" i="50"/>
  <c r="L4" i="50"/>
  <c r="AB22" i="50"/>
  <c r="V22" i="50"/>
  <c r="AY22" i="50" s="1"/>
  <c r="Q22" i="50"/>
  <c r="BA22" i="50" s="1"/>
  <c r="BB22" i="50" s="1"/>
  <c r="AU22" i="50"/>
  <c r="AA22" i="50"/>
  <c r="U22" i="50"/>
  <c r="P22" i="50"/>
  <c r="Z22" i="50"/>
  <c r="AZ22" i="50" s="1"/>
  <c r="M107" i="50"/>
  <c r="Z107" i="50"/>
  <c r="AZ107" i="50" s="1"/>
  <c r="W107" i="50"/>
  <c r="N107" i="50"/>
  <c r="U107" i="50"/>
  <c r="L107" i="50"/>
  <c r="AA107" i="50"/>
  <c r="V107" i="50"/>
  <c r="AY107" i="50" s="1"/>
  <c r="AU35" i="50"/>
  <c r="L20" i="50"/>
  <c r="N20" i="50"/>
  <c r="M98" i="50"/>
  <c r="N98" i="50"/>
  <c r="L98" i="50"/>
  <c r="N28" i="50"/>
  <c r="L28" i="50"/>
  <c r="M28" i="50"/>
  <c r="R35" i="50"/>
  <c r="S35" i="50"/>
  <c r="Q20" i="50"/>
  <c r="BA20" i="50" s="1"/>
  <c r="BB20" i="50" s="1"/>
  <c r="P69" i="50"/>
  <c r="W90" i="50"/>
  <c r="V106" i="50"/>
  <c r="AY106" i="50" s="1"/>
  <c r="BB106" i="50" s="1"/>
  <c r="AA47" i="50"/>
  <c r="M58" i="50"/>
  <c r="AG58" i="50" s="1"/>
  <c r="S22" i="50"/>
  <c r="M5" i="50"/>
  <c r="S47" i="50"/>
  <c r="N74" i="50"/>
  <c r="AH18" i="50"/>
  <c r="V45" i="50"/>
  <c r="AY45" i="50" s="1"/>
  <c r="BB45" i="50" s="1"/>
  <c r="Y45" i="50"/>
  <c r="AU45" i="50"/>
  <c r="U45" i="50"/>
  <c r="AB45" i="50"/>
  <c r="R45" i="50"/>
  <c r="AX103" i="50"/>
  <c r="F103" i="50"/>
  <c r="G103" i="50" s="1"/>
  <c r="AX95" i="50"/>
  <c r="F95" i="50"/>
  <c r="G95" i="50" s="1"/>
  <c r="AX87" i="50"/>
  <c r="F87" i="50"/>
  <c r="G87" i="50" s="1"/>
  <c r="AX47" i="50"/>
  <c r="AH47" i="50"/>
  <c r="AX40" i="50"/>
  <c r="F40" i="50"/>
  <c r="G40" i="50" s="1"/>
  <c r="AX24" i="50"/>
  <c r="AH24" i="50"/>
  <c r="F24" i="50"/>
  <c r="G24" i="50" s="1"/>
  <c r="AX16" i="50"/>
  <c r="F16" i="50"/>
  <c r="G16" i="50" s="1"/>
  <c r="AX8" i="50"/>
  <c r="AH8" i="50"/>
  <c r="F8" i="50"/>
  <c r="G8" i="50" s="1"/>
  <c r="M128" i="50"/>
  <c r="L128" i="50"/>
  <c r="N128" i="50"/>
  <c r="L96" i="50"/>
  <c r="N96" i="50"/>
  <c r="M96" i="50"/>
  <c r="L73" i="50"/>
  <c r="R73" i="50"/>
  <c r="N65" i="50"/>
  <c r="M65" i="50"/>
  <c r="AG65" i="50" s="1"/>
  <c r="L65" i="50"/>
  <c r="L49" i="50"/>
  <c r="M49" i="50"/>
  <c r="AG49" i="50" s="1"/>
  <c r="N49" i="50"/>
  <c r="M26" i="50"/>
  <c r="L26" i="50"/>
  <c r="N19" i="50"/>
  <c r="M19" i="50"/>
  <c r="N99" i="50"/>
  <c r="L99" i="50"/>
  <c r="M99" i="50"/>
  <c r="L48" i="50"/>
  <c r="N48" i="50"/>
  <c r="M100" i="50"/>
  <c r="L100" i="50"/>
  <c r="AX49" i="50"/>
  <c r="AH49" i="50"/>
  <c r="F49" i="50"/>
  <c r="G49" i="50" s="1"/>
  <c r="S21" i="50"/>
  <c r="P21" i="50"/>
  <c r="S5" i="50"/>
  <c r="U35" i="50"/>
  <c r="Z90" i="50"/>
  <c r="AZ90" i="50" s="1"/>
  <c r="W106" i="50"/>
  <c r="M104" i="50"/>
  <c r="P74" i="50"/>
  <c r="AA41" i="50"/>
  <c r="P47" i="50"/>
  <c r="N58" i="50"/>
  <c r="L59" i="50"/>
  <c r="Z15" i="50"/>
  <c r="AZ15" i="50" s="1"/>
  <c r="N21" i="50"/>
  <c r="M22" i="50"/>
  <c r="W22" i="50"/>
  <c r="N5" i="50"/>
  <c r="F25" i="50"/>
  <c r="G25" i="50" s="1"/>
  <c r="W25" i="50" s="1"/>
  <c r="M106" i="50"/>
  <c r="Z11" i="50"/>
  <c r="AZ11" i="50" s="1"/>
  <c r="AB11" i="50"/>
  <c r="Y11" i="50"/>
  <c r="N11" i="50"/>
  <c r="AA11" i="50"/>
  <c r="M11" i="50"/>
  <c r="AG11" i="50" s="1"/>
  <c r="V31" i="50"/>
  <c r="AY31" i="50" s="1"/>
  <c r="U31" i="50"/>
  <c r="Y31" i="50"/>
  <c r="AU31" i="50"/>
  <c r="W31" i="50"/>
  <c r="S31" i="50"/>
  <c r="R31" i="50"/>
  <c r="AA31" i="50"/>
  <c r="AB31" i="50"/>
  <c r="L45" i="50"/>
  <c r="M45" i="50"/>
  <c r="AG45" i="50" s="1"/>
  <c r="N45" i="50"/>
  <c r="M47" i="50"/>
  <c r="AG47" i="50" s="1"/>
  <c r="N47" i="50"/>
  <c r="S125" i="50"/>
  <c r="Q125" i="50"/>
  <c r="BA125" i="50" s="1"/>
  <c r="Z125" i="50"/>
  <c r="AZ125" i="50" s="1"/>
  <c r="W125" i="50"/>
  <c r="P125" i="50"/>
  <c r="Y125" i="50"/>
  <c r="AS125" i="50"/>
  <c r="AF125" i="50" s="1"/>
  <c r="U125" i="50"/>
  <c r="AX86" i="50"/>
  <c r="F86" i="50"/>
  <c r="G86" i="50" s="1"/>
  <c r="AX70" i="50"/>
  <c r="F70" i="50"/>
  <c r="G70" i="50" s="1"/>
  <c r="AX62" i="50"/>
  <c r="F62" i="50"/>
  <c r="G62" i="50" s="1"/>
  <c r="M44" i="50"/>
  <c r="AG44" i="50" s="1"/>
  <c r="L44" i="50"/>
  <c r="N44" i="50"/>
  <c r="L13" i="50"/>
  <c r="N13" i="50"/>
  <c r="M13" i="50"/>
  <c r="AG13" i="50" s="1"/>
  <c r="N114" i="50"/>
  <c r="M114" i="50"/>
  <c r="L83" i="50"/>
  <c r="N83" i="50"/>
  <c r="M83" i="50"/>
  <c r="L43" i="50"/>
  <c r="N43" i="50"/>
  <c r="M43" i="50"/>
  <c r="AS74" i="50"/>
  <c r="AF74" i="50" s="1"/>
  <c r="P5" i="50"/>
  <c r="Y35" i="50"/>
  <c r="AE35" i="50" a="1"/>
  <c r="AE35" i="50" s="1"/>
  <c r="P114" i="50"/>
  <c r="AB90" i="50"/>
  <c r="AB107" i="50"/>
  <c r="M90" i="50"/>
  <c r="N104" i="50"/>
  <c r="AE98" i="50" a="1"/>
  <c r="AE98" i="50" s="1"/>
  <c r="L58" i="50"/>
  <c r="Z47" i="50"/>
  <c r="AZ47" i="50" s="1"/>
  <c r="L51" i="50"/>
  <c r="M59" i="50"/>
  <c r="AG59" i="50" s="1"/>
  <c r="N22" i="50"/>
  <c r="M12" i="50"/>
  <c r="R22" i="50"/>
  <c r="AE22" i="50" a="1"/>
  <c r="AE22" i="50" s="1"/>
  <c r="M20" i="50"/>
  <c r="N106" i="50"/>
  <c r="L8" i="50"/>
  <c r="M8" i="50"/>
  <c r="N8" i="50"/>
  <c r="L41" i="50"/>
  <c r="M41" i="50"/>
  <c r="F56" i="50"/>
  <c r="G56" i="50" s="1"/>
  <c r="N62" i="50"/>
  <c r="L62" i="50"/>
  <c r="M62" i="50"/>
  <c r="AG62" i="50" s="1"/>
  <c r="S91" i="50"/>
  <c r="Q91" i="50"/>
  <c r="BA91" i="50" s="1"/>
  <c r="AB91" i="50"/>
  <c r="Y91" i="50"/>
  <c r="R91" i="50"/>
  <c r="Z91" i="50"/>
  <c r="AZ91" i="50" s="1"/>
  <c r="P91" i="50"/>
  <c r="AX124" i="50"/>
  <c r="F124" i="50"/>
  <c r="G124" i="50" s="1"/>
  <c r="U124" i="50" s="1"/>
  <c r="W74" i="50"/>
  <c r="AA74" i="50"/>
  <c r="S74" i="50"/>
  <c r="Y74" i="50"/>
  <c r="U74" i="50"/>
  <c r="Z74" i="50"/>
  <c r="AZ74" i="50" s="1"/>
  <c r="V74" i="50"/>
  <c r="AY74" i="50" s="1"/>
  <c r="M120" i="50"/>
  <c r="L120" i="50"/>
  <c r="N120" i="50"/>
  <c r="S15" i="50"/>
  <c r="R15" i="50"/>
  <c r="Y15" i="50"/>
  <c r="Q15" i="50"/>
  <c r="BA15" i="50" s="1"/>
  <c r="AB15" i="50"/>
  <c r="W15" i="50"/>
  <c r="V15" i="50"/>
  <c r="AY15" i="50" s="1"/>
  <c r="AA15" i="50"/>
  <c r="AU15" i="50"/>
  <c r="N122" i="50"/>
  <c r="M122" i="50"/>
  <c r="L122" i="50"/>
  <c r="M35" i="50"/>
  <c r="N35" i="50"/>
  <c r="L35" i="50"/>
  <c r="R5" i="50"/>
  <c r="U90" i="50"/>
  <c r="V5" i="50"/>
  <c r="AY5" i="50" s="1"/>
  <c r="W35" i="50"/>
  <c r="V35" i="50"/>
  <c r="AY35" i="50" s="1"/>
  <c r="Q114" i="50"/>
  <c r="BA114" i="50" s="1"/>
  <c r="BB114" i="50" s="1"/>
  <c r="S114" i="50"/>
  <c r="AB34" i="50"/>
  <c r="Q98" i="50"/>
  <c r="BA98" i="50" s="1"/>
  <c r="BB98" i="50" s="1"/>
  <c r="L97" i="50"/>
  <c r="R74" i="50"/>
  <c r="Y41" i="50"/>
  <c r="Y22" i="50"/>
  <c r="AE38" i="50" a="1"/>
  <c r="AE38" i="50" s="1"/>
  <c r="M129" i="50"/>
  <c r="L15" i="50"/>
  <c r="L114" i="50"/>
  <c r="N10" i="50"/>
  <c r="M10" i="50"/>
  <c r="L10" i="50"/>
  <c r="N39" i="50"/>
  <c r="L39" i="50"/>
  <c r="Z52" i="50"/>
  <c r="AZ52" i="50" s="1"/>
  <c r="P52" i="50"/>
  <c r="Y52" i="50"/>
  <c r="W52" i="50"/>
  <c r="V52" i="50"/>
  <c r="AY52" i="50" s="1"/>
  <c r="R52" i="50"/>
  <c r="U52" i="50"/>
  <c r="M109" i="50"/>
  <c r="N109" i="50"/>
  <c r="L109" i="50"/>
  <c r="M93" i="50"/>
  <c r="N93" i="50"/>
  <c r="L93" i="50"/>
  <c r="L38" i="50"/>
  <c r="M38" i="50"/>
  <c r="N38" i="50"/>
  <c r="AA118" i="50"/>
  <c r="V118" i="50"/>
  <c r="AY118" i="50" s="1"/>
  <c r="Z118" i="50"/>
  <c r="AZ118" i="50" s="1"/>
  <c r="U118" i="50"/>
  <c r="R118" i="50"/>
  <c r="P118" i="50"/>
  <c r="Q118" i="50"/>
  <c r="BA118" i="50" s="1"/>
  <c r="Y118" i="50"/>
  <c r="S118" i="50"/>
  <c r="Q41" i="50"/>
  <c r="BA41" i="50" s="1"/>
  <c r="AE41" i="50" a="1"/>
  <c r="AE41" i="50" s="1"/>
  <c r="V41" i="50"/>
  <c r="AY41" i="50" s="1"/>
  <c r="AB41" i="50"/>
  <c r="R41" i="50"/>
  <c r="Q2" i="50"/>
  <c r="BA2" i="50" s="1"/>
  <c r="BB2" i="50" s="1"/>
  <c r="L2" i="50"/>
  <c r="Z35" i="50"/>
  <c r="AZ35" i="50" s="1"/>
  <c r="V114" i="50"/>
  <c r="AY114" i="50" s="1"/>
  <c r="V66" i="50"/>
  <c r="AY66" i="50" s="1"/>
  <c r="AA90" i="50"/>
  <c r="S121" i="50"/>
  <c r="S98" i="50"/>
  <c r="AU41" i="50"/>
  <c r="P41" i="50"/>
  <c r="W58" i="50"/>
  <c r="P4" i="50"/>
  <c r="AH34" i="50"/>
  <c r="AE118" i="50" a="1"/>
  <c r="AE118" i="50" s="1"/>
  <c r="S41" i="50"/>
  <c r="AA106" i="50"/>
  <c r="M15" i="50"/>
  <c r="AH56" i="50"/>
  <c r="W78" i="50"/>
  <c r="S78" i="50"/>
  <c r="V78" i="50"/>
  <c r="AY78" i="50" s="1"/>
  <c r="P78" i="50"/>
  <c r="AS78" i="50"/>
  <c r="AF78" i="50" s="1"/>
  <c r="R78" i="50"/>
  <c r="AH29" i="50"/>
  <c r="F67" i="50"/>
  <c r="G67" i="50" s="1"/>
  <c r="AH61" i="50"/>
  <c r="AG64" i="50"/>
  <c r="F27" i="50"/>
  <c r="G27" i="50" s="1"/>
  <c r="F29" i="50"/>
  <c r="G29" i="50" s="1"/>
  <c r="AH51" i="50"/>
  <c r="F75" i="50"/>
  <c r="G75" i="50" s="1"/>
  <c r="AG16" i="50"/>
  <c r="AH11" i="50"/>
  <c r="F13" i="50"/>
  <c r="G13" i="50" s="1"/>
  <c r="AH19" i="50"/>
  <c r="F97" i="50"/>
  <c r="G97" i="50" s="1"/>
  <c r="N48" i="49"/>
  <c r="S48" i="49"/>
  <c r="Q48" i="49"/>
  <c r="BA48" i="49" s="1"/>
  <c r="BB48" i="49" s="1"/>
  <c r="P48" i="49"/>
  <c r="V48" i="49"/>
  <c r="AY48" i="49" s="1"/>
  <c r="R48" i="49"/>
  <c r="M48" i="49"/>
  <c r="L47" i="49"/>
  <c r="R47" i="49"/>
  <c r="R8" i="49"/>
  <c r="V8" i="49"/>
  <c r="AY8" i="49" s="1"/>
  <c r="AU8" i="49"/>
  <c r="AV79" i="49" s="1"/>
  <c r="S8" i="49"/>
  <c r="AA8" i="49"/>
  <c r="P8" i="49"/>
  <c r="Q8" i="49"/>
  <c r="BA8" i="49" s="1"/>
  <c r="W8" i="49"/>
  <c r="AB8" i="49"/>
  <c r="Z8" i="49"/>
  <c r="AZ8" i="49" s="1"/>
  <c r="Y8" i="49"/>
  <c r="U8" i="49"/>
  <c r="R49" i="49"/>
  <c r="V49" i="49"/>
  <c r="AY49" i="49" s="1"/>
  <c r="Z49" i="49"/>
  <c r="AZ49" i="49" s="1"/>
  <c r="AE49" i="49" a="1"/>
  <c r="AE49" i="49" s="1"/>
  <c r="P49" i="49"/>
  <c r="Y49" i="49"/>
  <c r="S49" i="49"/>
  <c r="W109" i="49"/>
  <c r="AE109" i="49" a="1"/>
  <c r="AE109" i="49" s="1"/>
  <c r="S109" i="49"/>
  <c r="Z109" i="49"/>
  <c r="AZ109" i="49" s="1"/>
  <c r="AX105" i="49"/>
  <c r="F105" i="49"/>
  <c r="G105" i="49" s="1"/>
  <c r="AX49" i="49"/>
  <c r="AH49" i="49"/>
  <c r="AX33" i="49"/>
  <c r="AH33" i="49"/>
  <c r="AX9" i="49"/>
  <c r="F9" i="49"/>
  <c r="G9" i="49" s="1"/>
  <c r="AH9" i="49"/>
  <c r="L104" i="49"/>
  <c r="N104" i="49"/>
  <c r="N9" i="49"/>
  <c r="M9" i="49"/>
  <c r="V114" i="49"/>
  <c r="AY114" i="49" s="1"/>
  <c r="AB120" i="49"/>
  <c r="AB104" i="49"/>
  <c r="W104" i="49"/>
  <c r="Y107" i="49"/>
  <c r="AA87" i="49"/>
  <c r="N80" i="49"/>
  <c r="W40" i="49"/>
  <c r="M56" i="49"/>
  <c r="U49" i="49"/>
  <c r="Q49" i="49"/>
  <c r="BA49" i="49" s="1"/>
  <c r="L39" i="49"/>
  <c r="M39" i="49"/>
  <c r="AB59" i="49"/>
  <c r="U59" i="49"/>
  <c r="AA59" i="49"/>
  <c r="S59" i="49"/>
  <c r="Q59" i="49"/>
  <c r="BA59" i="49" s="1"/>
  <c r="BB59" i="49" s="1"/>
  <c r="W59" i="49"/>
  <c r="Z59" i="49"/>
  <c r="AZ59" i="49" s="1"/>
  <c r="M72" i="49"/>
  <c r="L79" i="49"/>
  <c r="M79" i="49"/>
  <c r="N63" i="49"/>
  <c r="M63" i="49"/>
  <c r="N55" i="49"/>
  <c r="M55" i="49"/>
  <c r="L24" i="49"/>
  <c r="N24" i="49"/>
  <c r="M24" i="49"/>
  <c r="AG24" i="49" s="1"/>
  <c r="N16" i="49"/>
  <c r="M16" i="49"/>
  <c r="L8" i="49"/>
  <c r="M8" i="49"/>
  <c r="AG8" i="49" s="1"/>
  <c r="N8" i="49"/>
  <c r="R3" i="49"/>
  <c r="Q3" i="49"/>
  <c r="BA3" i="49" s="1"/>
  <c r="AB3" i="49"/>
  <c r="AA3" i="49"/>
  <c r="AU3" i="49"/>
  <c r="U3" i="49"/>
  <c r="U83" i="49"/>
  <c r="Z83" i="49"/>
  <c r="AZ83" i="49" s="1"/>
  <c r="AS83" i="49"/>
  <c r="AF83" i="49" s="1"/>
  <c r="P83" i="49"/>
  <c r="AB83" i="49"/>
  <c r="V83" i="49"/>
  <c r="AY83" i="49" s="1"/>
  <c r="BB83" i="49" s="1"/>
  <c r="W83" i="49"/>
  <c r="N33" i="49"/>
  <c r="M33" i="49"/>
  <c r="AA24" i="49"/>
  <c r="S120" i="49"/>
  <c r="L128" i="49"/>
  <c r="M104" i="49"/>
  <c r="Z87" i="49"/>
  <c r="AZ87" i="49" s="1"/>
  <c r="BB87" i="49" s="1"/>
  <c r="L72" i="49"/>
  <c r="P59" i="49"/>
  <c r="M80" i="49"/>
  <c r="F89" i="49"/>
  <c r="G89" i="49" s="1"/>
  <c r="V40" i="49"/>
  <c r="AY40" i="49" s="1"/>
  <c r="AB49" i="49"/>
  <c r="L9" i="49"/>
  <c r="Y5" i="49"/>
  <c r="Y3" i="49"/>
  <c r="L15" i="49"/>
  <c r="N15" i="49"/>
  <c r="M15" i="49"/>
  <c r="N41" i="49"/>
  <c r="M41" i="49"/>
  <c r="L41" i="49"/>
  <c r="L92" i="49"/>
  <c r="N92" i="49"/>
  <c r="M92" i="49"/>
  <c r="AX95" i="49"/>
  <c r="F95" i="49"/>
  <c r="G95" i="49" s="1"/>
  <c r="AX63" i="49"/>
  <c r="AH63" i="49"/>
  <c r="F63" i="49"/>
  <c r="G63" i="49" s="1"/>
  <c r="AX55" i="49"/>
  <c r="AH55" i="49"/>
  <c r="AX47" i="49"/>
  <c r="AH47" i="49"/>
  <c r="AX39" i="49"/>
  <c r="F39" i="49"/>
  <c r="G39" i="49" s="1"/>
  <c r="AH39" i="49"/>
  <c r="AX31" i="49"/>
  <c r="F31" i="49"/>
  <c r="G31" i="49" s="1"/>
  <c r="AH31" i="49"/>
  <c r="AX23" i="49"/>
  <c r="AH23" i="49"/>
  <c r="F23" i="49"/>
  <c r="G23" i="49" s="1"/>
  <c r="AX15" i="49"/>
  <c r="AH15" i="49"/>
  <c r="F15" i="49"/>
  <c r="G15" i="49" s="1"/>
  <c r="AH7" i="49"/>
  <c r="F7" i="49"/>
  <c r="G7" i="49" s="1"/>
  <c r="M110" i="49"/>
  <c r="N110" i="49"/>
  <c r="L102" i="49"/>
  <c r="N102" i="49"/>
  <c r="M102" i="49"/>
  <c r="S3" i="49"/>
  <c r="M53" i="49"/>
  <c r="AG53" i="49" s="1"/>
  <c r="AA53" i="49"/>
  <c r="AB53" i="49"/>
  <c r="Y53" i="49"/>
  <c r="W53" i="49"/>
  <c r="AE107" i="49" a="1"/>
  <c r="AE107" i="49" s="1"/>
  <c r="Q107" i="49"/>
  <c r="BA107" i="49" s="1"/>
  <c r="BB107" i="49" s="1"/>
  <c r="AA107" i="49"/>
  <c r="AB107" i="49"/>
  <c r="U107" i="49"/>
  <c r="AX121" i="49"/>
  <c r="F121" i="49"/>
  <c r="G121" i="49" s="1"/>
  <c r="AE121" i="49" s="1" a="1"/>
  <c r="AE121" i="49" s="1"/>
  <c r="AD121" i="49" s="1"/>
  <c r="AC121" i="49" s="1"/>
  <c r="V26" i="49"/>
  <c r="AY26" i="49" s="1"/>
  <c r="Q120" i="49"/>
  <c r="BA120" i="49" s="1"/>
  <c r="AS120" i="49"/>
  <c r="AF120" i="49" s="1"/>
  <c r="Y104" i="49"/>
  <c r="V109" i="49"/>
  <c r="AY109" i="49" s="1"/>
  <c r="P107" i="49"/>
  <c r="AA55" i="49"/>
  <c r="Y55" i="49"/>
  <c r="U55" i="49"/>
  <c r="R96" i="49"/>
  <c r="Y59" i="49"/>
  <c r="W52" i="49"/>
  <c r="W3" i="49"/>
  <c r="N25" i="49"/>
  <c r="L29" i="49"/>
  <c r="M29" i="49"/>
  <c r="Q47" i="49"/>
  <c r="BA47" i="49" s="1"/>
  <c r="Y47" i="49"/>
  <c r="W47" i="49"/>
  <c r="U47" i="49"/>
  <c r="S47" i="49"/>
  <c r="AA47" i="49"/>
  <c r="AB47" i="49"/>
  <c r="V47" i="49"/>
  <c r="AY47" i="49" s="1"/>
  <c r="P47" i="49"/>
  <c r="M75" i="49"/>
  <c r="L75" i="49"/>
  <c r="N75" i="49"/>
  <c r="V75" i="49"/>
  <c r="AY75" i="49" s="1"/>
  <c r="P86" i="49"/>
  <c r="AB86" i="49"/>
  <c r="R86" i="49"/>
  <c r="Q86" i="49"/>
  <c r="BA86" i="49" s="1"/>
  <c r="Z86" i="49"/>
  <c r="AZ86" i="49" s="1"/>
  <c r="AA86" i="49"/>
  <c r="Y86" i="49"/>
  <c r="AX118" i="49"/>
  <c r="F118" i="49"/>
  <c r="G118" i="49" s="1"/>
  <c r="AX110" i="49"/>
  <c r="F110" i="49"/>
  <c r="G110" i="49" s="1"/>
  <c r="AX38" i="49"/>
  <c r="AH38" i="49"/>
  <c r="AX30" i="49"/>
  <c r="AH30" i="49"/>
  <c r="V125" i="49"/>
  <c r="AY125" i="49" s="1"/>
  <c r="R125" i="49"/>
  <c r="P125" i="49"/>
  <c r="L125" i="49"/>
  <c r="N125" i="49"/>
  <c r="M109" i="49"/>
  <c r="N109" i="49"/>
  <c r="N101" i="49"/>
  <c r="M101" i="49"/>
  <c r="S93" i="49"/>
  <c r="R93" i="49"/>
  <c r="P93" i="49"/>
  <c r="L26" i="49"/>
  <c r="Y87" i="49"/>
  <c r="V87" i="49"/>
  <c r="AY87" i="49" s="1"/>
  <c r="AB87" i="49"/>
  <c r="P87" i="49"/>
  <c r="U87" i="49"/>
  <c r="AS87" i="49"/>
  <c r="AF87" i="49" s="1"/>
  <c r="S87" i="49"/>
  <c r="Q87" i="49"/>
  <c r="BA87" i="49" s="1"/>
  <c r="L40" i="49"/>
  <c r="N40" i="49"/>
  <c r="Z120" i="49"/>
  <c r="AZ120" i="49" s="1"/>
  <c r="U120" i="49"/>
  <c r="Z104" i="49"/>
  <c r="AZ104" i="49" s="1"/>
  <c r="P109" i="49"/>
  <c r="N112" i="49"/>
  <c r="R107" i="49"/>
  <c r="W87" i="49"/>
  <c r="S96" i="49"/>
  <c r="N39" i="49"/>
  <c r="L33" i="49"/>
  <c r="V53" i="49"/>
  <c r="AY53" i="49" s="1"/>
  <c r="BB53" i="49" s="1"/>
  <c r="P3" i="49"/>
  <c r="L23" i="49"/>
  <c r="M23" i="49"/>
  <c r="N23" i="49"/>
  <c r="N29" i="49"/>
  <c r="F33" i="49"/>
  <c r="G33" i="49" s="1"/>
  <c r="U40" i="49"/>
  <c r="AA40" i="49"/>
  <c r="R40" i="49"/>
  <c r="Q40" i="49"/>
  <c r="BA40" i="49" s="1"/>
  <c r="Y40" i="49"/>
  <c r="Z40" i="49"/>
  <c r="AZ40" i="49" s="1"/>
  <c r="AB40" i="49"/>
  <c r="P40" i="49"/>
  <c r="AB64" i="49"/>
  <c r="Z64" i="49"/>
  <c r="AZ64" i="49" s="1"/>
  <c r="AU64" i="49"/>
  <c r="P64" i="49"/>
  <c r="Y64" i="49"/>
  <c r="U64" i="49"/>
  <c r="S64" i="49"/>
  <c r="R64" i="49"/>
  <c r="R67" i="49"/>
  <c r="AB67" i="49"/>
  <c r="Q67" i="49"/>
  <c r="BA67" i="49" s="1"/>
  <c r="W67" i="49"/>
  <c r="Z67" i="49"/>
  <c r="AZ67" i="49" s="1"/>
  <c r="S67" i="49"/>
  <c r="AS67" i="49"/>
  <c r="AF67" i="49" s="1"/>
  <c r="Y67" i="49"/>
  <c r="F71" i="49"/>
  <c r="G71" i="49" s="1"/>
  <c r="L73" i="49"/>
  <c r="N73" i="49"/>
  <c r="L119" i="49"/>
  <c r="N119" i="49"/>
  <c r="AA124" i="49"/>
  <c r="P124" i="49"/>
  <c r="AB124" i="49"/>
  <c r="S124" i="49"/>
  <c r="N5" i="49"/>
  <c r="U5" i="49"/>
  <c r="AB5" i="49"/>
  <c r="M5" i="49"/>
  <c r="AG5" i="49" s="1"/>
  <c r="AA5" i="49"/>
  <c r="W5" i="49"/>
  <c r="W55" i="49"/>
  <c r="AU55" i="49"/>
  <c r="R55" i="49"/>
  <c r="Q55" i="49"/>
  <c r="BA55" i="49" s="1"/>
  <c r="Z55" i="49"/>
  <c r="AZ55" i="49" s="1"/>
  <c r="S55" i="49"/>
  <c r="V55" i="49"/>
  <c r="AY55" i="49" s="1"/>
  <c r="N36" i="49"/>
  <c r="M36" i="49"/>
  <c r="Q52" i="49"/>
  <c r="BA52" i="49" s="1"/>
  <c r="AU52" i="49"/>
  <c r="AA52" i="49"/>
  <c r="Y52" i="49"/>
  <c r="U52" i="49"/>
  <c r="AB52" i="49"/>
  <c r="N88" i="49"/>
  <c r="M88" i="49"/>
  <c r="L88" i="49"/>
  <c r="W24" i="49"/>
  <c r="AA120" i="49"/>
  <c r="V120" i="49"/>
  <c r="AY120" i="49" s="1"/>
  <c r="BB120" i="49" s="1"/>
  <c r="Q109" i="49"/>
  <c r="BA109" i="49" s="1"/>
  <c r="BB109" i="49" s="1"/>
  <c r="M112" i="49"/>
  <c r="S107" i="49"/>
  <c r="S83" i="49"/>
  <c r="L55" i="49"/>
  <c r="Q64" i="49"/>
  <c r="BA64" i="49" s="1"/>
  <c r="BB64" i="49" s="1"/>
  <c r="S52" i="49"/>
  <c r="Z3" i="49"/>
  <c r="AZ3" i="49" s="1"/>
  <c r="AB55" i="49"/>
  <c r="M32" i="49"/>
  <c r="L32" i="49"/>
  <c r="M115" i="49"/>
  <c r="Z115" i="49"/>
  <c r="AZ115" i="49" s="1"/>
  <c r="BB115" i="49" s="1"/>
  <c r="L115" i="49"/>
  <c r="AA115" i="49"/>
  <c r="M117" i="49"/>
  <c r="L117" i="49"/>
  <c r="M124" i="49"/>
  <c r="L124" i="49"/>
  <c r="F126" i="49"/>
  <c r="G126" i="49" s="1"/>
  <c r="L65" i="49"/>
  <c r="N65" i="49"/>
  <c r="N105" i="49"/>
  <c r="L105" i="49"/>
  <c r="N2" i="49"/>
  <c r="M2" i="49"/>
  <c r="AG2" i="49" s="1"/>
  <c r="P96" i="49"/>
  <c r="AB96" i="49"/>
  <c r="AE96" i="49" a="1"/>
  <c r="AE96" i="49" s="1"/>
  <c r="Y96" i="49"/>
  <c r="V96" i="49"/>
  <c r="AY96" i="49" s="1"/>
  <c r="Q96" i="49"/>
  <c r="BA96" i="49" s="1"/>
  <c r="BB96" i="49" s="1"/>
  <c r="Z96" i="49"/>
  <c r="AZ96" i="49" s="1"/>
  <c r="AX41" i="49"/>
  <c r="AH41" i="49"/>
  <c r="AX17" i="49"/>
  <c r="AH17" i="49"/>
  <c r="F17" i="49"/>
  <c r="G17" i="49" s="1"/>
  <c r="N96" i="49"/>
  <c r="M96" i="49"/>
  <c r="Y24" i="49"/>
  <c r="P120" i="49"/>
  <c r="AB109" i="49"/>
  <c r="AA109" i="49"/>
  <c r="Y83" i="49"/>
  <c r="AA96" i="49"/>
  <c r="M65" i="49"/>
  <c r="L36" i="49"/>
  <c r="M26" i="49"/>
  <c r="L5" i="49"/>
  <c r="R52" i="49"/>
  <c r="Z5" i="49"/>
  <c r="AZ5" i="49" s="1"/>
  <c r="L64" i="49"/>
  <c r="Z60" i="49"/>
  <c r="AZ60" i="49" s="1"/>
  <c r="P60" i="49"/>
  <c r="AB60" i="49"/>
  <c r="U60" i="49"/>
  <c r="R60" i="49"/>
  <c r="AE60" i="49" a="1"/>
  <c r="AE60" i="49" s="1"/>
  <c r="W60" i="49"/>
  <c r="P62" i="49"/>
  <c r="V62" i="49"/>
  <c r="AY62" i="49" s="1"/>
  <c r="U62" i="49"/>
  <c r="Y62" i="49"/>
  <c r="AA62" i="49"/>
  <c r="S62" i="49"/>
  <c r="Q62" i="49"/>
  <c r="BA62" i="49" s="1"/>
  <c r="M90" i="49"/>
  <c r="N90" i="49"/>
  <c r="L82" i="49"/>
  <c r="M82" i="49"/>
  <c r="N74" i="49"/>
  <c r="M74" i="49"/>
  <c r="L74" i="49"/>
  <c r="M66" i="49"/>
  <c r="L66" i="49"/>
  <c r="N66" i="49"/>
  <c r="N58" i="49"/>
  <c r="M58" i="49"/>
  <c r="L58" i="49"/>
  <c r="M42" i="49"/>
  <c r="L42" i="49"/>
  <c r="N34" i="49"/>
  <c r="M34" i="49"/>
  <c r="M3" i="49"/>
  <c r="AG3" i="49" s="1"/>
  <c r="L3" i="49"/>
  <c r="F2" i="49"/>
  <c r="G2" i="49" s="1"/>
  <c r="M43" i="49"/>
  <c r="Q75" i="49"/>
  <c r="BA75" i="49" s="1"/>
  <c r="BB75" i="49" s="1"/>
  <c r="U115" i="49"/>
  <c r="F82" i="49"/>
  <c r="G82" i="49" s="1"/>
  <c r="F16" i="49"/>
  <c r="G16" i="49" s="1"/>
  <c r="F72" i="49"/>
  <c r="G72" i="49" s="1"/>
  <c r="AE72" i="49" s="1" a="1"/>
  <c r="AE72" i="49" s="1"/>
  <c r="AD72" i="49" s="1"/>
  <c r="AC72" i="49" s="1"/>
  <c r="N88" i="48"/>
  <c r="P88" i="48"/>
  <c r="L88" i="48"/>
  <c r="N110" i="48"/>
  <c r="L110" i="48"/>
  <c r="N21" i="48"/>
  <c r="M21" i="48"/>
  <c r="N58" i="48"/>
  <c r="L58" i="48"/>
  <c r="M58" i="48"/>
  <c r="AG58" i="48" s="1"/>
  <c r="N7" i="48"/>
  <c r="L7" i="48"/>
  <c r="M7" i="48"/>
  <c r="N41" i="48"/>
  <c r="M41" i="48"/>
  <c r="L41" i="48"/>
  <c r="P64" i="48"/>
  <c r="R64" i="48"/>
  <c r="Z64" i="48"/>
  <c r="AZ64" i="48" s="1"/>
  <c r="R34" i="48"/>
  <c r="M126" i="48"/>
  <c r="N109" i="48"/>
  <c r="V122" i="48"/>
  <c r="AY122" i="48" s="1"/>
  <c r="Z88" i="48"/>
  <c r="AZ88" i="48" s="1"/>
  <c r="R72" i="48"/>
  <c r="N80" i="48"/>
  <c r="M71" i="48"/>
  <c r="AH29" i="48"/>
  <c r="Q42" i="48"/>
  <c r="BA42" i="48" s="1"/>
  <c r="W2" i="48"/>
  <c r="L8" i="48"/>
  <c r="L87" i="48"/>
  <c r="W72" i="48"/>
  <c r="F53" i="48"/>
  <c r="G53" i="48" s="1"/>
  <c r="F69" i="48"/>
  <c r="G69" i="48" s="1"/>
  <c r="V69" i="48" s="1"/>
  <c r="AY69" i="48" s="1"/>
  <c r="F85" i="48"/>
  <c r="G85" i="48" s="1"/>
  <c r="S63" i="48"/>
  <c r="Q31" i="48"/>
  <c r="BA31" i="48" s="1"/>
  <c r="U34" i="48"/>
  <c r="Z123" i="48"/>
  <c r="AZ123" i="48" s="1"/>
  <c r="AB100" i="48"/>
  <c r="N93" i="48"/>
  <c r="L117" i="48"/>
  <c r="V72" i="48"/>
  <c r="AY72" i="48" s="1"/>
  <c r="M101" i="48"/>
  <c r="AH45" i="48"/>
  <c r="AE72" i="48" a="1"/>
  <c r="AE72" i="48" s="1"/>
  <c r="V42" i="48"/>
  <c r="AY42" i="48" s="1"/>
  <c r="W42" i="48"/>
  <c r="U2" i="48"/>
  <c r="F23" i="48"/>
  <c r="G23" i="48" s="1"/>
  <c r="F29" i="48"/>
  <c r="G29" i="48" s="1"/>
  <c r="F111" i="48"/>
  <c r="G111" i="48" s="1"/>
  <c r="U111" i="48" s="1"/>
  <c r="AA100" i="48"/>
  <c r="L93" i="48"/>
  <c r="L101" i="48"/>
  <c r="F45" i="48"/>
  <c r="G45" i="48" s="1"/>
  <c r="AE100" i="48" a="1"/>
  <c r="AE100" i="48" s="1"/>
  <c r="Q100" i="48"/>
  <c r="BA100" i="48" s="1"/>
  <c r="BB100" i="48" s="1"/>
  <c r="V31" i="48"/>
  <c r="AY31" i="48" s="1"/>
  <c r="BB31" i="48" s="1"/>
  <c r="W34" i="48"/>
  <c r="L100" i="48"/>
  <c r="W100" i="48"/>
  <c r="P72" i="48"/>
  <c r="F95" i="48"/>
  <c r="G95" i="48" s="1"/>
  <c r="AH24" i="48"/>
  <c r="Y42" i="48"/>
  <c r="AU2" i="48"/>
  <c r="AV115" i="48" s="1"/>
  <c r="D115" i="48" s="1"/>
  <c r="M87" i="48"/>
  <c r="S88" i="48"/>
  <c r="F56" i="48"/>
  <c r="G56" i="48" s="1"/>
  <c r="AH64" i="48"/>
  <c r="AA27" i="48"/>
  <c r="U42" i="48"/>
  <c r="AB42" i="48"/>
  <c r="F77" i="48"/>
  <c r="G77" i="48" s="1"/>
  <c r="V77" i="48" s="1"/>
  <c r="AY77" i="48" s="1"/>
  <c r="U105" i="48"/>
  <c r="Y34" i="48"/>
  <c r="AB122" i="48"/>
  <c r="Y100" i="48"/>
  <c r="Z72" i="48"/>
  <c r="AZ72" i="48" s="1"/>
  <c r="L80" i="48"/>
  <c r="U72" i="48"/>
  <c r="F44" i="48"/>
  <c r="G44" i="48" s="1"/>
  <c r="P44" i="48" s="1"/>
  <c r="Z42" i="48"/>
  <c r="AZ42" i="48" s="1"/>
  <c r="BB42" i="48" s="1"/>
  <c r="Y2" i="48"/>
  <c r="AE2" i="48" a="1"/>
  <c r="AE2" i="48" s="1"/>
  <c r="F39" i="48"/>
  <c r="G39" i="48" s="1"/>
  <c r="AH56" i="48"/>
  <c r="AA105" i="48"/>
  <c r="R38" i="48"/>
  <c r="P34" i="48"/>
  <c r="R122" i="48"/>
  <c r="F116" i="48"/>
  <c r="G116" i="48" s="1"/>
  <c r="P100" i="48"/>
  <c r="L92" i="48"/>
  <c r="Q72" i="48"/>
  <c r="BA72" i="48" s="1"/>
  <c r="BB72" i="48" s="1"/>
  <c r="S72" i="48"/>
  <c r="AH44" i="48"/>
  <c r="AA42" i="48"/>
  <c r="AH30" i="48"/>
  <c r="P42" i="48"/>
  <c r="M3" i="47"/>
  <c r="AG3" i="47" s="1"/>
  <c r="L3" i="47"/>
  <c r="N3" i="47"/>
  <c r="Q30" i="47"/>
  <c r="BA30" i="47" s="1"/>
  <c r="BB30" i="47" s="1"/>
  <c r="S30" i="47"/>
  <c r="L30" i="47"/>
  <c r="N30" i="47"/>
  <c r="R30" i="47"/>
  <c r="M30" i="47"/>
  <c r="AX101" i="47"/>
  <c r="F101" i="47"/>
  <c r="G101" i="47" s="1"/>
  <c r="AE101" i="47" s="1" a="1"/>
  <c r="AE101" i="47" s="1"/>
  <c r="AD101" i="47" s="1"/>
  <c r="AC101" i="47" s="1"/>
  <c r="AX33" i="47"/>
  <c r="F33" i="47"/>
  <c r="G33" i="47" s="1"/>
  <c r="L123" i="47"/>
  <c r="M123" i="47"/>
  <c r="Z115" i="47"/>
  <c r="AZ115" i="47" s="1"/>
  <c r="P30" i="47"/>
  <c r="W99" i="47"/>
  <c r="AB99" i="47"/>
  <c r="AA99" i="47"/>
  <c r="Z99" i="47"/>
  <c r="AZ99" i="47" s="1"/>
  <c r="U99" i="47"/>
  <c r="F17" i="47"/>
  <c r="G17" i="47" s="1"/>
  <c r="P55" i="47"/>
  <c r="S55" i="47"/>
  <c r="R55" i="47"/>
  <c r="Q55" i="47"/>
  <c r="BA55" i="47" s="1"/>
  <c r="AU55" i="47"/>
  <c r="N92" i="47"/>
  <c r="M92" i="47"/>
  <c r="L92" i="47"/>
  <c r="M6" i="47"/>
  <c r="AG6" i="47" s="1"/>
  <c r="L6" i="47"/>
  <c r="N6" i="47"/>
  <c r="AB10" i="47"/>
  <c r="W10" i="47"/>
  <c r="AE10" i="47" a="1"/>
  <c r="AE10" i="47" s="1"/>
  <c r="Q10" i="47"/>
  <c r="BA10" i="47" s="1"/>
  <c r="BB10" i="47" s="1"/>
  <c r="AA10" i="47"/>
  <c r="Y10" i="47"/>
  <c r="Z10" i="47"/>
  <c r="AZ10" i="47" s="1"/>
  <c r="U10" i="47"/>
  <c r="Q118" i="47"/>
  <c r="BA118" i="47" s="1"/>
  <c r="AS118" i="47"/>
  <c r="AF118" i="47" s="1"/>
  <c r="N123" i="47"/>
  <c r="R14" i="47"/>
  <c r="P14" i="47"/>
  <c r="S14" i="47"/>
  <c r="Q14" i="47"/>
  <c r="BA14" i="47" s="1"/>
  <c r="BB14" i="47" s="1"/>
  <c r="AX78" i="47"/>
  <c r="F78" i="47"/>
  <c r="G78" i="47" s="1"/>
  <c r="AX9" i="47"/>
  <c r="F9" i="47"/>
  <c r="G9" i="47" s="1"/>
  <c r="AH9" i="47"/>
  <c r="V30" i="47"/>
  <c r="AY30" i="47" s="1"/>
  <c r="P62" i="47"/>
  <c r="AB62" i="47"/>
  <c r="AA62" i="47"/>
  <c r="AU62" i="47"/>
  <c r="Q62" i="47"/>
  <c r="BA62" i="47" s="1"/>
  <c r="Y62" i="47"/>
  <c r="U62" i="47"/>
  <c r="AE62" i="47" a="1"/>
  <c r="AE62" i="47" s="1"/>
  <c r="Z62" i="47"/>
  <c r="AZ62" i="47" s="1"/>
  <c r="R62" i="47"/>
  <c r="S62" i="47"/>
  <c r="W62" i="47"/>
  <c r="F85" i="47"/>
  <c r="G85" i="47" s="1"/>
  <c r="M111" i="47"/>
  <c r="Q111" i="47"/>
  <c r="BA111" i="47" s="1"/>
  <c r="BB111" i="47" s="1"/>
  <c r="N111" i="47"/>
  <c r="M56" i="47"/>
  <c r="AG56" i="47" s="1"/>
  <c r="N56" i="47"/>
  <c r="L56" i="47"/>
  <c r="N40" i="47"/>
  <c r="M40" i="47"/>
  <c r="AG40" i="47" s="1"/>
  <c r="L40" i="47"/>
  <c r="N53" i="47"/>
  <c r="L53" i="47"/>
  <c r="L37" i="47"/>
  <c r="M37" i="47"/>
  <c r="AG37" i="47" s="1"/>
  <c r="N37" i="47"/>
  <c r="AX25" i="47"/>
  <c r="AH25" i="47"/>
  <c r="F25" i="47"/>
  <c r="G25" i="47" s="1"/>
  <c r="W59" i="47"/>
  <c r="Q59" i="47"/>
  <c r="BA59" i="47" s="1"/>
  <c r="R59" i="47"/>
  <c r="AU59" i="47"/>
  <c r="P59" i="47"/>
  <c r="Z59" i="47"/>
  <c r="AZ59" i="47" s="1"/>
  <c r="V59" i="47"/>
  <c r="AY59" i="47" s="1"/>
  <c r="AE59" i="47" a="1"/>
  <c r="AE59" i="47" s="1"/>
  <c r="U59" i="47"/>
  <c r="AB59" i="47"/>
  <c r="AA59" i="47"/>
  <c r="L44" i="47"/>
  <c r="M44" i="47"/>
  <c r="V14" i="47"/>
  <c r="AY14" i="47" s="1"/>
  <c r="N108" i="47"/>
  <c r="M108" i="47"/>
  <c r="L108" i="47"/>
  <c r="M22" i="47"/>
  <c r="N22" i="47"/>
  <c r="AX117" i="47"/>
  <c r="F117" i="47"/>
  <c r="G117" i="47" s="1"/>
  <c r="AX93" i="47"/>
  <c r="F93" i="47"/>
  <c r="G93" i="47" s="1"/>
  <c r="AX41" i="47"/>
  <c r="AH41" i="47"/>
  <c r="AU36" i="47"/>
  <c r="Z36" i="47"/>
  <c r="AZ36" i="47" s="1"/>
  <c r="U74" i="47"/>
  <c r="R74" i="47"/>
  <c r="P74" i="47"/>
  <c r="AA74" i="47"/>
  <c r="Q74" i="47"/>
  <c r="BA74" i="47" s="1"/>
  <c r="BB74" i="47" s="1"/>
  <c r="Y74" i="47"/>
  <c r="AB74" i="47"/>
  <c r="W74" i="47"/>
  <c r="AE74" i="47" a="1"/>
  <c r="AE74" i="47" s="1"/>
  <c r="V74" i="47"/>
  <c r="AY74" i="47" s="1"/>
  <c r="F84" i="47"/>
  <c r="G84" i="47" s="1"/>
  <c r="AS84" i="47" s="1"/>
  <c r="AF84" i="47" s="1"/>
  <c r="S75" i="47"/>
  <c r="M122" i="47"/>
  <c r="W80" i="47"/>
  <c r="AH20" i="47"/>
  <c r="S29" i="47"/>
  <c r="W47" i="47"/>
  <c r="Y61" i="47"/>
  <c r="AA57" i="47"/>
  <c r="AB57" i="47"/>
  <c r="Y29" i="47"/>
  <c r="R122" i="47"/>
  <c r="R115" i="47"/>
  <c r="N114" i="47"/>
  <c r="N103" i="47"/>
  <c r="V86" i="47"/>
  <c r="AY86" i="47" s="1"/>
  <c r="Z80" i="47"/>
  <c r="AZ80" i="47" s="1"/>
  <c r="Q86" i="47"/>
  <c r="BA86" i="47" s="1"/>
  <c r="N79" i="47"/>
  <c r="L99" i="47"/>
  <c r="AA66" i="47"/>
  <c r="F44" i="47"/>
  <c r="G44" i="47" s="1"/>
  <c r="R38" i="47"/>
  <c r="R34" i="47"/>
  <c r="M9" i="47"/>
  <c r="AG9" i="47" s="1"/>
  <c r="F20" i="47"/>
  <c r="G20" i="47" s="1"/>
  <c r="W20" i="47" s="1"/>
  <c r="AH17" i="47"/>
  <c r="U80" i="47"/>
  <c r="Y34" i="47"/>
  <c r="F28" i="47"/>
  <c r="G28" i="47" s="1"/>
  <c r="U29" i="47"/>
  <c r="AU47" i="47"/>
  <c r="R61" i="47"/>
  <c r="Q57" i="47"/>
  <c r="BA57" i="47" s="1"/>
  <c r="V57" i="47"/>
  <c r="AY57" i="47" s="1"/>
  <c r="W72" i="47"/>
  <c r="Z29" i="47"/>
  <c r="AZ29" i="47" s="1"/>
  <c r="AB115" i="47"/>
  <c r="P80" i="47"/>
  <c r="Y80" i="47"/>
  <c r="W86" i="47"/>
  <c r="W43" i="47"/>
  <c r="S38" i="47"/>
  <c r="U34" i="47"/>
  <c r="N63" i="47"/>
  <c r="Q11" i="47"/>
  <c r="BA11" i="47" s="1"/>
  <c r="BB11" i="47" s="1"/>
  <c r="N9" i="47"/>
  <c r="L101" i="47"/>
  <c r="V13" i="47"/>
  <c r="AY13" i="47" s="1"/>
  <c r="F124" i="47"/>
  <c r="G124" i="47" s="1"/>
  <c r="U115" i="47"/>
  <c r="V75" i="47"/>
  <c r="AY75" i="47" s="1"/>
  <c r="Q13" i="47"/>
  <c r="BA13" i="47" s="1"/>
  <c r="BB13" i="47" s="1"/>
  <c r="Z2" i="47"/>
  <c r="AZ2" i="47" s="1"/>
  <c r="AB80" i="47"/>
  <c r="V34" i="47"/>
  <c r="AY34" i="47" s="1"/>
  <c r="AH36" i="47"/>
  <c r="V29" i="47"/>
  <c r="AY29" i="47" s="1"/>
  <c r="AE47" i="47" a="1"/>
  <c r="AE47" i="47" s="1"/>
  <c r="AB61" i="47"/>
  <c r="U57" i="47"/>
  <c r="Y57" i="47"/>
  <c r="Z72" i="47"/>
  <c r="AZ72" i="47" s="1"/>
  <c r="Q29" i="47"/>
  <c r="BA29" i="47" s="1"/>
  <c r="BB29" i="47" s="1"/>
  <c r="S122" i="47"/>
  <c r="L91" i="47"/>
  <c r="R80" i="47"/>
  <c r="Y86" i="47"/>
  <c r="AS86" i="47"/>
  <c r="AF86" i="47" s="1"/>
  <c r="M87" i="47"/>
  <c r="N122" i="47"/>
  <c r="Y43" i="47"/>
  <c r="N5" i="47"/>
  <c r="R66" i="47"/>
  <c r="Q91" i="47"/>
  <c r="BA91" i="47" s="1"/>
  <c r="BB91" i="47" s="1"/>
  <c r="N107" i="47"/>
  <c r="AA54" i="47"/>
  <c r="AB47" i="47"/>
  <c r="AU61" i="47"/>
  <c r="S57" i="47"/>
  <c r="Y72" i="47"/>
  <c r="V72" i="47"/>
  <c r="AY72" i="47" s="1"/>
  <c r="AB29" i="47"/>
  <c r="P122" i="47"/>
  <c r="P86" i="47"/>
  <c r="V80" i="47"/>
  <c r="AY80" i="47" s="1"/>
  <c r="AA86" i="47"/>
  <c r="Y71" i="47"/>
  <c r="N72" i="47"/>
  <c r="L73" i="47"/>
  <c r="M71" i="47"/>
  <c r="V43" i="47"/>
  <c r="AY43" i="47" s="1"/>
  <c r="P38" i="47"/>
  <c r="W34" i="47"/>
  <c r="M13" i="47"/>
  <c r="F116" i="47"/>
  <c r="G116" i="47" s="1"/>
  <c r="AE116" i="47" s="1" a="1"/>
  <c r="AE116" i="47" s="1"/>
  <c r="AD116" i="47" s="1"/>
  <c r="AC116" i="47" s="1"/>
  <c r="M5" i="47"/>
  <c r="AG5" i="47" s="1"/>
  <c r="F12" i="47"/>
  <c r="G12" i="47" s="1"/>
  <c r="V91" i="47"/>
  <c r="AY91" i="47" s="1"/>
  <c r="AG51" i="47"/>
  <c r="Z61" i="47"/>
  <c r="AZ61" i="47" s="1"/>
  <c r="W57" i="47"/>
  <c r="AB72" i="47"/>
  <c r="V115" i="47"/>
  <c r="AY115" i="47" s="1"/>
  <c r="U86" i="47"/>
  <c r="L60" i="47"/>
  <c r="L72" i="47"/>
  <c r="F48" i="47"/>
  <c r="G48" i="47" s="1"/>
  <c r="M101" i="47"/>
  <c r="F92" i="47"/>
  <c r="G92" i="47" s="1"/>
  <c r="N84" i="46"/>
  <c r="P84" i="46"/>
  <c r="L84" i="46"/>
  <c r="M84" i="46"/>
  <c r="L12" i="46"/>
  <c r="N12" i="46"/>
  <c r="M12" i="46"/>
  <c r="AG12" i="46" s="1"/>
  <c r="S32" i="46"/>
  <c r="AU32" i="46"/>
  <c r="R32" i="46"/>
  <c r="U32" i="46"/>
  <c r="Q32" i="46"/>
  <c r="BA32" i="46" s="1"/>
  <c r="P32" i="46"/>
  <c r="N26" i="46"/>
  <c r="M26" i="46"/>
  <c r="AG26" i="46" s="1"/>
  <c r="L26" i="46"/>
  <c r="N44" i="46"/>
  <c r="M44" i="46"/>
  <c r="L44" i="46"/>
  <c r="N89" i="46"/>
  <c r="L89" i="46"/>
  <c r="M89" i="46"/>
  <c r="M81" i="46"/>
  <c r="L81" i="46"/>
  <c r="N81" i="46"/>
  <c r="L33" i="46"/>
  <c r="M33" i="46"/>
  <c r="N33" i="46"/>
  <c r="L112" i="46"/>
  <c r="N112" i="46"/>
  <c r="M112" i="46"/>
  <c r="N16" i="46"/>
  <c r="L16" i="46"/>
  <c r="M16" i="46"/>
  <c r="AG16" i="46" s="1"/>
  <c r="M116" i="46"/>
  <c r="L116" i="46"/>
  <c r="N116" i="46"/>
  <c r="M92" i="46"/>
  <c r="N92" i="46"/>
  <c r="L92" i="46"/>
  <c r="L4" i="46"/>
  <c r="N4" i="46"/>
  <c r="S84" i="46"/>
  <c r="N57" i="46"/>
  <c r="L108" i="46"/>
  <c r="L80" i="46"/>
  <c r="L45" i="46"/>
  <c r="N82" i="46"/>
  <c r="W84" i="46"/>
  <c r="M60" i="46"/>
  <c r="AG60" i="46" s="1"/>
  <c r="N9" i="46"/>
  <c r="M53" i="46"/>
  <c r="F56" i="46"/>
  <c r="N50" i="46"/>
  <c r="M109" i="46"/>
  <c r="M108" i="46"/>
  <c r="F44" i="46"/>
  <c r="L82" i="46"/>
  <c r="V84" i="46"/>
  <c r="AY84" i="46" s="1"/>
  <c r="L124" i="46"/>
  <c r="L20" i="46"/>
  <c r="N24" i="46"/>
  <c r="M45" i="46"/>
  <c r="AG45" i="46" s="1"/>
  <c r="M113" i="46"/>
  <c r="F76" i="46"/>
  <c r="G76" i="46" s="1"/>
  <c r="F129" i="46"/>
  <c r="F116" i="46"/>
  <c r="G116" i="46" s="1"/>
  <c r="L76" i="46"/>
  <c r="R84" i="46"/>
  <c r="Q84" i="46"/>
  <c r="BA84" i="46" s="1"/>
  <c r="BB84" i="46" s="1"/>
  <c r="F60" i="46"/>
  <c r="G60" i="46" s="1"/>
  <c r="AE60" i="46" s="1" a="1"/>
  <c r="AE60" i="46" s="1"/>
  <c r="AD60" i="46" s="1"/>
  <c r="N71" i="46"/>
  <c r="L119" i="46"/>
  <c r="M121" i="46"/>
  <c r="F89" i="46"/>
  <c r="F100" i="46"/>
  <c r="M80" i="46"/>
  <c r="Z84" i="46"/>
  <c r="AZ84" i="46" s="1"/>
  <c r="AA84" i="46"/>
  <c r="F36" i="46"/>
  <c r="F28" i="46"/>
  <c r="L10" i="46"/>
  <c r="F113" i="46"/>
  <c r="F92" i="46"/>
  <c r="L120" i="46"/>
  <c r="N121" i="46"/>
  <c r="N87" i="46"/>
  <c r="AG44" i="46"/>
  <c r="AB84" i="46"/>
  <c r="M76" i="46"/>
  <c r="M15" i="46"/>
  <c r="AG15" i="46" s="1"/>
  <c r="L15" i="46"/>
  <c r="M10" i="46"/>
  <c r="F57" i="46"/>
  <c r="G57" i="46" s="1"/>
  <c r="F4" i="46"/>
  <c r="G4" i="46" s="1"/>
  <c r="M120" i="46"/>
  <c r="F9" i="46"/>
  <c r="G9" i="46" s="1"/>
  <c r="M119" i="46"/>
  <c r="F24" i="46"/>
  <c r="F50" i="46"/>
  <c r="G50" i="46" s="1"/>
  <c r="F120" i="46"/>
  <c r="F122" i="46"/>
  <c r="F124" i="46"/>
  <c r="L116" i="45"/>
  <c r="M116" i="45"/>
  <c r="L100" i="45"/>
  <c r="M100" i="45"/>
  <c r="N100" i="45"/>
  <c r="L92" i="45"/>
  <c r="N92" i="45"/>
  <c r="L44" i="45"/>
  <c r="M44" i="45"/>
  <c r="N44" i="45"/>
  <c r="L4" i="45"/>
  <c r="N4" i="45"/>
  <c r="M4" i="45"/>
  <c r="AG4" i="45" s="1"/>
  <c r="L125" i="45"/>
  <c r="N125" i="45"/>
  <c r="M125" i="45"/>
  <c r="N21" i="45"/>
  <c r="M21" i="45"/>
  <c r="AG21" i="45" s="1"/>
  <c r="L21" i="45"/>
  <c r="V100" i="45"/>
  <c r="AY100" i="45" s="1"/>
  <c r="AS100" i="45"/>
  <c r="AF100" i="45" s="1"/>
  <c r="Y21" i="45"/>
  <c r="V21" i="45"/>
  <c r="AY21" i="45" s="1"/>
  <c r="U21" i="45"/>
  <c r="N75" i="45"/>
  <c r="M75" i="45"/>
  <c r="L75" i="45"/>
  <c r="R107" i="45"/>
  <c r="W107" i="45"/>
  <c r="U107" i="45"/>
  <c r="AA107" i="45"/>
  <c r="V107" i="45"/>
  <c r="AY107" i="45" s="1"/>
  <c r="Q107" i="45"/>
  <c r="BA107" i="45" s="1"/>
  <c r="P107" i="45"/>
  <c r="Z107" i="45"/>
  <c r="AZ107" i="45" s="1"/>
  <c r="AE107" i="45" a="1"/>
  <c r="AE107" i="45" s="1"/>
  <c r="S107" i="45"/>
  <c r="AB107" i="45"/>
  <c r="N86" i="45"/>
  <c r="L86" i="45"/>
  <c r="M86" i="45"/>
  <c r="L88" i="45"/>
  <c r="N88" i="45"/>
  <c r="AB88" i="45"/>
  <c r="M88" i="45"/>
  <c r="U88" i="45"/>
  <c r="Y88" i="45"/>
  <c r="W88" i="45"/>
  <c r="Z88" i="45"/>
  <c r="AZ88" i="45" s="1"/>
  <c r="N61" i="45"/>
  <c r="M61" i="45"/>
  <c r="L61" i="45"/>
  <c r="P64" i="45"/>
  <c r="N64" i="45"/>
  <c r="V64" i="45"/>
  <c r="AY64" i="45" s="1"/>
  <c r="S64" i="45"/>
  <c r="M64" i="45"/>
  <c r="L64" i="45"/>
  <c r="R64" i="45"/>
  <c r="N67" i="45"/>
  <c r="M67" i="45"/>
  <c r="AA5" i="45"/>
  <c r="AU5" i="45"/>
  <c r="Q5" i="45"/>
  <c r="BA5" i="45" s="1"/>
  <c r="W5" i="45"/>
  <c r="Y5" i="45"/>
  <c r="AB5" i="45"/>
  <c r="V5" i="45"/>
  <c r="AY5" i="45" s="1"/>
  <c r="Z5" i="45"/>
  <c r="AZ5" i="45" s="1"/>
  <c r="U5" i="45"/>
  <c r="P5" i="45"/>
  <c r="S5" i="45"/>
  <c r="V9" i="45"/>
  <c r="AY9" i="45" s="1"/>
  <c r="P9" i="45"/>
  <c r="AB9" i="45"/>
  <c r="R9" i="45"/>
  <c r="AB52" i="45"/>
  <c r="Y52" i="45"/>
  <c r="R52" i="45"/>
  <c r="W52" i="45"/>
  <c r="AU52" i="45"/>
  <c r="Z52" i="45"/>
  <c r="AZ52" i="45" s="1"/>
  <c r="S52" i="45"/>
  <c r="V52" i="45"/>
  <c r="AY52" i="45" s="1"/>
  <c r="AA52" i="45"/>
  <c r="U52" i="45"/>
  <c r="Q52" i="45"/>
  <c r="BA52" i="45" s="1"/>
  <c r="L60" i="45"/>
  <c r="M60" i="45"/>
  <c r="N60" i="45"/>
  <c r="AX13" i="45"/>
  <c r="F13" i="45"/>
  <c r="G13" i="45" s="1"/>
  <c r="L93" i="45"/>
  <c r="N93" i="45"/>
  <c r="M93" i="45"/>
  <c r="N109" i="45"/>
  <c r="Y49" i="45"/>
  <c r="U49" i="45"/>
  <c r="R49" i="45"/>
  <c r="AX124" i="45"/>
  <c r="F124" i="45"/>
  <c r="G124" i="45" s="1"/>
  <c r="AX20" i="45"/>
  <c r="AH20" i="45"/>
  <c r="F20" i="45"/>
  <c r="G20" i="45" s="1"/>
  <c r="AE20" i="45" s="1" a="1"/>
  <c r="AE20" i="45" s="1"/>
  <c r="AD20" i="45" s="1"/>
  <c r="AC20" i="45" s="1"/>
  <c r="S49" i="45"/>
  <c r="S32" i="45"/>
  <c r="AB25" i="45"/>
  <c r="V29" i="45"/>
  <c r="AY29" i="45" s="1"/>
  <c r="R41" i="45"/>
  <c r="V41" i="45"/>
  <c r="AY41" i="45" s="1"/>
  <c r="AB128" i="45"/>
  <c r="Y25" i="45"/>
  <c r="U37" i="45"/>
  <c r="L109" i="45"/>
  <c r="N105" i="45"/>
  <c r="M53" i="45"/>
  <c r="AG53" i="45" s="1"/>
  <c r="AA49" i="45"/>
  <c r="M40" i="45"/>
  <c r="AG40" i="45" s="1"/>
  <c r="V45" i="45"/>
  <c r="AY45" i="45" s="1"/>
  <c r="AB35" i="45"/>
  <c r="L5" i="45"/>
  <c r="Q29" i="45"/>
  <c r="BA29" i="45" s="1"/>
  <c r="BB29" i="45" s="1"/>
  <c r="M12" i="45"/>
  <c r="N6" i="45"/>
  <c r="M6" i="45"/>
  <c r="AG6" i="45" s="1"/>
  <c r="N32" i="45"/>
  <c r="M32" i="45"/>
  <c r="AB38" i="45"/>
  <c r="V38" i="45"/>
  <c r="AY38" i="45" s="1"/>
  <c r="AA38" i="45"/>
  <c r="R38" i="45"/>
  <c r="Z38" i="45"/>
  <c r="AZ38" i="45" s="1"/>
  <c r="L46" i="45"/>
  <c r="M46" i="45"/>
  <c r="N46" i="45"/>
  <c r="N49" i="45"/>
  <c r="M49" i="45"/>
  <c r="AS104" i="45"/>
  <c r="AF104" i="45" s="1"/>
  <c r="Z104" i="45"/>
  <c r="AZ104" i="45" s="1"/>
  <c r="AX123" i="45"/>
  <c r="F123" i="45"/>
  <c r="G123" i="45" s="1"/>
  <c r="AX115" i="45"/>
  <c r="F115" i="45"/>
  <c r="G115" i="45" s="1"/>
  <c r="AX91" i="45"/>
  <c r="F91" i="45"/>
  <c r="G91" i="45" s="1"/>
  <c r="AX83" i="45"/>
  <c r="F83" i="45"/>
  <c r="G83" i="45" s="1"/>
  <c r="AX75" i="45"/>
  <c r="F75" i="45"/>
  <c r="G75" i="45" s="1"/>
  <c r="AX59" i="45"/>
  <c r="F59" i="45"/>
  <c r="G59" i="45" s="1"/>
  <c r="AX51" i="45"/>
  <c r="F51" i="45"/>
  <c r="G51" i="45" s="1"/>
  <c r="AX43" i="45"/>
  <c r="F43" i="45"/>
  <c r="G43" i="45" s="1"/>
  <c r="AX27" i="45"/>
  <c r="F27" i="45"/>
  <c r="G27" i="45" s="1"/>
  <c r="AX19" i="45"/>
  <c r="F19" i="45"/>
  <c r="G19" i="45" s="1"/>
  <c r="S19" i="45" s="1"/>
  <c r="AX11" i="45"/>
  <c r="F11" i="45"/>
  <c r="G11" i="45" s="1"/>
  <c r="AX3" i="45"/>
  <c r="F3" i="45"/>
  <c r="G3" i="45" s="1"/>
  <c r="AH3" i="45"/>
  <c r="N123" i="45"/>
  <c r="M123" i="45"/>
  <c r="N59" i="45"/>
  <c r="L59" i="45"/>
  <c r="N51" i="45"/>
  <c r="L51" i="45"/>
  <c r="L43" i="45"/>
  <c r="M43" i="45"/>
  <c r="N43" i="45"/>
  <c r="M35" i="45"/>
  <c r="AG35" i="45" s="1"/>
  <c r="N35" i="45"/>
  <c r="M11" i="45"/>
  <c r="N11" i="45"/>
  <c r="M13" i="45"/>
  <c r="L13" i="45"/>
  <c r="N13" i="45"/>
  <c r="AX36" i="45"/>
  <c r="AH36" i="45"/>
  <c r="N52" i="45"/>
  <c r="L52" i="45"/>
  <c r="AB7" i="45"/>
  <c r="AH19" i="45"/>
  <c r="U6" i="45"/>
  <c r="W119" i="45"/>
  <c r="P104" i="45"/>
  <c r="AA32" i="45"/>
  <c r="R32" i="45"/>
  <c r="Y39" i="45"/>
  <c r="W41" i="45"/>
  <c r="AU41" i="45"/>
  <c r="AV39" i="45" s="1"/>
  <c r="S128" i="45"/>
  <c r="Y118" i="45"/>
  <c r="L117" i="45"/>
  <c r="R104" i="45"/>
  <c r="M52" i="45"/>
  <c r="AG52" i="45" s="1"/>
  <c r="AB49" i="45"/>
  <c r="S45" i="45"/>
  <c r="N40" i="45"/>
  <c r="U38" i="45"/>
  <c r="Y35" i="45"/>
  <c r="L11" i="45"/>
  <c r="L123" i="45"/>
  <c r="M20" i="45"/>
  <c r="AG20" i="45" s="1"/>
  <c r="F44" i="45"/>
  <c r="G44" i="45" s="1"/>
  <c r="AX90" i="45"/>
  <c r="F90" i="45"/>
  <c r="G90" i="45" s="1"/>
  <c r="AX66" i="45"/>
  <c r="F66" i="45"/>
  <c r="G66" i="45" s="1"/>
  <c r="AX42" i="45"/>
  <c r="F42" i="45"/>
  <c r="G42" i="45" s="1"/>
  <c r="AX18" i="45"/>
  <c r="AH18" i="45"/>
  <c r="M2" i="45"/>
  <c r="AG2" i="45" s="1"/>
  <c r="L2" i="45"/>
  <c r="AG5" i="45"/>
  <c r="P29" i="45"/>
  <c r="L53" i="45"/>
  <c r="P45" i="45"/>
  <c r="AX116" i="45"/>
  <c r="F116" i="45"/>
  <c r="G116" i="45" s="1"/>
  <c r="AS116" i="45" s="1"/>
  <c r="AF116" i="45" s="1"/>
  <c r="AX76" i="45"/>
  <c r="F76" i="45"/>
  <c r="G76" i="45" s="1"/>
  <c r="AU7" i="45"/>
  <c r="AG19" i="45"/>
  <c r="AG36" i="45"/>
  <c r="U39" i="45"/>
  <c r="Q104" i="45"/>
  <c r="BA104" i="45" s="1"/>
  <c r="V32" i="45"/>
  <c r="AY32" i="45" s="1"/>
  <c r="R29" i="45"/>
  <c r="AH27" i="45"/>
  <c r="Z41" i="45"/>
  <c r="AZ41" i="45" s="1"/>
  <c r="Q41" i="45"/>
  <c r="BA41" i="45" s="1"/>
  <c r="P128" i="45"/>
  <c r="U128" i="45"/>
  <c r="AA25" i="45"/>
  <c r="Z6" i="45"/>
  <c r="AZ6" i="45" s="1"/>
  <c r="L124" i="45"/>
  <c r="P118" i="45"/>
  <c r="M124" i="45"/>
  <c r="M117" i="45"/>
  <c r="L29" i="45"/>
  <c r="L32" i="45"/>
  <c r="P38" i="45"/>
  <c r="L36" i="45"/>
  <c r="M19" i="45"/>
  <c r="W16" i="45"/>
  <c r="AE16" i="45" a="1"/>
  <c r="AE16" i="45" s="1"/>
  <c r="AA16" i="45"/>
  <c r="N19" i="45"/>
  <c r="AB30" i="45"/>
  <c r="Q30" i="45"/>
  <c r="BA30" i="45" s="1"/>
  <c r="BB30" i="45" s="1"/>
  <c r="AA30" i="45"/>
  <c r="S84" i="45"/>
  <c r="R84" i="45"/>
  <c r="L47" i="45"/>
  <c r="N47" i="45"/>
  <c r="AB119" i="45"/>
  <c r="M83" i="45"/>
  <c r="AA104" i="45"/>
  <c r="AU32" i="45"/>
  <c r="AB39" i="45"/>
  <c r="U25" i="45"/>
  <c r="S29" i="45"/>
  <c r="Y41" i="45"/>
  <c r="AA41" i="45"/>
  <c r="Q128" i="45"/>
  <c r="BA128" i="45" s="1"/>
  <c r="BB128" i="45" s="1"/>
  <c r="V128" i="45"/>
  <c r="AY128" i="45" s="1"/>
  <c r="Z118" i="45"/>
  <c r="AZ118" i="45" s="1"/>
  <c r="N101" i="45"/>
  <c r="M51" i="45"/>
  <c r="AG51" i="45" s="1"/>
  <c r="S38" i="45"/>
  <c r="L28" i="45"/>
  <c r="N36" i="45"/>
  <c r="M25" i="45"/>
  <c r="AG25" i="45" s="1"/>
  <c r="L12" i="45"/>
  <c r="M47" i="45"/>
  <c r="N72" i="45"/>
  <c r="M72" i="45"/>
  <c r="V72" i="45"/>
  <c r="AY72" i="45" s="1"/>
  <c r="AE78" i="45" a="1"/>
  <c r="AE78" i="45" s="1"/>
  <c r="Q78" i="45"/>
  <c r="BA78" i="45" s="1"/>
  <c r="BB78" i="45" s="1"/>
  <c r="V78" i="45"/>
  <c r="AY78" i="45" s="1"/>
  <c r="W78" i="45"/>
  <c r="S94" i="45"/>
  <c r="V94" i="45"/>
  <c r="AY94" i="45" s="1"/>
  <c r="AE94" i="45" a="1"/>
  <c r="AE94" i="45" s="1"/>
  <c r="Z94" i="45"/>
  <c r="AZ94" i="45" s="1"/>
  <c r="N48" i="45"/>
  <c r="M48" i="45"/>
  <c r="N45" i="45"/>
  <c r="M45" i="45"/>
  <c r="R45" i="45"/>
  <c r="N5" i="45"/>
  <c r="AA35" i="45"/>
  <c r="U35" i="45"/>
  <c r="S35" i="45"/>
  <c r="AU35" i="45"/>
  <c r="P35" i="45"/>
  <c r="AX108" i="45"/>
  <c r="F108" i="45"/>
  <c r="G108" i="45" s="1"/>
  <c r="AX68" i="45"/>
  <c r="F68" i="45"/>
  <c r="G68" i="45" s="1"/>
  <c r="N68" i="45"/>
  <c r="L68" i="45"/>
  <c r="M68" i="45"/>
  <c r="N3" i="45"/>
  <c r="R118" i="45"/>
  <c r="N77" i="45"/>
  <c r="Z119" i="45"/>
  <c r="AZ119" i="45" s="1"/>
  <c r="BB119" i="45" s="1"/>
  <c r="AB104" i="45"/>
  <c r="Y104" i="45"/>
  <c r="AB32" i="45"/>
  <c r="W32" i="45"/>
  <c r="Z39" i="45"/>
  <c r="AZ39" i="45" s="1"/>
  <c r="AH28" i="45"/>
  <c r="P41" i="45"/>
  <c r="Z128" i="45"/>
  <c r="AZ128" i="45" s="1"/>
  <c r="AE128" i="45" a="1"/>
  <c r="AE128" i="45" s="1"/>
  <c r="Q118" i="45"/>
  <c r="BA118" i="45" s="1"/>
  <c r="AS118" i="45"/>
  <c r="AF118" i="45" s="1"/>
  <c r="F67" i="45"/>
  <c r="G67" i="45" s="1"/>
  <c r="AU49" i="45"/>
  <c r="AV5" i="45" s="1"/>
  <c r="M59" i="45"/>
  <c r="F36" i="45"/>
  <c r="G36" i="45" s="1"/>
  <c r="M37" i="45"/>
  <c r="AG37" i="45" s="1"/>
  <c r="Z35" i="45"/>
  <c r="AZ35" i="45" s="1"/>
  <c r="M28" i="45"/>
  <c r="L35" i="45"/>
  <c r="L25" i="45"/>
  <c r="L6" i="45"/>
  <c r="L20" i="45"/>
  <c r="AH51" i="45"/>
  <c r="AX5" i="45"/>
  <c r="BB5" i="45" s="1"/>
  <c r="AH5" i="45"/>
  <c r="L69" i="45"/>
  <c r="M69" i="45"/>
  <c r="N107" i="45"/>
  <c r="L107" i="45"/>
  <c r="AX60" i="45"/>
  <c r="F60" i="45"/>
  <c r="G60" i="45" s="1"/>
  <c r="AX4" i="45"/>
  <c r="F4" i="45"/>
  <c r="G4" i="45" s="1"/>
  <c r="AB118" i="45"/>
  <c r="U104" i="45"/>
  <c r="Q32" i="45"/>
  <c r="BA32" i="45" s="1"/>
  <c r="BB32" i="45" s="1"/>
  <c r="V25" i="45"/>
  <c r="AY25" i="45" s="1"/>
  <c r="AA128" i="45"/>
  <c r="M119" i="45"/>
  <c r="L108" i="45"/>
  <c r="P84" i="45"/>
  <c r="AE49" i="45" a="1"/>
  <c r="AE49" i="45" s="1"/>
  <c r="P49" i="45"/>
  <c r="R35" i="45"/>
  <c r="F28" i="45"/>
  <c r="G28" i="45" s="1"/>
  <c r="V88" i="45"/>
  <c r="AY88" i="45" s="1"/>
  <c r="F31" i="45"/>
  <c r="G31" i="45" s="1"/>
  <c r="F71" i="45"/>
  <c r="G71" i="45" s="1"/>
  <c r="S71" i="45" s="1"/>
  <c r="F111" i="45"/>
  <c r="G111" i="45" s="1"/>
  <c r="F15" i="45"/>
  <c r="G15" i="45" s="1"/>
  <c r="F57" i="45"/>
  <c r="G57" i="45" s="1"/>
  <c r="AH60" i="45"/>
  <c r="F89" i="45"/>
  <c r="G89" i="45" s="1"/>
  <c r="Z89" i="45" s="1"/>
  <c r="AZ89" i="45" s="1"/>
  <c r="F97" i="45"/>
  <c r="G97" i="45" s="1"/>
  <c r="F23" i="45"/>
  <c r="G23" i="45" s="1"/>
  <c r="F105" i="45"/>
  <c r="G105" i="45" s="1"/>
  <c r="AE105" i="45" s="1" a="1"/>
  <c r="AE105" i="45" s="1"/>
  <c r="AD105" i="45" s="1"/>
  <c r="AC105" i="45" s="1"/>
  <c r="L92" i="44"/>
  <c r="N92" i="44"/>
  <c r="M92" i="44"/>
  <c r="N84" i="44"/>
  <c r="L84" i="44"/>
  <c r="L60" i="44"/>
  <c r="N60" i="44"/>
  <c r="M60" i="44"/>
  <c r="AG60" i="44" s="1"/>
  <c r="L20" i="44"/>
  <c r="M20" i="44"/>
  <c r="N20" i="44"/>
  <c r="V2" i="44"/>
  <c r="AY2" i="44" s="1"/>
  <c r="AE2" i="44" a="1"/>
  <c r="AE2" i="44" s="1"/>
  <c r="W2" i="44"/>
  <c r="Q2" i="44"/>
  <c r="BA2" i="44" s="1"/>
  <c r="BB2" i="44" s="1"/>
  <c r="S2" i="44"/>
  <c r="AA2" i="44"/>
  <c r="AB2" i="44"/>
  <c r="R2" i="44"/>
  <c r="Z2" i="44"/>
  <c r="AZ2" i="44" s="1"/>
  <c r="U2" i="44"/>
  <c r="P2" i="44"/>
  <c r="AU2" i="44"/>
  <c r="AV27" i="44" s="1"/>
  <c r="Y2" i="44"/>
  <c r="Z24" i="44"/>
  <c r="AZ24" i="44" s="1"/>
  <c r="U24" i="44"/>
  <c r="R24" i="44"/>
  <c r="W24" i="44"/>
  <c r="AU24" i="44"/>
  <c r="Y24" i="44"/>
  <c r="AE24" i="44" a="1"/>
  <c r="AE24" i="44" s="1"/>
  <c r="AB24" i="44"/>
  <c r="AA24" i="44"/>
  <c r="S55" i="44"/>
  <c r="Q55" i="44"/>
  <c r="BA55" i="44" s="1"/>
  <c r="Z55" i="44"/>
  <c r="AZ55" i="44" s="1"/>
  <c r="AE55" i="44" a="1"/>
  <c r="AE55" i="44" s="1"/>
  <c r="AU55" i="44"/>
  <c r="V55" i="44"/>
  <c r="AY55" i="44" s="1"/>
  <c r="L51" i="44"/>
  <c r="P51" i="44"/>
  <c r="S51" i="44"/>
  <c r="Q51" i="44"/>
  <c r="BA51" i="44" s="1"/>
  <c r="BB51" i="44" s="1"/>
  <c r="N51" i="44"/>
  <c r="V51" i="44"/>
  <c r="AY51" i="44" s="1"/>
  <c r="M51" i="44"/>
  <c r="R51" i="44"/>
  <c r="R60" i="44"/>
  <c r="W60" i="44"/>
  <c r="U60" i="44"/>
  <c r="Y60" i="44"/>
  <c r="AX49" i="44"/>
  <c r="AH49" i="44"/>
  <c r="N99" i="44"/>
  <c r="AX87" i="44"/>
  <c r="F87" i="44"/>
  <c r="G87" i="44" s="1"/>
  <c r="R87" i="44" s="1"/>
  <c r="U116" i="44"/>
  <c r="L99" i="44"/>
  <c r="Q47" i="44"/>
  <c r="BA47" i="44" s="1"/>
  <c r="Z76" i="44"/>
  <c r="AZ76" i="44" s="1"/>
  <c r="L83" i="44"/>
  <c r="N27" i="44"/>
  <c r="Z27" i="44"/>
  <c r="AZ27" i="44" s="1"/>
  <c r="BB27" i="44" s="1"/>
  <c r="W27" i="44"/>
  <c r="R125" i="44"/>
  <c r="S125" i="44"/>
  <c r="Y110" i="44"/>
  <c r="U110" i="44"/>
  <c r="Y76" i="44"/>
  <c r="R64" i="44"/>
  <c r="AH9" i="44"/>
  <c r="V27" i="44"/>
  <c r="AY27" i="44" s="1"/>
  <c r="AA27" i="44"/>
  <c r="S27" i="44"/>
  <c r="AB37" i="44"/>
  <c r="AE37" i="44" a="1"/>
  <c r="AE37" i="44" s="1"/>
  <c r="S37" i="44"/>
  <c r="AU37" i="44"/>
  <c r="V56" i="44"/>
  <c r="AY56" i="44" s="1"/>
  <c r="Q56" i="44"/>
  <c r="BA56" i="44" s="1"/>
  <c r="BB56" i="44" s="1"/>
  <c r="L86" i="44"/>
  <c r="N86" i="44"/>
  <c r="L106" i="44"/>
  <c r="AX118" i="44"/>
  <c r="F118" i="44"/>
  <c r="G118" i="44" s="1"/>
  <c r="Y118" i="44" s="1"/>
  <c r="AX54" i="44"/>
  <c r="F54" i="44"/>
  <c r="G54" i="44" s="1"/>
  <c r="AE54" i="44" s="1" a="1"/>
  <c r="AE54" i="44" s="1"/>
  <c r="AX47" i="44"/>
  <c r="AH47" i="44"/>
  <c r="AX23" i="44"/>
  <c r="F23" i="44"/>
  <c r="G23" i="44" s="1"/>
  <c r="AH23" i="44"/>
  <c r="AX15" i="44"/>
  <c r="AH15" i="44"/>
  <c r="AG15" i="44"/>
  <c r="AX7" i="44"/>
  <c r="F7" i="44"/>
  <c r="G7" i="44" s="1"/>
  <c r="S7" i="44" s="1"/>
  <c r="N129" i="44"/>
  <c r="L129" i="44"/>
  <c r="M129" i="44"/>
  <c r="N121" i="44"/>
  <c r="L121" i="44"/>
  <c r="N113" i="44"/>
  <c r="M113" i="44"/>
  <c r="AS123" i="44"/>
  <c r="AF123" i="44" s="1"/>
  <c r="S123" i="44"/>
  <c r="W123" i="44"/>
  <c r="AA47" i="44"/>
  <c r="Z47" i="44"/>
  <c r="AZ47" i="44" s="1"/>
  <c r="Y47" i="44"/>
  <c r="N118" i="44"/>
  <c r="M118" i="44"/>
  <c r="AX17" i="44"/>
  <c r="AH17" i="44"/>
  <c r="AB47" i="44"/>
  <c r="R120" i="44"/>
  <c r="Q120" i="44"/>
  <c r="BA120" i="44" s="1"/>
  <c r="BB120" i="44" s="1"/>
  <c r="AA64" i="44"/>
  <c r="R47" i="44"/>
  <c r="AG31" i="44"/>
  <c r="AG17" i="44"/>
  <c r="M19" i="44"/>
  <c r="R27" i="44"/>
  <c r="AU27" i="44"/>
  <c r="S110" i="44"/>
  <c r="AB27" i="44"/>
  <c r="S99" i="44"/>
  <c r="W99" i="44"/>
  <c r="Q99" i="44"/>
  <c r="BA99" i="44" s="1"/>
  <c r="BB99" i="44" s="1"/>
  <c r="Q64" i="44"/>
  <c r="BA64" i="44" s="1"/>
  <c r="M66" i="44"/>
  <c r="V64" i="44"/>
  <c r="AY64" i="44" s="1"/>
  <c r="AU47" i="44"/>
  <c r="P56" i="44"/>
  <c r="AU46" i="44"/>
  <c r="AV117" i="44" s="1"/>
  <c r="R46" i="44"/>
  <c r="AA46" i="44"/>
  <c r="W46" i="44"/>
  <c r="AA37" i="44"/>
  <c r="Z37" i="44"/>
  <c r="AZ37" i="44" s="1"/>
  <c r="M56" i="44"/>
  <c r="M12" i="44"/>
  <c r="AG12" i="44" s="1"/>
  <c r="AG33" i="44"/>
  <c r="N106" i="44"/>
  <c r="M61" i="44"/>
  <c r="AG61" i="44" s="1"/>
  <c r="L61" i="44"/>
  <c r="AX85" i="44"/>
  <c r="F85" i="44"/>
  <c r="G85" i="44" s="1"/>
  <c r="AX61" i="44"/>
  <c r="F61" i="44"/>
  <c r="G61" i="44" s="1"/>
  <c r="AE61" i="44" s="1" a="1"/>
  <c r="AE61" i="44" s="1"/>
  <c r="AD61" i="44" s="1"/>
  <c r="AC61" i="44" s="1"/>
  <c r="AX53" i="44"/>
  <c r="F53" i="44"/>
  <c r="G53" i="44" s="1"/>
  <c r="Y53" i="44" s="1"/>
  <c r="AX30" i="44"/>
  <c r="F30" i="44"/>
  <c r="G30" i="44" s="1"/>
  <c r="AX22" i="44"/>
  <c r="AH22" i="44"/>
  <c r="F22" i="44"/>
  <c r="G22" i="44" s="1"/>
  <c r="AX14" i="44"/>
  <c r="F14" i="44"/>
  <c r="G14" i="44" s="1"/>
  <c r="AU14" i="44" s="1"/>
  <c r="AH14" i="44"/>
  <c r="U125" i="44"/>
  <c r="L68" i="44"/>
  <c r="M68" i="44"/>
  <c r="N4" i="44"/>
  <c r="L4" i="44"/>
  <c r="M4" i="44"/>
  <c r="P123" i="44"/>
  <c r="L3" i="44"/>
  <c r="V76" i="44"/>
  <c r="AY76" i="44" s="1"/>
  <c r="BB76" i="44" s="1"/>
  <c r="N19" i="44"/>
  <c r="W110" i="44"/>
  <c r="S121" i="44"/>
  <c r="Q19" i="44"/>
  <c r="BA19" i="44" s="1"/>
  <c r="Y27" i="44"/>
  <c r="AA76" i="44"/>
  <c r="N76" i="44"/>
  <c r="L66" i="44"/>
  <c r="AH39" i="44"/>
  <c r="W47" i="44"/>
  <c r="L59" i="44"/>
  <c r="Q37" i="44"/>
  <c r="BA37" i="44" s="1"/>
  <c r="BB37" i="44" s="1"/>
  <c r="N56" i="44"/>
  <c r="N12" i="44"/>
  <c r="U8" i="44"/>
  <c r="AB8" i="44"/>
  <c r="N34" i="44"/>
  <c r="L34" i="44"/>
  <c r="U78" i="44"/>
  <c r="Q78" i="44"/>
  <c r="BA78" i="44" s="1"/>
  <c r="Z78" i="44"/>
  <c r="AZ78" i="44" s="1"/>
  <c r="AX68" i="44"/>
  <c r="F68" i="44"/>
  <c r="G68" i="44" s="1"/>
  <c r="AA68" i="44" s="1"/>
  <c r="N119" i="44"/>
  <c r="M119" i="44"/>
  <c r="L119" i="44"/>
  <c r="AB116" i="44"/>
  <c r="AA116" i="44"/>
  <c r="R116" i="44"/>
  <c r="Z116" i="44"/>
  <c r="AZ116" i="44" s="1"/>
  <c r="P116" i="44"/>
  <c r="Q116" i="44"/>
  <c r="BA116" i="44" s="1"/>
  <c r="BB116" i="44" s="1"/>
  <c r="F33" i="44"/>
  <c r="G33" i="44" s="1"/>
  <c r="Z33" i="44" s="1"/>
  <c r="AZ33" i="44" s="1"/>
  <c r="AX55" i="44"/>
  <c r="AH55" i="44"/>
  <c r="M114" i="44"/>
  <c r="N3" i="44"/>
  <c r="F49" i="44"/>
  <c r="G49" i="44" s="1"/>
  <c r="V110" i="44"/>
  <c r="AY110" i="44" s="1"/>
  <c r="AB15" i="44"/>
  <c r="Y44" i="44"/>
  <c r="S120" i="44"/>
  <c r="L113" i="44"/>
  <c r="V116" i="44"/>
  <c r="AY116" i="44" s="1"/>
  <c r="L123" i="44"/>
  <c r="P47" i="44"/>
  <c r="N59" i="44"/>
  <c r="Z19" i="44"/>
  <c r="AZ19" i="44" s="1"/>
  <c r="Y19" i="44"/>
  <c r="R37" i="44"/>
  <c r="L2" i="44"/>
  <c r="M52" i="44"/>
  <c r="M22" i="44"/>
  <c r="N18" i="44"/>
  <c r="AH30" i="44"/>
  <c r="N50" i="44"/>
  <c r="M50" i="44"/>
  <c r="M54" i="44"/>
  <c r="U76" i="44"/>
  <c r="AB76" i="44"/>
  <c r="R76" i="44"/>
  <c r="AX115" i="44"/>
  <c r="F115" i="44"/>
  <c r="G115" i="44" s="1"/>
  <c r="P115" i="44" s="1"/>
  <c r="AX107" i="44"/>
  <c r="F107" i="44"/>
  <c r="G107" i="44" s="1"/>
  <c r="AX91" i="44"/>
  <c r="F91" i="44"/>
  <c r="G91" i="44" s="1"/>
  <c r="N126" i="44"/>
  <c r="M126" i="44"/>
  <c r="U70" i="44"/>
  <c r="Y70" i="44"/>
  <c r="S64" i="44"/>
  <c r="Y64" i="44"/>
  <c r="U64" i="44"/>
  <c r="W42" i="44"/>
  <c r="Q42" i="44"/>
  <c r="BA42" i="44" s="1"/>
  <c r="AX63" i="44"/>
  <c r="F63" i="44"/>
  <c r="G63" i="44" s="1"/>
  <c r="AE63" i="44" s="1" a="1"/>
  <c r="AE63" i="44" s="1"/>
  <c r="AD63" i="44" s="1"/>
  <c r="AC63" i="44" s="1"/>
  <c r="AG63" i="44"/>
  <c r="AH63" i="44"/>
  <c r="V13" i="44"/>
  <c r="AY13" i="44" s="1"/>
  <c r="N114" i="44"/>
  <c r="U123" i="44"/>
  <c r="AS110" i="44"/>
  <c r="AF110" i="44" s="1"/>
  <c r="AA15" i="44"/>
  <c r="S19" i="44"/>
  <c r="AE120" i="44" a="1"/>
  <c r="AE120" i="44" s="1"/>
  <c r="Y116" i="44"/>
  <c r="N98" i="44"/>
  <c r="M123" i="44"/>
  <c r="P64" i="44"/>
  <c r="S47" i="44"/>
  <c r="U37" i="44"/>
  <c r="AE5" i="44" a="1"/>
  <c r="AE5" i="44" s="1"/>
  <c r="M2" i="44"/>
  <c r="L44" i="44"/>
  <c r="M11" i="44"/>
  <c r="AG11" i="44" s="1"/>
  <c r="M98" i="44"/>
  <c r="M94" i="44"/>
  <c r="L94" i="44"/>
  <c r="N94" i="44"/>
  <c r="M62" i="44"/>
  <c r="AG62" i="44" s="1"/>
  <c r="L62" i="44"/>
  <c r="M46" i="44"/>
  <c r="AG46" i="44" s="1"/>
  <c r="L46" i="44"/>
  <c r="N14" i="44"/>
  <c r="M14" i="44"/>
  <c r="AG14" i="44" s="1"/>
  <c r="L76" i="44"/>
  <c r="M76" i="44"/>
  <c r="Z28" i="44"/>
  <c r="AZ28" i="44" s="1"/>
  <c r="U28" i="44"/>
  <c r="AB28" i="44"/>
  <c r="L118" i="44"/>
  <c r="W64" i="44"/>
  <c r="N52" i="44"/>
  <c r="N91" i="44"/>
  <c r="Q123" i="44"/>
  <c r="BA123" i="44" s="1"/>
  <c r="W120" i="44"/>
  <c r="V9" i="44"/>
  <c r="AY9" i="44" s="1"/>
  <c r="M121" i="44"/>
  <c r="S116" i="44"/>
  <c r="M75" i="44"/>
  <c r="AH54" i="44"/>
  <c r="Z64" i="44"/>
  <c r="AZ64" i="44" s="1"/>
  <c r="V37" i="44"/>
  <c r="AY37" i="44" s="1"/>
  <c r="N68" i="44"/>
  <c r="P72" i="44"/>
  <c r="AA72" i="44"/>
  <c r="U72" i="44"/>
  <c r="AE72" i="44" a="1"/>
  <c r="AE72" i="44" s="1"/>
  <c r="Q72" i="44"/>
  <c r="BA72" i="44" s="1"/>
  <c r="BB72" i="44" s="1"/>
  <c r="AB72" i="44"/>
  <c r="F94" i="44"/>
  <c r="G94" i="44" s="1"/>
  <c r="AS94" i="44" s="1"/>
  <c r="AF94" i="44" s="1"/>
  <c r="W127" i="44"/>
  <c r="AS127" i="44"/>
  <c r="AF127" i="44" s="1"/>
  <c r="S127" i="44"/>
  <c r="M116" i="44"/>
  <c r="L116" i="44"/>
  <c r="N116" i="44"/>
  <c r="F90" i="44"/>
  <c r="G90" i="44" s="1"/>
  <c r="AE90" i="44" s="1" a="1"/>
  <c r="AE90" i="44" s="1"/>
  <c r="AD90" i="44" s="1"/>
  <c r="AC90" i="44" s="1"/>
  <c r="AG47" i="44"/>
  <c r="AG29" i="44"/>
  <c r="AH36" i="44"/>
  <c r="F59" i="44"/>
  <c r="G59" i="44" s="1"/>
  <c r="AB59" i="44" s="1"/>
  <c r="F75" i="44"/>
  <c r="G75" i="44" s="1"/>
  <c r="U75" i="44" s="1"/>
  <c r="F20" i="44"/>
  <c r="G20" i="44" s="1"/>
  <c r="AH29" i="44"/>
  <c r="AB113" i="44"/>
  <c r="AH20" i="44"/>
  <c r="F67" i="44"/>
  <c r="G67" i="44" s="1"/>
  <c r="Y9" i="43"/>
  <c r="AB9" i="43"/>
  <c r="U9" i="43"/>
  <c r="AA9" i="43"/>
  <c r="V9" i="43"/>
  <c r="AY9" i="43" s="1"/>
  <c r="M14" i="43"/>
  <c r="N14" i="43"/>
  <c r="L14" i="43"/>
  <c r="M80" i="43"/>
  <c r="L80" i="43"/>
  <c r="N80" i="43"/>
  <c r="M110" i="43"/>
  <c r="N110" i="43"/>
  <c r="L110" i="43"/>
  <c r="AU45" i="43"/>
  <c r="AV80" i="43" s="1"/>
  <c r="S17" i="43"/>
  <c r="S79" i="43"/>
  <c r="V39" i="43"/>
  <c r="AY39" i="43" s="1"/>
  <c r="N41" i="43"/>
  <c r="AE127" i="43" a="1"/>
  <c r="AE127" i="43" s="1"/>
  <c r="P41" i="43"/>
  <c r="Q100" i="43"/>
  <c r="BA100" i="43" s="1"/>
  <c r="AB100" i="43"/>
  <c r="U100" i="43"/>
  <c r="W100" i="43"/>
  <c r="AA100" i="43"/>
  <c r="Z100" i="43"/>
  <c r="AZ100" i="43" s="1"/>
  <c r="M72" i="43"/>
  <c r="M6" i="43"/>
  <c r="AG6" i="43" s="1"/>
  <c r="W32" i="43"/>
  <c r="AU32" i="43"/>
  <c r="AV75" i="43" s="1"/>
  <c r="Z32" i="43"/>
  <c r="AZ32" i="43" s="1"/>
  <c r="AB32" i="43"/>
  <c r="P32" i="43"/>
  <c r="AE32" i="43" a="1"/>
  <c r="AE32" i="43" s="1"/>
  <c r="S32" i="43"/>
  <c r="Y32" i="43"/>
  <c r="AX51" i="43"/>
  <c r="AH51" i="43"/>
  <c r="AX35" i="43"/>
  <c r="AH35" i="43"/>
  <c r="F35" i="43"/>
  <c r="G35" i="43" s="1"/>
  <c r="AX27" i="43"/>
  <c r="AH27" i="43"/>
  <c r="F27" i="43"/>
  <c r="G27" i="43" s="1"/>
  <c r="AX19" i="43"/>
  <c r="F19" i="43"/>
  <c r="G19" i="43" s="1"/>
  <c r="AX3" i="43"/>
  <c r="F3" i="43"/>
  <c r="G3" i="43" s="1"/>
  <c r="AH3" i="43"/>
  <c r="N102" i="43"/>
  <c r="M102" i="43"/>
  <c r="L102" i="43"/>
  <c r="N87" i="43"/>
  <c r="M87" i="43"/>
  <c r="L87" i="43"/>
  <c r="L64" i="43"/>
  <c r="N64" i="43"/>
  <c r="M64" i="43"/>
  <c r="M56" i="43"/>
  <c r="AG56" i="43" s="1"/>
  <c r="L56" i="43"/>
  <c r="N56" i="43"/>
  <c r="N48" i="43"/>
  <c r="L48" i="43"/>
  <c r="N40" i="43"/>
  <c r="M40" i="43"/>
  <c r="N8" i="43"/>
  <c r="L8" i="43"/>
  <c r="M8" i="43"/>
  <c r="AG8" i="43" s="1"/>
  <c r="Y45" i="43"/>
  <c r="V17" i="43"/>
  <c r="AY17" i="43" s="1"/>
  <c r="V79" i="43"/>
  <c r="AY79" i="43" s="1"/>
  <c r="P118" i="43"/>
  <c r="V118" i="43"/>
  <c r="AY118" i="43" s="1"/>
  <c r="V41" i="43"/>
  <c r="AY41" i="43" s="1"/>
  <c r="AE64" i="43" a="1"/>
  <c r="AE64" i="43" s="1"/>
  <c r="W40" i="43"/>
  <c r="AA82" i="43"/>
  <c r="Y82" i="43"/>
  <c r="R82" i="43"/>
  <c r="AS82" i="43"/>
  <c r="AF82" i="43" s="1"/>
  <c r="V82" i="43"/>
  <c r="AY82" i="43" s="1"/>
  <c r="P82" i="43"/>
  <c r="U82" i="43"/>
  <c r="Q82" i="43"/>
  <c r="BA82" i="43" s="1"/>
  <c r="S48" i="43"/>
  <c r="F112" i="43"/>
  <c r="G112" i="43" s="1"/>
  <c r="R44" i="43"/>
  <c r="W44" i="43"/>
  <c r="AB44" i="43"/>
  <c r="U44" i="43"/>
  <c r="P44" i="43"/>
  <c r="AE44" i="43" a="1"/>
  <c r="AE44" i="43" s="1"/>
  <c r="AA44" i="43"/>
  <c r="AU44" i="43"/>
  <c r="AV72" i="43" s="1"/>
  <c r="Y44" i="43"/>
  <c r="L77" i="43"/>
  <c r="Z57" i="43"/>
  <c r="AZ57" i="43" s="1"/>
  <c r="P57" i="43"/>
  <c r="AU57" i="43"/>
  <c r="AB57" i="43"/>
  <c r="S57" i="43"/>
  <c r="U57" i="43"/>
  <c r="N6" i="43"/>
  <c r="L85" i="43"/>
  <c r="N85" i="43"/>
  <c r="P92" i="43"/>
  <c r="AA92" i="43"/>
  <c r="S92" i="43"/>
  <c r="AB92" i="43"/>
  <c r="Z92" i="43"/>
  <c r="AZ92" i="43" s="1"/>
  <c r="AX113" i="43"/>
  <c r="F113" i="43"/>
  <c r="G113" i="43" s="1"/>
  <c r="AX97" i="43"/>
  <c r="F97" i="43"/>
  <c r="G97" i="43" s="1"/>
  <c r="AX89" i="43"/>
  <c r="F89" i="43"/>
  <c r="G89" i="43" s="1"/>
  <c r="AX73" i="43"/>
  <c r="F73" i="43"/>
  <c r="G73" i="43" s="1"/>
  <c r="Q73" i="43" s="1"/>
  <c r="BA73" i="43" s="1"/>
  <c r="AX58" i="43"/>
  <c r="AH58" i="43"/>
  <c r="AX50" i="43"/>
  <c r="F50" i="43"/>
  <c r="G50" i="43" s="1"/>
  <c r="AX42" i="43"/>
  <c r="AH42" i="43"/>
  <c r="AX26" i="43"/>
  <c r="F26" i="43"/>
  <c r="G26" i="43" s="1"/>
  <c r="P26" i="43" s="1"/>
  <c r="AX18" i="43"/>
  <c r="AH18" i="43"/>
  <c r="F18" i="43"/>
  <c r="G18" i="43" s="1"/>
  <c r="AX10" i="43"/>
  <c r="F10" i="43"/>
  <c r="G10" i="43" s="1"/>
  <c r="AH10" i="43"/>
  <c r="N117" i="43"/>
  <c r="L117" i="43"/>
  <c r="M109" i="43"/>
  <c r="N109" i="43"/>
  <c r="L101" i="43"/>
  <c r="M101" i="43"/>
  <c r="M79" i="43"/>
  <c r="N79" i="43"/>
  <c r="L79" i="43"/>
  <c r="N71" i="43"/>
  <c r="L71" i="43"/>
  <c r="N63" i="43"/>
  <c r="M63" i="43"/>
  <c r="U41" i="43"/>
  <c r="Q41" i="43"/>
  <c r="BA41" i="43" s="1"/>
  <c r="AU41" i="43"/>
  <c r="AA65" i="43"/>
  <c r="Z65" i="43"/>
  <c r="AZ65" i="43" s="1"/>
  <c r="Q65" i="43"/>
  <c r="BA65" i="43" s="1"/>
  <c r="AB65" i="43"/>
  <c r="S65" i="43"/>
  <c r="P65" i="43"/>
  <c r="Y65" i="43"/>
  <c r="P17" i="43"/>
  <c r="Y79" i="43"/>
  <c r="AE65" i="43" a="1"/>
  <c r="AE65" i="43" s="1"/>
  <c r="Q99" i="43"/>
  <c r="BA99" i="43" s="1"/>
  <c r="AS99" i="43"/>
  <c r="AF99" i="43" s="1"/>
  <c r="AX120" i="43"/>
  <c r="F120" i="43"/>
  <c r="G120" i="43" s="1"/>
  <c r="AX96" i="43"/>
  <c r="F96" i="43"/>
  <c r="G96" i="43" s="1"/>
  <c r="AX72" i="43"/>
  <c r="F72" i="43"/>
  <c r="G72" i="43" s="1"/>
  <c r="P79" i="43"/>
  <c r="R39" i="43"/>
  <c r="V16" i="43"/>
  <c r="AY16" i="43" s="1"/>
  <c r="N126" i="43"/>
  <c r="W118" i="43"/>
  <c r="Y118" i="43"/>
  <c r="Y41" i="43"/>
  <c r="P100" i="43"/>
  <c r="L118" i="43"/>
  <c r="F80" i="43"/>
  <c r="G80" i="43" s="1"/>
  <c r="L84" i="43"/>
  <c r="M112" i="43"/>
  <c r="L112" i="43"/>
  <c r="N112" i="43"/>
  <c r="AX63" i="43"/>
  <c r="AH63" i="43"/>
  <c r="AG63" i="43"/>
  <c r="AX56" i="43"/>
  <c r="F56" i="43"/>
  <c r="G56" i="43" s="1"/>
  <c r="AX48" i="43"/>
  <c r="AH48" i="43"/>
  <c r="AX40" i="43"/>
  <c r="AG40" i="43"/>
  <c r="AH40" i="43"/>
  <c r="AX24" i="43"/>
  <c r="AH24" i="43"/>
  <c r="F24" i="43"/>
  <c r="G24" i="43" s="1"/>
  <c r="AX8" i="43"/>
  <c r="AH8" i="43"/>
  <c r="F8" i="43"/>
  <c r="G8" i="43" s="1"/>
  <c r="L123" i="43"/>
  <c r="N123" i="43"/>
  <c r="L115" i="43"/>
  <c r="M115" i="43"/>
  <c r="W69" i="43"/>
  <c r="V61" i="43"/>
  <c r="AY61" i="43" s="1"/>
  <c r="R61" i="43"/>
  <c r="L45" i="43"/>
  <c r="N45" i="43"/>
  <c r="M45" i="43"/>
  <c r="AB41" i="43"/>
  <c r="R33" i="43"/>
  <c r="W90" i="43"/>
  <c r="AE90" i="43" a="1"/>
  <c r="AE90" i="43" s="1"/>
  <c r="AB90" i="43"/>
  <c r="V90" i="43"/>
  <c r="AY90" i="43" s="1"/>
  <c r="Y90" i="43"/>
  <c r="Q90" i="43"/>
  <c r="BA90" i="43" s="1"/>
  <c r="BB90" i="43" s="1"/>
  <c r="AA90" i="43"/>
  <c r="P90" i="43"/>
  <c r="Z90" i="43"/>
  <c r="AZ90" i="43" s="1"/>
  <c r="R63" i="43"/>
  <c r="AA63" i="43"/>
  <c r="AE63" i="43" a="1"/>
  <c r="AE63" i="43" s="1"/>
  <c r="W63" i="43"/>
  <c r="Q63" i="43"/>
  <c r="BA63" i="43" s="1"/>
  <c r="V63" i="43"/>
  <c r="AY63" i="43" s="1"/>
  <c r="Z63" i="43"/>
  <c r="AZ63" i="43" s="1"/>
  <c r="AU63" i="43"/>
  <c r="P63" i="43"/>
  <c r="S64" i="43"/>
  <c r="AB64" i="43"/>
  <c r="AA64" i="43"/>
  <c r="Z64" i="43"/>
  <c r="AZ64" i="43" s="1"/>
  <c r="P64" i="43"/>
  <c r="Y64" i="43"/>
  <c r="V64" i="43"/>
  <c r="AY64" i="43" s="1"/>
  <c r="R79" i="43"/>
  <c r="AU39" i="43"/>
  <c r="Q39" i="43"/>
  <c r="BA39" i="43" s="1"/>
  <c r="Z39" i="43"/>
  <c r="AZ39" i="43" s="1"/>
  <c r="R65" i="43"/>
  <c r="S126" i="43"/>
  <c r="Z118" i="43"/>
  <c r="AZ118" i="43" s="1"/>
  <c r="W41" i="43"/>
  <c r="AA41" i="43"/>
  <c r="AS100" i="43"/>
  <c r="AF100" i="43" s="1"/>
  <c r="R90" i="43"/>
  <c r="AE79" i="43" a="1"/>
  <c r="AE79" i="43" s="1"/>
  <c r="U32" i="43"/>
  <c r="U64" i="43"/>
  <c r="Y63" i="43"/>
  <c r="F128" i="43"/>
  <c r="G128" i="43" s="1"/>
  <c r="V128" i="43" s="1"/>
  <c r="AY128" i="43" s="1"/>
  <c r="R91" i="43"/>
  <c r="AH11" i="43"/>
  <c r="M22" i="43"/>
  <c r="AG22" i="43" s="1"/>
  <c r="L40" i="43"/>
  <c r="Q33" i="43"/>
  <c r="BA33" i="43" s="1"/>
  <c r="W33" i="43"/>
  <c r="AB33" i="43"/>
  <c r="U33" i="43"/>
  <c r="S33" i="43"/>
  <c r="AG35" i="43"/>
  <c r="U40" i="43"/>
  <c r="L52" i="43"/>
  <c r="M52" i="43"/>
  <c r="AG52" i="43" s="1"/>
  <c r="AA119" i="43"/>
  <c r="U119" i="43"/>
  <c r="AE126" i="43" a="1"/>
  <c r="AE126" i="43" s="1"/>
  <c r="AA126" i="43"/>
  <c r="AX110" i="43"/>
  <c r="F110" i="43"/>
  <c r="G110" i="43" s="1"/>
  <c r="P110" i="43" s="1"/>
  <c r="AX102" i="43"/>
  <c r="F102" i="43"/>
  <c r="G102" i="43" s="1"/>
  <c r="AX94" i="43"/>
  <c r="F94" i="43"/>
  <c r="G94" i="43" s="1"/>
  <c r="AE94" i="43" s="1" a="1"/>
  <c r="AE94" i="43" s="1"/>
  <c r="AX86" i="43"/>
  <c r="F86" i="43"/>
  <c r="G86" i="43" s="1"/>
  <c r="AX70" i="43"/>
  <c r="F70" i="43"/>
  <c r="G70" i="43" s="1"/>
  <c r="Z70" i="43" s="1"/>
  <c r="AZ70" i="43" s="1"/>
  <c r="N77" i="43"/>
  <c r="N94" i="43"/>
  <c r="L94" i="43"/>
  <c r="M94" i="43"/>
  <c r="AX104" i="43"/>
  <c r="F104" i="43"/>
  <c r="G104" i="43" s="1"/>
  <c r="AX64" i="43"/>
  <c r="AH64" i="43"/>
  <c r="M30" i="43"/>
  <c r="N30" i="43"/>
  <c r="L30" i="43"/>
  <c r="Q17" i="43"/>
  <c r="BA17" i="43" s="1"/>
  <c r="Z79" i="43"/>
  <c r="AZ79" i="43" s="1"/>
  <c r="S39" i="43"/>
  <c r="P16" i="43"/>
  <c r="S16" i="43"/>
  <c r="AB39" i="43"/>
  <c r="R126" i="43"/>
  <c r="AA118" i="43"/>
  <c r="L41" i="43"/>
  <c r="M33" i="43"/>
  <c r="R100" i="43"/>
  <c r="U90" i="43"/>
  <c r="AA32" i="43"/>
  <c r="W42" i="43"/>
  <c r="Q42" i="43"/>
  <c r="BA42" i="43" s="1"/>
  <c r="AU42" i="43"/>
  <c r="U65" i="43"/>
  <c r="W64" i="43"/>
  <c r="AB63" i="43"/>
  <c r="Z54" i="43"/>
  <c r="AZ54" i="43" s="1"/>
  <c r="S54" i="43"/>
  <c r="AB54" i="43"/>
  <c r="Q54" i="43"/>
  <c r="BA54" i="43" s="1"/>
  <c r="V54" i="43"/>
  <c r="AY54" i="43" s="1"/>
  <c r="BB54" i="43" s="1"/>
  <c r="Y54" i="43"/>
  <c r="R54" i="43"/>
  <c r="W54" i="43"/>
  <c r="AA54" i="43"/>
  <c r="N22" i="43"/>
  <c r="P23" i="43"/>
  <c r="Z23" i="43"/>
  <c r="AZ23" i="43" s="1"/>
  <c r="AU23" i="43"/>
  <c r="S23" i="43"/>
  <c r="N59" i="43"/>
  <c r="M59" i="43"/>
  <c r="L59" i="43"/>
  <c r="S127" i="43"/>
  <c r="P127" i="43"/>
  <c r="AX88" i="43"/>
  <c r="F88" i="43"/>
  <c r="G88" i="43" s="1"/>
  <c r="AE88" i="43" s="1" a="1"/>
  <c r="AE88" i="43" s="1"/>
  <c r="AD88" i="43" s="1"/>
  <c r="AC88" i="43" s="1"/>
  <c r="N16" i="43"/>
  <c r="R17" i="43"/>
  <c r="AA79" i="43"/>
  <c r="W79" i="43"/>
  <c r="S100" i="43"/>
  <c r="Q32" i="43"/>
  <c r="BA32" i="43" s="1"/>
  <c r="W65" i="43"/>
  <c r="R64" i="43"/>
  <c r="Q64" i="43"/>
  <c r="BA64" i="43" s="1"/>
  <c r="BB64" i="43" s="1"/>
  <c r="S63" i="43"/>
  <c r="M32" i="43"/>
  <c r="L16" i="43"/>
  <c r="F11" i="43"/>
  <c r="G11" i="43" s="1"/>
  <c r="P11" i="43" s="1"/>
  <c r="AH19" i="43"/>
  <c r="R38" i="43"/>
  <c r="AB38" i="43"/>
  <c r="AU38" i="43"/>
  <c r="Q38" i="43"/>
  <c r="BA38" i="43" s="1"/>
  <c r="P38" i="43"/>
  <c r="M43" i="43"/>
  <c r="N43" i="43"/>
  <c r="Y47" i="43"/>
  <c r="AE47" i="43" a="1"/>
  <c r="AE47" i="43" s="1"/>
  <c r="U47" i="43"/>
  <c r="AU47" i="43"/>
  <c r="AA47" i="43"/>
  <c r="M53" i="43"/>
  <c r="AG53" i="43" s="1"/>
  <c r="N53" i="43"/>
  <c r="AA53" i="43"/>
  <c r="L53" i="43"/>
  <c r="W53" i="43"/>
  <c r="Y53" i="43"/>
  <c r="L93" i="43"/>
  <c r="P93" i="43"/>
  <c r="AG3" i="43"/>
  <c r="AG19" i="43"/>
  <c r="AG18" i="43"/>
  <c r="N128" i="42"/>
  <c r="L128" i="42"/>
  <c r="M128" i="42"/>
  <c r="L37" i="42"/>
  <c r="N37" i="42"/>
  <c r="V37" i="42"/>
  <c r="AY37" i="42" s="1"/>
  <c r="R37" i="42"/>
  <c r="P37" i="42"/>
  <c r="M37" i="42"/>
  <c r="Q37" i="42"/>
  <c r="BA37" i="42" s="1"/>
  <c r="BB37" i="42" s="1"/>
  <c r="S37" i="42"/>
  <c r="L44" i="42"/>
  <c r="M44" i="42"/>
  <c r="AG44" i="42" s="1"/>
  <c r="Z44" i="42"/>
  <c r="AZ44" i="42" s="1"/>
  <c r="U44" i="42"/>
  <c r="W44" i="42"/>
  <c r="AB44" i="42"/>
  <c r="N44" i="42"/>
  <c r="AA44" i="42"/>
  <c r="Y44" i="42"/>
  <c r="V44" i="42"/>
  <c r="AY44" i="42" s="1"/>
  <c r="N107" i="42"/>
  <c r="M107" i="42"/>
  <c r="L107" i="42"/>
  <c r="N30" i="42"/>
  <c r="M30" i="42"/>
  <c r="AG30" i="42" s="1"/>
  <c r="Z30" i="42"/>
  <c r="AZ30" i="42" s="1"/>
  <c r="AB30" i="42"/>
  <c r="V30" i="42"/>
  <c r="AY30" i="42" s="1"/>
  <c r="U30" i="42"/>
  <c r="W30" i="42"/>
  <c r="L30" i="42"/>
  <c r="AX65" i="42"/>
  <c r="F65" i="42"/>
  <c r="G65" i="42" s="1"/>
  <c r="Y65" i="42" s="1"/>
  <c r="AX17" i="42"/>
  <c r="AH17" i="42"/>
  <c r="F17" i="42"/>
  <c r="G17" i="42" s="1"/>
  <c r="M22" i="42"/>
  <c r="P22" i="42"/>
  <c r="Q22" i="42"/>
  <c r="BA22" i="42" s="1"/>
  <c r="BB22" i="42" s="1"/>
  <c r="R22" i="42"/>
  <c r="F73" i="42"/>
  <c r="G73" i="42" s="1"/>
  <c r="M71" i="42"/>
  <c r="L71" i="42"/>
  <c r="AX64" i="42"/>
  <c r="F64" i="42"/>
  <c r="G64" i="42" s="1"/>
  <c r="AH64" i="42"/>
  <c r="AX24" i="42"/>
  <c r="F24" i="42"/>
  <c r="G24" i="42" s="1"/>
  <c r="R24" i="42" s="1"/>
  <c r="AH24" i="42"/>
  <c r="L70" i="42"/>
  <c r="R38" i="42"/>
  <c r="Y45" i="42"/>
  <c r="R53" i="42"/>
  <c r="P71" i="42"/>
  <c r="Z98" i="42"/>
  <c r="AZ98" i="42" s="1"/>
  <c r="AU57" i="42"/>
  <c r="F25" i="42"/>
  <c r="G25" i="42" s="1"/>
  <c r="Z25" i="42" s="1"/>
  <c r="AZ25" i="42" s="1"/>
  <c r="S22" i="42"/>
  <c r="S128" i="42"/>
  <c r="AS128" i="42"/>
  <c r="AF128" i="42" s="1"/>
  <c r="P128" i="42"/>
  <c r="AB128" i="42"/>
  <c r="W128" i="42"/>
  <c r="R128" i="42"/>
  <c r="L114" i="42"/>
  <c r="P84" i="42"/>
  <c r="N13" i="42"/>
  <c r="AE5" i="42" a="1"/>
  <c r="AE5" i="42" s="1"/>
  <c r="R5" i="42"/>
  <c r="P5" i="42"/>
  <c r="AA5" i="42"/>
  <c r="Z5" i="42"/>
  <c r="AZ5" i="42" s="1"/>
  <c r="V5" i="42"/>
  <c r="AY5" i="42" s="1"/>
  <c r="N28" i="42"/>
  <c r="M28" i="42"/>
  <c r="AG28" i="42" s="1"/>
  <c r="L28" i="42"/>
  <c r="L25" i="42"/>
  <c r="M25" i="42"/>
  <c r="AX125" i="42"/>
  <c r="F125" i="42"/>
  <c r="G125" i="42" s="1"/>
  <c r="W125" i="42" s="1"/>
  <c r="AX110" i="42"/>
  <c r="F110" i="42"/>
  <c r="G110" i="42" s="1"/>
  <c r="AX102" i="42"/>
  <c r="F102" i="42"/>
  <c r="G102" i="42" s="1"/>
  <c r="AX94" i="42"/>
  <c r="F94" i="42"/>
  <c r="G94" i="42" s="1"/>
  <c r="AX79" i="42"/>
  <c r="F79" i="42"/>
  <c r="G79" i="42" s="1"/>
  <c r="S79" i="42" s="1"/>
  <c r="AX55" i="42"/>
  <c r="AH55" i="42"/>
  <c r="AX47" i="42"/>
  <c r="F47" i="42"/>
  <c r="G47" i="42" s="1"/>
  <c r="AX31" i="42"/>
  <c r="AH31" i="42"/>
  <c r="F31" i="42"/>
  <c r="G31" i="42" s="1"/>
  <c r="AX23" i="42"/>
  <c r="F23" i="42"/>
  <c r="G23" i="42" s="1"/>
  <c r="S23" i="42" s="1"/>
  <c r="AX15" i="42"/>
  <c r="F15" i="42"/>
  <c r="G15" i="42" s="1"/>
  <c r="AX7" i="42"/>
  <c r="F7" i="42"/>
  <c r="G7" i="42" s="1"/>
  <c r="AH7" i="42"/>
  <c r="L120" i="42"/>
  <c r="N120" i="42"/>
  <c r="N112" i="42"/>
  <c r="M112" i="42"/>
  <c r="N105" i="42"/>
  <c r="L105" i="42"/>
  <c r="M105" i="42"/>
  <c r="M91" i="42"/>
  <c r="U91" i="42"/>
  <c r="W91" i="42"/>
  <c r="N68" i="42"/>
  <c r="L68" i="42"/>
  <c r="N36" i="42"/>
  <c r="M36" i="42"/>
  <c r="L36" i="42"/>
  <c r="L4" i="42"/>
  <c r="M4" i="42"/>
  <c r="V22" i="42"/>
  <c r="AY22" i="42" s="1"/>
  <c r="Q55" i="42"/>
  <c r="BA55" i="42" s="1"/>
  <c r="BB55" i="42" s="1"/>
  <c r="U55" i="42"/>
  <c r="AU55" i="42"/>
  <c r="AB55" i="42"/>
  <c r="AE55" i="42" a="1"/>
  <c r="AE55" i="42" s="1"/>
  <c r="R55" i="42"/>
  <c r="AA55" i="42"/>
  <c r="Z10" i="42"/>
  <c r="AZ10" i="42" s="1"/>
  <c r="BB10" i="42" s="1"/>
  <c r="R10" i="42"/>
  <c r="W10" i="42"/>
  <c r="U10" i="42"/>
  <c r="AA10" i="42"/>
  <c r="AB10" i="42"/>
  <c r="S10" i="42"/>
  <c r="AE118" i="42" a="1"/>
  <c r="AE118" i="42" s="1"/>
  <c r="AA118" i="42"/>
  <c r="M99" i="42"/>
  <c r="L99" i="42"/>
  <c r="M76" i="42"/>
  <c r="N76" i="42"/>
  <c r="N29" i="42"/>
  <c r="L29" i="42"/>
  <c r="AB127" i="42"/>
  <c r="Y127" i="42"/>
  <c r="U29" i="42"/>
  <c r="S6" i="42"/>
  <c r="M127" i="42"/>
  <c r="U128" i="42"/>
  <c r="R71" i="42"/>
  <c r="U98" i="42"/>
  <c r="U18" i="42"/>
  <c r="S5" i="42"/>
  <c r="Z57" i="42"/>
  <c r="AZ57" i="42" s="1"/>
  <c r="AH65" i="42"/>
  <c r="AB82" i="42"/>
  <c r="L91" i="42"/>
  <c r="Q120" i="42"/>
  <c r="BA120" i="42" s="1"/>
  <c r="BB120" i="42" s="1"/>
  <c r="AB120" i="42"/>
  <c r="W120" i="42"/>
  <c r="R120" i="42"/>
  <c r="Z120" i="42"/>
  <c r="AZ120" i="42" s="1"/>
  <c r="AE120" i="42" a="1"/>
  <c r="AE120" i="42" s="1"/>
  <c r="V120" i="42"/>
  <c r="AY120" i="42" s="1"/>
  <c r="Y120" i="42"/>
  <c r="M114" i="42"/>
  <c r="P38" i="42"/>
  <c r="F16" i="42"/>
  <c r="G16" i="42" s="1"/>
  <c r="U16" i="42" s="1"/>
  <c r="M29" i="42"/>
  <c r="AG29" i="42" s="1"/>
  <c r="N10" i="42"/>
  <c r="M10" i="42"/>
  <c r="AG10" i="42" s="1"/>
  <c r="L10" i="42"/>
  <c r="L50" i="42"/>
  <c r="M50" i="42"/>
  <c r="L78" i="42"/>
  <c r="M78" i="42"/>
  <c r="F126" i="42"/>
  <c r="G126" i="42" s="1"/>
  <c r="S126" i="42" s="1"/>
  <c r="AX117" i="42"/>
  <c r="F117" i="42"/>
  <c r="G117" i="42" s="1"/>
  <c r="AB93" i="42"/>
  <c r="AS93" i="42"/>
  <c r="AF93" i="42" s="1"/>
  <c r="AX41" i="42"/>
  <c r="AH41" i="42"/>
  <c r="N93" i="42"/>
  <c r="L93" i="42"/>
  <c r="L62" i="42"/>
  <c r="U62" i="42"/>
  <c r="M62" i="42"/>
  <c r="AG62" i="42" s="1"/>
  <c r="Z62" i="42"/>
  <c r="AZ62" i="42" s="1"/>
  <c r="N62" i="42"/>
  <c r="AX80" i="42"/>
  <c r="F80" i="42"/>
  <c r="G80" i="42" s="1"/>
  <c r="AX56" i="42"/>
  <c r="F56" i="42"/>
  <c r="G56" i="42" s="1"/>
  <c r="AB56" i="42" s="1"/>
  <c r="AX8" i="42"/>
  <c r="F8" i="42"/>
  <c r="G8" i="42" s="1"/>
  <c r="AH8" i="42"/>
  <c r="Y59" i="42"/>
  <c r="Z127" i="42"/>
  <c r="AZ127" i="42" s="1"/>
  <c r="W29" i="42"/>
  <c r="M7" i="42"/>
  <c r="Z128" i="42"/>
  <c r="AZ128" i="42" s="1"/>
  <c r="BB128" i="42" s="1"/>
  <c r="S71" i="42"/>
  <c r="P98" i="42"/>
  <c r="R82" i="42"/>
  <c r="Y62" i="42"/>
  <c r="Q5" i="42"/>
  <c r="BA5" i="42" s="1"/>
  <c r="BB5" i="42" s="1"/>
  <c r="V57" i="42"/>
  <c r="AY57" i="42" s="1"/>
  <c r="P10" i="42"/>
  <c r="L76" i="42"/>
  <c r="M69" i="42"/>
  <c r="AA52" i="42"/>
  <c r="Y52" i="42"/>
  <c r="AB52" i="42"/>
  <c r="Q52" i="42"/>
  <c r="BA52" i="42" s="1"/>
  <c r="BB52" i="42" s="1"/>
  <c r="R52" i="42"/>
  <c r="W52" i="42"/>
  <c r="Z52" i="42"/>
  <c r="AZ52" i="42" s="1"/>
  <c r="AE52" i="42" a="1"/>
  <c r="AE52" i="42" s="1"/>
  <c r="AH16" i="42"/>
  <c r="M68" i="42"/>
  <c r="M94" i="42"/>
  <c r="N94" i="42"/>
  <c r="L94" i="42"/>
  <c r="Q96" i="42"/>
  <c r="BA96" i="42" s="1"/>
  <c r="Z96" i="42"/>
  <c r="AZ96" i="42" s="1"/>
  <c r="BB96" i="42" s="1"/>
  <c r="P96" i="42"/>
  <c r="AB96" i="42"/>
  <c r="W96" i="42"/>
  <c r="S96" i="42"/>
  <c r="V96" i="42"/>
  <c r="AY96" i="42" s="1"/>
  <c r="L111" i="42"/>
  <c r="N111" i="42"/>
  <c r="M111" i="42"/>
  <c r="W18" i="42"/>
  <c r="AB18" i="42"/>
  <c r="AE18" i="42" a="1"/>
  <c r="AE18" i="42" s="1"/>
  <c r="AU18" i="42"/>
  <c r="AA18" i="42"/>
  <c r="AX57" i="42"/>
  <c r="AH57" i="42"/>
  <c r="AX33" i="42"/>
  <c r="F33" i="42"/>
  <c r="G33" i="42" s="1"/>
  <c r="M85" i="42"/>
  <c r="L85" i="42"/>
  <c r="N85" i="42"/>
  <c r="N54" i="42"/>
  <c r="V54" i="42"/>
  <c r="AY54" i="42" s="1"/>
  <c r="P54" i="42"/>
  <c r="L54" i="42"/>
  <c r="S54" i="42"/>
  <c r="M70" i="42"/>
  <c r="AB71" i="42"/>
  <c r="F41" i="42"/>
  <c r="G41" i="42" s="1"/>
  <c r="L5" i="42"/>
  <c r="M5" i="42"/>
  <c r="L24" i="42"/>
  <c r="S100" i="42"/>
  <c r="AG63" i="42"/>
  <c r="Y29" i="42"/>
  <c r="V93" i="42"/>
  <c r="AY93" i="42" s="1"/>
  <c r="S38" i="42"/>
  <c r="L7" i="42"/>
  <c r="Y128" i="42"/>
  <c r="S82" i="42"/>
  <c r="V18" i="42"/>
  <c r="AY18" i="42" s="1"/>
  <c r="Q10" i="42"/>
  <c r="BA10" i="42" s="1"/>
  <c r="R54" i="42"/>
  <c r="N91" i="42"/>
  <c r="N25" i="42"/>
  <c r="Y55" i="42"/>
  <c r="R127" i="42"/>
  <c r="AS127" i="42"/>
  <c r="AF127" i="42" s="1"/>
  <c r="L69" i="42"/>
  <c r="S46" i="42"/>
  <c r="R46" i="42"/>
  <c r="Q46" i="42"/>
  <c r="BA46" i="42" s="1"/>
  <c r="F63" i="42"/>
  <c r="G63" i="42" s="1"/>
  <c r="M116" i="42"/>
  <c r="N116" i="42"/>
  <c r="L116" i="42"/>
  <c r="M118" i="42"/>
  <c r="N118" i="42"/>
  <c r="L118" i="42"/>
  <c r="Y98" i="42"/>
  <c r="AB98" i="42"/>
  <c r="V98" i="42"/>
  <c r="AY98" i="42" s="1"/>
  <c r="AA98" i="42"/>
  <c r="V71" i="42"/>
  <c r="AY71" i="42" s="1"/>
  <c r="U71" i="42"/>
  <c r="AA71" i="42"/>
  <c r="Z71" i="42"/>
  <c r="AZ71" i="42" s="1"/>
  <c r="AA14" i="42"/>
  <c r="AU14" i="42"/>
  <c r="S14" i="42"/>
  <c r="Q14" i="42"/>
  <c r="BA14" i="42" s="1"/>
  <c r="R14" i="42"/>
  <c r="M32" i="42"/>
  <c r="AG32" i="42" s="1"/>
  <c r="L32" i="42"/>
  <c r="N32" i="42"/>
  <c r="AX89" i="42"/>
  <c r="F89" i="42"/>
  <c r="G89" i="42" s="1"/>
  <c r="S98" i="42"/>
  <c r="N77" i="42"/>
  <c r="AX95" i="42"/>
  <c r="F95" i="42"/>
  <c r="G95" i="42" s="1"/>
  <c r="V95" i="42" s="1"/>
  <c r="AY95" i="42" s="1"/>
  <c r="AX40" i="42"/>
  <c r="AH40" i="42"/>
  <c r="F40" i="42"/>
  <c r="G40" i="42" s="1"/>
  <c r="M106" i="42"/>
  <c r="N106" i="42"/>
  <c r="Y106" i="42"/>
  <c r="V106" i="42"/>
  <c r="AY106" i="42" s="1"/>
  <c r="BB106" i="42" s="1"/>
  <c r="AB106" i="42"/>
  <c r="L106" i="42"/>
  <c r="P100" i="42"/>
  <c r="W127" i="42"/>
  <c r="S70" i="42"/>
  <c r="V38" i="42"/>
  <c r="AY38" i="42" s="1"/>
  <c r="AB45" i="42"/>
  <c r="V53" i="42"/>
  <c r="AY53" i="42" s="1"/>
  <c r="AA128" i="42"/>
  <c r="Y71" i="42"/>
  <c r="R98" i="42"/>
  <c r="Z18" i="42"/>
  <c r="AZ18" i="42" s="1"/>
  <c r="S120" i="42"/>
  <c r="Z106" i="42"/>
  <c r="AZ106" i="42" s="1"/>
  <c r="AU10" i="42"/>
  <c r="L113" i="42"/>
  <c r="Z55" i="42"/>
  <c r="AZ55" i="42" s="1"/>
  <c r="F103" i="42"/>
  <c r="G103" i="42" s="1"/>
  <c r="F111" i="42"/>
  <c r="G111" i="42" s="1"/>
  <c r="M93" i="42"/>
  <c r="N71" i="42"/>
  <c r="N69" i="42"/>
  <c r="M38" i="42"/>
  <c r="L22" i="42"/>
  <c r="AE37" i="42" a="1"/>
  <c r="AE37" i="42" s="1"/>
  <c r="Z37" i="42"/>
  <c r="AZ37" i="42" s="1"/>
  <c r="AH63" i="42"/>
  <c r="AE57" i="42" a="1"/>
  <c r="AE57" i="42" s="1"/>
  <c r="U57" i="42"/>
  <c r="Y57" i="42"/>
  <c r="AA57" i="42"/>
  <c r="AB57" i="42"/>
  <c r="Q57" i="42"/>
  <c r="BA57" i="42" s="1"/>
  <c r="P57" i="42"/>
  <c r="S57" i="42"/>
  <c r="W57" i="42"/>
  <c r="AA82" i="42"/>
  <c r="AE82" i="42" a="1"/>
  <c r="AE82" i="42" s="1"/>
  <c r="W82" i="42"/>
  <c r="Y82" i="42"/>
  <c r="U82" i="42"/>
  <c r="P82" i="42"/>
  <c r="L2" i="42"/>
  <c r="M2" i="42"/>
  <c r="AX49" i="42"/>
  <c r="AH49" i="42"/>
  <c r="F49" i="42"/>
  <c r="G49" i="42" s="1"/>
  <c r="N6" i="42"/>
  <c r="L6" i="42"/>
  <c r="M6" i="42"/>
  <c r="R6" i="42"/>
  <c r="F9" i="42"/>
  <c r="G9" i="42" s="1"/>
  <c r="Y9" i="42" s="1"/>
  <c r="M84" i="42"/>
  <c r="L84" i="42"/>
  <c r="L21" i="42"/>
  <c r="V21" i="42"/>
  <c r="AY21" i="42" s="1"/>
  <c r="Q21" i="42"/>
  <c r="BA21" i="42" s="1"/>
  <c r="BB21" i="42" s="1"/>
  <c r="R21" i="42"/>
  <c r="S21" i="42"/>
  <c r="S2" i="42"/>
  <c r="Y13" i="42"/>
  <c r="V100" i="42"/>
  <c r="AY100" i="42" s="1"/>
  <c r="W93" i="42"/>
  <c r="S55" i="42"/>
  <c r="R70" i="42"/>
  <c r="Q38" i="42"/>
  <c r="BA38" i="42" s="1"/>
  <c r="P6" i="42"/>
  <c r="V128" i="42"/>
  <c r="AY128" i="42" s="1"/>
  <c r="W71" i="42"/>
  <c r="Q54" i="42"/>
  <c r="BA54" i="42" s="1"/>
  <c r="BB54" i="42" s="1"/>
  <c r="Q82" i="42"/>
  <c r="BA82" i="42" s="1"/>
  <c r="BB82" i="42" s="1"/>
  <c r="P120" i="42"/>
  <c r="U106" i="42"/>
  <c r="AE98" i="42" a="1"/>
  <c r="AE98" i="42" s="1"/>
  <c r="S69" i="42"/>
  <c r="V10" i="42"/>
  <c r="AY10" i="42" s="1"/>
  <c r="AG49" i="42"/>
  <c r="M113" i="42"/>
  <c r="W55" i="42"/>
  <c r="N99" i="42"/>
  <c r="L98" i="42"/>
  <c r="F87" i="42"/>
  <c r="G87" i="42" s="1"/>
  <c r="AH47" i="42"/>
  <c r="N38" i="42"/>
  <c r="N24" i="42"/>
  <c r="W5" i="42"/>
  <c r="N21" i="42"/>
  <c r="AA6" i="42"/>
  <c r="Q6" i="42"/>
  <c r="BA6" i="42" s="1"/>
  <c r="BB6" i="42" s="1"/>
  <c r="AE6" i="42" a="1"/>
  <c r="AE6" i="42" s="1"/>
  <c r="AH15" i="42"/>
  <c r="AH23" i="42"/>
  <c r="F32" i="42"/>
  <c r="G32" i="42" s="1"/>
  <c r="AH56" i="42"/>
  <c r="P61" i="42"/>
  <c r="Y61" i="42"/>
  <c r="AU61" i="42"/>
  <c r="Z61" i="42"/>
  <c r="AZ61" i="42" s="1"/>
  <c r="V61" i="42"/>
  <c r="AY61" i="42" s="1"/>
  <c r="F101" i="42"/>
  <c r="G101" i="42" s="1"/>
  <c r="AE101" i="42" s="1" a="1"/>
  <c r="AE101" i="42" s="1"/>
  <c r="AG16" i="42"/>
  <c r="AG31" i="42"/>
  <c r="F86" i="42"/>
  <c r="G86" i="42" s="1"/>
  <c r="F129" i="42"/>
  <c r="G129" i="42" s="1"/>
  <c r="AE129" i="42" s="1" a="1"/>
  <c r="AE129" i="42" s="1"/>
  <c r="AD129" i="42" s="1"/>
  <c r="AC129" i="42" s="1"/>
  <c r="AG65" i="42"/>
  <c r="AG33" i="42"/>
  <c r="AB77" i="42"/>
  <c r="AU12" i="41"/>
  <c r="Z12" i="41"/>
  <c r="AZ12" i="41" s="1"/>
  <c r="U12" i="41"/>
  <c r="W12" i="41"/>
  <c r="Y12" i="41"/>
  <c r="M64" i="41"/>
  <c r="L64" i="41"/>
  <c r="R64" i="41"/>
  <c r="S64" i="41"/>
  <c r="V64" i="41"/>
  <c r="AY64" i="41" s="1"/>
  <c r="P64" i="41"/>
  <c r="Q64" i="41"/>
  <c r="BA64" i="41" s="1"/>
  <c r="BB64" i="41" s="1"/>
  <c r="N64" i="41"/>
  <c r="R43" i="41"/>
  <c r="U43" i="41"/>
  <c r="P43" i="41"/>
  <c r="AA43" i="41"/>
  <c r="Z43" i="41"/>
  <c r="AZ43" i="41" s="1"/>
  <c r="AU43" i="41"/>
  <c r="W43" i="41"/>
  <c r="Y43" i="41"/>
  <c r="V43" i="41"/>
  <c r="AY43" i="41" s="1"/>
  <c r="AE43" i="41" a="1"/>
  <c r="AE43" i="41" s="1"/>
  <c r="AB43" i="41"/>
  <c r="Q43" i="41"/>
  <c r="BA43" i="41" s="1"/>
  <c r="S43" i="41"/>
  <c r="M103" i="41"/>
  <c r="L103" i="41"/>
  <c r="N103" i="41"/>
  <c r="N87" i="41"/>
  <c r="M87" i="41"/>
  <c r="L87" i="41"/>
  <c r="N71" i="41"/>
  <c r="L71" i="41"/>
  <c r="M71" i="41"/>
  <c r="W71" i="41"/>
  <c r="Z71" i="41"/>
  <c r="AZ71" i="41" s="1"/>
  <c r="AB71" i="41"/>
  <c r="AA71" i="41"/>
  <c r="U71" i="41"/>
  <c r="V71" i="41"/>
  <c r="AY71" i="41" s="1"/>
  <c r="Y71" i="41"/>
  <c r="N15" i="41"/>
  <c r="L15" i="41"/>
  <c r="S15" i="41"/>
  <c r="M15" i="41"/>
  <c r="M80" i="41"/>
  <c r="L80" i="41"/>
  <c r="P80" i="41"/>
  <c r="Q80" i="41"/>
  <c r="BA80" i="41" s="1"/>
  <c r="BB80" i="41" s="1"/>
  <c r="V80" i="41"/>
  <c r="AY80" i="41" s="1"/>
  <c r="S80" i="41"/>
  <c r="R80" i="41"/>
  <c r="N80" i="41"/>
  <c r="N8" i="41"/>
  <c r="M8" i="41"/>
  <c r="AG8" i="41" s="1"/>
  <c r="L8" i="41"/>
  <c r="U8" i="41"/>
  <c r="AA8" i="41"/>
  <c r="AA14" i="41"/>
  <c r="Y14" i="41"/>
  <c r="M16" i="41"/>
  <c r="L16" i="41"/>
  <c r="AX107" i="41"/>
  <c r="F107" i="41"/>
  <c r="G107" i="41" s="1"/>
  <c r="AX60" i="41"/>
  <c r="AH60" i="41"/>
  <c r="F60" i="41"/>
  <c r="G60" i="41" s="1"/>
  <c r="AX20" i="41"/>
  <c r="AH20" i="41"/>
  <c r="N72" i="41"/>
  <c r="L72" i="41"/>
  <c r="M40" i="41"/>
  <c r="AG40" i="41" s="1"/>
  <c r="L40" i="41"/>
  <c r="U104" i="41"/>
  <c r="Z18" i="41"/>
  <c r="AZ18" i="41" s="1"/>
  <c r="Y32" i="41"/>
  <c r="V32" i="41"/>
  <c r="AY32" i="41" s="1"/>
  <c r="Q32" i="41"/>
  <c r="BA32" i="41" s="1"/>
  <c r="BB32" i="41" s="1"/>
  <c r="P32" i="41"/>
  <c r="S78" i="41"/>
  <c r="P78" i="41"/>
  <c r="Y78" i="41"/>
  <c r="V78" i="41"/>
  <c r="AY78" i="41" s="1"/>
  <c r="AA78" i="41"/>
  <c r="AB78" i="41"/>
  <c r="AX75" i="41"/>
  <c r="F75" i="41"/>
  <c r="G75" i="41" s="1"/>
  <c r="P22" i="41"/>
  <c r="V47" i="41"/>
  <c r="AY47" i="41" s="1"/>
  <c r="V16" i="41"/>
  <c r="AY16" i="41" s="1"/>
  <c r="L24" i="41"/>
  <c r="S45" i="41"/>
  <c r="N31" i="41"/>
  <c r="Y104" i="41"/>
  <c r="U115" i="41"/>
  <c r="P111" i="41"/>
  <c r="U19" i="41"/>
  <c r="AA120" i="41"/>
  <c r="AA18" i="41"/>
  <c r="AU15" i="41"/>
  <c r="U45" i="41"/>
  <c r="U32" i="41"/>
  <c r="W55" i="41"/>
  <c r="Z97" i="41"/>
  <c r="AZ97" i="41" s="1"/>
  <c r="AA23" i="41"/>
  <c r="AA55" i="41"/>
  <c r="AA40" i="41"/>
  <c r="M104" i="41"/>
  <c r="Z78" i="41"/>
  <c r="AZ78" i="41" s="1"/>
  <c r="F35" i="41"/>
  <c r="G35" i="41" s="1"/>
  <c r="U35" i="41" s="1"/>
  <c r="N28" i="41"/>
  <c r="Q48" i="41"/>
  <c r="BA48" i="41" s="1"/>
  <c r="BB48" i="41" s="1"/>
  <c r="AU8" i="41"/>
  <c r="R8" i="41"/>
  <c r="S8" i="41"/>
  <c r="AB8" i="41"/>
  <c r="Z8" i="41"/>
  <c r="AZ8" i="41" s="1"/>
  <c r="V8" i="41"/>
  <c r="AY8" i="41" s="1"/>
  <c r="BB8" i="41" s="1"/>
  <c r="M51" i="41"/>
  <c r="AG51" i="41" s="1"/>
  <c r="N51" i="41"/>
  <c r="M60" i="41"/>
  <c r="N60" i="41"/>
  <c r="U17" i="41"/>
  <c r="W17" i="41"/>
  <c r="AU17" i="41"/>
  <c r="AX121" i="41"/>
  <c r="F121" i="41"/>
  <c r="G121" i="41" s="1"/>
  <c r="AE121" i="41" s="1" a="1"/>
  <c r="AE121" i="41" s="1"/>
  <c r="AD121" i="41" s="1"/>
  <c r="AC121" i="41" s="1"/>
  <c r="AX52" i="41"/>
  <c r="F52" i="41"/>
  <c r="G52" i="41" s="1"/>
  <c r="AX4" i="41"/>
  <c r="AH4" i="41"/>
  <c r="Z19" i="41"/>
  <c r="AZ19" i="41" s="1"/>
  <c r="N18" i="41"/>
  <c r="AX67" i="41"/>
  <c r="F67" i="41"/>
  <c r="G67" i="41" s="1"/>
  <c r="S67" i="41" s="1"/>
  <c r="AX27" i="41"/>
  <c r="F27" i="41"/>
  <c r="G27" i="41" s="1"/>
  <c r="AH27" i="41"/>
  <c r="P127" i="41"/>
  <c r="U22" i="41"/>
  <c r="M24" i="41"/>
  <c r="AG24" i="41" s="1"/>
  <c r="W45" i="41"/>
  <c r="AB104" i="41"/>
  <c r="L127" i="41"/>
  <c r="U120" i="41"/>
  <c r="AA115" i="41"/>
  <c r="V111" i="41"/>
  <c r="AY111" i="41" s="1"/>
  <c r="Q111" i="41"/>
  <c r="BA111" i="41" s="1"/>
  <c r="V19" i="41"/>
  <c r="AY19" i="41" s="1"/>
  <c r="M120" i="41"/>
  <c r="U50" i="41"/>
  <c r="AB18" i="41"/>
  <c r="Z66" i="41"/>
  <c r="AZ66" i="41" s="1"/>
  <c r="P66" i="41"/>
  <c r="Y17" i="41"/>
  <c r="Y8" i="41"/>
  <c r="P15" i="41"/>
  <c r="S16" i="41"/>
  <c r="S19" i="41"/>
  <c r="Z32" i="41"/>
  <c r="AZ32" i="41" s="1"/>
  <c r="AB23" i="41"/>
  <c r="W97" i="41"/>
  <c r="Y55" i="41"/>
  <c r="AB39" i="41"/>
  <c r="L119" i="41"/>
  <c r="R78" i="41"/>
  <c r="AB55" i="41"/>
  <c r="Q55" i="41"/>
  <c r="BA55" i="41" s="1"/>
  <c r="P55" i="41"/>
  <c r="U55" i="41"/>
  <c r="R48" i="41"/>
  <c r="N40" i="41"/>
  <c r="Z48" i="41"/>
  <c r="AZ48" i="41" s="1"/>
  <c r="AB48" i="41"/>
  <c r="AE48" i="41" a="1"/>
  <c r="AE48" i="41" s="1"/>
  <c r="AU48" i="41"/>
  <c r="W48" i="41"/>
  <c r="Y48" i="41"/>
  <c r="U48" i="41"/>
  <c r="S48" i="41"/>
  <c r="M118" i="41"/>
  <c r="N118" i="41"/>
  <c r="M122" i="41"/>
  <c r="L122" i="41"/>
  <c r="N115" i="41"/>
  <c r="L115" i="41"/>
  <c r="AX84" i="41"/>
  <c r="F84" i="41"/>
  <c r="G84" i="41" s="1"/>
  <c r="AS84" i="41" s="1"/>
  <c r="AF84" i="41" s="1"/>
  <c r="AX36" i="41"/>
  <c r="AH36" i="41"/>
  <c r="N128" i="41"/>
  <c r="L128" i="41"/>
  <c r="N67" i="41"/>
  <c r="L67" i="41"/>
  <c r="AU22" i="41"/>
  <c r="AV68" i="41" s="1"/>
  <c r="Q46" i="41"/>
  <c r="BA46" i="41" s="1"/>
  <c r="BB46" i="41" s="1"/>
  <c r="V120" i="41"/>
  <c r="AY120" i="41" s="1"/>
  <c r="Y45" i="41"/>
  <c r="R104" i="41"/>
  <c r="M32" i="41"/>
  <c r="R32" i="41"/>
  <c r="M127" i="41"/>
  <c r="P95" i="41"/>
  <c r="AB111" i="41"/>
  <c r="AA111" i="41"/>
  <c r="AB19" i="41"/>
  <c r="Y50" i="41"/>
  <c r="Y18" i="41"/>
  <c r="U18" i="41"/>
  <c r="Q66" i="41"/>
  <c r="BA66" i="41" s="1"/>
  <c r="V66" i="41"/>
  <c r="AY66" i="41" s="1"/>
  <c r="BB66" i="41" s="1"/>
  <c r="AE78" i="41" a="1"/>
  <c r="AE78" i="41" s="1"/>
  <c r="Z17" i="41"/>
  <c r="AZ17" i="41" s="1"/>
  <c r="W8" i="41"/>
  <c r="Q15" i="41"/>
  <c r="BA15" i="41" s="1"/>
  <c r="BB15" i="41" s="1"/>
  <c r="R16" i="41"/>
  <c r="AU19" i="41"/>
  <c r="AA32" i="41"/>
  <c r="S97" i="41"/>
  <c r="Y39" i="41"/>
  <c r="N119" i="41"/>
  <c r="Z39" i="41"/>
  <c r="AZ39" i="41" s="1"/>
  <c r="AB40" i="41"/>
  <c r="M48" i="41"/>
  <c r="V48" i="41"/>
  <c r="AY48" i="41" s="1"/>
  <c r="F4" i="41"/>
  <c r="G4" i="41" s="1"/>
  <c r="F20" i="41"/>
  <c r="G20" i="41" s="1"/>
  <c r="N114" i="41"/>
  <c r="M114" i="41"/>
  <c r="AX68" i="41"/>
  <c r="F68" i="41"/>
  <c r="G68" i="41" s="1"/>
  <c r="AX12" i="41"/>
  <c r="AH12" i="41"/>
  <c r="N112" i="41"/>
  <c r="L112" i="41"/>
  <c r="U97" i="41"/>
  <c r="AH52" i="41"/>
  <c r="M7" i="41"/>
  <c r="AG7" i="41" s="1"/>
  <c r="L7" i="41"/>
  <c r="AX51" i="41"/>
  <c r="AH51" i="41"/>
  <c r="AX3" i="41"/>
  <c r="F3" i="41"/>
  <c r="G3" i="41" s="1"/>
  <c r="N111" i="41"/>
  <c r="M111" i="41"/>
  <c r="M79" i="41"/>
  <c r="L79" i="41"/>
  <c r="L23" i="41"/>
  <c r="U23" i="41"/>
  <c r="Y46" i="41"/>
  <c r="Y120" i="41"/>
  <c r="S104" i="41"/>
  <c r="V40" i="41"/>
  <c r="AY40" i="41" s="1"/>
  <c r="V63" i="41"/>
  <c r="AY63" i="41" s="1"/>
  <c r="Z45" i="41"/>
  <c r="AZ45" i="41" s="1"/>
  <c r="M91" i="41"/>
  <c r="Y40" i="41"/>
  <c r="N32" i="41"/>
  <c r="S32" i="41"/>
  <c r="L31" i="41"/>
  <c r="V79" i="41"/>
  <c r="AY79" i="41" s="1"/>
  <c r="AB115" i="41"/>
  <c r="Y111" i="41"/>
  <c r="P19" i="41"/>
  <c r="AA19" i="41"/>
  <c r="V50" i="41"/>
  <c r="AY50" i="41" s="1"/>
  <c r="W18" i="41"/>
  <c r="V18" i="41"/>
  <c r="AY18" i="41" s="1"/>
  <c r="BB18" i="41" s="1"/>
  <c r="U66" i="41"/>
  <c r="AE32" i="41" a="1"/>
  <c r="AE32" i="41" s="1"/>
  <c r="AE45" i="41" a="1"/>
  <c r="AE45" i="41" s="1"/>
  <c r="AA17" i="41"/>
  <c r="P8" i="41"/>
  <c r="Y23" i="41"/>
  <c r="V23" i="41"/>
  <c r="AY23" i="41" s="1"/>
  <c r="AG3" i="41"/>
  <c r="U78" i="41"/>
  <c r="L51" i="41"/>
  <c r="AA45" i="41"/>
  <c r="M23" i="41"/>
  <c r="AG23" i="41" s="1"/>
  <c r="P48" i="41"/>
  <c r="M67" i="41"/>
  <c r="N61" i="41"/>
  <c r="L61" i="41"/>
  <c r="N43" i="41"/>
  <c r="M43" i="41"/>
  <c r="N19" i="41"/>
  <c r="M19" i="41"/>
  <c r="AG19" i="41" s="1"/>
  <c r="N35" i="41"/>
  <c r="L35" i="41"/>
  <c r="AA97" i="41"/>
  <c r="Y97" i="41"/>
  <c r="AB97" i="41"/>
  <c r="Q97" i="41"/>
  <c r="BA97" i="41" s="1"/>
  <c r="P97" i="41"/>
  <c r="AX92" i="41"/>
  <c r="F92" i="41"/>
  <c r="G92" i="41" s="1"/>
  <c r="AX44" i="41"/>
  <c r="F44" i="41"/>
  <c r="G44" i="41" s="1"/>
  <c r="AB24" i="41"/>
  <c r="N24" i="41"/>
  <c r="Z111" i="41"/>
  <c r="AZ111" i="41" s="1"/>
  <c r="AH44" i="41"/>
  <c r="AA104" i="41"/>
  <c r="AA98" i="41"/>
  <c r="AX43" i="41"/>
  <c r="AH43" i="41"/>
  <c r="P46" i="41"/>
  <c r="S47" i="41"/>
  <c r="Z40" i="41"/>
  <c r="AZ40" i="41" s="1"/>
  <c r="R63" i="41"/>
  <c r="N78" i="41"/>
  <c r="M56" i="41"/>
  <c r="AG56" i="41" s="1"/>
  <c r="L91" i="41"/>
  <c r="AU32" i="41"/>
  <c r="AG52" i="41"/>
  <c r="V115" i="41"/>
  <c r="AY115" i="41" s="1"/>
  <c r="BB115" i="41" s="1"/>
  <c r="S95" i="41"/>
  <c r="S111" i="41"/>
  <c r="Q19" i="41"/>
  <c r="BA19" i="41" s="1"/>
  <c r="Q95" i="41"/>
  <c r="BA95" i="41" s="1"/>
  <c r="BB95" i="41" s="1"/>
  <c r="W50" i="41"/>
  <c r="AB66" i="41"/>
  <c r="AE97" i="41" a="1"/>
  <c r="AE97" i="41" s="1"/>
  <c r="Y98" i="41"/>
  <c r="L96" i="41"/>
  <c r="P104" i="41"/>
  <c r="L76" i="41"/>
  <c r="L48" i="41"/>
  <c r="N23" i="41"/>
  <c r="L47" i="41"/>
  <c r="F36" i="41"/>
  <c r="G36" i="41" s="1"/>
  <c r="M128" i="41"/>
  <c r="L39" i="41"/>
  <c r="R2" i="41"/>
  <c r="V2" i="41"/>
  <c r="AY2" i="41" s="1"/>
  <c r="AG4" i="41"/>
  <c r="Q16" i="41"/>
  <c r="BA16" i="41" s="1"/>
  <c r="BB16" i="41" s="1"/>
  <c r="Z16" i="41"/>
  <c r="AZ16" i="41" s="1"/>
  <c r="W16" i="41"/>
  <c r="P16" i="41"/>
  <c r="M26" i="41"/>
  <c r="L26" i="41"/>
  <c r="W112" i="41"/>
  <c r="V112" i="41"/>
  <c r="AY112" i="41" s="1"/>
  <c r="F129" i="41"/>
  <c r="G129" i="41" s="1"/>
  <c r="AX86" i="41"/>
  <c r="F86" i="41"/>
  <c r="G86" i="41" s="1"/>
  <c r="AX70" i="41"/>
  <c r="F70" i="41"/>
  <c r="G70" i="41" s="1"/>
  <c r="N106" i="41"/>
  <c r="L106" i="41"/>
  <c r="M106" i="41"/>
  <c r="M82" i="41"/>
  <c r="L82" i="41"/>
  <c r="M74" i="41"/>
  <c r="L74" i="41"/>
  <c r="AX76" i="41"/>
  <c r="F76" i="41"/>
  <c r="G76" i="41" s="1"/>
  <c r="AX28" i="41"/>
  <c r="F28" i="41"/>
  <c r="G28" i="41" s="1"/>
  <c r="Y115" i="41"/>
  <c r="U15" i="41"/>
  <c r="AE15" i="41" a="1"/>
  <c r="AE15" i="41" s="1"/>
  <c r="V15" i="41"/>
  <c r="AY15" i="41" s="1"/>
  <c r="Z15" i="41"/>
  <c r="AZ15" i="41" s="1"/>
  <c r="AB15" i="41"/>
  <c r="AX59" i="41"/>
  <c r="F59" i="41"/>
  <c r="G59" i="41" s="1"/>
  <c r="AX11" i="41"/>
  <c r="F11" i="41"/>
  <c r="G11" i="41" s="1"/>
  <c r="N55" i="41"/>
  <c r="L55" i="41"/>
  <c r="M55" i="41"/>
  <c r="AG55" i="41" s="1"/>
  <c r="L63" i="41"/>
  <c r="S112" i="41"/>
  <c r="Z55" i="41"/>
  <c r="AZ55" i="41" s="1"/>
  <c r="W32" i="41"/>
  <c r="W104" i="41"/>
  <c r="W115" i="41"/>
  <c r="W111" i="41"/>
  <c r="Y19" i="41"/>
  <c r="R50" i="41"/>
  <c r="AA66" i="41"/>
  <c r="AE63" i="41" a="1"/>
  <c r="AE63" i="41" s="1"/>
  <c r="AE17" i="41" a="1"/>
  <c r="AE17" i="41" s="1"/>
  <c r="P63" i="41"/>
  <c r="F106" i="41"/>
  <c r="G106" i="41" s="1"/>
  <c r="Q106" i="41" s="1"/>
  <c r="BA106" i="41" s="1"/>
  <c r="BB106" i="41" s="1"/>
  <c r="N104" i="41"/>
  <c r="M112" i="41"/>
  <c r="R112" i="41"/>
  <c r="Q104" i="41"/>
  <c r="BA104" i="41" s="1"/>
  <c r="N79" i="41"/>
  <c r="N76" i="41"/>
  <c r="AH28" i="41"/>
  <c r="W39" i="41"/>
  <c r="U39" i="41"/>
  <c r="AA39" i="41"/>
  <c r="S39" i="41"/>
  <c r="Q39" i="41"/>
  <c r="BA39" i="41" s="1"/>
  <c r="M47" i="41"/>
  <c r="N39" i="41"/>
  <c r="N16" i="41"/>
  <c r="AH19" i="41"/>
  <c r="AH35" i="41"/>
  <c r="W53" i="41"/>
  <c r="N53" i="41"/>
  <c r="F91" i="41"/>
  <c r="G91" i="41" s="1"/>
  <c r="AB108" i="41"/>
  <c r="S108" i="41"/>
  <c r="N110" i="41"/>
  <c r="L110" i="41"/>
  <c r="F128" i="41"/>
  <c r="G128" i="41" s="1"/>
  <c r="AE128" i="41" s="1" a="1"/>
  <c r="AE128" i="41" s="1"/>
  <c r="F113" i="41"/>
  <c r="G113" i="41" s="1"/>
  <c r="N50" i="41"/>
  <c r="L50" i="41"/>
  <c r="M62" i="41"/>
  <c r="F7" i="41"/>
  <c r="G7" i="41" s="1"/>
  <c r="F119" i="41"/>
  <c r="G119" i="41" s="1"/>
  <c r="F65" i="41"/>
  <c r="G65" i="41" s="1"/>
  <c r="P65" i="41" s="1"/>
  <c r="V29" i="41"/>
  <c r="AY29" i="41" s="1"/>
  <c r="F9" i="41"/>
  <c r="G9" i="41" s="1"/>
  <c r="AG36" i="41"/>
  <c r="F124" i="41"/>
  <c r="G124" i="41" s="1"/>
  <c r="F33" i="41"/>
  <c r="G33" i="41" s="1"/>
  <c r="R95" i="41"/>
  <c r="AG54" i="41"/>
  <c r="W40" i="41"/>
  <c r="AH15" i="41"/>
  <c r="F31" i="41"/>
  <c r="G31" i="41" s="1"/>
  <c r="AH9" i="41"/>
  <c r="V28" i="40"/>
  <c r="AY28" i="40" s="1"/>
  <c r="W28" i="40"/>
  <c r="AU28" i="40"/>
  <c r="AV6" i="40" s="1"/>
  <c r="AB28" i="40"/>
  <c r="AA28" i="40"/>
  <c r="S28" i="40"/>
  <c r="Z28" i="40"/>
  <c r="AZ28" i="40" s="1"/>
  <c r="Y28" i="40"/>
  <c r="Q28" i="40"/>
  <c r="BA28" i="40" s="1"/>
  <c r="U28" i="40"/>
  <c r="Q33" i="40"/>
  <c r="BA33" i="40" s="1"/>
  <c r="AU33" i="40"/>
  <c r="S33" i="40"/>
  <c r="AA33" i="40"/>
  <c r="U33" i="40"/>
  <c r="P33" i="40"/>
  <c r="Z33" i="40"/>
  <c r="AZ33" i="40" s="1"/>
  <c r="W33" i="40"/>
  <c r="R33" i="40"/>
  <c r="AB33" i="40"/>
  <c r="V33" i="40"/>
  <c r="AY33" i="40" s="1"/>
  <c r="BB33" i="40" s="1"/>
  <c r="Y33" i="40"/>
  <c r="N128" i="40"/>
  <c r="M128" i="40"/>
  <c r="L128" i="40"/>
  <c r="M112" i="40"/>
  <c r="L112" i="40"/>
  <c r="N112" i="40"/>
  <c r="V112" i="40"/>
  <c r="AY112" i="40" s="1"/>
  <c r="BB112" i="40" s="1"/>
  <c r="W112" i="40"/>
  <c r="U112" i="40"/>
  <c r="AA112" i="40"/>
  <c r="Z112" i="40"/>
  <c r="AZ112" i="40" s="1"/>
  <c r="N104" i="40"/>
  <c r="M104" i="40"/>
  <c r="L104" i="40"/>
  <c r="P104" i="40"/>
  <c r="N69" i="40"/>
  <c r="Q69" i="40"/>
  <c r="BA69" i="40" s="1"/>
  <c r="BB69" i="40" s="1"/>
  <c r="V69" i="40"/>
  <c r="AY69" i="40" s="1"/>
  <c r="L69" i="40"/>
  <c r="S69" i="40"/>
  <c r="M61" i="40"/>
  <c r="AG61" i="40" s="1"/>
  <c r="W61" i="40"/>
  <c r="U61" i="40"/>
  <c r="V61" i="40"/>
  <c r="AY61" i="40" s="1"/>
  <c r="N61" i="40"/>
  <c r="L61" i="40"/>
  <c r="AB61" i="40"/>
  <c r="L53" i="40"/>
  <c r="N53" i="40"/>
  <c r="S53" i="40"/>
  <c r="M53" i="40"/>
  <c r="L13" i="40"/>
  <c r="U13" i="40"/>
  <c r="AB13" i="40"/>
  <c r="M13" i="40"/>
  <c r="AG13" i="40" s="1"/>
  <c r="AA13" i="40"/>
  <c r="Y13" i="40"/>
  <c r="W13" i="40"/>
  <c r="N13" i="40"/>
  <c r="V13" i="40"/>
  <c r="AY13" i="40" s="1"/>
  <c r="U17" i="40"/>
  <c r="AU17" i="40"/>
  <c r="W17" i="40"/>
  <c r="AB17" i="40"/>
  <c r="V17" i="40"/>
  <c r="AY17" i="40" s="1"/>
  <c r="BB17" i="40" s="1"/>
  <c r="Q17" i="40"/>
  <c r="BA17" i="40" s="1"/>
  <c r="R17" i="40"/>
  <c r="P17" i="40"/>
  <c r="Z17" i="40"/>
  <c r="AZ17" i="40" s="1"/>
  <c r="Y17" i="40"/>
  <c r="AA17" i="40"/>
  <c r="S17" i="40"/>
  <c r="M120" i="40"/>
  <c r="N120" i="40"/>
  <c r="L120" i="40"/>
  <c r="P120" i="40"/>
  <c r="N56" i="40"/>
  <c r="M56" i="40"/>
  <c r="L56" i="40"/>
  <c r="S56" i="40"/>
  <c r="P56" i="40"/>
  <c r="V56" i="40"/>
  <c r="AY56" i="40" s="1"/>
  <c r="P28" i="40"/>
  <c r="R28" i="40"/>
  <c r="AU58" i="40"/>
  <c r="R58" i="40"/>
  <c r="S58" i="40"/>
  <c r="Q58" i="40"/>
  <c r="BA58" i="40" s="1"/>
  <c r="P58" i="40"/>
  <c r="W126" i="40"/>
  <c r="AA126" i="40"/>
  <c r="P126" i="40"/>
  <c r="AX57" i="40"/>
  <c r="AH57" i="40"/>
  <c r="AX9" i="40"/>
  <c r="AH9" i="40"/>
  <c r="L16" i="40"/>
  <c r="M16" i="40"/>
  <c r="AG16" i="40" s="1"/>
  <c r="N16" i="40"/>
  <c r="AX129" i="40"/>
  <c r="F129" i="40"/>
  <c r="G129" i="40" s="1"/>
  <c r="R52" i="40"/>
  <c r="Z64" i="40"/>
  <c r="AZ64" i="40" s="1"/>
  <c r="AE5" i="40" a="1"/>
  <c r="AE5" i="40" s="1"/>
  <c r="Q19" i="40"/>
  <c r="BA19" i="40" s="1"/>
  <c r="BB19" i="40" s="1"/>
  <c r="S24" i="40"/>
  <c r="S8" i="40"/>
  <c r="Y48" i="40"/>
  <c r="R35" i="40"/>
  <c r="L110" i="40"/>
  <c r="M45" i="40"/>
  <c r="AG45" i="40" s="1"/>
  <c r="M19" i="40"/>
  <c r="M24" i="40"/>
  <c r="N4" i="40"/>
  <c r="L4" i="40"/>
  <c r="R15" i="40"/>
  <c r="V15" i="40"/>
  <c r="AY15" i="40" s="1"/>
  <c r="W37" i="40"/>
  <c r="V37" i="40"/>
  <c r="AY37" i="40" s="1"/>
  <c r="AU37" i="40"/>
  <c r="Y37" i="40"/>
  <c r="N78" i="40"/>
  <c r="L78" i="40"/>
  <c r="M78" i="40"/>
  <c r="N84" i="40"/>
  <c r="R84" i="40"/>
  <c r="L84" i="40"/>
  <c r="S84" i="40"/>
  <c r="M84" i="40"/>
  <c r="Y120" i="40"/>
  <c r="W120" i="40"/>
  <c r="V120" i="40"/>
  <c r="AY120" i="40" s="1"/>
  <c r="S120" i="40"/>
  <c r="Q120" i="40"/>
  <c r="BA120" i="40" s="1"/>
  <c r="BB120" i="40" s="1"/>
  <c r="U120" i="40"/>
  <c r="L124" i="40"/>
  <c r="M124" i="40"/>
  <c r="AX88" i="40"/>
  <c r="F88" i="40"/>
  <c r="G88" i="40" s="1"/>
  <c r="V86" i="40"/>
  <c r="AY86" i="40" s="1"/>
  <c r="AX25" i="40"/>
  <c r="AH25" i="40"/>
  <c r="M72" i="40"/>
  <c r="N72" i="40"/>
  <c r="L72" i="40"/>
  <c r="N32" i="40"/>
  <c r="M32" i="40"/>
  <c r="AG32" i="40" s="1"/>
  <c r="S52" i="40"/>
  <c r="AA32" i="40"/>
  <c r="V80" i="40"/>
  <c r="AY80" i="40" s="1"/>
  <c r="V45" i="40"/>
  <c r="AY45" i="40" s="1"/>
  <c r="Z37" i="40"/>
  <c r="AZ37" i="40" s="1"/>
  <c r="AB110" i="40"/>
  <c r="M21" i="40"/>
  <c r="U21" i="40"/>
  <c r="AB64" i="40"/>
  <c r="Y96" i="40"/>
  <c r="AE120" i="40" a="1"/>
  <c r="AE120" i="40" s="1"/>
  <c r="U91" i="40"/>
  <c r="V16" i="40"/>
  <c r="AY16" i="40" s="1"/>
  <c r="AB37" i="40"/>
  <c r="P8" i="40"/>
  <c r="Z48" i="40"/>
  <c r="AZ48" i="40" s="1"/>
  <c r="BB48" i="40" s="1"/>
  <c r="V5" i="40"/>
  <c r="AY5" i="40" s="1"/>
  <c r="N110" i="40"/>
  <c r="S104" i="40"/>
  <c r="Z104" i="40"/>
  <c r="AZ104" i="40" s="1"/>
  <c r="Q104" i="40"/>
  <c r="BA104" i="40" s="1"/>
  <c r="BB104" i="40" s="1"/>
  <c r="R104" i="40"/>
  <c r="V104" i="40"/>
  <c r="AY104" i="40" s="1"/>
  <c r="Y104" i="40"/>
  <c r="AA104" i="40"/>
  <c r="Y61" i="40"/>
  <c r="AA61" i="40"/>
  <c r="Z61" i="40"/>
  <c r="AZ61" i="40" s="1"/>
  <c r="Z13" i="40"/>
  <c r="AZ13" i="40" s="1"/>
  <c r="M75" i="40"/>
  <c r="Z75" i="40"/>
  <c r="AZ75" i="40" s="1"/>
  <c r="L75" i="40"/>
  <c r="W75" i="40"/>
  <c r="V75" i="40"/>
  <c r="AY75" i="40" s="1"/>
  <c r="AA75" i="40"/>
  <c r="AB75" i="40"/>
  <c r="Y112" i="40"/>
  <c r="N118" i="40"/>
  <c r="M118" i="40"/>
  <c r="AX127" i="40"/>
  <c r="F127" i="40"/>
  <c r="G127" i="40" s="1"/>
  <c r="AX119" i="40"/>
  <c r="F119" i="40"/>
  <c r="G119" i="40" s="1"/>
  <c r="AX71" i="40"/>
  <c r="F71" i="40"/>
  <c r="G71" i="40" s="1"/>
  <c r="AX63" i="40"/>
  <c r="AH63" i="40"/>
  <c r="AX55" i="40"/>
  <c r="BB55" i="40" s="1"/>
  <c r="AH55" i="40"/>
  <c r="AX47" i="40"/>
  <c r="AH47" i="40"/>
  <c r="F47" i="40"/>
  <c r="G47" i="40" s="1"/>
  <c r="AX39" i="40"/>
  <c r="F39" i="40"/>
  <c r="G39" i="40" s="1"/>
  <c r="AX23" i="40"/>
  <c r="F23" i="40"/>
  <c r="G23" i="40" s="1"/>
  <c r="AB23" i="40" s="1"/>
  <c r="AH23" i="40"/>
  <c r="AX7" i="40"/>
  <c r="AH7" i="40"/>
  <c r="M102" i="40"/>
  <c r="L102" i="40"/>
  <c r="N102" i="40"/>
  <c r="L86" i="40"/>
  <c r="N86" i="40"/>
  <c r="M70" i="40"/>
  <c r="N70" i="40"/>
  <c r="Y128" i="40"/>
  <c r="P128" i="40"/>
  <c r="AB128" i="40"/>
  <c r="R128" i="40"/>
  <c r="S128" i="40"/>
  <c r="W128" i="40"/>
  <c r="V128" i="40"/>
  <c r="AY128" i="40" s="1"/>
  <c r="Q128" i="40"/>
  <c r="BA128" i="40" s="1"/>
  <c r="AX17" i="40"/>
  <c r="AH17" i="40"/>
  <c r="N40" i="40"/>
  <c r="M40" i="40"/>
  <c r="V40" i="40"/>
  <c r="AY40" i="40" s="1"/>
  <c r="R40" i="40"/>
  <c r="P40" i="40"/>
  <c r="S40" i="40"/>
  <c r="AB16" i="40"/>
  <c r="V32" i="40"/>
  <c r="AY32" i="40" s="1"/>
  <c r="AU35" i="40"/>
  <c r="AB35" i="40"/>
  <c r="Y35" i="40"/>
  <c r="Q35" i="40"/>
  <c r="BA35" i="40" s="1"/>
  <c r="BB35" i="40" s="1"/>
  <c r="V35" i="40"/>
  <c r="AY35" i="40" s="1"/>
  <c r="U35" i="40"/>
  <c r="W35" i="40"/>
  <c r="AA35" i="40"/>
  <c r="AX78" i="40"/>
  <c r="F78" i="40"/>
  <c r="G78" i="40" s="1"/>
  <c r="AE78" i="40" s="1" a="1"/>
  <c r="AE78" i="40" s="1"/>
  <c r="AD78" i="40" s="1"/>
  <c r="AC78" i="40" s="1"/>
  <c r="AX54" i="40"/>
  <c r="F54" i="40"/>
  <c r="G54" i="40" s="1"/>
  <c r="Y54" i="40" s="1"/>
  <c r="AX22" i="40"/>
  <c r="F22" i="40"/>
  <c r="G22" i="40" s="1"/>
  <c r="AH22" i="40"/>
  <c r="N125" i="40"/>
  <c r="L125" i="40"/>
  <c r="N93" i="40"/>
  <c r="M93" i="40"/>
  <c r="L93" i="40"/>
  <c r="M5" i="40"/>
  <c r="N5" i="40"/>
  <c r="L5" i="40"/>
  <c r="Y80" i="40"/>
  <c r="W45" i="40"/>
  <c r="R37" i="40"/>
  <c r="P21" i="40"/>
  <c r="V21" i="40"/>
  <c r="AY21" i="40" s="1"/>
  <c r="AA86" i="40"/>
  <c r="AA96" i="40"/>
  <c r="AE98" i="40" a="1"/>
  <c r="AE98" i="40" s="1"/>
  <c r="AE86" i="40" a="1"/>
  <c r="AE86" i="40" s="1"/>
  <c r="V19" i="40"/>
  <c r="AY19" i="40" s="1"/>
  <c r="W16" i="40"/>
  <c r="AA120" i="40"/>
  <c r="N48" i="40"/>
  <c r="V48" i="40"/>
  <c r="AY48" i="40" s="1"/>
  <c r="Z128" i="40"/>
  <c r="AZ128" i="40" s="1"/>
  <c r="Y86" i="40"/>
  <c r="AG46" i="40"/>
  <c r="AH38" i="40"/>
  <c r="M88" i="40"/>
  <c r="AB7" i="40"/>
  <c r="U7" i="40"/>
  <c r="Z7" i="40"/>
  <c r="AZ7" i="40" s="1"/>
  <c r="AA7" i="40"/>
  <c r="N27" i="40"/>
  <c r="AA27" i="40"/>
  <c r="Y27" i="40"/>
  <c r="M27" i="40"/>
  <c r="AG27" i="40" s="1"/>
  <c r="L27" i="40"/>
  <c r="Z27" i="40"/>
  <c r="AZ27" i="40" s="1"/>
  <c r="BB27" i="40" s="1"/>
  <c r="V77" i="40"/>
  <c r="AY77" i="40" s="1"/>
  <c r="U77" i="40"/>
  <c r="Y100" i="40"/>
  <c r="Z100" i="40"/>
  <c r="AZ100" i="40" s="1"/>
  <c r="U100" i="40"/>
  <c r="W100" i="40"/>
  <c r="V100" i="40"/>
  <c r="AY100" i="40" s="1"/>
  <c r="P100" i="40"/>
  <c r="R100" i="40"/>
  <c r="AX117" i="40"/>
  <c r="F117" i="40"/>
  <c r="G117" i="40" s="1"/>
  <c r="AA117" i="40" s="1"/>
  <c r="AX109" i="40"/>
  <c r="F109" i="40"/>
  <c r="G109" i="40" s="1"/>
  <c r="AA109" i="40" s="1"/>
  <c r="AX93" i="40"/>
  <c r="F93" i="40"/>
  <c r="G93" i="40" s="1"/>
  <c r="AX85" i="40"/>
  <c r="F85" i="40"/>
  <c r="G85" i="40" s="1"/>
  <c r="AX65" i="40"/>
  <c r="AH65" i="40"/>
  <c r="F65" i="40"/>
  <c r="G65" i="40" s="1"/>
  <c r="AX33" i="40"/>
  <c r="AH33" i="40"/>
  <c r="L24" i="40"/>
  <c r="Q24" i="40"/>
  <c r="BA24" i="40" s="1"/>
  <c r="BB24" i="40" s="1"/>
  <c r="N24" i="40"/>
  <c r="P24" i="40"/>
  <c r="Y64" i="40"/>
  <c r="F57" i="40"/>
  <c r="G57" i="40" s="1"/>
  <c r="AU57" i="40" s="1"/>
  <c r="AV17" i="40" s="1"/>
  <c r="N52" i="40"/>
  <c r="M52" i="40"/>
  <c r="W83" i="40"/>
  <c r="Y83" i="40"/>
  <c r="V83" i="40"/>
  <c r="AY83" i="40" s="1"/>
  <c r="R83" i="40"/>
  <c r="Z83" i="40"/>
  <c r="AZ83" i="40" s="1"/>
  <c r="V18" i="40"/>
  <c r="AY18" i="40" s="1"/>
  <c r="S18" i="40"/>
  <c r="R18" i="40"/>
  <c r="U18" i="40"/>
  <c r="AA18" i="40"/>
  <c r="AX14" i="40"/>
  <c r="F14" i="40"/>
  <c r="G14" i="40" s="1"/>
  <c r="Z14" i="40" s="1"/>
  <c r="AZ14" i="40" s="1"/>
  <c r="AH14" i="40"/>
  <c r="L37" i="40"/>
  <c r="M37" i="40"/>
  <c r="N37" i="40"/>
  <c r="M80" i="40"/>
  <c r="S80" i="40"/>
  <c r="Z16" i="40"/>
  <c r="AZ16" i="40" s="1"/>
  <c r="Z21" i="40"/>
  <c r="AZ21" i="40" s="1"/>
  <c r="R21" i="40"/>
  <c r="AA110" i="40"/>
  <c r="S98" i="40"/>
  <c r="AE37" i="40" a="1"/>
  <c r="AE37" i="40" s="1"/>
  <c r="U16" i="40"/>
  <c r="W18" i="40"/>
  <c r="AB32" i="40"/>
  <c r="U55" i="40"/>
  <c r="AB120" i="40"/>
  <c r="Y126" i="40"/>
  <c r="F9" i="40"/>
  <c r="G9" i="40" s="1"/>
  <c r="M4" i="40"/>
  <c r="AA128" i="40"/>
  <c r="AA101" i="40"/>
  <c r="R120" i="40"/>
  <c r="P83" i="40"/>
  <c r="S83" i="40"/>
  <c r="AB31" i="40"/>
  <c r="N34" i="40"/>
  <c r="M22" i="40"/>
  <c r="L22" i="40"/>
  <c r="R32" i="40"/>
  <c r="AU32" i="40"/>
  <c r="W32" i="40"/>
  <c r="S32" i="40"/>
  <c r="Z32" i="40"/>
  <c r="AZ32" i="40" s="1"/>
  <c r="BB32" i="40" s="1"/>
  <c r="Y32" i="40"/>
  <c r="R53" i="40"/>
  <c r="W53" i="40"/>
  <c r="P53" i="40"/>
  <c r="AA53" i="40"/>
  <c r="V53" i="40"/>
  <c r="AY53" i="40" s="1"/>
  <c r="Q53" i="40"/>
  <c r="BA53" i="40" s="1"/>
  <c r="BB53" i="40" s="1"/>
  <c r="U53" i="40"/>
  <c r="AU53" i="40"/>
  <c r="R107" i="40"/>
  <c r="U107" i="40"/>
  <c r="AB82" i="40"/>
  <c r="W82" i="40"/>
  <c r="S82" i="40"/>
  <c r="Y82" i="40"/>
  <c r="M113" i="40"/>
  <c r="N113" i="40"/>
  <c r="AG33" i="40"/>
  <c r="AX124" i="40"/>
  <c r="F124" i="40"/>
  <c r="G124" i="40" s="1"/>
  <c r="R124" i="40" s="1"/>
  <c r="AX116" i="40"/>
  <c r="F116" i="40"/>
  <c r="G116" i="40" s="1"/>
  <c r="AX92" i="40"/>
  <c r="F92" i="40"/>
  <c r="G92" i="40" s="1"/>
  <c r="AE92" i="40" s="1" a="1"/>
  <c r="AE92" i="40" s="1"/>
  <c r="AD92" i="40" s="1"/>
  <c r="AC92" i="40" s="1"/>
  <c r="AX41" i="40"/>
  <c r="AH41" i="40"/>
  <c r="F41" i="40"/>
  <c r="G41" i="40" s="1"/>
  <c r="N8" i="40"/>
  <c r="L8" i="40"/>
  <c r="M8" i="40"/>
  <c r="V64" i="40"/>
  <c r="AY64" i="40" s="1"/>
  <c r="AB96" i="40"/>
  <c r="AU5" i="40"/>
  <c r="U5" i="40"/>
  <c r="W5" i="40"/>
  <c r="R5" i="40"/>
  <c r="S5" i="40"/>
  <c r="AB5" i="40"/>
  <c r="AA5" i="40"/>
  <c r="P5" i="40"/>
  <c r="Y5" i="40"/>
  <c r="M91" i="40"/>
  <c r="N91" i="40"/>
  <c r="N49" i="40"/>
  <c r="M49" i="40"/>
  <c r="AG49" i="40" s="1"/>
  <c r="L49" i="40"/>
  <c r="AX70" i="40"/>
  <c r="F70" i="40"/>
  <c r="G70" i="40" s="1"/>
  <c r="AX46" i="40"/>
  <c r="F46" i="40"/>
  <c r="G46" i="40" s="1"/>
  <c r="AH46" i="40"/>
  <c r="AX6" i="40"/>
  <c r="F6" i="40"/>
  <c r="G6" i="40" s="1"/>
  <c r="P6" i="40" s="1"/>
  <c r="L109" i="40"/>
  <c r="N109" i="40"/>
  <c r="M109" i="40"/>
  <c r="AB29" i="40"/>
  <c r="N29" i="40"/>
  <c r="Y20" i="40"/>
  <c r="M34" i="40"/>
  <c r="U15" i="40"/>
  <c r="R80" i="40"/>
  <c r="W80" i="40"/>
  <c r="AU55" i="40"/>
  <c r="AB21" i="40"/>
  <c r="S34" i="40"/>
  <c r="AA64" i="40"/>
  <c r="AE55" i="40" a="1"/>
  <c r="AE55" i="40" s="1"/>
  <c r="AE83" i="40" a="1"/>
  <c r="AE83" i="40" s="1"/>
  <c r="AE35" i="40" a="1"/>
  <c r="AE35" i="40" s="1"/>
  <c r="R19" i="40"/>
  <c r="Q34" i="40"/>
  <c r="BA34" i="40" s="1"/>
  <c r="BB34" i="40" s="1"/>
  <c r="AB18" i="40"/>
  <c r="Q37" i="40"/>
  <c r="BA37" i="40" s="1"/>
  <c r="BB37" i="40" s="1"/>
  <c r="U32" i="40"/>
  <c r="R24" i="40"/>
  <c r="V126" i="40"/>
  <c r="AY126" i="40" s="1"/>
  <c r="U128" i="40"/>
  <c r="Q83" i="40"/>
  <c r="BA83" i="40" s="1"/>
  <c r="BB83" i="40" s="1"/>
  <c r="V42" i="40"/>
  <c r="AY42" i="40" s="1"/>
  <c r="AU42" i="40"/>
  <c r="AB42" i="40"/>
  <c r="AA42" i="40"/>
  <c r="U42" i="40"/>
  <c r="Z42" i="40"/>
  <c r="AZ42" i="40" s="1"/>
  <c r="BB42" i="40" s="1"/>
  <c r="Q42" i="40"/>
  <c r="BA42" i="40" s="1"/>
  <c r="S43" i="40"/>
  <c r="U43" i="40"/>
  <c r="P43" i="40"/>
  <c r="F38" i="40"/>
  <c r="G38" i="40" s="1"/>
  <c r="L32" i="40"/>
  <c r="AB56" i="40"/>
  <c r="AU56" i="40"/>
  <c r="Z56" i="40"/>
  <c r="AZ56" i="40" s="1"/>
  <c r="W56" i="40"/>
  <c r="Q56" i="40"/>
  <c r="BA56" i="40" s="1"/>
  <c r="U56" i="40"/>
  <c r="M25" i="40"/>
  <c r="N25" i="40"/>
  <c r="L68" i="40"/>
  <c r="N68" i="40"/>
  <c r="AX49" i="40"/>
  <c r="AH49" i="40"/>
  <c r="F49" i="40"/>
  <c r="G49" i="40" s="1"/>
  <c r="M48" i="40"/>
  <c r="AG48" i="40" s="1"/>
  <c r="AB48" i="40"/>
  <c r="L48" i="40"/>
  <c r="W48" i="40"/>
  <c r="AA48" i="40"/>
  <c r="W96" i="40"/>
  <c r="N88" i="40"/>
  <c r="Y55" i="40"/>
  <c r="S55" i="40"/>
  <c r="W55" i="40"/>
  <c r="R55" i="40"/>
  <c r="P55" i="40"/>
  <c r="Z55" i="40"/>
  <c r="AZ55" i="40" s="1"/>
  <c r="Q55" i="40"/>
  <c r="BA55" i="40" s="1"/>
  <c r="AX62" i="40"/>
  <c r="F62" i="40"/>
  <c r="G62" i="40" s="1"/>
  <c r="AX30" i="40"/>
  <c r="F30" i="40"/>
  <c r="G30" i="40" s="1"/>
  <c r="AE30" i="40" s="1" a="1"/>
  <c r="AE30" i="40" s="1"/>
  <c r="AD30" i="40" s="1"/>
  <c r="AC30" i="40" s="1"/>
  <c r="AH30" i="40"/>
  <c r="U80" i="40"/>
  <c r="Z80" i="40"/>
  <c r="AZ80" i="40" s="1"/>
  <c r="AA16" i="40"/>
  <c r="AB55" i="40"/>
  <c r="S21" i="40"/>
  <c r="V34" i="40"/>
  <c r="AY34" i="40" s="1"/>
  <c r="W64" i="40"/>
  <c r="AE18" i="40" a="1"/>
  <c r="AE18" i="40" s="1"/>
  <c r="AS128" i="40"/>
  <c r="AF128" i="40" s="1"/>
  <c r="AS80" i="40"/>
  <c r="AF80" i="40" s="1"/>
  <c r="AS126" i="40"/>
  <c r="AF126" i="40" s="1"/>
  <c r="Y18" i="40"/>
  <c r="Y16" i="40"/>
  <c r="P34" i="40"/>
  <c r="Q18" i="40"/>
  <c r="BA18" i="40" s="1"/>
  <c r="BB18" i="40" s="1"/>
  <c r="U37" i="40"/>
  <c r="S15" i="40"/>
  <c r="AA55" i="40"/>
  <c r="Z126" i="40"/>
  <c r="AZ126" i="40" s="1"/>
  <c r="BB126" i="40" s="1"/>
  <c r="F25" i="40"/>
  <c r="G25" i="40" s="1"/>
  <c r="AA83" i="40"/>
  <c r="L85" i="40"/>
  <c r="L64" i="40"/>
  <c r="AU8" i="40"/>
  <c r="Y8" i="40"/>
  <c r="W8" i="40"/>
  <c r="V8" i="40"/>
  <c r="AY8" i="40" s="1"/>
  <c r="AB8" i="40"/>
  <c r="AA8" i="40"/>
  <c r="L92" i="40"/>
  <c r="M92" i="40"/>
  <c r="L94" i="40"/>
  <c r="N94" i="40"/>
  <c r="AG17" i="40"/>
  <c r="F74" i="40"/>
  <c r="G74" i="40" s="1"/>
  <c r="Y74" i="40" s="1"/>
  <c r="M80" i="39"/>
  <c r="N80" i="39"/>
  <c r="L80" i="39"/>
  <c r="AU8" i="39"/>
  <c r="U8" i="39"/>
  <c r="W8" i="39"/>
  <c r="AB8" i="39"/>
  <c r="Z8" i="39"/>
  <c r="AZ8" i="39" s="1"/>
  <c r="Q8" i="39"/>
  <c r="BA8" i="39" s="1"/>
  <c r="R8" i="39"/>
  <c r="P8" i="39"/>
  <c r="S8" i="39"/>
  <c r="R2" i="39"/>
  <c r="Z2" i="39"/>
  <c r="AZ2" i="39" s="1"/>
  <c r="V2" i="39"/>
  <c r="AY2" i="39" s="1"/>
  <c r="P2" i="39"/>
  <c r="Y2" i="39"/>
  <c r="U2" i="39"/>
  <c r="AA2" i="39"/>
  <c r="W2" i="39"/>
  <c r="S2" i="39"/>
  <c r="AB2" i="39"/>
  <c r="Q2" i="39"/>
  <c r="BA2" i="39" s="1"/>
  <c r="AU2" i="39"/>
  <c r="M117" i="39"/>
  <c r="L117" i="39"/>
  <c r="N117" i="39"/>
  <c r="W117" i="39"/>
  <c r="U117" i="39"/>
  <c r="AB117" i="39"/>
  <c r="L93" i="39"/>
  <c r="N93" i="39"/>
  <c r="M93" i="39"/>
  <c r="AB55" i="39"/>
  <c r="P55" i="39"/>
  <c r="Z55" i="39"/>
  <c r="AZ55" i="39" s="1"/>
  <c r="Q55" i="39"/>
  <c r="BA55" i="39" s="1"/>
  <c r="S55" i="39"/>
  <c r="W55" i="39"/>
  <c r="V55" i="39"/>
  <c r="AY55" i="39" s="1"/>
  <c r="U55" i="39"/>
  <c r="Y55" i="39"/>
  <c r="AU55" i="39"/>
  <c r="AA55" i="39"/>
  <c r="R55" i="39"/>
  <c r="N39" i="39"/>
  <c r="L39" i="39"/>
  <c r="M39" i="39"/>
  <c r="AG39" i="39" s="1"/>
  <c r="W31" i="39"/>
  <c r="S31" i="39"/>
  <c r="R31" i="39"/>
  <c r="AU31" i="39"/>
  <c r="Q31" i="39"/>
  <c r="BA31" i="39" s="1"/>
  <c r="AA31" i="39"/>
  <c r="AE31" i="39" a="1"/>
  <c r="AE31" i="39" s="1"/>
  <c r="P31" i="39"/>
  <c r="P16" i="39"/>
  <c r="R16" i="39"/>
  <c r="M24" i="39"/>
  <c r="AG24" i="39" s="1"/>
  <c r="N24" i="39"/>
  <c r="L24" i="39"/>
  <c r="N88" i="39"/>
  <c r="M88" i="39"/>
  <c r="L88" i="39"/>
  <c r="W88" i="39"/>
  <c r="W5" i="39"/>
  <c r="AA24" i="39"/>
  <c r="U24" i="39"/>
  <c r="AB14" i="39"/>
  <c r="P14" i="39"/>
  <c r="R14" i="39"/>
  <c r="V14" i="39"/>
  <c r="AY14" i="39" s="1"/>
  <c r="Y14" i="39"/>
  <c r="S14" i="39"/>
  <c r="Q14" i="39"/>
  <c r="BA14" i="39" s="1"/>
  <c r="BB14" i="39" s="1"/>
  <c r="L84" i="39"/>
  <c r="M84" i="39"/>
  <c r="L109" i="39"/>
  <c r="M109" i="39"/>
  <c r="P109" i="39"/>
  <c r="L119" i="39"/>
  <c r="M119" i="39"/>
  <c r="N119" i="39"/>
  <c r="AX71" i="39"/>
  <c r="F71" i="39"/>
  <c r="G71" i="39" s="1"/>
  <c r="AX39" i="39"/>
  <c r="F39" i="39"/>
  <c r="G39" i="39" s="1"/>
  <c r="R39" i="39" s="1"/>
  <c r="AX23" i="39"/>
  <c r="F23" i="39"/>
  <c r="G23" i="39" s="1"/>
  <c r="N104" i="39"/>
  <c r="M104" i="39"/>
  <c r="M96" i="39"/>
  <c r="N96" i="39"/>
  <c r="M64" i="39"/>
  <c r="N64" i="39"/>
  <c r="Z40" i="39"/>
  <c r="AZ40" i="39" s="1"/>
  <c r="V40" i="39"/>
  <c r="AY40" i="39" s="1"/>
  <c r="M32" i="39"/>
  <c r="Q32" i="39"/>
  <c r="BA32" i="39" s="1"/>
  <c r="BB32" i="39" s="1"/>
  <c r="L32" i="39"/>
  <c r="L8" i="39"/>
  <c r="N8" i="39"/>
  <c r="P32" i="39"/>
  <c r="Z70" i="39"/>
  <c r="AZ70" i="39" s="1"/>
  <c r="Z107" i="39"/>
  <c r="AZ107" i="39" s="1"/>
  <c r="Y120" i="39"/>
  <c r="AB17" i="39"/>
  <c r="Q94" i="39"/>
  <c r="BA94" i="39" s="1"/>
  <c r="BB94" i="39" s="1"/>
  <c r="P70" i="39"/>
  <c r="Z72" i="39"/>
  <c r="AZ72" i="39" s="1"/>
  <c r="V99" i="39"/>
  <c r="AY99" i="39" s="1"/>
  <c r="BB99" i="39" s="1"/>
  <c r="W99" i="39"/>
  <c r="U99" i="39"/>
  <c r="R99" i="39"/>
  <c r="AA99" i="39"/>
  <c r="P99" i="39"/>
  <c r="Q99" i="39"/>
  <c r="BA99" i="39" s="1"/>
  <c r="Z99" i="39"/>
  <c r="AZ99" i="39" s="1"/>
  <c r="N10" i="39"/>
  <c r="M10" i="39"/>
  <c r="V54" i="39"/>
  <c r="AY54" i="39" s="1"/>
  <c r="U54" i="39"/>
  <c r="Y54" i="39"/>
  <c r="S54" i="39"/>
  <c r="AB111" i="39"/>
  <c r="R111" i="39"/>
  <c r="AA111" i="39"/>
  <c r="U111" i="39"/>
  <c r="Y111" i="39"/>
  <c r="Z111" i="39"/>
  <c r="AZ111" i="39" s="1"/>
  <c r="Q111" i="39"/>
  <c r="BA111" i="39" s="1"/>
  <c r="BB111" i="39" s="1"/>
  <c r="AX92" i="39"/>
  <c r="F92" i="39"/>
  <c r="G92" i="39" s="1"/>
  <c r="AX85" i="39"/>
  <c r="F85" i="39"/>
  <c r="G85" i="39" s="1"/>
  <c r="AX38" i="39"/>
  <c r="AH38" i="39"/>
  <c r="AX6" i="39"/>
  <c r="F6" i="39"/>
  <c r="G6" i="39" s="1"/>
  <c r="AG6" i="39"/>
  <c r="N127" i="39"/>
  <c r="L127" i="39"/>
  <c r="M127" i="39"/>
  <c r="L111" i="39"/>
  <c r="N111" i="39"/>
  <c r="M111" i="39"/>
  <c r="N103" i="39"/>
  <c r="M103" i="39"/>
  <c r="L103" i="39"/>
  <c r="Q95" i="39"/>
  <c r="BA95" i="39" s="1"/>
  <c r="BB95" i="39" s="1"/>
  <c r="P95" i="39"/>
  <c r="L95" i="39"/>
  <c r="R95" i="39"/>
  <c r="N95" i="39"/>
  <c r="M79" i="39"/>
  <c r="N79" i="39"/>
  <c r="L79" i="39"/>
  <c r="N47" i="39"/>
  <c r="M47" i="39"/>
  <c r="L47" i="39"/>
  <c r="L55" i="39"/>
  <c r="AH23" i="39"/>
  <c r="AA40" i="39"/>
  <c r="AB27" i="39"/>
  <c r="Q19" i="39"/>
  <c r="BA19" i="39" s="1"/>
  <c r="Q109" i="39"/>
  <c r="BA109" i="39" s="1"/>
  <c r="BB109" i="39" s="1"/>
  <c r="AA77" i="39"/>
  <c r="W77" i="39"/>
  <c r="AA120" i="39"/>
  <c r="AB94" i="39"/>
  <c r="P17" i="39"/>
  <c r="Z101" i="39"/>
  <c r="AZ101" i="39" s="1"/>
  <c r="R94" i="39"/>
  <c r="S126" i="39"/>
  <c r="AU14" i="39"/>
  <c r="V109" i="39"/>
  <c r="AY109" i="39" s="1"/>
  <c r="L7" i="39"/>
  <c r="AA5" i="39"/>
  <c r="W112" i="39"/>
  <c r="P112" i="39"/>
  <c r="Z112" i="39"/>
  <c r="AZ112" i="39" s="1"/>
  <c r="W27" i="39"/>
  <c r="AH6" i="39"/>
  <c r="AB124" i="39"/>
  <c r="AA124" i="39"/>
  <c r="Y124" i="39"/>
  <c r="M126" i="39"/>
  <c r="L126" i="39"/>
  <c r="N115" i="39"/>
  <c r="M115" i="39"/>
  <c r="AX123" i="39"/>
  <c r="F123" i="39"/>
  <c r="G123" i="39" s="1"/>
  <c r="AX91" i="39"/>
  <c r="F91" i="39"/>
  <c r="G91" i="39" s="1"/>
  <c r="AB91" i="39" s="1"/>
  <c r="AX84" i="39"/>
  <c r="F84" i="39"/>
  <c r="G84" i="39" s="1"/>
  <c r="AS120" i="39"/>
  <c r="AF120" i="39" s="1"/>
  <c r="U40" i="39"/>
  <c r="W94" i="39"/>
  <c r="AB75" i="39"/>
  <c r="AE75" i="39" a="1"/>
  <c r="AE75" i="39" s="1"/>
  <c r="Q126" i="39"/>
  <c r="BA126" i="39" s="1"/>
  <c r="BB126" i="39" s="1"/>
  <c r="W126" i="39"/>
  <c r="AB126" i="39"/>
  <c r="V126" i="39"/>
  <c r="AY126" i="39" s="1"/>
  <c r="P126" i="39"/>
  <c r="Z126" i="39"/>
  <c r="AZ126" i="39" s="1"/>
  <c r="AX4" i="39"/>
  <c r="F4" i="39"/>
  <c r="G4" i="39" s="1"/>
  <c r="AH4" i="39"/>
  <c r="M85" i="39"/>
  <c r="L85" i="39"/>
  <c r="M53" i="39"/>
  <c r="AG53" i="39" s="1"/>
  <c r="N53" i="39"/>
  <c r="L21" i="39"/>
  <c r="M21" i="39"/>
  <c r="AG21" i="39" s="1"/>
  <c r="N21" i="39"/>
  <c r="Y69" i="39"/>
  <c r="V32" i="39"/>
  <c r="AY32" i="39" s="1"/>
  <c r="AH39" i="39"/>
  <c r="W40" i="39"/>
  <c r="S27" i="39"/>
  <c r="V19" i="39"/>
  <c r="AY19" i="39" s="1"/>
  <c r="Y94" i="39"/>
  <c r="N37" i="39"/>
  <c r="S70" i="39"/>
  <c r="V94" i="39"/>
  <c r="AY94" i="39" s="1"/>
  <c r="S109" i="39"/>
  <c r="S77" i="39"/>
  <c r="N69" i="39"/>
  <c r="W107" i="39"/>
  <c r="R120" i="39"/>
  <c r="W17" i="39"/>
  <c r="S95" i="39"/>
  <c r="V101" i="39"/>
  <c r="AY101" i="39" s="1"/>
  <c r="BB101" i="39" s="1"/>
  <c r="AA17" i="39"/>
  <c r="AE107" i="39" a="1"/>
  <c r="AE107" i="39" s="1"/>
  <c r="AB40" i="39"/>
  <c r="R29" i="39"/>
  <c r="Q36" i="39"/>
  <c r="BA36" i="39" s="1"/>
  <c r="Y126" i="39"/>
  <c r="Z14" i="39"/>
  <c r="AZ14" i="39" s="1"/>
  <c r="N120" i="39"/>
  <c r="L104" i="39"/>
  <c r="N85" i="39"/>
  <c r="Q62" i="39"/>
  <c r="BA62" i="39" s="1"/>
  <c r="AU27" i="39"/>
  <c r="N71" i="39"/>
  <c r="N36" i="39"/>
  <c r="L36" i="39"/>
  <c r="M36" i="39"/>
  <c r="AG36" i="39" s="1"/>
  <c r="U48" i="39"/>
  <c r="AE48" i="39" a="1"/>
  <c r="AE48" i="39" s="1"/>
  <c r="V48" i="39"/>
  <c r="AY48" i="39" s="1"/>
  <c r="Z119" i="39"/>
  <c r="AZ119" i="39" s="1"/>
  <c r="Q119" i="39"/>
  <c r="BA119" i="39" s="1"/>
  <c r="AX105" i="39"/>
  <c r="F105" i="39"/>
  <c r="G105" i="39" s="1"/>
  <c r="V105" i="39" s="1"/>
  <c r="AY105" i="39" s="1"/>
  <c r="AA89" i="39"/>
  <c r="AB89" i="39"/>
  <c r="AX82" i="39"/>
  <c r="F82" i="39"/>
  <c r="G82" i="39" s="1"/>
  <c r="S94" i="39"/>
  <c r="M112" i="39"/>
  <c r="N78" i="39"/>
  <c r="P78" i="39"/>
  <c r="N107" i="39"/>
  <c r="L107" i="39"/>
  <c r="AX122" i="39"/>
  <c r="F122" i="39"/>
  <c r="G122" i="39" s="1"/>
  <c r="AX36" i="39"/>
  <c r="AH36" i="39"/>
  <c r="AX12" i="39"/>
  <c r="AH12" i="39"/>
  <c r="F12" i="39"/>
  <c r="G12" i="39" s="1"/>
  <c r="S12" i="39" s="1"/>
  <c r="L37" i="39"/>
  <c r="N5" i="39"/>
  <c r="M5" i="39"/>
  <c r="AG5" i="39" s="1"/>
  <c r="L5" i="39"/>
  <c r="L77" i="39"/>
  <c r="F63" i="39"/>
  <c r="G63" i="39" s="1"/>
  <c r="U63" i="39" s="1"/>
  <c r="AA27" i="39"/>
  <c r="Y19" i="39"/>
  <c r="Z17" i="39"/>
  <c r="AZ17" i="39" s="1"/>
  <c r="Y77" i="39"/>
  <c r="L69" i="39"/>
  <c r="AB107" i="39"/>
  <c r="Z120" i="39"/>
  <c r="AZ120" i="39" s="1"/>
  <c r="W101" i="39"/>
  <c r="AA94" i="39"/>
  <c r="Y17" i="39"/>
  <c r="AE14" i="39" a="1"/>
  <c r="AE14" i="39" s="1"/>
  <c r="R36" i="39"/>
  <c r="R126" i="39"/>
  <c r="AA14" i="39"/>
  <c r="N109" i="39"/>
  <c r="AB37" i="39"/>
  <c r="S99" i="39"/>
  <c r="M120" i="39"/>
  <c r="M107" i="39"/>
  <c r="V111" i="39"/>
  <c r="AY111" i="39" s="1"/>
  <c r="L64" i="39"/>
  <c r="M71" i="39"/>
  <c r="AG2" i="39"/>
  <c r="N7" i="39"/>
  <c r="Y72" i="39"/>
  <c r="W72" i="39"/>
  <c r="S72" i="39"/>
  <c r="AB72" i="39"/>
  <c r="Z88" i="39"/>
  <c r="AZ88" i="39" s="1"/>
  <c r="Q88" i="39"/>
  <c r="BA88" i="39" s="1"/>
  <c r="W14" i="39"/>
  <c r="S112" i="39"/>
  <c r="AA70" i="39"/>
  <c r="W70" i="39"/>
  <c r="V70" i="39"/>
  <c r="AY70" i="39" s="1"/>
  <c r="BB70" i="39" s="1"/>
  <c r="U70" i="39"/>
  <c r="M99" i="39"/>
  <c r="N99" i="39"/>
  <c r="L41" i="39"/>
  <c r="M41" i="39"/>
  <c r="AG41" i="39" s="1"/>
  <c r="AX2" i="39"/>
  <c r="AH2" i="39"/>
  <c r="AX114" i="39"/>
  <c r="F114" i="39"/>
  <c r="G114" i="39" s="1"/>
  <c r="AX44" i="39"/>
  <c r="F44" i="39"/>
  <c r="G44" i="39" s="1"/>
  <c r="AH44" i="39"/>
  <c r="AX20" i="39"/>
  <c r="AH20" i="39"/>
  <c r="L45" i="39"/>
  <c r="N45" i="39"/>
  <c r="N13" i="39"/>
  <c r="M13" i="39"/>
  <c r="L13" i="39"/>
  <c r="M78" i="39"/>
  <c r="M77" i="39"/>
  <c r="AH63" i="39"/>
  <c r="U27" i="39"/>
  <c r="Z19" i="39"/>
  <c r="AZ19" i="39" s="1"/>
  <c r="BB19" i="39" s="1"/>
  <c r="Q70" i="39"/>
  <c r="BA70" i="39" s="1"/>
  <c r="S17" i="39"/>
  <c r="P77" i="39"/>
  <c r="Q76" i="39"/>
  <c r="BA76" i="39" s="1"/>
  <c r="U120" i="39"/>
  <c r="V95" i="39"/>
  <c r="AY95" i="39" s="1"/>
  <c r="M101" i="39"/>
  <c r="AE94" i="39" a="1"/>
  <c r="AE94" i="39" s="1"/>
  <c r="R17" i="39"/>
  <c r="AE62" i="39" a="1"/>
  <c r="AE62" i="39" s="1"/>
  <c r="AE111" i="39" a="1"/>
  <c r="AE111" i="39" s="1"/>
  <c r="U14" i="39"/>
  <c r="N40" i="39"/>
  <c r="Y99" i="39"/>
  <c r="L87" i="39"/>
  <c r="P111" i="39"/>
  <c r="N84" i="39"/>
  <c r="M95" i="39"/>
  <c r="L61" i="39"/>
  <c r="F20" i="39"/>
  <c r="G20" i="39" s="1"/>
  <c r="N22" i="39"/>
  <c r="M22" i="39"/>
  <c r="AG22" i="39" s="1"/>
  <c r="L22" i="39"/>
  <c r="L46" i="39"/>
  <c r="M46" i="39"/>
  <c r="M70" i="39"/>
  <c r="L70" i="39"/>
  <c r="S117" i="39"/>
  <c r="AA117" i="39"/>
  <c r="Y117" i="39"/>
  <c r="Q117" i="39"/>
  <c r="BA117" i="39" s="1"/>
  <c r="R117" i="39"/>
  <c r="Z117" i="39"/>
  <c r="AZ117" i="39" s="1"/>
  <c r="P117" i="39"/>
  <c r="V117" i="39"/>
  <c r="AY117" i="39" s="1"/>
  <c r="V103" i="39"/>
  <c r="AY103" i="39" s="1"/>
  <c r="S32" i="39"/>
  <c r="V112" i="39"/>
  <c r="AY112" i="39" s="1"/>
  <c r="U17" i="39"/>
  <c r="Q107" i="39"/>
  <c r="BA107" i="39" s="1"/>
  <c r="BB107" i="39" s="1"/>
  <c r="V107" i="39"/>
  <c r="AY107" i="39" s="1"/>
  <c r="AA36" i="39"/>
  <c r="P36" i="39"/>
  <c r="V36" i="39"/>
  <c r="AY36" i="39" s="1"/>
  <c r="Y36" i="39"/>
  <c r="W36" i="39"/>
  <c r="U36" i="39"/>
  <c r="S36" i="39"/>
  <c r="AU62" i="39"/>
  <c r="AB62" i="39"/>
  <c r="U62" i="39"/>
  <c r="S62" i="39"/>
  <c r="AX28" i="39"/>
  <c r="F28" i="39"/>
  <c r="G28" i="39" s="1"/>
  <c r="AH28" i="39"/>
  <c r="M29" i="39"/>
  <c r="P29" i="39"/>
  <c r="Q29" i="39"/>
  <c r="BA29" i="39" s="1"/>
  <c r="V29" i="39"/>
  <c r="AY29" i="39" s="1"/>
  <c r="L63" i="39"/>
  <c r="Y27" i="39"/>
  <c r="AA19" i="39"/>
  <c r="Y70" i="39"/>
  <c r="U77" i="39"/>
  <c r="Q17" i="39"/>
  <c r="BA17" i="39" s="1"/>
  <c r="BB17" i="39" s="1"/>
  <c r="V77" i="39"/>
  <c r="AY77" i="39" s="1"/>
  <c r="P76" i="39"/>
  <c r="R107" i="39"/>
  <c r="U94" i="39"/>
  <c r="N101" i="39"/>
  <c r="Z36" i="39"/>
  <c r="AZ36" i="39" s="1"/>
  <c r="AA103" i="39"/>
  <c r="N32" i="39"/>
  <c r="M8" i="39"/>
  <c r="AG8" i="39" s="1"/>
  <c r="N112" i="39"/>
  <c r="AB99" i="39"/>
  <c r="M87" i="39"/>
  <c r="L96" i="39"/>
  <c r="S111" i="39"/>
  <c r="AG52" i="39"/>
  <c r="M61" i="39"/>
  <c r="AH14" i="39"/>
  <c r="AA16" i="39"/>
  <c r="S16" i="39"/>
  <c r="W16" i="39"/>
  <c r="Q16" i="39"/>
  <c r="BA16" i="39" s="1"/>
  <c r="BB16" i="39" s="1"/>
  <c r="V16" i="39"/>
  <c r="AY16" i="39" s="1"/>
  <c r="AB16" i="39"/>
  <c r="U16" i="39"/>
  <c r="AB53" i="39"/>
  <c r="Q53" i="39"/>
  <c r="BA53" i="39" s="1"/>
  <c r="V53" i="39"/>
  <c r="AY53" i="39" s="1"/>
  <c r="BB53" i="39" s="1"/>
  <c r="AA53" i="39"/>
  <c r="U53" i="39"/>
  <c r="AU53" i="39"/>
  <c r="Z53" i="39"/>
  <c r="AZ53" i="39" s="1"/>
  <c r="R53" i="39"/>
  <c r="Y53" i="39"/>
  <c r="AH62" i="39"/>
  <c r="AG54" i="39"/>
  <c r="P45" i="39"/>
  <c r="Z21" i="39"/>
  <c r="AZ21" i="39" s="1"/>
  <c r="AH27" i="39"/>
  <c r="F51" i="39"/>
  <c r="G51" i="39" s="1"/>
  <c r="AH53" i="39"/>
  <c r="F61" i="39"/>
  <c r="G61" i="39" s="1"/>
  <c r="N108" i="38"/>
  <c r="M108" i="38"/>
  <c r="L108" i="38"/>
  <c r="L85" i="38"/>
  <c r="M85" i="38"/>
  <c r="N85" i="38"/>
  <c r="N77" i="38"/>
  <c r="L77" i="38"/>
  <c r="U77" i="38"/>
  <c r="M77" i="38"/>
  <c r="AB77" i="38"/>
  <c r="L69" i="38"/>
  <c r="M69" i="38"/>
  <c r="N69" i="38"/>
  <c r="Q6" i="38"/>
  <c r="BA6" i="38" s="1"/>
  <c r="BB6" i="38" s="1"/>
  <c r="AB60" i="38"/>
  <c r="Q60" i="38"/>
  <c r="BA60" i="38" s="1"/>
  <c r="W60" i="38"/>
  <c r="P60" i="38"/>
  <c r="U60" i="38"/>
  <c r="AA60" i="38"/>
  <c r="S60" i="38"/>
  <c r="Y60" i="38"/>
  <c r="R60" i="38"/>
  <c r="V60" i="38"/>
  <c r="AY60" i="38" s="1"/>
  <c r="Z60" i="38"/>
  <c r="AZ60" i="38" s="1"/>
  <c r="AU60" i="38"/>
  <c r="AV4" i="38" s="1"/>
  <c r="Z49" i="38"/>
  <c r="AZ49" i="38" s="1"/>
  <c r="BB49" i="38" s="1"/>
  <c r="L92" i="38"/>
  <c r="Y115" i="38"/>
  <c r="AA19" i="38"/>
  <c r="S19" i="38"/>
  <c r="W12" i="38"/>
  <c r="AA67" i="38"/>
  <c r="R34" i="38"/>
  <c r="W34" i="38"/>
  <c r="R58" i="38"/>
  <c r="AA58" i="38"/>
  <c r="AB98" i="38"/>
  <c r="AG33" i="38"/>
  <c r="AH57" i="38"/>
  <c r="AE20" i="38" a="1"/>
  <c r="AE20" i="38" s="1"/>
  <c r="W15" i="38"/>
  <c r="P84" i="38"/>
  <c r="M10" i="38"/>
  <c r="AG10" i="38" s="1"/>
  <c r="P72" i="38"/>
  <c r="V50" i="38"/>
  <c r="AY50" i="38" s="1"/>
  <c r="P86" i="38"/>
  <c r="U86" i="38"/>
  <c r="AB86" i="38"/>
  <c r="S86" i="38"/>
  <c r="W86" i="38"/>
  <c r="Q86" i="38"/>
  <c r="BA86" i="38" s="1"/>
  <c r="BB86" i="38" s="1"/>
  <c r="N38" i="38"/>
  <c r="Q4" i="38"/>
  <c r="BA4" i="38" s="1"/>
  <c r="BB4" i="38" s="1"/>
  <c r="U4" i="38"/>
  <c r="V4" i="38"/>
  <c r="AY4" i="38" s="1"/>
  <c r="AB4" i="38"/>
  <c r="R4" i="38"/>
  <c r="S4" i="38"/>
  <c r="AA4" i="38"/>
  <c r="W4" i="38"/>
  <c r="P4" i="38"/>
  <c r="Z22" i="38"/>
  <c r="AZ22" i="38" s="1"/>
  <c r="S22" i="38"/>
  <c r="AA22" i="38"/>
  <c r="AB22" i="38"/>
  <c r="Y22" i="38"/>
  <c r="Q22" i="38"/>
  <c r="BA22" i="38" s="1"/>
  <c r="BB22" i="38" s="1"/>
  <c r="N55" i="38"/>
  <c r="L55" i="38"/>
  <c r="U59" i="38"/>
  <c r="Y59" i="38"/>
  <c r="S70" i="38"/>
  <c r="R70" i="38"/>
  <c r="N70" i="38"/>
  <c r="Q70" i="38"/>
  <c r="BA70" i="38" s="1"/>
  <c r="BB70" i="38" s="1"/>
  <c r="P70" i="38"/>
  <c r="L70" i="38"/>
  <c r="V70" i="38"/>
  <c r="AY70" i="38" s="1"/>
  <c r="L84" i="38"/>
  <c r="N84" i="38"/>
  <c r="L86" i="38"/>
  <c r="N86" i="38"/>
  <c r="M122" i="38"/>
  <c r="L122" i="38"/>
  <c r="U55" i="38"/>
  <c r="S55" i="38"/>
  <c r="R55" i="38"/>
  <c r="AU55" i="38"/>
  <c r="P55" i="38"/>
  <c r="Z55" i="38"/>
  <c r="AZ55" i="38" s="1"/>
  <c r="V55" i="38"/>
  <c r="AY55" i="38" s="1"/>
  <c r="AA55" i="38"/>
  <c r="Q58" i="38"/>
  <c r="BA58" i="38" s="1"/>
  <c r="Y84" i="38"/>
  <c r="Y55" i="38"/>
  <c r="Q64" i="38"/>
  <c r="BA64" i="38" s="1"/>
  <c r="R64" i="38"/>
  <c r="Y64" i="38"/>
  <c r="AU64" i="38"/>
  <c r="V64" i="38"/>
  <c r="AY64" i="38" s="1"/>
  <c r="P64" i="38"/>
  <c r="Y20" i="38"/>
  <c r="AA20" i="38"/>
  <c r="N24" i="38"/>
  <c r="M24" i="38"/>
  <c r="Z27" i="38"/>
  <c r="AZ27" i="38" s="1"/>
  <c r="P27" i="38"/>
  <c r="AU27" i="38"/>
  <c r="S27" i="38"/>
  <c r="Y27" i="38"/>
  <c r="N45" i="38"/>
  <c r="L45" i="38"/>
  <c r="M45" i="38"/>
  <c r="AG45" i="38" s="1"/>
  <c r="V52" i="38"/>
  <c r="AY52" i="38" s="1"/>
  <c r="P52" i="38"/>
  <c r="L52" i="38"/>
  <c r="R52" i="38"/>
  <c r="N52" i="38"/>
  <c r="M63" i="38"/>
  <c r="AG63" i="38" s="1"/>
  <c r="N63" i="38"/>
  <c r="P75" i="38"/>
  <c r="Q113" i="38"/>
  <c r="BA113" i="38" s="1"/>
  <c r="R113" i="38"/>
  <c r="AX89" i="38"/>
  <c r="F89" i="38"/>
  <c r="G89" i="38" s="1"/>
  <c r="Y89" i="38" s="1"/>
  <c r="AX81" i="38"/>
  <c r="F81" i="38"/>
  <c r="G81" i="38" s="1"/>
  <c r="M124" i="38"/>
  <c r="L124" i="38"/>
  <c r="M116" i="38"/>
  <c r="L116" i="38"/>
  <c r="L100" i="38"/>
  <c r="N100" i="38"/>
  <c r="M100" i="38"/>
  <c r="S100" i="38"/>
  <c r="N62" i="38"/>
  <c r="W62" i="38"/>
  <c r="V62" i="38"/>
  <c r="AY62" i="38" s="1"/>
  <c r="L62" i="38"/>
  <c r="M62" i="38"/>
  <c r="AG62" i="38" s="1"/>
  <c r="AA62" i="38"/>
  <c r="AB62" i="38"/>
  <c r="Y62" i="38"/>
  <c r="N54" i="38"/>
  <c r="L54" i="38"/>
  <c r="Z46" i="38"/>
  <c r="AZ46" i="38" s="1"/>
  <c r="Y46" i="38"/>
  <c r="AB46" i="38"/>
  <c r="V46" i="38"/>
  <c r="AY46" i="38" s="1"/>
  <c r="BB46" i="38" s="1"/>
  <c r="L46" i="38"/>
  <c r="U46" i="38"/>
  <c r="M30" i="38"/>
  <c r="AG30" i="38" s="1"/>
  <c r="L30" i="38"/>
  <c r="N30" i="38"/>
  <c r="Y30" i="38"/>
  <c r="N22" i="38"/>
  <c r="L22" i="38"/>
  <c r="L14" i="38"/>
  <c r="M14" i="38"/>
  <c r="AG14" i="38" s="1"/>
  <c r="U72" i="38"/>
  <c r="W72" i="38"/>
  <c r="V72" i="38"/>
  <c r="AY72" i="38" s="1"/>
  <c r="AB72" i="38"/>
  <c r="P49" i="38"/>
  <c r="R49" i="38"/>
  <c r="N96" i="38"/>
  <c r="W115" i="38"/>
  <c r="R115" i="38"/>
  <c r="R19" i="38"/>
  <c r="AU12" i="38"/>
  <c r="AU34" i="38"/>
  <c r="P58" i="38"/>
  <c r="Y14" i="38"/>
  <c r="F9" i="38"/>
  <c r="G9" i="38" s="1"/>
  <c r="S98" i="38"/>
  <c r="F41" i="38"/>
  <c r="G41" i="38" s="1"/>
  <c r="F65" i="38"/>
  <c r="G65" i="38" s="1"/>
  <c r="AE65" i="38" s="1" a="1"/>
  <c r="AE65" i="38" s="1"/>
  <c r="AD65" i="38" s="1"/>
  <c r="AC65" i="38" s="1"/>
  <c r="AA10" i="38"/>
  <c r="Y58" i="38"/>
  <c r="AE19" i="38" a="1"/>
  <c r="AE19" i="38" s="1"/>
  <c r="AS113" i="38"/>
  <c r="AF113" i="38" s="1"/>
  <c r="AE84" i="38" a="1"/>
  <c r="AE84" i="38" s="1"/>
  <c r="P7" i="38"/>
  <c r="U14" i="38"/>
  <c r="U20" i="38"/>
  <c r="U30" i="38"/>
  <c r="Z30" i="38"/>
  <c r="AZ30" i="38" s="1"/>
  <c r="AB84" i="38"/>
  <c r="W64" i="38"/>
  <c r="V92" i="38"/>
  <c r="AY92" i="38" s="1"/>
  <c r="R100" i="38"/>
  <c r="Q55" i="38"/>
  <c r="BA55" i="38" s="1"/>
  <c r="BB55" i="38" s="1"/>
  <c r="P113" i="38"/>
  <c r="AB54" i="38"/>
  <c r="M52" i="38"/>
  <c r="M42" i="38"/>
  <c r="AG42" i="38" s="1"/>
  <c r="W27" i="38"/>
  <c r="P23" i="38"/>
  <c r="M75" i="38"/>
  <c r="L75" i="38"/>
  <c r="L119" i="38"/>
  <c r="N119" i="38"/>
  <c r="F121" i="38"/>
  <c r="G121" i="38" s="1"/>
  <c r="M127" i="38"/>
  <c r="N127" i="38"/>
  <c r="F129" i="38"/>
  <c r="G129" i="38" s="1"/>
  <c r="AA129" i="38" s="1"/>
  <c r="AX104" i="38"/>
  <c r="F104" i="38"/>
  <c r="G104" i="38" s="1"/>
  <c r="AX96" i="38"/>
  <c r="F96" i="38"/>
  <c r="G96" i="38" s="1"/>
  <c r="R96" i="38" s="1"/>
  <c r="AX88" i="38"/>
  <c r="F88" i="38"/>
  <c r="G88" i="38" s="1"/>
  <c r="AX80" i="38"/>
  <c r="F80" i="38"/>
  <c r="G80" i="38" s="1"/>
  <c r="AX56" i="38"/>
  <c r="AH56" i="38"/>
  <c r="F56" i="38"/>
  <c r="G56" i="38" s="1"/>
  <c r="AX48" i="38"/>
  <c r="F48" i="38"/>
  <c r="G48" i="38" s="1"/>
  <c r="AE48" i="38" s="1" a="1"/>
  <c r="AE48" i="38" s="1"/>
  <c r="AD48" i="38" s="1"/>
  <c r="AC48" i="38" s="1"/>
  <c r="AH48" i="38"/>
  <c r="AX40" i="38"/>
  <c r="AH40" i="38"/>
  <c r="AX32" i="38"/>
  <c r="F32" i="38"/>
  <c r="G32" i="38" s="1"/>
  <c r="AX24" i="38"/>
  <c r="F24" i="38"/>
  <c r="G24" i="38" s="1"/>
  <c r="AX16" i="38"/>
  <c r="AH16" i="38"/>
  <c r="AX8" i="38"/>
  <c r="F8" i="38"/>
  <c r="G8" i="38" s="1"/>
  <c r="L123" i="38"/>
  <c r="N123" i="38"/>
  <c r="AA123" i="38"/>
  <c r="M123" i="38"/>
  <c r="Z123" i="38"/>
  <c r="AZ123" i="38" s="1"/>
  <c r="BB123" i="38" s="1"/>
  <c r="U123" i="38"/>
  <c r="M115" i="38"/>
  <c r="N115" i="38"/>
  <c r="N107" i="38"/>
  <c r="L107" i="38"/>
  <c r="M107" i="38"/>
  <c r="L99" i="38"/>
  <c r="M99" i="38"/>
  <c r="L76" i="38"/>
  <c r="M76" i="38"/>
  <c r="N68" i="38"/>
  <c r="L68" i="38"/>
  <c r="M68" i="38"/>
  <c r="M53" i="38"/>
  <c r="L53" i="38"/>
  <c r="L37" i="38"/>
  <c r="M37" i="38"/>
  <c r="M21" i="38"/>
  <c r="L21" i="38"/>
  <c r="S49" i="38"/>
  <c r="AB49" i="38"/>
  <c r="AA115" i="38"/>
  <c r="P19" i="38"/>
  <c r="P12" i="38"/>
  <c r="Y67" i="38"/>
  <c r="AE34" i="38" a="1"/>
  <c r="AE34" i="38" s="1"/>
  <c r="W58" i="38"/>
  <c r="P98" i="38"/>
  <c r="F17" i="38"/>
  <c r="G17" i="38" s="1"/>
  <c r="AH41" i="38"/>
  <c r="AA14" i="38"/>
  <c r="S20" i="38"/>
  <c r="W30" i="38"/>
  <c r="AA84" i="38"/>
  <c r="Z64" i="38"/>
  <c r="AZ64" i="38" s="1"/>
  <c r="Y92" i="38"/>
  <c r="M22" i="38"/>
  <c r="V22" i="38"/>
  <c r="AY22" i="38" s="1"/>
  <c r="W55" i="38"/>
  <c r="N124" i="38"/>
  <c r="AA92" i="38"/>
  <c r="Q92" i="38"/>
  <c r="BA92" i="38" s="1"/>
  <c r="U92" i="38"/>
  <c r="Z92" i="38"/>
  <c r="AZ92" i="38" s="1"/>
  <c r="BB92" i="38" s="1"/>
  <c r="W92" i="38"/>
  <c r="N42" i="38"/>
  <c r="V16" i="38"/>
  <c r="AY16" i="38" s="1"/>
  <c r="Z16" i="38"/>
  <c r="AZ16" i="38" s="1"/>
  <c r="P16" i="38"/>
  <c r="AU16" i="38"/>
  <c r="L23" i="38"/>
  <c r="L48" i="38"/>
  <c r="M48" i="38"/>
  <c r="AG48" i="38" s="1"/>
  <c r="L83" i="38"/>
  <c r="N83" i="38"/>
  <c r="M83" i="38"/>
  <c r="Z110" i="38"/>
  <c r="AZ110" i="38" s="1"/>
  <c r="Q110" i="38"/>
  <c r="BA110" i="38" s="1"/>
  <c r="W110" i="38"/>
  <c r="R110" i="38"/>
  <c r="P110" i="38"/>
  <c r="AA110" i="38"/>
  <c r="L4" i="38"/>
  <c r="M4" i="38"/>
  <c r="N7" i="38"/>
  <c r="L7" i="38"/>
  <c r="AU58" i="38"/>
  <c r="AV37" i="38" s="1"/>
  <c r="AE55" i="38" a="1"/>
  <c r="AE55" i="38" s="1"/>
  <c r="R7" i="38"/>
  <c r="Q7" i="38"/>
  <c r="BA7" i="38" s="1"/>
  <c r="BB7" i="38" s="1"/>
  <c r="W50" i="38"/>
  <c r="Y50" i="38"/>
  <c r="Z50" i="38"/>
  <c r="AZ50" i="38" s="1"/>
  <c r="AU50" i="38"/>
  <c r="M7" i="38"/>
  <c r="L11" i="38"/>
  <c r="M11" i="38"/>
  <c r="AG11" i="38" s="1"/>
  <c r="N3" i="38"/>
  <c r="M3" i="38"/>
  <c r="Y49" i="38"/>
  <c r="L96" i="38"/>
  <c r="M92" i="38"/>
  <c r="V115" i="38"/>
  <c r="AY115" i="38" s="1"/>
  <c r="U19" i="38"/>
  <c r="Z19" i="38"/>
  <c r="AZ19" i="38" s="1"/>
  <c r="Z12" i="38"/>
  <c r="AZ12" i="38" s="1"/>
  <c r="Q67" i="38"/>
  <c r="BA67" i="38" s="1"/>
  <c r="BB67" i="38" s="1"/>
  <c r="U34" i="38"/>
  <c r="Z34" i="38"/>
  <c r="AZ34" i="38" s="1"/>
  <c r="U58" i="38"/>
  <c r="AB14" i="38"/>
  <c r="Z98" i="38"/>
  <c r="AZ98" i="38" s="1"/>
  <c r="V98" i="38"/>
  <c r="AY98" i="38" s="1"/>
  <c r="AH49" i="38"/>
  <c r="Z10" i="38"/>
  <c r="AZ10" i="38" s="1"/>
  <c r="U50" i="38"/>
  <c r="Z20" i="38"/>
  <c r="AZ20" i="38" s="1"/>
  <c r="V20" i="38"/>
  <c r="AY20" i="38" s="1"/>
  <c r="AA15" i="38"/>
  <c r="Y15" i="38"/>
  <c r="S64" i="38"/>
  <c r="Q72" i="38"/>
  <c r="BA72" i="38" s="1"/>
  <c r="Z62" i="38"/>
  <c r="AZ62" i="38" s="1"/>
  <c r="N14" i="38"/>
  <c r="N33" i="38"/>
  <c r="L33" i="38"/>
  <c r="AB95" i="38"/>
  <c r="M95" i="38"/>
  <c r="Z95" i="38"/>
  <c r="AZ95" i="38" s="1"/>
  <c r="BB95" i="38" s="1"/>
  <c r="N95" i="38"/>
  <c r="U95" i="38"/>
  <c r="F97" i="38"/>
  <c r="G97" i="38" s="1"/>
  <c r="Y97" i="38" s="1"/>
  <c r="V112" i="38"/>
  <c r="AY112" i="38" s="1"/>
  <c r="BB112" i="38" s="1"/>
  <c r="W112" i="38"/>
  <c r="AB112" i="38"/>
  <c r="P112" i="38"/>
  <c r="R112" i="38"/>
  <c r="Y112" i="38"/>
  <c r="Z112" i="38"/>
  <c r="AZ112" i="38" s="1"/>
  <c r="AX125" i="38"/>
  <c r="F125" i="38"/>
  <c r="G125" i="38" s="1"/>
  <c r="AX117" i="38"/>
  <c r="F117" i="38"/>
  <c r="G117" i="38" s="1"/>
  <c r="AX69" i="38"/>
  <c r="F69" i="38"/>
  <c r="G69" i="38" s="1"/>
  <c r="AX61" i="38"/>
  <c r="AH61" i="38"/>
  <c r="F61" i="38"/>
  <c r="G61" i="38" s="1"/>
  <c r="AX53" i="38"/>
  <c r="F53" i="38"/>
  <c r="G53" i="38" s="1"/>
  <c r="AX45" i="38"/>
  <c r="AH45" i="38"/>
  <c r="AX37" i="38"/>
  <c r="F37" i="38"/>
  <c r="G37" i="38" s="1"/>
  <c r="AX29" i="38"/>
  <c r="AH29" i="38"/>
  <c r="AX21" i="38"/>
  <c r="AH21" i="38"/>
  <c r="F21" i="38"/>
  <c r="G21" i="38" s="1"/>
  <c r="AX13" i="38"/>
  <c r="F13" i="38"/>
  <c r="G13" i="38" s="1"/>
  <c r="U13" i="38" s="1"/>
  <c r="AH13" i="38"/>
  <c r="AX5" i="38"/>
  <c r="AH5" i="38"/>
  <c r="F5" i="38"/>
  <c r="G5" i="38" s="1"/>
  <c r="AB5" i="38" s="1"/>
  <c r="M128" i="38"/>
  <c r="L128" i="38"/>
  <c r="M112" i="38"/>
  <c r="L112" i="38"/>
  <c r="M89" i="38"/>
  <c r="N89" i="38"/>
  <c r="L65" i="38"/>
  <c r="M65" i="38"/>
  <c r="AG65" i="38" s="1"/>
  <c r="N65" i="38"/>
  <c r="M58" i="38"/>
  <c r="AG58" i="38" s="1"/>
  <c r="L58" i="38"/>
  <c r="N18" i="38"/>
  <c r="M18" i="38"/>
  <c r="L18" i="38"/>
  <c r="R84" i="38"/>
  <c r="Q84" i="38"/>
  <c r="BA84" i="38" s="1"/>
  <c r="BB84" i="38" s="1"/>
  <c r="V84" i="38"/>
  <c r="AY84" i="38" s="1"/>
  <c r="S84" i="38"/>
  <c r="W84" i="38"/>
  <c r="N92" i="38"/>
  <c r="AB19" i="38"/>
  <c r="Q19" i="38"/>
  <c r="BA19" i="38" s="1"/>
  <c r="BB19" i="38" s="1"/>
  <c r="V12" i="38"/>
  <c r="AY12" i="38" s="1"/>
  <c r="BB12" i="38" s="1"/>
  <c r="Y34" i="38"/>
  <c r="Z58" i="38"/>
  <c r="AZ58" i="38" s="1"/>
  <c r="Z14" i="38"/>
  <c r="AZ14" i="38" s="1"/>
  <c r="F25" i="38"/>
  <c r="G25" i="38" s="1"/>
  <c r="F57" i="38"/>
  <c r="G57" i="38" s="1"/>
  <c r="W10" i="38"/>
  <c r="AB50" i="38"/>
  <c r="P50" i="38"/>
  <c r="W20" i="38"/>
  <c r="R50" i="38"/>
  <c r="Z15" i="38"/>
  <c r="AZ15" i="38" s="1"/>
  <c r="L10" i="38"/>
  <c r="P22" i="38"/>
  <c r="S52" i="38"/>
  <c r="S72" i="38"/>
  <c r="AA46" i="38"/>
  <c r="V15" i="38"/>
  <c r="AY15" i="38" s="1"/>
  <c r="S113" i="38"/>
  <c r="W77" i="38"/>
  <c r="V77" i="38"/>
  <c r="AY77" i="38" s="1"/>
  <c r="Z77" i="38"/>
  <c r="AZ77" i="38" s="1"/>
  <c r="Y77" i="38"/>
  <c r="R77" i="38"/>
  <c r="AA77" i="38"/>
  <c r="M54" i="38"/>
  <c r="M38" i="38"/>
  <c r="N36" i="38"/>
  <c r="M36" i="38"/>
  <c r="N61" i="38"/>
  <c r="M61" i="38"/>
  <c r="AG61" i="38" s="1"/>
  <c r="M66" i="38"/>
  <c r="N66" i="38"/>
  <c r="L97" i="38"/>
  <c r="M97" i="38"/>
  <c r="S122" i="38"/>
  <c r="P122" i="38"/>
  <c r="W122" i="38"/>
  <c r="Q122" i="38"/>
  <c r="BA122" i="38" s="1"/>
  <c r="U122" i="38"/>
  <c r="Y122" i="38"/>
  <c r="U128" i="38"/>
  <c r="S128" i="38"/>
  <c r="W128" i="38"/>
  <c r="R128" i="38"/>
  <c r="AA128" i="38"/>
  <c r="V128" i="38"/>
  <c r="AY128" i="38" s="1"/>
  <c r="N17" i="38"/>
  <c r="M17" i="38"/>
  <c r="AG17" i="38" s="1"/>
  <c r="U15" i="38"/>
  <c r="AG32" i="38"/>
  <c r="V123" i="38"/>
  <c r="AY123" i="38" s="1"/>
  <c r="P20" i="38"/>
  <c r="N78" i="37"/>
  <c r="M78" i="37"/>
  <c r="P78" i="37"/>
  <c r="V78" i="37"/>
  <c r="AY78" i="37" s="1"/>
  <c r="S78" i="37"/>
  <c r="L78" i="37"/>
  <c r="R78" i="37"/>
  <c r="N46" i="37"/>
  <c r="L46" i="37"/>
  <c r="W114" i="37"/>
  <c r="V114" i="37"/>
  <c r="AY114" i="37" s="1"/>
  <c r="Z114" i="37"/>
  <c r="AZ114" i="37" s="1"/>
  <c r="U114" i="37"/>
  <c r="AB114" i="37"/>
  <c r="R114" i="37"/>
  <c r="Y114" i="37"/>
  <c r="Z40" i="37"/>
  <c r="AZ40" i="37" s="1"/>
  <c r="L86" i="37"/>
  <c r="Y25" i="37"/>
  <c r="S94" i="37"/>
  <c r="Q114" i="37"/>
  <c r="BA114" i="37" s="1"/>
  <c r="Y107" i="37"/>
  <c r="AS114" i="37"/>
  <c r="AF114" i="37" s="1"/>
  <c r="W40" i="37"/>
  <c r="N44" i="37"/>
  <c r="L44" i="37"/>
  <c r="S96" i="37"/>
  <c r="Y96" i="37"/>
  <c r="Q96" i="37"/>
  <c r="BA96" i="37" s="1"/>
  <c r="BB96" i="37" s="1"/>
  <c r="Z96" i="37"/>
  <c r="AZ96" i="37" s="1"/>
  <c r="U103" i="37"/>
  <c r="V103" i="37"/>
  <c r="AY103" i="37" s="1"/>
  <c r="AS103" i="37"/>
  <c r="AF103" i="37" s="1"/>
  <c r="AA103" i="37"/>
  <c r="Q103" i="37"/>
  <c r="BA103" i="37" s="1"/>
  <c r="S103" i="37"/>
  <c r="Q52" i="37"/>
  <c r="BA52" i="37" s="1"/>
  <c r="Y52" i="37"/>
  <c r="Z52" i="37"/>
  <c r="AZ52" i="37" s="1"/>
  <c r="V52" i="37"/>
  <c r="AY52" i="37" s="1"/>
  <c r="AB52" i="37"/>
  <c r="U52" i="37"/>
  <c r="R52" i="37"/>
  <c r="AA52" i="37"/>
  <c r="M109" i="37"/>
  <c r="L109" i="37"/>
  <c r="N10" i="37"/>
  <c r="L10" i="37"/>
  <c r="AA25" i="37"/>
  <c r="Z33" i="37"/>
  <c r="AZ33" i="37" s="1"/>
  <c r="W95" i="37"/>
  <c r="U95" i="37"/>
  <c r="AB95" i="37"/>
  <c r="Q95" i="37"/>
  <c r="BA95" i="37" s="1"/>
  <c r="BB95" i="37" s="1"/>
  <c r="V95" i="37"/>
  <c r="AY95" i="37" s="1"/>
  <c r="M49" i="37"/>
  <c r="M46" i="37"/>
  <c r="P114" i="37"/>
  <c r="W52" i="37"/>
  <c r="AX98" i="37"/>
  <c r="F98" i="37"/>
  <c r="G98" i="37" s="1"/>
  <c r="AX82" i="37"/>
  <c r="F82" i="37"/>
  <c r="G82" i="37" s="1"/>
  <c r="AE43" i="37" a="1"/>
  <c r="AE43" i="37" s="1"/>
  <c r="AA43" i="37"/>
  <c r="R43" i="37"/>
  <c r="AX19" i="37"/>
  <c r="AH19" i="37"/>
  <c r="AX11" i="37"/>
  <c r="AH11" i="37"/>
  <c r="L124" i="37"/>
  <c r="N124" i="37"/>
  <c r="L110" i="37"/>
  <c r="M110" i="37"/>
  <c r="N110" i="37"/>
  <c r="N63" i="37"/>
  <c r="M29" i="37"/>
  <c r="L56" i="37"/>
  <c r="W43" i="37"/>
  <c r="Q88" i="37"/>
  <c r="BA88" i="37" s="1"/>
  <c r="AB120" i="37"/>
  <c r="Z103" i="37"/>
  <c r="AZ103" i="37" s="1"/>
  <c r="W128" i="37"/>
  <c r="AA128" i="37"/>
  <c r="AB128" i="37"/>
  <c r="AE94" i="37" a="1"/>
  <c r="AE94" i="37" s="1"/>
  <c r="U94" i="37"/>
  <c r="Z94" i="37"/>
  <c r="AZ94" i="37" s="1"/>
  <c r="Q94" i="37"/>
  <c r="BA94" i="37" s="1"/>
  <c r="BB94" i="37" s="1"/>
  <c r="AB94" i="37"/>
  <c r="L54" i="37"/>
  <c r="Z54" i="37"/>
  <c r="AZ54" i="37" s="1"/>
  <c r="V54" i="37"/>
  <c r="AY54" i="37" s="1"/>
  <c r="U54" i="37"/>
  <c r="AB54" i="37"/>
  <c r="AA54" i="37"/>
  <c r="M54" i="37"/>
  <c r="AG54" i="37" s="1"/>
  <c r="U78" i="37"/>
  <c r="AB78" i="37"/>
  <c r="AA78" i="37"/>
  <c r="Q78" i="37"/>
  <c r="BA78" i="37" s="1"/>
  <c r="AE78" i="37" a="1"/>
  <c r="AE78" i="37" s="1"/>
  <c r="Y78" i="37"/>
  <c r="AX113" i="37"/>
  <c r="F113" i="37"/>
  <c r="G113" i="37" s="1"/>
  <c r="V73" i="37"/>
  <c r="AY73" i="37" s="1"/>
  <c r="U73" i="37"/>
  <c r="W73" i="37"/>
  <c r="AB73" i="37"/>
  <c r="Y73" i="37"/>
  <c r="P73" i="37"/>
  <c r="AX66" i="37"/>
  <c r="F66" i="37"/>
  <c r="G66" i="37" s="1"/>
  <c r="AX58" i="37"/>
  <c r="F58" i="37"/>
  <c r="G58" i="37" s="1"/>
  <c r="AX34" i="37"/>
  <c r="F34" i="37"/>
  <c r="G34" i="37" s="1"/>
  <c r="AH34" i="37"/>
  <c r="AX10" i="37"/>
  <c r="F10" i="37"/>
  <c r="G10" i="37" s="1"/>
  <c r="L101" i="37"/>
  <c r="Z101" i="37"/>
  <c r="AZ101" i="37" s="1"/>
  <c r="W101" i="37"/>
  <c r="M101" i="37"/>
  <c r="AA101" i="37"/>
  <c r="N93" i="37"/>
  <c r="L93" i="37"/>
  <c r="M93" i="37"/>
  <c r="N62" i="37"/>
  <c r="M62" i="37"/>
  <c r="N55" i="37"/>
  <c r="L55" i="37"/>
  <c r="U48" i="37"/>
  <c r="AA48" i="37"/>
  <c r="AE48" i="37" a="1"/>
  <c r="AE48" i="37" s="1"/>
  <c r="AU48" i="37"/>
  <c r="AB48" i="37"/>
  <c r="V33" i="37"/>
  <c r="AY33" i="37" s="1"/>
  <c r="S33" i="37"/>
  <c r="U33" i="37"/>
  <c r="P33" i="37"/>
  <c r="R33" i="37"/>
  <c r="AU33" i="37"/>
  <c r="AA33" i="37"/>
  <c r="AE33" i="37" a="1"/>
  <c r="AE33" i="37" s="1"/>
  <c r="W33" i="37"/>
  <c r="N42" i="37"/>
  <c r="M42" i="37"/>
  <c r="P107" i="37"/>
  <c r="W107" i="37"/>
  <c r="Q107" i="37"/>
  <c r="BA107" i="37" s="1"/>
  <c r="BB107" i="37" s="1"/>
  <c r="S107" i="37"/>
  <c r="AA107" i="37"/>
  <c r="U107" i="37"/>
  <c r="Z107" i="37"/>
  <c r="AZ107" i="37" s="1"/>
  <c r="L33" i="37"/>
  <c r="N33" i="37"/>
  <c r="M33" i="37"/>
  <c r="R120" i="37"/>
  <c r="Y103" i="37"/>
  <c r="S114" i="37"/>
  <c r="R107" i="37"/>
  <c r="S38" i="37"/>
  <c r="Y38" i="37"/>
  <c r="AB38" i="37"/>
  <c r="AU38" i="37"/>
  <c r="AA38" i="37"/>
  <c r="U38" i="37"/>
  <c r="AX90" i="37"/>
  <c r="F90" i="37"/>
  <c r="G90" i="37" s="1"/>
  <c r="AX59" i="37"/>
  <c r="F59" i="37"/>
  <c r="G59" i="37" s="1"/>
  <c r="AX51" i="37"/>
  <c r="AG51" i="37"/>
  <c r="AX35" i="37"/>
  <c r="F35" i="37"/>
  <c r="G35" i="37" s="1"/>
  <c r="AH35" i="37"/>
  <c r="N117" i="37"/>
  <c r="M117" i="37"/>
  <c r="L117" i="37"/>
  <c r="N102" i="37"/>
  <c r="M102" i="37"/>
  <c r="L102" i="37"/>
  <c r="N40" i="37"/>
  <c r="V40" i="37"/>
  <c r="AY40" i="37" s="1"/>
  <c r="L40" i="37"/>
  <c r="N32" i="37"/>
  <c r="P32" i="37"/>
  <c r="V32" i="37"/>
  <c r="AY32" i="37" s="1"/>
  <c r="L63" i="37"/>
  <c r="L29" i="37"/>
  <c r="N56" i="37"/>
  <c r="Q33" i="37"/>
  <c r="BA33" i="37" s="1"/>
  <c r="BB33" i="37" s="1"/>
  <c r="AS120" i="37"/>
  <c r="AF120" i="37" s="1"/>
  <c r="R6" i="37"/>
  <c r="R103" i="37"/>
  <c r="V112" i="37"/>
  <c r="AY112" i="37" s="1"/>
  <c r="S112" i="37"/>
  <c r="Q112" i="37"/>
  <c r="BA112" i="37" s="1"/>
  <c r="BB112" i="37" s="1"/>
  <c r="Z112" i="37"/>
  <c r="AZ112" i="37" s="1"/>
  <c r="AE112" i="37" a="1"/>
  <c r="AE112" i="37" s="1"/>
  <c r="U112" i="37"/>
  <c r="Q38" i="37"/>
  <c r="BA38" i="37" s="1"/>
  <c r="N70" i="37"/>
  <c r="M23" i="37"/>
  <c r="AG23" i="37" s="1"/>
  <c r="N23" i="37"/>
  <c r="L23" i="37"/>
  <c r="L90" i="37"/>
  <c r="N90" i="37"/>
  <c r="M90" i="37"/>
  <c r="N126" i="37"/>
  <c r="M126" i="37"/>
  <c r="N49" i="37"/>
  <c r="N94" i="37"/>
  <c r="Y43" i="37"/>
  <c r="AB33" i="37"/>
  <c r="AB6" i="37"/>
  <c r="N109" i="37"/>
  <c r="R38" i="37"/>
  <c r="N9" i="37"/>
  <c r="AS88" i="37"/>
  <c r="AF88" i="37" s="1"/>
  <c r="Y88" i="37"/>
  <c r="Z88" i="37"/>
  <c r="AZ88" i="37" s="1"/>
  <c r="U88" i="37"/>
  <c r="P88" i="37"/>
  <c r="AA88" i="37"/>
  <c r="F106" i="37"/>
  <c r="G106" i="37" s="1"/>
  <c r="N108" i="37"/>
  <c r="L108" i="37"/>
  <c r="Z115" i="37"/>
  <c r="AZ115" i="37" s="1"/>
  <c r="BB115" i="37" s="1"/>
  <c r="P115" i="37"/>
  <c r="S115" i="37"/>
  <c r="V115" i="37"/>
  <c r="AY115" i="37" s="1"/>
  <c r="U115" i="37"/>
  <c r="AB115" i="37"/>
  <c r="Y115" i="37"/>
  <c r="Q115" i="37"/>
  <c r="BA115" i="37" s="1"/>
  <c r="AX127" i="37"/>
  <c r="F127" i="37"/>
  <c r="G127" i="37" s="1"/>
  <c r="AE127" i="37" s="1" a="1"/>
  <c r="AE127" i="37" s="1"/>
  <c r="M45" i="37"/>
  <c r="L45" i="37"/>
  <c r="N37" i="37"/>
  <c r="AA37" i="37"/>
  <c r="Z37" i="37"/>
  <c r="AZ37" i="37" s="1"/>
  <c r="V37" i="37"/>
  <c r="AY37" i="37" s="1"/>
  <c r="BB37" i="37" s="1"/>
  <c r="M37" i="37"/>
  <c r="AG37" i="37" s="1"/>
  <c r="Z22" i="37"/>
  <c r="AZ22" i="37" s="1"/>
  <c r="BB22" i="37" s="1"/>
  <c r="N22" i="37"/>
  <c r="W22" i="37"/>
  <c r="V22" i="37"/>
  <c r="AY22" i="37" s="1"/>
  <c r="U22" i="37"/>
  <c r="N14" i="37"/>
  <c r="M14" i="37"/>
  <c r="P14" i="37"/>
  <c r="R14" i="37"/>
  <c r="Q14" i="37"/>
  <c r="BA14" i="37" s="1"/>
  <c r="BB14" i="37" s="1"/>
  <c r="AA120" i="37"/>
  <c r="Q120" i="37"/>
  <c r="BA120" i="37" s="1"/>
  <c r="W120" i="37"/>
  <c r="Z120" i="37"/>
  <c r="AZ120" i="37" s="1"/>
  <c r="V120" i="37"/>
  <c r="AY120" i="37" s="1"/>
  <c r="Y120" i="37"/>
  <c r="S120" i="37"/>
  <c r="N25" i="37"/>
  <c r="M25" i="37"/>
  <c r="AG25" i="37" s="1"/>
  <c r="Z25" i="37"/>
  <c r="AZ25" i="37" s="1"/>
  <c r="V25" i="37"/>
  <c r="AY25" i="37" s="1"/>
  <c r="AB25" i="37"/>
  <c r="W37" i="37"/>
  <c r="L94" i="37"/>
  <c r="L32" i="37"/>
  <c r="Y22" i="37"/>
  <c r="Y48" i="37"/>
  <c r="Y95" i="37"/>
  <c r="S52" i="37"/>
  <c r="V38" i="37"/>
  <c r="AY38" i="37" s="1"/>
  <c r="L25" i="37"/>
  <c r="L9" i="37"/>
  <c r="L11" i="37"/>
  <c r="M11" i="37"/>
  <c r="AU13" i="37"/>
  <c r="P13" i="37"/>
  <c r="AA13" i="37"/>
  <c r="Y13" i="37"/>
  <c r="Q13" i="37"/>
  <c r="BA13" i="37" s="1"/>
  <c r="BB13" i="37" s="1"/>
  <c r="R13" i="37"/>
  <c r="U13" i="37"/>
  <c r="R18" i="37"/>
  <c r="V18" i="37"/>
  <c r="AY18" i="37" s="1"/>
  <c r="AA18" i="37"/>
  <c r="U18" i="37"/>
  <c r="Z18" i="37"/>
  <c r="AZ18" i="37" s="1"/>
  <c r="P18" i="37"/>
  <c r="AB18" i="37"/>
  <c r="W18" i="37"/>
  <c r="Q55" i="37"/>
  <c r="BA55" i="37" s="1"/>
  <c r="U55" i="37"/>
  <c r="Z55" i="37"/>
  <c r="AZ55" i="37" s="1"/>
  <c r="AU55" i="37"/>
  <c r="Y55" i="37"/>
  <c r="AX63" i="37"/>
  <c r="F63" i="37"/>
  <c r="G63" i="37" s="1"/>
  <c r="AH63" i="37"/>
  <c r="AX55" i="37"/>
  <c r="AH55" i="37"/>
  <c r="AX15" i="37"/>
  <c r="F15" i="37"/>
  <c r="G15" i="37" s="1"/>
  <c r="U15" i="37" s="1"/>
  <c r="AX7" i="37"/>
  <c r="F7" i="37"/>
  <c r="G7" i="37" s="1"/>
  <c r="L121" i="37"/>
  <c r="N121" i="37"/>
  <c r="M98" i="37"/>
  <c r="L98" i="37"/>
  <c r="N82" i="37"/>
  <c r="M82" i="37"/>
  <c r="L66" i="37"/>
  <c r="N66" i="37"/>
  <c r="P6" i="37"/>
  <c r="W6" i="37"/>
  <c r="Y6" i="37"/>
  <c r="U6" i="37"/>
  <c r="S6" i="37"/>
  <c r="Z6" i="37"/>
  <c r="AZ6" i="37" s="1"/>
  <c r="M18" i="37"/>
  <c r="AG18" i="37" s="1"/>
  <c r="L18" i="37"/>
  <c r="N18" i="37"/>
  <c r="AG3" i="37"/>
  <c r="AB40" i="37"/>
  <c r="M32" i="37"/>
  <c r="W25" i="37"/>
  <c r="Z48" i="37"/>
  <c r="AZ48" i="37" s="1"/>
  <c r="Z95" i="37"/>
  <c r="AZ95" i="37" s="1"/>
  <c r="W115" i="37"/>
  <c r="M108" i="37"/>
  <c r="S83" i="37"/>
  <c r="W83" i="37"/>
  <c r="P83" i="37"/>
  <c r="AB83" i="37"/>
  <c r="U83" i="37"/>
  <c r="R83" i="37"/>
  <c r="Q83" i="37"/>
  <c r="BA83" i="37" s="1"/>
  <c r="Z83" i="37"/>
  <c r="AZ83" i="37" s="1"/>
  <c r="BB83" i="37" s="1"/>
  <c r="AS84" i="37"/>
  <c r="AF84" i="37" s="1"/>
  <c r="R84" i="37"/>
  <c r="P84" i="37"/>
  <c r="Z84" i="37"/>
  <c r="AZ84" i="37" s="1"/>
  <c r="V84" i="37"/>
  <c r="AY84" i="37" s="1"/>
  <c r="W84" i="37"/>
  <c r="Q84" i="37"/>
  <c r="BA84" i="37" s="1"/>
  <c r="AU52" i="37"/>
  <c r="AV94" i="37" s="1"/>
  <c r="L37" i="37"/>
  <c r="AB37" i="37"/>
  <c r="F11" i="37"/>
  <c r="G11" i="37" s="1"/>
  <c r="F19" i="37"/>
  <c r="G19" i="37" s="1"/>
  <c r="P38" i="37"/>
  <c r="M70" i="37"/>
  <c r="M84" i="37"/>
  <c r="N84" i="37"/>
  <c r="F102" i="37"/>
  <c r="G102" i="37" s="1"/>
  <c r="AX125" i="37"/>
  <c r="F125" i="37"/>
  <c r="G125" i="37" s="1"/>
  <c r="F119" i="37"/>
  <c r="G119" i="37" s="1"/>
  <c r="AA119" i="37" s="1"/>
  <c r="AG7" i="37"/>
  <c r="V51" i="36"/>
  <c r="AY51" i="36" s="1"/>
  <c r="Y51" i="36"/>
  <c r="AU51" i="36"/>
  <c r="AA51" i="36"/>
  <c r="AB51" i="36"/>
  <c r="AE51" i="36" a="1"/>
  <c r="AE51" i="36" s="1"/>
  <c r="U51" i="36"/>
  <c r="P51" i="36"/>
  <c r="W51" i="36"/>
  <c r="S51" i="36"/>
  <c r="Z24" i="36"/>
  <c r="AZ24" i="36" s="1"/>
  <c r="AA24" i="36"/>
  <c r="AB24" i="36"/>
  <c r="AE24" i="36" a="1"/>
  <c r="AE24" i="36" s="1"/>
  <c r="Q24" i="36"/>
  <c r="BA24" i="36" s="1"/>
  <c r="BB24" i="36" s="1"/>
  <c r="AU24" i="36"/>
  <c r="AV85" i="36" s="1"/>
  <c r="V67" i="36"/>
  <c r="AY67" i="36" s="1"/>
  <c r="U67" i="36"/>
  <c r="AE67" i="36" a="1"/>
  <c r="AE67" i="36" s="1"/>
  <c r="AA67" i="36"/>
  <c r="W67" i="36"/>
  <c r="AB67" i="36"/>
  <c r="R67" i="36"/>
  <c r="Y67" i="36"/>
  <c r="Z67" i="36"/>
  <c r="AZ67" i="36" s="1"/>
  <c r="P94" i="36"/>
  <c r="V94" i="36"/>
  <c r="AY94" i="36" s="1"/>
  <c r="AS94" i="36"/>
  <c r="AF94" i="36" s="1"/>
  <c r="R94" i="36"/>
  <c r="S94" i="36"/>
  <c r="N124" i="36"/>
  <c r="M124" i="36"/>
  <c r="L124" i="36"/>
  <c r="N92" i="36"/>
  <c r="L92" i="36"/>
  <c r="M92" i="36"/>
  <c r="N127" i="36"/>
  <c r="L127" i="36"/>
  <c r="L88" i="36"/>
  <c r="N88" i="36"/>
  <c r="N122" i="36"/>
  <c r="L25" i="36"/>
  <c r="AA80" i="36"/>
  <c r="U101" i="36"/>
  <c r="P101" i="36"/>
  <c r="M56" i="36"/>
  <c r="M6" i="36"/>
  <c r="N6" i="36"/>
  <c r="U33" i="36"/>
  <c r="R33" i="36"/>
  <c r="V33" i="36"/>
  <c r="AY33" i="36" s="1"/>
  <c r="AB33" i="36"/>
  <c r="P33" i="36"/>
  <c r="M85" i="36"/>
  <c r="L85" i="36"/>
  <c r="AX108" i="36"/>
  <c r="F108" i="36"/>
  <c r="G108" i="36" s="1"/>
  <c r="AX84" i="36"/>
  <c r="F84" i="36"/>
  <c r="G84" i="36" s="1"/>
  <c r="AX68" i="36"/>
  <c r="F68" i="36"/>
  <c r="G68" i="36" s="1"/>
  <c r="AX37" i="36"/>
  <c r="AH37" i="36"/>
  <c r="AX13" i="36"/>
  <c r="AH13" i="36"/>
  <c r="AX6" i="36"/>
  <c r="F6" i="36"/>
  <c r="G6" i="36" s="1"/>
  <c r="Q6" i="36" s="1"/>
  <c r="BA6" i="36" s="1"/>
  <c r="N39" i="36"/>
  <c r="S39" i="36"/>
  <c r="M39" i="36"/>
  <c r="L31" i="36"/>
  <c r="M31" i="36"/>
  <c r="AG31" i="36" s="1"/>
  <c r="N31" i="36"/>
  <c r="N8" i="36"/>
  <c r="M8" i="36"/>
  <c r="N77" i="36"/>
  <c r="M77" i="36"/>
  <c r="AB16" i="36"/>
  <c r="L48" i="36"/>
  <c r="M48" i="36"/>
  <c r="AG48" i="36" s="1"/>
  <c r="L77" i="36"/>
  <c r="AB94" i="36"/>
  <c r="AA17" i="36"/>
  <c r="AB80" i="36"/>
  <c r="V120" i="36"/>
  <c r="AY120" i="36" s="1"/>
  <c r="AB120" i="36"/>
  <c r="P120" i="36"/>
  <c r="U120" i="36"/>
  <c r="P81" i="36"/>
  <c r="S81" i="36"/>
  <c r="AS81" i="36"/>
  <c r="AF81" i="36" s="1"/>
  <c r="Q81" i="36"/>
  <c r="BA81" i="36" s="1"/>
  <c r="L56" i="36"/>
  <c r="AH6" i="36"/>
  <c r="N30" i="36"/>
  <c r="M30" i="36"/>
  <c r="AG30" i="36" s="1"/>
  <c r="AH52" i="36"/>
  <c r="N117" i="36"/>
  <c r="M117" i="36"/>
  <c r="L117" i="36"/>
  <c r="M86" i="36"/>
  <c r="N86" i="36"/>
  <c r="L86" i="36"/>
  <c r="N62" i="36"/>
  <c r="M62" i="36"/>
  <c r="AG62" i="36" s="1"/>
  <c r="M54" i="36"/>
  <c r="V54" i="36"/>
  <c r="AY54" i="36" s="1"/>
  <c r="Q54" i="36"/>
  <c r="BA54" i="36" s="1"/>
  <c r="BB54" i="36" s="1"/>
  <c r="N54" i="36"/>
  <c r="P54" i="36"/>
  <c r="S54" i="36"/>
  <c r="L38" i="36"/>
  <c r="N38" i="36"/>
  <c r="M38" i="36"/>
  <c r="N22" i="36"/>
  <c r="L22" i="36"/>
  <c r="V22" i="36"/>
  <c r="AY22" i="36" s="1"/>
  <c r="S22" i="36"/>
  <c r="M22" i="36"/>
  <c r="R22" i="36"/>
  <c r="M7" i="36"/>
  <c r="L7" i="36"/>
  <c r="N7" i="36"/>
  <c r="V7" i="36"/>
  <c r="AY7" i="36" s="1"/>
  <c r="U94" i="36"/>
  <c r="U30" i="36"/>
  <c r="W30" i="36"/>
  <c r="AB30" i="36"/>
  <c r="AA30" i="36"/>
  <c r="S30" i="36"/>
  <c r="L122" i="36"/>
  <c r="Q94" i="36"/>
  <c r="BA94" i="36" s="1"/>
  <c r="M25" i="36"/>
  <c r="Q39" i="36"/>
  <c r="BA39" i="36" s="1"/>
  <c r="BB39" i="36" s="1"/>
  <c r="M127" i="36"/>
  <c r="AA94" i="36"/>
  <c r="W94" i="36"/>
  <c r="N85" i="36"/>
  <c r="S103" i="36"/>
  <c r="AA103" i="36"/>
  <c r="W103" i="36"/>
  <c r="Z103" i="36"/>
  <c r="AZ103" i="36" s="1"/>
  <c r="AB103" i="36"/>
  <c r="Z30" i="36"/>
  <c r="AZ30" i="36" s="1"/>
  <c r="BB30" i="36" s="1"/>
  <c r="Q5" i="36"/>
  <c r="BA5" i="36" s="1"/>
  <c r="BB5" i="36" s="1"/>
  <c r="S5" i="36"/>
  <c r="AA5" i="36"/>
  <c r="Y5" i="36"/>
  <c r="AU5" i="36"/>
  <c r="AV97" i="36" s="1"/>
  <c r="R5" i="36"/>
  <c r="V30" i="36"/>
  <c r="AY30" i="36" s="1"/>
  <c r="W17" i="36"/>
  <c r="AB25" i="36"/>
  <c r="Z25" i="36"/>
  <c r="AZ25" i="36" s="1"/>
  <c r="Y25" i="36"/>
  <c r="M40" i="36"/>
  <c r="V40" i="36"/>
  <c r="AY40" i="36" s="1"/>
  <c r="L40" i="36"/>
  <c r="P40" i="36"/>
  <c r="U102" i="36"/>
  <c r="Z102" i="36"/>
  <c r="AZ102" i="36" s="1"/>
  <c r="R102" i="36"/>
  <c r="P102" i="36"/>
  <c r="Q102" i="36"/>
  <c r="BA102" i="36" s="1"/>
  <c r="BB102" i="36" s="1"/>
  <c r="W102" i="36"/>
  <c r="AA102" i="36"/>
  <c r="S102" i="36"/>
  <c r="M109" i="36"/>
  <c r="L109" i="36"/>
  <c r="AX2" i="36"/>
  <c r="F2" i="36"/>
  <c r="G2" i="36" s="1"/>
  <c r="AX114" i="36"/>
  <c r="F114" i="36"/>
  <c r="G114" i="36" s="1"/>
  <c r="AX82" i="36"/>
  <c r="F82" i="36"/>
  <c r="G82" i="36" s="1"/>
  <c r="AX35" i="36"/>
  <c r="F35" i="36"/>
  <c r="G35" i="36" s="1"/>
  <c r="S35" i="36" s="1"/>
  <c r="AH35" i="36"/>
  <c r="AX19" i="36"/>
  <c r="AH19" i="36"/>
  <c r="F19" i="36"/>
  <c r="G19" i="36" s="1"/>
  <c r="AX4" i="36"/>
  <c r="AH4" i="36"/>
  <c r="F4" i="36"/>
  <c r="G4" i="36" s="1"/>
  <c r="N116" i="36"/>
  <c r="M116" i="36"/>
  <c r="L116" i="36"/>
  <c r="Q116" i="36"/>
  <c r="BA116" i="36" s="1"/>
  <c r="BB116" i="36" s="1"/>
  <c r="M108" i="36"/>
  <c r="L108" i="36"/>
  <c r="N108" i="36"/>
  <c r="L101" i="36"/>
  <c r="N101" i="36"/>
  <c r="M93" i="36"/>
  <c r="L93" i="36"/>
  <c r="N93" i="36"/>
  <c r="N69" i="36"/>
  <c r="M69" i="36"/>
  <c r="V45" i="36"/>
  <c r="AY45" i="36" s="1"/>
  <c r="BB45" i="36" s="1"/>
  <c r="AA45" i="36"/>
  <c r="U45" i="36"/>
  <c r="N45" i="36"/>
  <c r="Y45" i="36"/>
  <c r="L45" i="36"/>
  <c r="AB45" i="36"/>
  <c r="S50" i="36"/>
  <c r="Q50" i="36"/>
  <c r="BA50" i="36" s="1"/>
  <c r="P50" i="36"/>
  <c r="Y50" i="36"/>
  <c r="W50" i="36"/>
  <c r="R50" i="36"/>
  <c r="N16" i="36"/>
  <c r="M16" i="36"/>
  <c r="AG16" i="36" s="1"/>
  <c r="L16" i="36"/>
  <c r="N33" i="36"/>
  <c r="L33" i="36"/>
  <c r="N80" i="36"/>
  <c r="L80" i="36"/>
  <c r="F13" i="36"/>
  <c r="G13" i="36" s="1"/>
  <c r="L17" i="36"/>
  <c r="Y96" i="36"/>
  <c r="Q119" i="36"/>
  <c r="BA119" i="36" s="1"/>
  <c r="BB119" i="36" s="1"/>
  <c r="Z50" i="36"/>
  <c r="AZ50" i="36" s="1"/>
  <c r="Z94" i="36"/>
  <c r="AZ94" i="36" s="1"/>
  <c r="BB94" i="36" s="1"/>
  <c r="W33" i="36"/>
  <c r="Y33" i="36"/>
  <c r="V16" i="36"/>
  <c r="AY16" i="36" s="1"/>
  <c r="F37" i="36"/>
  <c r="G37" i="36" s="1"/>
  <c r="Z59" i="36"/>
  <c r="AZ59" i="36" s="1"/>
  <c r="U59" i="36"/>
  <c r="AA59" i="36"/>
  <c r="W59" i="36"/>
  <c r="AB59" i="36"/>
  <c r="R59" i="36"/>
  <c r="AX129" i="36"/>
  <c r="F129" i="36"/>
  <c r="G129" i="36" s="1"/>
  <c r="AX65" i="36"/>
  <c r="F65" i="36"/>
  <c r="G65" i="36" s="1"/>
  <c r="U65" i="36" s="1"/>
  <c r="AH65" i="36"/>
  <c r="AG65" i="36"/>
  <c r="AX57" i="36"/>
  <c r="AH57" i="36"/>
  <c r="F57" i="36"/>
  <c r="G57" i="36" s="1"/>
  <c r="AX49" i="36"/>
  <c r="F49" i="36"/>
  <c r="G49" i="36" s="1"/>
  <c r="AH49" i="36"/>
  <c r="AB18" i="36"/>
  <c r="AA18" i="36"/>
  <c r="V18" i="36"/>
  <c r="AY18" i="36" s="1"/>
  <c r="Z18" i="36"/>
  <c r="AZ18" i="36" s="1"/>
  <c r="P18" i="36"/>
  <c r="S18" i="36"/>
  <c r="Y3" i="36"/>
  <c r="AA3" i="36"/>
  <c r="AU3" i="36"/>
  <c r="M10" i="36"/>
  <c r="AG10" i="36" s="1"/>
  <c r="L10" i="36"/>
  <c r="AG60" i="36"/>
  <c r="R119" i="36"/>
  <c r="U50" i="36"/>
  <c r="M119" i="36"/>
  <c r="M87" i="36"/>
  <c r="Z33" i="36"/>
  <c r="AZ33" i="36" s="1"/>
  <c r="BB33" i="36" s="1"/>
  <c r="S33" i="36"/>
  <c r="W16" i="36"/>
  <c r="AH21" i="36"/>
  <c r="AX128" i="36"/>
  <c r="F128" i="36"/>
  <c r="G128" i="36" s="1"/>
  <c r="L2" i="36"/>
  <c r="M2" i="36"/>
  <c r="U14" i="36"/>
  <c r="W14" i="36"/>
  <c r="L94" i="36"/>
  <c r="N94" i="36"/>
  <c r="V119" i="36"/>
  <c r="AY119" i="36" s="1"/>
  <c r="S119" i="36"/>
  <c r="L119" i="36"/>
  <c r="P119" i="36"/>
  <c r="M64" i="36"/>
  <c r="AG64" i="36" s="1"/>
  <c r="N64" i="36"/>
  <c r="N106" i="36"/>
  <c r="V39" i="36"/>
  <c r="AY39" i="36" s="1"/>
  <c r="R101" i="36"/>
  <c r="AB50" i="36"/>
  <c r="M88" i="36"/>
  <c r="F52" i="36"/>
  <c r="G52" i="36" s="1"/>
  <c r="P52" i="36" s="1"/>
  <c r="V53" i="36"/>
  <c r="AY53" i="36" s="1"/>
  <c r="W53" i="36"/>
  <c r="AB53" i="36"/>
  <c r="S53" i="36"/>
  <c r="R53" i="36"/>
  <c r="U53" i="36"/>
  <c r="Q53" i="36"/>
  <c r="BA53" i="36" s="1"/>
  <c r="BB53" i="36" s="1"/>
  <c r="Y53" i="36"/>
  <c r="AA53" i="36"/>
  <c r="AU30" i="36"/>
  <c r="Y30" i="36"/>
  <c r="N10" i="36"/>
  <c r="N48" i="36"/>
  <c r="Z16" i="36"/>
  <c r="AZ16" i="36" s="1"/>
  <c r="P16" i="36"/>
  <c r="Y16" i="36"/>
  <c r="AU16" i="36"/>
  <c r="AA16" i="36"/>
  <c r="S16" i="36"/>
  <c r="N18" i="36"/>
  <c r="L18" i="36"/>
  <c r="W117" i="36"/>
  <c r="AE117" i="36" a="1"/>
  <c r="AE117" i="36" s="1"/>
  <c r="V117" i="36"/>
  <c r="AY117" i="36" s="1"/>
  <c r="AA117" i="36"/>
  <c r="U117" i="36"/>
  <c r="P117" i="36"/>
  <c r="N82" i="36"/>
  <c r="M82" i="36"/>
  <c r="L82" i="36"/>
  <c r="L58" i="36"/>
  <c r="M58" i="36"/>
  <c r="AG58" i="36" s="1"/>
  <c r="L50" i="36"/>
  <c r="N50" i="36"/>
  <c r="M50" i="36"/>
  <c r="U93" i="36"/>
  <c r="AH25" i="36"/>
  <c r="AH33" i="36"/>
  <c r="F62" i="36"/>
  <c r="G62" i="36" s="1"/>
  <c r="F64" i="36"/>
  <c r="G64" i="36" s="1"/>
  <c r="AE64" i="36" s="1" a="1"/>
  <c r="AE64" i="36" s="1"/>
  <c r="AD64" i="36" s="1"/>
  <c r="AC64" i="36" s="1"/>
  <c r="AH17" i="36"/>
  <c r="F110" i="36"/>
  <c r="G110" i="36" s="1"/>
  <c r="M92" i="35"/>
  <c r="L92" i="35"/>
  <c r="N92" i="35"/>
  <c r="N30" i="35"/>
  <c r="L30" i="35"/>
  <c r="M30" i="35"/>
  <c r="M6" i="35"/>
  <c r="AG6" i="35" s="1"/>
  <c r="N6" i="35"/>
  <c r="L6" i="35"/>
  <c r="N107" i="35"/>
  <c r="M107" i="35"/>
  <c r="L107" i="35"/>
  <c r="P59" i="35"/>
  <c r="M59" i="35"/>
  <c r="N59" i="35"/>
  <c r="L59" i="35"/>
  <c r="S59" i="35"/>
  <c r="Q59" i="35"/>
  <c r="BA59" i="35" s="1"/>
  <c r="BB59" i="35" s="1"/>
  <c r="R59" i="35"/>
  <c r="N60" i="35"/>
  <c r="L60" i="35"/>
  <c r="M60" i="35"/>
  <c r="N22" i="35"/>
  <c r="M22" i="35"/>
  <c r="AG22" i="35" s="1"/>
  <c r="U22" i="35"/>
  <c r="AA22" i="35"/>
  <c r="Y22" i="35"/>
  <c r="V22" i="35"/>
  <c r="AY22" i="35" s="1"/>
  <c r="AB22" i="35"/>
  <c r="L22" i="35"/>
  <c r="L97" i="35"/>
  <c r="M97" i="35"/>
  <c r="N97" i="35"/>
  <c r="R21" i="35"/>
  <c r="Z21" i="35"/>
  <c r="AZ21" i="35" s="1"/>
  <c r="AB21" i="35"/>
  <c r="P21" i="35"/>
  <c r="V21" i="35"/>
  <c r="AY21" i="35" s="1"/>
  <c r="Q21" i="35"/>
  <c r="BA21" i="35" s="1"/>
  <c r="AA21" i="35"/>
  <c r="W21" i="35"/>
  <c r="AU21" i="35"/>
  <c r="U21" i="35"/>
  <c r="Y21" i="35"/>
  <c r="S21" i="35"/>
  <c r="N112" i="35"/>
  <c r="M112" i="35"/>
  <c r="L112" i="35"/>
  <c r="AE27" i="35" a="1"/>
  <c r="AE27" i="35" s="1"/>
  <c r="V27" i="35"/>
  <c r="AY27" i="35" s="1"/>
  <c r="AA27" i="35"/>
  <c r="P27" i="35"/>
  <c r="W27" i="35"/>
  <c r="Q27" i="35"/>
  <c r="BA27" i="35" s="1"/>
  <c r="U27" i="35"/>
  <c r="AB27" i="35"/>
  <c r="AU27" i="35"/>
  <c r="R27" i="35"/>
  <c r="Y27" i="35"/>
  <c r="S27" i="35"/>
  <c r="AE10" i="35" a="1"/>
  <c r="AE10" i="35" s="1"/>
  <c r="AU10" i="35"/>
  <c r="AA10" i="35"/>
  <c r="P10" i="35"/>
  <c r="Q10" i="35"/>
  <c r="BA10" i="35" s="1"/>
  <c r="BB10" i="35" s="1"/>
  <c r="Z10" i="35"/>
  <c r="AZ10" i="35" s="1"/>
  <c r="Y10" i="35"/>
  <c r="S10" i="35"/>
  <c r="W10" i="35"/>
  <c r="R10" i="35"/>
  <c r="U10" i="35"/>
  <c r="V10" i="35"/>
  <c r="AY10" i="35" s="1"/>
  <c r="AB10" i="35"/>
  <c r="Q5" i="35"/>
  <c r="BA5" i="35" s="1"/>
  <c r="AU5" i="35"/>
  <c r="Z5" i="35"/>
  <c r="AZ5" i="35" s="1"/>
  <c r="AA5" i="35"/>
  <c r="W5" i="35"/>
  <c r="S5" i="35"/>
  <c r="AB5" i="35"/>
  <c r="U5" i="35"/>
  <c r="Y5" i="35"/>
  <c r="V5" i="35"/>
  <c r="AY5" i="35" s="1"/>
  <c r="R5" i="35"/>
  <c r="P5" i="35"/>
  <c r="Y48" i="35"/>
  <c r="AU48" i="35"/>
  <c r="V48" i="35"/>
  <c r="AY48" i="35" s="1"/>
  <c r="M84" i="35"/>
  <c r="L84" i="35"/>
  <c r="R57" i="35"/>
  <c r="AB57" i="35"/>
  <c r="AH9" i="35"/>
  <c r="S46" i="35"/>
  <c r="AB15" i="35"/>
  <c r="N121" i="35"/>
  <c r="U114" i="35"/>
  <c r="N114" i="35"/>
  <c r="M46" i="35"/>
  <c r="AE48" i="35" a="1"/>
  <c r="AE48" i="35" s="1"/>
  <c r="AU32" i="35"/>
  <c r="Y32" i="35"/>
  <c r="S32" i="35"/>
  <c r="AB32" i="35"/>
  <c r="AA32" i="35"/>
  <c r="M53" i="35"/>
  <c r="AG53" i="35" s="1"/>
  <c r="M48" i="35"/>
  <c r="L48" i="35"/>
  <c r="AU50" i="35"/>
  <c r="AB50" i="35"/>
  <c r="Z50" i="35"/>
  <c r="AZ50" i="35" s="1"/>
  <c r="Q50" i="35"/>
  <c r="BA50" i="35" s="1"/>
  <c r="AX29" i="35"/>
  <c r="F29" i="35"/>
  <c r="G29" i="35" s="1"/>
  <c r="AX8" i="35"/>
  <c r="F8" i="35"/>
  <c r="G8" i="35" s="1"/>
  <c r="V8" i="35" s="1"/>
  <c r="AY8" i="35" s="1"/>
  <c r="M128" i="35"/>
  <c r="L128" i="35"/>
  <c r="N75" i="35"/>
  <c r="M75" i="35"/>
  <c r="L29" i="35"/>
  <c r="M29" i="35"/>
  <c r="N21" i="35"/>
  <c r="M21" i="35"/>
  <c r="AG21" i="35" s="1"/>
  <c r="L5" i="35"/>
  <c r="M5" i="35"/>
  <c r="AG5" i="35" s="1"/>
  <c r="Y57" i="35"/>
  <c r="AU57" i="35"/>
  <c r="AH21" i="35"/>
  <c r="P64" i="35"/>
  <c r="U64" i="35"/>
  <c r="P89" i="35"/>
  <c r="AB89" i="35"/>
  <c r="AE111" i="35" a="1"/>
  <c r="AE111" i="35" s="1"/>
  <c r="Q76" i="35"/>
  <c r="BA76" i="35" s="1"/>
  <c r="BB76" i="35" s="1"/>
  <c r="AA94" i="35"/>
  <c r="AB94" i="35"/>
  <c r="R32" i="35"/>
  <c r="W73" i="35"/>
  <c r="S94" i="35"/>
  <c r="M89" i="35"/>
  <c r="N65" i="35"/>
  <c r="Z48" i="35"/>
  <c r="AZ48" i="35" s="1"/>
  <c r="L44" i="35"/>
  <c r="N11" i="35"/>
  <c r="N3" i="35"/>
  <c r="V2" i="35"/>
  <c r="AY2" i="35" s="1"/>
  <c r="Q2" i="35"/>
  <c r="BA2" i="35" s="1"/>
  <c r="Q22" i="35"/>
  <c r="BA22" i="35" s="1"/>
  <c r="Z22" i="35"/>
  <c r="AZ22" i="35" s="1"/>
  <c r="BB22" i="35" s="1"/>
  <c r="W22" i="35"/>
  <c r="P22" i="35"/>
  <c r="AS71" i="35"/>
  <c r="AF71" i="35" s="1"/>
  <c r="V71" i="35"/>
  <c r="AY71" i="35" s="1"/>
  <c r="R71" i="35"/>
  <c r="Q71" i="35"/>
  <c r="BA71" i="35" s="1"/>
  <c r="AH49" i="35"/>
  <c r="AX36" i="35"/>
  <c r="F36" i="35"/>
  <c r="G36" i="35" s="1"/>
  <c r="AX28" i="35"/>
  <c r="AH28" i="35"/>
  <c r="AH14" i="35"/>
  <c r="L127" i="35"/>
  <c r="M127" i="35"/>
  <c r="M20" i="35"/>
  <c r="L20" i="35"/>
  <c r="S57" i="35"/>
  <c r="V57" i="35"/>
  <c r="AY57" i="35" s="1"/>
  <c r="P94" i="35"/>
  <c r="Z94" i="35"/>
  <c r="AZ94" i="35" s="1"/>
  <c r="AE15" i="35" a="1"/>
  <c r="AE15" i="35" s="1"/>
  <c r="R50" i="35"/>
  <c r="W32" i="35"/>
  <c r="W53" i="35"/>
  <c r="P48" i="35"/>
  <c r="N5" i="35"/>
  <c r="N84" i="35"/>
  <c r="Z35" i="35"/>
  <c r="AZ35" i="35" s="1"/>
  <c r="Y35" i="35"/>
  <c r="P35" i="35"/>
  <c r="W35" i="35"/>
  <c r="M39" i="35"/>
  <c r="AG39" i="35" s="1"/>
  <c r="N39" i="35"/>
  <c r="L39" i="35"/>
  <c r="AX128" i="35"/>
  <c r="F128" i="35"/>
  <c r="G128" i="35" s="1"/>
  <c r="Y128" i="35" s="1"/>
  <c r="AX112" i="35"/>
  <c r="F112" i="35"/>
  <c r="G112" i="35" s="1"/>
  <c r="Y112" i="35" s="1"/>
  <c r="AX56" i="35"/>
  <c r="F56" i="35"/>
  <c r="G56" i="35" s="1"/>
  <c r="AX43" i="35"/>
  <c r="F43" i="35"/>
  <c r="G43" i="35" s="1"/>
  <c r="N126" i="35"/>
  <c r="M126" i="35"/>
  <c r="M81" i="35"/>
  <c r="N81" i="35"/>
  <c r="L81" i="35"/>
  <c r="M27" i="35"/>
  <c r="N27" i="35"/>
  <c r="Z57" i="35"/>
  <c r="AZ57" i="35" s="1"/>
  <c r="AH8" i="35"/>
  <c r="AA64" i="35"/>
  <c r="AA89" i="35"/>
  <c r="Q89" i="35"/>
  <c r="BA89" i="35" s="1"/>
  <c r="S111" i="35"/>
  <c r="R111" i="35"/>
  <c r="Q94" i="35"/>
  <c r="BA94" i="35" s="1"/>
  <c r="BB94" i="35" s="1"/>
  <c r="S50" i="35"/>
  <c r="P32" i="35"/>
  <c r="V114" i="35"/>
  <c r="AY114" i="35" s="1"/>
  <c r="F88" i="35"/>
  <c r="G88" i="35" s="1"/>
  <c r="Q88" i="35" s="1"/>
  <c r="BA88" i="35" s="1"/>
  <c r="AA48" i="35"/>
  <c r="U20" i="35"/>
  <c r="P20" i="35"/>
  <c r="AB35" i="35"/>
  <c r="L19" i="35"/>
  <c r="F14" i="35"/>
  <c r="G14" i="35" s="1"/>
  <c r="Q14" i="35" s="1"/>
  <c r="BA14" i="35" s="1"/>
  <c r="BB14" i="35" s="1"/>
  <c r="AB114" i="35"/>
  <c r="L21" i="35"/>
  <c r="AU13" i="35"/>
  <c r="AV82" i="35" s="1"/>
  <c r="AE13" i="35" a="1"/>
  <c r="AE13" i="35" s="1"/>
  <c r="Z13" i="35"/>
  <c r="AZ13" i="35" s="1"/>
  <c r="M35" i="35"/>
  <c r="AG35" i="35" s="1"/>
  <c r="L35" i="35"/>
  <c r="AB42" i="35"/>
  <c r="AU42" i="35"/>
  <c r="Z42" i="35"/>
  <c r="AZ42" i="35" s="1"/>
  <c r="AE42" i="35" a="1"/>
  <c r="AE42" i="35" s="1"/>
  <c r="U62" i="35"/>
  <c r="P62" i="35"/>
  <c r="R62" i="35"/>
  <c r="AE62" i="35" a="1"/>
  <c r="AE62" i="35" s="1"/>
  <c r="N67" i="35"/>
  <c r="N125" i="35"/>
  <c r="M125" i="35"/>
  <c r="L125" i="35"/>
  <c r="AX79" i="35"/>
  <c r="F79" i="35"/>
  <c r="G79" i="35" s="1"/>
  <c r="AX26" i="35"/>
  <c r="F26" i="35"/>
  <c r="G26" i="35" s="1"/>
  <c r="AX19" i="35"/>
  <c r="F19" i="35"/>
  <c r="G19" i="35" s="1"/>
  <c r="N80" i="35"/>
  <c r="M80" i="35"/>
  <c r="L80" i="35"/>
  <c r="N49" i="35"/>
  <c r="L49" i="35"/>
  <c r="AA15" i="35"/>
  <c r="Y15" i="35"/>
  <c r="W15" i="35"/>
  <c r="L68" i="35"/>
  <c r="N68" i="35"/>
  <c r="W57" i="35"/>
  <c r="AH15" i="35"/>
  <c r="Z64" i="35"/>
  <c r="AZ64" i="35" s="1"/>
  <c r="U89" i="35"/>
  <c r="W111" i="35"/>
  <c r="Q111" i="35"/>
  <c r="BA111" i="35" s="1"/>
  <c r="BB111" i="35" s="1"/>
  <c r="R76" i="35"/>
  <c r="AE94" i="35" a="1"/>
  <c r="AE94" i="35" s="1"/>
  <c r="V15" i="35"/>
  <c r="AY15" i="35" s="1"/>
  <c r="U50" i="35"/>
  <c r="Z32" i="35"/>
  <c r="AZ32" i="35" s="1"/>
  <c r="M121" i="35"/>
  <c r="L106" i="35"/>
  <c r="L65" i="35"/>
  <c r="N48" i="35"/>
  <c r="Y53" i="35"/>
  <c r="F49" i="35"/>
  <c r="G49" i="35" s="1"/>
  <c r="M45" i="35"/>
  <c r="Q48" i="35"/>
  <c r="BA48" i="35" s="1"/>
  <c r="W48" i="35"/>
  <c r="AE28" i="35" a="1"/>
  <c r="AE28" i="35" s="1"/>
  <c r="U28" i="35"/>
  <c r="AU28" i="35"/>
  <c r="AV24" i="35" s="1"/>
  <c r="S35" i="35"/>
  <c r="S11" i="35"/>
  <c r="Q11" i="35"/>
  <c r="BA11" i="35" s="1"/>
  <c r="Y11" i="35"/>
  <c r="V55" i="35"/>
  <c r="AY55" i="35" s="1"/>
  <c r="BB55" i="35" s="1"/>
  <c r="P55" i="35"/>
  <c r="W55" i="35"/>
  <c r="Z55" i="35"/>
  <c r="AZ55" i="35" s="1"/>
  <c r="S55" i="35"/>
  <c r="Y55" i="35"/>
  <c r="L64" i="35"/>
  <c r="AE92" i="35" a="1"/>
  <c r="AE92" i="35" s="1"/>
  <c r="Y92" i="35"/>
  <c r="P92" i="35"/>
  <c r="F96" i="35"/>
  <c r="G96" i="35" s="1"/>
  <c r="Y96" i="35" s="1"/>
  <c r="AX86" i="35"/>
  <c r="F86" i="35"/>
  <c r="G86" i="35" s="1"/>
  <c r="AX78" i="35"/>
  <c r="F78" i="35"/>
  <c r="G78" i="35" s="1"/>
  <c r="AX41" i="35"/>
  <c r="F41" i="35"/>
  <c r="G41" i="35" s="1"/>
  <c r="R18" i="35"/>
  <c r="AU18" i="35"/>
  <c r="AV53" i="35" s="1"/>
  <c r="S12" i="35"/>
  <c r="Q12" i="35"/>
  <c r="BA12" i="35" s="1"/>
  <c r="R12" i="35"/>
  <c r="AA12" i="35"/>
  <c r="Y12" i="35"/>
  <c r="N51" i="35"/>
  <c r="L51" i="35"/>
  <c r="L37" i="35"/>
  <c r="M37" i="35"/>
  <c r="AG37" i="35" s="1"/>
  <c r="P57" i="35"/>
  <c r="N76" i="35"/>
  <c r="S64" i="35"/>
  <c r="S89" i="35"/>
  <c r="U111" i="35"/>
  <c r="AA111" i="35"/>
  <c r="U94" i="35"/>
  <c r="AU15" i="35"/>
  <c r="R83" i="35"/>
  <c r="V50" i="35"/>
  <c r="AY50" i="35" s="1"/>
  <c r="Q32" i="35"/>
  <c r="BA32" i="35" s="1"/>
  <c r="BB32" i="35" s="1"/>
  <c r="N128" i="35"/>
  <c r="AA114" i="35"/>
  <c r="F44" i="35"/>
  <c r="G44" i="35" s="1"/>
  <c r="U44" i="35" s="1"/>
  <c r="Z53" i="35"/>
  <c r="AZ53" i="35" s="1"/>
  <c r="R48" i="35"/>
  <c r="L45" i="35"/>
  <c r="AB48" i="35"/>
  <c r="L36" i="35"/>
  <c r="U35" i="35"/>
  <c r="N29" i="35"/>
  <c r="L27" i="35"/>
  <c r="AG8" i="35"/>
  <c r="L11" i="35"/>
  <c r="AH64" i="35"/>
  <c r="Q70" i="35"/>
  <c r="BA70" i="35" s="1"/>
  <c r="R70" i="35"/>
  <c r="M94" i="35"/>
  <c r="L94" i="35"/>
  <c r="Z114" i="35"/>
  <c r="AZ114" i="35" s="1"/>
  <c r="BB114" i="35" s="1"/>
  <c r="P114" i="35"/>
  <c r="Y114" i="35"/>
  <c r="AX93" i="35"/>
  <c r="F93" i="35"/>
  <c r="G93" i="35" s="1"/>
  <c r="AX77" i="35"/>
  <c r="F77" i="35"/>
  <c r="G77" i="35" s="1"/>
  <c r="R53" i="35"/>
  <c r="U53" i="35"/>
  <c r="AU53" i="35"/>
  <c r="AB53" i="35"/>
  <c r="N46" i="35"/>
  <c r="L46" i="35"/>
  <c r="AH44" i="35"/>
  <c r="L76" i="35"/>
  <c r="Y64" i="35"/>
  <c r="AU64" i="35"/>
  <c r="AV63" i="35" s="1"/>
  <c r="V89" i="35"/>
  <c r="AY89" i="35" s="1"/>
  <c r="Y111" i="35"/>
  <c r="Q15" i="35"/>
  <c r="BA15" i="35" s="1"/>
  <c r="Y50" i="35"/>
  <c r="U32" i="35"/>
  <c r="F120" i="35"/>
  <c r="G120" i="35" s="1"/>
  <c r="L91" i="35"/>
  <c r="L52" i="35"/>
  <c r="S48" i="35"/>
  <c r="V35" i="35"/>
  <c r="AY35" i="35" s="1"/>
  <c r="R11" i="35"/>
  <c r="Q46" i="35"/>
  <c r="BA46" i="35" s="1"/>
  <c r="R46" i="35"/>
  <c r="AA46" i="35"/>
  <c r="P46" i="35"/>
  <c r="N103" i="35"/>
  <c r="M103" i="35"/>
  <c r="L103" i="35"/>
  <c r="AG54" i="35"/>
  <c r="F124" i="35"/>
  <c r="G124" i="35" s="1"/>
  <c r="AH10" i="35"/>
  <c r="Q16" i="35"/>
  <c r="BA16" i="35" s="1"/>
  <c r="Z29" i="34"/>
  <c r="AZ29" i="34" s="1"/>
  <c r="AU29" i="34"/>
  <c r="Y29" i="34"/>
  <c r="S29" i="34"/>
  <c r="W29" i="34"/>
  <c r="AB29" i="34"/>
  <c r="U29" i="34"/>
  <c r="R29" i="34"/>
  <c r="V29" i="34"/>
  <c r="AY29" i="34" s="1"/>
  <c r="Q29" i="34"/>
  <c r="BA29" i="34" s="1"/>
  <c r="P29" i="34"/>
  <c r="AA29" i="34"/>
  <c r="L3" i="34"/>
  <c r="M3" i="34"/>
  <c r="V3" i="34"/>
  <c r="AY3" i="34" s="1"/>
  <c r="Q3" i="34"/>
  <c r="BA3" i="34" s="1"/>
  <c r="BB3" i="34" s="1"/>
  <c r="R3" i="34"/>
  <c r="N3" i="34"/>
  <c r="P3" i="34"/>
  <c r="Y126" i="34"/>
  <c r="Q126" i="34"/>
  <c r="BA126" i="34" s="1"/>
  <c r="S126" i="34"/>
  <c r="U126" i="34"/>
  <c r="W126" i="34"/>
  <c r="AA126" i="34"/>
  <c r="Z126" i="34"/>
  <c r="AZ126" i="34" s="1"/>
  <c r="V126" i="34"/>
  <c r="AY126" i="34" s="1"/>
  <c r="AS126" i="34"/>
  <c r="AF126" i="34" s="1"/>
  <c r="AB126" i="34"/>
  <c r="R126" i="34"/>
  <c r="P126" i="34"/>
  <c r="N119" i="34"/>
  <c r="M119" i="34"/>
  <c r="L119" i="34"/>
  <c r="S72" i="34"/>
  <c r="N72" i="34"/>
  <c r="R72" i="34"/>
  <c r="P72" i="34"/>
  <c r="L72" i="34"/>
  <c r="M72" i="34"/>
  <c r="Q72" i="34"/>
  <c r="BA72" i="34" s="1"/>
  <c r="BB72" i="34" s="1"/>
  <c r="V72" i="34"/>
  <c r="AY72" i="34" s="1"/>
  <c r="N64" i="34"/>
  <c r="M64" i="34"/>
  <c r="AG64" i="34" s="1"/>
  <c r="L64" i="34"/>
  <c r="L94" i="34"/>
  <c r="N94" i="34"/>
  <c r="M94" i="34"/>
  <c r="N92" i="34"/>
  <c r="M92" i="34"/>
  <c r="R112" i="34"/>
  <c r="Y112" i="34"/>
  <c r="P112" i="34"/>
  <c r="AA112" i="34"/>
  <c r="W112" i="34"/>
  <c r="Z112" i="34"/>
  <c r="AZ112" i="34" s="1"/>
  <c r="V61" i="34"/>
  <c r="AY61" i="34" s="1"/>
  <c r="U61" i="34"/>
  <c r="R123" i="34"/>
  <c r="Z65" i="34"/>
  <c r="AZ65" i="34" s="1"/>
  <c r="AU47" i="34"/>
  <c r="AV117" i="34" s="1"/>
  <c r="AA80" i="34"/>
  <c r="AA108" i="34"/>
  <c r="R20" i="34"/>
  <c r="AB112" i="34"/>
  <c r="Z90" i="34"/>
  <c r="AZ90" i="34" s="1"/>
  <c r="Q91" i="34"/>
  <c r="BA91" i="34" s="1"/>
  <c r="AS91" i="34"/>
  <c r="AF91" i="34" s="1"/>
  <c r="V91" i="34"/>
  <c r="AY91" i="34" s="1"/>
  <c r="W91" i="34"/>
  <c r="Z91" i="34"/>
  <c r="AZ91" i="34" s="1"/>
  <c r="Y91" i="34"/>
  <c r="S91" i="34"/>
  <c r="N18" i="34"/>
  <c r="N24" i="34"/>
  <c r="M24" i="34"/>
  <c r="L24" i="34"/>
  <c r="M78" i="34"/>
  <c r="L78" i="34"/>
  <c r="N78" i="34"/>
  <c r="M80" i="34"/>
  <c r="N80" i="34"/>
  <c r="L80" i="34"/>
  <c r="Z86" i="34"/>
  <c r="AZ86" i="34" s="1"/>
  <c r="P86" i="34"/>
  <c r="W86" i="34"/>
  <c r="Y86" i="34"/>
  <c r="U86" i="34"/>
  <c r="AB86" i="34"/>
  <c r="AX62" i="34"/>
  <c r="AH62" i="34"/>
  <c r="F62" i="34"/>
  <c r="G62" i="34" s="1"/>
  <c r="AX46" i="34"/>
  <c r="F46" i="34"/>
  <c r="G46" i="34" s="1"/>
  <c r="AH46" i="34"/>
  <c r="AX30" i="34"/>
  <c r="AH30" i="34"/>
  <c r="AX22" i="34"/>
  <c r="AH22" i="34"/>
  <c r="N127" i="34"/>
  <c r="M127" i="34"/>
  <c r="L111" i="34"/>
  <c r="M111" i="34"/>
  <c r="N41" i="34"/>
  <c r="M41" i="34"/>
  <c r="L41" i="34"/>
  <c r="N25" i="34"/>
  <c r="M25" i="34"/>
  <c r="L25" i="34"/>
  <c r="N10" i="34"/>
  <c r="M10" i="34"/>
  <c r="AG10" i="34" s="1"/>
  <c r="L10" i="34"/>
  <c r="L96" i="34"/>
  <c r="N96" i="34"/>
  <c r="M96" i="34"/>
  <c r="W127" i="34"/>
  <c r="V123" i="34"/>
  <c r="AY123" i="34" s="1"/>
  <c r="BB123" i="34" s="1"/>
  <c r="V34" i="34"/>
  <c r="AY34" i="34" s="1"/>
  <c r="M9" i="34"/>
  <c r="U47" i="34"/>
  <c r="M33" i="34"/>
  <c r="AG33" i="34" s="1"/>
  <c r="R108" i="34"/>
  <c r="U91" i="34"/>
  <c r="M103" i="34"/>
  <c r="AU20" i="34"/>
  <c r="U112" i="34"/>
  <c r="N111" i="34"/>
  <c r="U101" i="34"/>
  <c r="Y101" i="34"/>
  <c r="S101" i="34"/>
  <c r="Z101" i="34"/>
  <c r="AZ101" i="34" s="1"/>
  <c r="AB101" i="34"/>
  <c r="R101" i="34"/>
  <c r="AA101" i="34"/>
  <c r="L36" i="34"/>
  <c r="AA38" i="34"/>
  <c r="Z3" i="34"/>
  <c r="AZ3" i="34" s="1"/>
  <c r="AB3" i="34"/>
  <c r="S3" i="34"/>
  <c r="AX93" i="34"/>
  <c r="F93" i="34"/>
  <c r="G93" i="34" s="1"/>
  <c r="AX85" i="34"/>
  <c r="F85" i="34"/>
  <c r="G85" i="34" s="1"/>
  <c r="U85" i="34" s="1"/>
  <c r="AX77" i="34"/>
  <c r="F77" i="34"/>
  <c r="G77" i="34" s="1"/>
  <c r="AX69" i="34"/>
  <c r="F69" i="34"/>
  <c r="G69" i="34" s="1"/>
  <c r="AX53" i="34"/>
  <c r="AH53" i="34"/>
  <c r="F53" i="34"/>
  <c r="G53" i="34" s="1"/>
  <c r="AX45" i="34"/>
  <c r="AH45" i="34"/>
  <c r="AX37" i="34"/>
  <c r="AH37" i="34"/>
  <c r="AX13" i="34"/>
  <c r="F13" i="34"/>
  <c r="G13" i="34" s="1"/>
  <c r="AX6" i="34"/>
  <c r="AH6" i="34"/>
  <c r="F6" i="34"/>
  <c r="G6" i="34" s="1"/>
  <c r="N126" i="34"/>
  <c r="M126" i="34"/>
  <c r="L126" i="34"/>
  <c r="M87" i="34"/>
  <c r="P87" i="34"/>
  <c r="L79" i="34"/>
  <c r="N79" i="34"/>
  <c r="L63" i="34"/>
  <c r="M63" i="34"/>
  <c r="AG63" i="34" s="1"/>
  <c r="N63" i="34"/>
  <c r="N32" i="34"/>
  <c r="M32" i="34"/>
  <c r="AG32" i="34" s="1"/>
  <c r="Z11" i="34"/>
  <c r="AZ11" i="34" s="1"/>
  <c r="V11" i="34"/>
  <c r="AY11" i="34" s="1"/>
  <c r="Y11" i="34"/>
  <c r="U11" i="34"/>
  <c r="S80" i="34"/>
  <c r="P80" i="34"/>
  <c r="W80" i="34"/>
  <c r="V80" i="34"/>
  <c r="AY80" i="34" s="1"/>
  <c r="M57" i="34"/>
  <c r="N57" i="34"/>
  <c r="L57" i="34"/>
  <c r="M34" i="34"/>
  <c r="L34" i="34"/>
  <c r="AB127" i="34"/>
  <c r="Z127" i="34"/>
  <c r="AZ127" i="34" s="1"/>
  <c r="BB127" i="34" s="1"/>
  <c r="U123" i="34"/>
  <c r="S34" i="34"/>
  <c r="AB47" i="34"/>
  <c r="N33" i="34"/>
  <c r="AA95" i="34"/>
  <c r="F94" i="34"/>
  <c r="G94" i="34" s="1"/>
  <c r="U94" i="34" s="1"/>
  <c r="AB91" i="34"/>
  <c r="N103" i="34"/>
  <c r="S20" i="34"/>
  <c r="V112" i="34"/>
  <c r="AY112" i="34" s="1"/>
  <c r="V86" i="34"/>
  <c r="AY86" i="34" s="1"/>
  <c r="R47" i="34"/>
  <c r="Z66" i="34"/>
  <c r="AZ66" i="34" s="1"/>
  <c r="W66" i="34"/>
  <c r="AA66" i="34"/>
  <c r="Y66" i="34"/>
  <c r="U66" i="34"/>
  <c r="F54" i="34"/>
  <c r="G54" i="34" s="1"/>
  <c r="M36" i="34"/>
  <c r="M11" i="34"/>
  <c r="AG11" i="34" s="1"/>
  <c r="AB11" i="34"/>
  <c r="M61" i="34"/>
  <c r="AG61" i="34" s="1"/>
  <c r="N61" i="34"/>
  <c r="L61" i="34"/>
  <c r="AX116" i="34"/>
  <c r="F116" i="34"/>
  <c r="G116" i="34" s="1"/>
  <c r="AX100" i="34"/>
  <c r="F100" i="34"/>
  <c r="G100" i="34" s="1"/>
  <c r="S100" i="34" s="1"/>
  <c r="AX60" i="34"/>
  <c r="AH60" i="34"/>
  <c r="F60" i="34"/>
  <c r="G60" i="34" s="1"/>
  <c r="R60" i="34" s="1"/>
  <c r="AX52" i="34"/>
  <c r="AH52" i="34"/>
  <c r="F52" i="34"/>
  <c r="G52" i="34" s="1"/>
  <c r="AX44" i="34"/>
  <c r="F44" i="34"/>
  <c r="G44" i="34" s="1"/>
  <c r="Z44" i="34" s="1"/>
  <c r="AZ44" i="34" s="1"/>
  <c r="AH44" i="34"/>
  <c r="AX28" i="34"/>
  <c r="F28" i="34"/>
  <c r="G28" i="34" s="1"/>
  <c r="Y28" i="34" s="1"/>
  <c r="AX20" i="34"/>
  <c r="AH20" i="34"/>
  <c r="AX5" i="34"/>
  <c r="AH5" i="34"/>
  <c r="F5" i="34"/>
  <c r="G5" i="34" s="1"/>
  <c r="N125" i="34"/>
  <c r="M125" i="34"/>
  <c r="M93" i="34"/>
  <c r="N93" i="34"/>
  <c r="L93" i="34"/>
  <c r="Z110" i="34"/>
  <c r="AZ110" i="34" s="1"/>
  <c r="P110" i="34"/>
  <c r="M115" i="34"/>
  <c r="L115" i="34"/>
  <c r="P47" i="34"/>
  <c r="AA47" i="34"/>
  <c r="Z47" i="34"/>
  <c r="AZ47" i="34" s="1"/>
  <c r="Y47" i="34"/>
  <c r="V47" i="34"/>
  <c r="AY47" i="34" s="1"/>
  <c r="S123" i="34"/>
  <c r="U80" i="34"/>
  <c r="V95" i="34"/>
  <c r="AY95" i="34" s="1"/>
  <c r="Q86" i="34"/>
  <c r="BA86" i="34" s="1"/>
  <c r="L73" i="34"/>
  <c r="AH54" i="34"/>
  <c r="S9" i="34"/>
  <c r="Y95" i="34"/>
  <c r="M20" i="34"/>
  <c r="N20" i="34"/>
  <c r="L20" i="34"/>
  <c r="F68" i="34"/>
  <c r="G68" i="34" s="1"/>
  <c r="F102" i="34"/>
  <c r="G102" i="34" s="1"/>
  <c r="N128" i="34"/>
  <c r="V128" i="34"/>
  <c r="AY128" i="34" s="1"/>
  <c r="U128" i="34"/>
  <c r="AB128" i="34"/>
  <c r="N6" i="34"/>
  <c r="L6" i="34"/>
  <c r="L7" i="34"/>
  <c r="M7" i="34"/>
  <c r="N7" i="34"/>
  <c r="AB20" i="34"/>
  <c r="AA20" i="34"/>
  <c r="P20" i="34"/>
  <c r="Z20" i="34"/>
  <c r="AZ20" i="34" s="1"/>
  <c r="V20" i="34"/>
  <c r="AY20" i="34" s="1"/>
  <c r="Q20" i="34"/>
  <c r="BA20" i="34" s="1"/>
  <c r="BB20" i="34" s="1"/>
  <c r="U20" i="34"/>
  <c r="AE20" i="34" a="1"/>
  <c r="AE20" i="34" s="1"/>
  <c r="W20" i="34"/>
  <c r="W90" i="34"/>
  <c r="M81" i="34"/>
  <c r="N81" i="34"/>
  <c r="L81" i="34"/>
  <c r="M65" i="34"/>
  <c r="AG65" i="34" s="1"/>
  <c r="N65" i="34"/>
  <c r="L65" i="34"/>
  <c r="M42" i="34"/>
  <c r="AG42" i="34" s="1"/>
  <c r="L42" i="34"/>
  <c r="N42" i="34"/>
  <c r="U127" i="34"/>
  <c r="AA127" i="34"/>
  <c r="Y123" i="34"/>
  <c r="N50" i="34"/>
  <c r="AB80" i="34"/>
  <c r="P91" i="34"/>
  <c r="L127" i="34"/>
  <c r="R110" i="34"/>
  <c r="N95" i="34"/>
  <c r="AA86" i="34"/>
  <c r="F78" i="34"/>
  <c r="G78" i="34" s="1"/>
  <c r="N73" i="34"/>
  <c r="L50" i="34"/>
  <c r="AE9" i="34" a="1"/>
  <c r="AE9" i="34" s="1"/>
  <c r="Y9" i="34"/>
  <c r="AU9" i="34"/>
  <c r="W9" i="34"/>
  <c r="AB9" i="34"/>
  <c r="AA9" i="34"/>
  <c r="R9" i="34"/>
  <c r="N52" i="34"/>
  <c r="M52" i="34"/>
  <c r="L52" i="34"/>
  <c r="L91" i="34"/>
  <c r="M91" i="34"/>
  <c r="N53" i="34"/>
  <c r="M53" i="34"/>
  <c r="L53" i="34"/>
  <c r="N13" i="34"/>
  <c r="M13" i="34"/>
  <c r="AG13" i="34" s="1"/>
  <c r="L13" i="34"/>
  <c r="S108" i="34"/>
  <c r="AS108" i="34"/>
  <c r="AF108" i="34" s="1"/>
  <c r="P108" i="34"/>
  <c r="Y108" i="34"/>
  <c r="AB108" i="34"/>
  <c r="V108" i="34"/>
  <c r="AY108" i="34" s="1"/>
  <c r="Z108" i="34"/>
  <c r="AZ108" i="34" s="1"/>
  <c r="L92" i="34"/>
  <c r="AS110" i="34"/>
  <c r="AF110" i="34" s="1"/>
  <c r="U38" i="34"/>
  <c r="Y127" i="34"/>
  <c r="R34" i="34"/>
  <c r="M88" i="34"/>
  <c r="Y80" i="34"/>
  <c r="AS112" i="34"/>
  <c r="AF112" i="34" s="1"/>
  <c r="R91" i="34"/>
  <c r="U108" i="34"/>
  <c r="R129" i="34"/>
  <c r="Q129" i="34"/>
  <c r="BA129" i="34" s="1"/>
  <c r="W129" i="34"/>
  <c r="AS129" i="34"/>
  <c r="AF129" i="34" s="1"/>
  <c r="U95" i="34"/>
  <c r="R86" i="34"/>
  <c r="Q47" i="34"/>
  <c r="BA47" i="34" s="1"/>
  <c r="N11" i="34"/>
  <c r="R55" i="34"/>
  <c r="Q55" i="34"/>
  <c r="BA55" i="34" s="1"/>
  <c r="BB55" i="34" s="1"/>
  <c r="AA39" i="34"/>
  <c r="M114" i="34"/>
  <c r="P95" i="34"/>
  <c r="M89" i="34"/>
  <c r="U87" i="34"/>
  <c r="AH63" i="34"/>
  <c r="R83" i="34"/>
  <c r="U83" i="34"/>
  <c r="L47" i="34"/>
  <c r="AB31" i="34"/>
  <c r="L43" i="34"/>
  <c r="P19" i="34"/>
  <c r="F25" i="34"/>
  <c r="G25" i="34" s="1"/>
  <c r="M2" i="34"/>
  <c r="S19" i="34"/>
  <c r="U55" i="34"/>
  <c r="AU39" i="34"/>
  <c r="N114" i="34"/>
  <c r="Z95" i="34"/>
  <c r="AZ95" i="34" s="1"/>
  <c r="L97" i="34"/>
  <c r="V87" i="34"/>
  <c r="AY87" i="34" s="1"/>
  <c r="V83" i="34"/>
  <c r="AY83" i="34" s="1"/>
  <c r="Q49" i="34"/>
  <c r="BA49" i="34" s="1"/>
  <c r="V19" i="34"/>
  <c r="AY19" i="34" s="1"/>
  <c r="M5" i="34"/>
  <c r="AH65" i="34"/>
  <c r="Q19" i="34"/>
  <c r="BA19" i="34" s="1"/>
  <c r="BB19" i="34" s="1"/>
  <c r="F79" i="34"/>
  <c r="G79" i="34" s="1"/>
  <c r="AG46" i="34"/>
  <c r="F121" i="34"/>
  <c r="G121" i="34" s="1"/>
  <c r="AB95" i="34"/>
  <c r="N104" i="34"/>
  <c r="Y87" i="34"/>
  <c r="AG31" i="34"/>
  <c r="M21" i="34"/>
  <c r="F103" i="34"/>
  <c r="G103" i="34" s="1"/>
  <c r="N113" i="33"/>
  <c r="M113" i="33"/>
  <c r="L113" i="33"/>
  <c r="N35" i="33"/>
  <c r="L35" i="33"/>
  <c r="M35" i="33"/>
  <c r="AG35" i="33" s="1"/>
  <c r="M96" i="33"/>
  <c r="N96" i="33"/>
  <c r="L96" i="33"/>
  <c r="L33" i="33"/>
  <c r="N33" i="33"/>
  <c r="M33" i="33"/>
  <c r="N106" i="33"/>
  <c r="M106" i="33"/>
  <c r="AX125" i="33"/>
  <c r="F125" i="33"/>
  <c r="G125" i="33" s="1"/>
  <c r="AG23" i="33"/>
  <c r="AU13" i="33"/>
  <c r="AB57" i="33"/>
  <c r="Z7" i="33"/>
  <c r="AZ7" i="33" s="1"/>
  <c r="W7" i="33"/>
  <c r="W8" i="33"/>
  <c r="V11" i="33"/>
  <c r="AY11" i="33" s="1"/>
  <c r="F102" i="33"/>
  <c r="G102" i="33" s="1"/>
  <c r="V82" i="33"/>
  <c r="AY82" i="33" s="1"/>
  <c r="P13" i="33"/>
  <c r="W4" i="33"/>
  <c r="L8" i="33"/>
  <c r="M8" i="33"/>
  <c r="AG8" i="33" s="1"/>
  <c r="AX69" i="33"/>
  <c r="F69" i="33"/>
  <c r="G69" i="33" s="1"/>
  <c r="AX61" i="33"/>
  <c r="AH61" i="33"/>
  <c r="AX37" i="33"/>
  <c r="F37" i="33"/>
  <c r="G37" i="33" s="1"/>
  <c r="AX13" i="33"/>
  <c r="AH13" i="33"/>
  <c r="AX5" i="33"/>
  <c r="F5" i="33"/>
  <c r="G5" i="33" s="1"/>
  <c r="L25" i="33"/>
  <c r="M25" i="33"/>
  <c r="AG25" i="33" s="1"/>
  <c r="AG7" i="33"/>
  <c r="U87" i="33"/>
  <c r="M103" i="33"/>
  <c r="R82" i="33"/>
  <c r="F55" i="33"/>
  <c r="G55" i="33" s="1"/>
  <c r="W13" i="33"/>
  <c r="Z68" i="33"/>
  <c r="AZ68" i="33" s="1"/>
  <c r="U57" i="33"/>
  <c r="Q129" i="33"/>
  <c r="BA129" i="33" s="1"/>
  <c r="BB129" i="33" s="1"/>
  <c r="AS120" i="33"/>
  <c r="AF120" i="33" s="1"/>
  <c r="S7" i="33"/>
  <c r="AU8" i="33"/>
  <c r="AV4" i="33" s="1"/>
  <c r="P87" i="33"/>
  <c r="AE11" i="33" a="1"/>
  <c r="AE11" i="33" s="1"/>
  <c r="M110" i="33"/>
  <c r="Q111" i="33"/>
  <c r="BA111" i="33" s="1"/>
  <c r="BB111" i="33" s="1"/>
  <c r="AB82" i="33"/>
  <c r="L48" i="33"/>
  <c r="P26" i="33"/>
  <c r="S26" i="33"/>
  <c r="AB13" i="33"/>
  <c r="F61" i="33"/>
  <c r="G61" i="33" s="1"/>
  <c r="S61" i="33" s="1"/>
  <c r="M64" i="33"/>
  <c r="N64" i="33"/>
  <c r="Z4" i="33"/>
  <c r="AZ4" i="33" s="1"/>
  <c r="N4" i="33"/>
  <c r="AB4" i="33"/>
  <c r="Y4" i="33"/>
  <c r="AA4" i="33"/>
  <c r="U4" i="33"/>
  <c r="AX126" i="33"/>
  <c r="F126" i="33"/>
  <c r="G126" i="33" s="1"/>
  <c r="AA7" i="33"/>
  <c r="V7" i="33"/>
  <c r="AY7" i="33" s="1"/>
  <c r="N11" i="33"/>
  <c r="M11" i="33"/>
  <c r="Z50" i="33"/>
  <c r="AZ50" i="33" s="1"/>
  <c r="U50" i="33"/>
  <c r="V13" i="33"/>
  <c r="AY13" i="33" s="1"/>
  <c r="AB68" i="33"/>
  <c r="M42" i="33"/>
  <c r="AU57" i="33"/>
  <c r="P68" i="33"/>
  <c r="Z120" i="33"/>
  <c r="AZ120" i="33" s="1"/>
  <c r="BB120" i="33" s="1"/>
  <c r="U7" i="33"/>
  <c r="R128" i="33"/>
  <c r="W112" i="33"/>
  <c r="Z112" i="33"/>
  <c r="AZ112" i="33" s="1"/>
  <c r="N110" i="33"/>
  <c r="W82" i="33"/>
  <c r="S46" i="33"/>
  <c r="W46" i="33"/>
  <c r="N63" i="33"/>
  <c r="M48" i="33"/>
  <c r="N19" i="33"/>
  <c r="AU38" i="33"/>
  <c r="Q38" i="33"/>
  <c r="BA38" i="33" s="1"/>
  <c r="R38" i="33"/>
  <c r="AX114" i="33"/>
  <c r="F114" i="33"/>
  <c r="G114" i="33" s="1"/>
  <c r="AA114" i="33" s="1"/>
  <c r="AX106" i="33"/>
  <c r="F106" i="33"/>
  <c r="G106" i="33" s="1"/>
  <c r="AX98" i="33"/>
  <c r="F98" i="33"/>
  <c r="G98" i="33" s="1"/>
  <c r="AX90" i="33"/>
  <c r="F90" i="33"/>
  <c r="G90" i="33" s="1"/>
  <c r="AX67" i="33"/>
  <c r="F67" i="33"/>
  <c r="G67" i="33" s="1"/>
  <c r="AB67" i="33" s="1"/>
  <c r="AX59" i="33"/>
  <c r="F59" i="33"/>
  <c r="G59" i="33" s="1"/>
  <c r="Z43" i="33"/>
  <c r="AZ43" i="33" s="1"/>
  <c r="AB43" i="33"/>
  <c r="AA43" i="33"/>
  <c r="AX27" i="33"/>
  <c r="F27" i="33"/>
  <c r="G27" i="33" s="1"/>
  <c r="R27" i="33" s="1"/>
  <c r="L117" i="33"/>
  <c r="N117" i="33"/>
  <c r="M86" i="33"/>
  <c r="L86" i="33"/>
  <c r="M62" i="33"/>
  <c r="L62" i="33"/>
  <c r="N62" i="33"/>
  <c r="Y13" i="33"/>
  <c r="Z13" i="33"/>
  <c r="AZ13" i="33" s="1"/>
  <c r="AX63" i="33"/>
  <c r="F63" i="33"/>
  <c r="G63" i="33" s="1"/>
  <c r="AX39" i="33"/>
  <c r="F39" i="33"/>
  <c r="G39" i="33" s="1"/>
  <c r="AH39" i="33"/>
  <c r="Y57" i="33"/>
  <c r="AB7" i="33"/>
  <c r="L121" i="33"/>
  <c r="AE13" i="33" a="1"/>
  <c r="AE13" i="33" s="1"/>
  <c r="P50" i="33"/>
  <c r="S50" i="33"/>
  <c r="R50" i="33"/>
  <c r="F79" i="33"/>
  <c r="G79" i="33" s="1"/>
  <c r="S83" i="33"/>
  <c r="AB83" i="33"/>
  <c r="F94" i="33"/>
  <c r="G94" i="33" s="1"/>
  <c r="AB94" i="33" s="1"/>
  <c r="Z111" i="33"/>
  <c r="AZ111" i="33" s="1"/>
  <c r="Y111" i="33"/>
  <c r="R111" i="33"/>
  <c r="V111" i="33"/>
  <c r="AY111" i="33" s="1"/>
  <c r="AX121" i="33"/>
  <c r="F121" i="33"/>
  <c r="G121" i="33" s="1"/>
  <c r="Z89" i="33"/>
  <c r="AZ89" i="33" s="1"/>
  <c r="BB89" i="33" s="1"/>
  <c r="U89" i="33"/>
  <c r="W89" i="33"/>
  <c r="V89" i="33"/>
  <c r="AY89" i="33" s="1"/>
  <c r="AA89" i="33"/>
  <c r="AX42" i="33"/>
  <c r="F42" i="33"/>
  <c r="G42" i="33" s="1"/>
  <c r="AX34" i="33"/>
  <c r="AH34" i="33"/>
  <c r="AX26" i="33"/>
  <c r="BB26" i="33" s="1"/>
  <c r="AH26" i="33"/>
  <c r="AX18" i="33"/>
  <c r="F18" i="33"/>
  <c r="G18" i="33" s="1"/>
  <c r="N30" i="33"/>
  <c r="L30" i="33"/>
  <c r="W22" i="33"/>
  <c r="Y22" i="33"/>
  <c r="AB22" i="33"/>
  <c r="S87" i="33"/>
  <c r="Z87" i="33"/>
  <c r="AZ87" i="33" s="1"/>
  <c r="AA13" i="33"/>
  <c r="P7" i="33"/>
  <c r="M82" i="33"/>
  <c r="Q82" i="33"/>
  <c r="BA82" i="33" s="1"/>
  <c r="F47" i="33"/>
  <c r="G47" i="33" s="1"/>
  <c r="W11" i="33"/>
  <c r="AB11" i="33"/>
  <c r="S11" i="33"/>
  <c r="Y8" i="33"/>
  <c r="Z8" i="33"/>
  <c r="AZ8" i="33" s="1"/>
  <c r="U8" i="33"/>
  <c r="L19" i="33"/>
  <c r="L3" i="33"/>
  <c r="Y129" i="33"/>
  <c r="Q68" i="33"/>
  <c r="BA68" i="33" s="1"/>
  <c r="AA120" i="33"/>
  <c r="Y7" i="33"/>
  <c r="V8" i="33"/>
  <c r="AY8" i="33" s="1"/>
  <c r="BB8" i="33" s="1"/>
  <c r="S8" i="33"/>
  <c r="R87" i="33"/>
  <c r="P11" i="33"/>
  <c r="AA11" i="33"/>
  <c r="P129" i="33"/>
  <c r="P48" i="33"/>
  <c r="S111" i="33"/>
  <c r="N82" i="33"/>
  <c r="L63" i="33"/>
  <c r="AH47" i="33"/>
  <c r="F23" i="33"/>
  <c r="G23" i="33" s="1"/>
  <c r="AE23" i="33" s="1" a="1"/>
  <c r="AE23" i="33" s="1"/>
  <c r="AD23" i="33" s="1"/>
  <c r="AC23" i="33" s="1"/>
  <c r="N25" i="33"/>
  <c r="AB24" i="33"/>
  <c r="Z24" i="33"/>
  <c r="AZ24" i="33" s="1"/>
  <c r="Q24" i="33"/>
  <c r="BA24" i="33" s="1"/>
  <c r="Y32" i="33"/>
  <c r="S32" i="33"/>
  <c r="Z32" i="33"/>
  <c r="AZ32" i="33" s="1"/>
  <c r="AU32" i="33"/>
  <c r="V4" i="33"/>
  <c r="AY4" i="33" s="1"/>
  <c r="BB4" i="33" s="1"/>
  <c r="M98" i="33"/>
  <c r="AH21" i="33"/>
  <c r="R66" i="33"/>
  <c r="M79" i="33"/>
  <c r="L79" i="33"/>
  <c r="N79" i="33"/>
  <c r="L21" i="33"/>
  <c r="N21" i="33"/>
  <c r="P82" i="33"/>
  <c r="S82" i="33"/>
  <c r="U82" i="33"/>
  <c r="Y82" i="33"/>
  <c r="Z82" i="33"/>
  <c r="AZ82" i="33" s="1"/>
  <c r="AX31" i="33"/>
  <c r="F31" i="33"/>
  <c r="G31" i="33" s="1"/>
  <c r="M128" i="33"/>
  <c r="N128" i="33"/>
  <c r="L128" i="33"/>
  <c r="L90" i="33"/>
  <c r="N90" i="33"/>
  <c r="AH63" i="33"/>
  <c r="L42" i="33"/>
  <c r="Y87" i="33"/>
  <c r="Q11" i="33"/>
  <c r="BA11" i="33" s="1"/>
  <c r="BB11" i="33" s="1"/>
  <c r="L106" i="33"/>
  <c r="AS82" i="33"/>
  <c r="AF82" i="33" s="1"/>
  <c r="U68" i="33"/>
  <c r="M3" i="33"/>
  <c r="AG3" i="33" s="1"/>
  <c r="AB120" i="33"/>
  <c r="U129" i="33"/>
  <c r="Q7" i="33"/>
  <c r="BA7" i="33" s="1"/>
  <c r="AA8" i="33"/>
  <c r="AB87" i="33"/>
  <c r="U11" i="33"/>
  <c r="R11" i="33"/>
  <c r="R129" i="33"/>
  <c r="Q48" i="33"/>
  <c r="BA48" i="33" s="1"/>
  <c r="M119" i="33"/>
  <c r="AA34" i="33"/>
  <c r="Z34" i="33"/>
  <c r="AZ34" i="33" s="1"/>
  <c r="N98" i="33"/>
  <c r="F21" i="33"/>
  <c r="G21" i="33" s="1"/>
  <c r="N28" i="33"/>
  <c r="M28" i="33"/>
  <c r="R28" i="33"/>
  <c r="Z48" i="33"/>
  <c r="AZ48" i="33" s="1"/>
  <c r="U48" i="33"/>
  <c r="Y48" i="33"/>
  <c r="AA48" i="33"/>
  <c r="V48" i="33"/>
  <c r="AY48" i="33" s="1"/>
  <c r="AX40" i="33"/>
  <c r="AH40" i="33"/>
  <c r="AX32" i="33"/>
  <c r="BB32" i="33" s="1"/>
  <c r="AH32" i="33"/>
  <c r="AX16" i="33"/>
  <c r="F16" i="33"/>
  <c r="G16" i="33" s="1"/>
  <c r="AU16" i="33" s="1"/>
  <c r="N121" i="33"/>
  <c r="M99" i="33"/>
  <c r="U99" i="33"/>
  <c r="N99" i="33"/>
  <c r="Z99" i="33"/>
  <c r="AZ99" i="33" s="1"/>
  <c r="AA99" i="33"/>
  <c r="L75" i="33"/>
  <c r="N75" i="33"/>
  <c r="AG2" i="33"/>
  <c r="L19" i="32"/>
  <c r="M19" i="32"/>
  <c r="S19" i="32"/>
  <c r="N19" i="32"/>
  <c r="V5" i="32"/>
  <c r="AY5" i="32" s="1"/>
  <c r="AU2" i="32"/>
  <c r="AS113" i="32"/>
  <c r="AF113" i="32" s="1"/>
  <c r="V113" i="32"/>
  <c r="AY113" i="32" s="1"/>
  <c r="AB113" i="32"/>
  <c r="Q113" i="32"/>
  <c r="BA113" i="32" s="1"/>
  <c r="W113" i="32"/>
  <c r="M75" i="32"/>
  <c r="AU42" i="32"/>
  <c r="AA42" i="32"/>
  <c r="Q42" i="32"/>
  <c r="BA42" i="32" s="1"/>
  <c r="W42" i="32"/>
  <c r="Z42" i="32"/>
  <c r="AZ42" i="32" s="1"/>
  <c r="P42" i="32"/>
  <c r="S42" i="32"/>
  <c r="V42" i="32"/>
  <c r="AY42" i="32" s="1"/>
  <c r="Q82" i="32"/>
  <c r="BA82" i="32" s="1"/>
  <c r="BB82" i="32" s="1"/>
  <c r="V82" i="32"/>
  <c r="AY82" i="32" s="1"/>
  <c r="L90" i="32"/>
  <c r="N90" i="32"/>
  <c r="W59" i="32"/>
  <c r="AB59" i="32"/>
  <c r="L59" i="32"/>
  <c r="AA59" i="32"/>
  <c r="N59" i="32"/>
  <c r="Y59" i="32"/>
  <c r="M59" i="32"/>
  <c r="AG59" i="32" s="1"/>
  <c r="Z59" i="32"/>
  <c r="AZ59" i="32" s="1"/>
  <c r="L43" i="32"/>
  <c r="Z43" i="32"/>
  <c r="AZ43" i="32" s="1"/>
  <c r="N43" i="32"/>
  <c r="L35" i="32"/>
  <c r="N35" i="32"/>
  <c r="M35" i="32"/>
  <c r="S35" i="32"/>
  <c r="V35" i="32"/>
  <c r="AY35" i="32" s="1"/>
  <c r="N27" i="32"/>
  <c r="W27" i="32"/>
  <c r="L27" i="32"/>
  <c r="U27" i="32"/>
  <c r="AA27" i="32"/>
  <c r="AB27" i="32"/>
  <c r="V27" i="32"/>
  <c r="AY27" i="32" s="1"/>
  <c r="L92" i="32"/>
  <c r="M92" i="32"/>
  <c r="N36" i="32"/>
  <c r="L36" i="32"/>
  <c r="M36" i="32"/>
  <c r="AA40" i="32"/>
  <c r="L5" i="32"/>
  <c r="N51" i="32"/>
  <c r="S4" i="32"/>
  <c r="AB29" i="32"/>
  <c r="Q5" i="32"/>
  <c r="BA5" i="32" s="1"/>
  <c r="BB5" i="32" s="1"/>
  <c r="R113" i="32"/>
  <c r="S82" i="32"/>
  <c r="W75" i="32"/>
  <c r="AA75" i="32"/>
  <c r="Z75" i="32"/>
  <c r="AZ75" i="32" s="1"/>
  <c r="Y75" i="32"/>
  <c r="Q75" i="32"/>
  <c r="BA75" i="32" s="1"/>
  <c r="AA70" i="32"/>
  <c r="AB70" i="32"/>
  <c r="W70" i="32"/>
  <c r="R70" i="32"/>
  <c r="V70" i="32"/>
  <c r="AY70" i="32" s="1"/>
  <c r="Y70" i="32"/>
  <c r="Q70" i="32"/>
  <c r="BA70" i="32" s="1"/>
  <c r="BB70" i="32" s="1"/>
  <c r="AE70" i="32" a="1"/>
  <c r="AE70" i="32" s="1"/>
  <c r="P70" i="32"/>
  <c r="Q35" i="32"/>
  <c r="BA35" i="32" s="1"/>
  <c r="BB35" i="32" s="1"/>
  <c r="M27" i="32"/>
  <c r="AG27" i="32" s="1"/>
  <c r="AB6" i="32"/>
  <c r="V6" i="32"/>
  <c r="AY6" i="32" s="1"/>
  <c r="Q6" i="32"/>
  <c r="BA6" i="32" s="1"/>
  <c r="BB6" i="32" s="1"/>
  <c r="S6" i="32"/>
  <c r="AE6" i="32" a="1"/>
  <c r="AE6" i="32" s="1"/>
  <c r="Z6" i="32"/>
  <c r="AZ6" i="32" s="1"/>
  <c r="Y6" i="32"/>
  <c r="P34" i="32"/>
  <c r="AA34" i="32"/>
  <c r="AU34" i="32"/>
  <c r="Y34" i="32"/>
  <c r="Z34" i="32"/>
  <c r="AZ34" i="32" s="1"/>
  <c r="AE34" i="32" a="1"/>
  <c r="AE34" i="32" s="1"/>
  <c r="AS76" i="32"/>
  <c r="AF76" i="32" s="1"/>
  <c r="W76" i="32"/>
  <c r="AA76" i="32"/>
  <c r="R76" i="32"/>
  <c r="Y76" i="32"/>
  <c r="P76" i="32"/>
  <c r="AX87" i="32"/>
  <c r="F87" i="32"/>
  <c r="G87" i="32" s="1"/>
  <c r="AX79" i="32"/>
  <c r="F79" i="32"/>
  <c r="G79" i="32" s="1"/>
  <c r="AX71" i="32"/>
  <c r="F71" i="32"/>
  <c r="G71" i="32" s="1"/>
  <c r="W65" i="32"/>
  <c r="Z65" i="32"/>
  <c r="AZ65" i="32" s="1"/>
  <c r="Y65" i="32"/>
  <c r="AX57" i="32"/>
  <c r="AH57" i="32"/>
  <c r="F57" i="32"/>
  <c r="G57" i="32" s="1"/>
  <c r="AX49" i="32"/>
  <c r="F49" i="32"/>
  <c r="G49" i="32" s="1"/>
  <c r="Y49" i="32" s="1"/>
  <c r="N129" i="32"/>
  <c r="L129" i="32"/>
  <c r="M129" i="32"/>
  <c r="N121" i="32"/>
  <c r="L121" i="32"/>
  <c r="M121" i="32"/>
  <c r="Z113" i="32"/>
  <c r="AZ113" i="32" s="1"/>
  <c r="N113" i="32"/>
  <c r="L113" i="32"/>
  <c r="M89" i="32"/>
  <c r="L89" i="32"/>
  <c r="N89" i="32"/>
  <c r="L73" i="32"/>
  <c r="S73" i="32"/>
  <c r="P66" i="32"/>
  <c r="V66" i="32"/>
  <c r="AY66" i="32" s="1"/>
  <c r="M66" i="32"/>
  <c r="L66" i="32"/>
  <c r="S66" i="32"/>
  <c r="N66" i="32"/>
  <c r="M58" i="32"/>
  <c r="L58" i="32"/>
  <c r="N58" i="32"/>
  <c r="N50" i="32"/>
  <c r="L50" i="32"/>
  <c r="M50" i="32"/>
  <c r="AA28" i="32"/>
  <c r="Z28" i="32"/>
  <c r="AZ28" i="32" s="1"/>
  <c r="BB28" i="32" s="1"/>
  <c r="W28" i="32"/>
  <c r="Y28" i="32"/>
  <c r="S40" i="32"/>
  <c r="N3" i="32"/>
  <c r="M51" i="32"/>
  <c r="P4" i="32"/>
  <c r="V51" i="32"/>
  <c r="AY51" i="32" s="1"/>
  <c r="AS128" i="32"/>
  <c r="AF128" i="32" s="1"/>
  <c r="S128" i="32"/>
  <c r="Z128" i="32"/>
  <c r="AZ128" i="32" s="1"/>
  <c r="Z27" i="32"/>
  <c r="AZ27" i="32" s="1"/>
  <c r="N107" i="32"/>
  <c r="M107" i="32"/>
  <c r="L107" i="32"/>
  <c r="V119" i="32"/>
  <c r="AY119" i="32" s="1"/>
  <c r="S119" i="32"/>
  <c r="Y119" i="32"/>
  <c r="AE119" i="32" a="1"/>
  <c r="AE119" i="32" s="1"/>
  <c r="W119" i="32"/>
  <c r="AB119" i="32"/>
  <c r="U119" i="32"/>
  <c r="AX102" i="32"/>
  <c r="F102" i="32"/>
  <c r="G102" i="32" s="1"/>
  <c r="AX86" i="32"/>
  <c r="F86" i="32"/>
  <c r="G86" i="32" s="1"/>
  <c r="AX64" i="32"/>
  <c r="F64" i="32"/>
  <c r="G64" i="32" s="1"/>
  <c r="AX56" i="32"/>
  <c r="AH56" i="32"/>
  <c r="AX32" i="32"/>
  <c r="AH32" i="32"/>
  <c r="F32" i="32"/>
  <c r="G32" i="32" s="1"/>
  <c r="AX16" i="32"/>
  <c r="F16" i="32"/>
  <c r="G16" i="32" s="1"/>
  <c r="AE16" i="32" s="1" a="1"/>
  <c r="AE16" i="32" s="1"/>
  <c r="AD16" i="32" s="1"/>
  <c r="AC16" i="32" s="1"/>
  <c r="AX8" i="32"/>
  <c r="AH8" i="32"/>
  <c r="F8" i="32"/>
  <c r="G8" i="32" s="1"/>
  <c r="L128" i="32"/>
  <c r="N128" i="32"/>
  <c r="L112" i="32"/>
  <c r="M112" i="32"/>
  <c r="N23" i="32"/>
  <c r="L23" i="32"/>
  <c r="M23" i="32"/>
  <c r="N29" i="32"/>
  <c r="M83" i="32"/>
  <c r="L83" i="32"/>
  <c r="N83" i="32"/>
  <c r="L12" i="32"/>
  <c r="W12" i="32"/>
  <c r="U12" i="32"/>
  <c r="AB12" i="32"/>
  <c r="N12" i="32"/>
  <c r="AA12" i="32"/>
  <c r="AA11" i="32"/>
  <c r="L3" i="32"/>
  <c r="L44" i="32"/>
  <c r="P35" i="32"/>
  <c r="U29" i="32"/>
  <c r="Q51" i="32"/>
  <c r="BA51" i="32" s="1"/>
  <c r="BB51" i="32" s="1"/>
  <c r="V59" i="32"/>
  <c r="AY59" i="32" s="1"/>
  <c r="BB59" i="32" s="1"/>
  <c r="AB28" i="32"/>
  <c r="Y12" i="32"/>
  <c r="P82" i="32"/>
  <c r="M82" i="32"/>
  <c r="P5" i="32"/>
  <c r="AB5" i="32"/>
  <c r="S5" i="32"/>
  <c r="Y5" i="32"/>
  <c r="Z31" i="32"/>
  <c r="AZ31" i="32" s="1"/>
  <c r="R31" i="32"/>
  <c r="S31" i="32"/>
  <c r="AB56" i="32"/>
  <c r="V56" i="32"/>
  <c r="AY56" i="32" s="1"/>
  <c r="N61" i="32"/>
  <c r="M61" i="32"/>
  <c r="AG61" i="32" s="1"/>
  <c r="AX85" i="32"/>
  <c r="F85" i="32"/>
  <c r="G85" i="32" s="1"/>
  <c r="AX55" i="32"/>
  <c r="AH55" i="32"/>
  <c r="AX47" i="32"/>
  <c r="F47" i="32"/>
  <c r="G47" i="32" s="1"/>
  <c r="AB47" i="32" s="1"/>
  <c r="AX39" i="32"/>
  <c r="AH39" i="32"/>
  <c r="F39" i="32"/>
  <c r="G39" i="32" s="1"/>
  <c r="AX23" i="32"/>
  <c r="AH23" i="32"/>
  <c r="F23" i="32"/>
  <c r="G23" i="32" s="1"/>
  <c r="AX15" i="32"/>
  <c r="F15" i="32"/>
  <c r="G15" i="32" s="1"/>
  <c r="Y15" i="32" s="1"/>
  <c r="AH15" i="32"/>
  <c r="N127" i="32"/>
  <c r="M127" i="32"/>
  <c r="L103" i="32"/>
  <c r="N103" i="32"/>
  <c r="R129" i="32"/>
  <c r="W129" i="32"/>
  <c r="AA129" i="32"/>
  <c r="P7" i="32"/>
  <c r="P2" i="32"/>
  <c r="U2" i="32"/>
  <c r="Y2" i="32"/>
  <c r="S2" i="32"/>
  <c r="AB2" i="32"/>
  <c r="W2" i="32"/>
  <c r="R2" i="32"/>
  <c r="Z13" i="32"/>
  <c r="AZ13" i="32" s="1"/>
  <c r="BB13" i="32" s="1"/>
  <c r="R44" i="32"/>
  <c r="Q44" i="32"/>
  <c r="BA44" i="32" s="1"/>
  <c r="P44" i="32"/>
  <c r="S20" i="32"/>
  <c r="R20" i="32"/>
  <c r="V20" i="32"/>
  <c r="AY20" i="32" s="1"/>
  <c r="Q20" i="32"/>
  <c r="BA20" i="32" s="1"/>
  <c r="BB20" i="32" s="1"/>
  <c r="P62" i="32"/>
  <c r="M3" i="32"/>
  <c r="N52" i="32"/>
  <c r="Y113" i="32"/>
  <c r="Z29" i="32"/>
  <c r="AZ29" i="32" s="1"/>
  <c r="Z129" i="32"/>
  <c r="AZ129" i="32" s="1"/>
  <c r="Q2" i="32"/>
  <c r="BA2" i="32" s="1"/>
  <c r="BB2" i="32" s="1"/>
  <c r="U28" i="32"/>
  <c r="V36" i="32"/>
  <c r="AY36" i="32" s="1"/>
  <c r="R82" i="32"/>
  <c r="N82" i="32"/>
  <c r="M43" i="32"/>
  <c r="AG43" i="32" s="1"/>
  <c r="V26" i="32"/>
  <c r="AY26" i="32" s="1"/>
  <c r="AU26" i="32"/>
  <c r="W26" i="32"/>
  <c r="S26" i="32"/>
  <c r="U26" i="32"/>
  <c r="Q26" i="32"/>
  <c r="BA26" i="32" s="1"/>
  <c r="AB26" i="32"/>
  <c r="P26" i="32"/>
  <c r="Y36" i="32"/>
  <c r="AE36" i="32" a="1"/>
  <c r="AE36" i="32" s="1"/>
  <c r="S36" i="32"/>
  <c r="R36" i="32"/>
  <c r="AA36" i="32"/>
  <c r="P36" i="32"/>
  <c r="Z36" i="32"/>
  <c r="AZ36" i="32" s="1"/>
  <c r="AB36" i="32"/>
  <c r="W36" i="32"/>
  <c r="Q36" i="32"/>
  <c r="BA36" i="32" s="1"/>
  <c r="BB36" i="32" s="1"/>
  <c r="P3" i="32"/>
  <c r="W3" i="32"/>
  <c r="Y3" i="32"/>
  <c r="U3" i="32"/>
  <c r="AB3" i="32"/>
  <c r="L16" i="32"/>
  <c r="M16" i="32"/>
  <c r="AG16" i="32" s="1"/>
  <c r="AU19" i="32"/>
  <c r="R19" i="32"/>
  <c r="AA19" i="32"/>
  <c r="Q19" i="32"/>
  <c r="BA19" i="32" s="1"/>
  <c r="BB19" i="32" s="1"/>
  <c r="Z19" i="32"/>
  <c r="AZ19" i="32" s="1"/>
  <c r="P19" i="32"/>
  <c r="S52" i="32"/>
  <c r="Y52" i="32"/>
  <c r="R52" i="32"/>
  <c r="L56" i="32"/>
  <c r="N56" i="32"/>
  <c r="M56" i="32"/>
  <c r="L46" i="32"/>
  <c r="N46" i="32"/>
  <c r="N4" i="32"/>
  <c r="M4" i="32"/>
  <c r="L4" i="32"/>
  <c r="L52" i="32"/>
  <c r="Q4" i="32"/>
  <c r="BA4" i="32" s="1"/>
  <c r="BB4" i="32" s="1"/>
  <c r="AA29" i="32"/>
  <c r="S51" i="32"/>
  <c r="P129" i="32"/>
  <c r="R35" i="32"/>
  <c r="AA2" i="32"/>
  <c r="W21" i="32"/>
  <c r="AB21" i="32"/>
  <c r="Q21" i="32"/>
  <c r="BA21" i="32" s="1"/>
  <c r="S21" i="32"/>
  <c r="AA21" i="32"/>
  <c r="Y21" i="32"/>
  <c r="V21" i="32"/>
  <c r="AY21" i="32" s="1"/>
  <c r="P21" i="32"/>
  <c r="AE21" i="32" a="1"/>
  <c r="AE21" i="32" s="1"/>
  <c r="Z21" i="32"/>
  <c r="AZ21" i="32" s="1"/>
  <c r="M29" i="32"/>
  <c r="AG29" i="32" s="1"/>
  <c r="M62" i="32"/>
  <c r="AG62" i="32" s="1"/>
  <c r="L62" i="32"/>
  <c r="N62" i="32"/>
  <c r="Z91" i="32"/>
  <c r="AZ91" i="32" s="1"/>
  <c r="BB91" i="32" s="1"/>
  <c r="R91" i="32"/>
  <c r="Y27" i="32"/>
  <c r="F118" i="32"/>
  <c r="G118" i="32" s="1"/>
  <c r="F96" i="32"/>
  <c r="G96" i="32" s="1"/>
  <c r="AB10" i="31"/>
  <c r="R10" i="31"/>
  <c r="V10" i="31"/>
  <c r="AY10" i="31" s="1"/>
  <c r="AA10" i="31"/>
  <c r="M66" i="31"/>
  <c r="N66" i="31"/>
  <c r="L66" i="31"/>
  <c r="V20" i="31"/>
  <c r="AY20" i="31" s="1"/>
  <c r="AA20" i="31"/>
  <c r="R20" i="31"/>
  <c r="Q20" i="31"/>
  <c r="BA20" i="31" s="1"/>
  <c r="Z20" i="31"/>
  <c r="AZ20" i="31" s="1"/>
  <c r="BB20" i="31" s="1"/>
  <c r="Y20" i="31"/>
  <c r="S20" i="31"/>
  <c r="AB20" i="31"/>
  <c r="L76" i="31"/>
  <c r="M76" i="31"/>
  <c r="P76" i="31"/>
  <c r="R76" i="31"/>
  <c r="Q76" i="31"/>
  <c r="BA76" i="31" s="1"/>
  <c r="BB76" i="31" s="1"/>
  <c r="AX115" i="31"/>
  <c r="F115" i="31"/>
  <c r="G115" i="31" s="1"/>
  <c r="AX107" i="31"/>
  <c r="F107" i="31"/>
  <c r="G107" i="31" s="1"/>
  <c r="AX91" i="31"/>
  <c r="F91" i="31"/>
  <c r="G91" i="31" s="1"/>
  <c r="AX83" i="31"/>
  <c r="F83" i="31"/>
  <c r="G83" i="31" s="1"/>
  <c r="AA83" i="31" s="1"/>
  <c r="AX75" i="31"/>
  <c r="F75" i="31"/>
  <c r="G75" i="31" s="1"/>
  <c r="AX67" i="31"/>
  <c r="F67" i="31"/>
  <c r="G67" i="31" s="1"/>
  <c r="AX59" i="31"/>
  <c r="AH59" i="31"/>
  <c r="F59" i="31"/>
  <c r="G59" i="31" s="1"/>
  <c r="AX51" i="31"/>
  <c r="AH51" i="31"/>
  <c r="F51" i="31"/>
  <c r="G51" i="31" s="1"/>
  <c r="AX43" i="31"/>
  <c r="AH43" i="31"/>
  <c r="AX35" i="31"/>
  <c r="AH35" i="31"/>
  <c r="AG35" i="31"/>
  <c r="F35" i="31"/>
  <c r="G35" i="31" s="1"/>
  <c r="AE35" i="31" s="1" a="1"/>
  <c r="AE35" i="31" s="1"/>
  <c r="AD35" i="31" s="1"/>
  <c r="AC35" i="31" s="1"/>
  <c r="AX27" i="31"/>
  <c r="AH27" i="31"/>
  <c r="AX19" i="31"/>
  <c r="F19" i="31"/>
  <c r="G19" i="31" s="1"/>
  <c r="AH19" i="31"/>
  <c r="AX11" i="31"/>
  <c r="AH11" i="31"/>
  <c r="F11" i="31"/>
  <c r="G11" i="31" s="1"/>
  <c r="R11" i="31" s="1"/>
  <c r="AX3" i="31"/>
  <c r="F3" i="31"/>
  <c r="G3" i="31" s="1"/>
  <c r="AH3" i="31"/>
  <c r="N123" i="31"/>
  <c r="M123" i="31"/>
  <c r="L123" i="31"/>
  <c r="N115" i="31"/>
  <c r="M115" i="31"/>
  <c r="L115" i="31"/>
  <c r="L107" i="31"/>
  <c r="N107" i="31"/>
  <c r="M107" i="31"/>
  <c r="N99" i="31"/>
  <c r="M99" i="31"/>
  <c r="L99" i="31"/>
  <c r="L91" i="31"/>
  <c r="M91" i="31"/>
  <c r="N91" i="31"/>
  <c r="M52" i="31"/>
  <c r="AG52" i="31" s="1"/>
  <c r="N52" i="31"/>
  <c r="L52" i="31"/>
  <c r="N44" i="31"/>
  <c r="L44" i="31"/>
  <c r="M44" i="31"/>
  <c r="N36" i="31"/>
  <c r="M36" i="31"/>
  <c r="AG36" i="31" s="1"/>
  <c r="M28" i="31"/>
  <c r="R28" i="31"/>
  <c r="N28" i="31"/>
  <c r="Q28" i="31"/>
  <c r="BA28" i="31" s="1"/>
  <c r="BB28" i="31" s="1"/>
  <c r="P28" i="31"/>
  <c r="S28" i="31"/>
  <c r="L21" i="31"/>
  <c r="M21" i="31"/>
  <c r="AG21" i="31" s="1"/>
  <c r="N13" i="31"/>
  <c r="L13" i="31"/>
  <c r="M13" i="31"/>
  <c r="V13" i="31"/>
  <c r="AY13" i="31" s="1"/>
  <c r="N5" i="31"/>
  <c r="U5" i="31"/>
  <c r="AB5" i="31"/>
  <c r="V5" i="31"/>
  <c r="AY5" i="31" s="1"/>
  <c r="M5" i="31"/>
  <c r="AG5" i="31" s="1"/>
  <c r="Z5" i="31"/>
  <c r="AZ5" i="31" s="1"/>
  <c r="AA5" i="31"/>
  <c r="L5" i="31"/>
  <c r="R61" i="31"/>
  <c r="AA61" i="31"/>
  <c r="P61" i="31"/>
  <c r="AE61" i="31" a="1"/>
  <c r="AE61" i="31" s="1"/>
  <c r="Y61" i="31"/>
  <c r="AU61" i="31"/>
  <c r="V61" i="31"/>
  <c r="AY61" i="31" s="1"/>
  <c r="Q61" i="31"/>
  <c r="BA61" i="31" s="1"/>
  <c r="U61" i="31"/>
  <c r="W61" i="31"/>
  <c r="N70" i="31"/>
  <c r="W70" i="31"/>
  <c r="L70" i="31"/>
  <c r="Y70" i="31"/>
  <c r="S64" i="31"/>
  <c r="Q64" i="31"/>
  <c r="BA64" i="31" s="1"/>
  <c r="BB64" i="31" s="1"/>
  <c r="P64" i="31"/>
  <c r="N64" i="31"/>
  <c r="L64" i="31"/>
  <c r="V64" i="31"/>
  <c r="AY64" i="31" s="1"/>
  <c r="M64" i="31"/>
  <c r="R64" i="31"/>
  <c r="L106" i="31"/>
  <c r="M106" i="31"/>
  <c r="N98" i="31"/>
  <c r="L98" i="31"/>
  <c r="M98" i="31"/>
  <c r="M74" i="31"/>
  <c r="N74" i="31"/>
  <c r="L74" i="31"/>
  <c r="M59" i="31"/>
  <c r="N59" i="31"/>
  <c r="L59" i="31"/>
  <c r="S61" i="31"/>
  <c r="U123" i="31"/>
  <c r="Y123" i="31"/>
  <c r="Q123" i="31"/>
  <c r="BA123" i="31" s="1"/>
  <c r="BB123" i="31" s="1"/>
  <c r="V123" i="31"/>
  <c r="AY123" i="31" s="1"/>
  <c r="Z123" i="31"/>
  <c r="AZ123" i="31" s="1"/>
  <c r="AB123" i="31"/>
  <c r="W123" i="31"/>
  <c r="AE123" i="31" a="1"/>
  <c r="AE123" i="31" s="1"/>
  <c r="Z61" i="31"/>
  <c r="AZ61" i="31" s="1"/>
  <c r="M70" i="31"/>
  <c r="AB56" i="31"/>
  <c r="R56" i="31"/>
  <c r="S56" i="31"/>
  <c r="Q56" i="31"/>
  <c r="BA56" i="31" s="1"/>
  <c r="Z56" i="31"/>
  <c r="AZ56" i="31" s="1"/>
  <c r="P56" i="31"/>
  <c r="AA56" i="31"/>
  <c r="AU56" i="31"/>
  <c r="W56" i="31"/>
  <c r="L27" i="31"/>
  <c r="M27" i="31"/>
  <c r="N27" i="31"/>
  <c r="AB111" i="31"/>
  <c r="S111" i="31"/>
  <c r="Y111" i="31"/>
  <c r="V111" i="31"/>
  <c r="AY111" i="31" s="1"/>
  <c r="U111" i="31"/>
  <c r="P111" i="31"/>
  <c r="Q48" i="31"/>
  <c r="BA48" i="31" s="1"/>
  <c r="BB48" i="31" s="1"/>
  <c r="U48" i="31"/>
  <c r="AU48" i="31"/>
  <c r="S48" i="31"/>
  <c r="Y48" i="31"/>
  <c r="AE48" i="31" a="1"/>
  <c r="AE48" i="31" s="1"/>
  <c r="R48" i="31"/>
  <c r="V48" i="31"/>
  <c r="AY48" i="31" s="1"/>
  <c r="W48" i="31"/>
  <c r="AB48" i="31"/>
  <c r="Z48" i="31"/>
  <c r="AZ48" i="31" s="1"/>
  <c r="N90" i="31"/>
  <c r="M90" i="31"/>
  <c r="L90" i="31"/>
  <c r="W120" i="31"/>
  <c r="V21" i="31"/>
  <c r="AY21" i="31" s="1"/>
  <c r="BB21" i="31" s="1"/>
  <c r="Y21" i="31"/>
  <c r="AE60" i="31" a="1"/>
  <c r="AE60" i="31" s="1"/>
  <c r="AH50" i="31"/>
  <c r="U30" i="31"/>
  <c r="Z34" i="31"/>
  <c r="AZ34" i="31" s="1"/>
  <c r="AH18" i="31"/>
  <c r="S129" i="31"/>
  <c r="Q129" i="31"/>
  <c r="BA129" i="31" s="1"/>
  <c r="AU39" i="31"/>
  <c r="R16" i="31"/>
  <c r="Y16" i="31"/>
  <c r="Y120" i="31"/>
  <c r="Z21" i="31"/>
  <c r="AZ21" i="31" s="1"/>
  <c r="Y60" i="31"/>
  <c r="F122" i="31"/>
  <c r="G122" i="31" s="1"/>
  <c r="W122" i="31" s="1"/>
  <c r="F121" i="31"/>
  <c r="G121" i="31" s="1"/>
  <c r="F74" i="31"/>
  <c r="G74" i="31" s="1"/>
  <c r="F90" i="31"/>
  <c r="G90" i="31" s="1"/>
  <c r="L50" i="31"/>
  <c r="F42" i="31"/>
  <c r="G42" i="31" s="1"/>
  <c r="AH49" i="31"/>
  <c r="N34" i="31"/>
  <c r="W30" i="31"/>
  <c r="R34" i="31"/>
  <c r="AU4" i="31"/>
  <c r="AH17" i="31"/>
  <c r="L35" i="31"/>
  <c r="L79" i="31"/>
  <c r="Z68" i="31"/>
  <c r="AZ68" i="31" s="1"/>
  <c r="P129" i="31"/>
  <c r="Q39" i="31"/>
  <c r="BA39" i="31" s="1"/>
  <c r="AU16" i="31"/>
  <c r="Z16" i="31"/>
  <c r="AZ16" i="31" s="1"/>
  <c r="Q120" i="31"/>
  <c r="BA120" i="31" s="1"/>
  <c r="AE49" i="31" a="1"/>
  <c r="AE49" i="31" s="1"/>
  <c r="R21" i="31"/>
  <c r="Z60" i="31"/>
  <c r="AZ60" i="31" s="1"/>
  <c r="F82" i="31"/>
  <c r="G82" i="31" s="1"/>
  <c r="AA82" i="31" s="1"/>
  <c r="AH57" i="31"/>
  <c r="N50" i="31"/>
  <c r="AH42" i="31"/>
  <c r="L34" i="31"/>
  <c r="V30" i="31"/>
  <c r="AY30" i="31" s="1"/>
  <c r="W34" i="31"/>
  <c r="P4" i="31"/>
  <c r="F2" i="31"/>
  <c r="G2" i="31" s="1"/>
  <c r="F17" i="31"/>
  <c r="G17" i="31" s="1"/>
  <c r="M58" i="31"/>
  <c r="V68" i="31"/>
  <c r="AY68" i="31" s="1"/>
  <c r="R129" i="31"/>
  <c r="S39" i="31"/>
  <c r="Q16" i="31"/>
  <c r="BA16" i="31" s="1"/>
  <c r="BB16" i="31" s="1"/>
  <c r="S16" i="31"/>
  <c r="AA120" i="31"/>
  <c r="AB21" i="31"/>
  <c r="AA60" i="31"/>
  <c r="F114" i="31"/>
  <c r="G114" i="31" s="1"/>
  <c r="Y114" i="31" s="1"/>
  <c r="F113" i="31"/>
  <c r="G113" i="31" s="1"/>
  <c r="V113" i="31" s="1"/>
  <c r="AY113" i="31" s="1"/>
  <c r="AA85" i="31"/>
  <c r="F81" i="31"/>
  <c r="G81" i="31" s="1"/>
  <c r="S81" i="31" s="1"/>
  <c r="F41" i="31"/>
  <c r="G41" i="31" s="1"/>
  <c r="S68" i="31"/>
  <c r="F33" i="31"/>
  <c r="G33" i="31" s="1"/>
  <c r="P30" i="31"/>
  <c r="AE30" i="31" a="1"/>
  <c r="AE30" i="31" s="1"/>
  <c r="AA34" i="31"/>
  <c r="Q4" i="31"/>
  <c r="BA4" i="31" s="1"/>
  <c r="N35" i="31"/>
  <c r="M2" i="31"/>
  <c r="AG2" i="31" s="1"/>
  <c r="AG19" i="31"/>
  <c r="S34" i="31"/>
  <c r="AB68" i="31"/>
  <c r="Y39" i="31"/>
  <c r="U16" i="31"/>
  <c r="S120" i="31"/>
  <c r="R120" i="31"/>
  <c r="S21" i="31"/>
  <c r="AB60" i="31"/>
  <c r="F98" i="31"/>
  <c r="G98" i="31" s="1"/>
  <c r="AE98" i="31" s="1" a="1"/>
  <c r="AE98" i="31" s="1"/>
  <c r="AD98" i="31" s="1"/>
  <c r="AC98" i="31" s="1"/>
  <c r="P68" i="31"/>
  <c r="M42" i="31"/>
  <c r="AH33" i="31"/>
  <c r="L20" i="31"/>
  <c r="AB30" i="31"/>
  <c r="Y30" i="31"/>
  <c r="U34" i="31"/>
  <c r="R4" i="31"/>
  <c r="S13" i="31"/>
  <c r="F50" i="31"/>
  <c r="G50" i="31" s="1"/>
  <c r="V50" i="31" s="1"/>
  <c r="AY50" i="31" s="1"/>
  <c r="AG18" i="31"/>
  <c r="AB34" i="31"/>
  <c r="AG50" i="31"/>
  <c r="AA30" i="31"/>
  <c r="Z120" i="31"/>
  <c r="AZ120" i="31" s="1"/>
  <c r="AB120" i="31"/>
  <c r="AA21" i="31"/>
  <c r="N87" i="31"/>
  <c r="Q30" i="31"/>
  <c r="BA30" i="31" s="1"/>
  <c r="BB30" i="31" s="1"/>
  <c r="AH9" i="31"/>
  <c r="M44" i="30"/>
  <c r="AG44" i="30" s="1"/>
  <c r="U44" i="30"/>
  <c r="N44" i="30"/>
  <c r="V44" i="30"/>
  <c r="AY44" i="30" s="1"/>
  <c r="L44" i="30"/>
  <c r="W44" i="30"/>
  <c r="AB44" i="30"/>
  <c r="L12" i="30"/>
  <c r="N12" i="30"/>
  <c r="M12" i="30"/>
  <c r="AG12" i="30" s="1"/>
  <c r="AX92" i="30"/>
  <c r="F92" i="30"/>
  <c r="G92" i="30" s="1"/>
  <c r="AX64" i="30"/>
  <c r="AH64" i="30"/>
  <c r="S20" i="30"/>
  <c r="N76" i="30"/>
  <c r="U4" i="30"/>
  <c r="S4" i="30"/>
  <c r="AB4" i="30"/>
  <c r="AU4" i="30"/>
  <c r="R4" i="30"/>
  <c r="W4" i="30"/>
  <c r="AA4" i="30"/>
  <c r="N84" i="30"/>
  <c r="M84" i="30"/>
  <c r="N61" i="30"/>
  <c r="L61" i="30"/>
  <c r="M61" i="30"/>
  <c r="AG61" i="30" s="1"/>
  <c r="N45" i="30"/>
  <c r="M45" i="30"/>
  <c r="AG45" i="30" s="1"/>
  <c r="L45" i="30"/>
  <c r="N13" i="30"/>
  <c r="L13" i="30"/>
  <c r="M13" i="30"/>
  <c r="AX116" i="30"/>
  <c r="F116" i="30"/>
  <c r="G116" i="30" s="1"/>
  <c r="L2" i="30"/>
  <c r="V2" i="30"/>
  <c r="AY2" i="30" s="1"/>
  <c r="P2" i="30"/>
  <c r="M5" i="30"/>
  <c r="AG48" i="30"/>
  <c r="AA125" i="30"/>
  <c r="Q125" i="30"/>
  <c r="BA125" i="30" s="1"/>
  <c r="Z125" i="30"/>
  <c r="AZ125" i="30" s="1"/>
  <c r="V125" i="30"/>
  <c r="AY125" i="30" s="1"/>
  <c r="U125" i="30"/>
  <c r="S125" i="30"/>
  <c r="Z123" i="30"/>
  <c r="AZ123" i="30" s="1"/>
  <c r="AS123" i="30"/>
  <c r="AF123" i="30" s="1"/>
  <c r="S123" i="30"/>
  <c r="V123" i="30"/>
  <c r="AY123" i="30" s="1"/>
  <c r="BB123" i="30" s="1"/>
  <c r="Y61" i="30"/>
  <c r="Q61" i="30"/>
  <c r="BA61" i="30" s="1"/>
  <c r="R79" i="30"/>
  <c r="AS79" i="30"/>
  <c r="AF79" i="30" s="1"/>
  <c r="Y79" i="30"/>
  <c r="W79" i="30"/>
  <c r="U79" i="30"/>
  <c r="V79" i="30"/>
  <c r="AY79" i="30" s="1"/>
  <c r="BB79" i="30" s="1"/>
  <c r="AB79" i="30"/>
  <c r="Q79" i="30"/>
  <c r="BA79" i="30" s="1"/>
  <c r="F108" i="30"/>
  <c r="G108" i="30" s="1"/>
  <c r="AE108" i="30" s="1" a="1"/>
  <c r="AE108" i="30" s="1"/>
  <c r="AD108" i="30" s="1"/>
  <c r="AC108" i="30" s="1"/>
  <c r="AX39" i="30"/>
  <c r="AH39" i="30"/>
  <c r="AX31" i="30"/>
  <c r="F31" i="30"/>
  <c r="G31" i="30" s="1"/>
  <c r="AH31" i="30"/>
  <c r="AX16" i="30"/>
  <c r="F16" i="30"/>
  <c r="G16" i="30" s="1"/>
  <c r="AX8" i="30"/>
  <c r="AH8" i="30"/>
  <c r="F8" i="30"/>
  <c r="G8" i="30" s="1"/>
  <c r="L121" i="30"/>
  <c r="N121" i="30"/>
  <c r="N113" i="30"/>
  <c r="M113" i="30"/>
  <c r="L113" i="30"/>
  <c r="AA113" i="30"/>
  <c r="N105" i="30"/>
  <c r="L105" i="30"/>
  <c r="L98" i="30"/>
  <c r="N98" i="30"/>
  <c r="M98" i="30"/>
  <c r="L67" i="30"/>
  <c r="M67" i="30"/>
  <c r="N67" i="30"/>
  <c r="M59" i="30"/>
  <c r="AG59" i="30" s="1"/>
  <c r="L59" i="30"/>
  <c r="V59" i="30"/>
  <c r="AY59" i="30" s="1"/>
  <c r="Z59" i="30"/>
  <c r="AZ59" i="30" s="1"/>
  <c r="N59" i="30"/>
  <c r="W59" i="30"/>
  <c r="AB59" i="30"/>
  <c r="N51" i="30"/>
  <c r="L51" i="30"/>
  <c r="M51" i="30"/>
  <c r="N43" i="30"/>
  <c r="M43" i="30"/>
  <c r="AG43" i="30" s="1"/>
  <c r="L43" i="30"/>
  <c r="N19" i="30"/>
  <c r="M19" i="30"/>
  <c r="L19" i="30"/>
  <c r="L11" i="30"/>
  <c r="M11" i="30"/>
  <c r="AG11" i="30" s="1"/>
  <c r="N3" i="30"/>
  <c r="M3" i="30"/>
  <c r="L3" i="30"/>
  <c r="AB20" i="30"/>
  <c r="AE20" i="30" a="1"/>
  <c r="AE20" i="30" s="1"/>
  <c r="R35" i="30"/>
  <c r="N5" i="30"/>
  <c r="W123" i="30"/>
  <c r="S121" i="30"/>
  <c r="F115" i="30"/>
  <c r="G115" i="30" s="1"/>
  <c r="M115" i="30"/>
  <c r="L99" i="30"/>
  <c r="M75" i="30"/>
  <c r="W71" i="30"/>
  <c r="P71" i="30"/>
  <c r="N69" i="30"/>
  <c r="AA47" i="30"/>
  <c r="AH9" i="30"/>
  <c r="N27" i="30"/>
  <c r="M2" i="30"/>
  <c r="M69" i="30"/>
  <c r="F83" i="30"/>
  <c r="G83" i="30" s="1"/>
  <c r="N110" i="30"/>
  <c r="L110" i="30"/>
  <c r="Y28" i="30"/>
  <c r="AX114" i="30"/>
  <c r="F114" i="30"/>
  <c r="G114" i="30" s="1"/>
  <c r="P114" i="30" s="1"/>
  <c r="AX98" i="30"/>
  <c r="F98" i="30"/>
  <c r="G98" i="30" s="1"/>
  <c r="Y82" i="30"/>
  <c r="V82" i="30"/>
  <c r="AY82" i="30" s="1"/>
  <c r="Q82" i="30"/>
  <c r="BA82" i="30" s="1"/>
  <c r="BB82" i="30" s="1"/>
  <c r="AB82" i="30"/>
  <c r="AA82" i="30"/>
  <c r="W76" i="30"/>
  <c r="S76" i="30"/>
  <c r="R76" i="30"/>
  <c r="P76" i="30"/>
  <c r="AB76" i="30"/>
  <c r="Q76" i="30"/>
  <c r="BA76" i="30" s="1"/>
  <c r="Z76" i="30"/>
  <c r="AZ76" i="30" s="1"/>
  <c r="AX54" i="30"/>
  <c r="AH54" i="30"/>
  <c r="AX46" i="30"/>
  <c r="AH46" i="30"/>
  <c r="F46" i="30"/>
  <c r="G46" i="30" s="1"/>
  <c r="AU46" i="30" s="1"/>
  <c r="AV59" i="30" s="1"/>
  <c r="AX38" i="30"/>
  <c r="F38" i="30"/>
  <c r="G38" i="30" s="1"/>
  <c r="AX23" i="30"/>
  <c r="F23" i="30"/>
  <c r="G23" i="30" s="1"/>
  <c r="AX15" i="30"/>
  <c r="AH15" i="30"/>
  <c r="AX7" i="30"/>
  <c r="F7" i="30"/>
  <c r="G7" i="30" s="1"/>
  <c r="U7" i="30" s="1"/>
  <c r="W128" i="30"/>
  <c r="M128" i="30"/>
  <c r="L128" i="30"/>
  <c r="U128" i="30"/>
  <c r="Z128" i="30"/>
  <c r="AZ128" i="30" s="1"/>
  <c r="AB128" i="30"/>
  <c r="L112" i="30"/>
  <c r="U112" i="30"/>
  <c r="W112" i="30"/>
  <c r="M83" i="30"/>
  <c r="L83" i="30"/>
  <c r="P20" i="30"/>
  <c r="Y20" i="30"/>
  <c r="V35" i="30"/>
  <c r="AY35" i="30" s="1"/>
  <c r="AB123" i="30"/>
  <c r="Q123" i="30"/>
  <c r="BA123" i="30" s="1"/>
  <c r="Z121" i="30"/>
  <c r="AZ121" i="30" s="1"/>
  <c r="P125" i="30"/>
  <c r="Y4" i="30"/>
  <c r="Y123" i="30"/>
  <c r="M99" i="30"/>
  <c r="N68" i="30"/>
  <c r="AA59" i="30"/>
  <c r="S67" i="30"/>
  <c r="Y47" i="30"/>
  <c r="N2" i="30"/>
  <c r="U50" i="30"/>
  <c r="Z50" i="30"/>
  <c r="AZ50" i="30" s="1"/>
  <c r="AE50" i="30" a="1"/>
  <c r="AE50" i="30" s="1"/>
  <c r="W50" i="30"/>
  <c r="Y50" i="30"/>
  <c r="AU50" i="30"/>
  <c r="AE103" i="30" a="1"/>
  <c r="AE103" i="30" s="1"/>
  <c r="U103" i="30"/>
  <c r="Y103" i="30"/>
  <c r="AB103" i="30"/>
  <c r="P103" i="30"/>
  <c r="Q103" i="30"/>
  <c r="BA103" i="30" s="1"/>
  <c r="AX40" i="30"/>
  <c r="AH40" i="30"/>
  <c r="AX17" i="30"/>
  <c r="AH17" i="30"/>
  <c r="L76" i="30"/>
  <c r="M76" i="30"/>
  <c r="U20" i="30"/>
  <c r="W20" i="30"/>
  <c r="R2" i="30"/>
  <c r="AE121" i="30" a="1"/>
  <c r="AE121" i="30" s="1"/>
  <c r="W125" i="30"/>
  <c r="Z4" i="30"/>
  <c r="AZ4" i="30" s="1"/>
  <c r="Y121" i="30"/>
  <c r="Z79" i="30"/>
  <c r="AZ79" i="30" s="1"/>
  <c r="Q58" i="30"/>
  <c r="BA58" i="30" s="1"/>
  <c r="L92" i="30"/>
  <c r="Q20" i="30"/>
  <c r="BA20" i="30" s="1"/>
  <c r="BB20" i="30" s="1"/>
  <c r="R20" i="30"/>
  <c r="Z29" i="30"/>
  <c r="AZ29" i="30" s="1"/>
  <c r="F9" i="30"/>
  <c r="G9" i="30" s="1"/>
  <c r="R58" i="30"/>
  <c r="AB121" i="30"/>
  <c r="Y125" i="30"/>
  <c r="Q4" i="30"/>
  <c r="BA4" i="30" s="1"/>
  <c r="BB4" i="30" s="1"/>
  <c r="U121" i="30"/>
  <c r="P79" i="30"/>
  <c r="AU58" i="30"/>
  <c r="AG47" i="30"/>
  <c r="Q15" i="30"/>
  <c r="BA15" i="30" s="1"/>
  <c r="AU15" i="30"/>
  <c r="AV74" i="30" s="1"/>
  <c r="V15" i="30"/>
  <c r="AY15" i="30" s="1"/>
  <c r="W15" i="30"/>
  <c r="U15" i="30"/>
  <c r="Z15" i="30"/>
  <c r="AZ15" i="30" s="1"/>
  <c r="S15" i="30"/>
  <c r="Y15" i="30"/>
  <c r="N11" i="30"/>
  <c r="L84" i="30"/>
  <c r="L23" i="30"/>
  <c r="M23" i="30"/>
  <c r="N23" i="30"/>
  <c r="Z67" i="30"/>
  <c r="AZ67" i="30" s="1"/>
  <c r="U67" i="30"/>
  <c r="L102" i="30"/>
  <c r="N102" i="30"/>
  <c r="M102" i="30"/>
  <c r="M55" i="30"/>
  <c r="L55" i="30"/>
  <c r="Q71" i="30"/>
  <c r="BA71" i="30" s="1"/>
  <c r="BB71" i="30" s="1"/>
  <c r="S71" i="30"/>
  <c r="AA71" i="30"/>
  <c r="Y71" i="30"/>
  <c r="AE71" i="30" a="1"/>
  <c r="AE71" i="30" s="1"/>
  <c r="R71" i="30"/>
  <c r="Z71" i="30"/>
  <c r="AZ71" i="30" s="1"/>
  <c r="V71" i="30"/>
  <c r="AY71" i="30" s="1"/>
  <c r="AX32" i="30"/>
  <c r="F32" i="30"/>
  <c r="G32" i="30" s="1"/>
  <c r="N122" i="30"/>
  <c r="L122" i="30"/>
  <c r="N91" i="30"/>
  <c r="M91" i="30"/>
  <c r="M20" i="30"/>
  <c r="L20" i="30"/>
  <c r="N20" i="30"/>
  <c r="V20" i="30"/>
  <c r="AY20" i="30" s="1"/>
  <c r="AA58" i="30"/>
  <c r="W121" i="30"/>
  <c r="N83" i="30"/>
  <c r="U123" i="30"/>
  <c r="R125" i="30"/>
  <c r="V4" i="30"/>
  <c r="AY4" i="30" s="1"/>
  <c r="AA79" i="30"/>
  <c r="L91" i="30"/>
  <c r="V76" i="30"/>
  <c r="AY76" i="30" s="1"/>
  <c r="BB76" i="30" s="1"/>
  <c r="AB71" i="30"/>
  <c r="AG64" i="30"/>
  <c r="P47" i="30"/>
  <c r="W26" i="30"/>
  <c r="Z26" i="30"/>
  <c r="AZ26" i="30" s="1"/>
  <c r="U26" i="30"/>
  <c r="AU26" i="30"/>
  <c r="V29" i="30"/>
  <c r="AY29" i="30" s="1"/>
  <c r="F64" i="30"/>
  <c r="G64" i="30" s="1"/>
  <c r="W11" i="30"/>
  <c r="Z11" i="30"/>
  <c r="AZ11" i="30" s="1"/>
  <c r="AU11" i="30"/>
  <c r="N70" i="30"/>
  <c r="M70" i="30"/>
  <c r="V14" i="30"/>
  <c r="AY14" i="30" s="1"/>
  <c r="AB14" i="30"/>
  <c r="U14" i="30"/>
  <c r="N14" i="30"/>
  <c r="M6" i="30"/>
  <c r="L6" i="30"/>
  <c r="N6" i="30"/>
  <c r="Q6" i="30"/>
  <c r="BA6" i="30" s="1"/>
  <c r="BB6" i="30" s="1"/>
  <c r="R6" i="30"/>
  <c r="Z14" i="30"/>
  <c r="AZ14" i="30" s="1"/>
  <c r="P112" i="30"/>
  <c r="F117" i="30"/>
  <c r="G117" i="30" s="1"/>
  <c r="AB117" i="30" s="1"/>
  <c r="N116" i="30"/>
  <c r="L93" i="30"/>
  <c r="M93" i="30"/>
  <c r="L107" i="30"/>
  <c r="L79" i="30"/>
  <c r="L63" i="30"/>
  <c r="F49" i="30"/>
  <c r="G49" i="30" s="1"/>
  <c r="N15" i="30"/>
  <c r="AH3" i="30"/>
  <c r="F80" i="30"/>
  <c r="G80" i="30" s="1"/>
  <c r="AU27" i="30"/>
  <c r="S6" i="30"/>
  <c r="Q14" i="30"/>
  <c r="BA14" i="30" s="1"/>
  <c r="V112" i="30"/>
  <c r="AY112" i="30" s="1"/>
  <c r="F110" i="30"/>
  <c r="G110" i="30" s="1"/>
  <c r="AB110" i="30" s="1"/>
  <c r="M107" i="30"/>
  <c r="M79" i="30"/>
  <c r="L85" i="30"/>
  <c r="L62" i="30"/>
  <c r="AH34" i="30"/>
  <c r="AG26" i="30"/>
  <c r="F65" i="30"/>
  <c r="G65" i="30" s="1"/>
  <c r="N78" i="30"/>
  <c r="AH19" i="30"/>
  <c r="Q27" i="30"/>
  <c r="BA27" i="30" s="1"/>
  <c r="U6" i="30"/>
  <c r="L116" i="30"/>
  <c r="N62" i="30"/>
  <c r="F42" i="30"/>
  <c r="G42" i="30" s="1"/>
  <c r="F34" i="30"/>
  <c r="G34" i="30" s="1"/>
  <c r="F33" i="30"/>
  <c r="G33" i="30" s="1"/>
  <c r="AH65" i="30"/>
  <c r="F41" i="30"/>
  <c r="G41" i="30" s="1"/>
  <c r="F19" i="30"/>
  <c r="G19" i="30" s="1"/>
  <c r="F109" i="30"/>
  <c r="G109" i="30" s="1"/>
  <c r="AE109" i="30" s="1" a="1"/>
  <c r="AE109" i="30" s="1"/>
  <c r="AD109" i="30" s="1"/>
  <c r="AC109" i="30" s="1"/>
  <c r="AA44" i="30"/>
  <c r="Y62" i="28"/>
  <c r="AU62" i="28"/>
  <c r="AE62" i="28" a="1"/>
  <c r="AE62" i="28" s="1"/>
  <c r="W62" i="28"/>
  <c r="S62" i="28"/>
  <c r="P62" i="28"/>
  <c r="U62" i="28"/>
  <c r="Q62" i="28"/>
  <c r="BA62" i="28" s="1"/>
  <c r="Z62" i="28"/>
  <c r="AZ62" i="28" s="1"/>
  <c r="L83" i="28"/>
  <c r="BD87" i="28" s="1" a="1"/>
  <c r="BD87" i="28" s="1"/>
  <c r="N83" i="28"/>
  <c r="M83" i="28"/>
  <c r="M42" i="28"/>
  <c r="N42" i="28"/>
  <c r="L42" i="28"/>
  <c r="BD46" i="28" s="1" a="1"/>
  <c r="BD46" i="28" s="1"/>
  <c r="L80" i="28"/>
  <c r="BD73" i="28" s="1" a="1"/>
  <c r="BD73" i="28" s="1"/>
  <c r="N80" i="28"/>
  <c r="M80" i="28"/>
  <c r="W102" i="28"/>
  <c r="V102" i="28"/>
  <c r="AY102" i="28" s="1"/>
  <c r="U102" i="28"/>
  <c r="AB102" i="28"/>
  <c r="Y102" i="28"/>
  <c r="AA102" i="28"/>
  <c r="L102" i="28"/>
  <c r="BD99" i="28" s="1" a="1"/>
  <c r="BD99" i="28" s="1"/>
  <c r="N48" i="28"/>
  <c r="L48" i="28"/>
  <c r="BD45" i="28" s="1" a="1"/>
  <c r="BD45" i="28" s="1"/>
  <c r="M48" i="28"/>
  <c r="N70" i="28"/>
  <c r="L70" i="28"/>
  <c r="BD68" i="28" s="1" a="1"/>
  <c r="BD68" i="28" s="1"/>
  <c r="M70" i="28"/>
  <c r="P24" i="28"/>
  <c r="AU24" i="28"/>
  <c r="S24" i="28"/>
  <c r="L123" i="28"/>
  <c r="BD127" i="28" s="1" a="1"/>
  <c r="BD127" i="28" s="1"/>
  <c r="N123" i="28"/>
  <c r="V2" i="28"/>
  <c r="AY2" i="28" s="1"/>
  <c r="S45" i="28"/>
  <c r="V94" i="28"/>
  <c r="AY94" i="28" s="1"/>
  <c r="R63" i="28"/>
  <c r="L11" i="28"/>
  <c r="BD15" i="28" s="1" a="1"/>
  <c r="BD15" i="28" s="1"/>
  <c r="AH25" i="28"/>
  <c r="AB73" i="28"/>
  <c r="Y54" i="28"/>
  <c r="F14" i="28"/>
  <c r="G14" i="28" s="1"/>
  <c r="AU41" i="28"/>
  <c r="W124" i="28"/>
  <c r="Z124" i="28"/>
  <c r="AZ124" i="28" s="1"/>
  <c r="F95" i="28"/>
  <c r="G95" i="28" s="1"/>
  <c r="W8" i="28"/>
  <c r="Z37" i="28"/>
  <c r="AZ37" i="28" s="1"/>
  <c r="AA70" i="28"/>
  <c r="U91" i="28"/>
  <c r="V41" i="28"/>
  <c r="AY41" i="28" s="1"/>
  <c r="AH3" i="28"/>
  <c r="U7" i="28"/>
  <c r="N124" i="28"/>
  <c r="N26" i="28"/>
  <c r="Z65" i="28"/>
  <c r="AZ65" i="28" s="1"/>
  <c r="AH54" i="28"/>
  <c r="L31" i="28"/>
  <c r="BD26" i="28" s="1" a="1"/>
  <c r="BD26" i="28" s="1"/>
  <c r="L21" i="28"/>
  <c r="BD24" i="28" s="1" a="1"/>
  <c r="BD24" i="28" s="1"/>
  <c r="F64" i="28"/>
  <c r="G64" i="28" s="1"/>
  <c r="R64" i="28" s="1"/>
  <c r="F3" i="28"/>
  <c r="G3" i="28" s="1"/>
  <c r="W3" i="28" s="1"/>
  <c r="U2" i="28"/>
  <c r="R94" i="28"/>
  <c r="AB63" i="28"/>
  <c r="AG51" i="28"/>
  <c r="L127" i="28"/>
  <c r="BD122" i="28" s="1" a="1"/>
  <c r="BD122" i="28" s="1"/>
  <c r="AU54" i="28"/>
  <c r="AV87" i="28" s="1"/>
  <c r="D87" i="28" s="1"/>
  <c r="N109" i="28"/>
  <c r="F67" i="28"/>
  <c r="G67" i="28" s="1"/>
  <c r="Y67" i="28" s="1"/>
  <c r="AH14" i="28"/>
  <c r="Y41" i="28"/>
  <c r="P124" i="28"/>
  <c r="Q124" i="28"/>
  <c r="BA124" i="28" s="1"/>
  <c r="BB124" i="28" s="1"/>
  <c r="P8" i="28"/>
  <c r="Y8" i="28"/>
  <c r="U37" i="28"/>
  <c r="S70" i="28"/>
  <c r="Z91" i="28"/>
  <c r="AZ91" i="28" s="1"/>
  <c r="Z7" i="28"/>
  <c r="AZ7" i="28" s="1"/>
  <c r="M124" i="28"/>
  <c r="P65" i="28"/>
  <c r="F127" i="28"/>
  <c r="G127" i="28" s="1"/>
  <c r="M31" i="28"/>
  <c r="R2" i="28"/>
  <c r="U32" i="28"/>
  <c r="AA99" i="28"/>
  <c r="F25" i="28"/>
  <c r="G25" i="28" s="1"/>
  <c r="F22" i="28"/>
  <c r="G22" i="28" s="1"/>
  <c r="M127" i="28"/>
  <c r="AA41" i="28"/>
  <c r="R54" i="28"/>
  <c r="V91" i="28"/>
  <c r="AY91" i="28" s="1"/>
  <c r="L109" i="28"/>
  <c r="L6" i="28"/>
  <c r="BD3" i="28" s="1" a="1"/>
  <c r="BD3" i="28" s="1"/>
  <c r="W69" i="28"/>
  <c r="S41" i="28"/>
  <c r="Y124" i="28"/>
  <c r="U124" i="28"/>
  <c r="Q8" i="28"/>
  <c r="BA8" i="28" s="1"/>
  <c r="S8" i="28"/>
  <c r="AB37" i="28"/>
  <c r="W70" i="28"/>
  <c r="U70" i="28"/>
  <c r="Q56" i="28"/>
  <c r="BA56" i="28" s="1"/>
  <c r="F103" i="28"/>
  <c r="G103" i="28" s="1"/>
  <c r="P48" i="28"/>
  <c r="AE65" i="28" a="1"/>
  <c r="AE65" i="28" s="1"/>
  <c r="W7" i="28"/>
  <c r="M7" i="28"/>
  <c r="AG7" i="28" s="1"/>
  <c r="N77" i="28"/>
  <c r="U65" i="28"/>
  <c r="L113" i="28"/>
  <c r="BD113" i="28" s="1" a="1"/>
  <c r="BD113" i="28" s="1"/>
  <c r="F86" i="28"/>
  <c r="G86" i="28" s="1"/>
  <c r="W86" i="28" s="1"/>
  <c r="AH64" i="28"/>
  <c r="AH43" i="28"/>
  <c r="AH7" i="28"/>
  <c r="AU2" i="28"/>
  <c r="Q94" i="28"/>
  <c r="BA94" i="28" s="1"/>
  <c r="AU32" i="28"/>
  <c r="U99" i="28"/>
  <c r="Z48" i="28"/>
  <c r="AZ48" i="28" s="1"/>
  <c r="P26" i="28"/>
  <c r="AH22" i="28"/>
  <c r="AG40" i="28"/>
  <c r="Q54" i="28"/>
  <c r="BA54" i="28" s="1"/>
  <c r="AH40" i="28"/>
  <c r="AA124" i="28"/>
  <c r="R8" i="28"/>
  <c r="AB8" i="28"/>
  <c r="Y70" i="28"/>
  <c r="W56" i="28"/>
  <c r="Y93" i="28"/>
  <c r="V65" i="28"/>
  <c r="AY65" i="28" s="1"/>
  <c r="AB124" i="28"/>
  <c r="AB7" i="28"/>
  <c r="F78" i="28"/>
  <c r="G78" i="28" s="1"/>
  <c r="V78" i="28" s="1"/>
  <c r="AY78" i="28" s="1"/>
  <c r="W54" i="28"/>
  <c r="Q2" i="28"/>
  <c r="BA2" i="28" s="1"/>
  <c r="W2" i="28"/>
  <c r="AA32" i="28"/>
  <c r="AB99" i="28"/>
  <c r="Y99" i="28"/>
  <c r="F72" i="28"/>
  <c r="G72" i="28" s="1"/>
  <c r="U72" i="28" s="1"/>
  <c r="R48" i="28"/>
  <c r="W73" i="28"/>
  <c r="L73" i="28"/>
  <c r="F11" i="28"/>
  <c r="G11" i="28" s="1"/>
  <c r="S54" i="28"/>
  <c r="N89" i="28"/>
  <c r="V124" i="28"/>
  <c r="AY124" i="28" s="1"/>
  <c r="V8" i="28"/>
  <c r="AY8" i="28" s="1"/>
  <c r="BB8" i="28" s="1"/>
  <c r="V37" i="28"/>
  <c r="AY37" i="28" s="1"/>
  <c r="Z70" i="28"/>
  <c r="AZ70" i="28" s="1"/>
  <c r="F40" i="28"/>
  <c r="G40" i="28" s="1"/>
  <c r="F90" i="28"/>
  <c r="G90" i="28" s="1"/>
  <c r="AB41" i="28"/>
  <c r="L55" i="28"/>
  <c r="F31" i="28"/>
  <c r="G31" i="28" s="1"/>
  <c r="Z31" i="28" s="1"/>
  <c r="AZ31" i="28" s="1"/>
  <c r="R7" i="28"/>
  <c r="P7" i="28"/>
  <c r="V16" i="28"/>
  <c r="AY16" i="28" s="1"/>
  <c r="W65" i="28"/>
  <c r="W12" i="28"/>
  <c r="M78" i="28"/>
  <c r="M57" i="28"/>
  <c r="AG57" i="28" s="1"/>
  <c r="M12" i="28"/>
  <c r="F81" i="28"/>
  <c r="G81" i="28" s="1"/>
  <c r="Z2" i="28"/>
  <c r="AZ2" i="28" s="1"/>
  <c r="Z99" i="28"/>
  <c r="AZ99" i="28" s="1"/>
  <c r="N73" i="28"/>
  <c r="F98" i="28"/>
  <c r="G98" i="28" s="1"/>
  <c r="AH32" i="28"/>
  <c r="W41" i="28"/>
  <c r="Z8" i="28"/>
  <c r="AZ8" i="28" s="1"/>
  <c r="L99" i="28"/>
  <c r="BD103" i="28" s="1" a="1"/>
  <c r="BD103" i="28" s="1"/>
  <c r="AH56" i="28"/>
  <c r="M55" i="28"/>
  <c r="AA7" i="28"/>
  <c r="Q7" i="28"/>
  <c r="BA7" i="28" s="1"/>
  <c r="AB12" i="28"/>
  <c r="F111" i="28"/>
  <c r="G111" i="28" s="1"/>
  <c r="Q111" i="28" s="1"/>
  <c r="BA111" i="28" s="1"/>
  <c r="BB111" i="28" s="1"/>
  <c r="F117" i="28"/>
  <c r="G117" i="28" s="1"/>
  <c r="Z117" i="28" s="1"/>
  <c r="AZ117" i="28" s="1"/>
  <c r="L78" i="28"/>
  <c r="BD75" i="28" s="1" a="1"/>
  <c r="BD75" i="28" s="1"/>
  <c r="AH46" i="28"/>
  <c r="AH28" i="28"/>
  <c r="AH17" i="28"/>
  <c r="BB37" i="55"/>
  <c r="BB11" i="52"/>
  <c r="BB3" i="57"/>
  <c r="BB39" i="41"/>
  <c r="BB53" i="53"/>
  <c r="BB40" i="40"/>
  <c r="BB56" i="40"/>
  <c r="BB6" i="36"/>
  <c r="BB86" i="34"/>
  <c r="BB62" i="39"/>
  <c r="BB15" i="35"/>
  <c r="BB129" i="31"/>
  <c r="BB112" i="39"/>
  <c r="BB38" i="42"/>
  <c r="BB107" i="53"/>
  <c r="BB15" i="56"/>
  <c r="BB75" i="56"/>
  <c r="BB59" i="50"/>
  <c r="BB67" i="53"/>
  <c r="BB75" i="54"/>
  <c r="BB45" i="32"/>
  <c r="BB128" i="40"/>
  <c r="BB8" i="59"/>
  <c r="BB26" i="30"/>
  <c r="BB81" i="30"/>
  <c r="BB100" i="40"/>
  <c r="BB111" i="41"/>
  <c r="BB73" i="44"/>
  <c r="BB24" i="49"/>
  <c r="BB20" i="51"/>
  <c r="BB14" i="56"/>
  <c r="BB54" i="51"/>
  <c r="BB55" i="51"/>
  <c r="BB99" i="54"/>
  <c r="BB49" i="54"/>
  <c r="BB72" i="57"/>
  <c r="BB120" i="31"/>
  <c r="BB15" i="31"/>
  <c r="BB125" i="50"/>
  <c r="BB91" i="52"/>
  <c r="BB16" i="43"/>
  <c r="BB46" i="51"/>
  <c r="BB20" i="53"/>
  <c r="BB83" i="54"/>
  <c r="BB72" i="45"/>
  <c r="BB74" i="50"/>
  <c r="BB21" i="32"/>
  <c r="BB91" i="53"/>
  <c r="BB115" i="54"/>
  <c r="BB17" i="54"/>
  <c r="BB61" i="42"/>
  <c r="BB72" i="38"/>
  <c r="BB63" i="43"/>
  <c r="BB58" i="45"/>
  <c r="BB19" i="44"/>
  <c r="BB28" i="53"/>
  <c r="BB64" i="54"/>
  <c r="BB97" i="41"/>
  <c r="BB32" i="43"/>
  <c r="BB62" i="51"/>
  <c r="BB71" i="50"/>
  <c r="BB14" i="52"/>
  <c r="BB92" i="52"/>
  <c r="BB109" i="54"/>
  <c r="BB88" i="55"/>
  <c r="BB127" i="58"/>
  <c r="BB111" i="58"/>
  <c r="BB7" i="40"/>
  <c r="BB10" i="28"/>
  <c r="BB26" i="41"/>
  <c r="BB24" i="53"/>
  <c r="BB35" i="55"/>
  <c r="BB55" i="58"/>
  <c r="BB47" i="49"/>
  <c r="BB70" i="57"/>
  <c r="BB77" i="38"/>
  <c r="BB102" i="51"/>
  <c r="BB99" i="53"/>
  <c r="BB123" i="54"/>
  <c r="BB107" i="54"/>
  <c r="BB91" i="54"/>
  <c r="BB82" i="57"/>
  <c r="BB19" i="49"/>
  <c r="BB56" i="55"/>
  <c r="BB67" i="49"/>
  <c r="BB67" i="52"/>
  <c r="BB66" i="53"/>
  <c r="BB116" i="54"/>
  <c r="BB30" i="56"/>
  <c r="BB47" i="58"/>
  <c r="BB123" i="50"/>
  <c r="BB101" i="51"/>
  <c r="BB85" i="51"/>
  <c r="BB113" i="52"/>
  <c r="BB107" i="56"/>
  <c r="BB108" i="58"/>
  <c r="BB79" i="50"/>
  <c r="BB44" i="42"/>
  <c r="BB111" i="51"/>
  <c r="BB37" i="52"/>
  <c r="BB45" i="56"/>
  <c r="BB62" i="56"/>
  <c r="BB63" i="58"/>
  <c r="BB118" i="50"/>
  <c r="BB52" i="51"/>
  <c r="BB36" i="51"/>
  <c r="BB24" i="55"/>
  <c r="BB4" i="55"/>
  <c r="BB107" i="50"/>
  <c r="BB105" i="53"/>
  <c r="BB97" i="54"/>
  <c r="BB100" i="55"/>
  <c r="BB90" i="56"/>
  <c r="BB107" i="58"/>
  <c r="BB12" i="33"/>
  <c r="BB68" i="33"/>
  <c r="BB74" i="41"/>
  <c r="BB33" i="43"/>
  <c r="BB16" i="44"/>
  <c r="BB79" i="51"/>
  <c r="BB3" i="49"/>
  <c r="BB115" i="52"/>
  <c r="BB83" i="52"/>
  <c r="BB6" i="52"/>
  <c r="BB22" i="56"/>
  <c r="BB62" i="58"/>
  <c r="BB90" i="42"/>
  <c r="BB83" i="51"/>
  <c r="BB93" i="53"/>
  <c r="BB119" i="53"/>
  <c r="BB128" i="54"/>
  <c r="BB96" i="54"/>
  <c r="BB115" i="55"/>
  <c r="BB97" i="56"/>
  <c r="BB102" i="57"/>
  <c r="BB87" i="57"/>
  <c r="BB20" i="59"/>
  <c r="BB97" i="59"/>
  <c r="BB89" i="41"/>
  <c r="BB41" i="45"/>
  <c r="BB19" i="53"/>
  <c r="BB41" i="50"/>
  <c r="BB75" i="52"/>
  <c r="BB71" i="53"/>
  <c r="BB14" i="58"/>
  <c r="BB128" i="34"/>
  <c r="BB128" i="50"/>
  <c r="BB98" i="51"/>
  <c r="BB82" i="51"/>
  <c r="BB103" i="53"/>
  <c r="BB127" i="54"/>
  <c r="BB128" i="56"/>
  <c r="BB117" i="57"/>
  <c r="BB101" i="57"/>
  <c r="BB113" i="58"/>
  <c r="BB90" i="59"/>
  <c r="BB116" i="41"/>
  <c r="BB30" i="42"/>
  <c r="BB59" i="52"/>
  <c r="BB65" i="54"/>
  <c r="BB48" i="56"/>
  <c r="BB43" i="56"/>
  <c r="BB102" i="53"/>
  <c r="BB86" i="53"/>
  <c r="BB80" i="56"/>
  <c r="BB35" i="57"/>
  <c r="BB100" i="57"/>
  <c r="BB85" i="57"/>
  <c r="BB112" i="58"/>
  <c r="BB120" i="59"/>
  <c r="BB17" i="43"/>
  <c r="BB57" i="43"/>
  <c r="BB107" i="45"/>
  <c r="BB104" i="49"/>
  <c r="BB29" i="34"/>
  <c r="BB118" i="43"/>
  <c r="BB82" i="45"/>
  <c r="BB115" i="47"/>
  <c r="BB86" i="49"/>
  <c r="BB43" i="42"/>
  <c r="BB5" i="49"/>
  <c r="BB87" i="33"/>
  <c r="BB28" i="33"/>
  <c r="BB53" i="43"/>
  <c r="BB23" i="43"/>
  <c r="BB103" i="30"/>
  <c r="BB85" i="49"/>
  <c r="BB94" i="28"/>
  <c r="BB64" i="35"/>
  <c r="BB35" i="45"/>
  <c r="BB91" i="42"/>
  <c r="BB88" i="45"/>
  <c r="BB121" i="47"/>
  <c r="BB29" i="39"/>
  <c r="BB99" i="49"/>
  <c r="BB76" i="39"/>
  <c r="BB111" i="43"/>
  <c r="BB57" i="47"/>
  <c r="BB38" i="45"/>
  <c r="BB19" i="47"/>
  <c r="BB12" i="36"/>
  <c r="BB78" i="37"/>
  <c r="BB82" i="43"/>
  <c r="BB118" i="45"/>
  <c r="BB119" i="47"/>
  <c r="BB53" i="41"/>
  <c r="BB86" i="47"/>
  <c r="BB28" i="40"/>
  <c r="BB89" i="35"/>
  <c r="BB2" i="28"/>
  <c r="BB45" i="40"/>
  <c r="BB19" i="41"/>
  <c r="BB12" i="32"/>
  <c r="BB112" i="34"/>
  <c r="BB120" i="37"/>
  <c r="BB84" i="37"/>
  <c r="BB57" i="35"/>
  <c r="BB85" i="31"/>
  <c r="BB75" i="34"/>
  <c r="BB108" i="34"/>
  <c r="BB14" i="38"/>
  <c r="BB6" i="37"/>
  <c r="BB110" i="38"/>
  <c r="BB25" i="37"/>
  <c r="BB28" i="38"/>
  <c r="BB116" i="39"/>
  <c r="BB103" i="37"/>
  <c r="BB73" i="35"/>
  <c r="BB39" i="28"/>
  <c r="BB6" i="31"/>
  <c r="BB116" i="35"/>
  <c r="BB96" i="40"/>
  <c r="BB95" i="34"/>
  <c r="BB117" i="39"/>
  <c r="BB101" i="37"/>
  <c r="BB120" i="39"/>
  <c r="BB60" i="38"/>
  <c r="BB20" i="33"/>
  <c r="BB20" i="35"/>
  <c r="BB42" i="32"/>
  <c r="BB27" i="32"/>
  <c r="BB99" i="33"/>
  <c r="BB7" i="28"/>
  <c r="BB68" i="31"/>
  <c r="BB55" i="37"/>
  <c r="BB64" i="40"/>
  <c r="BB22" i="31"/>
  <c r="BB18" i="37"/>
  <c r="BB114" i="37"/>
  <c r="BB29" i="30"/>
  <c r="BB5" i="31"/>
  <c r="BB11" i="34"/>
  <c r="BB36" i="39"/>
  <c r="BB24" i="37"/>
  <c r="BB21" i="35"/>
  <c r="BB54" i="31"/>
  <c r="BB34" i="41"/>
  <c r="BB50" i="41"/>
  <c r="BB13" i="40"/>
  <c r="BB2" i="41"/>
  <c r="BB57" i="41"/>
  <c r="BB125" i="30"/>
  <c r="BB112" i="30"/>
  <c r="BB59" i="40"/>
  <c r="BB16" i="40"/>
  <c r="BB55" i="41"/>
  <c r="BB71" i="41"/>
  <c r="BB15" i="38"/>
  <c r="BB84" i="33"/>
  <c r="BB16" i="36"/>
  <c r="BB37" i="28"/>
  <c r="BB129" i="34"/>
  <c r="BB40" i="37"/>
  <c r="BB76" i="38"/>
  <c r="BB102" i="39"/>
  <c r="BB104" i="41"/>
  <c r="BB64" i="38"/>
  <c r="BB31" i="34"/>
  <c r="BB59" i="36"/>
  <c r="BB72" i="33"/>
  <c r="BB79" i="36"/>
  <c r="BB102" i="31"/>
  <c r="BB71" i="35"/>
  <c r="BB54" i="37"/>
  <c r="AZ66" i="12"/>
  <c r="AY66" i="12"/>
  <c r="AE66" i="12" a="1"/>
  <c r="AE66" i="12" s="1"/>
  <c r="U37" i="12"/>
  <c r="S37" i="12"/>
  <c r="Z37" i="12"/>
  <c r="AZ37" i="12" s="1"/>
  <c r="AE37" i="12" a="1"/>
  <c r="AE37" i="12" s="1"/>
  <c r="AB37" i="12"/>
  <c r="P37" i="12"/>
  <c r="R37" i="12"/>
  <c r="U32" i="12"/>
  <c r="AU32" i="12"/>
  <c r="Q32" i="12"/>
  <c r="BA32" i="12" s="1"/>
  <c r="S32" i="12"/>
  <c r="AB62" i="12"/>
  <c r="P62" i="12"/>
  <c r="U62" i="12"/>
  <c r="S62" i="12"/>
  <c r="U54" i="12"/>
  <c r="L52" i="12"/>
  <c r="M52" i="12"/>
  <c r="N52" i="12"/>
  <c r="AA72" i="12"/>
  <c r="N5" i="12"/>
  <c r="N40" i="12"/>
  <c r="M85" i="12"/>
  <c r="F77" i="12"/>
  <c r="G77" i="12" s="1"/>
  <c r="W77" i="12" s="1"/>
  <c r="AU50" i="12"/>
  <c r="AB127" i="12"/>
  <c r="F2" i="12"/>
  <c r="G2" i="12" s="1"/>
  <c r="N60" i="12"/>
  <c r="L85" i="12"/>
  <c r="F24" i="12"/>
  <c r="G24" i="12" s="1"/>
  <c r="U24" i="12" s="1"/>
  <c r="AH48" i="12"/>
  <c r="AH60" i="12"/>
  <c r="L24" i="12"/>
  <c r="N101" i="12"/>
  <c r="BA50" i="12"/>
  <c r="BB50" i="12" s="1"/>
  <c r="U127" i="12"/>
  <c r="N76" i="12"/>
  <c r="F107" i="12"/>
  <c r="G107" i="12" s="1"/>
  <c r="W107" i="12" s="1"/>
  <c r="AB38" i="12"/>
  <c r="AH21" i="12"/>
  <c r="L101" i="12"/>
  <c r="V127" i="12"/>
  <c r="AY127" i="12" s="1"/>
  <c r="F106" i="12"/>
  <c r="G106" i="12" s="1"/>
  <c r="L40" i="12"/>
  <c r="M13" i="12"/>
  <c r="AG13" i="12" s="1"/>
  <c r="AY50" i="12"/>
  <c r="Y72" i="12"/>
  <c r="AG62" i="12"/>
  <c r="AA127" i="12"/>
  <c r="F48" i="12"/>
  <c r="G48" i="12" s="1"/>
  <c r="W48" i="12" s="1"/>
  <c r="F23" i="12"/>
  <c r="G23" i="12" s="1"/>
  <c r="AB23" i="12" s="1"/>
  <c r="F114" i="12"/>
  <c r="G114" i="12" s="1"/>
  <c r="L13" i="12"/>
  <c r="BD13" i="12" s="1" a="1"/>
  <c r="BD13" i="12" s="1"/>
  <c r="V72" i="12"/>
  <c r="AY72" i="12" s="1"/>
  <c r="W127" i="12"/>
  <c r="AH2" i="12"/>
  <c r="L108" i="12"/>
  <c r="M125" i="12"/>
  <c r="W64" i="12"/>
  <c r="AH11" i="12"/>
  <c r="F116" i="12"/>
  <c r="G116" i="12" s="1"/>
  <c r="Z116" i="12" s="1"/>
  <c r="AZ116" i="12" s="1"/>
  <c r="N125" i="12"/>
  <c r="AH23" i="12"/>
  <c r="AU10" i="59"/>
  <c r="AE10" i="59" a="1"/>
  <c r="AE10" i="59" s="1"/>
  <c r="Z10" i="59"/>
  <c r="AZ10" i="59" s="1"/>
  <c r="AA10" i="59"/>
  <c r="R10" i="59"/>
  <c r="Y10" i="59"/>
  <c r="Q10" i="59"/>
  <c r="BA10" i="59" s="1"/>
  <c r="BB10" i="59" s="1"/>
  <c r="U10" i="59"/>
  <c r="S10" i="59"/>
  <c r="P10" i="59"/>
  <c r="W10" i="59"/>
  <c r="V10" i="59"/>
  <c r="AY10" i="59" s="1"/>
  <c r="AB10" i="59"/>
  <c r="U62" i="30"/>
  <c r="Z62" i="30"/>
  <c r="AZ62" i="30" s="1"/>
  <c r="R62" i="30"/>
  <c r="V62" i="30"/>
  <c r="AY62" i="30" s="1"/>
  <c r="P62" i="30"/>
  <c r="S62" i="30"/>
  <c r="AA62" i="30"/>
  <c r="Q62" i="30"/>
  <c r="BA62" i="30" s="1"/>
  <c r="AU62" i="30"/>
  <c r="W62" i="30"/>
  <c r="Y62" i="30"/>
  <c r="AB62" i="30"/>
  <c r="U44" i="36"/>
  <c r="AA44" i="36"/>
  <c r="W44" i="36"/>
  <c r="AB44" i="36"/>
  <c r="R44" i="36"/>
  <c r="Z44" i="36"/>
  <c r="AZ44" i="36" s="1"/>
  <c r="P44" i="36"/>
  <c r="Y44" i="36"/>
  <c r="S44" i="36"/>
  <c r="Q44" i="36"/>
  <c r="BA44" i="36" s="1"/>
  <c r="V44" i="36"/>
  <c r="AY44" i="36" s="1"/>
  <c r="AU44" i="36"/>
  <c r="V60" i="40"/>
  <c r="AY60" i="40" s="1"/>
  <c r="S60" i="40"/>
  <c r="R60" i="40"/>
  <c r="AU60" i="40"/>
  <c r="U60" i="40"/>
  <c r="Y60" i="40"/>
  <c r="AA60" i="40"/>
  <c r="P60" i="40"/>
  <c r="Z60" i="40"/>
  <c r="AZ60" i="40" s="1"/>
  <c r="Q60" i="40"/>
  <c r="BA60" i="40" s="1"/>
  <c r="W60" i="40"/>
  <c r="AB60" i="40"/>
  <c r="P12" i="42"/>
  <c r="AU12" i="42"/>
  <c r="AA12" i="42"/>
  <c r="S12" i="42"/>
  <c r="R12" i="42"/>
  <c r="W12" i="42"/>
  <c r="U12" i="42"/>
  <c r="V12" i="42"/>
  <c r="AY12" i="42" s="1"/>
  <c r="Z12" i="42"/>
  <c r="AZ12" i="42" s="1"/>
  <c r="Q12" i="42"/>
  <c r="BA12" i="42" s="1"/>
  <c r="Y12" i="42"/>
  <c r="AB12" i="42"/>
  <c r="S58" i="59"/>
  <c r="Q58" i="59"/>
  <c r="BA58" i="59" s="1"/>
  <c r="BB58" i="59" s="1"/>
  <c r="W58" i="59"/>
  <c r="U58" i="59"/>
  <c r="P58" i="59"/>
  <c r="AS87" i="31"/>
  <c r="AF87" i="31" s="1"/>
  <c r="W87" i="31"/>
  <c r="AB87" i="31"/>
  <c r="Z87" i="31"/>
  <c r="AZ87" i="31" s="1"/>
  <c r="S87" i="31"/>
  <c r="P87" i="31"/>
  <c r="V87" i="31"/>
  <c r="AY87" i="31" s="1"/>
  <c r="Q87" i="31"/>
  <c r="BA87" i="31" s="1"/>
  <c r="AA87" i="31"/>
  <c r="Y87" i="31"/>
  <c r="U87" i="31"/>
  <c r="R87" i="31"/>
  <c r="Q17" i="34"/>
  <c r="BA17" i="34" s="1"/>
  <c r="R17" i="34"/>
  <c r="S17" i="34"/>
  <c r="AU17" i="34"/>
  <c r="W36" i="37"/>
  <c r="R36" i="37"/>
  <c r="Q36" i="37"/>
  <c r="BA36" i="37" s="1"/>
  <c r="S36" i="37"/>
  <c r="Z36" i="37"/>
  <c r="AZ36" i="37" s="1"/>
  <c r="V36" i="37"/>
  <c r="AY36" i="37" s="1"/>
  <c r="AB36" i="37"/>
  <c r="AU36" i="37"/>
  <c r="P36" i="37"/>
  <c r="AA36" i="37"/>
  <c r="U36" i="37"/>
  <c r="Y36" i="37"/>
  <c r="V12" i="40"/>
  <c r="AY12" i="40" s="1"/>
  <c r="BB12" i="40" s="1"/>
  <c r="Y12" i="40"/>
  <c r="R12" i="40"/>
  <c r="S12" i="40"/>
  <c r="Z12" i="40"/>
  <c r="AZ12" i="40" s="1"/>
  <c r="Q12" i="40"/>
  <c r="BA12" i="40" s="1"/>
  <c r="U12" i="40"/>
  <c r="AU12" i="40"/>
  <c r="W12" i="40"/>
  <c r="P12" i="40"/>
  <c r="AA12" i="40"/>
  <c r="AB12" i="40"/>
  <c r="P28" i="42"/>
  <c r="V28" i="42"/>
  <c r="AY28" i="42" s="1"/>
  <c r="AU28" i="42"/>
  <c r="AU31" i="44"/>
  <c r="Q31" i="44"/>
  <c r="BA31" i="44" s="1"/>
  <c r="U31" i="44"/>
  <c r="AA31" i="44"/>
  <c r="P31" i="44"/>
  <c r="S31" i="44"/>
  <c r="R31" i="44"/>
  <c r="AB31" i="44"/>
  <c r="W31" i="44"/>
  <c r="V31" i="44"/>
  <c r="AY31" i="44" s="1"/>
  <c r="BB31" i="44" s="1"/>
  <c r="Y31" i="44"/>
  <c r="Z31" i="44"/>
  <c r="AZ31" i="44" s="1"/>
  <c r="AU19" i="59"/>
  <c r="AV46" i="59" s="1"/>
  <c r="AB40" i="31"/>
  <c r="R40" i="31"/>
  <c r="Y40" i="31"/>
  <c r="AA40" i="31"/>
  <c r="S40" i="31"/>
  <c r="Z40" i="31"/>
  <c r="AZ40" i="31" s="1"/>
  <c r="W40" i="31"/>
  <c r="P40" i="31"/>
  <c r="V40" i="31"/>
  <c r="AY40" i="31" s="1"/>
  <c r="AU40" i="31"/>
  <c r="Q40" i="31"/>
  <c r="BA40" i="31" s="1"/>
  <c r="U40" i="31"/>
  <c r="W52" i="31"/>
  <c r="AB52" i="31"/>
  <c r="Z52" i="31"/>
  <c r="AZ52" i="31" s="1"/>
  <c r="U52" i="31"/>
  <c r="R52" i="31"/>
  <c r="V52" i="31"/>
  <c r="AY52" i="31" s="1"/>
  <c r="AU52" i="31"/>
  <c r="Q52" i="31"/>
  <c r="BA52" i="31" s="1"/>
  <c r="AA52" i="31"/>
  <c r="P52" i="31"/>
  <c r="Y52" i="31"/>
  <c r="S52" i="31"/>
  <c r="P50" i="37"/>
  <c r="R50" i="37"/>
  <c r="W50" i="37"/>
  <c r="V50" i="37"/>
  <c r="AY50" i="37" s="1"/>
  <c r="Y50" i="37"/>
  <c r="S50" i="37"/>
  <c r="U50" i="37"/>
  <c r="AU50" i="37"/>
  <c r="AV26" i="37" s="1"/>
  <c r="Z50" i="37"/>
  <c r="AZ50" i="37" s="1"/>
  <c r="AA50" i="37"/>
  <c r="Q50" i="37"/>
  <c r="BA50" i="37" s="1"/>
  <c r="AB50" i="37"/>
  <c r="R89" i="30"/>
  <c r="W89" i="30"/>
  <c r="S89" i="30"/>
  <c r="Q89" i="30"/>
  <c r="BA89" i="30" s="1"/>
  <c r="BB89" i="30" s="1"/>
  <c r="AA89" i="30"/>
  <c r="V89" i="30"/>
  <c r="AY89" i="30" s="1"/>
  <c r="AE89" i="30" a="1"/>
  <c r="AE89" i="30" s="1"/>
  <c r="Y89" i="30"/>
  <c r="AB89" i="30"/>
  <c r="U89" i="30"/>
  <c r="Z89" i="30"/>
  <c r="AZ89" i="30" s="1"/>
  <c r="P89" i="30"/>
  <c r="R42" i="36"/>
  <c r="V42" i="36"/>
  <c r="AY42" i="36" s="1"/>
  <c r="AU48" i="36"/>
  <c r="V48" i="36"/>
  <c r="AY48" i="36" s="1"/>
  <c r="U48" i="36"/>
  <c r="AB48" i="36"/>
  <c r="S48" i="36"/>
  <c r="W48" i="36"/>
  <c r="Q48" i="36"/>
  <c r="BA48" i="36" s="1"/>
  <c r="R48" i="36"/>
  <c r="AA48" i="36"/>
  <c r="Z48" i="36"/>
  <c r="AZ48" i="36" s="1"/>
  <c r="P48" i="36"/>
  <c r="Y48" i="36"/>
  <c r="V59" i="31"/>
  <c r="AY59" i="31" s="1"/>
  <c r="Z59" i="31"/>
  <c r="AZ59" i="31" s="1"/>
  <c r="AA21" i="34"/>
  <c r="P21" i="34"/>
  <c r="W21" i="34"/>
  <c r="AE21" i="34" a="1"/>
  <c r="AE21" i="34" s="1"/>
  <c r="AB21" i="34"/>
  <c r="V21" i="34"/>
  <c r="AY21" i="34" s="1"/>
  <c r="Y21" i="34"/>
  <c r="U21" i="34"/>
  <c r="AU21" i="34"/>
  <c r="S21" i="34"/>
  <c r="Q21" i="34"/>
  <c r="BA21" i="34" s="1"/>
  <c r="BB21" i="34" s="1"/>
  <c r="R21" i="34"/>
  <c r="Z21" i="34"/>
  <c r="AZ21" i="34" s="1"/>
  <c r="R57" i="37"/>
  <c r="AB57" i="37"/>
  <c r="V57" i="37"/>
  <c r="AY57" i="37" s="1"/>
  <c r="Q57" i="37"/>
  <c r="BA57" i="37" s="1"/>
  <c r="P57" i="37"/>
  <c r="Y57" i="37"/>
  <c r="W57" i="37"/>
  <c r="U57" i="37"/>
  <c r="AU57" i="37"/>
  <c r="S57" i="37"/>
  <c r="AA57" i="37"/>
  <c r="Z57" i="37"/>
  <c r="AZ57" i="37" s="1"/>
  <c r="Z110" i="12"/>
  <c r="AZ110" i="12" s="1"/>
  <c r="Q110" i="12"/>
  <c r="BA110" i="12" s="1"/>
  <c r="R110" i="12"/>
  <c r="S110" i="12"/>
  <c r="P110" i="12"/>
  <c r="Y110" i="12"/>
  <c r="AS110" i="12"/>
  <c r="AF110" i="12" s="1"/>
  <c r="W110" i="12"/>
  <c r="U110" i="12"/>
  <c r="V110" i="12"/>
  <c r="AY110" i="12" s="1"/>
  <c r="AA110" i="12"/>
  <c r="AB110" i="12"/>
  <c r="W62" i="37"/>
  <c r="AE62" i="37" a="1"/>
  <c r="AE62" i="37" s="1"/>
  <c r="U62" i="37"/>
  <c r="Y62" i="37"/>
  <c r="Z62" i="37"/>
  <c r="AZ62" i="37" s="1"/>
  <c r="AB62" i="37"/>
  <c r="AU62" i="37"/>
  <c r="V62" i="37"/>
  <c r="AY62" i="37" s="1"/>
  <c r="AA62" i="37"/>
  <c r="R62" i="37"/>
  <c r="Q62" i="37"/>
  <c r="BA62" i="37" s="1"/>
  <c r="BB62" i="37" s="1"/>
  <c r="S62" i="37"/>
  <c r="P62" i="37"/>
  <c r="W115" i="39"/>
  <c r="AA115" i="39"/>
  <c r="V115" i="39"/>
  <c r="AY115" i="39" s="1"/>
  <c r="S54" i="41"/>
  <c r="Y54" i="41"/>
  <c r="Z54" i="41"/>
  <c r="AZ54" i="41" s="1"/>
  <c r="V54" i="41"/>
  <c r="AY54" i="41" s="1"/>
  <c r="W54" i="41"/>
  <c r="AU54" i="41"/>
  <c r="AB21" i="28"/>
  <c r="Y16" i="34"/>
  <c r="P16" i="34"/>
  <c r="V16" i="34"/>
  <c r="AY16" i="34" s="1"/>
  <c r="BB16" i="34" s="1"/>
  <c r="AB16" i="34"/>
  <c r="AU16" i="34"/>
  <c r="AV52" i="34" s="1"/>
  <c r="S16" i="34"/>
  <c r="AA16" i="34"/>
  <c r="Z16" i="34"/>
  <c r="AZ16" i="34" s="1"/>
  <c r="U16" i="34"/>
  <c r="R16" i="34"/>
  <c r="Q16" i="34"/>
  <c r="BA16" i="34" s="1"/>
  <c r="W16" i="34"/>
  <c r="W60" i="35"/>
  <c r="Y60" i="35"/>
  <c r="Z60" i="35"/>
  <c r="AZ60" i="35" s="1"/>
  <c r="S60" i="35"/>
  <c r="V60" i="35"/>
  <c r="AY60" i="35" s="1"/>
  <c r="AU60" i="35"/>
  <c r="AE60" i="35" a="1"/>
  <c r="AE60" i="35" s="1"/>
  <c r="R60" i="35"/>
  <c r="Q60" i="35"/>
  <c r="BA60" i="35" s="1"/>
  <c r="BB60" i="35" s="1"/>
  <c r="P60" i="35"/>
  <c r="U60" i="35"/>
  <c r="AB60" i="35"/>
  <c r="AA60" i="35"/>
  <c r="Y6" i="41"/>
  <c r="AB6" i="41"/>
  <c r="S6" i="41"/>
  <c r="AU6" i="41"/>
  <c r="Q37" i="43"/>
  <c r="BA37" i="43" s="1"/>
  <c r="R37" i="43"/>
  <c r="AB37" i="43"/>
  <c r="AA97" i="39"/>
  <c r="AE97" i="39" a="1"/>
  <c r="AE97" i="39" s="1"/>
  <c r="S97" i="39"/>
  <c r="V97" i="39"/>
  <c r="AY97" i="39" s="1"/>
  <c r="AB97" i="39"/>
  <c r="Y97" i="39"/>
  <c r="R97" i="39"/>
  <c r="Z97" i="39"/>
  <c r="AZ97" i="39" s="1"/>
  <c r="AE58" i="41" a="1"/>
  <c r="AE58" i="41" s="1"/>
  <c r="AU58" i="41"/>
  <c r="AV114" i="41" s="1"/>
  <c r="S58" i="41"/>
  <c r="Q58" i="41"/>
  <c r="BA58" i="41" s="1"/>
  <c r="BB58" i="41" s="1"/>
  <c r="AB58" i="41"/>
  <c r="V58" i="41"/>
  <c r="AY58" i="41" s="1"/>
  <c r="Z58" i="41"/>
  <c r="AZ58" i="41" s="1"/>
  <c r="U58" i="41"/>
  <c r="W58" i="41"/>
  <c r="AB80" i="48"/>
  <c r="AA80" i="48"/>
  <c r="R80" i="48"/>
  <c r="U80" i="48"/>
  <c r="Y80" i="48"/>
  <c r="Z80" i="48"/>
  <c r="AZ80" i="48" s="1"/>
  <c r="V80" i="48"/>
  <c r="AY80" i="48" s="1"/>
  <c r="BB80" i="48" s="1"/>
  <c r="S80" i="48"/>
  <c r="Q80" i="48"/>
  <c r="BA80" i="48" s="1"/>
  <c r="AA79" i="49"/>
  <c r="AE79" i="49" a="1"/>
  <c r="AE79" i="49" s="1"/>
  <c r="Q79" i="49"/>
  <c r="BA79" i="49" s="1"/>
  <c r="BB79" i="49" s="1"/>
  <c r="W79" i="49"/>
  <c r="S79" i="49"/>
  <c r="U79" i="49"/>
  <c r="P79" i="49"/>
  <c r="AB79" i="49"/>
  <c r="Z79" i="49"/>
  <c r="AZ79" i="49" s="1"/>
  <c r="AA120" i="50"/>
  <c r="Q120" i="50"/>
  <c r="BA120" i="50" s="1"/>
  <c r="BB120" i="50" s="1"/>
  <c r="S120" i="50"/>
  <c r="W120" i="50"/>
  <c r="P120" i="50"/>
  <c r="AE120" i="50" a="1"/>
  <c r="AE120" i="50" s="1"/>
  <c r="AB120" i="50"/>
  <c r="V120" i="50"/>
  <c r="AY120" i="50" s="1"/>
  <c r="Z120" i="50"/>
  <c r="AZ120" i="50" s="1"/>
  <c r="U8" i="50"/>
  <c r="S8" i="50"/>
  <c r="AE8" i="50" a="1"/>
  <c r="AE8" i="50" s="1"/>
  <c r="R8" i="50"/>
  <c r="V8" i="50"/>
  <c r="AY8" i="50" s="1"/>
  <c r="AU8" i="50"/>
  <c r="AA8" i="50"/>
  <c r="AB8" i="50"/>
  <c r="Q8" i="50"/>
  <c r="BA8" i="50" s="1"/>
  <c r="Y8" i="50"/>
  <c r="P49" i="50"/>
  <c r="R49" i="50"/>
  <c r="Q26" i="51"/>
  <c r="BA26" i="51" s="1"/>
  <c r="BB26" i="51" s="1"/>
  <c r="AB26" i="51"/>
  <c r="Z26" i="51"/>
  <c r="AZ26" i="51" s="1"/>
  <c r="Y26" i="51"/>
  <c r="AE26" i="51" a="1"/>
  <c r="AE26" i="51" s="1"/>
  <c r="S26" i="51"/>
  <c r="V26" i="51"/>
  <c r="AY26" i="51" s="1"/>
  <c r="AU26" i="51"/>
  <c r="U26" i="51"/>
  <c r="R26" i="51"/>
  <c r="U117" i="52"/>
  <c r="AB117" i="52"/>
  <c r="AA117" i="52"/>
  <c r="R117" i="52"/>
  <c r="W117" i="52"/>
  <c r="P117" i="52"/>
  <c r="AE117" i="52" a="1"/>
  <c r="AE117" i="52" s="1"/>
  <c r="Y117" i="52"/>
  <c r="Z117" i="52"/>
  <c r="AZ117" i="52" s="1"/>
  <c r="AE25" i="52" a="1"/>
  <c r="AE25" i="52" s="1"/>
  <c r="V25" i="52"/>
  <c r="AY25" i="52" s="1"/>
  <c r="U25" i="52"/>
  <c r="P25" i="52"/>
  <c r="AA25" i="52"/>
  <c r="Y25" i="52"/>
  <c r="Q25" i="52"/>
  <c r="BA25" i="52" s="1"/>
  <c r="BB25" i="52" s="1"/>
  <c r="AU25" i="52"/>
  <c r="AB25" i="52"/>
  <c r="AA114" i="55"/>
  <c r="Q114" i="55"/>
  <c r="BA114" i="55" s="1"/>
  <c r="AS114" i="55"/>
  <c r="AF114" i="55" s="1"/>
  <c r="Z114" i="55"/>
  <c r="AZ114" i="55" s="1"/>
  <c r="R114" i="55"/>
  <c r="U114" i="55"/>
  <c r="P114" i="55"/>
  <c r="Y114" i="55"/>
  <c r="AB114" i="55"/>
  <c r="Z5" i="56"/>
  <c r="AZ5" i="56" s="1"/>
  <c r="AB5" i="56"/>
  <c r="P5" i="56"/>
  <c r="R5" i="56"/>
  <c r="Y5" i="56"/>
  <c r="S5" i="56"/>
  <c r="W5" i="56"/>
  <c r="AE5" i="56" a="1"/>
  <c r="AE5" i="56" s="1"/>
  <c r="AA5" i="56"/>
  <c r="V5" i="56"/>
  <c r="AY5" i="56" s="1"/>
  <c r="U14" i="41"/>
  <c r="U20" i="40"/>
  <c r="AB34" i="59"/>
  <c r="Y45" i="28"/>
  <c r="Y25" i="28"/>
  <c r="W63" i="28"/>
  <c r="AU9" i="30"/>
  <c r="Z50" i="31"/>
  <c r="AZ50" i="31" s="1"/>
  <c r="BB50" i="31" s="1"/>
  <c r="P50" i="31"/>
  <c r="Y111" i="32"/>
  <c r="U40" i="32"/>
  <c r="AB40" i="32"/>
  <c r="W15" i="37"/>
  <c r="P33" i="38"/>
  <c r="W20" i="40"/>
  <c r="S20" i="40"/>
  <c r="V60" i="44"/>
  <c r="AY60" i="44" s="1"/>
  <c r="S60" i="44"/>
  <c r="R22" i="28"/>
  <c r="AA121" i="40"/>
  <c r="AE121" i="40" a="1"/>
  <c r="AE121" i="40" s="1"/>
  <c r="P97" i="39"/>
  <c r="P80" i="48"/>
  <c r="Y126" i="44"/>
  <c r="W126" i="44"/>
  <c r="R126" i="44"/>
  <c r="W103" i="45"/>
  <c r="U103" i="45"/>
  <c r="AS103" i="45"/>
  <c r="AF103" i="45" s="1"/>
  <c r="R103" i="45"/>
  <c r="S103" i="45"/>
  <c r="AB103" i="45"/>
  <c r="AA103" i="45"/>
  <c r="V103" i="45"/>
  <c r="AY103" i="45" s="1"/>
  <c r="BB103" i="45" s="1"/>
  <c r="AA9" i="45"/>
  <c r="S9" i="45"/>
  <c r="Q9" i="45"/>
  <c r="BA9" i="45" s="1"/>
  <c r="U9" i="45"/>
  <c r="Z9" i="45"/>
  <c r="AZ9" i="45" s="1"/>
  <c r="Y9" i="45"/>
  <c r="AU9" i="45"/>
  <c r="Z49" i="39"/>
  <c r="AZ49" i="39" s="1"/>
  <c r="Q49" i="39"/>
  <c r="BA49" i="39" s="1"/>
  <c r="BB49" i="39" s="1"/>
  <c r="AB49" i="39"/>
  <c r="Y49" i="39"/>
  <c r="S49" i="39"/>
  <c r="V49" i="39"/>
  <c r="AY49" i="39" s="1"/>
  <c r="W49" i="39"/>
  <c r="AE49" i="39" a="1"/>
  <c r="AE49" i="39" s="1"/>
  <c r="AB116" i="48"/>
  <c r="AA116" i="48"/>
  <c r="W116" i="48"/>
  <c r="AE116" i="48" a="1"/>
  <c r="AE116" i="48" s="1"/>
  <c r="P116" i="48"/>
  <c r="Z116" i="48"/>
  <c r="AZ116" i="48" s="1"/>
  <c r="P95" i="49"/>
  <c r="AA95" i="49"/>
  <c r="Y95" i="49"/>
  <c r="AE95" i="49" a="1"/>
  <c r="AE95" i="49" s="1"/>
  <c r="Z95" i="49"/>
  <c r="AZ95" i="49" s="1"/>
  <c r="R95" i="49"/>
  <c r="V95" i="49"/>
  <c r="AY95" i="49" s="1"/>
  <c r="U95" i="49"/>
  <c r="Y39" i="49"/>
  <c r="P39" i="49"/>
  <c r="W39" i="49"/>
  <c r="Z39" i="49"/>
  <c r="AZ39" i="49" s="1"/>
  <c r="S39" i="49"/>
  <c r="R39" i="49"/>
  <c r="AA39" i="49"/>
  <c r="V39" i="49"/>
  <c r="AY39" i="49" s="1"/>
  <c r="U39" i="49"/>
  <c r="P9" i="49"/>
  <c r="W9" i="49"/>
  <c r="Z9" i="49"/>
  <c r="AZ9" i="49" s="1"/>
  <c r="V9" i="49"/>
  <c r="AY9" i="49" s="1"/>
  <c r="Y9" i="49"/>
  <c r="R9" i="49"/>
  <c r="AU9" i="49"/>
  <c r="U9" i="49"/>
  <c r="Q9" i="49"/>
  <c r="BA9" i="49" s="1"/>
  <c r="Y87" i="50"/>
  <c r="V87" i="50"/>
  <c r="AY87" i="50" s="1"/>
  <c r="S87" i="50"/>
  <c r="W87" i="50"/>
  <c r="Q87" i="50"/>
  <c r="BA87" i="50" s="1"/>
  <c r="BB87" i="50" s="1"/>
  <c r="U87" i="50"/>
  <c r="P87" i="50"/>
  <c r="AA87" i="50"/>
  <c r="AE87" i="50" a="1"/>
  <c r="AE87" i="50" s="1"/>
  <c r="S69" i="50"/>
  <c r="AE69" i="50" a="1"/>
  <c r="AE69" i="50" s="1"/>
  <c r="Y69" i="50"/>
  <c r="R69" i="50"/>
  <c r="AB69" i="50"/>
  <c r="V69" i="50"/>
  <c r="AY69" i="50" s="1"/>
  <c r="AA69" i="50"/>
  <c r="Z69" i="50"/>
  <c r="AZ69" i="50" s="1"/>
  <c r="W69" i="50"/>
  <c r="Q64" i="52"/>
  <c r="BA64" i="52" s="1"/>
  <c r="R64" i="52"/>
  <c r="AU64" i="52"/>
  <c r="AV36" i="52" s="1"/>
  <c r="P64" i="52"/>
  <c r="AB64" i="52"/>
  <c r="U64" i="52"/>
  <c r="Y64" i="52"/>
  <c r="V64" i="52"/>
  <c r="AY64" i="52" s="1"/>
  <c r="BB64" i="52" s="1"/>
  <c r="W64" i="52"/>
  <c r="U96" i="53"/>
  <c r="AA96" i="53"/>
  <c r="Z96" i="53"/>
  <c r="AZ96" i="53" s="1"/>
  <c r="W96" i="53"/>
  <c r="Y96" i="53"/>
  <c r="V96" i="53"/>
  <c r="AY96" i="53" s="1"/>
  <c r="AB96" i="53"/>
  <c r="P96" i="53"/>
  <c r="Q96" i="53"/>
  <c r="BA96" i="53" s="1"/>
  <c r="BB96" i="53" s="1"/>
  <c r="AE96" i="53" a="1"/>
  <c r="AE96" i="53" s="1"/>
  <c r="P49" i="53"/>
  <c r="V49" i="53"/>
  <c r="AY49" i="53" s="1"/>
  <c r="AU49" i="53"/>
  <c r="R49" i="53"/>
  <c r="Y49" i="53"/>
  <c r="S49" i="53"/>
  <c r="U49" i="53"/>
  <c r="AA49" i="53"/>
  <c r="AE49" i="53" a="1"/>
  <c r="AE49" i="53" s="1"/>
  <c r="Q49" i="53"/>
  <c r="BA49" i="53" s="1"/>
  <c r="BB49" i="53" s="1"/>
  <c r="Q108" i="54"/>
  <c r="BA108" i="54" s="1"/>
  <c r="P108" i="54"/>
  <c r="Y108" i="54"/>
  <c r="AS108" i="54"/>
  <c r="AF108" i="54" s="1"/>
  <c r="U108" i="54"/>
  <c r="AB108" i="54"/>
  <c r="S108" i="54"/>
  <c r="R108" i="54"/>
  <c r="Z108" i="54"/>
  <c r="AZ108" i="54" s="1"/>
  <c r="Z48" i="55"/>
  <c r="AZ48" i="55" s="1"/>
  <c r="V48" i="55"/>
  <c r="AY48" i="55" s="1"/>
  <c r="U48" i="55"/>
  <c r="S48" i="55"/>
  <c r="P48" i="55"/>
  <c r="AU48" i="55"/>
  <c r="AB48" i="55"/>
  <c r="AE48" i="55" a="1"/>
  <c r="AE48" i="55" s="1"/>
  <c r="AA48" i="55"/>
  <c r="U31" i="55"/>
  <c r="P31" i="55"/>
  <c r="AU31" i="55"/>
  <c r="Y31" i="55"/>
  <c r="S31" i="55"/>
  <c r="W31" i="55"/>
  <c r="R31" i="55"/>
  <c r="AE31" i="55" a="1"/>
  <c r="AE31" i="55" s="1"/>
  <c r="AA31" i="55"/>
  <c r="Q31" i="55"/>
  <c r="BA31" i="55" s="1"/>
  <c r="BB31" i="55" s="1"/>
  <c r="AA120" i="56"/>
  <c r="W120" i="56"/>
  <c r="Z120" i="56"/>
  <c r="AZ120" i="56" s="1"/>
  <c r="AE120" i="56" a="1"/>
  <c r="AE120" i="56" s="1"/>
  <c r="Y120" i="56"/>
  <c r="U120" i="56"/>
  <c r="P120" i="56"/>
  <c r="S120" i="56"/>
  <c r="AB120" i="56"/>
  <c r="U59" i="56"/>
  <c r="W59" i="56"/>
  <c r="AA59" i="56"/>
  <c r="S59" i="56"/>
  <c r="Q59" i="56"/>
  <c r="BA59" i="56" s="1"/>
  <c r="P59" i="56"/>
  <c r="AB59" i="56"/>
  <c r="V59" i="56"/>
  <c r="AY59" i="56" s="1"/>
  <c r="Z59" i="56"/>
  <c r="AZ59" i="56" s="1"/>
  <c r="Q7" i="56"/>
  <c r="BA7" i="56" s="1"/>
  <c r="BB7" i="56" s="1"/>
  <c r="U7" i="56"/>
  <c r="AE7" i="56" a="1"/>
  <c r="AE7" i="56" s="1"/>
  <c r="AB7" i="56"/>
  <c r="P7" i="56"/>
  <c r="R7" i="56"/>
  <c r="Y7" i="56"/>
  <c r="V7" i="56"/>
  <c r="AY7" i="56" s="1"/>
  <c r="AU7" i="56"/>
  <c r="U74" i="56"/>
  <c r="V74" i="56"/>
  <c r="AY74" i="56" s="1"/>
  <c r="AB74" i="56"/>
  <c r="W74" i="56"/>
  <c r="R74" i="56"/>
  <c r="Q74" i="56"/>
  <c r="BA74" i="56" s="1"/>
  <c r="Z74" i="56"/>
  <c r="AZ74" i="56" s="1"/>
  <c r="Y74" i="56"/>
  <c r="AA74" i="56"/>
  <c r="S74" i="56"/>
  <c r="P74" i="56"/>
  <c r="Z111" i="32"/>
  <c r="AZ111" i="32" s="1"/>
  <c r="AB14" i="46"/>
  <c r="P34" i="59"/>
  <c r="S69" i="59"/>
  <c r="Q45" i="28"/>
  <c r="BA45" i="28" s="1"/>
  <c r="BB45" i="28" s="1"/>
  <c r="P25" i="28"/>
  <c r="Z63" i="28"/>
  <c r="AZ63" i="28" s="1"/>
  <c r="R50" i="31"/>
  <c r="W50" i="31"/>
  <c r="R111" i="32"/>
  <c r="AE40" i="32" a="1"/>
  <c r="AE40" i="32" s="1"/>
  <c r="W40" i="32"/>
  <c r="AU15" i="37"/>
  <c r="V20" i="40"/>
  <c r="AY20" i="40" s="1"/>
  <c r="P20" i="40"/>
  <c r="AU60" i="44"/>
  <c r="AV32" i="44" s="1"/>
  <c r="AA60" i="44"/>
  <c r="S121" i="40"/>
  <c r="W80" i="48"/>
  <c r="V79" i="49"/>
  <c r="AY79" i="49" s="1"/>
  <c r="P26" i="51"/>
  <c r="R99" i="44"/>
  <c r="AA99" i="44"/>
  <c r="P99" i="44"/>
  <c r="U99" i="44"/>
  <c r="AB99" i="44"/>
  <c r="V99" i="44"/>
  <c r="AY99" i="44" s="1"/>
  <c r="Y99" i="44"/>
  <c r="AB37" i="45"/>
  <c r="AU37" i="45"/>
  <c r="Z37" i="45"/>
  <c r="AZ37" i="45" s="1"/>
  <c r="AA37" i="45"/>
  <c r="Y37" i="45"/>
  <c r="S37" i="45"/>
  <c r="V37" i="45"/>
  <c r="AY37" i="45" s="1"/>
  <c r="W37" i="45"/>
  <c r="R119" i="47"/>
  <c r="P119" i="47"/>
  <c r="AS119" i="47"/>
  <c r="AF119" i="47" s="1"/>
  <c r="U119" i="47"/>
  <c r="AB119" i="47"/>
  <c r="S119" i="47"/>
  <c r="W119" i="47"/>
  <c r="AA119" i="47"/>
  <c r="Y42" i="47"/>
  <c r="AU38" i="48"/>
  <c r="AB38" i="48"/>
  <c r="U114" i="49"/>
  <c r="P114" i="49"/>
  <c r="AS114" i="49"/>
  <c r="AF114" i="49" s="1"/>
  <c r="Z114" i="49"/>
  <c r="AZ114" i="49" s="1"/>
  <c r="BB114" i="49" s="1"/>
  <c r="S114" i="49"/>
  <c r="Y114" i="49"/>
  <c r="R114" i="49"/>
  <c r="AA114" i="49"/>
  <c r="Q114" i="49"/>
  <c r="BA114" i="49" s="1"/>
  <c r="Q76" i="51"/>
  <c r="BA76" i="51" s="1"/>
  <c r="BB76" i="51" s="1"/>
  <c r="AB76" i="51"/>
  <c r="P76" i="51"/>
  <c r="S76" i="51"/>
  <c r="AA76" i="51"/>
  <c r="U76" i="51"/>
  <c r="Y76" i="51"/>
  <c r="AE76" i="51" a="1"/>
  <c r="AE76" i="51" s="1"/>
  <c r="V76" i="51"/>
  <c r="AY76" i="51" s="1"/>
  <c r="Y64" i="51"/>
  <c r="AB112" i="52"/>
  <c r="V112" i="52"/>
  <c r="AY112" i="52" s="1"/>
  <c r="R112" i="52"/>
  <c r="S112" i="52"/>
  <c r="Y112" i="52"/>
  <c r="U112" i="52"/>
  <c r="P112" i="52"/>
  <c r="AA112" i="52"/>
  <c r="AS112" i="52"/>
  <c r="AF112" i="52" s="1"/>
  <c r="Y77" i="53"/>
  <c r="AA67" i="54"/>
  <c r="Y67" i="54"/>
  <c r="Q67" i="54"/>
  <c r="BA67" i="54" s="1"/>
  <c r="BB67" i="54" s="1"/>
  <c r="S67" i="54"/>
  <c r="AE67" i="54" a="1"/>
  <c r="AE67" i="54" s="1"/>
  <c r="P67" i="54"/>
  <c r="W67" i="54"/>
  <c r="Z67" i="54"/>
  <c r="AZ67" i="54" s="1"/>
  <c r="AB67" i="54"/>
  <c r="V67" i="54"/>
  <c r="AY67" i="54" s="1"/>
  <c r="AA52" i="55"/>
  <c r="W52" i="55"/>
  <c r="AE100" i="56" a="1"/>
  <c r="AE100" i="56" s="1"/>
  <c r="W100" i="56"/>
  <c r="V100" i="56"/>
  <c r="AY100" i="56" s="1"/>
  <c r="S100" i="56"/>
  <c r="U100" i="56"/>
  <c r="Q100" i="56"/>
  <c r="BA100" i="56" s="1"/>
  <c r="BB100" i="56" s="1"/>
  <c r="P100" i="56"/>
  <c r="AA100" i="56"/>
  <c r="Z100" i="56"/>
  <c r="AZ100" i="56" s="1"/>
  <c r="Z121" i="40"/>
  <c r="AZ121" i="40" s="1"/>
  <c r="P113" i="44"/>
  <c r="Y79" i="49"/>
  <c r="W26" i="51"/>
  <c r="AB121" i="44"/>
  <c r="P121" i="44"/>
  <c r="AA42" i="44"/>
  <c r="U42" i="44"/>
  <c r="V42" i="44"/>
  <c r="AY42" i="44" s="1"/>
  <c r="Q21" i="45"/>
  <c r="BA21" i="45" s="1"/>
  <c r="R21" i="45"/>
  <c r="Z21" i="45"/>
  <c r="AZ21" i="45" s="1"/>
  <c r="BB21" i="45" s="1"/>
  <c r="AB21" i="45"/>
  <c r="P21" i="45"/>
  <c r="S21" i="45"/>
  <c r="AU21" i="45"/>
  <c r="W21" i="45"/>
  <c r="AB74" i="46"/>
  <c r="W74" i="46"/>
  <c r="Z54" i="47"/>
  <c r="AZ54" i="47" s="1"/>
  <c r="W54" i="47"/>
  <c r="S54" i="47"/>
  <c r="Y54" i="47"/>
  <c r="R54" i="47"/>
  <c r="V54" i="47"/>
  <c r="AY54" i="47" s="1"/>
  <c r="AU54" i="47"/>
  <c r="AB54" i="47"/>
  <c r="Q54" i="47"/>
  <c r="BA54" i="47" s="1"/>
  <c r="U7" i="49"/>
  <c r="W7" i="49"/>
  <c r="S7" i="49"/>
  <c r="AU7" i="49"/>
  <c r="AB7" i="49"/>
  <c r="V7" i="49"/>
  <c r="AY7" i="49" s="1"/>
  <c r="P7" i="49"/>
  <c r="AA7" i="49"/>
  <c r="Z7" i="49"/>
  <c r="AZ7" i="49" s="1"/>
  <c r="U66" i="50"/>
  <c r="Q66" i="50"/>
  <c r="BA66" i="50" s="1"/>
  <c r="BB66" i="50" s="1"/>
  <c r="W66" i="50"/>
  <c r="P66" i="50"/>
  <c r="R66" i="50"/>
  <c r="S66" i="50"/>
  <c r="Z66" i="50"/>
  <c r="AZ66" i="50" s="1"/>
  <c r="AA66" i="50"/>
  <c r="Y66" i="50"/>
  <c r="AA60" i="50"/>
  <c r="Y60" i="50"/>
  <c r="Q60" i="50"/>
  <c r="BA60" i="50" s="1"/>
  <c r="W60" i="50"/>
  <c r="Z60" i="50"/>
  <c r="AZ60" i="50" s="1"/>
  <c r="AU60" i="50"/>
  <c r="P60" i="50"/>
  <c r="U60" i="50"/>
  <c r="AB60" i="50"/>
  <c r="Q9" i="50"/>
  <c r="BA9" i="50" s="1"/>
  <c r="Z9" i="50"/>
  <c r="AZ9" i="50" s="1"/>
  <c r="AE9" i="50" a="1"/>
  <c r="AE9" i="50" s="1"/>
  <c r="Y9" i="50"/>
  <c r="R9" i="50"/>
  <c r="AA9" i="50"/>
  <c r="S9" i="50"/>
  <c r="W9" i="50"/>
  <c r="R52" i="52"/>
  <c r="V52" i="52"/>
  <c r="AY52" i="52" s="1"/>
  <c r="AU52" i="52"/>
  <c r="AB52" i="52"/>
  <c r="AE52" i="52" a="1"/>
  <c r="AE52" i="52" s="1"/>
  <c r="AA52" i="52"/>
  <c r="P52" i="52"/>
  <c r="U52" i="52"/>
  <c r="Z52" i="52"/>
  <c r="AZ52" i="52" s="1"/>
  <c r="Q25" i="53"/>
  <c r="BA25" i="53" s="1"/>
  <c r="Y25" i="53"/>
  <c r="Z25" i="53"/>
  <c r="AZ25" i="53" s="1"/>
  <c r="W25" i="53"/>
  <c r="S25" i="53"/>
  <c r="U25" i="53"/>
  <c r="V25" i="53"/>
  <c r="AY25" i="53" s="1"/>
  <c r="W20" i="55"/>
  <c r="Y20" i="55"/>
  <c r="AA20" i="55"/>
  <c r="V20" i="55"/>
  <c r="AY20" i="55" s="1"/>
  <c r="BB20" i="55" s="1"/>
  <c r="Q20" i="55"/>
  <c r="BA20" i="55" s="1"/>
  <c r="AB20" i="55"/>
  <c r="S20" i="55"/>
  <c r="R20" i="55"/>
  <c r="P20" i="55"/>
  <c r="AU18" i="55"/>
  <c r="Y18" i="55"/>
  <c r="V18" i="55"/>
  <c r="AY18" i="55" s="1"/>
  <c r="AB18" i="55"/>
  <c r="U18" i="55"/>
  <c r="R18" i="55"/>
  <c r="AA18" i="55"/>
  <c r="Q18" i="55"/>
  <c r="BA18" i="55" s="1"/>
  <c r="Z18" i="55"/>
  <c r="AZ18" i="55" s="1"/>
  <c r="Z45" i="28"/>
  <c r="AZ45" i="28" s="1"/>
  <c r="AS111" i="32"/>
  <c r="AF111" i="32" s="1"/>
  <c r="V40" i="32"/>
  <c r="AY40" i="32" s="1"/>
  <c r="P40" i="32"/>
  <c r="Z9" i="38"/>
  <c r="AZ9" i="38" s="1"/>
  <c r="AB45" i="28"/>
  <c r="W45" i="28"/>
  <c r="Z25" i="28"/>
  <c r="AZ25" i="28" s="1"/>
  <c r="AB25" i="28"/>
  <c r="AB9" i="30"/>
  <c r="Q50" i="31"/>
  <c r="BA50" i="31" s="1"/>
  <c r="P111" i="32"/>
  <c r="AU40" i="32"/>
  <c r="Y40" i="32"/>
  <c r="Y15" i="37"/>
  <c r="AE20" i="40" a="1"/>
  <c r="AE20" i="40" s="1"/>
  <c r="AB20" i="40"/>
  <c r="Q60" i="44"/>
  <c r="BA60" i="44" s="1"/>
  <c r="Y121" i="40"/>
  <c r="R79" i="49"/>
  <c r="Z8" i="50"/>
  <c r="AZ8" i="50" s="1"/>
  <c r="AA26" i="51"/>
  <c r="V120" i="44"/>
  <c r="AY120" i="44" s="1"/>
  <c r="P120" i="44"/>
  <c r="U120" i="44"/>
  <c r="AA120" i="44"/>
  <c r="AB120" i="44"/>
  <c r="Y120" i="44"/>
  <c r="Z120" i="44"/>
  <c r="AZ120" i="44" s="1"/>
  <c r="AB10" i="41"/>
  <c r="AU10" i="41"/>
  <c r="R10" i="41"/>
  <c r="S10" i="41"/>
  <c r="W10" i="41"/>
  <c r="V10" i="41"/>
  <c r="AY10" i="41" s="1"/>
  <c r="Z10" i="41"/>
  <c r="AZ10" i="41" s="1"/>
  <c r="Q10" i="41"/>
  <c r="BA10" i="41" s="1"/>
  <c r="BB10" i="41" s="1"/>
  <c r="P10" i="41"/>
  <c r="P95" i="47"/>
  <c r="V95" i="47"/>
  <c r="AY95" i="47" s="1"/>
  <c r="Y95" i="47"/>
  <c r="AB95" i="47"/>
  <c r="U95" i="47"/>
  <c r="R95" i="47"/>
  <c r="S95" i="47"/>
  <c r="AA95" i="47"/>
  <c r="AE95" i="47" a="1"/>
  <c r="AE95" i="47" s="1"/>
  <c r="U12" i="49"/>
  <c r="AB12" i="49"/>
  <c r="AE12" i="49" a="1"/>
  <c r="AE12" i="49" s="1"/>
  <c r="R12" i="49"/>
  <c r="AU12" i="49"/>
  <c r="AV70" i="49" s="1"/>
  <c r="AA12" i="49"/>
  <c r="W12" i="49"/>
  <c r="Z12" i="49"/>
  <c r="AZ12" i="49" s="1"/>
  <c r="S12" i="49"/>
  <c r="Y12" i="49"/>
  <c r="AB98" i="49"/>
  <c r="S98" i="49"/>
  <c r="Z98" i="49"/>
  <c r="AZ98" i="49" s="1"/>
  <c r="BB98" i="49" s="1"/>
  <c r="W98" i="49"/>
  <c r="AS98" i="49"/>
  <c r="AF98" i="49" s="1"/>
  <c r="P98" i="49"/>
  <c r="AS120" i="51"/>
  <c r="AF120" i="51" s="1"/>
  <c r="V120" i="51"/>
  <c r="AY120" i="51" s="1"/>
  <c r="Y120" i="51"/>
  <c r="S120" i="51"/>
  <c r="P120" i="51"/>
  <c r="R120" i="51"/>
  <c r="AA120" i="51"/>
  <c r="W120" i="51"/>
  <c r="Q120" i="51"/>
  <c r="BA120" i="51" s="1"/>
  <c r="S74" i="52"/>
  <c r="Q74" i="52"/>
  <c r="BA74" i="52" s="1"/>
  <c r="P74" i="52"/>
  <c r="V74" i="52"/>
  <c r="AY74" i="52" s="1"/>
  <c r="AB74" i="52"/>
  <c r="Y74" i="52"/>
  <c r="Z74" i="52"/>
  <c r="AZ74" i="52" s="1"/>
  <c r="W74" i="52"/>
  <c r="U74" i="52"/>
  <c r="R12" i="52"/>
  <c r="P12" i="52"/>
  <c r="AU12" i="52"/>
  <c r="AA12" i="52"/>
  <c r="V12" i="52"/>
  <c r="AY12" i="52" s="1"/>
  <c r="Y12" i="52"/>
  <c r="U12" i="52"/>
  <c r="Q12" i="52"/>
  <c r="BA12" i="52" s="1"/>
  <c r="S12" i="52"/>
  <c r="Q57" i="53"/>
  <c r="BA57" i="53" s="1"/>
  <c r="W57" i="53"/>
  <c r="AB57" i="53"/>
  <c r="R57" i="53"/>
  <c r="P57" i="53"/>
  <c r="AA57" i="53"/>
  <c r="Z57" i="53"/>
  <c r="AZ57" i="53" s="1"/>
  <c r="BB57" i="53" s="1"/>
  <c r="U57" i="53"/>
  <c r="Y57" i="53"/>
  <c r="AS112" i="54"/>
  <c r="AF112" i="54" s="1"/>
  <c r="AB112" i="54"/>
  <c r="S112" i="54"/>
  <c r="AA112" i="54"/>
  <c r="U112" i="54"/>
  <c r="Q112" i="54"/>
  <c r="BA112" i="54" s="1"/>
  <c r="P112" i="54"/>
  <c r="W112" i="54"/>
  <c r="Z112" i="54"/>
  <c r="AZ112" i="54" s="1"/>
  <c r="BB112" i="54" s="1"/>
  <c r="S74" i="54"/>
  <c r="U74" i="54"/>
  <c r="V21" i="54"/>
  <c r="AY21" i="54" s="1"/>
  <c r="R21" i="54"/>
  <c r="Z42" i="55"/>
  <c r="AZ42" i="55" s="1"/>
  <c r="Y42" i="55"/>
  <c r="AE42" i="55" a="1"/>
  <c r="AE42" i="55" s="1"/>
  <c r="V42" i="55"/>
  <c r="AY42" i="55" s="1"/>
  <c r="U42" i="55"/>
  <c r="AU42" i="55"/>
  <c r="P42" i="55"/>
  <c r="W42" i="55"/>
  <c r="AB42" i="55"/>
  <c r="S116" i="56"/>
  <c r="P116" i="56"/>
  <c r="AB116" i="56"/>
  <c r="AE116" i="56" a="1"/>
  <c r="AE116" i="56" s="1"/>
  <c r="AA116" i="56"/>
  <c r="Z116" i="56"/>
  <c r="AZ116" i="56" s="1"/>
  <c r="Q116" i="56"/>
  <c r="BA116" i="56" s="1"/>
  <c r="BB116" i="56" s="1"/>
  <c r="V116" i="56"/>
  <c r="AY116" i="56" s="1"/>
  <c r="Y116" i="56"/>
  <c r="U116" i="56"/>
  <c r="Y50" i="31"/>
  <c r="AA20" i="40"/>
  <c r="V45" i="28"/>
  <c r="AY45" i="28" s="1"/>
  <c r="Q20" i="40"/>
  <c r="BA20" i="40" s="1"/>
  <c r="BB20" i="40" s="1"/>
  <c r="P60" i="44"/>
  <c r="AB60" i="44"/>
  <c r="U27" i="59"/>
  <c r="P45" i="28"/>
  <c r="U45" i="28"/>
  <c r="AU25" i="28"/>
  <c r="U25" i="28"/>
  <c r="AE9" i="30" a="1"/>
  <c r="AE9" i="30" s="1"/>
  <c r="AA50" i="31"/>
  <c r="V111" i="32"/>
  <c r="AY111" i="32" s="1"/>
  <c r="BB111" i="32" s="1"/>
  <c r="Z40" i="32"/>
  <c r="AZ40" i="32" s="1"/>
  <c r="Q40" i="32"/>
  <c r="BA40" i="32" s="1"/>
  <c r="AA15" i="37"/>
  <c r="U33" i="38"/>
  <c r="AA9" i="38"/>
  <c r="AU20" i="40"/>
  <c r="Z20" i="40"/>
  <c r="AZ20" i="40" s="1"/>
  <c r="Z60" i="44"/>
  <c r="AZ60" i="44" s="1"/>
  <c r="P121" i="40"/>
  <c r="AU30" i="41"/>
  <c r="R58" i="41"/>
  <c r="Y120" i="50"/>
  <c r="P8" i="50"/>
  <c r="R25" i="52"/>
  <c r="V129" i="44"/>
  <c r="AY129" i="44" s="1"/>
  <c r="AA129" i="44"/>
  <c r="AU36" i="44"/>
  <c r="AV38" i="44" s="1"/>
  <c r="AA36" i="44"/>
  <c r="W19" i="44"/>
  <c r="AB19" i="44"/>
  <c r="V19" i="44"/>
  <c r="AY19" i="44" s="1"/>
  <c r="R19" i="44"/>
  <c r="AE19" i="44" a="1"/>
  <c r="AE19" i="44" s="1"/>
  <c r="AA19" i="44"/>
  <c r="U19" i="44"/>
  <c r="P19" i="44"/>
  <c r="Q75" i="45"/>
  <c r="BA75" i="45" s="1"/>
  <c r="BB75" i="45" s="1"/>
  <c r="AB75" i="45"/>
  <c r="Y75" i="45"/>
  <c r="Z75" i="45"/>
  <c r="AZ75" i="45" s="1"/>
  <c r="P83" i="47"/>
  <c r="Q83" i="47"/>
  <c r="BA83" i="47" s="1"/>
  <c r="R83" i="47"/>
  <c r="Z83" i="47"/>
  <c r="AZ83" i="47" s="1"/>
  <c r="U83" i="47"/>
  <c r="V27" i="49"/>
  <c r="AY27" i="49" s="1"/>
  <c r="U27" i="49"/>
  <c r="AB27" i="49"/>
  <c r="AE27" i="49" a="1"/>
  <c r="AE27" i="49" s="1"/>
  <c r="Y27" i="49"/>
  <c r="AU27" i="49"/>
  <c r="R27" i="49"/>
  <c r="AA27" i="49"/>
  <c r="Q27" i="49"/>
  <c r="BA27" i="49" s="1"/>
  <c r="BB27" i="49" s="1"/>
  <c r="P27" i="49"/>
  <c r="U26" i="49"/>
  <c r="Q26" i="49"/>
  <c r="BA26" i="49" s="1"/>
  <c r="BB26" i="49" s="1"/>
  <c r="Y26" i="49"/>
  <c r="P26" i="49"/>
  <c r="AE26" i="49" a="1"/>
  <c r="AE26" i="49" s="1"/>
  <c r="AU26" i="49"/>
  <c r="S26" i="49"/>
  <c r="AA26" i="49"/>
  <c r="R26" i="49"/>
  <c r="W26" i="49"/>
  <c r="Z26" i="49"/>
  <c r="AZ26" i="49" s="1"/>
  <c r="W62" i="51"/>
  <c r="U62" i="51"/>
  <c r="V62" i="51"/>
  <c r="AY62" i="51" s="1"/>
  <c r="AU62" i="51"/>
  <c r="AV113" i="51" s="1"/>
  <c r="P62" i="51"/>
  <c r="AB62" i="51"/>
  <c r="R62" i="51"/>
  <c r="Z62" i="51"/>
  <c r="AZ62" i="51" s="1"/>
  <c r="AA62" i="51"/>
  <c r="Y62" i="51"/>
  <c r="W43" i="54"/>
  <c r="AU43" i="54"/>
  <c r="AA43" i="54"/>
  <c r="U43" i="54"/>
  <c r="Q43" i="54"/>
  <c r="BA43" i="54" s="1"/>
  <c r="S43" i="54"/>
  <c r="AB43" i="54"/>
  <c r="Z43" i="54"/>
  <c r="AZ43" i="54" s="1"/>
  <c r="BB43" i="54" s="1"/>
  <c r="Y43" i="54"/>
  <c r="P51" i="55"/>
  <c r="AB51" i="55"/>
  <c r="W51" i="55"/>
  <c r="Z51" i="55"/>
  <c r="AZ51" i="55" s="1"/>
  <c r="S51" i="55"/>
  <c r="V51" i="55"/>
  <c r="AY51" i="55" s="1"/>
  <c r="AA51" i="55"/>
  <c r="R51" i="55"/>
  <c r="U51" i="55"/>
  <c r="Q29" i="55"/>
  <c r="BA29" i="55" s="1"/>
  <c r="BB29" i="55" s="1"/>
  <c r="P29" i="55"/>
  <c r="Y29" i="55"/>
  <c r="W29" i="55"/>
  <c r="AE29" i="55" a="1"/>
  <c r="AE29" i="55" s="1"/>
  <c r="U29" i="55"/>
  <c r="AB29" i="55"/>
  <c r="AU29" i="55"/>
  <c r="AV3" i="55" s="1"/>
  <c r="Z29" i="55"/>
  <c r="AZ29" i="55" s="1"/>
  <c r="S29" i="55"/>
  <c r="V29" i="55"/>
  <c r="AY29" i="55" s="1"/>
  <c r="Y119" i="56"/>
  <c r="Z119" i="56"/>
  <c r="AZ119" i="56" s="1"/>
  <c r="W119" i="56"/>
  <c r="R119" i="56"/>
  <c r="AE119" i="56" a="1"/>
  <c r="AE119" i="56" s="1"/>
  <c r="Q119" i="56"/>
  <c r="BA119" i="56" s="1"/>
  <c r="BB119" i="56" s="1"/>
  <c r="U119" i="56"/>
  <c r="S119" i="56"/>
  <c r="AB119" i="56"/>
  <c r="Z108" i="56"/>
  <c r="AZ108" i="56" s="1"/>
  <c r="Y108" i="56"/>
  <c r="R108" i="56"/>
  <c r="Q108" i="56"/>
  <c r="BA108" i="56" s="1"/>
  <c r="AB108" i="56"/>
  <c r="W108" i="56"/>
  <c r="V108" i="56"/>
  <c r="AY108" i="56" s="1"/>
  <c r="AS108" i="56"/>
  <c r="AF108" i="56" s="1"/>
  <c r="S108" i="56"/>
  <c r="V85" i="56"/>
  <c r="AY85" i="56" s="1"/>
  <c r="Q85" i="56"/>
  <c r="BA85" i="56" s="1"/>
  <c r="AE85" i="56" a="1"/>
  <c r="AE85" i="56" s="1"/>
  <c r="W85" i="56"/>
  <c r="AA85" i="56"/>
  <c r="S85" i="56"/>
  <c r="Y85" i="56"/>
  <c r="AB85" i="56"/>
  <c r="Z85" i="56"/>
  <c r="AZ85" i="56" s="1"/>
  <c r="P24" i="56"/>
  <c r="AA24" i="56"/>
  <c r="AB24" i="56"/>
  <c r="Q24" i="56"/>
  <c r="BA24" i="56" s="1"/>
  <c r="BB24" i="56" s="1"/>
  <c r="Z24" i="56"/>
  <c r="AZ24" i="56" s="1"/>
  <c r="W24" i="56"/>
  <c r="V24" i="56"/>
  <c r="AY24" i="56" s="1"/>
  <c r="U24" i="56"/>
  <c r="R24" i="56"/>
  <c r="AE24" i="56" a="1"/>
  <c r="AE24" i="56" s="1"/>
  <c r="V25" i="28"/>
  <c r="AY25" i="28" s="1"/>
  <c r="U50" i="31"/>
  <c r="S15" i="37"/>
  <c r="Y68" i="59"/>
  <c r="R45" i="28"/>
  <c r="Q25" i="28"/>
  <c r="BA25" i="28" s="1"/>
  <c r="W9" i="30"/>
  <c r="AB50" i="31"/>
  <c r="V9" i="38"/>
  <c r="AY9" i="38" s="1"/>
  <c r="U121" i="40"/>
  <c r="Q97" i="39"/>
  <c r="BA97" i="39" s="1"/>
  <c r="BB97" i="39" s="1"/>
  <c r="P58" i="41"/>
  <c r="R120" i="50"/>
  <c r="W8" i="50"/>
  <c r="S25" i="52"/>
  <c r="S117" i="52"/>
  <c r="S114" i="55"/>
  <c r="U5" i="56"/>
  <c r="AB55" i="44"/>
  <c r="U55" i="44"/>
  <c r="R55" i="44"/>
  <c r="AA55" i="44"/>
  <c r="V57" i="48"/>
  <c r="AY57" i="48" s="1"/>
  <c r="Z57" i="48"/>
  <c r="AZ57" i="48" s="1"/>
  <c r="P115" i="50"/>
  <c r="AE115" i="50" a="1"/>
  <c r="AE115" i="50" s="1"/>
  <c r="S115" i="50"/>
  <c r="Y115" i="50"/>
  <c r="R115" i="50"/>
  <c r="V115" i="50"/>
  <c r="AY115" i="50" s="1"/>
  <c r="AA115" i="50"/>
  <c r="U115" i="50"/>
  <c r="Q115" i="50"/>
  <c r="BA115" i="50" s="1"/>
  <c r="BB115" i="50" s="1"/>
  <c r="V34" i="50"/>
  <c r="AY34" i="50" s="1"/>
  <c r="Q34" i="50"/>
  <c r="BA34" i="50" s="1"/>
  <c r="BB34" i="50" s="1"/>
  <c r="AE34" i="50" a="1"/>
  <c r="AE34" i="50" s="1"/>
  <c r="U34" i="50"/>
  <c r="Y34" i="50"/>
  <c r="R34" i="50"/>
  <c r="AU34" i="50"/>
  <c r="AA34" i="50"/>
  <c r="Z34" i="50"/>
  <c r="AZ34" i="50" s="1"/>
  <c r="P34" i="50"/>
  <c r="S20" i="50"/>
  <c r="AE20" i="50" a="1"/>
  <c r="AE20" i="50" s="1"/>
  <c r="AA20" i="50"/>
  <c r="V20" i="50"/>
  <c r="AY20" i="50" s="1"/>
  <c r="P20" i="50"/>
  <c r="Y20" i="50"/>
  <c r="AB20" i="50"/>
  <c r="W20" i="50"/>
  <c r="R20" i="50"/>
  <c r="U20" i="50"/>
  <c r="AB42" i="51"/>
  <c r="V42" i="51"/>
  <c r="AY42" i="51" s="1"/>
  <c r="AA42" i="51"/>
  <c r="S42" i="51"/>
  <c r="AU42" i="51"/>
  <c r="U42" i="51"/>
  <c r="Y42" i="51"/>
  <c r="R42" i="51"/>
  <c r="W42" i="51"/>
  <c r="Q42" i="51"/>
  <c r="BA42" i="51" s="1"/>
  <c r="BB42" i="51" s="1"/>
  <c r="Y60" i="52"/>
  <c r="AA60" i="52"/>
  <c r="V60" i="52"/>
  <c r="AY60" i="52" s="1"/>
  <c r="Q60" i="52"/>
  <c r="BA60" i="52" s="1"/>
  <c r="U60" i="52"/>
  <c r="R60" i="52"/>
  <c r="Z60" i="52"/>
  <c r="AZ60" i="52" s="1"/>
  <c r="AB60" i="52"/>
  <c r="P60" i="52"/>
  <c r="Z78" i="52"/>
  <c r="AZ78" i="52" s="1"/>
  <c r="S78" i="52"/>
  <c r="Y78" i="52"/>
  <c r="AS78" i="52"/>
  <c r="AF78" i="52" s="1"/>
  <c r="U78" i="52"/>
  <c r="P78" i="52"/>
  <c r="V78" i="52"/>
  <c r="AY78" i="52" s="1"/>
  <c r="AA78" i="52"/>
  <c r="AB78" i="52"/>
  <c r="U35" i="52"/>
  <c r="AE35" i="52" a="1"/>
  <c r="AE35" i="52" s="1"/>
  <c r="AU7" i="52"/>
  <c r="S108" i="55"/>
  <c r="AA108" i="55"/>
  <c r="Y108" i="55"/>
  <c r="AB108" i="55"/>
  <c r="U108" i="55"/>
  <c r="R108" i="55"/>
  <c r="Q108" i="55"/>
  <c r="BA108" i="55" s="1"/>
  <c r="BB108" i="55" s="1"/>
  <c r="Z108" i="55"/>
  <c r="AZ108" i="55" s="1"/>
  <c r="AE108" i="55" a="1"/>
  <c r="AE108" i="55" s="1"/>
  <c r="Q41" i="55"/>
  <c r="BA41" i="55" s="1"/>
  <c r="P41" i="55"/>
  <c r="V49" i="56"/>
  <c r="AY49" i="56" s="1"/>
  <c r="Y49" i="56"/>
  <c r="AU49" i="56"/>
  <c r="U49" i="56"/>
  <c r="R49" i="56"/>
  <c r="AA49" i="56"/>
  <c r="P49" i="56"/>
  <c r="Q49" i="56"/>
  <c r="BA49" i="56" s="1"/>
  <c r="Z49" i="56"/>
  <c r="AZ49" i="56" s="1"/>
  <c r="V114" i="55"/>
  <c r="AY114" i="55" s="1"/>
  <c r="AU5" i="56"/>
  <c r="Y28" i="44"/>
  <c r="V28" i="44"/>
  <c r="AY28" i="44" s="1"/>
  <c r="W28" i="44"/>
  <c r="AA28" i="44"/>
  <c r="S28" i="44"/>
  <c r="Q28" i="44"/>
  <c r="BA28" i="44" s="1"/>
  <c r="R28" i="44"/>
  <c r="U121" i="45"/>
  <c r="P121" i="45"/>
  <c r="Q121" i="45"/>
  <c r="BA121" i="45" s="1"/>
  <c r="AB121" i="45"/>
  <c r="W121" i="45"/>
  <c r="R121" i="45"/>
  <c r="AS121" i="45"/>
  <c r="AF121" i="45" s="1"/>
  <c r="Z121" i="45"/>
  <c r="AZ121" i="45" s="1"/>
  <c r="V19" i="45"/>
  <c r="AY19" i="45" s="1"/>
  <c r="W19" i="45"/>
  <c r="AA9" i="39"/>
  <c r="S9" i="39"/>
  <c r="V9" i="39"/>
  <c r="AY9" i="39" s="1"/>
  <c r="U9" i="39"/>
  <c r="Z9" i="39"/>
  <c r="AZ9" i="39" s="1"/>
  <c r="AB9" i="39"/>
  <c r="P9" i="39"/>
  <c r="AU9" i="39"/>
  <c r="AS103" i="47"/>
  <c r="AF103" i="47" s="1"/>
  <c r="V103" i="47"/>
  <c r="AY103" i="47" s="1"/>
  <c r="S103" i="47"/>
  <c r="Z103" i="47"/>
  <c r="AZ103" i="47" s="1"/>
  <c r="AB103" i="47"/>
  <c r="Y103" i="47"/>
  <c r="AA103" i="47"/>
  <c r="Q103" i="47"/>
  <c r="BA103" i="47" s="1"/>
  <c r="W103" i="47"/>
  <c r="Y64" i="50"/>
  <c r="U64" i="50"/>
  <c r="S64" i="50"/>
  <c r="R64" i="50"/>
  <c r="AU64" i="50"/>
  <c r="AV71" i="50" s="1"/>
  <c r="Q64" i="50"/>
  <c r="BA64" i="50" s="1"/>
  <c r="P64" i="50"/>
  <c r="AA64" i="50"/>
  <c r="Z64" i="50"/>
  <c r="AZ64" i="50" s="1"/>
  <c r="AE63" i="51" a="1"/>
  <c r="AE63" i="51" s="1"/>
  <c r="U63" i="51"/>
  <c r="Z63" i="51"/>
  <c r="AZ63" i="51" s="1"/>
  <c r="AU63" i="51"/>
  <c r="Y63" i="51"/>
  <c r="AB63" i="51"/>
  <c r="P63" i="51"/>
  <c r="R63" i="51"/>
  <c r="V63" i="51"/>
  <c r="AY63" i="51" s="1"/>
  <c r="AA63" i="51"/>
  <c r="AE65" i="51" a="1"/>
  <c r="AE65" i="51" s="1"/>
  <c r="AE33" i="51" a="1"/>
  <c r="AE33" i="51" s="1"/>
  <c r="W21" i="51"/>
  <c r="U21" i="51"/>
  <c r="S21" i="51"/>
  <c r="AA21" i="51"/>
  <c r="R21" i="51"/>
  <c r="Q21" i="51"/>
  <c r="BA21" i="51" s="1"/>
  <c r="P21" i="51"/>
  <c r="Y21" i="51"/>
  <c r="Z21" i="51"/>
  <c r="AZ21" i="51" s="1"/>
  <c r="Y9" i="52"/>
  <c r="Q9" i="52"/>
  <c r="BA9" i="52" s="1"/>
  <c r="BB9" i="52" s="1"/>
  <c r="AU9" i="52"/>
  <c r="AV89" i="52" s="1"/>
  <c r="P9" i="52"/>
  <c r="W9" i="52"/>
  <c r="AB9" i="52"/>
  <c r="V9" i="52"/>
  <c r="AY9" i="52" s="1"/>
  <c r="Z9" i="52"/>
  <c r="AZ9" i="52" s="1"/>
  <c r="U9" i="52"/>
  <c r="S9" i="52"/>
  <c r="AB16" i="54"/>
  <c r="Y16" i="54"/>
  <c r="U16" i="54"/>
  <c r="W16" i="54"/>
  <c r="P16" i="54"/>
  <c r="Q16" i="54"/>
  <c r="BA16" i="54" s="1"/>
  <c r="U77" i="55"/>
  <c r="AA77" i="55"/>
  <c r="AE77" i="55" a="1"/>
  <c r="AE77" i="55" s="1"/>
  <c r="Q77" i="55"/>
  <c r="BA77" i="55" s="1"/>
  <c r="BB77" i="55" s="1"/>
  <c r="AB77" i="55"/>
  <c r="P77" i="55"/>
  <c r="Z77" i="55"/>
  <c r="AZ77" i="55" s="1"/>
  <c r="R77" i="55"/>
  <c r="Y77" i="55"/>
  <c r="S50" i="55"/>
  <c r="AA50" i="55"/>
  <c r="AB50" i="55"/>
  <c r="Z50" i="55"/>
  <c r="AZ50" i="55" s="1"/>
  <c r="BB50" i="55" s="1"/>
  <c r="P50" i="55"/>
  <c r="Y50" i="55"/>
  <c r="U50" i="55"/>
  <c r="W50" i="55"/>
  <c r="R50" i="55"/>
  <c r="AB65" i="30"/>
  <c r="AU59" i="33"/>
  <c r="AV58" i="33" s="1"/>
  <c r="AB59" i="33"/>
  <c r="U59" i="33"/>
  <c r="Y59" i="33"/>
  <c r="U42" i="33"/>
  <c r="AE42" i="33" a="1"/>
  <c r="AE42" i="33" s="1"/>
  <c r="P42" i="33"/>
  <c r="AA42" i="33"/>
  <c r="AB42" i="33"/>
  <c r="AU42" i="33"/>
  <c r="Z42" i="33"/>
  <c r="AZ42" i="33" s="1"/>
  <c r="Y42" i="33"/>
  <c r="W42" i="33"/>
  <c r="AB52" i="34"/>
  <c r="Z52" i="34"/>
  <c r="AZ52" i="34" s="1"/>
  <c r="R52" i="34"/>
  <c r="Y52" i="34"/>
  <c r="W52" i="34"/>
  <c r="AA52" i="34"/>
  <c r="V52" i="34"/>
  <c r="AY52" i="34" s="1"/>
  <c r="Q52" i="34"/>
  <c r="BA52" i="34" s="1"/>
  <c r="BB52" i="34" s="1"/>
  <c r="U52" i="34"/>
  <c r="AU52" i="34"/>
  <c r="P52" i="34"/>
  <c r="AB4" i="34"/>
  <c r="Z4" i="34"/>
  <c r="AZ4" i="34" s="1"/>
  <c r="Y4" i="34"/>
  <c r="AA4" i="34"/>
  <c r="AU4" i="34"/>
  <c r="W4" i="34"/>
  <c r="AE4" i="34" a="1"/>
  <c r="AE4" i="34" s="1"/>
  <c r="U54" i="35"/>
  <c r="S54" i="35"/>
  <c r="R54" i="35"/>
  <c r="AA54" i="35"/>
  <c r="W54" i="35"/>
  <c r="P54" i="35"/>
  <c r="Z54" i="35"/>
  <c r="AZ54" i="35" s="1"/>
  <c r="Q54" i="35"/>
  <c r="BA54" i="35" s="1"/>
  <c r="Y54" i="35"/>
  <c r="AU54" i="35"/>
  <c r="AV104" i="35" s="1"/>
  <c r="Z3" i="36"/>
  <c r="AZ3" i="36" s="1"/>
  <c r="V3" i="36"/>
  <c r="AY3" i="36" s="1"/>
  <c r="Q3" i="36"/>
  <c r="BA3" i="36" s="1"/>
  <c r="V23" i="42"/>
  <c r="AY23" i="42" s="1"/>
  <c r="W23" i="42"/>
  <c r="AU7" i="43"/>
  <c r="Q7" i="43"/>
  <c r="BA7" i="43" s="1"/>
  <c r="W7" i="43"/>
  <c r="AA7" i="43"/>
  <c r="V7" i="43"/>
  <c r="AY7" i="43" s="1"/>
  <c r="Z7" i="43"/>
  <c r="AZ7" i="43" s="1"/>
  <c r="U7" i="43"/>
  <c r="S7" i="43"/>
  <c r="AB7" i="43"/>
  <c r="R7" i="43"/>
  <c r="U48" i="28"/>
  <c r="Q48" i="28"/>
  <c r="BA48" i="28" s="1"/>
  <c r="M3" i="28"/>
  <c r="AG3" i="28" s="1"/>
  <c r="L3" i="28"/>
  <c r="BD7" i="28" s="1" a="1"/>
  <c r="BD7" i="28" s="1"/>
  <c r="N77" i="30"/>
  <c r="M77" i="30"/>
  <c r="N111" i="36"/>
  <c r="L111" i="36"/>
  <c r="M111" i="36"/>
  <c r="L104" i="36"/>
  <c r="V104" i="36"/>
  <c r="AY104" i="36" s="1"/>
  <c r="N104" i="36"/>
  <c r="AU63" i="41"/>
  <c r="S63" i="41"/>
  <c r="Q63" i="41"/>
  <c r="BA63" i="41" s="1"/>
  <c r="BB63" i="41" s="1"/>
  <c r="AB63" i="41"/>
  <c r="AA63" i="41"/>
  <c r="W63" i="41"/>
  <c r="Y63" i="41"/>
  <c r="AA128" i="41"/>
  <c r="Z83" i="42"/>
  <c r="AZ83" i="42" s="1"/>
  <c r="S107" i="42"/>
  <c r="AB47" i="43"/>
  <c r="Z47" i="43"/>
  <c r="AZ47" i="43" s="1"/>
  <c r="W47" i="43"/>
  <c r="AA12" i="51"/>
  <c r="W12" i="51"/>
  <c r="U35" i="51"/>
  <c r="Y35" i="51"/>
  <c r="Y29" i="51"/>
  <c r="AA29" i="51"/>
  <c r="P76" i="52"/>
  <c r="AE9" i="42" a="1"/>
  <c r="AE9" i="42" s="1"/>
  <c r="AE75" i="31" a="1"/>
  <c r="AE75" i="31" s="1"/>
  <c r="Y7" i="43"/>
  <c r="P122" i="31"/>
  <c r="AE122" i="31" a="1"/>
  <c r="AE122" i="31" s="1"/>
  <c r="U122" i="31"/>
  <c r="Z122" i="31"/>
  <c r="AZ122" i="31" s="1"/>
  <c r="AB122" i="31"/>
  <c r="AA122" i="31"/>
  <c r="Y122" i="31"/>
  <c r="V57" i="33"/>
  <c r="AY57" i="33" s="1"/>
  <c r="S57" i="33"/>
  <c r="P57" i="33"/>
  <c r="S76" i="35"/>
  <c r="Z76" i="35"/>
  <c r="AZ76" i="35" s="1"/>
  <c r="P12" i="51"/>
  <c r="Y12" i="51"/>
  <c r="Z35" i="51"/>
  <c r="AZ35" i="51" s="1"/>
  <c r="Z29" i="51"/>
  <c r="AZ29" i="51" s="1"/>
  <c r="U29" i="51"/>
  <c r="AA49" i="52"/>
  <c r="AU49" i="52"/>
  <c r="U39" i="52"/>
  <c r="AU39" i="52"/>
  <c r="U76" i="52"/>
  <c r="P45" i="52"/>
  <c r="V45" i="52"/>
  <c r="AY45" i="52" s="1"/>
  <c r="R62" i="53"/>
  <c r="Z62" i="53"/>
  <c r="AZ62" i="53" s="1"/>
  <c r="W98" i="53"/>
  <c r="Z87" i="53"/>
  <c r="AZ87" i="53" s="1"/>
  <c r="AA87" i="53"/>
  <c r="AE43" i="53" a="1"/>
  <c r="AE43" i="53" s="1"/>
  <c r="R40" i="53"/>
  <c r="P76" i="53"/>
  <c r="W76" i="53"/>
  <c r="Y90" i="53"/>
  <c r="W90" i="53"/>
  <c r="Y60" i="54"/>
  <c r="R23" i="54"/>
  <c r="AA120" i="54"/>
  <c r="AE120" i="54" a="1"/>
  <c r="AE120" i="54" s="1"/>
  <c r="S41" i="54"/>
  <c r="AB41" i="54"/>
  <c r="AB83" i="54"/>
  <c r="Z10" i="54"/>
  <c r="AZ10" i="54" s="1"/>
  <c r="BB10" i="54" s="1"/>
  <c r="U105" i="55"/>
  <c r="S111" i="47"/>
  <c r="AA74" i="31"/>
  <c r="P74" i="31"/>
  <c r="Q74" i="31"/>
  <c r="BA74" i="31" s="1"/>
  <c r="BB74" i="31" s="1"/>
  <c r="Z74" i="31"/>
  <c r="AZ74" i="31" s="1"/>
  <c r="Y74" i="31"/>
  <c r="V74" i="31"/>
  <c r="AY74" i="31" s="1"/>
  <c r="W74" i="31"/>
  <c r="R74" i="31"/>
  <c r="U74" i="31"/>
  <c r="AE74" i="31" a="1"/>
  <c r="AE74" i="31" s="1"/>
  <c r="Y10" i="31"/>
  <c r="S10" i="31"/>
  <c r="AU2" i="33"/>
  <c r="Q2" i="33"/>
  <c r="BA2" i="33" s="1"/>
  <c r="V2" i="33"/>
  <c r="AY2" i="33" s="1"/>
  <c r="U2" i="33"/>
  <c r="AB2" i="33"/>
  <c r="R2" i="33"/>
  <c r="Y2" i="33"/>
  <c r="Z2" i="33"/>
  <c r="AZ2" i="33" s="1"/>
  <c r="W2" i="33"/>
  <c r="P2" i="33"/>
  <c r="Z52" i="35"/>
  <c r="AZ52" i="35" s="1"/>
  <c r="AB52" i="35"/>
  <c r="Y52" i="35"/>
  <c r="V52" i="35"/>
  <c r="AY52" i="35" s="1"/>
  <c r="R52" i="35"/>
  <c r="AA52" i="35"/>
  <c r="P52" i="35"/>
  <c r="AU52" i="35"/>
  <c r="Z27" i="51"/>
  <c r="AZ27" i="51" s="1"/>
  <c r="Z12" i="51"/>
  <c r="AZ12" i="51" s="1"/>
  <c r="AU12" i="51"/>
  <c r="AA35" i="51"/>
  <c r="AB29" i="51"/>
  <c r="V29" i="51"/>
  <c r="AY29" i="51" s="1"/>
  <c r="R49" i="52"/>
  <c r="Z39" i="52"/>
  <c r="AZ39" i="52" s="1"/>
  <c r="R39" i="52"/>
  <c r="Y76" i="52"/>
  <c r="Z45" i="52"/>
  <c r="AZ45" i="52" s="1"/>
  <c r="W45" i="52"/>
  <c r="P62" i="53"/>
  <c r="AB62" i="53"/>
  <c r="Y98" i="53"/>
  <c r="S87" i="53"/>
  <c r="V87" i="53"/>
  <c r="AY87" i="53" s="1"/>
  <c r="S43" i="53"/>
  <c r="W43" i="53"/>
  <c r="AU40" i="53"/>
  <c r="U76" i="53"/>
  <c r="Y76" i="53"/>
  <c r="Z90" i="53"/>
  <c r="AZ90" i="53" s="1"/>
  <c r="R90" i="53"/>
  <c r="Z60" i="54"/>
  <c r="AZ60" i="54" s="1"/>
  <c r="W23" i="54"/>
  <c r="AE23" i="54" a="1"/>
  <c r="AE23" i="54" s="1"/>
  <c r="AB120" i="54"/>
  <c r="W120" i="54"/>
  <c r="Q41" i="54"/>
  <c r="BA41" i="54" s="1"/>
  <c r="BB41" i="54" s="1"/>
  <c r="P83" i="54"/>
  <c r="S10" i="54"/>
  <c r="P10" i="54"/>
  <c r="V105" i="55"/>
  <c r="AY105" i="55" s="1"/>
  <c r="BB105" i="55" s="1"/>
  <c r="Y92" i="55"/>
  <c r="R59" i="33"/>
  <c r="U113" i="31"/>
  <c r="P113" i="31"/>
  <c r="AB113" i="31"/>
  <c r="AE113" i="31" a="1"/>
  <c r="AE113" i="31" s="1"/>
  <c r="R113" i="31"/>
  <c r="Z113" i="31"/>
  <c r="AZ113" i="31" s="1"/>
  <c r="AA113" i="31"/>
  <c r="S113" i="31"/>
  <c r="Q113" i="31"/>
  <c r="BA113" i="31" s="1"/>
  <c r="BB113" i="31" s="1"/>
  <c r="Y113" i="31"/>
  <c r="W113" i="31"/>
  <c r="Z100" i="34"/>
  <c r="AZ100" i="34" s="1"/>
  <c r="V100" i="34"/>
  <c r="AY100" i="34" s="1"/>
  <c r="AU37" i="34"/>
  <c r="AV20" i="34" s="1"/>
  <c r="V37" i="34"/>
  <c r="AY37" i="34" s="1"/>
  <c r="AA37" i="34"/>
  <c r="Y37" i="34"/>
  <c r="Q37" i="34"/>
  <c r="BA37" i="34" s="1"/>
  <c r="BB37" i="34" s="1"/>
  <c r="U37" i="34"/>
  <c r="Z37" i="34"/>
  <c r="AZ37" i="34" s="1"/>
  <c r="S37" i="34"/>
  <c r="P37" i="34"/>
  <c r="W37" i="34"/>
  <c r="AB37" i="34"/>
  <c r="AE37" i="34" a="1"/>
  <c r="AE37" i="34" s="1"/>
  <c r="R48" i="34"/>
  <c r="AB48" i="34"/>
  <c r="AA48" i="34"/>
  <c r="Q48" i="34"/>
  <c r="BA48" i="34" s="1"/>
  <c r="AU48" i="34"/>
  <c r="AV123" i="34" s="1"/>
  <c r="Y48" i="34"/>
  <c r="W48" i="34"/>
  <c r="Z48" i="34"/>
  <c r="AZ48" i="34" s="1"/>
  <c r="V48" i="34"/>
  <c r="AY48" i="34" s="1"/>
  <c r="P48" i="34"/>
  <c r="U48" i="34"/>
  <c r="U127" i="36"/>
  <c r="P127" i="36"/>
  <c r="AS127" i="36"/>
  <c r="AF127" i="36" s="1"/>
  <c r="S127" i="36"/>
  <c r="AB127" i="36"/>
  <c r="R127" i="36"/>
  <c r="Y127" i="36"/>
  <c r="AA127" i="36"/>
  <c r="W127" i="36"/>
  <c r="Z127" i="36"/>
  <c r="AZ127" i="36" s="1"/>
  <c r="BB127" i="36" s="1"/>
  <c r="R116" i="39"/>
  <c r="Y116" i="39"/>
  <c r="S116" i="39"/>
  <c r="Q14" i="44"/>
  <c r="BA14" i="44" s="1"/>
  <c r="Z42" i="45"/>
  <c r="AZ42" i="45" s="1"/>
  <c r="V42" i="33"/>
  <c r="AY42" i="33" s="1"/>
  <c r="W3" i="36"/>
  <c r="P7" i="30"/>
  <c r="R7" i="30"/>
  <c r="V7" i="30"/>
  <c r="AY7" i="30" s="1"/>
  <c r="Z57" i="32"/>
  <c r="AZ57" i="32" s="1"/>
  <c r="V57" i="32"/>
  <c r="AY57" i="32" s="1"/>
  <c r="AB57" i="32"/>
  <c r="W57" i="32"/>
  <c r="AE113" i="33" a="1"/>
  <c r="AE113" i="33" s="1"/>
  <c r="Z113" i="33"/>
  <c r="AZ113" i="33" s="1"/>
  <c r="V113" i="33"/>
  <c r="AY113" i="33" s="1"/>
  <c r="Y113" i="33"/>
  <c r="U113" i="33"/>
  <c r="R113" i="33"/>
  <c r="S113" i="33"/>
  <c r="P113" i="33"/>
  <c r="AA113" i="33"/>
  <c r="Q113" i="33"/>
  <c r="BA113" i="33" s="1"/>
  <c r="BB113" i="33" s="1"/>
  <c r="W113" i="33"/>
  <c r="V49" i="33"/>
  <c r="AY49" i="33" s="1"/>
  <c r="AU49" i="33"/>
  <c r="U49" i="33"/>
  <c r="Y49" i="33"/>
  <c r="S49" i="33"/>
  <c r="Z49" i="33"/>
  <c r="AZ49" i="33" s="1"/>
  <c r="AB49" i="33"/>
  <c r="R49" i="33"/>
  <c r="AA49" i="33"/>
  <c r="W49" i="33"/>
  <c r="Q49" i="33"/>
  <c r="BA49" i="33" s="1"/>
  <c r="BB49" i="33" s="1"/>
  <c r="W16" i="33"/>
  <c r="U16" i="33"/>
  <c r="AB16" i="33"/>
  <c r="P16" i="33"/>
  <c r="R16" i="33"/>
  <c r="AE16" i="33" a="1"/>
  <c r="AE16" i="33" s="1"/>
  <c r="AA16" i="33"/>
  <c r="Z16" i="33"/>
  <c r="AZ16" i="33" s="1"/>
  <c r="Q16" i="33"/>
  <c r="BA16" i="33" s="1"/>
  <c r="BB16" i="33" s="1"/>
  <c r="Y16" i="33"/>
  <c r="P10" i="34"/>
  <c r="AB10" i="34"/>
  <c r="R10" i="34"/>
  <c r="Q10" i="34"/>
  <c r="BA10" i="34" s="1"/>
  <c r="Z10" i="34"/>
  <c r="AZ10" i="34" s="1"/>
  <c r="AA10" i="34"/>
  <c r="Y10" i="34"/>
  <c r="Z51" i="36"/>
  <c r="AZ51" i="36" s="1"/>
  <c r="R51" i="36"/>
  <c r="Q51" i="36"/>
  <c r="BA51" i="36" s="1"/>
  <c r="BB51" i="36" s="1"/>
  <c r="U27" i="51"/>
  <c r="S12" i="51"/>
  <c r="AB12" i="51"/>
  <c r="AB35" i="51"/>
  <c r="R29" i="51"/>
  <c r="S49" i="52"/>
  <c r="AE39" i="52" a="1"/>
  <c r="AE39" i="52" s="1"/>
  <c r="S39" i="52"/>
  <c r="V76" i="52"/>
  <c r="AY76" i="52" s="1"/>
  <c r="AB76" i="52"/>
  <c r="AA45" i="52"/>
  <c r="AU45" i="52"/>
  <c r="Q62" i="53"/>
  <c r="BA62" i="53" s="1"/>
  <c r="BB62" i="53" s="1"/>
  <c r="V62" i="53"/>
  <c r="AY62" i="53" s="1"/>
  <c r="P98" i="53"/>
  <c r="U98" i="53"/>
  <c r="Y87" i="53"/>
  <c r="U43" i="53"/>
  <c r="AU43" i="53"/>
  <c r="Z40" i="53"/>
  <c r="AZ40" i="53" s="1"/>
  <c r="V40" i="53"/>
  <c r="AY40" i="53" s="1"/>
  <c r="Z76" i="53"/>
  <c r="AZ76" i="53" s="1"/>
  <c r="AB76" i="53"/>
  <c r="P90" i="53"/>
  <c r="S90" i="53"/>
  <c r="U60" i="54"/>
  <c r="Q23" i="54"/>
  <c r="BA23" i="54" s="1"/>
  <c r="BB23" i="54" s="1"/>
  <c r="Q120" i="54"/>
  <c r="BA120" i="54" s="1"/>
  <c r="BB120" i="54" s="1"/>
  <c r="AU41" i="54"/>
  <c r="W41" i="54"/>
  <c r="R83" i="54"/>
  <c r="U10" i="54"/>
  <c r="R10" i="54"/>
  <c r="Q105" i="55"/>
  <c r="BA105" i="55" s="1"/>
  <c r="AA6" i="45"/>
  <c r="AE65" i="39" a="1"/>
  <c r="AE65" i="39" s="1"/>
  <c r="AE52" i="34" a="1"/>
  <c r="AE52" i="34" s="1"/>
  <c r="W110" i="30"/>
  <c r="L77" i="30"/>
  <c r="Q31" i="30"/>
  <c r="BA31" i="30" s="1"/>
  <c r="Y31" i="30"/>
  <c r="AA42" i="31"/>
  <c r="W42" i="31"/>
  <c r="Q42" i="31"/>
  <c r="BA42" i="31" s="1"/>
  <c r="BB42" i="31" s="1"/>
  <c r="P42" i="31"/>
  <c r="AU42" i="31"/>
  <c r="U42" i="31"/>
  <c r="Y42" i="31"/>
  <c r="S42" i="31"/>
  <c r="AE42" i="31" a="1"/>
  <c r="AE42" i="31" s="1"/>
  <c r="AB42" i="31"/>
  <c r="V42" i="31"/>
  <c r="AY42" i="31" s="1"/>
  <c r="U10" i="34"/>
  <c r="U28" i="47"/>
  <c r="U12" i="51"/>
  <c r="P35" i="51"/>
  <c r="S35" i="51"/>
  <c r="AU29" i="51"/>
  <c r="AV125" i="51" s="1"/>
  <c r="U49" i="52"/>
  <c r="W39" i="52"/>
  <c r="Z76" i="52"/>
  <c r="AZ76" i="52" s="1"/>
  <c r="R76" i="52"/>
  <c r="R45" i="52"/>
  <c r="S62" i="53"/>
  <c r="U62" i="53"/>
  <c r="Q98" i="53"/>
  <c r="BA98" i="53" s="1"/>
  <c r="R98" i="53"/>
  <c r="V43" i="53"/>
  <c r="AY43" i="53" s="1"/>
  <c r="Q43" i="53"/>
  <c r="BA43" i="53" s="1"/>
  <c r="BB43" i="53" s="1"/>
  <c r="Q40" i="53"/>
  <c r="BA40" i="53" s="1"/>
  <c r="W40" i="53"/>
  <c r="AA76" i="53"/>
  <c r="AB60" i="54"/>
  <c r="AB23" i="54"/>
  <c r="Y120" i="54"/>
  <c r="S83" i="54"/>
  <c r="U83" i="54"/>
  <c r="Q10" i="54"/>
  <c r="BA10" i="54" s="1"/>
  <c r="AB105" i="55"/>
  <c r="W127" i="47"/>
  <c r="V116" i="31"/>
  <c r="AY116" i="31" s="1"/>
  <c r="U4" i="34"/>
  <c r="S52" i="34"/>
  <c r="AA123" i="31"/>
  <c r="R123" i="31"/>
  <c r="S123" i="31"/>
  <c r="Q106" i="31"/>
  <c r="BA106" i="31" s="1"/>
  <c r="BB106" i="31" s="1"/>
  <c r="R106" i="31"/>
  <c r="P106" i="31"/>
  <c r="AE106" i="31" a="1"/>
  <c r="AE106" i="31" s="1"/>
  <c r="AB106" i="31"/>
  <c r="Z106" i="31"/>
  <c r="AZ106" i="31" s="1"/>
  <c r="Y106" i="31"/>
  <c r="W106" i="31"/>
  <c r="U106" i="31"/>
  <c r="V106" i="31"/>
  <c r="AY106" i="31" s="1"/>
  <c r="AS100" i="31"/>
  <c r="AF100" i="31" s="1"/>
  <c r="Z100" i="31"/>
  <c r="AZ100" i="31" s="1"/>
  <c r="W100" i="31"/>
  <c r="V100" i="31"/>
  <c r="AY100" i="31" s="1"/>
  <c r="U100" i="31"/>
  <c r="S100" i="31"/>
  <c r="AA100" i="31"/>
  <c r="R100" i="31"/>
  <c r="Q100" i="31"/>
  <c r="BA100" i="31" s="1"/>
  <c r="Y100" i="31"/>
  <c r="P100" i="31"/>
  <c r="V129" i="32"/>
  <c r="AY129" i="32" s="1"/>
  <c r="BB129" i="32" s="1"/>
  <c r="U129" i="32"/>
  <c r="AB129" i="32"/>
  <c r="Y129" i="32"/>
  <c r="S129" i="32"/>
  <c r="Q129" i="32"/>
  <c r="BA129" i="32" s="1"/>
  <c r="Y128" i="33"/>
  <c r="W128" i="33"/>
  <c r="AA128" i="33"/>
  <c r="AE128" i="33" a="1"/>
  <c r="AE128" i="33" s="1"/>
  <c r="Z128" i="33"/>
  <c r="AZ128" i="33" s="1"/>
  <c r="V128" i="33"/>
  <c r="AY128" i="33" s="1"/>
  <c r="Q128" i="33"/>
  <c r="BA128" i="33" s="1"/>
  <c r="BB128" i="33" s="1"/>
  <c r="U128" i="33"/>
  <c r="P128" i="33"/>
  <c r="S128" i="33"/>
  <c r="AB128" i="33"/>
  <c r="W53" i="34"/>
  <c r="V31" i="35"/>
  <c r="AY31" i="35" s="1"/>
  <c r="Y31" i="35"/>
  <c r="U31" i="35"/>
  <c r="R31" i="35"/>
  <c r="AU31" i="35"/>
  <c r="S31" i="35"/>
  <c r="AA31" i="35"/>
  <c r="P31" i="35"/>
  <c r="W31" i="35"/>
  <c r="AB101" i="36"/>
  <c r="AE101" i="36" a="1"/>
  <c r="AE101" i="36" s="1"/>
  <c r="Y19" i="36"/>
  <c r="R19" i="36"/>
  <c r="S19" i="36"/>
  <c r="AU19" i="36"/>
  <c r="W19" i="36"/>
  <c r="AA19" i="36"/>
  <c r="AE19" i="36" a="1"/>
  <c r="AE19" i="36" s="1"/>
  <c r="Q19" i="36"/>
  <c r="BA19" i="36" s="1"/>
  <c r="V19" i="36"/>
  <c r="AY19" i="36" s="1"/>
  <c r="Z19" i="36"/>
  <c r="AZ19" i="36" s="1"/>
  <c r="U19" i="36"/>
  <c r="R6" i="36"/>
  <c r="AE6" i="36" a="1"/>
  <c r="AE6" i="36" s="1"/>
  <c r="Q35" i="51"/>
  <c r="BA35" i="51" s="1"/>
  <c r="P49" i="52"/>
  <c r="AA76" i="52"/>
  <c r="V98" i="53"/>
  <c r="AY98" i="53" s="1"/>
  <c r="AB43" i="53"/>
  <c r="AA40" i="53"/>
  <c r="V83" i="54"/>
  <c r="AY83" i="54" s="1"/>
  <c r="AB54" i="35"/>
  <c r="Q46" i="30"/>
  <c r="BA46" i="30" s="1"/>
  <c r="AB38" i="30"/>
  <c r="R38" i="30"/>
  <c r="Y38" i="30"/>
  <c r="W38" i="30"/>
  <c r="P38" i="30"/>
  <c r="AE38" i="30" a="1"/>
  <c r="AE38" i="30" s="1"/>
  <c r="AU38" i="30"/>
  <c r="V38" i="30"/>
  <c r="AY38" i="30" s="1"/>
  <c r="AA38" i="30"/>
  <c r="U38" i="30"/>
  <c r="Q38" i="30"/>
  <c r="BA38" i="30" s="1"/>
  <c r="R124" i="31"/>
  <c r="AE124" i="31" a="1"/>
  <c r="AE124" i="31" s="1"/>
  <c r="AA124" i="31"/>
  <c r="S124" i="31"/>
  <c r="Q124" i="31"/>
  <c r="BA124" i="31" s="1"/>
  <c r="BB124" i="31" s="1"/>
  <c r="Y124" i="31"/>
  <c r="W124" i="31"/>
  <c r="V124" i="31"/>
  <c r="AY124" i="31" s="1"/>
  <c r="U124" i="31"/>
  <c r="P124" i="31"/>
  <c r="R84" i="31"/>
  <c r="Q84" i="31"/>
  <c r="BA84" i="31" s="1"/>
  <c r="U129" i="31"/>
  <c r="AB129" i="31"/>
  <c r="AA129" i="31"/>
  <c r="Y129" i="31"/>
  <c r="AE129" i="31" a="1"/>
  <c r="AE129" i="31" s="1"/>
  <c r="W129" i="31"/>
  <c r="Z129" i="31"/>
  <c r="AZ129" i="31" s="1"/>
  <c r="AB105" i="32"/>
  <c r="AA105" i="32"/>
  <c r="Y105" i="32"/>
  <c r="V105" i="32"/>
  <c r="AY105" i="32" s="1"/>
  <c r="R105" i="32"/>
  <c r="P105" i="32"/>
  <c r="U105" i="32"/>
  <c r="AE105" i="32" a="1"/>
  <c r="AE105" i="32" s="1"/>
  <c r="S105" i="32"/>
  <c r="Q105" i="32"/>
  <c r="BA105" i="32" s="1"/>
  <c r="BB105" i="32" s="1"/>
  <c r="U59" i="32"/>
  <c r="P59" i="32"/>
  <c r="Y9" i="32"/>
  <c r="S9" i="32"/>
  <c r="R72" i="33"/>
  <c r="Q72" i="33"/>
  <c r="BA72" i="33" s="1"/>
  <c r="S72" i="33"/>
  <c r="P72" i="33"/>
  <c r="AA63" i="34"/>
  <c r="V63" i="34"/>
  <c r="AY63" i="34" s="1"/>
  <c r="W63" i="34"/>
  <c r="AB63" i="34"/>
  <c r="AU63" i="34"/>
  <c r="Z63" i="34"/>
  <c r="AZ63" i="34" s="1"/>
  <c r="S63" i="34"/>
  <c r="Y63" i="34"/>
  <c r="U63" i="34"/>
  <c r="P63" i="34"/>
  <c r="R63" i="34"/>
  <c r="AS111" i="36"/>
  <c r="AF111" i="36" s="1"/>
  <c r="P111" i="36"/>
  <c r="S111" i="36"/>
  <c r="AB111" i="36"/>
  <c r="R111" i="36"/>
  <c r="AA111" i="36"/>
  <c r="Y111" i="36"/>
  <c r="Z111" i="36"/>
  <c r="AZ111" i="36" s="1"/>
  <c r="W111" i="36"/>
  <c r="V111" i="36"/>
  <c r="AY111" i="36" s="1"/>
  <c r="V101" i="34"/>
  <c r="AY101" i="34" s="1"/>
  <c r="AA8" i="34"/>
  <c r="R22" i="38"/>
  <c r="S96" i="12"/>
  <c r="R96" i="12"/>
  <c r="AS75" i="12"/>
  <c r="AF75" i="12" s="1"/>
  <c r="R75" i="12"/>
  <c r="S75" i="12"/>
  <c r="U106" i="37"/>
  <c r="W106" i="37"/>
  <c r="AE106" i="37" a="1"/>
  <c r="AE106" i="37" s="1"/>
  <c r="R101" i="42"/>
  <c r="AB101" i="42"/>
  <c r="S101" i="42"/>
  <c r="U101" i="42"/>
  <c r="AA101" i="42"/>
  <c r="V101" i="42"/>
  <c r="AY101" i="42" s="1"/>
  <c r="Q101" i="42"/>
  <c r="BA101" i="42" s="1"/>
  <c r="BB101" i="42" s="1"/>
  <c r="Z101" i="42"/>
  <c r="AZ101" i="42" s="1"/>
  <c r="Y101" i="42"/>
  <c r="P101" i="42"/>
  <c r="W101" i="42"/>
  <c r="AA123" i="30"/>
  <c r="AZ90" i="12"/>
  <c r="Z24" i="28"/>
  <c r="AZ24" i="28" s="1"/>
  <c r="AB24" i="28"/>
  <c r="Y24" i="28"/>
  <c r="U68" i="34"/>
  <c r="Q68" i="34"/>
  <c r="BA68" i="34" s="1"/>
  <c r="BB68" i="34" s="1"/>
  <c r="W44" i="38"/>
  <c r="V44" i="38"/>
  <c r="AY44" i="38" s="1"/>
  <c r="BB44" i="38" s="1"/>
  <c r="AA44" i="38"/>
  <c r="Q124" i="40"/>
  <c r="BA124" i="40" s="1"/>
  <c r="P124" i="40"/>
  <c r="U124" i="40"/>
  <c r="S124" i="40"/>
  <c r="P102" i="39"/>
  <c r="M97" i="12"/>
  <c r="L97" i="12"/>
  <c r="N97" i="12"/>
  <c r="L119" i="35"/>
  <c r="N119" i="35"/>
  <c r="AA5" i="37"/>
  <c r="V5" i="37"/>
  <c r="AY5" i="37" s="1"/>
  <c r="U5" i="37"/>
  <c r="W88" i="38"/>
  <c r="AA88" i="38"/>
  <c r="Q88" i="38"/>
  <c r="BA88" i="38" s="1"/>
  <c r="Z88" i="38"/>
  <c r="AZ88" i="38" s="1"/>
  <c r="U88" i="38"/>
  <c r="S88" i="38"/>
  <c r="R88" i="38"/>
  <c r="Y88" i="38"/>
  <c r="V88" i="38"/>
  <c r="AY88" i="38" s="1"/>
  <c r="P88" i="38"/>
  <c r="Y45" i="39"/>
  <c r="W45" i="39"/>
  <c r="S45" i="39"/>
  <c r="Q45" i="39"/>
  <c r="BA45" i="39" s="1"/>
  <c r="BB45" i="39" s="1"/>
  <c r="V45" i="39"/>
  <c r="AY45" i="39" s="1"/>
  <c r="AU45" i="39"/>
  <c r="U45" i="39"/>
  <c r="AA45" i="39"/>
  <c r="AB45" i="39"/>
  <c r="Z45" i="39"/>
  <c r="AZ45" i="39" s="1"/>
  <c r="R45" i="39"/>
  <c r="AU51" i="28"/>
  <c r="P51" i="28"/>
  <c r="R51" i="28"/>
  <c r="Q51" i="28"/>
  <c r="BA51" i="28" s="1"/>
  <c r="M128" i="28"/>
  <c r="L128" i="28"/>
  <c r="BD125" i="28" s="1" a="1"/>
  <c r="BD125" i="28" s="1"/>
  <c r="M46" i="28"/>
  <c r="P46" i="28"/>
  <c r="L46" i="28"/>
  <c r="U85" i="43"/>
  <c r="AB85" i="43"/>
  <c r="R85" i="43"/>
  <c r="Y85" i="43"/>
  <c r="V85" i="43"/>
  <c r="AY85" i="43" s="1"/>
  <c r="Z85" i="43"/>
  <c r="AZ85" i="43" s="1"/>
  <c r="P85" i="43"/>
  <c r="W85" i="43"/>
  <c r="AA85" i="43"/>
  <c r="Z102" i="43"/>
  <c r="AZ102" i="43" s="1"/>
  <c r="U102" i="43"/>
  <c r="Z27" i="35"/>
  <c r="AZ27" i="35" s="1"/>
  <c r="N76" i="28"/>
  <c r="L76" i="28"/>
  <c r="BD76" i="28" s="1" a="1"/>
  <c r="BD76" i="28" s="1"/>
  <c r="AU32" i="39"/>
  <c r="Y32" i="39"/>
  <c r="P11" i="40"/>
  <c r="R70" i="41"/>
  <c r="R58" i="31"/>
  <c r="AE85" i="12" a="1"/>
  <c r="AE85" i="12" s="1"/>
  <c r="S85" i="12"/>
  <c r="AA85" i="12"/>
  <c r="Q85" i="12"/>
  <c r="BA85" i="12" s="1"/>
  <c r="BB85" i="12" s="1"/>
  <c r="V85" i="12"/>
  <c r="AY85" i="12" s="1"/>
  <c r="N18" i="12"/>
  <c r="M18" i="12"/>
  <c r="L18" i="12"/>
  <c r="M119" i="28"/>
  <c r="L119" i="28"/>
  <c r="BD114" i="28" s="1" a="1"/>
  <c r="BD114" i="28" s="1"/>
  <c r="N119" i="28"/>
  <c r="R78" i="33"/>
  <c r="W58" i="37"/>
  <c r="AB58" i="37"/>
  <c r="AA58" i="37"/>
  <c r="V58" i="37"/>
  <c r="AY58" i="37" s="1"/>
  <c r="Z58" i="37"/>
  <c r="AZ58" i="37" s="1"/>
  <c r="S58" i="37"/>
  <c r="AU58" i="37"/>
  <c r="P91" i="40"/>
  <c r="Q91" i="40"/>
  <c r="BA91" i="40" s="1"/>
  <c r="W91" i="40"/>
  <c r="Z91" i="40"/>
  <c r="AZ91" i="40" s="1"/>
  <c r="AA91" i="40"/>
  <c r="AB91" i="40"/>
  <c r="V91" i="40"/>
  <c r="AY91" i="40" s="1"/>
  <c r="R91" i="40"/>
  <c r="S95" i="42"/>
  <c r="P95" i="42"/>
  <c r="Y94" i="43"/>
  <c r="AE50" i="12" a="1"/>
  <c r="AE50" i="12" s="1"/>
  <c r="L35" i="28"/>
  <c r="M35" i="28"/>
  <c r="AG35" i="28" s="1"/>
  <c r="N35" i="28"/>
  <c r="AA79" i="41"/>
  <c r="P79" i="41"/>
  <c r="AB79" i="41"/>
  <c r="Z38" i="12"/>
  <c r="AZ38" i="12" s="1"/>
  <c r="AA38" i="12"/>
  <c r="F97" i="12"/>
  <c r="G97" i="12" s="1"/>
  <c r="Z97" i="12" s="1"/>
  <c r="AZ97" i="12" s="1"/>
  <c r="F53" i="12"/>
  <c r="G53" i="12" s="1"/>
  <c r="Y53" i="12" s="1"/>
  <c r="F8" i="12"/>
  <c r="G8" i="12" s="1"/>
  <c r="V8" i="12" s="1"/>
  <c r="AY8" i="12" s="1"/>
  <c r="AH53" i="12"/>
  <c r="AH4" i="12"/>
  <c r="F118" i="12"/>
  <c r="G118" i="12" s="1"/>
  <c r="R118" i="12" s="1"/>
  <c r="AX118" i="12"/>
  <c r="D111" i="12"/>
  <c r="AX111" i="12"/>
  <c r="F88" i="12"/>
  <c r="G88" i="12" s="1"/>
  <c r="R88" i="12" s="1"/>
  <c r="AX88" i="12"/>
  <c r="F73" i="12"/>
  <c r="G73" i="12" s="1"/>
  <c r="V73" i="12" s="1"/>
  <c r="AY73" i="12" s="1"/>
  <c r="AX73" i="12"/>
  <c r="AH52" i="12"/>
  <c r="AX52" i="12"/>
  <c r="AH37" i="12"/>
  <c r="AX37" i="12"/>
  <c r="D128" i="28"/>
  <c r="AX128" i="28"/>
  <c r="F121" i="28"/>
  <c r="G121" i="28" s="1"/>
  <c r="AX121" i="28"/>
  <c r="F114" i="28"/>
  <c r="G114" i="28" s="1"/>
  <c r="S114" i="28" s="1"/>
  <c r="AX114" i="28"/>
  <c r="F106" i="28"/>
  <c r="G106" i="28" s="1"/>
  <c r="D99" i="28"/>
  <c r="AX99" i="28"/>
  <c r="BB99" i="28" s="1"/>
  <c r="D91" i="28"/>
  <c r="AX91" i="28"/>
  <c r="F83" i="28"/>
  <c r="G83" i="28" s="1"/>
  <c r="AX83" i="28"/>
  <c r="F76" i="28"/>
  <c r="G76" i="28" s="1"/>
  <c r="R76" i="28" s="1"/>
  <c r="AX76" i="28"/>
  <c r="F60" i="28"/>
  <c r="G60" i="28" s="1"/>
  <c r="Y60" i="28" s="1"/>
  <c r="AX60" i="28"/>
  <c r="A29" i="28"/>
  <c r="AX29" i="28"/>
  <c r="F101" i="30"/>
  <c r="G101" i="30" s="1"/>
  <c r="F87" i="30"/>
  <c r="G87" i="30" s="1"/>
  <c r="AX87" i="30"/>
  <c r="AH59" i="30"/>
  <c r="AX59" i="30"/>
  <c r="BB59" i="30" s="1"/>
  <c r="F51" i="30"/>
  <c r="G51" i="30" s="1"/>
  <c r="AX51" i="30"/>
  <c r="F21" i="30"/>
  <c r="G21" i="30" s="1"/>
  <c r="AX21" i="30"/>
  <c r="M118" i="31"/>
  <c r="F92" i="31"/>
  <c r="G92" i="31" s="1"/>
  <c r="AB92" i="31" s="1"/>
  <c r="AX92" i="31"/>
  <c r="AH52" i="31"/>
  <c r="AX52" i="31"/>
  <c r="F36" i="31"/>
  <c r="G36" i="31" s="1"/>
  <c r="AX36" i="31"/>
  <c r="F123" i="32"/>
  <c r="G123" i="32" s="1"/>
  <c r="Y123" i="32" s="1"/>
  <c r="AX123" i="32"/>
  <c r="F94" i="32"/>
  <c r="G94" i="32" s="1"/>
  <c r="AE94" i="32" s="1" a="1"/>
  <c r="AE94" i="32" s="1"/>
  <c r="AD94" i="32" s="1"/>
  <c r="AC94" i="32" s="1"/>
  <c r="AX94" i="32"/>
  <c r="AH50" i="32"/>
  <c r="AX50" i="32"/>
  <c r="BB50" i="32" s="1"/>
  <c r="F123" i="33"/>
  <c r="G123" i="33" s="1"/>
  <c r="AX123" i="33"/>
  <c r="F116" i="33"/>
  <c r="G116" i="33" s="1"/>
  <c r="AX116" i="33"/>
  <c r="F109" i="33"/>
  <c r="G109" i="33" s="1"/>
  <c r="AX109" i="33"/>
  <c r="D101" i="33"/>
  <c r="AX101" i="33"/>
  <c r="F64" i="33"/>
  <c r="G64" i="33" s="1"/>
  <c r="AX64" i="33"/>
  <c r="F56" i="33"/>
  <c r="G56" i="33" s="1"/>
  <c r="AA56" i="33" s="1"/>
  <c r="AX56" i="33"/>
  <c r="AH48" i="33"/>
  <c r="AX48" i="33"/>
  <c r="BB48" i="33" s="1"/>
  <c r="D25" i="33"/>
  <c r="AX25" i="33"/>
  <c r="F70" i="34"/>
  <c r="G70" i="34" s="1"/>
  <c r="D126" i="34"/>
  <c r="AX126" i="34"/>
  <c r="BB126" i="34" s="1"/>
  <c r="F118" i="34"/>
  <c r="G118" i="34" s="1"/>
  <c r="AX118" i="34"/>
  <c r="F111" i="34"/>
  <c r="G111" i="34" s="1"/>
  <c r="AX111" i="34"/>
  <c r="F33" i="34"/>
  <c r="G33" i="34" s="1"/>
  <c r="AX33" i="34"/>
  <c r="F67" i="35"/>
  <c r="G67" i="35" s="1"/>
  <c r="AB67" i="35" s="1"/>
  <c r="AX67" i="35"/>
  <c r="AH46" i="35"/>
  <c r="AX46" i="35"/>
  <c r="AH31" i="35"/>
  <c r="AX31" i="35"/>
  <c r="AH11" i="35"/>
  <c r="AX11" i="35"/>
  <c r="BB11" i="35" s="1"/>
  <c r="AH5" i="35"/>
  <c r="AX5" i="35"/>
  <c r="BB5" i="35" s="1"/>
  <c r="Z54" i="36"/>
  <c r="AZ54" i="36" s="1"/>
  <c r="F125" i="36"/>
  <c r="G125" i="36" s="1"/>
  <c r="AX125" i="36"/>
  <c r="D80" i="36"/>
  <c r="AX80" i="36"/>
  <c r="AH50" i="36"/>
  <c r="AX50" i="36"/>
  <c r="A27" i="36"/>
  <c r="AX27" i="36"/>
  <c r="F11" i="36"/>
  <c r="G11" i="36" s="1"/>
  <c r="AX11" i="36"/>
  <c r="F74" i="37"/>
  <c r="G74" i="37" s="1"/>
  <c r="AX74" i="37"/>
  <c r="F67" i="37"/>
  <c r="G67" i="37" s="1"/>
  <c r="AX67" i="37"/>
  <c r="AH43" i="37"/>
  <c r="AX43" i="37"/>
  <c r="BB43" i="37" s="1"/>
  <c r="F27" i="37"/>
  <c r="G27" i="37" s="1"/>
  <c r="AX27" i="37"/>
  <c r="W94" i="45"/>
  <c r="L75" i="50"/>
  <c r="M75" i="50"/>
  <c r="N52" i="51"/>
  <c r="M52" i="51"/>
  <c r="L99" i="54"/>
  <c r="M99" i="54"/>
  <c r="M76" i="54"/>
  <c r="L76" i="54"/>
  <c r="N76" i="54"/>
  <c r="L21" i="54"/>
  <c r="N21" i="54"/>
  <c r="AB61" i="54"/>
  <c r="Y61" i="54"/>
  <c r="M91" i="55"/>
  <c r="N91" i="55"/>
  <c r="Z51" i="40"/>
  <c r="AZ51" i="40" s="1"/>
  <c r="U43" i="42"/>
  <c r="F10" i="12"/>
  <c r="G10" i="12" s="1"/>
  <c r="F46" i="12"/>
  <c r="G46" i="12" s="1"/>
  <c r="AB46" i="12" s="1"/>
  <c r="AH38" i="12"/>
  <c r="F16" i="12"/>
  <c r="G16" i="12" s="1"/>
  <c r="V16" i="12" s="1"/>
  <c r="AY16" i="12" s="1"/>
  <c r="AX16" i="12"/>
  <c r="AH10" i="12"/>
  <c r="F125" i="12"/>
  <c r="G125" i="12" s="1"/>
  <c r="AE125" i="12" s="1" a="1"/>
  <c r="AE125" i="12" s="1"/>
  <c r="AD125" i="12" s="1"/>
  <c r="AC125" i="12" s="1"/>
  <c r="AX125" i="12"/>
  <c r="F95" i="12"/>
  <c r="G95" i="12" s="1"/>
  <c r="Y95" i="12" s="1"/>
  <c r="AX95" i="12"/>
  <c r="F87" i="12"/>
  <c r="G87" i="12" s="1"/>
  <c r="AX87" i="12"/>
  <c r="N63" i="28"/>
  <c r="F120" i="28"/>
  <c r="G120" i="28" s="1"/>
  <c r="S120" i="28" s="1"/>
  <c r="AX120" i="28"/>
  <c r="F113" i="28"/>
  <c r="G113" i="28" s="1"/>
  <c r="AB113" i="28" s="1"/>
  <c r="AX113" i="28"/>
  <c r="F82" i="28"/>
  <c r="G82" i="28" s="1"/>
  <c r="AX82" i="28"/>
  <c r="F75" i="28"/>
  <c r="G75" i="28" s="1"/>
  <c r="AX75" i="28"/>
  <c r="AH51" i="28"/>
  <c r="AX51" i="28"/>
  <c r="F23" i="28"/>
  <c r="G23" i="28" s="1"/>
  <c r="AE23" i="28" s="1" a="1"/>
  <c r="AE23" i="28" s="1"/>
  <c r="AD23" i="28" s="1"/>
  <c r="AC23" i="28" s="1"/>
  <c r="AX23" i="28"/>
  <c r="F88" i="30"/>
  <c r="G88" i="30" s="1"/>
  <c r="F94" i="30"/>
  <c r="G94" i="30" s="1"/>
  <c r="AE94" i="30" s="1" a="1"/>
  <c r="AE94" i="30" s="1"/>
  <c r="AD94" i="30" s="1"/>
  <c r="AC94" i="30" s="1"/>
  <c r="AX94" i="30"/>
  <c r="F73" i="30"/>
  <c r="G73" i="30" s="1"/>
  <c r="V73" i="30" s="1"/>
  <c r="AY73" i="30" s="1"/>
  <c r="AX73" i="30"/>
  <c r="F66" i="30"/>
  <c r="G66" i="30" s="1"/>
  <c r="AX66" i="30"/>
  <c r="AH27" i="30"/>
  <c r="AX27" i="30"/>
  <c r="F99" i="31"/>
  <c r="G99" i="31" s="1"/>
  <c r="AX99" i="31"/>
  <c r="AH12" i="31"/>
  <c r="AX12" i="31"/>
  <c r="AH64" i="32"/>
  <c r="F92" i="32"/>
  <c r="G92" i="32" s="1"/>
  <c r="F122" i="32"/>
  <c r="G122" i="32" s="1"/>
  <c r="AX122" i="32"/>
  <c r="F116" i="32"/>
  <c r="G116" i="32" s="1"/>
  <c r="Y116" i="32" s="1"/>
  <c r="AX116" i="32"/>
  <c r="F108" i="32"/>
  <c r="G108" i="32" s="1"/>
  <c r="Y108" i="32" s="1"/>
  <c r="AX108" i="32"/>
  <c r="AH65" i="32"/>
  <c r="AX65" i="32"/>
  <c r="AH49" i="32"/>
  <c r="D26" i="32"/>
  <c r="AX26" i="32"/>
  <c r="BB26" i="32" s="1"/>
  <c r="AH38" i="33"/>
  <c r="F115" i="33"/>
  <c r="G115" i="33" s="1"/>
  <c r="AX115" i="33"/>
  <c r="F108" i="33"/>
  <c r="G108" i="33" s="1"/>
  <c r="AX108" i="33"/>
  <c r="F100" i="33"/>
  <c r="G100" i="33" s="1"/>
  <c r="AX100" i="33"/>
  <c r="F93" i="33"/>
  <c r="G93" i="33" s="1"/>
  <c r="AX93" i="33"/>
  <c r="F86" i="33"/>
  <c r="G86" i="33" s="1"/>
  <c r="AX86" i="33"/>
  <c r="AH55" i="33"/>
  <c r="AX55" i="33"/>
  <c r="AH24" i="33"/>
  <c r="AX24" i="33"/>
  <c r="BB24" i="33" s="1"/>
  <c r="AH31" i="34"/>
  <c r="AH38" i="34"/>
  <c r="F125" i="34"/>
  <c r="G125" i="34" s="1"/>
  <c r="AX125" i="34"/>
  <c r="F117" i="34"/>
  <c r="G117" i="34" s="1"/>
  <c r="F71" i="34"/>
  <c r="G71" i="34" s="1"/>
  <c r="AX71" i="34"/>
  <c r="AH47" i="34"/>
  <c r="AX47" i="34"/>
  <c r="BB47" i="34" s="1"/>
  <c r="Z43" i="35"/>
  <c r="AZ43" i="35" s="1"/>
  <c r="F100" i="35"/>
  <c r="G100" i="35" s="1"/>
  <c r="AE100" i="35" s="1" a="1"/>
  <c r="AE100" i="35" s="1"/>
  <c r="AD100" i="35" s="1"/>
  <c r="AC100" i="35" s="1"/>
  <c r="F110" i="35"/>
  <c r="G110" i="35" s="1"/>
  <c r="F127" i="35"/>
  <c r="G127" i="35" s="1"/>
  <c r="S127" i="35" s="1"/>
  <c r="AX127" i="35"/>
  <c r="F119" i="35"/>
  <c r="G119" i="35" s="1"/>
  <c r="AX119" i="35"/>
  <c r="F105" i="35"/>
  <c r="G105" i="35" s="1"/>
  <c r="AX105" i="35"/>
  <c r="F98" i="35"/>
  <c r="G98" i="35" s="1"/>
  <c r="V98" i="35" s="1"/>
  <c r="AY98" i="35" s="1"/>
  <c r="AX98" i="35"/>
  <c r="F90" i="35"/>
  <c r="G90" i="35" s="1"/>
  <c r="AB90" i="35" s="1"/>
  <c r="AX90" i="35"/>
  <c r="F74" i="35"/>
  <c r="G74" i="35" s="1"/>
  <c r="AX74" i="35"/>
  <c r="F66" i="35"/>
  <c r="G66" i="35" s="1"/>
  <c r="AX66" i="35"/>
  <c r="F51" i="35"/>
  <c r="G51" i="35" s="1"/>
  <c r="AE51" i="35" s="1" a="1"/>
  <c r="AE51" i="35" s="1"/>
  <c r="AD51" i="35" s="1"/>
  <c r="AC51" i="35" s="1"/>
  <c r="AX51" i="35"/>
  <c r="AH30" i="35"/>
  <c r="AX30" i="35"/>
  <c r="AH22" i="35"/>
  <c r="AH17" i="35"/>
  <c r="AX17" i="35"/>
  <c r="BB17" i="35" s="1"/>
  <c r="F124" i="36"/>
  <c r="G124" i="36" s="1"/>
  <c r="AE124" i="36" s="1" a="1"/>
  <c r="AE124" i="36" s="1"/>
  <c r="AD124" i="36" s="1"/>
  <c r="AC124" i="36" s="1"/>
  <c r="AX124" i="36"/>
  <c r="F87" i="36"/>
  <c r="G87" i="36" s="1"/>
  <c r="AX87" i="36"/>
  <c r="F72" i="36"/>
  <c r="G72" i="36" s="1"/>
  <c r="AX72" i="36"/>
  <c r="AH56" i="36"/>
  <c r="AX56" i="36"/>
  <c r="F34" i="36"/>
  <c r="G34" i="36" s="1"/>
  <c r="AX34" i="36"/>
  <c r="F26" i="36"/>
  <c r="G26" i="36" s="1"/>
  <c r="AE26" i="36" s="1" a="1"/>
  <c r="AE26" i="36" s="1"/>
  <c r="AD26" i="36" s="1"/>
  <c r="AC26" i="36" s="1"/>
  <c r="AX26" i="36"/>
  <c r="AH18" i="36"/>
  <c r="AX18" i="36"/>
  <c r="BB18" i="36" s="1"/>
  <c r="F10" i="36"/>
  <c r="G10" i="36" s="1"/>
  <c r="AX10" i="36"/>
  <c r="AH3" i="36"/>
  <c r="AX3" i="36"/>
  <c r="AH56" i="37"/>
  <c r="F79" i="37"/>
  <c r="G79" i="37" s="1"/>
  <c r="F118" i="37"/>
  <c r="G118" i="37" s="1"/>
  <c r="F111" i="37"/>
  <c r="G111" i="37" s="1"/>
  <c r="F105" i="37"/>
  <c r="G105" i="37" s="1"/>
  <c r="AX105" i="37"/>
  <c r="F97" i="37"/>
  <c r="G97" i="37" s="1"/>
  <c r="R97" i="37" s="1"/>
  <c r="AX97" i="37"/>
  <c r="F89" i="37"/>
  <c r="G89" i="37" s="1"/>
  <c r="AX89" i="37"/>
  <c r="AH50" i="37"/>
  <c r="AX50" i="37"/>
  <c r="AH3" i="37"/>
  <c r="AX3" i="37"/>
  <c r="M23" i="38"/>
  <c r="Q3" i="40"/>
  <c r="BA3" i="40" s="1"/>
  <c r="BB3" i="40" s="1"/>
  <c r="N93" i="43"/>
  <c r="S56" i="44"/>
  <c r="AE84" i="46" a="1"/>
  <c r="AE84" i="46" s="1"/>
  <c r="AX113" i="39"/>
  <c r="F113" i="39"/>
  <c r="G113" i="39" s="1"/>
  <c r="AB113" i="39" s="1"/>
  <c r="M17" i="49"/>
  <c r="L17" i="49"/>
  <c r="N17" i="49"/>
  <c r="L83" i="54"/>
  <c r="M83" i="54"/>
  <c r="M52" i="54"/>
  <c r="L52" i="54"/>
  <c r="N52" i="54"/>
  <c r="L28" i="54"/>
  <c r="N28" i="54"/>
  <c r="N106" i="55"/>
  <c r="L106" i="55"/>
  <c r="S108" i="12"/>
  <c r="A3" i="12"/>
  <c r="AX3" i="12"/>
  <c r="F124" i="12"/>
  <c r="G124" i="12" s="1"/>
  <c r="AE124" i="12" s="1" a="1"/>
  <c r="AE124" i="12" s="1"/>
  <c r="AD124" i="12" s="1"/>
  <c r="AC124" i="12" s="1"/>
  <c r="AX124" i="12"/>
  <c r="F94" i="12"/>
  <c r="G94" i="12" s="1"/>
  <c r="AB94" i="12" s="1"/>
  <c r="AX94" i="12"/>
  <c r="A79" i="12"/>
  <c r="AX79" i="12"/>
  <c r="D71" i="12"/>
  <c r="AX71" i="12"/>
  <c r="AH65" i="12"/>
  <c r="AX65" i="12"/>
  <c r="BB65" i="12" s="1"/>
  <c r="F119" i="28"/>
  <c r="G119" i="28" s="1"/>
  <c r="AX119" i="28"/>
  <c r="F112" i="28"/>
  <c r="G112" i="28" s="1"/>
  <c r="AX112" i="28"/>
  <c r="F89" i="28"/>
  <c r="G89" i="28" s="1"/>
  <c r="Y89" i="28" s="1"/>
  <c r="AX89" i="28"/>
  <c r="F74" i="28"/>
  <c r="G74" i="28" s="1"/>
  <c r="W74" i="28" s="1"/>
  <c r="AX74" i="28"/>
  <c r="A35" i="28"/>
  <c r="AX35" i="28"/>
  <c r="F6" i="28"/>
  <c r="G6" i="28" s="1"/>
  <c r="AX6" i="28"/>
  <c r="F107" i="30"/>
  <c r="G107" i="30" s="1"/>
  <c r="AE107" i="30" s="1" a="1"/>
  <c r="AE107" i="30" s="1"/>
  <c r="AD107" i="30" s="1"/>
  <c r="AC107" i="30" s="1"/>
  <c r="AX107" i="30"/>
  <c r="F100" i="30"/>
  <c r="G100" i="30" s="1"/>
  <c r="V100" i="30" s="1"/>
  <c r="AY100" i="30" s="1"/>
  <c r="AX100" i="30"/>
  <c r="F85" i="30"/>
  <c r="G85" i="30" s="1"/>
  <c r="AX85" i="30"/>
  <c r="F72" i="30"/>
  <c r="G72" i="30" s="1"/>
  <c r="AX72" i="30"/>
  <c r="AH57" i="30"/>
  <c r="AX57" i="30"/>
  <c r="F66" i="31"/>
  <c r="G66" i="31" s="1"/>
  <c r="AE66" i="31" s="1" a="1"/>
  <c r="AE66" i="31" s="1"/>
  <c r="AD66" i="31" s="1"/>
  <c r="AC66" i="31" s="1"/>
  <c r="AX66" i="31"/>
  <c r="AH58" i="31"/>
  <c r="AX58" i="31"/>
  <c r="AH34" i="31"/>
  <c r="AX34" i="31"/>
  <c r="BB34" i="31" s="1"/>
  <c r="AH26" i="31"/>
  <c r="AX26" i="31"/>
  <c r="Z86" i="32"/>
  <c r="AZ86" i="32" s="1"/>
  <c r="F121" i="32"/>
  <c r="G121" i="32" s="1"/>
  <c r="AX121" i="32"/>
  <c r="F115" i="32"/>
  <c r="G115" i="32" s="1"/>
  <c r="AB115" i="32" s="1"/>
  <c r="AX115" i="32"/>
  <c r="F77" i="32"/>
  <c r="G77" i="32" s="1"/>
  <c r="AX77" i="32"/>
  <c r="F122" i="33"/>
  <c r="G122" i="33" s="1"/>
  <c r="AA122" i="33" s="1"/>
  <c r="AX122" i="33"/>
  <c r="F107" i="33"/>
  <c r="G107" i="33" s="1"/>
  <c r="V107" i="33" s="1"/>
  <c r="AY107" i="33" s="1"/>
  <c r="AX107" i="33"/>
  <c r="F70" i="33"/>
  <c r="G70" i="33" s="1"/>
  <c r="AB70" i="33" s="1"/>
  <c r="AX70" i="33"/>
  <c r="F54" i="33"/>
  <c r="G54" i="33" s="1"/>
  <c r="AX54" i="33"/>
  <c r="AH7" i="33"/>
  <c r="AX7" i="33"/>
  <c r="BB7" i="33" s="1"/>
  <c r="F109" i="34"/>
  <c r="G109" i="34" s="1"/>
  <c r="AE109" i="34" s="1" a="1"/>
  <c r="AE109" i="34" s="1"/>
  <c r="AD109" i="34" s="1"/>
  <c r="AC109" i="34" s="1"/>
  <c r="AX109" i="34"/>
  <c r="F126" i="35"/>
  <c r="G126" i="35" s="1"/>
  <c r="S126" i="35" s="1"/>
  <c r="AX126" i="35"/>
  <c r="F118" i="35"/>
  <c r="G118" i="35" s="1"/>
  <c r="AX118" i="35"/>
  <c r="F97" i="35"/>
  <c r="G97" i="35" s="1"/>
  <c r="AX97" i="35"/>
  <c r="AH50" i="35"/>
  <c r="AX50" i="35"/>
  <c r="AH37" i="35"/>
  <c r="AX37" i="35"/>
  <c r="AH16" i="35"/>
  <c r="AX16" i="35"/>
  <c r="BB16" i="35" s="1"/>
  <c r="F3" i="35"/>
  <c r="G3" i="35" s="1"/>
  <c r="AE3" i="35" s="1" a="1"/>
  <c r="AE3" i="35" s="1"/>
  <c r="AD3" i="35" s="1"/>
  <c r="AC3" i="35" s="1"/>
  <c r="AX3" i="35"/>
  <c r="AH51" i="36"/>
  <c r="F92" i="36"/>
  <c r="G92" i="36" s="1"/>
  <c r="F126" i="36"/>
  <c r="G126" i="36" s="1"/>
  <c r="F123" i="36"/>
  <c r="G123" i="36" s="1"/>
  <c r="U123" i="36" s="1"/>
  <c r="AX123" i="36"/>
  <c r="F109" i="36"/>
  <c r="G109" i="36" s="1"/>
  <c r="W109" i="36" s="1"/>
  <c r="AX109" i="36"/>
  <c r="F86" i="36"/>
  <c r="G86" i="36" s="1"/>
  <c r="AX86" i="36"/>
  <c r="F71" i="36"/>
  <c r="G71" i="36" s="1"/>
  <c r="AX71" i="36"/>
  <c r="F63" i="36"/>
  <c r="G63" i="36" s="1"/>
  <c r="Z63" i="36" s="1"/>
  <c r="AZ63" i="36" s="1"/>
  <c r="AX63" i="36"/>
  <c r="AH55" i="36"/>
  <c r="AH9" i="36"/>
  <c r="AX9" i="36"/>
  <c r="F56" i="37"/>
  <c r="G56" i="37" s="1"/>
  <c r="AE56" i="37" s="1" a="1"/>
  <c r="AE56" i="37" s="1"/>
  <c r="AD56" i="37" s="1"/>
  <c r="AC56" i="37" s="1"/>
  <c r="F124" i="37"/>
  <c r="G124" i="37" s="1"/>
  <c r="Q124" i="37" s="1"/>
  <c r="BA124" i="37" s="1"/>
  <c r="BB124" i="37" s="1"/>
  <c r="AX124" i="37"/>
  <c r="F104" i="37"/>
  <c r="G104" i="37" s="1"/>
  <c r="AX104" i="37"/>
  <c r="AH49" i="37"/>
  <c r="AX49" i="37"/>
  <c r="F41" i="37"/>
  <c r="G41" i="37" s="1"/>
  <c r="V41" i="37" s="1"/>
  <c r="AY41" i="37" s="1"/>
  <c r="AX41" i="37"/>
  <c r="AH17" i="37"/>
  <c r="L20" i="38"/>
  <c r="AA27" i="38"/>
  <c r="M111" i="38"/>
  <c r="Z128" i="38"/>
  <c r="AZ128" i="38" s="1"/>
  <c r="Z26" i="40"/>
  <c r="AZ26" i="40" s="1"/>
  <c r="N46" i="40"/>
  <c r="N62" i="40"/>
  <c r="L75" i="41"/>
  <c r="V13" i="42"/>
  <c r="AY13" i="42" s="1"/>
  <c r="Q38" i="45"/>
  <c r="BA38" i="45" s="1"/>
  <c r="AE124" i="45" a="1"/>
  <c r="AE124" i="45" s="1"/>
  <c r="M107" i="51"/>
  <c r="N107" i="51"/>
  <c r="M64" i="51"/>
  <c r="N64" i="51"/>
  <c r="U21" i="52"/>
  <c r="AU21" i="52"/>
  <c r="AV52" i="52" s="1"/>
  <c r="F112" i="12"/>
  <c r="G112" i="12" s="1"/>
  <c r="AS112" i="12" s="1"/>
  <c r="AF112" i="12" s="1"/>
  <c r="F86" i="12"/>
  <c r="G86" i="12" s="1"/>
  <c r="R86" i="12" s="1"/>
  <c r="AH46" i="12"/>
  <c r="F129" i="12"/>
  <c r="G129" i="12" s="1"/>
  <c r="P129" i="12" s="1"/>
  <c r="AX129" i="12"/>
  <c r="F123" i="12"/>
  <c r="G123" i="12" s="1"/>
  <c r="AX123" i="12"/>
  <c r="F93" i="12"/>
  <c r="G93" i="12" s="1"/>
  <c r="AX93" i="12"/>
  <c r="AH64" i="12"/>
  <c r="AX64" i="12"/>
  <c r="M30" i="28"/>
  <c r="AE16" i="28" a="1"/>
  <c r="AE16" i="28" s="1"/>
  <c r="F126" i="28"/>
  <c r="G126" i="28" s="1"/>
  <c r="AX126" i="28"/>
  <c r="F118" i="28"/>
  <c r="G118" i="28" s="1"/>
  <c r="AX118" i="28"/>
  <c r="F88" i="28"/>
  <c r="G88" i="28" s="1"/>
  <c r="W88" i="28" s="1"/>
  <c r="AX88" i="28"/>
  <c r="D73" i="28"/>
  <c r="AX73" i="28"/>
  <c r="AH27" i="28"/>
  <c r="AX27" i="28"/>
  <c r="F86" i="30"/>
  <c r="G86" i="30" s="1"/>
  <c r="R86" i="30" s="1"/>
  <c r="F124" i="30"/>
  <c r="G124" i="30" s="1"/>
  <c r="F122" i="30"/>
  <c r="G122" i="30" s="1"/>
  <c r="AX122" i="30"/>
  <c r="F106" i="30"/>
  <c r="G106" i="30" s="1"/>
  <c r="AX106" i="30"/>
  <c r="F99" i="30"/>
  <c r="G99" i="30" s="1"/>
  <c r="AX99" i="30"/>
  <c r="F84" i="30"/>
  <c r="G84" i="30" s="1"/>
  <c r="AX84" i="30"/>
  <c r="F78" i="30"/>
  <c r="G78" i="30" s="1"/>
  <c r="AX78" i="30"/>
  <c r="F56" i="30"/>
  <c r="G56" i="30" s="1"/>
  <c r="AX56" i="30"/>
  <c r="F18" i="30"/>
  <c r="G18" i="30" s="1"/>
  <c r="AX18" i="30"/>
  <c r="A11" i="30"/>
  <c r="AX11" i="30"/>
  <c r="F97" i="31"/>
  <c r="G97" i="31" s="1"/>
  <c r="AX97" i="31"/>
  <c r="F89" i="31"/>
  <c r="G89" i="31" s="1"/>
  <c r="AX89" i="31"/>
  <c r="F73" i="31"/>
  <c r="G73" i="31" s="1"/>
  <c r="AX73" i="31"/>
  <c r="AH65" i="31"/>
  <c r="AX65" i="31"/>
  <c r="AH10" i="31"/>
  <c r="AX10" i="31"/>
  <c r="F127" i="32"/>
  <c r="G127" i="32" s="1"/>
  <c r="W127" i="32" s="1"/>
  <c r="AX127" i="32"/>
  <c r="F98" i="32"/>
  <c r="G98" i="32" s="1"/>
  <c r="P98" i="32" s="1"/>
  <c r="AX98" i="32"/>
  <c r="F84" i="32"/>
  <c r="G84" i="32" s="1"/>
  <c r="AX84" i="32"/>
  <c r="AH48" i="32"/>
  <c r="AX48" i="32"/>
  <c r="AH40" i="32"/>
  <c r="AX40" i="32"/>
  <c r="F17" i="32"/>
  <c r="G17" i="32" s="1"/>
  <c r="V17" i="32" s="1"/>
  <c r="AY17" i="32" s="1"/>
  <c r="BB17" i="32" s="1"/>
  <c r="AX17" i="32"/>
  <c r="AH9" i="32"/>
  <c r="AX9" i="32"/>
  <c r="AH2" i="33"/>
  <c r="F85" i="33"/>
  <c r="G85" i="33" s="1"/>
  <c r="F77" i="33"/>
  <c r="G77" i="33" s="1"/>
  <c r="AX77" i="33"/>
  <c r="F45" i="33"/>
  <c r="G45" i="33" s="1"/>
  <c r="AX45" i="33"/>
  <c r="F29" i="33"/>
  <c r="G29" i="33" s="1"/>
  <c r="N101" i="34"/>
  <c r="F119" i="34"/>
  <c r="G119" i="34" s="1"/>
  <c r="F84" i="34"/>
  <c r="G84" i="34" s="1"/>
  <c r="AX84" i="34"/>
  <c r="F76" i="34"/>
  <c r="G76" i="34" s="1"/>
  <c r="AA76" i="34" s="1"/>
  <c r="AX76" i="34"/>
  <c r="F14" i="34"/>
  <c r="G14" i="34" s="1"/>
  <c r="AX14" i="34"/>
  <c r="AU35" i="35"/>
  <c r="V53" i="35"/>
  <c r="AY53" i="35" s="1"/>
  <c r="F104" i="35"/>
  <c r="G104" i="35" s="1"/>
  <c r="AB104" i="35" s="1"/>
  <c r="F125" i="35"/>
  <c r="G125" i="35" s="1"/>
  <c r="AX125" i="35"/>
  <c r="F80" i="35"/>
  <c r="G80" i="35" s="1"/>
  <c r="AX80" i="35"/>
  <c r="F72" i="35"/>
  <c r="G72" i="35" s="1"/>
  <c r="Y72" i="35" s="1"/>
  <c r="AX72" i="35"/>
  <c r="F115" i="36"/>
  <c r="G115" i="36" s="1"/>
  <c r="AX115" i="36"/>
  <c r="F85" i="36"/>
  <c r="G85" i="36" s="1"/>
  <c r="R85" i="36" s="1"/>
  <c r="AX85" i="36"/>
  <c r="F78" i="36"/>
  <c r="G78" i="36" s="1"/>
  <c r="AX78" i="36"/>
  <c r="F8" i="36"/>
  <c r="G8" i="36" s="1"/>
  <c r="AX8" i="36"/>
  <c r="F117" i="37"/>
  <c r="G117" i="37" s="1"/>
  <c r="AX117" i="37"/>
  <c r="F110" i="37"/>
  <c r="G110" i="37" s="1"/>
  <c r="AX110" i="37"/>
  <c r="N21" i="43"/>
  <c r="AB4" i="46"/>
  <c r="AX96" i="39"/>
  <c r="F96" i="39"/>
  <c r="G96" i="39" s="1"/>
  <c r="F81" i="39"/>
  <c r="G81" i="39" s="1"/>
  <c r="AX81" i="39"/>
  <c r="N99" i="51"/>
  <c r="M99" i="51"/>
  <c r="L104" i="55"/>
  <c r="N104" i="55"/>
  <c r="L2" i="55"/>
  <c r="N2" i="55"/>
  <c r="M78" i="57"/>
  <c r="N78" i="57"/>
  <c r="AH14" i="12"/>
  <c r="AX14" i="12"/>
  <c r="F122" i="12"/>
  <c r="G122" i="12" s="1"/>
  <c r="BA122" i="12" s="1"/>
  <c r="AX122" i="12"/>
  <c r="F115" i="12"/>
  <c r="G115" i="12" s="1"/>
  <c r="AX115" i="12"/>
  <c r="F92" i="12"/>
  <c r="G92" i="12" s="1"/>
  <c r="Z92" i="12" s="1"/>
  <c r="AZ92" i="12" s="1"/>
  <c r="AX92" i="12"/>
  <c r="F56" i="12"/>
  <c r="G56" i="12" s="1"/>
  <c r="S56" i="12" s="1"/>
  <c r="AX56" i="12"/>
  <c r="F18" i="12"/>
  <c r="G18" i="12" s="1"/>
  <c r="AX18" i="12"/>
  <c r="D125" i="28"/>
  <c r="AX125" i="28"/>
  <c r="F110" i="28"/>
  <c r="G110" i="28" s="1"/>
  <c r="U110" i="28" s="1"/>
  <c r="AX110" i="28"/>
  <c r="F87" i="28"/>
  <c r="G87" i="28" s="1"/>
  <c r="AX87" i="28"/>
  <c r="F80" i="28"/>
  <c r="G80" i="28" s="1"/>
  <c r="AX80" i="28"/>
  <c r="AH41" i="28"/>
  <c r="AX41" i="28"/>
  <c r="F102" i="30"/>
  <c r="G102" i="30" s="1"/>
  <c r="F105" i="30"/>
  <c r="G105" i="30" s="1"/>
  <c r="AX105" i="30"/>
  <c r="F91" i="30"/>
  <c r="G91" i="30" s="1"/>
  <c r="AX91" i="30"/>
  <c r="F77" i="30"/>
  <c r="G77" i="30" s="1"/>
  <c r="AX77" i="30"/>
  <c r="F63" i="30"/>
  <c r="G63" i="30" s="1"/>
  <c r="AX63" i="30"/>
  <c r="AH47" i="30"/>
  <c r="AX47" i="30"/>
  <c r="F25" i="30"/>
  <c r="G25" i="30" s="1"/>
  <c r="AX25" i="30"/>
  <c r="F17" i="30"/>
  <c r="G17" i="30" s="1"/>
  <c r="F129" i="30"/>
  <c r="G129" i="30" s="1"/>
  <c r="P129" i="30" s="1"/>
  <c r="AX129" i="30"/>
  <c r="M119" i="31"/>
  <c r="F128" i="31"/>
  <c r="G128" i="31" s="1"/>
  <c r="AX128" i="31"/>
  <c r="F96" i="31"/>
  <c r="G96" i="31" s="1"/>
  <c r="AX96" i="31"/>
  <c r="F72" i="31"/>
  <c r="G72" i="31" s="1"/>
  <c r="AX72" i="31"/>
  <c r="AH16" i="31"/>
  <c r="AA22" i="32"/>
  <c r="F72" i="32"/>
  <c r="G72" i="32" s="1"/>
  <c r="F99" i="32"/>
  <c r="G99" i="32" s="1"/>
  <c r="F97" i="32"/>
  <c r="G97" i="32" s="1"/>
  <c r="AX97" i="32"/>
  <c r="F90" i="32"/>
  <c r="G90" i="32" s="1"/>
  <c r="AE90" i="32" s="1" a="1"/>
  <c r="AE90" i="32" s="1"/>
  <c r="AD90" i="32" s="1"/>
  <c r="AC90" i="32" s="1"/>
  <c r="AX90" i="32"/>
  <c r="F83" i="32"/>
  <c r="G83" i="32" s="1"/>
  <c r="AX83" i="32"/>
  <c r="M97" i="33"/>
  <c r="F127" i="33"/>
  <c r="G127" i="33" s="1"/>
  <c r="AX127" i="33"/>
  <c r="F97" i="33"/>
  <c r="G97" i="33" s="1"/>
  <c r="F76" i="33"/>
  <c r="G76" i="33" s="1"/>
  <c r="AX76" i="33"/>
  <c r="F122" i="34"/>
  <c r="G122" i="34" s="1"/>
  <c r="AX122" i="34"/>
  <c r="F115" i="34"/>
  <c r="G115" i="34" s="1"/>
  <c r="AX115" i="34"/>
  <c r="F107" i="34"/>
  <c r="G107" i="34" s="1"/>
  <c r="Z107" i="34" s="1"/>
  <c r="AZ107" i="34" s="1"/>
  <c r="AX107" i="34"/>
  <c r="F99" i="34"/>
  <c r="G99" i="34" s="1"/>
  <c r="AX99" i="34"/>
  <c r="V59" i="35"/>
  <c r="AY59" i="35" s="1"/>
  <c r="F117" i="35"/>
  <c r="G117" i="35" s="1"/>
  <c r="F109" i="35"/>
  <c r="G109" i="35" s="1"/>
  <c r="AX109" i="35"/>
  <c r="F95" i="35"/>
  <c r="G95" i="35" s="1"/>
  <c r="AX95" i="35"/>
  <c r="F63" i="35"/>
  <c r="G63" i="35" s="1"/>
  <c r="P63" i="35" s="1"/>
  <c r="AX63" i="35"/>
  <c r="AH35" i="35"/>
  <c r="AX35" i="35"/>
  <c r="AH27" i="35"/>
  <c r="AX27" i="35"/>
  <c r="BB27" i="35" s="1"/>
  <c r="R30" i="36"/>
  <c r="M96" i="36"/>
  <c r="F100" i="36"/>
  <c r="G100" i="36" s="1"/>
  <c r="F118" i="36"/>
  <c r="G118" i="36" s="1"/>
  <c r="F122" i="36"/>
  <c r="G122" i="36" s="1"/>
  <c r="AE122" i="36" s="1" a="1"/>
  <c r="AE122" i="36" s="1"/>
  <c r="AD122" i="36" s="1"/>
  <c r="AC122" i="36" s="1"/>
  <c r="AX122" i="36"/>
  <c r="F91" i="36"/>
  <c r="G91" i="36" s="1"/>
  <c r="AE91" i="36" s="1" a="1"/>
  <c r="AE91" i="36" s="1"/>
  <c r="AD91" i="36" s="1"/>
  <c r="AC91" i="36" s="1"/>
  <c r="AX91" i="36"/>
  <c r="F77" i="36"/>
  <c r="G77" i="36" s="1"/>
  <c r="AX77" i="36"/>
  <c r="F69" i="36"/>
  <c r="G69" i="36" s="1"/>
  <c r="AX69" i="36"/>
  <c r="F23" i="36"/>
  <c r="G23" i="36" s="1"/>
  <c r="AX23" i="36"/>
  <c r="F15" i="36"/>
  <c r="G15" i="36" s="1"/>
  <c r="V15" i="36" s="1"/>
  <c r="AY15" i="36" s="1"/>
  <c r="AX15" i="36"/>
  <c r="V107" i="37"/>
  <c r="AY107" i="37" s="1"/>
  <c r="F129" i="37"/>
  <c r="G129" i="37" s="1"/>
  <c r="AX129" i="37"/>
  <c r="F122" i="37"/>
  <c r="G122" i="37" s="1"/>
  <c r="U122" i="37" s="1"/>
  <c r="AX122" i="37"/>
  <c r="F116" i="37"/>
  <c r="G116" i="37" s="1"/>
  <c r="AX116" i="37"/>
  <c r="F109" i="37"/>
  <c r="G109" i="37" s="1"/>
  <c r="AX109" i="37"/>
  <c r="F86" i="37"/>
  <c r="G86" i="37" s="1"/>
  <c r="AX86" i="37"/>
  <c r="F71" i="37"/>
  <c r="G71" i="37" s="1"/>
  <c r="AE71" i="37" s="1" a="1"/>
  <c r="AE71" i="37" s="1"/>
  <c r="AD71" i="37" s="1"/>
  <c r="AC71" i="37" s="1"/>
  <c r="AX71" i="37"/>
  <c r="M20" i="38"/>
  <c r="N111" i="38"/>
  <c r="Q129" i="39"/>
  <c r="BA129" i="39" s="1"/>
  <c r="BB129" i="39" s="1"/>
  <c r="L80" i="52"/>
  <c r="N80" i="52"/>
  <c r="L85" i="53"/>
  <c r="N85" i="53"/>
  <c r="M80" i="54"/>
  <c r="L80" i="54"/>
  <c r="N80" i="54"/>
  <c r="R51" i="42"/>
  <c r="U120" i="12"/>
  <c r="F89" i="12"/>
  <c r="G89" i="12" s="1"/>
  <c r="AE89" i="12" s="1" a="1"/>
  <c r="AE89" i="12" s="1"/>
  <c r="F119" i="12"/>
  <c r="G119" i="12" s="1"/>
  <c r="F102" i="12"/>
  <c r="G102" i="12" s="1"/>
  <c r="AB102" i="12" s="1"/>
  <c r="F7" i="12"/>
  <c r="G7" i="12" s="1"/>
  <c r="R7" i="12" s="1"/>
  <c r="AX7" i="12"/>
  <c r="F121" i="12"/>
  <c r="G121" i="12" s="1"/>
  <c r="S121" i="12" s="1"/>
  <c r="AX121" i="12"/>
  <c r="D99" i="12"/>
  <c r="AX99" i="12"/>
  <c r="F91" i="12"/>
  <c r="G91" i="12" s="1"/>
  <c r="AX91" i="12"/>
  <c r="F69" i="12"/>
  <c r="G69" i="12" s="1"/>
  <c r="AA69" i="12" s="1"/>
  <c r="AX69" i="12"/>
  <c r="AH62" i="12"/>
  <c r="AX62" i="12"/>
  <c r="F40" i="12"/>
  <c r="G40" i="12" s="1"/>
  <c r="AA40" i="12" s="1"/>
  <c r="AX40" i="12"/>
  <c r="AH32" i="12"/>
  <c r="AX32" i="12"/>
  <c r="F116" i="28"/>
  <c r="G116" i="28" s="1"/>
  <c r="Q116" i="28" s="1"/>
  <c r="BA116" i="28" s="1"/>
  <c r="AX116" i="28"/>
  <c r="F109" i="28"/>
  <c r="G109" i="28" s="1"/>
  <c r="W109" i="28" s="1"/>
  <c r="AX109" i="28"/>
  <c r="A102" i="28"/>
  <c r="AX102" i="28"/>
  <c r="AH48" i="28"/>
  <c r="AX48" i="28"/>
  <c r="F19" i="28"/>
  <c r="G19" i="28" s="1"/>
  <c r="U19" i="28" s="1"/>
  <c r="AX19" i="28"/>
  <c r="F120" i="30"/>
  <c r="G120" i="30" s="1"/>
  <c r="AX120" i="30"/>
  <c r="F104" i="30"/>
  <c r="G104" i="30" s="1"/>
  <c r="AX104" i="30"/>
  <c r="F97" i="30"/>
  <c r="G97" i="30" s="1"/>
  <c r="AE97" i="30" s="1" a="1"/>
  <c r="AE97" i="30" s="1"/>
  <c r="AD97" i="30" s="1"/>
  <c r="AC97" i="30" s="1"/>
  <c r="AX97" i="30"/>
  <c r="F70" i="30"/>
  <c r="G70" i="30" s="1"/>
  <c r="AX70" i="30"/>
  <c r="AH30" i="30"/>
  <c r="AX30" i="30"/>
  <c r="F24" i="30"/>
  <c r="G24" i="30" s="1"/>
  <c r="AX24" i="30"/>
  <c r="AA106" i="30"/>
  <c r="R9" i="30"/>
  <c r="F127" i="31"/>
  <c r="G127" i="31" s="1"/>
  <c r="AX127" i="31"/>
  <c r="F95" i="31"/>
  <c r="G95" i="31" s="1"/>
  <c r="AX95" i="31"/>
  <c r="A79" i="31"/>
  <c r="AX79" i="31"/>
  <c r="F71" i="31"/>
  <c r="G71" i="31" s="1"/>
  <c r="AE71" i="31" s="1" a="1"/>
  <c r="AE71" i="31" s="1"/>
  <c r="AD71" i="31" s="1"/>
  <c r="AC71" i="31" s="1"/>
  <c r="AX71" i="31"/>
  <c r="AH63" i="31"/>
  <c r="AX63" i="31"/>
  <c r="AG23" i="31"/>
  <c r="AX23" i="31"/>
  <c r="Y121" i="31"/>
  <c r="S97" i="31"/>
  <c r="F126" i="32"/>
  <c r="G126" i="32" s="1"/>
  <c r="AE126" i="32" s="1" a="1"/>
  <c r="AE126" i="32" s="1"/>
  <c r="AD126" i="32" s="1"/>
  <c r="AC126" i="32" s="1"/>
  <c r="AX126" i="32"/>
  <c r="F104" i="32"/>
  <c r="G104" i="32" s="1"/>
  <c r="R104" i="32" s="1"/>
  <c r="AX104" i="32"/>
  <c r="D7" i="32"/>
  <c r="AX7" i="32"/>
  <c r="AB97" i="32"/>
  <c r="S68" i="32"/>
  <c r="R38" i="32"/>
  <c r="Y31" i="32"/>
  <c r="AH43" i="33"/>
  <c r="AX43" i="33"/>
  <c r="AH8" i="34"/>
  <c r="F15" i="34"/>
  <c r="G15" i="34" s="1"/>
  <c r="AE15" i="34" s="1" a="1"/>
  <c r="AE15" i="34" s="1"/>
  <c r="AD15" i="34" s="1"/>
  <c r="AC15" i="34" s="1"/>
  <c r="F88" i="34"/>
  <c r="G88" i="34" s="1"/>
  <c r="F124" i="34"/>
  <c r="G124" i="34" s="1"/>
  <c r="F114" i="34"/>
  <c r="G114" i="34" s="1"/>
  <c r="AX114" i="34"/>
  <c r="F106" i="34"/>
  <c r="G106" i="34" s="1"/>
  <c r="AX106" i="34"/>
  <c r="F74" i="34"/>
  <c r="G74" i="34" s="1"/>
  <c r="AE74" i="34" s="1" a="1"/>
  <c r="AE74" i="34" s="1"/>
  <c r="AD74" i="34" s="1"/>
  <c r="AC74" i="34" s="1"/>
  <c r="F67" i="34"/>
  <c r="G67" i="34" s="1"/>
  <c r="V67" i="34" s="1"/>
  <c r="AY67" i="34" s="1"/>
  <c r="AX67" i="34"/>
  <c r="F59" i="34"/>
  <c r="G59" i="34" s="1"/>
  <c r="AX59" i="34"/>
  <c r="F6" i="35"/>
  <c r="G6" i="35" s="1"/>
  <c r="AH32" i="35"/>
  <c r="F84" i="35"/>
  <c r="G84" i="35" s="1"/>
  <c r="AH2" i="35"/>
  <c r="AX2" i="35"/>
  <c r="F123" i="35"/>
  <c r="G123" i="35" s="1"/>
  <c r="AX123" i="35"/>
  <c r="AH54" i="35"/>
  <c r="AX54" i="35"/>
  <c r="AH42" i="35"/>
  <c r="AX42" i="35"/>
  <c r="F70" i="36"/>
  <c r="G70" i="36" s="1"/>
  <c r="L96" i="36"/>
  <c r="F121" i="36"/>
  <c r="G121" i="36" s="1"/>
  <c r="AX121" i="36"/>
  <c r="F106" i="36"/>
  <c r="G106" i="36" s="1"/>
  <c r="Z106" i="36" s="1"/>
  <c r="AZ106" i="36" s="1"/>
  <c r="AX106" i="36"/>
  <c r="F98" i="36"/>
  <c r="G98" i="36" s="1"/>
  <c r="Z98" i="36" s="1"/>
  <c r="AZ98" i="36" s="1"/>
  <c r="AX98" i="36"/>
  <c r="F90" i="36"/>
  <c r="G90" i="36" s="1"/>
  <c r="AX90" i="36"/>
  <c r="F83" i="36"/>
  <c r="G83" i="36" s="1"/>
  <c r="AX83" i="36"/>
  <c r="F60" i="36"/>
  <c r="G60" i="36" s="1"/>
  <c r="AE60" i="36" s="1" a="1"/>
  <c r="AE60" i="36" s="1"/>
  <c r="AD60" i="36" s="1"/>
  <c r="AC60" i="36" s="1"/>
  <c r="AX60" i="36"/>
  <c r="L114" i="37"/>
  <c r="F121" i="37"/>
  <c r="G121" i="37" s="1"/>
  <c r="AX121" i="37"/>
  <c r="F108" i="37"/>
  <c r="G108" i="37" s="1"/>
  <c r="AX108" i="37"/>
  <c r="F93" i="37"/>
  <c r="G93" i="37" s="1"/>
  <c r="AX93" i="37"/>
  <c r="F85" i="37"/>
  <c r="G85" i="37" s="1"/>
  <c r="AE85" i="37" s="1" a="1"/>
  <c r="AE85" i="37" s="1"/>
  <c r="AD85" i="37" s="1"/>
  <c r="AC85" i="37" s="1"/>
  <c r="AX85" i="37"/>
  <c r="F77" i="37"/>
  <c r="G77" i="37" s="1"/>
  <c r="AX77" i="37"/>
  <c r="F70" i="37"/>
  <c r="G70" i="37" s="1"/>
  <c r="AE70" i="37" s="1" a="1"/>
  <c r="AE70" i="37" s="1"/>
  <c r="AD70" i="37" s="1"/>
  <c r="AC70" i="37" s="1"/>
  <c r="AX70" i="37"/>
  <c r="A38" i="37"/>
  <c r="AX38" i="37"/>
  <c r="F30" i="37"/>
  <c r="G30" i="37" s="1"/>
  <c r="AX30" i="37"/>
  <c r="P19" i="40"/>
  <c r="N22" i="42"/>
  <c r="AB40" i="43"/>
  <c r="AX101" i="38"/>
  <c r="F101" i="38"/>
  <c r="G101" i="38" s="1"/>
  <c r="F93" i="38"/>
  <c r="G93" i="38" s="1"/>
  <c r="P93" i="38" s="1"/>
  <c r="AX93" i="38"/>
  <c r="F85" i="38"/>
  <c r="G85" i="38" s="1"/>
  <c r="AX85" i="38"/>
  <c r="N87" i="58"/>
  <c r="M87" i="58"/>
  <c r="AS108" i="12"/>
  <c r="AF108" i="12" s="1"/>
  <c r="F83" i="12"/>
  <c r="G83" i="12" s="1"/>
  <c r="W83" i="12" s="1"/>
  <c r="AX83" i="12"/>
  <c r="F68" i="12"/>
  <c r="G68" i="12" s="1"/>
  <c r="AE68" i="12" s="1" a="1"/>
  <c r="AE68" i="12" s="1"/>
  <c r="AX68" i="12"/>
  <c r="AH54" i="12"/>
  <c r="AX54" i="12"/>
  <c r="AH47" i="12"/>
  <c r="AX47" i="12"/>
  <c r="L30" i="28"/>
  <c r="BD27" i="28" s="1" a="1"/>
  <c r="BD27" i="28" s="1"/>
  <c r="F115" i="28"/>
  <c r="G115" i="28" s="1"/>
  <c r="Q115" i="28" s="1"/>
  <c r="BA115" i="28" s="1"/>
  <c r="F108" i="28"/>
  <c r="G108" i="28" s="1"/>
  <c r="AX108" i="28"/>
  <c r="F85" i="28"/>
  <c r="G85" i="28" s="1"/>
  <c r="AX85" i="28"/>
  <c r="D70" i="28"/>
  <c r="AX70" i="28"/>
  <c r="A62" i="28"/>
  <c r="AX62" i="28"/>
  <c r="AH47" i="28"/>
  <c r="AX47" i="28"/>
  <c r="F127" i="30"/>
  <c r="G127" i="30" s="1"/>
  <c r="AE127" i="30" s="1" a="1"/>
  <c r="AE127" i="30" s="1"/>
  <c r="AD127" i="30" s="1"/>
  <c r="AC127" i="30" s="1"/>
  <c r="AX127" i="30"/>
  <c r="F96" i="30"/>
  <c r="G96" i="30" s="1"/>
  <c r="F69" i="30"/>
  <c r="G69" i="30" s="1"/>
  <c r="AX69" i="30"/>
  <c r="AH61" i="30"/>
  <c r="AX61" i="30"/>
  <c r="AH2" i="31"/>
  <c r="M79" i="31"/>
  <c r="F126" i="31"/>
  <c r="G126" i="31" s="1"/>
  <c r="AX126" i="31"/>
  <c r="F110" i="31"/>
  <c r="G110" i="31" s="1"/>
  <c r="AX110" i="31"/>
  <c r="F94" i="31"/>
  <c r="G94" i="31" s="1"/>
  <c r="AA94" i="31" s="1"/>
  <c r="AX94" i="31"/>
  <c r="F7" i="31"/>
  <c r="G7" i="31" s="1"/>
  <c r="AE7" i="31" s="1" a="1"/>
  <c r="AE7" i="31" s="1"/>
  <c r="AD7" i="31" s="1"/>
  <c r="AC7" i="31" s="1"/>
  <c r="AX7" i="31"/>
  <c r="F125" i="32"/>
  <c r="G125" i="32" s="1"/>
  <c r="AX125" i="32"/>
  <c r="F103" i="32"/>
  <c r="G103" i="32" s="1"/>
  <c r="AX103" i="32"/>
  <c r="F89" i="32"/>
  <c r="G89" i="32" s="1"/>
  <c r="AX89" i="32"/>
  <c r="F60" i="32"/>
  <c r="G60" i="32" s="1"/>
  <c r="AB60" i="32" s="1"/>
  <c r="AX60" i="32"/>
  <c r="F62" i="33"/>
  <c r="G62" i="33" s="1"/>
  <c r="F119" i="33"/>
  <c r="G119" i="33" s="1"/>
  <c r="F124" i="33"/>
  <c r="G124" i="33" s="1"/>
  <c r="Q124" i="33" s="1"/>
  <c r="BA124" i="33" s="1"/>
  <c r="BB124" i="33" s="1"/>
  <c r="F118" i="33"/>
  <c r="G118" i="33" s="1"/>
  <c r="AX118" i="33"/>
  <c r="F96" i="33"/>
  <c r="G96" i="33" s="1"/>
  <c r="AX96" i="33"/>
  <c r="F81" i="33"/>
  <c r="G81" i="33" s="1"/>
  <c r="V81" i="33" s="1"/>
  <c r="AY81" i="33" s="1"/>
  <c r="AX81" i="33"/>
  <c r="F74" i="33"/>
  <c r="G74" i="33" s="1"/>
  <c r="AX74" i="33"/>
  <c r="AG15" i="34"/>
  <c r="F96" i="34"/>
  <c r="G96" i="34" s="1"/>
  <c r="F120" i="34"/>
  <c r="G120" i="34" s="1"/>
  <c r="AX120" i="34"/>
  <c r="F105" i="34"/>
  <c r="G105" i="34" s="1"/>
  <c r="AX105" i="34"/>
  <c r="F81" i="34"/>
  <c r="G81" i="34" s="1"/>
  <c r="AE81" i="34" s="1" a="1"/>
  <c r="AE81" i="34" s="1"/>
  <c r="AD81" i="34" s="1"/>
  <c r="AC81" i="34" s="1"/>
  <c r="AX81" i="34"/>
  <c r="AG27" i="34"/>
  <c r="AX27" i="34"/>
  <c r="Y42" i="35"/>
  <c r="F103" i="35"/>
  <c r="G103" i="35" s="1"/>
  <c r="F129" i="35"/>
  <c r="G129" i="35" s="1"/>
  <c r="S129" i="35" s="1"/>
  <c r="F122" i="35"/>
  <c r="G122" i="35" s="1"/>
  <c r="AX122" i="35"/>
  <c r="F101" i="35"/>
  <c r="G101" i="35" s="1"/>
  <c r="AE101" i="35" s="1" a="1"/>
  <c r="AE101" i="35" s="1"/>
  <c r="AD101" i="35" s="1"/>
  <c r="AC101" i="35" s="1"/>
  <c r="AX101" i="35"/>
  <c r="A53" i="35"/>
  <c r="AX53" i="35"/>
  <c r="A48" i="35"/>
  <c r="AX48" i="35"/>
  <c r="BB48" i="35" s="1"/>
  <c r="AH33" i="35"/>
  <c r="AX33" i="35"/>
  <c r="F25" i="35"/>
  <c r="G25" i="35" s="1"/>
  <c r="AA25" i="35" s="1"/>
  <c r="AX25" i="35"/>
  <c r="AH6" i="35"/>
  <c r="F105" i="36"/>
  <c r="G105" i="36" s="1"/>
  <c r="W105" i="36" s="1"/>
  <c r="AX105" i="36"/>
  <c r="F97" i="36"/>
  <c r="G97" i="36" s="1"/>
  <c r="AX97" i="36"/>
  <c r="F89" i="36"/>
  <c r="G89" i="36" s="1"/>
  <c r="AA89" i="36" s="1"/>
  <c r="AX89" i="36"/>
  <c r="AH44" i="36"/>
  <c r="AX44" i="36"/>
  <c r="AH40" i="37"/>
  <c r="AH44" i="37"/>
  <c r="F68" i="37"/>
  <c r="G68" i="37" s="1"/>
  <c r="AE68" i="37" s="1" a="1"/>
  <c r="AE68" i="37" s="1"/>
  <c r="AD68" i="37" s="1"/>
  <c r="AC68" i="37" s="1"/>
  <c r="F92" i="37"/>
  <c r="G92" i="37" s="1"/>
  <c r="AX92" i="37"/>
  <c r="F45" i="37"/>
  <c r="G45" i="37" s="1"/>
  <c r="AX45" i="37"/>
  <c r="Q100" i="38"/>
  <c r="BA100" i="38" s="1"/>
  <c r="BB100" i="38" s="1"/>
  <c r="M21" i="42"/>
  <c r="L97" i="49"/>
  <c r="N97" i="49"/>
  <c r="N4" i="49"/>
  <c r="L4" i="49"/>
  <c r="Q16" i="51"/>
  <c r="BA16" i="51" s="1"/>
  <c r="BB16" i="51" s="1"/>
  <c r="N39" i="54"/>
  <c r="L39" i="54"/>
  <c r="N54" i="55"/>
  <c r="L54" i="55"/>
  <c r="M54" i="55"/>
  <c r="M46" i="58"/>
  <c r="AG46" i="58" s="1"/>
  <c r="N46" i="58"/>
  <c r="F126" i="12"/>
  <c r="G126" i="12" s="1"/>
  <c r="W126" i="12" s="1"/>
  <c r="AX126" i="12"/>
  <c r="F67" i="12"/>
  <c r="G67" i="12" s="1"/>
  <c r="AX67" i="12"/>
  <c r="F122" i="28"/>
  <c r="G122" i="28" s="1"/>
  <c r="P122" i="28" s="1"/>
  <c r="AX122" i="28"/>
  <c r="F107" i="28"/>
  <c r="G107" i="28" s="1"/>
  <c r="S107" i="28" s="1"/>
  <c r="AX107" i="28"/>
  <c r="F84" i="28"/>
  <c r="G84" i="28" s="1"/>
  <c r="AX84" i="28"/>
  <c r="F77" i="28"/>
  <c r="G77" i="28" s="1"/>
  <c r="AX77" i="28"/>
  <c r="F53" i="28"/>
  <c r="G53" i="28" s="1"/>
  <c r="P53" i="28" s="1"/>
  <c r="AX53" i="28"/>
  <c r="F38" i="28"/>
  <c r="G38" i="28" s="1"/>
  <c r="R38" i="28" s="1"/>
  <c r="AX38" i="28"/>
  <c r="AH24" i="28"/>
  <c r="AX24" i="28"/>
  <c r="F126" i="30"/>
  <c r="G126" i="30" s="1"/>
  <c r="AE126" i="30" s="1" a="1"/>
  <c r="AE126" i="30" s="1"/>
  <c r="AD126" i="30" s="1"/>
  <c r="AC126" i="30" s="1"/>
  <c r="AX126" i="30"/>
  <c r="F118" i="30"/>
  <c r="G118" i="30" s="1"/>
  <c r="AX118" i="30"/>
  <c r="F75" i="30"/>
  <c r="G75" i="30" s="1"/>
  <c r="AX75" i="30"/>
  <c r="D44" i="30"/>
  <c r="AX44" i="30"/>
  <c r="F36" i="30"/>
  <c r="G36" i="30" s="1"/>
  <c r="P36" i="30" s="1"/>
  <c r="AX36" i="30"/>
  <c r="F125" i="31"/>
  <c r="G125" i="31" s="1"/>
  <c r="AX125" i="31"/>
  <c r="F101" i="31"/>
  <c r="G101" i="31" s="1"/>
  <c r="AX101" i="31"/>
  <c r="F93" i="31"/>
  <c r="G93" i="31" s="1"/>
  <c r="AX93" i="31"/>
  <c r="F69" i="31"/>
  <c r="G69" i="31" s="1"/>
  <c r="AX69" i="31"/>
  <c r="AH61" i="31"/>
  <c r="AX61" i="31"/>
  <c r="BB61" i="31" s="1"/>
  <c r="F53" i="31"/>
  <c r="G53" i="31" s="1"/>
  <c r="AX53" i="31"/>
  <c r="F124" i="32"/>
  <c r="G124" i="32" s="1"/>
  <c r="AS124" i="32" s="1"/>
  <c r="AF124" i="32" s="1"/>
  <c r="AX124" i="32"/>
  <c r="F95" i="32"/>
  <c r="G95" i="32" s="1"/>
  <c r="AX95" i="32"/>
  <c r="F88" i="32"/>
  <c r="G88" i="32" s="1"/>
  <c r="AX88" i="32"/>
  <c r="F80" i="32"/>
  <c r="G80" i="32" s="1"/>
  <c r="AE80" i="32" s="1" a="1"/>
  <c r="AE80" i="32" s="1"/>
  <c r="AD80" i="32" s="1"/>
  <c r="AC80" i="32" s="1"/>
  <c r="AX80" i="32"/>
  <c r="F67" i="32"/>
  <c r="G67" i="32" s="1"/>
  <c r="P67" i="32" s="1"/>
  <c r="AX67" i="32"/>
  <c r="A44" i="32"/>
  <c r="AX44" i="32"/>
  <c r="F117" i="33"/>
  <c r="G117" i="33" s="1"/>
  <c r="AX117" i="33"/>
  <c r="F110" i="33"/>
  <c r="G110" i="33" s="1"/>
  <c r="AX110" i="33"/>
  <c r="F95" i="33"/>
  <c r="G95" i="33" s="1"/>
  <c r="AX95" i="33"/>
  <c r="F88" i="33"/>
  <c r="G88" i="33" s="1"/>
  <c r="V88" i="33" s="1"/>
  <c r="AY88" i="33" s="1"/>
  <c r="AX88" i="33"/>
  <c r="F80" i="33"/>
  <c r="G80" i="33" s="1"/>
  <c r="AX80" i="33"/>
  <c r="F33" i="33"/>
  <c r="G33" i="33" s="1"/>
  <c r="AX33" i="33"/>
  <c r="F104" i="34"/>
  <c r="G104" i="34" s="1"/>
  <c r="AX104" i="34"/>
  <c r="F73" i="34"/>
  <c r="G73" i="34" s="1"/>
  <c r="Q73" i="34" s="1"/>
  <c r="BA73" i="34" s="1"/>
  <c r="BB73" i="34" s="1"/>
  <c r="AX73" i="34"/>
  <c r="F57" i="34"/>
  <c r="G57" i="34" s="1"/>
  <c r="AX57" i="34"/>
  <c r="AH49" i="34"/>
  <c r="AX49" i="34"/>
  <c r="F121" i="35"/>
  <c r="G121" i="35" s="1"/>
  <c r="AX121" i="35"/>
  <c r="F113" i="35"/>
  <c r="G113" i="35" s="1"/>
  <c r="AB113" i="35" s="1"/>
  <c r="AX113" i="35"/>
  <c r="F106" i="35"/>
  <c r="G106" i="35" s="1"/>
  <c r="AX106" i="35"/>
  <c r="AH47" i="35"/>
  <c r="AX47" i="35"/>
  <c r="BB47" i="35" s="1"/>
  <c r="AH18" i="35"/>
  <c r="AX18" i="35"/>
  <c r="AH12" i="35"/>
  <c r="AX12" i="35"/>
  <c r="BB12" i="35" s="1"/>
  <c r="F74" i="36"/>
  <c r="G74" i="36" s="1"/>
  <c r="Q74" i="36" s="1"/>
  <c r="BA74" i="36" s="1"/>
  <c r="AX74" i="36"/>
  <c r="F66" i="36"/>
  <c r="G66" i="36" s="1"/>
  <c r="AX66" i="36"/>
  <c r="F58" i="36"/>
  <c r="G58" i="36" s="1"/>
  <c r="AX58" i="36"/>
  <c r="AH43" i="36"/>
  <c r="AX43" i="36"/>
  <c r="AH28" i="36"/>
  <c r="AX28" i="36"/>
  <c r="F126" i="37"/>
  <c r="G126" i="37" s="1"/>
  <c r="AX126" i="37"/>
  <c r="F75" i="37"/>
  <c r="G75" i="37" s="1"/>
  <c r="AX75" i="37"/>
  <c r="AH52" i="37"/>
  <c r="AX52" i="37"/>
  <c r="AH5" i="37"/>
  <c r="AX5" i="37"/>
  <c r="V30" i="38"/>
  <c r="AY30" i="38" s="1"/>
  <c r="BB30" i="38" s="1"/>
  <c r="F107" i="38"/>
  <c r="G107" i="38" s="1"/>
  <c r="AX107" i="38"/>
  <c r="R77" i="39"/>
  <c r="N120" i="49"/>
  <c r="M120" i="49"/>
  <c r="R6" i="52"/>
  <c r="M6" i="52"/>
  <c r="M29" i="55"/>
  <c r="N29" i="55"/>
  <c r="F101" i="41"/>
  <c r="G101" i="41" s="1"/>
  <c r="AX101" i="41"/>
  <c r="F87" i="41"/>
  <c r="G87" i="41" s="1"/>
  <c r="AX87" i="41"/>
  <c r="F39" i="42"/>
  <c r="G39" i="42" s="1"/>
  <c r="AX39" i="42"/>
  <c r="F75" i="43"/>
  <c r="G75" i="43" s="1"/>
  <c r="AX75" i="43"/>
  <c r="F67" i="43"/>
  <c r="G67" i="43" s="1"/>
  <c r="AX67" i="43"/>
  <c r="AG61" i="43"/>
  <c r="AX61" i="43"/>
  <c r="F128" i="44"/>
  <c r="G128" i="44" s="1"/>
  <c r="R128" i="44" s="1"/>
  <c r="AX128" i="44"/>
  <c r="F104" i="44"/>
  <c r="G104" i="44" s="1"/>
  <c r="AX104" i="44"/>
  <c r="F96" i="44"/>
  <c r="G96" i="44" s="1"/>
  <c r="Q96" i="44" s="1"/>
  <c r="BA96" i="44" s="1"/>
  <c r="AX96" i="44"/>
  <c r="F89" i="44"/>
  <c r="G89" i="44" s="1"/>
  <c r="Y89" i="44" s="1"/>
  <c r="AX89" i="44"/>
  <c r="F81" i="44"/>
  <c r="G81" i="44" s="1"/>
  <c r="S81" i="44" s="1"/>
  <c r="AX81" i="44"/>
  <c r="F66" i="44"/>
  <c r="G66" i="44" s="1"/>
  <c r="AX66" i="44"/>
  <c r="F58" i="44"/>
  <c r="G58" i="44" s="1"/>
  <c r="AE58" i="44" s="1" a="1"/>
  <c r="AE58" i="44" s="1"/>
  <c r="AD58" i="44" s="1"/>
  <c r="AC58" i="44" s="1"/>
  <c r="AX58" i="44"/>
  <c r="AH4" i="44"/>
  <c r="AX4" i="44"/>
  <c r="Q128" i="39"/>
  <c r="BA128" i="39" s="1"/>
  <c r="BB128" i="39" s="1"/>
  <c r="F102" i="45"/>
  <c r="G102" i="45" s="1"/>
  <c r="AE102" i="45" s="1" a="1"/>
  <c r="AE102" i="45" s="1"/>
  <c r="AD102" i="45" s="1"/>
  <c r="AC102" i="45" s="1"/>
  <c r="AX102" i="45"/>
  <c r="F26" i="45"/>
  <c r="G26" i="45" s="1"/>
  <c r="AX26" i="45"/>
  <c r="F68" i="46"/>
  <c r="AX68" i="46"/>
  <c r="D52" i="46"/>
  <c r="AX52" i="46"/>
  <c r="F20" i="46"/>
  <c r="AX20" i="46"/>
  <c r="F125" i="47"/>
  <c r="G125" i="47" s="1"/>
  <c r="AX125" i="47"/>
  <c r="F70" i="47"/>
  <c r="G70" i="47" s="1"/>
  <c r="AA70" i="47" s="1"/>
  <c r="AX70" i="47"/>
  <c r="F63" i="47"/>
  <c r="G63" i="47" s="1"/>
  <c r="AX63" i="47"/>
  <c r="F56" i="47"/>
  <c r="G56" i="47" s="1"/>
  <c r="AX56" i="47"/>
  <c r="U124" i="52"/>
  <c r="Q81" i="57"/>
  <c r="BA81" i="57" s="1"/>
  <c r="BB81" i="57" s="1"/>
  <c r="AG19" i="57"/>
  <c r="F117" i="59"/>
  <c r="G117" i="59" s="1"/>
  <c r="AE117" i="59" s="1" a="1"/>
  <c r="AE117" i="59" s="1"/>
  <c r="AD117" i="59" s="1"/>
  <c r="AC117" i="59" s="1"/>
  <c r="F86" i="59"/>
  <c r="G86" i="59" s="1"/>
  <c r="AG60" i="59"/>
  <c r="F16" i="59"/>
  <c r="G16" i="59" s="1"/>
  <c r="AB126" i="45"/>
  <c r="F79" i="38"/>
  <c r="G79" i="38" s="1"/>
  <c r="AX79" i="38"/>
  <c r="F127" i="39"/>
  <c r="G127" i="39" s="1"/>
  <c r="W127" i="39" s="1"/>
  <c r="AX127" i="39"/>
  <c r="AH55" i="39"/>
  <c r="AX55" i="39"/>
  <c r="F47" i="39"/>
  <c r="G47" i="39" s="1"/>
  <c r="AX47" i="39"/>
  <c r="AH31" i="39"/>
  <c r="AX31" i="39"/>
  <c r="AG7" i="39"/>
  <c r="AX7" i="39"/>
  <c r="F103" i="40"/>
  <c r="G103" i="40" s="1"/>
  <c r="AX103" i="40"/>
  <c r="F95" i="40"/>
  <c r="G95" i="40" s="1"/>
  <c r="AX95" i="40"/>
  <c r="F81" i="40"/>
  <c r="G81" i="40" s="1"/>
  <c r="Q81" i="40" s="1"/>
  <c r="BA81" i="40" s="1"/>
  <c r="AX81" i="40"/>
  <c r="F121" i="42"/>
  <c r="G121" i="42" s="1"/>
  <c r="AX121" i="42"/>
  <c r="F114" i="42"/>
  <c r="G114" i="42" s="1"/>
  <c r="AX114" i="42"/>
  <c r="F99" i="42"/>
  <c r="G99" i="42" s="1"/>
  <c r="AX99" i="42"/>
  <c r="F78" i="42"/>
  <c r="G78" i="42" s="1"/>
  <c r="AX78" i="42"/>
  <c r="F103" i="43"/>
  <c r="G103" i="43" s="1"/>
  <c r="AE103" i="43" s="1" a="1"/>
  <c r="AE103" i="43" s="1"/>
  <c r="AD103" i="43" s="1"/>
  <c r="AC103" i="43" s="1"/>
  <c r="AX103" i="43"/>
  <c r="F81" i="43"/>
  <c r="G81" i="43" s="1"/>
  <c r="F74" i="43"/>
  <c r="G74" i="43" s="1"/>
  <c r="AX74" i="43"/>
  <c r="AG66" i="43"/>
  <c r="AX66" i="43"/>
  <c r="BB66" i="43" s="1"/>
  <c r="AH38" i="43"/>
  <c r="AX38" i="43"/>
  <c r="AH31" i="43"/>
  <c r="AX31" i="43"/>
  <c r="BB31" i="43" s="1"/>
  <c r="F111" i="44"/>
  <c r="G111" i="44" s="1"/>
  <c r="Z111" i="44" s="1"/>
  <c r="AZ111" i="44" s="1"/>
  <c r="AX111" i="44"/>
  <c r="F57" i="44"/>
  <c r="G57" i="44" s="1"/>
  <c r="S57" i="44" s="1"/>
  <c r="AX57" i="44"/>
  <c r="AH35" i="44"/>
  <c r="AX35" i="44"/>
  <c r="AB14" i="40"/>
  <c r="S18" i="42"/>
  <c r="F93" i="45"/>
  <c r="G93" i="45" s="1"/>
  <c r="F86" i="45"/>
  <c r="G86" i="45" s="1"/>
  <c r="AX86" i="45"/>
  <c r="F48" i="45"/>
  <c r="G48" i="45" s="1"/>
  <c r="AX48" i="45"/>
  <c r="F17" i="45"/>
  <c r="G17" i="45" s="1"/>
  <c r="AX17" i="45"/>
  <c r="F10" i="45"/>
  <c r="G10" i="45" s="1"/>
  <c r="Z10" i="45" s="1"/>
  <c r="AZ10" i="45" s="1"/>
  <c r="AX10" i="45"/>
  <c r="F115" i="46"/>
  <c r="AX115" i="46"/>
  <c r="F107" i="46"/>
  <c r="G107" i="46" s="1"/>
  <c r="AE107" i="46" s="1" a="1"/>
  <c r="AE107" i="46" s="1"/>
  <c r="AD107" i="46" s="1"/>
  <c r="AX107" i="46"/>
  <c r="F99" i="46"/>
  <c r="G99" i="46" s="1"/>
  <c r="AX99" i="46"/>
  <c r="F75" i="46"/>
  <c r="AX75" i="46"/>
  <c r="F67" i="46"/>
  <c r="AX67" i="46"/>
  <c r="A51" i="46"/>
  <c r="AX51" i="46"/>
  <c r="F6" i="47"/>
  <c r="G6" i="47" s="1"/>
  <c r="AB6" i="47" s="1"/>
  <c r="F108" i="47"/>
  <c r="G108" i="47" s="1"/>
  <c r="AX108" i="47"/>
  <c r="A77" i="47"/>
  <c r="AX77" i="47"/>
  <c r="F69" i="47"/>
  <c r="G69" i="47" s="1"/>
  <c r="R69" i="47" s="1"/>
  <c r="AX69" i="47"/>
  <c r="AG62" i="47"/>
  <c r="AX62" i="47"/>
  <c r="BB62" i="47" s="1"/>
  <c r="F40" i="47"/>
  <c r="G40" i="47" s="1"/>
  <c r="AX40" i="47"/>
  <c r="F32" i="47"/>
  <c r="G32" i="47" s="1"/>
  <c r="AU32" i="47" s="1"/>
  <c r="AX32" i="47"/>
  <c r="F8" i="47"/>
  <c r="G8" i="47" s="1"/>
  <c r="S8" i="47" s="1"/>
  <c r="AX8" i="47"/>
  <c r="AH21" i="48"/>
  <c r="F50" i="48"/>
  <c r="G50" i="48" s="1"/>
  <c r="AH53" i="48"/>
  <c r="AH19" i="49"/>
  <c r="AH25" i="49"/>
  <c r="F35" i="49"/>
  <c r="G35" i="49" s="1"/>
  <c r="AE35" i="49" s="1" a="1"/>
  <c r="AE35" i="49" s="1"/>
  <c r="AD35" i="49" s="1"/>
  <c r="AC35" i="49" s="1"/>
  <c r="F41" i="49"/>
  <c r="G41" i="49" s="1"/>
  <c r="F46" i="49"/>
  <c r="G46" i="49" s="1"/>
  <c r="L68" i="49"/>
  <c r="F112" i="49"/>
  <c r="G112" i="49" s="1"/>
  <c r="U116" i="49"/>
  <c r="AH3" i="50"/>
  <c r="AH21" i="50"/>
  <c r="AH27" i="50"/>
  <c r="F30" i="50"/>
  <c r="G30" i="50" s="1"/>
  <c r="AH40" i="50"/>
  <c r="F44" i="50"/>
  <c r="G44" i="50" s="1"/>
  <c r="W45" i="50"/>
  <c r="F51" i="50"/>
  <c r="G51" i="50" s="1"/>
  <c r="F54" i="50"/>
  <c r="G54" i="50" s="1"/>
  <c r="AB54" i="50" s="1"/>
  <c r="N69" i="50"/>
  <c r="M88" i="50"/>
  <c r="F93" i="50"/>
  <c r="G93" i="50" s="1"/>
  <c r="F108" i="50"/>
  <c r="G108" i="50" s="1"/>
  <c r="F112" i="50"/>
  <c r="G112" i="50" s="1"/>
  <c r="F89" i="50"/>
  <c r="G89" i="50" s="1"/>
  <c r="AH59" i="50"/>
  <c r="F6" i="51"/>
  <c r="G6" i="51" s="1"/>
  <c r="F34" i="51"/>
  <c r="G34" i="51" s="1"/>
  <c r="Z39" i="51"/>
  <c r="AZ39" i="51" s="1"/>
  <c r="L43" i="51"/>
  <c r="F69" i="51"/>
  <c r="G69" i="51" s="1"/>
  <c r="AA69" i="51" s="1"/>
  <c r="F88" i="51"/>
  <c r="G88" i="51" s="1"/>
  <c r="Y88" i="51" s="1"/>
  <c r="L100" i="51"/>
  <c r="F116" i="51"/>
  <c r="G116" i="51" s="1"/>
  <c r="F105" i="51"/>
  <c r="G105" i="51" s="1"/>
  <c r="L28" i="52"/>
  <c r="F66" i="52"/>
  <c r="G66" i="52" s="1"/>
  <c r="F111" i="52"/>
  <c r="G111" i="52" s="1"/>
  <c r="F119" i="52"/>
  <c r="G119" i="52" s="1"/>
  <c r="F98" i="52"/>
  <c r="G98" i="52" s="1"/>
  <c r="F10" i="52"/>
  <c r="G10" i="52" s="1"/>
  <c r="AH12" i="53"/>
  <c r="L51" i="53"/>
  <c r="F72" i="53"/>
  <c r="G72" i="53" s="1"/>
  <c r="F85" i="53"/>
  <c r="G85" i="53" s="1"/>
  <c r="F112" i="53"/>
  <c r="G112" i="53" s="1"/>
  <c r="F117" i="53"/>
  <c r="G117" i="53" s="1"/>
  <c r="AG58" i="53"/>
  <c r="M14" i="54"/>
  <c r="AG14" i="54" s="1"/>
  <c r="F27" i="54"/>
  <c r="G27" i="54" s="1"/>
  <c r="AH30" i="54"/>
  <c r="AH31" i="54"/>
  <c r="F44" i="54"/>
  <c r="G44" i="54" s="1"/>
  <c r="AH52" i="54"/>
  <c r="F100" i="54"/>
  <c r="G100" i="54" s="1"/>
  <c r="F105" i="54"/>
  <c r="G105" i="54" s="1"/>
  <c r="S105" i="54" s="1"/>
  <c r="F113" i="54"/>
  <c r="G113" i="54" s="1"/>
  <c r="Q113" i="54" s="1"/>
  <c r="BA113" i="54" s="1"/>
  <c r="F118" i="54"/>
  <c r="G118" i="54" s="1"/>
  <c r="F40" i="54"/>
  <c r="G40" i="54" s="1"/>
  <c r="AH2" i="55"/>
  <c r="F6" i="55"/>
  <c r="G6" i="55" s="1"/>
  <c r="AE6" i="55" s="1" a="1"/>
  <c r="AE6" i="55" s="1"/>
  <c r="AD6" i="55" s="1"/>
  <c r="AC6" i="55" s="1"/>
  <c r="N13" i="55"/>
  <c r="AH19" i="55"/>
  <c r="AH32" i="55"/>
  <c r="L46" i="55"/>
  <c r="F49" i="55"/>
  <c r="G49" i="55" s="1"/>
  <c r="F53" i="55"/>
  <c r="G53" i="55" s="1"/>
  <c r="L72" i="55"/>
  <c r="F89" i="55"/>
  <c r="G89" i="55" s="1"/>
  <c r="M90" i="55"/>
  <c r="F95" i="55"/>
  <c r="G95" i="55" s="1"/>
  <c r="L117" i="55"/>
  <c r="AG65" i="55"/>
  <c r="F8" i="56"/>
  <c r="G8" i="56" s="1"/>
  <c r="F9" i="56"/>
  <c r="G9" i="56" s="1"/>
  <c r="AH11" i="56"/>
  <c r="M14" i="56"/>
  <c r="F16" i="56"/>
  <c r="G16" i="56" s="1"/>
  <c r="N30" i="56"/>
  <c r="F77" i="56"/>
  <c r="G77" i="56" s="1"/>
  <c r="U77" i="56" s="1"/>
  <c r="L92" i="56"/>
  <c r="F95" i="56"/>
  <c r="G95" i="56" s="1"/>
  <c r="L100" i="56"/>
  <c r="F111" i="56"/>
  <c r="G111" i="56" s="1"/>
  <c r="N114" i="56"/>
  <c r="F114" i="56"/>
  <c r="G114" i="56" s="1"/>
  <c r="F10" i="56"/>
  <c r="G10" i="56" s="1"/>
  <c r="AH7" i="57"/>
  <c r="AH8" i="57"/>
  <c r="AH19" i="57"/>
  <c r="AA21" i="57"/>
  <c r="AH22" i="57"/>
  <c r="AH24" i="57"/>
  <c r="L27" i="57"/>
  <c r="AH35" i="57"/>
  <c r="AH48" i="57"/>
  <c r="AH59" i="57"/>
  <c r="F62" i="57"/>
  <c r="G62" i="57" s="1"/>
  <c r="F66" i="57"/>
  <c r="G66" i="57" s="1"/>
  <c r="U66" i="57" s="1"/>
  <c r="F69" i="57"/>
  <c r="G69" i="57" s="1"/>
  <c r="F128" i="57"/>
  <c r="G128" i="57" s="1"/>
  <c r="F74" i="57"/>
  <c r="G74" i="57" s="1"/>
  <c r="F25" i="57"/>
  <c r="G25" i="57" s="1"/>
  <c r="AH18" i="57"/>
  <c r="AH37" i="58"/>
  <c r="AH59" i="58"/>
  <c r="AG68" i="58"/>
  <c r="M70" i="58"/>
  <c r="F75" i="58"/>
  <c r="G75" i="58" s="1"/>
  <c r="M89" i="58"/>
  <c r="F97" i="58"/>
  <c r="G97" i="58" s="1"/>
  <c r="AE97" i="58" s="1" a="1"/>
  <c r="AE97" i="58" s="1"/>
  <c r="AD97" i="58" s="1"/>
  <c r="AC97" i="58" s="1"/>
  <c r="N106" i="58"/>
  <c r="M110" i="58"/>
  <c r="F118" i="58"/>
  <c r="G118" i="58" s="1"/>
  <c r="F123" i="58"/>
  <c r="G123" i="58" s="1"/>
  <c r="F99" i="59"/>
  <c r="G99" i="59" s="1"/>
  <c r="AG73" i="59"/>
  <c r="AG64" i="59"/>
  <c r="W52" i="59"/>
  <c r="F104" i="39"/>
  <c r="G104" i="39" s="1"/>
  <c r="W104" i="39" s="1"/>
  <c r="AX104" i="39"/>
  <c r="F118" i="40"/>
  <c r="G118" i="40" s="1"/>
  <c r="U118" i="40" s="1"/>
  <c r="AX118" i="40"/>
  <c r="F102" i="40"/>
  <c r="G102" i="40" s="1"/>
  <c r="P102" i="40" s="1"/>
  <c r="AX102" i="40"/>
  <c r="F73" i="40"/>
  <c r="G73" i="40" s="1"/>
  <c r="AX73" i="40"/>
  <c r="F122" i="41"/>
  <c r="G122" i="41" s="1"/>
  <c r="AX122" i="41"/>
  <c r="F114" i="41"/>
  <c r="G114" i="41" s="1"/>
  <c r="AX114" i="41"/>
  <c r="F99" i="41"/>
  <c r="G99" i="41" s="1"/>
  <c r="F93" i="41"/>
  <c r="G93" i="41" s="1"/>
  <c r="AX93" i="41"/>
  <c r="F69" i="41"/>
  <c r="G69" i="41" s="1"/>
  <c r="AH14" i="41"/>
  <c r="AX14" i="41"/>
  <c r="F113" i="42"/>
  <c r="G113" i="42" s="1"/>
  <c r="F85" i="42"/>
  <c r="G85" i="42" s="1"/>
  <c r="AX85" i="42"/>
  <c r="F95" i="43"/>
  <c r="G95" i="43" s="1"/>
  <c r="AX95" i="43"/>
  <c r="AG65" i="43"/>
  <c r="AX65" i="43"/>
  <c r="BB65" i="43" s="1"/>
  <c r="AG59" i="43"/>
  <c r="AH37" i="43"/>
  <c r="AH30" i="43"/>
  <c r="AX30" i="43"/>
  <c r="F22" i="43"/>
  <c r="G22" i="43" s="1"/>
  <c r="AX22" i="43"/>
  <c r="F14" i="43"/>
  <c r="G14" i="43" s="1"/>
  <c r="AX14" i="43"/>
  <c r="F6" i="43"/>
  <c r="G6" i="43" s="1"/>
  <c r="AX6" i="43"/>
  <c r="F102" i="44"/>
  <c r="G102" i="44" s="1"/>
  <c r="S102" i="44" s="1"/>
  <c r="AX102" i="44"/>
  <c r="F79" i="44"/>
  <c r="G79" i="44" s="1"/>
  <c r="AE79" i="44" s="1" a="1"/>
  <c r="AE79" i="44" s="1"/>
  <c r="AD79" i="44" s="1"/>
  <c r="AC79" i="44" s="1"/>
  <c r="AX79" i="44"/>
  <c r="F71" i="44"/>
  <c r="G71" i="44" s="1"/>
  <c r="AX71" i="44"/>
  <c r="F122" i="45"/>
  <c r="G122" i="45" s="1"/>
  <c r="F85" i="45"/>
  <c r="G85" i="45" s="1"/>
  <c r="AS85" i="45" s="1"/>
  <c r="AF85" i="45" s="1"/>
  <c r="AH9" i="45"/>
  <c r="AX9" i="45"/>
  <c r="F114" i="46"/>
  <c r="AX114" i="46"/>
  <c r="F106" i="46"/>
  <c r="G106" i="46" s="1"/>
  <c r="AE106" i="46" s="1" a="1"/>
  <c r="AE106" i="46" s="1"/>
  <c r="AD106" i="46" s="1"/>
  <c r="AX106" i="46"/>
  <c r="AG66" i="46"/>
  <c r="AX66" i="46"/>
  <c r="F18" i="46"/>
  <c r="AX18" i="46"/>
  <c r="AX10" i="46"/>
  <c r="N64" i="47"/>
  <c r="F123" i="47"/>
  <c r="G123" i="47" s="1"/>
  <c r="AX123" i="47"/>
  <c r="F76" i="47"/>
  <c r="G76" i="47" s="1"/>
  <c r="AX76" i="47"/>
  <c r="F68" i="47"/>
  <c r="G68" i="47" s="1"/>
  <c r="AX68" i="47"/>
  <c r="AG61" i="47"/>
  <c r="AX61" i="47"/>
  <c r="F39" i="47"/>
  <c r="G39" i="47" s="1"/>
  <c r="AX39" i="47"/>
  <c r="F31" i="47"/>
  <c r="G31" i="47" s="1"/>
  <c r="AX31" i="47"/>
  <c r="F108" i="48"/>
  <c r="G108" i="48" s="1"/>
  <c r="Y108" i="48" s="1"/>
  <c r="F101" i="49"/>
  <c r="G101" i="49" s="1"/>
  <c r="F122" i="49"/>
  <c r="G122" i="49" s="1"/>
  <c r="AG69" i="49"/>
  <c r="AH16" i="50"/>
  <c r="M39" i="50"/>
  <c r="S67" i="50"/>
  <c r="F83" i="50"/>
  <c r="G83" i="50" s="1"/>
  <c r="F81" i="50"/>
  <c r="G81" i="50" s="1"/>
  <c r="F19" i="51"/>
  <c r="G19" i="51" s="1"/>
  <c r="M100" i="51"/>
  <c r="F125" i="51"/>
  <c r="G125" i="51" s="1"/>
  <c r="AB71" i="51"/>
  <c r="F73" i="51"/>
  <c r="G73" i="51" s="1"/>
  <c r="M28" i="52"/>
  <c r="AG28" i="52" s="1"/>
  <c r="L94" i="52"/>
  <c r="F118" i="52"/>
  <c r="G118" i="52" s="1"/>
  <c r="N51" i="53"/>
  <c r="N59" i="53"/>
  <c r="F84" i="53"/>
  <c r="G84" i="53" s="1"/>
  <c r="F97" i="53"/>
  <c r="G97" i="53" s="1"/>
  <c r="L100" i="54"/>
  <c r="F126" i="54"/>
  <c r="G126" i="54" s="1"/>
  <c r="AE126" i="54" s="1" a="1"/>
  <c r="AE126" i="54" s="1"/>
  <c r="AD126" i="54" s="1"/>
  <c r="AC126" i="54" s="1"/>
  <c r="U109" i="54"/>
  <c r="F32" i="54"/>
  <c r="G32" i="54" s="1"/>
  <c r="N46" i="55"/>
  <c r="F71" i="55"/>
  <c r="G71" i="55" s="1"/>
  <c r="N72" i="55"/>
  <c r="F128" i="55"/>
  <c r="G128" i="55" s="1"/>
  <c r="F106" i="55"/>
  <c r="G106" i="55" s="1"/>
  <c r="AG64" i="55"/>
  <c r="F127" i="56"/>
  <c r="G127" i="56" s="1"/>
  <c r="F106" i="56"/>
  <c r="G106" i="56" s="1"/>
  <c r="F104" i="57"/>
  <c r="G104" i="57" s="1"/>
  <c r="F129" i="57"/>
  <c r="G129" i="57" s="1"/>
  <c r="M53" i="58"/>
  <c r="N75" i="58"/>
  <c r="F115" i="58"/>
  <c r="G115" i="58" s="1"/>
  <c r="F106" i="58"/>
  <c r="G106" i="58" s="1"/>
  <c r="AE106" i="58" s="1" a="1"/>
  <c r="AE106" i="58" s="1"/>
  <c r="AD106" i="58" s="1"/>
  <c r="AC106" i="58" s="1"/>
  <c r="F125" i="40"/>
  <c r="G125" i="40" s="1"/>
  <c r="AX125" i="40"/>
  <c r="F72" i="40"/>
  <c r="G72" i="40" s="1"/>
  <c r="AX72" i="40"/>
  <c r="F119" i="42"/>
  <c r="G119" i="42" s="1"/>
  <c r="Z119" i="42" s="1"/>
  <c r="AZ119" i="42" s="1"/>
  <c r="AX119" i="42"/>
  <c r="F105" i="42"/>
  <c r="G105" i="42" s="1"/>
  <c r="AX105" i="42"/>
  <c r="F76" i="42"/>
  <c r="G76" i="42" s="1"/>
  <c r="AX76" i="42"/>
  <c r="F68" i="42"/>
  <c r="G68" i="42" s="1"/>
  <c r="AX68" i="42"/>
  <c r="F20" i="42"/>
  <c r="G20" i="42" s="1"/>
  <c r="V20" i="42" s="1"/>
  <c r="AY20" i="42" s="1"/>
  <c r="F125" i="43"/>
  <c r="G125" i="43" s="1"/>
  <c r="AX125" i="43"/>
  <c r="F109" i="43"/>
  <c r="G109" i="43" s="1"/>
  <c r="AX109" i="43"/>
  <c r="F101" i="43"/>
  <c r="G101" i="43" s="1"/>
  <c r="P101" i="43" s="1"/>
  <c r="F87" i="43"/>
  <c r="G87" i="43" s="1"/>
  <c r="AX87" i="43"/>
  <c r="AG64" i="43"/>
  <c r="F52" i="43"/>
  <c r="G52" i="43" s="1"/>
  <c r="AX52" i="43"/>
  <c r="F86" i="44"/>
  <c r="G86" i="44" s="1"/>
  <c r="AX86" i="44"/>
  <c r="F114" i="45"/>
  <c r="G114" i="45" s="1"/>
  <c r="AX114" i="45"/>
  <c r="F106" i="45"/>
  <c r="G106" i="45" s="1"/>
  <c r="F99" i="45"/>
  <c r="G99" i="45" s="1"/>
  <c r="AE99" i="45" s="1" a="1"/>
  <c r="AE99" i="45" s="1"/>
  <c r="AD99" i="45" s="1"/>
  <c r="AC99" i="45" s="1"/>
  <c r="AX99" i="45"/>
  <c r="F92" i="45"/>
  <c r="G92" i="45" s="1"/>
  <c r="AX92" i="45"/>
  <c r="F77" i="45"/>
  <c r="G77" i="45" s="1"/>
  <c r="AX77" i="45"/>
  <c r="F69" i="45"/>
  <c r="G69" i="45" s="1"/>
  <c r="AX69" i="45"/>
  <c r="F46" i="45"/>
  <c r="G46" i="45" s="1"/>
  <c r="AX46" i="45"/>
  <c r="F121" i="46"/>
  <c r="AX121" i="46"/>
  <c r="F105" i="46"/>
  <c r="AX105" i="46"/>
  <c r="F97" i="46"/>
  <c r="AX97" i="46"/>
  <c r="F81" i="46"/>
  <c r="AX81" i="46"/>
  <c r="F73" i="46"/>
  <c r="AX73" i="46"/>
  <c r="F65" i="46"/>
  <c r="G65" i="46" s="1"/>
  <c r="AE65" i="46" s="1" a="1"/>
  <c r="AE65" i="46" s="1"/>
  <c r="AD65" i="46" s="1"/>
  <c r="AX65" i="46"/>
  <c r="F49" i="46"/>
  <c r="AX49" i="46"/>
  <c r="F41" i="46"/>
  <c r="AX41" i="46"/>
  <c r="F33" i="46"/>
  <c r="AX33" i="46"/>
  <c r="F25" i="46"/>
  <c r="G25" i="46" s="1"/>
  <c r="AX25" i="46"/>
  <c r="AX17" i="46"/>
  <c r="Y19" i="47"/>
  <c r="N44" i="47"/>
  <c r="V10" i="47"/>
  <c r="AY10" i="47" s="1"/>
  <c r="F98" i="47"/>
  <c r="G98" i="47" s="1"/>
  <c r="AX98" i="47"/>
  <c r="F90" i="47"/>
  <c r="G90" i="47" s="1"/>
  <c r="AX90" i="47"/>
  <c r="F53" i="47"/>
  <c r="G53" i="47" s="1"/>
  <c r="AX53" i="47"/>
  <c r="F22" i="47"/>
  <c r="G22" i="47" s="1"/>
  <c r="AX22" i="47"/>
  <c r="R116" i="48"/>
  <c r="N46" i="49"/>
  <c r="F61" i="49"/>
  <c r="G61" i="49" s="1"/>
  <c r="F77" i="49"/>
  <c r="G77" i="49" s="1"/>
  <c r="F117" i="49"/>
  <c r="G117" i="49" s="1"/>
  <c r="V124" i="49"/>
  <c r="AY124" i="49" s="1"/>
  <c r="F58" i="49"/>
  <c r="G58" i="49" s="1"/>
  <c r="F72" i="50"/>
  <c r="G72" i="50" s="1"/>
  <c r="F80" i="50"/>
  <c r="G80" i="50" s="1"/>
  <c r="F57" i="50"/>
  <c r="G57" i="50" s="1"/>
  <c r="W5" i="51"/>
  <c r="U55" i="51"/>
  <c r="F87" i="51"/>
  <c r="G87" i="51" s="1"/>
  <c r="AE87" i="51" s="1" a="1"/>
  <c r="AE87" i="51" s="1"/>
  <c r="AD87" i="51" s="1"/>
  <c r="AC87" i="51" s="1"/>
  <c r="AH49" i="51"/>
  <c r="L10" i="52"/>
  <c r="L15" i="52"/>
  <c r="N31" i="52"/>
  <c r="L118" i="52"/>
  <c r="F90" i="52"/>
  <c r="G90" i="52" s="1"/>
  <c r="AE90" i="52" s="1" a="1"/>
  <c r="AE90" i="52" s="1"/>
  <c r="AD90" i="52" s="1"/>
  <c r="AC90" i="52" s="1"/>
  <c r="N84" i="53"/>
  <c r="Y114" i="53"/>
  <c r="AH49" i="53"/>
  <c r="M78" i="54"/>
  <c r="N105" i="54"/>
  <c r="S15" i="55"/>
  <c r="F112" i="55"/>
  <c r="G112" i="55" s="1"/>
  <c r="F98" i="55"/>
  <c r="G98" i="55" s="1"/>
  <c r="AE98" i="55" s="1" a="1"/>
  <c r="AE98" i="55" s="1"/>
  <c r="AD98" i="55" s="1"/>
  <c r="AC98" i="55" s="1"/>
  <c r="AG60" i="55"/>
  <c r="L35" i="56"/>
  <c r="F98" i="56"/>
  <c r="G98" i="56" s="1"/>
  <c r="F51" i="59"/>
  <c r="G51" i="59" s="1"/>
  <c r="AE51" i="59" s="1" a="1"/>
  <c r="AE51" i="59" s="1"/>
  <c r="AD51" i="59" s="1"/>
  <c r="AC51" i="59" s="1"/>
  <c r="M59" i="59"/>
  <c r="F74" i="39"/>
  <c r="G74" i="39" s="1"/>
  <c r="W74" i="39" s="1"/>
  <c r="AX74" i="39"/>
  <c r="F68" i="39"/>
  <c r="G68" i="39" s="1"/>
  <c r="S68" i="39" s="1"/>
  <c r="AX68" i="39"/>
  <c r="F83" i="41"/>
  <c r="G83" i="41" s="1"/>
  <c r="AX83" i="41"/>
  <c r="F112" i="42"/>
  <c r="G112" i="42" s="1"/>
  <c r="AX112" i="42"/>
  <c r="F104" i="42"/>
  <c r="G104" i="42" s="1"/>
  <c r="AX104" i="42"/>
  <c r="F97" i="42"/>
  <c r="G97" i="42" s="1"/>
  <c r="AX97" i="42"/>
  <c r="F75" i="42"/>
  <c r="G75" i="42" s="1"/>
  <c r="S75" i="42" s="1"/>
  <c r="AX75" i="42"/>
  <c r="F108" i="43"/>
  <c r="G108" i="43" s="1"/>
  <c r="AX108" i="43"/>
  <c r="F71" i="43"/>
  <c r="G71" i="43" s="1"/>
  <c r="AX71" i="43"/>
  <c r="F20" i="43"/>
  <c r="G20" i="43" s="1"/>
  <c r="AX20" i="43"/>
  <c r="F124" i="44"/>
  <c r="G124" i="44" s="1"/>
  <c r="AX124" i="44"/>
  <c r="F100" i="44"/>
  <c r="G100" i="44" s="1"/>
  <c r="AX100" i="44"/>
  <c r="F77" i="44"/>
  <c r="G77" i="44" s="1"/>
  <c r="AX77" i="44"/>
  <c r="F69" i="44"/>
  <c r="G69" i="44" s="1"/>
  <c r="Q69" i="44" s="1"/>
  <c r="BA69" i="44" s="1"/>
  <c r="BB69" i="44" s="1"/>
  <c r="AX69" i="44"/>
  <c r="AH32" i="44"/>
  <c r="AX32" i="44"/>
  <c r="BB32" i="44" s="1"/>
  <c r="V70" i="44"/>
  <c r="AY70" i="44" s="1"/>
  <c r="F113" i="45"/>
  <c r="G113" i="45" s="1"/>
  <c r="AX113" i="45"/>
  <c r="F98" i="45"/>
  <c r="G98" i="45" s="1"/>
  <c r="AX98" i="45"/>
  <c r="AH52" i="45"/>
  <c r="AX52" i="45"/>
  <c r="BB52" i="45" s="1"/>
  <c r="F112" i="46"/>
  <c r="AX112" i="46"/>
  <c r="F8" i="46"/>
  <c r="AX8" i="46"/>
  <c r="AB83" i="47"/>
  <c r="F129" i="47"/>
  <c r="G129" i="47" s="1"/>
  <c r="AX129" i="47"/>
  <c r="F105" i="47"/>
  <c r="G105" i="47" s="1"/>
  <c r="P105" i="47" s="1"/>
  <c r="AX105" i="47"/>
  <c r="F97" i="47"/>
  <c r="G97" i="47" s="1"/>
  <c r="AX97" i="47"/>
  <c r="F81" i="47"/>
  <c r="G81" i="47" s="1"/>
  <c r="AX81" i="47"/>
  <c r="AG66" i="47"/>
  <c r="AX66" i="47"/>
  <c r="AG59" i="47"/>
  <c r="AX59" i="47"/>
  <c r="BB59" i="47" s="1"/>
  <c r="F45" i="47"/>
  <c r="G45" i="47" s="1"/>
  <c r="AX45" i="47"/>
  <c r="F21" i="47"/>
  <c r="G21" i="47" s="1"/>
  <c r="AX21" i="47"/>
  <c r="Q116" i="52"/>
  <c r="BA116" i="52" s="1"/>
  <c r="AA26" i="54"/>
  <c r="Q51" i="54"/>
  <c r="BA51" i="54" s="1"/>
  <c r="BB51" i="54" s="1"/>
  <c r="Y107" i="54"/>
  <c r="AG41" i="55"/>
  <c r="F58" i="57"/>
  <c r="G58" i="57" s="1"/>
  <c r="L114" i="58"/>
  <c r="Y62" i="58"/>
  <c r="Y47" i="58"/>
  <c r="F66" i="59"/>
  <c r="G66" i="59" s="1"/>
  <c r="AE66" i="59" s="1" a="1"/>
  <c r="AE66" i="59" s="1"/>
  <c r="AD66" i="59" s="1"/>
  <c r="AC66" i="59" s="1"/>
  <c r="F114" i="38"/>
  <c r="G114" i="38" s="1"/>
  <c r="Q114" i="38" s="1"/>
  <c r="BA114" i="38" s="1"/>
  <c r="AX114" i="38"/>
  <c r="F106" i="38"/>
  <c r="G106" i="38" s="1"/>
  <c r="AX106" i="38"/>
  <c r="F80" i="39"/>
  <c r="G80" i="39" s="1"/>
  <c r="AX80" i="39"/>
  <c r="F67" i="39"/>
  <c r="G67" i="39" s="1"/>
  <c r="AX67" i="39"/>
  <c r="F99" i="40"/>
  <c r="G99" i="40" s="1"/>
  <c r="AX99" i="40"/>
  <c r="F90" i="41"/>
  <c r="G90" i="41" s="1"/>
  <c r="AX90" i="41"/>
  <c r="F82" i="41"/>
  <c r="G82" i="41" s="1"/>
  <c r="AX82" i="41"/>
  <c r="AH26" i="42"/>
  <c r="AX26" i="42"/>
  <c r="AH19" i="42"/>
  <c r="AX19" i="42"/>
  <c r="F11" i="42"/>
  <c r="G11" i="42" s="1"/>
  <c r="AX11" i="42"/>
  <c r="AH3" i="42"/>
  <c r="AX3" i="42"/>
  <c r="F123" i="43"/>
  <c r="G123" i="43" s="1"/>
  <c r="AX123" i="43"/>
  <c r="F107" i="43"/>
  <c r="G107" i="43" s="1"/>
  <c r="Z107" i="43" s="1"/>
  <c r="AZ107" i="43" s="1"/>
  <c r="AX107" i="43"/>
  <c r="F78" i="43"/>
  <c r="G78" i="43" s="1"/>
  <c r="AX78" i="43"/>
  <c r="AG49" i="38"/>
  <c r="F127" i="46"/>
  <c r="AX127" i="46"/>
  <c r="F111" i="46"/>
  <c r="AX111" i="46"/>
  <c r="F103" i="46"/>
  <c r="AX103" i="46"/>
  <c r="F95" i="46"/>
  <c r="G95" i="46" s="1"/>
  <c r="AE95" i="46" s="1" a="1"/>
  <c r="AE95" i="46" s="1"/>
  <c r="AD95" i="46" s="1"/>
  <c r="AX95" i="46"/>
  <c r="F87" i="46"/>
  <c r="AX87" i="46"/>
  <c r="F79" i="46"/>
  <c r="AX79" i="46"/>
  <c r="F71" i="46"/>
  <c r="AX71" i="46"/>
  <c r="F63" i="46"/>
  <c r="G63" i="46" s="1"/>
  <c r="AE63" i="46" s="1" a="1"/>
  <c r="AE63" i="46" s="1"/>
  <c r="AD63" i="46" s="1"/>
  <c r="AX63" i="46"/>
  <c r="F55" i="46"/>
  <c r="G55" i="46" s="1"/>
  <c r="AX55" i="46"/>
  <c r="F15" i="46"/>
  <c r="AX15" i="46"/>
  <c r="F109" i="47"/>
  <c r="G109" i="47" s="1"/>
  <c r="F128" i="47"/>
  <c r="G128" i="47" s="1"/>
  <c r="AX128" i="47"/>
  <c r="F120" i="47"/>
  <c r="G120" i="47" s="1"/>
  <c r="AX120" i="47"/>
  <c r="F112" i="47"/>
  <c r="G112" i="47" s="1"/>
  <c r="AX112" i="47"/>
  <c r="F104" i="47"/>
  <c r="G104" i="47" s="1"/>
  <c r="AE104" i="47" s="1" a="1"/>
  <c r="AE104" i="47" s="1"/>
  <c r="AD104" i="47" s="1"/>
  <c r="AC104" i="47" s="1"/>
  <c r="AX104" i="47"/>
  <c r="F96" i="47"/>
  <c r="G96" i="47" s="1"/>
  <c r="AX96" i="47"/>
  <c r="F88" i="47"/>
  <c r="G88" i="47" s="1"/>
  <c r="AX88" i="47"/>
  <c r="F73" i="47"/>
  <c r="G73" i="47" s="1"/>
  <c r="AX73" i="47"/>
  <c r="AH4" i="47"/>
  <c r="AX4" i="47"/>
  <c r="F103" i="48"/>
  <c r="G103" i="48" s="1"/>
  <c r="P103" i="48" s="1"/>
  <c r="F119" i="48"/>
  <c r="G119" i="48" s="1"/>
  <c r="L48" i="49"/>
  <c r="L60" i="49"/>
  <c r="AH61" i="49"/>
  <c r="F97" i="49"/>
  <c r="G97" i="49" s="1"/>
  <c r="R97" i="49" s="1"/>
  <c r="AG61" i="49"/>
  <c r="W54" i="51"/>
  <c r="M10" i="52"/>
  <c r="AG10" i="52" s="1"/>
  <c r="U42" i="52"/>
  <c r="F102" i="54"/>
  <c r="G102" i="54" s="1"/>
  <c r="N20" i="55"/>
  <c r="N35" i="56"/>
  <c r="L19" i="57"/>
  <c r="M114" i="58"/>
  <c r="L59" i="59"/>
  <c r="F110" i="59"/>
  <c r="G110" i="59" s="1"/>
  <c r="F114" i="59"/>
  <c r="G114" i="59" s="1"/>
  <c r="F102" i="59"/>
  <c r="G102" i="59" s="1"/>
  <c r="AE102" i="59" s="1" a="1"/>
  <c r="AE102" i="59" s="1"/>
  <c r="AD102" i="59" s="1"/>
  <c r="AC102" i="59" s="1"/>
  <c r="F83" i="59"/>
  <c r="G83" i="59" s="1"/>
  <c r="AG66" i="59"/>
  <c r="F120" i="38"/>
  <c r="G120" i="38" s="1"/>
  <c r="AX120" i="38"/>
  <c r="F105" i="38"/>
  <c r="G105" i="38" s="1"/>
  <c r="AX105" i="38"/>
  <c r="F82" i="38"/>
  <c r="G82" i="38" s="1"/>
  <c r="AX82" i="38"/>
  <c r="F74" i="38"/>
  <c r="G74" i="38" s="1"/>
  <c r="Q74" i="38" s="1"/>
  <c r="BA74" i="38" s="1"/>
  <c r="AX74" i="38"/>
  <c r="F100" i="39"/>
  <c r="G100" i="39" s="1"/>
  <c r="AX100" i="39"/>
  <c r="F93" i="39"/>
  <c r="G93" i="39" s="1"/>
  <c r="AX93" i="39"/>
  <c r="F79" i="39"/>
  <c r="G79" i="39" s="1"/>
  <c r="AX79" i="39"/>
  <c r="F73" i="39"/>
  <c r="G73" i="39" s="1"/>
  <c r="AE73" i="39" s="1" a="1"/>
  <c r="AE73" i="39" s="1"/>
  <c r="AD73" i="39" s="1"/>
  <c r="AC73" i="39" s="1"/>
  <c r="AX73" i="39"/>
  <c r="F26" i="39"/>
  <c r="G26" i="39" s="1"/>
  <c r="AX26" i="39"/>
  <c r="F18" i="39"/>
  <c r="G18" i="39" s="1"/>
  <c r="AX18" i="39"/>
  <c r="F122" i="40"/>
  <c r="G122" i="40" s="1"/>
  <c r="AX122" i="40"/>
  <c r="F114" i="40"/>
  <c r="G114" i="40" s="1"/>
  <c r="AX114" i="40"/>
  <c r="F81" i="41"/>
  <c r="G81" i="41" s="1"/>
  <c r="Z81" i="41" s="1"/>
  <c r="AZ81" i="41" s="1"/>
  <c r="AX81" i="41"/>
  <c r="F42" i="41"/>
  <c r="G42" i="41" s="1"/>
  <c r="AX42" i="41"/>
  <c r="F81" i="42"/>
  <c r="G81" i="42" s="1"/>
  <c r="AX81" i="42"/>
  <c r="F114" i="43"/>
  <c r="G114" i="43" s="1"/>
  <c r="AX114" i="43"/>
  <c r="F106" i="43"/>
  <c r="G106" i="43" s="1"/>
  <c r="AX106" i="43"/>
  <c r="F77" i="43"/>
  <c r="G77" i="43" s="1"/>
  <c r="AX77" i="43"/>
  <c r="F122" i="44"/>
  <c r="G122" i="44" s="1"/>
  <c r="Q122" i="44" s="1"/>
  <c r="BA122" i="44" s="1"/>
  <c r="AX122" i="44"/>
  <c r="F114" i="44"/>
  <c r="G114" i="44" s="1"/>
  <c r="V114" i="44" s="1"/>
  <c r="AY114" i="44" s="1"/>
  <c r="AX114" i="44"/>
  <c r="F106" i="44"/>
  <c r="G106" i="44" s="1"/>
  <c r="AX106" i="44"/>
  <c r="F98" i="44"/>
  <c r="G98" i="44" s="1"/>
  <c r="Z98" i="44" s="1"/>
  <c r="AZ98" i="44" s="1"/>
  <c r="AX98" i="44"/>
  <c r="F83" i="44"/>
  <c r="G83" i="44" s="1"/>
  <c r="S83" i="44" s="1"/>
  <c r="AX83" i="44"/>
  <c r="F6" i="44"/>
  <c r="G6" i="44" s="1"/>
  <c r="AU6" i="44" s="1"/>
  <c r="AX6" i="44"/>
  <c r="F125" i="45"/>
  <c r="G125" i="45" s="1"/>
  <c r="F50" i="45"/>
  <c r="G50" i="45" s="1"/>
  <c r="U50" i="45" s="1"/>
  <c r="F102" i="46"/>
  <c r="G102" i="46" s="1"/>
  <c r="AX102" i="46"/>
  <c r="F94" i="46"/>
  <c r="G94" i="46" s="1"/>
  <c r="AE94" i="46" s="1" a="1"/>
  <c r="AE94" i="46" s="1"/>
  <c r="AD94" i="46" s="1"/>
  <c r="AX94" i="46"/>
  <c r="F86" i="46"/>
  <c r="AX86" i="46"/>
  <c r="AX46" i="46"/>
  <c r="F52" i="47"/>
  <c r="G52" i="47" s="1"/>
  <c r="F107" i="47"/>
  <c r="G107" i="47" s="1"/>
  <c r="S107" i="47" s="1"/>
  <c r="F87" i="47"/>
  <c r="G87" i="47" s="1"/>
  <c r="Z87" i="47" s="1"/>
  <c r="AZ87" i="47" s="1"/>
  <c r="AX87" i="47"/>
  <c r="F58" i="47"/>
  <c r="G58" i="47" s="1"/>
  <c r="AX58" i="47"/>
  <c r="F21" i="48"/>
  <c r="G21" i="48" s="1"/>
  <c r="Y21" i="48" s="1"/>
  <c r="F112" i="48"/>
  <c r="G112" i="48" s="1"/>
  <c r="V112" i="48" s="1"/>
  <c r="AY112" i="48" s="1"/>
  <c r="F49" i="48"/>
  <c r="G49" i="48" s="1"/>
  <c r="AE49" i="48" s="1" a="1"/>
  <c r="AE49" i="48" s="1"/>
  <c r="AD49" i="48" s="1"/>
  <c r="AC49" i="48" s="1"/>
  <c r="AH2" i="49"/>
  <c r="AH22" i="49"/>
  <c r="F25" i="49"/>
  <c r="G25" i="49" s="1"/>
  <c r="F38" i="49"/>
  <c r="G38" i="49" s="1"/>
  <c r="AH46" i="49"/>
  <c r="AH57" i="49"/>
  <c r="N60" i="49"/>
  <c r="F69" i="49"/>
  <c r="G69" i="49" s="1"/>
  <c r="F74" i="49"/>
  <c r="G74" i="49" s="1"/>
  <c r="F128" i="49"/>
  <c r="G128" i="49" s="1"/>
  <c r="F3" i="50"/>
  <c r="G3" i="50" s="1"/>
  <c r="AH17" i="50"/>
  <c r="F19" i="50"/>
  <c r="G19" i="50" s="1"/>
  <c r="F36" i="50"/>
  <c r="G36" i="50" s="1"/>
  <c r="F46" i="50"/>
  <c r="G46" i="50" s="1"/>
  <c r="AH53" i="50"/>
  <c r="F84" i="50"/>
  <c r="G84" i="50" s="1"/>
  <c r="F99" i="50"/>
  <c r="G99" i="50" s="1"/>
  <c r="N110" i="50"/>
  <c r="F113" i="50"/>
  <c r="G113" i="50" s="1"/>
  <c r="AE113" i="50" s="1" a="1"/>
  <c r="AE113" i="50" s="1"/>
  <c r="AD113" i="50" s="1"/>
  <c r="AC113" i="50" s="1"/>
  <c r="F33" i="50"/>
  <c r="G33" i="50" s="1"/>
  <c r="AG32" i="50"/>
  <c r="F13" i="51"/>
  <c r="G13" i="51" s="1"/>
  <c r="F18" i="51"/>
  <c r="G18" i="51" s="1"/>
  <c r="F40" i="51"/>
  <c r="G40" i="51" s="1"/>
  <c r="AE40" i="51" s="1" a="1"/>
  <c r="AE40" i="51" s="1"/>
  <c r="AD40" i="51" s="1"/>
  <c r="AC40" i="51" s="1"/>
  <c r="F86" i="51"/>
  <c r="G86" i="51" s="1"/>
  <c r="F89" i="51"/>
  <c r="G89" i="51" s="1"/>
  <c r="F94" i="51"/>
  <c r="G94" i="51" s="1"/>
  <c r="S94" i="51" s="1"/>
  <c r="F100" i="51"/>
  <c r="G100" i="51" s="1"/>
  <c r="F123" i="51"/>
  <c r="G123" i="51" s="1"/>
  <c r="P92" i="51"/>
  <c r="AH21" i="52"/>
  <c r="F29" i="52"/>
  <c r="G29" i="52" s="1"/>
  <c r="AE29" i="52" s="1" a="1"/>
  <c r="AE29" i="52" s="1"/>
  <c r="AD29" i="52" s="1"/>
  <c r="AC29" i="52" s="1"/>
  <c r="L40" i="52"/>
  <c r="F44" i="52"/>
  <c r="G44" i="52" s="1"/>
  <c r="AH55" i="52"/>
  <c r="N61" i="52"/>
  <c r="F79" i="52"/>
  <c r="G79" i="52" s="1"/>
  <c r="AE79" i="52" s="1" a="1"/>
  <c r="AE79" i="52" s="1"/>
  <c r="AD79" i="52" s="1"/>
  <c r="AC79" i="52" s="1"/>
  <c r="F96" i="52"/>
  <c r="G96" i="52" s="1"/>
  <c r="F107" i="52"/>
  <c r="G107" i="52" s="1"/>
  <c r="AE107" i="52" s="1" a="1"/>
  <c r="AE107" i="52" s="1"/>
  <c r="AD107" i="52" s="1"/>
  <c r="AC107" i="52" s="1"/>
  <c r="AH34" i="52"/>
  <c r="Z4" i="53"/>
  <c r="AZ4" i="53" s="1"/>
  <c r="BB4" i="53" s="1"/>
  <c r="F12" i="53"/>
  <c r="G12" i="53" s="1"/>
  <c r="Q32" i="53"/>
  <c r="BA32" i="53" s="1"/>
  <c r="BB32" i="53" s="1"/>
  <c r="F52" i="53"/>
  <c r="G52" i="53" s="1"/>
  <c r="Z83" i="53"/>
  <c r="AZ83" i="53" s="1"/>
  <c r="BB83" i="53" s="1"/>
  <c r="F104" i="53"/>
  <c r="G104" i="53" s="1"/>
  <c r="F118" i="53"/>
  <c r="G118" i="53" s="1"/>
  <c r="Y118" i="53" s="1"/>
  <c r="F15" i="54"/>
  <c r="G15" i="54" s="1"/>
  <c r="F37" i="54"/>
  <c r="G37" i="54" s="1"/>
  <c r="AH40" i="54"/>
  <c r="F46" i="54"/>
  <c r="G46" i="54" s="1"/>
  <c r="F110" i="54"/>
  <c r="G110" i="54" s="1"/>
  <c r="AE110" i="54" s="1" a="1"/>
  <c r="AE110" i="54" s="1"/>
  <c r="AD110" i="54" s="1"/>
  <c r="AC110" i="54" s="1"/>
  <c r="F114" i="54"/>
  <c r="G114" i="54" s="1"/>
  <c r="F121" i="54"/>
  <c r="G121" i="54" s="1"/>
  <c r="AH5" i="55"/>
  <c r="F13" i="55"/>
  <c r="G13" i="55" s="1"/>
  <c r="F14" i="55"/>
  <c r="G14" i="55" s="1"/>
  <c r="F19" i="55"/>
  <c r="G19" i="55" s="1"/>
  <c r="AE19" i="55" s="1" a="1"/>
  <c r="AE19" i="55" s="1"/>
  <c r="AD19" i="55" s="1"/>
  <c r="AC19" i="55" s="1"/>
  <c r="AH22" i="55"/>
  <c r="F32" i="55"/>
  <c r="G32" i="55" s="1"/>
  <c r="F46" i="55"/>
  <c r="G46" i="55" s="1"/>
  <c r="AH53" i="55"/>
  <c r="F63" i="55"/>
  <c r="G63" i="55" s="1"/>
  <c r="M64" i="55"/>
  <c r="F72" i="55"/>
  <c r="G72" i="55" s="1"/>
  <c r="F87" i="55"/>
  <c r="G87" i="55" s="1"/>
  <c r="AA87" i="55" s="1"/>
  <c r="F90" i="55"/>
  <c r="G90" i="55" s="1"/>
  <c r="F99" i="55"/>
  <c r="G99" i="55" s="1"/>
  <c r="F109" i="55"/>
  <c r="G109" i="55" s="1"/>
  <c r="F111" i="55"/>
  <c r="G111" i="55" s="1"/>
  <c r="F125" i="55"/>
  <c r="G125" i="55" s="1"/>
  <c r="F58" i="55"/>
  <c r="G58" i="55" s="1"/>
  <c r="AG68" i="55"/>
  <c r="AH5" i="56"/>
  <c r="AH7" i="56"/>
  <c r="AH13" i="56"/>
  <c r="F19" i="56"/>
  <c r="G19" i="56" s="1"/>
  <c r="Z20" i="56"/>
  <c r="AZ20" i="56" s="1"/>
  <c r="AH40" i="56"/>
  <c r="AH52" i="56"/>
  <c r="L59" i="56"/>
  <c r="F63" i="56"/>
  <c r="G63" i="56" s="1"/>
  <c r="F84" i="56"/>
  <c r="G84" i="56" s="1"/>
  <c r="F92" i="56"/>
  <c r="G92" i="56" s="1"/>
  <c r="AE92" i="56" s="1" a="1"/>
  <c r="AE92" i="56" s="1"/>
  <c r="AD92" i="56" s="1"/>
  <c r="AC92" i="56" s="1"/>
  <c r="F115" i="56"/>
  <c r="G115" i="56" s="1"/>
  <c r="F126" i="56"/>
  <c r="G126" i="56" s="1"/>
  <c r="F34" i="56"/>
  <c r="G34" i="56" s="1"/>
  <c r="AH13" i="57"/>
  <c r="F27" i="57"/>
  <c r="G27" i="57" s="1"/>
  <c r="AH37" i="57"/>
  <c r="AH51" i="57"/>
  <c r="F56" i="57"/>
  <c r="G56" i="57" s="1"/>
  <c r="F59" i="57"/>
  <c r="G59" i="57" s="1"/>
  <c r="AB59" i="57" s="1"/>
  <c r="F107" i="57"/>
  <c r="G107" i="57" s="1"/>
  <c r="L110" i="57"/>
  <c r="F112" i="57"/>
  <c r="G112" i="57" s="1"/>
  <c r="F34" i="57"/>
  <c r="G34" i="57" s="1"/>
  <c r="AH3" i="58"/>
  <c r="AH23" i="58"/>
  <c r="AH65" i="58"/>
  <c r="F70" i="58"/>
  <c r="G70" i="58" s="1"/>
  <c r="F71" i="58"/>
  <c r="G71" i="58" s="1"/>
  <c r="F78" i="58"/>
  <c r="G78" i="58" s="1"/>
  <c r="F79" i="58"/>
  <c r="G79" i="58" s="1"/>
  <c r="AE79" i="58" s="1" a="1"/>
  <c r="AE79" i="58" s="1"/>
  <c r="AD79" i="58" s="1"/>
  <c r="AC79" i="58" s="1"/>
  <c r="F91" i="58"/>
  <c r="G91" i="58" s="1"/>
  <c r="F104" i="58"/>
  <c r="G104" i="58" s="1"/>
  <c r="F110" i="58"/>
  <c r="G110" i="58" s="1"/>
  <c r="F121" i="58"/>
  <c r="G121" i="58" s="1"/>
  <c r="F34" i="58"/>
  <c r="G34" i="58" s="1"/>
  <c r="AG70" i="59"/>
  <c r="AG61" i="59"/>
  <c r="F73" i="38"/>
  <c r="G73" i="38" s="1"/>
  <c r="AX73" i="38"/>
  <c r="F121" i="39"/>
  <c r="G121" i="39" s="1"/>
  <c r="S121" i="39" s="1"/>
  <c r="AX121" i="39"/>
  <c r="F106" i="39"/>
  <c r="G106" i="39" s="1"/>
  <c r="AX106" i="39"/>
  <c r="F113" i="40"/>
  <c r="G113" i="40" s="1"/>
  <c r="P113" i="40" s="1"/>
  <c r="AX113" i="40"/>
  <c r="F105" i="40"/>
  <c r="G105" i="40" s="1"/>
  <c r="AX105" i="40"/>
  <c r="F97" i="40"/>
  <c r="G97" i="40" s="1"/>
  <c r="AE97" i="40" s="1" a="1"/>
  <c r="AE97" i="40" s="1"/>
  <c r="AD97" i="40" s="1"/>
  <c r="AC97" i="40" s="1"/>
  <c r="AX97" i="40"/>
  <c r="F68" i="40"/>
  <c r="G68" i="40" s="1"/>
  <c r="AX68" i="40"/>
  <c r="F117" i="41"/>
  <c r="G117" i="41" s="1"/>
  <c r="AX117" i="41"/>
  <c r="F123" i="42"/>
  <c r="G123" i="42" s="1"/>
  <c r="AX123" i="42"/>
  <c r="F109" i="42"/>
  <c r="G109" i="42" s="1"/>
  <c r="AX109" i="42"/>
  <c r="F88" i="42"/>
  <c r="G88" i="42" s="1"/>
  <c r="AX88" i="42"/>
  <c r="F72" i="42"/>
  <c r="G72" i="42" s="1"/>
  <c r="AX72" i="42"/>
  <c r="F129" i="43"/>
  <c r="G129" i="43" s="1"/>
  <c r="W129" i="43" s="1"/>
  <c r="AX129" i="43"/>
  <c r="F121" i="43"/>
  <c r="G121" i="43" s="1"/>
  <c r="AX121" i="43"/>
  <c r="F105" i="43"/>
  <c r="G105" i="43" s="1"/>
  <c r="AX105" i="43"/>
  <c r="F98" i="43"/>
  <c r="G98" i="43" s="1"/>
  <c r="AX98" i="43"/>
  <c r="F76" i="43"/>
  <c r="G76" i="43" s="1"/>
  <c r="W76" i="43" s="1"/>
  <c r="AX76" i="43"/>
  <c r="F68" i="43"/>
  <c r="G68" i="43" s="1"/>
  <c r="AX68" i="43"/>
  <c r="AG62" i="43"/>
  <c r="AX62" i="43"/>
  <c r="F105" i="44"/>
  <c r="G105" i="44" s="1"/>
  <c r="R105" i="44" s="1"/>
  <c r="AX105" i="44"/>
  <c r="F82" i="44"/>
  <c r="G82" i="44" s="1"/>
  <c r="AX82" i="44"/>
  <c r="D21" i="44"/>
  <c r="AX21" i="44"/>
  <c r="AH13" i="44"/>
  <c r="AX13" i="44"/>
  <c r="F110" i="45"/>
  <c r="G110" i="45" s="1"/>
  <c r="AX110" i="45"/>
  <c r="F34" i="45"/>
  <c r="G34" i="45" s="1"/>
  <c r="AX34" i="45"/>
  <c r="F125" i="46"/>
  <c r="AX125" i="46"/>
  <c r="F117" i="46"/>
  <c r="AX117" i="46"/>
  <c r="F109" i="46"/>
  <c r="AX109" i="46"/>
  <c r="F101" i="46"/>
  <c r="G101" i="46" s="1"/>
  <c r="AX101" i="46"/>
  <c r="F93" i="46"/>
  <c r="G93" i="46" s="1"/>
  <c r="AX93" i="46"/>
  <c r="F53" i="46"/>
  <c r="AX53" i="46"/>
  <c r="AX45" i="46"/>
  <c r="AH13" i="47"/>
  <c r="R20" i="47"/>
  <c r="F41" i="47"/>
  <c r="G41" i="47" s="1"/>
  <c r="F126" i="47"/>
  <c r="G126" i="47" s="1"/>
  <c r="S126" i="47" s="1"/>
  <c r="AX126" i="47"/>
  <c r="F110" i="47"/>
  <c r="G110" i="47" s="1"/>
  <c r="AX110" i="47"/>
  <c r="F102" i="47"/>
  <c r="G102" i="47" s="1"/>
  <c r="AX102" i="47"/>
  <c r="F94" i="47"/>
  <c r="G94" i="47" s="1"/>
  <c r="S94" i="47" s="1"/>
  <c r="AX94" i="47"/>
  <c r="A42" i="47"/>
  <c r="AX42" i="47"/>
  <c r="F5" i="48"/>
  <c r="G5" i="48" s="1"/>
  <c r="W5" i="48" s="1"/>
  <c r="L21" i="48"/>
  <c r="F36" i="48"/>
  <c r="G36" i="48" s="1"/>
  <c r="V36" i="48" s="1"/>
  <c r="AY36" i="48" s="1"/>
  <c r="Y64" i="48"/>
  <c r="F22" i="49"/>
  <c r="G22" i="49" s="1"/>
  <c r="AE22" i="49" s="1" a="1"/>
  <c r="AE22" i="49" s="1"/>
  <c r="AD22" i="49" s="1"/>
  <c r="AC22" i="49" s="1"/>
  <c r="F30" i="49"/>
  <c r="G30" i="49" s="1"/>
  <c r="F57" i="49"/>
  <c r="G57" i="49" s="1"/>
  <c r="F113" i="49"/>
  <c r="G113" i="49" s="1"/>
  <c r="F123" i="49"/>
  <c r="G123" i="49" s="1"/>
  <c r="F32" i="50"/>
  <c r="G32" i="50" s="1"/>
  <c r="F42" i="50"/>
  <c r="G42" i="50" s="1"/>
  <c r="F101" i="50"/>
  <c r="G101" i="50" s="1"/>
  <c r="F109" i="50"/>
  <c r="G109" i="50" s="1"/>
  <c r="F119" i="50"/>
  <c r="G119" i="50" s="1"/>
  <c r="P119" i="50" s="1"/>
  <c r="F126" i="50"/>
  <c r="G126" i="50" s="1"/>
  <c r="AE126" i="50" s="1" a="1"/>
  <c r="AE126" i="50" s="1"/>
  <c r="AD126" i="50" s="1"/>
  <c r="AC126" i="50" s="1"/>
  <c r="AH64" i="50"/>
  <c r="AB51" i="51"/>
  <c r="N54" i="51"/>
  <c r="F110" i="51"/>
  <c r="G110" i="51" s="1"/>
  <c r="F113" i="51"/>
  <c r="G113" i="51" s="1"/>
  <c r="F17" i="51"/>
  <c r="G17" i="51" s="1"/>
  <c r="M40" i="52"/>
  <c r="S87" i="52"/>
  <c r="N92" i="52"/>
  <c r="F26" i="52"/>
  <c r="G26" i="52" s="1"/>
  <c r="F129" i="53"/>
  <c r="G129" i="53" s="1"/>
  <c r="F9" i="53"/>
  <c r="G9" i="53" s="1"/>
  <c r="F68" i="54"/>
  <c r="G68" i="54" s="1"/>
  <c r="V85" i="54"/>
  <c r="AY85" i="54" s="1"/>
  <c r="F72" i="54"/>
  <c r="G72" i="54" s="1"/>
  <c r="F57" i="55"/>
  <c r="G57" i="55" s="1"/>
  <c r="F120" i="55"/>
  <c r="G120" i="55" s="1"/>
  <c r="Y120" i="55" s="1"/>
  <c r="F124" i="55"/>
  <c r="G124" i="55" s="1"/>
  <c r="Y124" i="55" s="1"/>
  <c r="F34" i="55"/>
  <c r="G34" i="55" s="1"/>
  <c r="F71" i="56"/>
  <c r="G71" i="56" s="1"/>
  <c r="F86" i="56"/>
  <c r="G86" i="56" s="1"/>
  <c r="N92" i="56"/>
  <c r="F112" i="56"/>
  <c r="G112" i="56" s="1"/>
  <c r="F26" i="56"/>
  <c r="G26" i="56" s="1"/>
  <c r="AE26" i="56" s="1" a="1"/>
  <c r="AE26" i="56" s="1"/>
  <c r="AD26" i="56" s="1"/>
  <c r="AC26" i="56" s="1"/>
  <c r="P78" i="57"/>
  <c r="F95" i="57"/>
  <c r="G95" i="57" s="1"/>
  <c r="Y95" i="57" s="1"/>
  <c r="N110" i="57"/>
  <c r="F120" i="57"/>
  <c r="G120" i="57" s="1"/>
  <c r="F89" i="57"/>
  <c r="G89" i="57" s="1"/>
  <c r="M91" i="58"/>
  <c r="N98" i="58"/>
  <c r="N110" i="58"/>
  <c r="AA82" i="59"/>
  <c r="Q78" i="12"/>
  <c r="BA78" i="12" s="1"/>
  <c r="Y78" i="12"/>
  <c r="AS78" i="12"/>
  <c r="AF78" i="12" s="1"/>
  <c r="U78" i="12"/>
  <c r="S78" i="12"/>
  <c r="AB78" i="12"/>
  <c r="W78" i="12"/>
  <c r="R78" i="12"/>
  <c r="P78" i="12"/>
  <c r="V78" i="12"/>
  <c r="AY78" i="12" s="1"/>
  <c r="AA78" i="12"/>
  <c r="Z78" i="12"/>
  <c r="AZ78" i="12" s="1"/>
  <c r="Q39" i="12"/>
  <c r="BA39" i="12" s="1"/>
  <c r="BB39" i="12" s="1"/>
  <c r="AB39" i="12"/>
  <c r="AE39" i="12" a="1"/>
  <c r="AE39" i="12" s="1"/>
  <c r="AA39" i="12"/>
  <c r="Z39" i="12"/>
  <c r="AZ39" i="12" s="1"/>
  <c r="W39" i="12"/>
  <c r="V39" i="12"/>
  <c r="AY39" i="12" s="1"/>
  <c r="P39" i="12"/>
  <c r="Y39" i="12"/>
  <c r="AU39" i="12"/>
  <c r="R39" i="12"/>
  <c r="U39" i="12"/>
  <c r="S39" i="12"/>
  <c r="F100" i="12"/>
  <c r="G100" i="12" s="1"/>
  <c r="Y100" i="12" s="1"/>
  <c r="D77" i="12"/>
  <c r="A77" i="12"/>
  <c r="AH49" i="12"/>
  <c r="F49" i="12"/>
  <c r="G49" i="12" s="1"/>
  <c r="AE49" i="12" s="1" a="1"/>
  <c r="AE49" i="12" s="1"/>
  <c r="AD49" i="12" s="1"/>
  <c r="AC49" i="12" s="1"/>
  <c r="AZ18" i="12"/>
  <c r="AY18" i="12"/>
  <c r="Q71" i="12"/>
  <c r="BA71" i="12" s="1"/>
  <c r="P71" i="12"/>
  <c r="S71" i="12"/>
  <c r="L71" i="12"/>
  <c r="V71" i="12"/>
  <c r="AY71" i="12" s="1"/>
  <c r="R71" i="12"/>
  <c r="N71" i="12"/>
  <c r="N29" i="12"/>
  <c r="L29" i="12"/>
  <c r="N22" i="12"/>
  <c r="V22" i="12"/>
  <c r="AY22" i="12" s="1"/>
  <c r="M22" i="12"/>
  <c r="Y103" i="12"/>
  <c r="A26" i="12"/>
  <c r="BC26" i="12" s="1"/>
  <c r="D26" i="12"/>
  <c r="F104" i="12"/>
  <c r="G104" i="12" s="1"/>
  <c r="U104" i="12" s="1"/>
  <c r="F76" i="12"/>
  <c r="G76" i="12" s="1"/>
  <c r="AE76" i="12" s="1" a="1"/>
  <c r="AE76" i="12" s="1"/>
  <c r="AD76" i="12" s="1"/>
  <c r="AC76" i="12" s="1"/>
  <c r="AH55" i="12"/>
  <c r="F55" i="12"/>
  <c r="G55" i="12" s="1"/>
  <c r="A55" i="12"/>
  <c r="N121" i="12"/>
  <c r="M121" i="12"/>
  <c r="L98" i="12"/>
  <c r="N98" i="12"/>
  <c r="Y77" i="12"/>
  <c r="N77" i="12"/>
  <c r="M77" i="12"/>
  <c r="Q51" i="12"/>
  <c r="BA51" i="12" s="1"/>
  <c r="BB51" i="12" s="1"/>
  <c r="M51" i="12"/>
  <c r="N51" i="12"/>
  <c r="V51" i="12"/>
  <c r="AY51" i="12" s="1"/>
  <c r="N36" i="12"/>
  <c r="M36" i="12"/>
  <c r="L36" i="12"/>
  <c r="L28" i="12"/>
  <c r="N28" i="12"/>
  <c r="M28" i="12"/>
  <c r="AG28" i="12" s="1"/>
  <c r="BA66" i="12"/>
  <c r="BB66" i="12" s="1"/>
  <c r="M8" i="12"/>
  <c r="D17" i="12"/>
  <c r="A17" i="12"/>
  <c r="R72" i="12"/>
  <c r="R28" i="12"/>
  <c r="P21" i="12"/>
  <c r="AB21" i="12"/>
  <c r="A44" i="12"/>
  <c r="D44" i="12"/>
  <c r="Q68" i="12"/>
  <c r="BA68" i="12" s="1"/>
  <c r="F61" i="12"/>
  <c r="G61" i="12" s="1"/>
  <c r="S61" i="12" s="1"/>
  <c r="AH61" i="12"/>
  <c r="M12" i="12"/>
  <c r="AG12" i="12" s="1"/>
  <c r="N12" i="12"/>
  <c r="M50" i="12"/>
  <c r="N50" i="12"/>
  <c r="L50" i="12"/>
  <c r="L42" i="12"/>
  <c r="M42" i="12"/>
  <c r="AG42" i="12" s="1"/>
  <c r="M35" i="12"/>
  <c r="N35" i="12"/>
  <c r="L35" i="12"/>
  <c r="W54" i="12"/>
  <c r="P54" i="12"/>
  <c r="S54" i="12"/>
  <c r="L119" i="12"/>
  <c r="M119" i="12"/>
  <c r="N119" i="12"/>
  <c r="V119" i="12"/>
  <c r="AY119" i="12" s="1"/>
  <c r="N111" i="12"/>
  <c r="M111" i="12"/>
  <c r="M103" i="12"/>
  <c r="N103" i="12"/>
  <c r="L103" i="12"/>
  <c r="L83" i="12"/>
  <c r="M83" i="12"/>
  <c r="N83" i="12"/>
  <c r="L75" i="12"/>
  <c r="BD78" i="12" s="1" a="1"/>
  <c r="BD78" i="12" s="1"/>
  <c r="W75" i="12"/>
  <c r="M75" i="12"/>
  <c r="AA75" i="12"/>
  <c r="N75" i="12"/>
  <c r="AB75" i="12"/>
  <c r="L61" i="12"/>
  <c r="M61" i="12"/>
  <c r="AG61" i="12" s="1"/>
  <c r="L41" i="12"/>
  <c r="M41" i="12"/>
  <c r="M34" i="12"/>
  <c r="N34" i="12"/>
  <c r="N19" i="12"/>
  <c r="M19" i="12"/>
  <c r="L19" i="12"/>
  <c r="M71" i="12"/>
  <c r="L22" i="12"/>
  <c r="AS122" i="12"/>
  <c r="AF122" i="12" s="1"/>
  <c r="AY122" i="12"/>
  <c r="F29" i="12"/>
  <c r="G29" i="12" s="1"/>
  <c r="AE29" i="12" s="1" a="1"/>
  <c r="AE29" i="12" s="1"/>
  <c r="AD29" i="12" s="1"/>
  <c r="AC29" i="12" s="1"/>
  <c r="AH29" i="12"/>
  <c r="M4" i="12"/>
  <c r="N4" i="12"/>
  <c r="L4" i="12"/>
  <c r="BD7" i="12" s="1" a="1"/>
  <c r="BD7" i="12" s="1"/>
  <c r="M102" i="12"/>
  <c r="L102" i="12"/>
  <c r="N54" i="12"/>
  <c r="L54" i="12"/>
  <c r="BD51" i="12" s="1" a="1"/>
  <c r="BD51" i="12" s="1"/>
  <c r="M33" i="12"/>
  <c r="AG33" i="12" s="1"/>
  <c r="AB33" i="12"/>
  <c r="N33" i="12"/>
  <c r="L8" i="12"/>
  <c r="P32" i="12"/>
  <c r="AB32" i="12"/>
  <c r="V32" i="12"/>
  <c r="AY32" i="12" s="1"/>
  <c r="AA32" i="12"/>
  <c r="W32" i="12"/>
  <c r="Y32" i="12"/>
  <c r="Z32" i="12"/>
  <c r="AZ32" i="12" s="1"/>
  <c r="A107" i="12"/>
  <c r="D107" i="12"/>
  <c r="F36" i="12"/>
  <c r="G36" i="12" s="1"/>
  <c r="M117" i="12"/>
  <c r="V117" i="12"/>
  <c r="AY117" i="12" s="1"/>
  <c r="N117" i="12"/>
  <c r="M109" i="12"/>
  <c r="L109" i="12"/>
  <c r="L95" i="12"/>
  <c r="L88" i="12"/>
  <c r="N88" i="12"/>
  <c r="M66" i="12"/>
  <c r="L66" i="12"/>
  <c r="N66" i="12"/>
  <c r="M47" i="12"/>
  <c r="AG47" i="12" s="1"/>
  <c r="L47" i="12"/>
  <c r="N47" i="12"/>
  <c r="N32" i="12"/>
  <c r="M32" i="12"/>
  <c r="AG32" i="12" s="1"/>
  <c r="L114" i="12"/>
  <c r="P25" i="12"/>
  <c r="W62" i="12"/>
  <c r="Y62" i="12"/>
  <c r="Q62" i="12"/>
  <c r="BA62" i="12" s="1"/>
  <c r="V62" i="12"/>
  <c r="AY62" i="12" s="1"/>
  <c r="R62" i="12"/>
  <c r="AU62" i="12"/>
  <c r="AA62" i="12"/>
  <c r="Y37" i="12"/>
  <c r="W37" i="12"/>
  <c r="Q37" i="12"/>
  <c r="BA37" i="12" s="1"/>
  <c r="V37" i="12"/>
  <c r="AY37" i="12" s="1"/>
  <c r="AU37" i="12"/>
  <c r="F12" i="12"/>
  <c r="G12" i="12" s="1"/>
  <c r="Q12" i="12" s="1"/>
  <c r="BA12" i="12" s="1"/>
  <c r="L116" i="12"/>
  <c r="N116" i="12"/>
  <c r="M116" i="12"/>
  <c r="L100" i="12"/>
  <c r="N100" i="12"/>
  <c r="M100" i="12"/>
  <c r="L46" i="12"/>
  <c r="BD43" i="12" s="1" a="1"/>
  <c r="BD43" i="12" s="1"/>
  <c r="M46" i="12"/>
  <c r="AG46" i="12" s="1"/>
  <c r="N114" i="12"/>
  <c r="AE105" i="12" a="1"/>
  <c r="AE105" i="12" s="1"/>
  <c r="AA105" i="12"/>
  <c r="Y105" i="12"/>
  <c r="W93" i="12"/>
  <c r="Z93" i="12"/>
  <c r="AZ93" i="12" s="1"/>
  <c r="AB93" i="12"/>
  <c r="F70" i="12"/>
  <c r="G70" i="12" s="1"/>
  <c r="AB70" i="12" s="1"/>
  <c r="AH42" i="12"/>
  <c r="F42" i="12"/>
  <c r="G42" i="12" s="1"/>
  <c r="L9" i="12"/>
  <c r="N9" i="12"/>
  <c r="N107" i="12"/>
  <c r="M107" i="12"/>
  <c r="L107" i="12"/>
  <c r="AA79" i="12"/>
  <c r="L79" i="12"/>
  <c r="N79" i="12"/>
  <c r="M79" i="12"/>
  <c r="M58" i="12"/>
  <c r="AG58" i="12" s="1"/>
  <c r="L58" i="12"/>
  <c r="A51" i="12"/>
  <c r="Q22" i="12"/>
  <c r="BA22" i="12" s="1"/>
  <c r="BB22" i="12" s="1"/>
  <c r="Y75" i="12"/>
  <c r="A54" i="12"/>
  <c r="D57" i="12"/>
  <c r="F14" i="12"/>
  <c r="G14" i="12" s="1"/>
  <c r="AE14" i="12" s="1" a="1"/>
  <c r="AE14" i="12" s="1"/>
  <c r="AD14" i="12" s="1"/>
  <c r="AC14" i="12" s="1"/>
  <c r="A14" i="12"/>
  <c r="AH3" i="12"/>
  <c r="A111" i="12"/>
  <c r="A50" i="12"/>
  <c r="BC50" i="12" s="1"/>
  <c r="V101" i="28"/>
  <c r="AY101" i="28" s="1"/>
  <c r="R101" i="28"/>
  <c r="W101" i="28"/>
  <c r="P101" i="28"/>
  <c r="AB101" i="28"/>
  <c r="Z101" i="28"/>
  <c r="AZ101" i="28" s="1"/>
  <c r="Q101" i="28"/>
  <c r="BA101" i="28" s="1"/>
  <c r="U101" i="28"/>
  <c r="AA101" i="28"/>
  <c r="S101" i="28"/>
  <c r="Y101" i="28"/>
  <c r="Q89" i="28"/>
  <c r="BA89" i="28" s="1"/>
  <c r="AA98" i="28"/>
  <c r="W98" i="28"/>
  <c r="Z98" i="28"/>
  <c r="AZ98" i="28" s="1"/>
  <c r="U98" i="28"/>
  <c r="P98" i="28"/>
  <c r="V98" i="28"/>
  <c r="AY98" i="28" s="1"/>
  <c r="R98" i="28"/>
  <c r="AB98" i="28"/>
  <c r="Q98" i="28"/>
  <c r="BA98" i="28" s="1"/>
  <c r="S98" i="28"/>
  <c r="Y98" i="28"/>
  <c r="V49" i="28"/>
  <c r="AY49" i="28" s="1"/>
  <c r="Z103" i="28"/>
  <c r="AZ103" i="28" s="1"/>
  <c r="P103" i="28"/>
  <c r="R103" i="28"/>
  <c r="AU29" i="28"/>
  <c r="P29" i="28"/>
  <c r="AA29" i="28"/>
  <c r="U29" i="28"/>
  <c r="Y29" i="28"/>
  <c r="S29" i="28"/>
  <c r="W29" i="28"/>
  <c r="AE29" i="28" a="1"/>
  <c r="AE29" i="28" s="1"/>
  <c r="AB29" i="28"/>
  <c r="Z29" i="28"/>
  <c r="AZ29" i="28" s="1"/>
  <c r="V29" i="28"/>
  <c r="AY29" i="28" s="1"/>
  <c r="A38" i="28"/>
  <c r="D38" i="28"/>
  <c r="Y83" i="28"/>
  <c r="P83" i="28"/>
  <c r="Q83" i="28"/>
  <c r="BA83" i="28" s="1"/>
  <c r="AB83" i="28"/>
  <c r="S83" i="28"/>
  <c r="V83" i="28"/>
  <c r="AY83" i="28" s="1"/>
  <c r="R83" i="28"/>
  <c r="U83" i="28"/>
  <c r="Z83" i="28"/>
  <c r="AZ83" i="28" s="1"/>
  <c r="W83" i="28"/>
  <c r="F61" i="28"/>
  <c r="G61" i="28" s="1"/>
  <c r="AH61" i="28"/>
  <c r="Z114" i="28"/>
  <c r="AZ114" i="28" s="1"/>
  <c r="L114" i="28"/>
  <c r="BD118" i="28" s="1" a="1"/>
  <c r="BD118" i="28" s="1"/>
  <c r="N93" i="28"/>
  <c r="M93" i="28"/>
  <c r="L93" i="28"/>
  <c r="BD96" i="28" s="1" a="1"/>
  <c r="BD96" i="28" s="1"/>
  <c r="N79" i="28"/>
  <c r="S79" i="28"/>
  <c r="V79" i="28"/>
  <c r="AY79" i="28" s="1"/>
  <c r="Q79" i="28"/>
  <c r="BA79" i="28" s="1"/>
  <c r="BB79" i="28" s="1"/>
  <c r="M79" i="28"/>
  <c r="R79" i="28"/>
  <c r="L79" i="28"/>
  <c r="BD74" i="28" s="1" a="1"/>
  <c r="BD74" i="28" s="1"/>
  <c r="P79" i="28"/>
  <c r="R58" i="28"/>
  <c r="V58" i="28"/>
  <c r="AY58" i="28" s="1"/>
  <c r="P58" i="28"/>
  <c r="Q58" i="28"/>
  <c r="BA58" i="28" s="1"/>
  <c r="BB58" i="28" s="1"/>
  <c r="S58" i="28"/>
  <c r="D32" i="28"/>
  <c r="U26" i="28"/>
  <c r="Y22" i="28"/>
  <c r="W22" i="28"/>
  <c r="N58" i="28"/>
  <c r="V114" i="28"/>
  <c r="AY114" i="28" s="1"/>
  <c r="A103" i="28"/>
  <c r="D103" i="28"/>
  <c r="S123" i="28"/>
  <c r="W123" i="28"/>
  <c r="P123" i="28"/>
  <c r="V123" i="28"/>
  <c r="AY123" i="28" s="1"/>
  <c r="R123" i="28"/>
  <c r="AE123" i="28" a="1"/>
  <c r="AE123" i="28" s="1"/>
  <c r="Q123" i="28"/>
  <c r="BA123" i="28" s="1"/>
  <c r="BB123" i="28" s="1"/>
  <c r="Y125" i="28"/>
  <c r="W125" i="28"/>
  <c r="AE125" i="28" a="1"/>
  <c r="AE125" i="28" s="1"/>
  <c r="AB125" i="28"/>
  <c r="R125" i="28"/>
  <c r="U125" i="28"/>
  <c r="Q125" i="28"/>
  <c r="BA125" i="28" s="1"/>
  <c r="BB125" i="28" s="1"/>
  <c r="Z92" i="28"/>
  <c r="AZ92" i="28" s="1"/>
  <c r="V92" i="28"/>
  <c r="AY92" i="28" s="1"/>
  <c r="S92" i="28"/>
  <c r="P92" i="28"/>
  <c r="Y92" i="28"/>
  <c r="AA92" i="28"/>
  <c r="AB92" i="28"/>
  <c r="AE92" i="28" a="1"/>
  <c r="AE92" i="28" s="1"/>
  <c r="Q92" i="28"/>
  <c r="BA92" i="28" s="1"/>
  <c r="BB92" i="28" s="1"/>
  <c r="W92" i="28"/>
  <c r="V69" i="28"/>
  <c r="AY69" i="28" s="1"/>
  <c r="AB69" i="28"/>
  <c r="Z69" i="28"/>
  <c r="AZ69" i="28" s="1"/>
  <c r="U69" i="28"/>
  <c r="AA69" i="28"/>
  <c r="R69" i="28"/>
  <c r="Q69" i="28"/>
  <c r="BA69" i="28" s="1"/>
  <c r="U31" i="28"/>
  <c r="Z127" i="28"/>
  <c r="AZ127" i="28" s="1"/>
  <c r="AA127" i="28"/>
  <c r="Q127" i="28"/>
  <c r="BA127" i="28" s="1"/>
  <c r="BB127" i="28" s="1"/>
  <c r="AE127" i="28" a="1"/>
  <c r="AE127" i="28" s="1"/>
  <c r="AB127" i="28"/>
  <c r="U127" i="28"/>
  <c r="F68" i="28"/>
  <c r="G68" i="28" s="1"/>
  <c r="AB53" i="28"/>
  <c r="Z53" i="28"/>
  <c r="AZ53" i="28" s="1"/>
  <c r="V126" i="28"/>
  <c r="AY126" i="28" s="1"/>
  <c r="P126" i="28"/>
  <c r="N84" i="28"/>
  <c r="L84" i="28"/>
  <c r="BD84" i="28" s="1" a="1"/>
  <c r="BD84" i="28" s="1"/>
  <c r="M84" i="28"/>
  <c r="S26" i="28"/>
  <c r="Q22" i="28"/>
  <c r="BA22" i="28" s="1"/>
  <c r="AA22" i="28"/>
  <c r="M58" i="28"/>
  <c r="AB114" i="28"/>
  <c r="P111" i="28"/>
  <c r="F104" i="28"/>
  <c r="G104" i="28" s="1"/>
  <c r="D52" i="28"/>
  <c r="A52" i="28"/>
  <c r="A16" i="28"/>
  <c r="D16" i="28"/>
  <c r="AH9" i="28"/>
  <c r="L106" i="28"/>
  <c r="BD110" i="28" s="1" a="1"/>
  <c r="BD110" i="28" s="1"/>
  <c r="P106" i="28"/>
  <c r="Q106" i="28"/>
  <c r="BA106" i="28" s="1"/>
  <c r="BB106" i="28" s="1"/>
  <c r="R106" i="28"/>
  <c r="V106" i="28"/>
  <c r="AY106" i="28" s="1"/>
  <c r="M91" i="28"/>
  <c r="P91" i="28"/>
  <c r="Q91" i="28"/>
  <c r="BA91" i="28" s="1"/>
  <c r="BB91" i="28" s="1"/>
  <c r="S91" i="28"/>
  <c r="R91" i="28"/>
  <c r="L91" i="28"/>
  <c r="BD95" i="28" s="1" a="1"/>
  <c r="BD95" i="28" s="1"/>
  <c r="Z71" i="28"/>
  <c r="AZ71" i="28" s="1"/>
  <c r="L71" i="28"/>
  <c r="BD66" i="28" s="1" a="1"/>
  <c r="BD66" i="28" s="1"/>
  <c r="Y71" i="28"/>
  <c r="N71" i="28"/>
  <c r="V71" i="28"/>
  <c r="AY71" i="28" s="1"/>
  <c r="M71" i="28"/>
  <c r="AA71" i="28"/>
  <c r="W71" i="28"/>
  <c r="U71" i="28"/>
  <c r="M64" i="28"/>
  <c r="L64" i="28"/>
  <c r="BD61" i="28" s="1" a="1"/>
  <c r="BD61" i="28" s="1"/>
  <c r="N64" i="28"/>
  <c r="Y56" i="28"/>
  <c r="U56" i="28"/>
  <c r="M43" i="28"/>
  <c r="N43" i="28"/>
  <c r="L22" i="28"/>
  <c r="BD19" i="28" s="1" a="1"/>
  <c r="BD19" i="28" s="1"/>
  <c r="N22" i="28"/>
  <c r="M14" i="28"/>
  <c r="N14" i="28"/>
  <c r="AU26" i="28"/>
  <c r="Z26" i="28"/>
  <c r="AZ26" i="28" s="1"/>
  <c r="P22" i="28"/>
  <c r="M114" i="28"/>
  <c r="AA83" i="28"/>
  <c r="R92" i="28"/>
  <c r="Y78" i="28"/>
  <c r="A73" i="28"/>
  <c r="F44" i="28"/>
  <c r="G44" i="28" s="1"/>
  <c r="AB44" i="28" s="1"/>
  <c r="F36" i="28"/>
  <c r="G36" i="28" s="1"/>
  <c r="AH36" i="28"/>
  <c r="AG36" i="28"/>
  <c r="F15" i="28"/>
  <c r="G15" i="28" s="1"/>
  <c r="U15" i="28" s="1"/>
  <c r="AH15" i="28"/>
  <c r="M112" i="28"/>
  <c r="V112" i="28"/>
  <c r="AY112" i="28" s="1"/>
  <c r="S112" i="28"/>
  <c r="R112" i="28"/>
  <c r="P112" i="28"/>
  <c r="M105" i="28"/>
  <c r="L105" i="28"/>
  <c r="BD105" i="28" s="1" a="1"/>
  <c r="BD105" i="28" s="1"/>
  <c r="N105" i="28"/>
  <c r="W26" i="28"/>
  <c r="R26" i="28"/>
  <c r="S22" i="28"/>
  <c r="U114" i="28"/>
  <c r="D54" i="28"/>
  <c r="A54" i="28"/>
  <c r="W40" i="28"/>
  <c r="S40" i="28"/>
  <c r="AA66" i="28"/>
  <c r="Q66" i="28"/>
  <c r="BA66" i="28" s="1"/>
  <c r="S66" i="28"/>
  <c r="P66" i="28"/>
  <c r="U66" i="28"/>
  <c r="R66" i="28"/>
  <c r="Y66" i="28"/>
  <c r="D8" i="28"/>
  <c r="A8" i="28"/>
  <c r="M39" i="28"/>
  <c r="AG39" i="28" s="1"/>
  <c r="L39" i="28"/>
  <c r="BD34" i="28" s="1" a="1"/>
  <c r="BD34" i="28" s="1"/>
  <c r="N39" i="28"/>
  <c r="Z80" i="28"/>
  <c r="AZ80" i="28" s="1"/>
  <c r="W80" i="28"/>
  <c r="V80" i="28"/>
  <c r="AY80" i="28" s="1"/>
  <c r="AB80" i="28"/>
  <c r="U80" i="28"/>
  <c r="Y80" i="28"/>
  <c r="AE80" i="28" a="1"/>
  <c r="AE80" i="28" s="1"/>
  <c r="R80" i="28"/>
  <c r="AA80" i="28"/>
  <c r="S80" i="28"/>
  <c r="AA27" i="28"/>
  <c r="W27" i="28"/>
  <c r="Y27" i="28"/>
  <c r="S27" i="28"/>
  <c r="AE27" i="28" a="1"/>
  <c r="AE27" i="28" s="1"/>
  <c r="Z27" i="28"/>
  <c r="AZ27" i="28" s="1"/>
  <c r="AU27" i="28"/>
  <c r="U27" i="28"/>
  <c r="M47" i="28"/>
  <c r="Q47" i="28"/>
  <c r="BA47" i="28" s="1"/>
  <c r="S47" i="28"/>
  <c r="P47" i="28"/>
  <c r="L47" i="28"/>
  <c r="BD42" i="28" s="1" a="1"/>
  <c r="BD42" i="28" s="1"/>
  <c r="N34" i="28"/>
  <c r="M34" i="28"/>
  <c r="AG34" i="28" s="1"/>
  <c r="L34" i="28"/>
  <c r="BD38" i="28" s="1" a="1"/>
  <c r="BD38" i="28" s="1"/>
  <c r="Y26" i="28"/>
  <c r="AE26" i="28" a="1"/>
  <c r="AE26" i="28" s="1"/>
  <c r="AB22" i="28"/>
  <c r="Y114" i="28"/>
  <c r="V93" i="28"/>
  <c r="AY93" i="28" s="1"/>
  <c r="W52" i="28"/>
  <c r="U52" i="28"/>
  <c r="Q52" i="28"/>
  <c r="BA52" i="28" s="1"/>
  <c r="S52" i="28"/>
  <c r="AU52" i="28"/>
  <c r="Y52" i="28"/>
  <c r="V52" i="28"/>
  <c r="AY52" i="28" s="1"/>
  <c r="BB52" i="28" s="1"/>
  <c r="AA52" i="28"/>
  <c r="P52" i="28"/>
  <c r="R52" i="28"/>
  <c r="P69" i="28"/>
  <c r="A6" i="28"/>
  <c r="D6" i="28"/>
  <c r="S122" i="28"/>
  <c r="D57" i="28"/>
  <c r="A57" i="28"/>
  <c r="A34" i="28"/>
  <c r="BC34" i="28" s="1"/>
  <c r="D34" i="28"/>
  <c r="M88" i="28"/>
  <c r="L88" i="28"/>
  <c r="BD85" i="28" s="1" a="1"/>
  <c r="BD85" i="28" s="1"/>
  <c r="L69" i="28"/>
  <c r="M69" i="28"/>
  <c r="N69" i="28"/>
  <c r="W19" i="28"/>
  <c r="Q26" i="28"/>
  <c r="BA26" i="28" s="1"/>
  <c r="BB26" i="28" s="1"/>
  <c r="AB26" i="28"/>
  <c r="V22" i="28"/>
  <c r="AY22" i="28" s="1"/>
  <c r="N114" i="28"/>
  <c r="S42" i="28"/>
  <c r="AE42" i="28" a="1"/>
  <c r="AE42" i="28" s="1"/>
  <c r="Y42" i="28"/>
  <c r="V42" i="28"/>
  <c r="AY42" i="28" s="1"/>
  <c r="U42" i="28"/>
  <c r="AA42" i="28"/>
  <c r="R42" i="28"/>
  <c r="AU42" i="28"/>
  <c r="Z42" i="28"/>
  <c r="AZ42" i="28" s="1"/>
  <c r="Q42" i="28"/>
  <c r="BA42" i="28" s="1"/>
  <c r="BB42" i="28" s="1"/>
  <c r="P42" i="28"/>
  <c r="R86" i="28"/>
  <c r="Y39" i="28"/>
  <c r="Q39" i="28"/>
  <c r="BA39" i="28" s="1"/>
  <c r="P39" i="28"/>
  <c r="A63" i="28"/>
  <c r="D63" i="28"/>
  <c r="AH20" i="28"/>
  <c r="F20" i="28"/>
  <c r="G20" i="28" s="1"/>
  <c r="D12" i="28"/>
  <c r="A12" i="28"/>
  <c r="L18" i="28"/>
  <c r="BD22" i="28" s="1" a="1"/>
  <c r="BD22" i="28" s="1"/>
  <c r="N18" i="28"/>
  <c r="M18" i="28"/>
  <c r="AG18" i="28" s="1"/>
  <c r="AA26" i="28"/>
  <c r="AU22" i="28"/>
  <c r="W114" i="28"/>
  <c r="AB93" i="28"/>
  <c r="W93" i="28"/>
  <c r="P93" i="28"/>
  <c r="R93" i="28"/>
  <c r="U93" i="28"/>
  <c r="Q93" i="28"/>
  <c r="BA93" i="28" s="1"/>
  <c r="BB93" i="28" s="1"/>
  <c r="Z93" i="28"/>
  <c r="AZ93" i="28" s="1"/>
  <c r="AA93" i="28"/>
  <c r="S93" i="28"/>
  <c r="P105" i="28"/>
  <c r="Q105" i="28"/>
  <c r="BA105" i="28" s="1"/>
  <c r="Z120" i="28"/>
  <c r="AZ120" i="28" s="1"/>
  <c r="R120" i="28"/>
  <c r="V120" i="28"/>
  <c r="AY120" i="28" s="1"/>
  <c r="P120" i="28"/>
  <c r="Q120" i="28"/>
  <c r="BA120" i="28" s="1"/>
  <c r="AA120" i="28"/>
  <c r="Y120" i="28"/>
  <c r="W120" i="28"/>
  <c r="U120" i="28"/>
  <c r="AB120" i="28"/>
  <c r="V113" i="28"/>
  <c r="AY113" i="28" s="1"/>
  <c r="AE77" i="28" a="1"/>
  <c r="AE77" i="28" s="1"/>
  <c r="Z77" i="28"/>
  <c r="AZ77" i="28" s="1"/>
  <c r="AB77" i="28"/>
  <c r="AA77" i="28"/>
  <c r="P77" i="28"/>
  <c r="W77" i="28"/>
  <c r="U77" i="28"/>
  <c r="AH55" i="28"/>
  <c r="F55" i="28"/>
  <c r="G55" i="28" s="1"/>
  <c r="W55" i="28" s="1"/>
  <c r="V108" i="28"/>
  <c r="AY108" i="28" s="1"/>
  <c r="L108" i="28"/>
  <c r="BD108" i="28" s="1" a="1"/>
  <c r="BD108" i="28" s="1"/>
  <c r="L74" i="28"/>
  <c r="BD78" i="28" s="1" a="1"/>
  <c r="BD78" i="28" s="1"/>
  <c r="N74" i="28"/>
  <c r="N59" i="28"/>
  <c r="M59" i="28"/>
  <c r="P64" i="28"/>
  <c r="Y16" i="28"/>
  <c r="U54" i="28"/>
  <c r="AG55" i="28"/>
  <c r="A69" i="28"/>
  <c r="F129" i="28"/>
  <c r="G129" i="28" s="1"/>
  <c r="AB129" i="28" s="1"/>
  <c r="M123" i="28"/>
  <c r="F28" i="28"/>
  <c r="G28" i="28" s="1"/>
  <c r="N128" i="28"/>
  <c r="AG20" i="28"/>
  <c r="A49" i="28"/>
  <c r="U95" i="30"/>
  <c r="Q95" i="30"/>
  <c r="BA95" i="30" s="1"/>
  <c r="V95" i="30"/>
  <c r="AY95" i="30" s="1"/>
  <c r="S95" i="30"/>
  <c r="R95" i="30"/>
  <c r="AS95" i="30"/>
  <c r="AF95" i="30" s="1"/>
  <c r="Y95" i="30"/>
  <c r="P95" i="30"/>
  <c r="W95" i="30"/>
  <c r="AB95" i="30"/>
  <c r="AA95" i="30"/>
  <c r="Z95" i="30"/>
  <c r="AZ95" i="30" s="1"/>
  <c r="S117" i="30"/>
  <c r="AA117" i="30"/>
  <c r="Z117" i="30"/>
  <c r="AZ117" i="30" s="1"/>
  <c r="U119" i="30"/>
  <c r="S119" i="30"/>
  <c r="AB119" i="30"/>
  <c r="Y119" i="30"/>
  <c r="R119" i="30"/>
  <c r="W119" i="30"/>
  <c r="AA119" i="30"/>
  <c r="P119" i="30"/>
  <c r="Q119" i="30"/>
  <c r="BA119" i="30" s="1"/>
  <c r="BB119" i="30" s="1"/>
  <c r="Z119" i="30"/>
  <c r="AZ119" i="30" s="1"/>
  <c r="AE119" i="30" a="1"/>
  <c r="AE119" i="30" s="1"/>
  <c r="V119" i="30"/>
  <c r="AY119" i="30" s="1"/>
  <c r="U115" i="30"/>
  <c r="AE115" i="30" a="1"/>
  <c r="AE115" i="30" s="1"/>
  <c r="AB115" i="30"/>
  <c r="R115" i="30"/>
  <c r="Y115" i="30"/>
  <c r="AA115" i="30"/>
  <c r="W115" i="30"/>
  <c r="Q115" i="30"/>
  <c r="BA115" i="30" s="1"/>
  <c r="BB115" i="30" s="1"/>
  <c r="P115" i="30"/>
  <c r="V115" i="30"/>
  <c r="AY115" i="30" s="1"/>
  <c r="Z115" i="30"/>
  <c r="AZ115" i="30" s="1"/>
  <c r="S115" i="30"/>
  <c r="R55" i="30"/>
  <c r="AA55" i="30"/>
  <c r="W55" i="30"/>
  <c r="S55" i="30"/>
  <c r="U55" i="30"/>
  <c r="AU55" i="30"/>
  <c r="Y55" i="30"/>
  <c r="AE55" i="30" a="1"/>
  <c r="AE55" i="30" s="1"/>
  <c r="V55" i="30"/>
  <c r="AY55" i="30" s="1"/>
  <c r="Q55" i="30"/>
  <c r="BA55" i="30" s="1"/>
  <c r="BB55" i="30" s="1"/>
  <c r="P55" i="30"/>
  <c r="AB55" i="30"/>
  <c r="Z55" i="30"/>
  <c r="AZ55" i="30" s="1"/>
  <c r="U114" i="30"/>
  <c r="R114" i="30"/>
  <c r="W114" i="30"/>
  <c r="AE73" i="30" a="1"/>
  <c r="AE73" i="30" s="1"/>
  <c r="Z73" i="30"/>
  <c r="AZ73" i="30" s="1"/>
  <c r="S73" i="30"/>
  <c r="F60" i="30"/>
  <c r="G60" i="30" s="1"/>
  <c r="AE60" i="30" s="1" a="1"/>
  <c r="AE60" i="30" s="1"/>
  <c r="AD60" i="30" s="1"/>
  <c r="AC60" i="30" s="1"/>
  <c r="AH60" i="30"/>
  <c r="Q9" i="30"/>
  <c r="BA9" i="30" s="1"/>
  <c r="BB9" i="30" s="1"/>
  <c r="U29" i="30"/>
  <c r="Z110" i="30"/>
  <c r="AZ110" i="30" s="1"/>
  <c r="AB27" i="30"/>
  <c r="Q65" i="30"/>
  <c r="BA65" i="30" s="1"/>
  <c r="AA61" i="30"/>
  <c r="R110" i="30"/>
  <c r="M121" i="30"/>
  <c r="M114" i="30"/>
  <c r="L106" i="30"/>
  <c r="S11" i="30"/>
  <c r="V11" i="30"/>
  <c r="AY11" i="30" s="1"/>
  <c r="Q11" i="30"/>
  <c r="BA11" i="30" s="1"/>
  <c r="U11" i="30"/>
  <c r="AB11" i="30"/>
  <c r="R11" i="30"/>
  <c r="AA11" i="30"/>
  <c r="P11" i="30"/>
  <c r="Y11" i="30"/>
  <c r="P43" i="30"/>
  <c r="U43" i="30"/>
  <c r="Z69" i="30"/>
  <c r="AZ69" i="30" s="1"/>
  <c r="Y69" i="30"/>
  <c r="AB69" i="30"/>
  <c r="AE69" i="30" a="1"/>
  <c r="AE69" i="30" s="1"/>
  <c r="U69" i="30"/>
  <c r="S69" i="30"/>
  <c r="V69" i="30"/>
  <c r="AY69" i="30" s="1"/>
  <c r="AA69" i="30"/>
  <c r="R69" i="30"/>
  <c r="F53" i="30"/>
  <c r="G53" i="30" s="1"/>
  <c r="AH53" i="30"/>
  <c r="AH45" i="30"/>
  <c r="D45" i="30"/>
  <c r="F45" i="30"/>
  <c r="G45" i="30" s="1"/>
  <c r="F37" i="30"/>
  <c r="G37" i="30" s="1"/>
  <c r="AH37" i="30"/>
  <c r="AH29" i="30"/>
  <c r="N114" i="30"/>
  <c r="N72" i="30"/>
  <c r="M72" i="30"/>
  <c r="P57" i="30"/>
  <c r="V57" i="30"/>
  <c r="AY57" i="30" s="1"/>
  <c r="S57" i="30"/>
  <c r="M57" i="30"/>
  <c r="R57" i="30"/>
  <c r="L57" i="30"/>
  <c r="Q57" i="30"/>
  <c r="BA57" i="30" s="1"/>
  <c r="BB57" i="30" s="1"/>
  <c r="N57" i="30"/>
  <c r="N41" i="30"/>
  <c r="L41" i="30"/>
  <c r="M41" i="30"/>
  <c r="L10" i="30"/>
  <c r="N10" i="30"/>
  <c r="M10" i="30"/>
  <c r="AG10" i="30" s="1"/>
  <c r="U72" i="30"/>
  <c r="W72" i="30"/>
  <c r="V72" i="30"/>
  <c r="AY72" i="30" s="1"/>
  <c r="D9" i="30"/>
  <c r="P72" i="30"/>
  <c r="L9" i="30"/>
  <c r="AS110" i="30"/>
  <c r="AF110" i="30" s="1"/>
  <c r="V121" i="30"/>
  <c r="AY121" i="30" s="1"/>
  <c r="W27" i="30"/>
  <c r="R27" i="30"/>
  <c r="A125" i="30"/>
  <c r="R65" i="30"/>
  <c r="R61" i="30"/>
  <c r="D13" i="30"/>
  <c r="A13" i="30"/>
  <c r="AE19" i="30" a="1"/>
  <c r="AE19" i="30" s="1"/>
  <c r="AA19" i="30"/>
  <c r="V19" i="30"/>
  <c r="AY19" i="30" s="1"/>
  <c r="Q19" i="30"/>
  <c r="BA19" i="30" s="1"/>
  <c r="BB19" i="30" s="1"/>
  <c r="AB19" i="30"/>
  <c r="Z19" i="30"/>
  <c r="AZ19" i="30" s="1"/>
  <c r="R19" i="30"/>
  <c r="Y19" i="30"/>
  <c r="AU19" i="30"/>
  <c r="N32" i="30"/>
  <c r="M32" i="30"/>
  <c r="AG32" i="30" s="1"/>
  <c r="W47" i="30"/>
  <c r="V47" i="30"/>
  <c r="AY47" i="30" s="1"/>
  <c r="S47" i="30"/>
  <c r="AB47" i="30"/>
  <c r="Q47" i="30"/>
  <c r="BA47" i="30" s="1"/>
  <c r="Z47" i="30"/>
  <c r="AZ47" i="30" s="1"/>
  <c r="AU47" i="30"/>
  <c r="U47" i="30"/>
  <c r="AU64" i="30"/>
  <c r="AB64" i="30"/>
  <c r="P64" i="30"/>
  <c r="AA64" i="30"/>
  <c r="V64" i="30"/>
  <c r="AY64" i="30" s="1"/>
  <c r="W64" i="30"/>
  <c r="R64" i="30"/>
  <c r="U64" i="30"/>
  <c r="AA67" i="30"/>
  <c r="P67" i="30"/>
  <c r="R67" i="30"/>
  <c r="W67" i="30"/>
  <c r="Q67" i="30"/>
  <c r="BA67" i="30" s="1"/>
  <c r="BB67" i="30" s="1"/>
  <c r="Y67" i="30"/>
  <c r="AB67" i="30"/>
  <c r="V67" i="30"/>
  <c r="AY67" i="30" s="1"/>
  <c r="AE67" i="30" a="1"/>
  <c r="AE67" i="30" s="1"/>
  <c r="Z21" i="30"/>
  <c r="AZ21" i="30" s="1"/>
  <c r="P21" i="30"/>
  <c r="Y21" i="30"/>
  <c r="S21" i="30"/>
  <c r="U21" i="30"/>
  <c r="R21" i="30"/>
  <c r="AA21" i="30"/>
  <c r="Q8" i="30"/>
  <c r="BA8" i="30" s="1"/>
  <c r="R8" i="30"/>
  <c r="Y29" i="30"/>
  <c r="S29" i="30"/>
  <c r="AA29" i="30"/>
  <c r="AB29" i="30"/>
  <c r="N106" i="30"/>
  <c r="AB106" i="30"/>
  <c r="W106" i="30"/>
  <c r="Y106" i="30"/>
  <c r="P9" i="30"/>
  <c r="Q72" i="30"/>
  <c r="BA72" i="30" s="1"/>
  <c r="BB72" i="30" s="1"/>
  <c r="P29" i="30"/>
  <c r="M9" i="30"/>
  <c r="S65" i="30"/>
  <c r="AA110" i="30"/>
  <c r="S25" i="30"/>
  <c r="Q121" i="30"/>
  <c r="BA121" i="30" s="1"/>
  <c r="BB121" i="30" s="1"/>
  <c r="Y27" i="30"/>
  <c r="U27" i="30"/>
  <c r="W65" i="30"/>
  <c r="S61" i="30"/>
  <c r="Q110" i="30"/>
  <c r="BA110" i="30" s="1"/>
  <c r="P121" i="30"/>
  <c r="M106" i="30"/>
  <c r="M100" i="30"/>
  <c r="AE72" i="30" a="1"/>
  <c r="AE72" i="30" s="1"/>
  <c r="Z72" i="30"/>
  <c r="AZ72" i="30" s="1"/>
  <c r="AA35" i="30"/>
  <c r="Q35" i="30"/>
  <c r="BA35" i="30" s="1"/>
  <c r="BB35" i="30" s="1"/>
  <c r="Z35" i="30"/>
  <c r="AZ35" i="30" s="1"/>
  <c r="AE35" i="30" a="1"/>
  <c r="AE35" i="30" s="1"/>
  <c r="P35" i="30"/>
  <c r="W35" i="30"/>
  <c r="U35" i="30"/>
  <c r="F93" i="30"/>
  <c r="G93" i="30" s="1"/>
  <c r="AE93" i="30" s="1" a="1"/>
  <c r="AE93" i="30" s="1"/>
  <c r="AD93" i="30" s="1"/>
  <c r="AC93" i="30" s="1"/>
  <c r="U85" i="30"/>
  <c r="AE85" i="30" a="1"/>
  <c r="AE85" i="30" s="1"/>
  <c r="P66" i="30"/>
  <c r="Y66" i="30"/>
  <c r="V66" i="30"/>
  <c r="AY66" i="30" s="1"/>
  <c r="U66" i="30"/>
  <c r="AE66" i="30" a="1"/>
  <c r="AE66" i="30" s="1"/>
  <c r="W66" i="30"/>
  <c r="S66" i="30"/>
  <c r="AB66" i="30"/>
  <c r="R66" i="30"/>
  <c r="F13" i="30"/>
  <c r="G13" i="30" s="1"/>
  <c r="AH13" i="30"/>
  <c r="F5" i="30"/>
  <c r="G5" i="30" s="1"/>
  <c r="AH5" i="30"/>
  <c r="V9" i="30"/>
  <c r="AY9" i="30" s="1"/>
  <c r="W29" i="30"/>
  <c r="V65" i="30"/>
  <c r="AY65" i="30" s="1"/>
  <c r="U110" i="30"/>
  <c r="R25" i="30"/>
  <c r="Q25" i="30"/>
  <c r="BA25" i="30" s="1"/>
  <c r="BB25" i="30" s="1"/>
  <c r="M25" i="30"/>
  <c r="S27" i="30"/>
  <c r="V27" i="30"/>
  <c r="AY27" i="30" s="1"/>
  <c r="Z65" i="30"/>
  <c r="AZ65" i="30" s="1"/>
  <c r="AB61" i="30"/>
  <c r="U61" i="30"/>
  <c r="S110" i="30"/>
  <c r="N100" i="30"/>
  <c r="AB72" i="30"/>
  <c r="Z106" i="30"/>
  <c r="AZ106" i="30" s="1"/>
  <c r="U58" i="30"/>
  <c r="A30" i="30"/>
  <c r="D30" i="30"/>
  <c r="L30" i="30"/>
  <c r="N30" i="30"/>
  <c r="AU29" i="30"/>
  <c r="U65" i="30"/>
  <c r="N25" i="30"/>
  <c r="Z27" i="30"/>
  <c r="AZ27" i="30" s="1"/>
  <c r="AA65" i="30"/>
  <c r="AU61" i="30"/>
  <c r="W61" i="30"/>
  <c r="P110" i="30"/>
  <c r="AA72" i="30"/>
  <c r="L18" i="30"/>
  <c r="N18" i="30"/>
  <c r="M18" i="30"/>
  <c r="AU23" i="30"/>
  <c r="S23" i="30"/>
  <c r="N46" i="30"/>
  <c r="L46" i="30"/>
  <c r="AA80" i="30"/>
  <c r="R80" i="30"/>
  <c r="P80" i="30"/>
  <c r="Y80" i="30"/>
  <c r="W77" i="30"/>
  <c r="U77" i="30"/>
  <c r="V77" i="30"/>
  <c r="AY77" i="30" s="1"/>
  <c r="Q77" i="30"/>
  <c r="BA77" i="30" s="1"/>
  <c r="R77" i="30"/>
  <c r="Z77" i="30"/>
  <c r="AZ77" i="30" s="1"/>
  <c r="W56" i="30"/>
  <c r="U56" i="30"/>
  <c r="AH48" i="30"/>
  <c r="F48" i="30"/>
  <c r="G48" i="30" s="1"/>
  <c r="F40" i="30"/>
  <c r="G40" i="30" s="1"/>
  <c r="AH32" i="30"/>
  <c r="AE25" i="30" a="1"/>
  <c r="AE25" i="30" s="1"/>
  <c r="P25" i="30"/>
  <c r="P18" i="30"/>
  <c r="AE18" i="30" a="1"/>
  <c r="AE18" i="30" s="1"/>
  <c r="V18" i="30"/>
  <c r="AY18" i="30" s="1"/>
  <c r="AU18" i="30"/>
  <c r="U18" i="30"/>
  <c r="AB18" i="30"/>
  <c r="A3" i="30"/>
  <c r="D3" i="30"/>
  <c r="AB75" i="30"/>
  <c r="W75" i="30"/>
  <c r="Z75" i="30"/>
  <c r="AZ75" i="30" s="1"/>
  <c r="L60" i="30"/>
  <c r="M60" i="30"/>
  <c r="AG60" i="30" s="1"/>
  <c r="M52" i="30"/>
  <c r="N52" i="30"/>
  <c r="L52" i="30"/>
  <c r="L37" i="30"/>
  <c r="N37" i="30"/>
  <c r="M29" i="30"/>
  <c r="AG29" i="30" s="1"/>
  <c r="L29" i="30"/>
  <c r="N21" i="30"/>
  <c r="L21" i="30"/>
  <c r="M21" i="30"/>
  <c r="L58" i="30"/>
  <c r="AB58" i="30"/>
  <c r="V58" i="30"/>
  <c r="AY58" i="30" s="1"/>
  <c r="BB58" i="30" s="1"/>
  <c r="M58" i="30"/>
  <c r="AG58" i="30" s="1"/>
  <c r="Y58" i="30"/>
  <c r="W58" i="30"/>
  <c r="Q29" i="30"/>
  <c r="BA29" i="30" s="1"/>
  <c r="Y65" i="30"/>
  <c r="V25" i="30"/>
  <c r="AY25" i="30" s="1"/>
  <c r="AA27" i="30"/>
  <c r="P65" i="30"/>
  <c r="P61" i="30"/>
  <c r="V61" i="30"/>
  <c r="AY61" i="30" s="1"/>
  <c r="V110" i="30"/>
  <c r="AY110" i="30" s="1"/>
  <c r="BB110" i="30" s="1"/>
  <c r="M129" i="30"/>
  <c r="U106" i="30"/>
  <c r="R72" i="30"/>
  <c r="L129" i="30"/>
  <c r="N53" i="30"/>
  <c r="L53" i="30"/>
  <c r="F90" i="30"/>
  <c r="G90" i="30" s="1"/>
  <c r="V90" i="30" s="1"/>
  <c r="AY90" i="30" s="1"/>
  <c r="U82" i="30"/>
  <c r="Z82" i="30"/>
  <c r="AZ82" i="30" s="1"/>
  <c r="AE82" i="30" a="1"/>
  <c r="AE82" i="30" s="1"/>
  <c r="W82" i="30"/>
  <c r="R82" i="30"/>
  <c r="S82" i="30"/>
  <c r="P82" i="30"/>
  <c r="Y63" i="30"/>
  <c r="AA63" i="30"/>
  <c r="V63" i="30"/>
  <c r="AY63" i="30" s="1"/>
  <c r="Z63" i="30"/>
  <c r="AZ63" i="30" s="1"/>
  <c r="S63" i="30"/>
  <c r="W63" i="30"/>
  <c r="R63" i="30"/>
  <c r="U63" i="30"/>
  <c r="AU63" i="30"/>
  <c r="AV87" i="30" s="1"/>
  <c r="AB63" i="30"/>
  <c r="Y17" i="30"/>
  <c r="AU17" i="30"/>
  <c r="AB17" i="30"/>
  <c r="R17" i="30"/>
  <c r="W17" i="30"/>
  <c r="Q17" i="30"/>
  <c r="BA17" i="30" s="1"/>
  <c r="AA17" i="30"/>
  <c r="V17" i="30"/>
  <c r="AY17" i="30" s="1"/>
  <c r="S17" i="30"/>
  <c r="Z17" i="30"/>
  <c r="AZ17" i="30" s="1"/>
  <c r="F10" i="30"/>
  <c r="G10" i="30" s="1"/>
  <c r="V36" i="30"/>
  <c r="AY36" i="30" s="1"/>
  <c r="N36" i="30"/>
  <c r="M36" i="30"/>
  <c r="L36" i="30"/>
  <c r="AB28" i="30"/>
  <c r="M28" i="30"/>
  <c r="AG28" i="30" s="1"/>
  <c r="V28" i="30"/>
  <c r="AY28" i="30" s="1"/>
  <c r="N28" i="30"/>
  <c r="M17" i="30"/>
  <c r="AG17" i="30" s="1"/>
  <c r="L17" i="30"/>
  <c r="R29" i="30"/>
  <c r="Y110" i="30"/>
  <c r="R121" i="30"/>
  <c r="Z61" i="30"/>
  <c r="AZ61" i="30" s="1"/>
  <c r="R100" i="30"/>
  <c r="Y72" i="30"/>
  <c r="V106" i="30"/>
  <c r="AY106" i="30" s="1"/>
  <c r="S72" i="30"/>
  <c r="N58" i="30"/>
  <c r="AA2" i="30"/>
  <c r="Q2" i="30"/>
  <c r="BA2" i="30" s="1"/>
  <c r="BB2" i="30" s="1"/>
  <c r="M34" i="30"/>
  <c r="L34" i="30"/>
  <c r="N34" i="30"/>
  <c r="R78" i="30"/>
  <c r="AA78" i="30"/>
  <c r="Y78" i="30"/>
  <c r="AB24" i="30"/>
  <c r="Y24" i="30"/>
  <c r="P24" i="30"/>
  <c r="R24" i="30"/>
  <c r="W24" i="30"/>
  <c r="AE24" i="30" a="1"/>
  <c r="AE24" i="30" s="1"/>
  <c r="Z24" i="30"/>
  <c r="AZ24" i="30" s="1"/>
  <c r="AA24" i="30"/>
  <c r="AU24" i="30"/>
  <c r="S24" i="30"/>
  <c r="P87" i="30"/>
  <c r="V87" i="30"/>
  <c r="AY87" i="30" s="1"/>
  <c r="N50" i="30"/>
  <c r="P50" i="30"/>
  <c r="S50" i="30"/>
  <c r="L50" i="30"/>
  <c r="Q50" i="30"/>
  <c r="BA50" i="30" s="1"/>
  <c r="BB50" i="30" s="1"/>
  <c r="L35" i="30"/>
  <c r="N35" i="30"/>
  <c r="M35" i="30"/>
  <c r="L4" i="30"/>
  <c r="N4" i="30"/>
  <c r="F3" i="30"/>
  <c r="G3" i="30" s="1"/>
  <c r="P56" i="30"/>
  <c r="D19" i="30"/>
  <c r="Q51" i="31"/>
  <c r="BA51" i="31" s="1"/>
  <c r="Y51" i="31"/>
  <c r="Z51" i="31"/>
  <c r="AZ51" i="31" s="1"/>
  <c r="P51" i="31"/>
  <c r="AU51" i="31"/>
  <c r="V51" i="31"/>
  <c r="AY51" i="31" s="1"/>
  <c r="AB51" i="31"/>
  <c r="AA51" i="31"/>
  <c r="S51" i="31"/>
  <c r="U51" i="31"/>
  <c r="R51" i="31"/>
  <c r="W51" i="31"/>
  <c r="U79" i="31"/>
  <c r="Q79" i="31"/>
  <c r="BA79" i="31" s="1"/>
  <c r="BB79" i="31" s="1"/>
  <c r="P79" i="31"/>
  <c r="S79" i="31"/>
  <c r="R79" i="31"/>
  <c r="Z79" i="31"/>
  <c r="AZ79" i="31" s="1"/>
  <c r="AA79" i="31"/>
  <c r="Y79" i="31"/>
  <c r="AE79" i="31" a="1"/>
  <c r="AE79" i="31" s="1"/>
  <c r="V79" i="31"/>
  <c r="AY79" i="31" s="1"/>
  <c r="AB79" i="31"/>
  <c r="W79" i="31"/>
  <c r="AU25" i="31"/>
  <c r="S25" i="31"/>
  <c r="Z25" i="31"/>
  <c r="AZ25" i="31" s="1"/>
  <c r="Q25" i="31"/>
  <c r="BA25" i="31" s="1"/>
  <c r="P25" i="31"/>
  <c r="Y25" i="31"/>
  <c r="AA25" i="31"/>
  <c r="W25" i="31"/>
  <c r="AB25" i="31"/>
  <c r="V25" i="31"/>
  <c r="AY25" i="31" s="1"/>
  <c r="R25" i="31"/>
  <c r="U25" i="31"/>
  <c r="W3" i="31"/>
  <c r="S3" i="31"/>
  <c r="R3" i="31"/>
  <c r="Z3" i="31"/>
  <c r="AZ3" i="31" s="1"/>
  <c r="V3" i="31"/>
  <c r="AY3" i="31" s="1"/>
  <c r="Y3" i="31"/>
  <c r="AA3" i="31"/>
  <c r="AB3" i="31"/>
  <c r="P3" i="31"/>
  <c r="Q3" i="31"/>
  <c r="BA3" i="31" s="1"/>
  <c r="AU3" i="31"/>
  <c r="AV116" i="31" s="1"/>
  <c r="U3" i="31"/>
  <c r="AS118" i="31"/>
  <c r="AF118" i="31" s="1"/>
  <c r="Q118" i="31"/>
  <c r="BA118" i="31" s="1"/>
  <c r="M105" i="31"/>
  <c r="L105" i="31"/>
  <c r="S59" i="31"/>
  <c r="AB59" i="31"/>
  <c r="S94" i="31"/>
  <c r="Q97" i="31"/>
  <c r="BA97" i="31" s="1"/>
  <c r="BB97" i="31" s="1"/>
  <c r="M121" i="31"/>
  <c r="Z105" i="31"/>
  <c r="AZ105" i="31" s="1"/>
  <c r="Y62" i="31"/>
  <c r="AE62" i="31" a="1"/>
  <c r="AE62" i="31" s="1"/>
  <c r="AB62" i="31"/>
  <c r="R62" i="31"/>
  <c r="V62" i="31"/>
  <c r="AY62" i="31" s="1"/>
  <c r="AA62" i="31"/>
  <c r="W62" i="31"/>
  <c r="Q62" i="31"/>
  <c r="BA62" i="31" s="1"/>
  <c r="BB62" i="31" s="1"/>
  <c r="U62" i="31"/>
  <c r="P62" i="31"/>
  <c r="S62" i="31"/>
  <c r="S45" i="31"/>
  <c r="Z45" i="31"/>
  <c r="AZ45" i="31" s="1"/>
  <c r="AA45" i="31"/>
  <c r="R45" i="31"/>
  <c r="Q45" i="31"/>
  <c r="BA45" i="31" s="1"/>
  <c r="BB45" i="31" s="1"/>
  <c r="P45" i="31"/>
  <c r="W45" i="31"/>
  <c r="Y45" i="31"/>
  <c r="AE45" i="31" a="1"/>
  <c r="AE45" i="31" s="1"/>
  <c r="U45" i="31"/>
  <c r="V45" i="31"/>
  <c r="AY45" i="31" s="1"/>
  <c r="AB45" i="31"/>
  <c r="Y56" i="31"/>
  <c r="N56" i="31"/>
  <c r="L56" i="31"/>
  <c r="M56" i="31"/>
  <c r="AG56" i="31" s="1"/>
  <c r="D63" i="31"/>
  <c r="A63" i="31"/>
  <c r="F9" i="31"/>
  <c r="G9" i="31" s="1"/>
  <c r="R122" i="31"/>
  <c r="N122" i="31"/>
  <c r="M122" i="31"/>
  <c r="Q122" i="31"/>
  <c r="BA122" i="31" s="1"/>
  <c r="BB122" i="31" s="1"/>
  <c r="S122" i="31"/>
  <c r="L122" i="31"/>
  <c r="V122" i="31"/>
  <c r="AY122" i="31" s="1"/>
  <c r="N82" i="31"/>
  <c r="M82" i="31"/>
  <c r="N51" i="31"/>
  <c r="L51" i="31"/>
  <c r="M51" i="31"/>
  <c r="AG51" i="31" s="1"/>
  <c r="L36" i="31"/>
  <c r="Y36" i="31"/>
  <c r="U36" i="31"/>
  <c r="V36" i="31"/>
  <c r="AY36" i="31" s="1"/>
  <c r="AA36" i="31"/>
  <c r="V121" i="31"/>
  <c r="AY121" i="31" s="1"/>
  <c r="N121" i="31"/>
  <c r="L121" i="31"/>
  <c r="U121" i="31"/>
  <c r="W121" i="31"/>
  <c r="U59" i="31"/>
  <c r="AE59" i="31" a="1"/>
  <c r="AE59" i="31" s="1"/>
  <c r="L81" i="31"/>
  <c r="P13" i="31"/>
  <c r="R97" i="31"/>
  <c r="Y13" i="31"/>
  <c r="N49" i="31"/>
  <c r="V49" i="31"/>
  <c r="AY49" i="31" s="1"/>
  <c r="M49" i="31"/>
  <c r="D53" i="31"/>
  <c r="A53" i="31"/>
  <c r="N114" i="31"/>
  <c r="Z114" i="31"/>
  <c r="AZ114" i="31" s="1"/>
  <c r="M114" i="31"/>
  <c r="L114" i="31"/>
  <c r="F117" i="31"/>
  <c r="G117" i="31" s="1"/>
  <c r="F109" i="31"/>
  <c r="G109" i="31" s="1"/>
  <c r="AS101" i="31"/>
  <c r="AF101" i="31" s="1"/>
  <c r="U101" i="31"/>
  <c r="V101" i="31"/>
  <c r="AY101" i="31" s="1"/>
  <c r="AB101" i="31"/>
  <c r="W101" i="31"/>
  <c r="S93" i="31"/>
  <c r="Y93" i="31"/>
  <c r="U93" i="31"/>
  <c r="AB93" i="31"/>
  <c r="P93" i="31"/>
  <c r="AA93" i="31"/>
  <c r="Z93" i="31"/>
  <c r="AZ93" i="31" s="1"/>
  <c r="W93" i="31"/>
  <c r="V93" i="31"/>
  <c r="AY93" i="31" s="1"/>
  <c r="N96" i="31"/>
  <c r="L96" i="31"/>
  <c r="M96" i="31"/>
  <c r="M88" i="31"/>
  <c r="L88" i="31"/>
  <c r="N88" i="31"/>
  <c r="M57" i="31"/>
  <c r="AG57" i="31" s="1"/>
  <c r="L57" i="31"/>
  <c r="L12" i="31"/>
  <c r="N12" i="31"/>
  <c r="M12" i="31"/>
  <c r="L4" i="31"/>
  <c r="Z4" i="31"/>
  <c r="AZ4" i="31" s="1"/>
  <c r="M4" i="31"/>
  <c r="AG4" i="31" s="1"/>
  <c r="N4" i="31"/>
  <c r="U4" i="31"/>
  <c r="Y4" i="31"/>
  <c r="AB4" i="31"/>
  <c r="AA4" i="31"/>
  <c r="V4" i="31"/>
  <c r="AY4" i="31" s="1"/>
  <c r="Q59" i="31"/>
  <c r="BA59" i="31" s="1"/>
  <c r="BB59" i="31" s="1"/>
  <c r="P59" i="31"/>
  <c r="Q43" i="31"/>
  <c r="BA43" i="31" s="1"/>
  <c r="P43" i="31"/>
  <c r="Y43" i="31"/>
  <c r="W43" i="31"/>
  <c r="U43" i="31"/>
  <c r="AE43" i="31" a="1"/>
  <c r="AE43" i="31" s="1"/>
  <c r="AU43" i="31"/>
  <c r="V43" i="31"/>
  <c r="AY43" i="31" s="1"/>
  <c r="AB43" i="31"/>
  <c r="AA43" i="31"/>
  <c r="R43" i="31"/>
  <c r="D76" i="31"/>
  <c r="A76" i="31"/>
  <c r="U70" i="31"/>
  <c r="AB70" i="31"/>
  <c r="Q70" i="31"/>
  <c r="BA70" i="31" s="1"/>
  <c r="AS70" i="31"/>
  <c r="AF70" i="31" s="1"/>
  <c r="AA70" i="31"/>
  <c r="P70" i="31"/>
  <c r="Z70" i="31"/>
  <c r="AZ70" i="31" s="1"/>
  <c r="V70" i="31"/>
  <c r="AY70" i="31" s="1"/>
  <c r="R70" i="31"/>
  <c r="Z83" i="31"/>
  <c r="AZ83" i="31" s="1"/>
  <c r="U83" i="31"/>
  <c r="AH44" i="31"/>
  <c r="F44" i="31"/>
  <c r="G44" i="31" s="1"/>
  <c r="F37" i="31"/>
  <c r="G37" i="31" s="1"/>
  <c r="AH37" i="31"/>
  <c r="AH29" i="31"/>
  <c r="F29" i="31"/>
  <c r="G29" i="31" s="1"/>
  <c r="N103" i="31"/>
  <c r="Z103" i="31"/>
  <c r="AZ103" i="31" s="1"/>
  <c r="Y103" i="31"/>
  <c r="W103" i="31"/>
  <c r="U103" i="31"/>
  <c r="V103" i="31"/>
  <c r="AY103" i="31" s="1"/>
  <c r="AA103" i="31"/>
  <c r="AB103" i="31"/>
  <c r="N95" i="31"/>
  <c r="S95" i="31"/>
  <c r="M26" i="31"/>
  <c r="N26" i="31"/>
  <c r="Z19" i="31"/>
  <c r="AZ19" i="31" s="1"/>
  <c r="V19" i="31"/>
  <c r="AY19" i="31" s="1"/>
  <c r="AB19" i="31"/>
  <c r="AA19" i="31"/>
  <c r="V89" i="31"/>
  <c r="AY89" i="31" s="1"/>
  <c r="AA89" i="31"/>
  <c r="AB89" i="31"/>
  <c r="U89" i="31"/>
  <c r="Y89" i="31"/>
  <c r="W89" i="31"/>
  <c r="D51" i="31"/>
  <c r="W59" i="31"/>
  <c r="Y59" i="31"/>
  <c r="L89" i="31"/>
  <c r="D108" i="31"/>
  <c r="V12" i="31"/>
  <c r="AY12" i="31" s="1"/>
  <c r="AE12" i="31" a="1"/>
  <c r="AE12" i="31" s="1"/>
  <c r="AB12" i="31"/>
  <c r="R12" i="31"/>
  <c r="U12" i="31"/>
  <c r="AA12" i="31"/>
  <c r="AU12" i="31"/>
  <c r="Q12" i="31"/>
  <c r="BA12" i="31" s="1"/>
  <c r="BB12" i="31" s="1"/>
  <c r="W12" i="31"/>
  <c r="Z12" i="31"/>
  <c r="AZ12" i="31" s="1"/>
  <c r="S12" i="31"/>
  <c r="Y12" i="31"/>
  <c r="U6" i="31"/>
  <c r="Q6" i="31"/>
  <c r="BA6" i="31" s="1"/>
  <c r="AB6" i="31"/>
  <c r="L11" i="31"/>
  <c r="N11" i="31"/>
  <c r="M11" i="31"/>
  <c r="M32" i="31"/>
  <c r="L32" i="31"/>
  <c r="S32" i="31"/>
  <c r="Q32" i="31"/>
  <c r="BA32" i="31" s="1"/>
  <c r="BB32" i="31" s="1"/>
  <c r="V32" i="31"/>
  <c r="AY32" i="31" s="1"/>
  <c r="P32" i="31"/>
  <c r="R32" i="31"/>
  <c r="N32" i="31"/>
  <c r="AS105" i="31"/>
  <c r="AF105" i="31" s="1"/>
  <c r="AB105" i="31"/>
  <c r="U105" i="31"/>
  <c r="V105" i="31"/>
  <c r="AY105" i="31" s="1"/>
  <c r="BB105" i="31" s="1"/>
  <c r="AA105" i="31"/>
  <c r="P105" i="31"/>
  <c r="R105" i="31"/>
  <c r="AA59" i="31"/>
  <c r="N89" i="31"/>
  <c r="Z89" i="31"/>
  <c r="AZ89" i="31" s="1"/>
  <c r="AB116" i="31"/>
  <c r="Z116" i="31"/>
  <c r="AZ116" i="31" s="1"/>
  <c r="AS116" i="31"/>
  <c r="AF116" i="31" s="1"/>
  <c r="R116" i="31"/>
  <c r="S116" i="31"/>
  <c r="AA116" i="31"/>
  <c r="Q116" i="31"/>
  <c r="BA116" i="31" s="1"/>
  <c r="Y116" i="31"/>
  <c r="W116" i="31"/>
  <c r="P116" i="31"/>
  <c r="N105" i="31"/>
  <c r="R65" i="31"/>
  <c r="AB65" i="31"/>
  <c r="AU46" i="31"/>
  <c r="P46" i="31"/>
  <c r="Q46" i="31"/>
  <c r="BA46" i="31" s="1"/>
  <c r="BB46" i="31" s="1"/>
  <c r="N46" i="31"/>
  <c r="L46" i="31"/>
  <c r="M46" i="31"/>
  <c r="Z39" i="31"/>
  <c r="AZ39" i="31" s="1"/>
  <c r="AB39" i="31"/>
  <c r="W39" i="31"/>
  <c r="M39" i="31"/>
  <c r="N39" i="31"/>
  <c r="V39" i="31"/>
  <c r="AY39" i="31" s="1"/>
  <c r="U39" i="31"/>
  <c r="L39" i="31"/>
  <c r="AA39" i="31"/>
  <c r="M17" i="31"/>
  <c r="L17" i="31"/>
  <c r="W13" i="31"/>
  <c r="AE13" i="31" a="1"/>
  <c r="AE13" i="31" s="1"/>
  <c r="Z13" i="31"/>
  <c r="AZ13" i="31" s="1"/>
  <c r="U13" i="31"/>
  <c r="AB13" i="31"/>
  <c r="R13" i="31"/>
  <c r="AA13" i="31"/>
  <c r="Q13" i="31"/>
  <c r="BA13" i="31" s="1"/>
  <c r="BB13" i="31" s="1"/>
  <c r="AU13" i="31"/>
  <c r="AE94" i="31" a="1"/>
  <c r="AE94" i="31" s="1"/>
  <c r="V94" i="31"/>
  <c r="AY94" i="31" s="1"/>
  <c r="R59" i="31"/>
  <c r="M89" i="31"/>
  <c r="Z121" i="31"/>
  <c r="AZ121" i="31" s="1"/>
  <c r="D111" i="31"/>
  <c r="W105" i="31"/>
  <c r="AS84" i="31"/>
  <c r="AF84" i="31" s="1"/>
  <c r="Y84" i="31"/>
  <c r="W84" i="31"/>
  <c r="V84" i="31"/>
  <c r="AY84" i="31" s="1"/>
  <c r="S84" i="31"/>
  <c r="AA84" i="31"/>
  <c r="AB84" i="31"/>
  <c r="U84" i="31"/>
  <c r="Z84" i="31"/>
  <c r="AZ84" i="31" s="1"/>
  <c r="P84" i="31"/>
  <c r="AS73" i="31"/>
  <c r="AF73" i="31" s="1"/>
  <c r="S73" i="31"/>
  <c r="P73" i="31"/>
  <c r="AA73" i="31"/>
  <c r="Q73" i="31"/>
  <c r="BA73" i="31" s="1"/>
  <c r="AB73" i="31"/>
  <c r="Z73" i="31"/>
  <c r="AZ73" i="31" s="1"/>
  <c r="V73" i="31"/>
  <c r="AY73" i="31" s="1"/>
  <c r="U73" i="31"/>
  <c r="R73" i="31"/>
  <c r="N108" i="31"/>
  <c r="M108" i="31"/>
  <c r="V108" i="31"/>
  <c r="AY108" i="31" s="1"/>
  <c r="L108" i="31"/>
  <c r="S108" i="31"/>
  <c r="Q108" i="31"/>
  <c r="BA108" i="31" s="1"/>
  <c r="BB108" i="31" s="1"/>
  <c r="R108" i="31"/>
  <c r="P108" i="31"/>
  <c r="AA53" i="31"/>
  <c r="Z53" i="31"/>
  <c r="AZ53" i="31" s="1"/>
  <c r="N53" i="31"/>
  <c r="Y53" i="31"/>
  <c r="L53" i="31"/>
  <c r="V53" i="31"/>
  <c r="AY53" i="31" s="1"/>
  <c r="N97" i="31"/>
  <c r="L97" i="31"/>
  <c r="M97" i="31"/>
  <c r="AU59" i="31"/>
  <c r="AV65" i="31" s="1"/>
  <c r="AB121" i="31"/>
  <c r="Y105" i="31"/>
  <c r="Y31" i="31"/>
  <c r="W31" i="31"/>
  <c r="AE31" i="31" a="1"/>
  <c r="AE31" i="31" s="1"/>
  <c r="AU31" i="31"/>
  <c r="AV24" i="31" s="1"/>
  <c r="U31" i="31"/>
  <c r="V31" i="31"/>
  <c r="AY31" i="31" s="1"/>
  <c r="S31" i="31"/>
  <c r="AB31" i="31"/>
  <c r="Q31" i="31"/>
  <c r="BA31" i="31" s="1"/>
  <c r="BB31" i="31" s="1"/>
  <c r="R31" i="31"/>
  <c r="P31" i="31"/>
  <c r="Z31" i="31"/>
  <c r="AZ31" i="31" s="1"/>
  <c r="Q8" i="31"/>
  <c r="BA8" i="31" s="1"/>
  <c r="R17" i="31"/>
  <c r="S17" i="31"/>
  <c r="AA17" i="31"/>
  <c r="AE17" i="31" a="1"/>
  <c r="AE17" i="31" s="1"/>
  <c r="U17" i="31"/>
  <c r="P17" i="31"/>
  <c r="F88" i="31"/>
  <c r="G88" i="31" s="1"/>
  <c r="F80" i="31"/>
  <c r="G80" i="31" s="1"/>
  <c r="D80" i="31"/>
  <c r="M75" i="31"/>
  <c r="N75" i="31"/>
  <c r="N67" i="31"/>
  <c r="M67" i="31"/>
  <c r="L67" i="31"/>
  <c r="W67" i="31"/>
  <c r="Y67" i="31"/>
  <c r="V67" i="31"/>
  <c r="AY67" i="31" s="1"/>
  <c r="U67" i="31"/>
  <c r="AB67" i="31"/>
  <c r="R60" i="31"/>
  <c r="V60" i="31"/>
  <c r="AY60" i="31" s="1"/>
  <c r="Q60" i="31"/>
  <c r="BA60" i="31" s="1"/>
  <c r="BB60" i="31" s="1"/>
  <c r="S60" i="31"/>
  <c r="N60" i="31"/>
  <c r="L60" i="31"/>
  <c r="P60" i="31"/>
  <c r="M60" i="31"/>
  <c r="V95" i="31"/>
  <c r="AY95" i="31" s="1"/>
  <c r="U55" i="31"/>
  <c r="F26" i="31"/>
  <c r="G26" i="31" s="1"/>
  <c r="N24" i="31"/>
  <c r="V128" i="31"/>
  <c r="AY128" i="31" s="1"/>
  <c r="D10" i="31"/>
  <c r="AE41" i="32" a="1"/>
  <c r="AE41" i="32" s="1"/>
  <c r="AU41" i="32"/>
  <c r="R41" i="32"/>
  <c r="P41" i="32"/>
  <c r="Y41" i="32"/>
  <c r="Z41" i="32"/>
  <c r="AZ41" i="32" s="1"/>
  <c r="AB41" i="32"/>
  <c r="V41" i="32"/>
  <c r="AY41" i="32" s="1"/>
  <c r="U41" i="32"/>
  <c r="S41" i="32"/>
  <c r="AA41" i="32"/>
  <c r="W41" i="32"/>
  <c r="Q41" i="32"/>
  <c r="BA41" i="32" s="1"/>
  <c r="BB41" i="32" s="1"/>
  <c r="W46" i="32"/>
  <c r="Q46" i="32"/>
  <c r="BA46" i="32" s="1"/>
  <c r="S46" i="32"/>
  <c r="Z46" i="32"/>
  <c r="AZ46" i="32" s="1"/>
  <c r="AA46" i="32"/>
  <c r="P46" i="32"/>
  <c r="V46" i="32"/>
  <c r="AY46" i="32" s="1"/>
  <c r="R46" i="32"/>
  <c r="Y46" i="32"/>
  <c r="AU46" i="32"/>
  <c r="AV42" i="32" s="1"/>
  <c r="AA53" i="32"/>
  <c r="V53" i="32"/>
  <c r="AY53" i="32" s="1"/>
  <c r="S53" i="32"/>
  <c r="AE53" i="32" a="1"/>
  <c r="AE53" i="32" s="1"/>
  <c r="R53" i="32"/>
  <c r="AU53" i="32"/>
  <c r="Z53" i="32"/>
  <c r="AZ53" i="32" s="1"/>
  <c r="AB53" i="32"/>
  <c r="P53" i="32"/>
  <c r="Q53" i="32"/>
  <c r="BA53" i="32" s="1"/>
  <c r="BB53" i="32" s="1"/>
  <c r="W53" i="32"/>
  <c r="U53" i="32"/>
  <c r="Y53" i="32"/>
  <c r="Q96" i="32"/>
  <c r="BA96" i="32" s="1"/>
  <c r="P96" i="32"/>
  <c r="AB96" i="32"/>
  <c r="V96" i="32"/>
  <c r="AY96" i="32" s="1"/>
  <c r="S96" i="32"/>
  <c r="AA96" i="32"/>
  <c r="Y96" i="32"/>
  <c r="R96" i="32"/>
  <c r="U96" i="32"/>
  <c r="M38" i="32"/>
  <c r="S50" i="32"/>
  <c r="Y97" i="32"/>
  <c r="AU15" i="32"/>
  <c r="AV53" i="32" s="1"/>
  <c r="W4" i="32"/>
  <c r="V4" i="32"/>
  <c r="AY4" i="32" s="1"/>
  <c r="M6" i="32"/>
  <c r="N6" i="32"/>
  <c r="S104" i="32"/>
  <c r="L104" i="32"/>
  <c r="M104" i="32"/>
  <c r="L53" i="32"/>
  <c r="N53" i="32"/>
  <c r="M47" i="32"/>
  <c r="AG47" i="32" s="1"/>
  <c r="L47" i="32"/>
  <c r="N47" i="32"/>
  <c r="L68" i="32"/>
  <c r="N68" i="32"/>
  <c r="M68" i="32"/>
  <c r="Q38" i="32"/>
  <c r="BA38" i="32" s="1"/>
  <c r="BB38" i="32" s="1"/>
  <c r="AB31" i="32"/>
  <c r="Y29" i="32"/>
  <c r="V29" i="32"/>
  <c r="AY29" i="32" s="1"/>
  <c r="BB29" i="32" s="1"/>
  <c r="S29" i="32"/>
  <c r="W29" i="32"/>
  <c r="V71" i="32"/>
  <c r="AY71" i="32" s="1"/>
  <c r="S71" i="32"/>
  <c r="R71" i="32"/>
  <c r="L71" i="32"/>
  <c r="N71" i="32"/>
  <c r="Q71" i="32"/>
  <c r="BA71" i="32" s="1"/>
  <c r="M71" i="32"/>
  <c r="Y73" i="32"/>
  <c r="U73" i="32"/>
  <c r="AA73" i="32"/>
  <c r="AE73" i="32" a="1"/>
  <c r="AE73" i="32" s="1"/>
  <c r="AB73" i="32"/>
  <c r="W73" i="32"/>
  <c r="P73" i="32"/>
  <c r="AA117" i="32"/>
  <c r="Q117" i="32"/>
  <c r="BA117" i="32" s="1"/>
  <c r="BB117" i="32" s="1"/>
  <c r="W117" i="32"/>
  <c r="Z117" i="32"/>
  <c r="AZ117" i="32" s="1"/>
  <c r="U117" i="32"/>
  <c r="P117" i="32"/>
  <c r="Y117" i="32"/>
  <c r="AB117" i="32"/>
  <c r="V117" i="32"/>
  <c r="AY117" i="32" s="1"/>
  <c r="R117" i="32"/>
  <c r="AE117" i="32" a="1"/>
  <c r="AE117" i="32" s="1"/>
  <c r="F81" i="32"/>
  <c r="G81" i="32" s="1"/>
  <c r="N126" i="32"/>
  <c r="L126" i="32"/>
  <c r="M126" i="32"/>
  <c r="M60" i="32"/>
  <c r="AG60" i="32" s="1"/>
  <c r="L60" i="32"/>
  <c r="N60" i="32"/>
  <c r="S38" i="32"/>
  <c r="AS107" i="32"/>
  <c r="AF107" i="32" s="1"/>
  <c r="Z107" i="32"/>
  <c r="AZ107" i="32" s="1"/>
  <c r="S107" i="32"/>
  <c r="Y107" i="32"/>
  <c r="R107" i="32"/>
  <c r="U107" i="32"/>
  <c r="AB107" i="32"/>
  <c r="P107" i="32"/>
  <c r="Q107" i="32"/>
  <c r="BA107" i="32" s="1"/>
  <c r="V107" i="32"/>
  <c r="AY107" i="32" s="1"/>
  <c r="BB107" i="32" s="1"/>
  <c r="AA107" i="32"/>
  <c r="N97" i="32"/>
  <c r="D19" i="32"/>
  <c r="A19" i="32"/>
  <c r="M67" i="32"/>
  <c r="V67" i="32"/>
  <c r="AY67" i="32" s="1"/>
  <c r="R67" i="32"/>
  <c r="L67" i="32"/>
  <c r="N98" i="32"/>
  <c r="M98" i="32"/>
  <c r="S98" i="32"/>
  <c r="L98" i="32"/>
  <c r="AA100" i="32"/>
  <c r="Q100" i="32"/>
  <c r="BA100" i="32" s="1"/>
  <c r="BB100" i="32" s="1"/>
  <c r="Z100" i="32"/>
  <c r="AZ100" i="32" s="1"/>
  <c r="P100" i="32"/>
  <c r="S100" i="32"/>
  <c r="AE100" i="32" a="1"/>
  <c r="AE100" i="32" s="1"/>
  <c r="V100" i="32"/>
  <c r="AY100" i="32" s="1"/>
  <c r="Y100" i="32"/>
  <c r="U100" i="32"/>
  <c r="S123" i="32"/>
  <c r="AB123" i="32"/>
  <c r="W95" i="32"/>
  <c r="R95" i="32"/>
  <c r="Q95" i="32"/>
  <c r="BA95" i="32" s="1"/>
  <c r="AB95" i="32"/>
  <c r="V95" i="32"/>
  <c r="AY95" i="32" s="1"/>
  <c r="S95" i="32"/>
  <c r="U95" i="32"/>
  <c r="Z95" i="32"/>
  <c r="AZ95" i="32" s="1"/>
  <c r="Y95" i="32"/>
  <c r="L95" i="32"/>
  <c r="M95" i="32"/>
  <c r="N81" i="32"/>
  <c r="L81" i="32"/>
  <c r="M73" i="32"/>
  <c r="N73" i="32"/>
  <c r="Z44" i="32"/>
  <c r="AZ44" i="32" s="1"/>
  <c r="V44" i="32"/>
  <c r="AY44" i="32" s="1"/>
  <c r="U44" i="32"/>
  <c r="AB44" i="32"/>
  <c r="N44" i="32"/>
  <c r="W44" i="32"/>
  <c r="AA44" i="32"/>
  <c r="P50" i="32"/>
  <c r="Y50" i="32"/>
  <c r="V50" i="32"/>
  <c r="AY50" i="32" s="1"/>
  <c r="U50" i="32"/>
  <c r="Z50" i="32"/>
  <c r="AZ50" i="32" s="1"/>
  <c r="L38" i="32"/>
  <c r="AE50" i="32" a="1"/>
  <c r="AE50" i="32" s="1"/>
  <c r="V97" i="32"/>
  <c r="AY97" i="32" s="1"/>
  <c r="AA3" i="32"/>
  <c r="Q3" i="32"/>
  <c r="BA3" i="32" s="1"/>
  <c r="BB3" i="32" s="1"/>
  <c r="U13" i="32"/>
  <c r="AU13" i="32"/>
  <c r="W13" i="32"/>
  <c r="S13" i="32"/>
  <c r="AB13" i="32"/>
  <c r="R13" i="32"/>
  <c r="AA13" i="32"/>
  <c r="Q13" i="32"/>
  <c r="BA13" i="32" s="1"/>
  <c r="P13" i="32"/>
  <c r="D38" i="32"/>
  <c r="A38" i="32"/>
  <c r="A51" i="32"/>
  <c r="D51" i="32"/>
  <c r="S92" i="32"/>
  <c r="Y92" i="32"/>
  <c r="P116" i="32"/>
  <c r="U116" i="32"/>
  <c r="F109" i="32"/>
  <c r="G109" i="32" s="1"/>
  <c r="AE109" i="32" s="1" a="1"/>
  <c r="AE109" i="32" s="1"/>
  <c r="AD109" i="32" s="1"/>
  <c r="AC109" i="32" s="1"/>
  <c r="F101" i="32"/>
  <c r="G101" i="32" s="1"/>
  <c r="M57" i="32"/>
  <c r="N57" i="32"/>
  <c r="N28" i="32"/>
  <c r="M28" i="32"/>
  <c r="AG28" i="32" s="1"/>
  <c r="L28" i="32"/>
  <c r="N20" i="32"/>
  <c r="L20" i="32"/>
  <c r="M20" i="32"/>
  <c r="F74" i="32"/>
  <c r="G74" i="32" s="1"/>
  <c r="L31" i="32"/>
  <c r="N31" i="32"/>
  <c r="M31" i="32"/>
  <c r="AG31" i="32" s="1"/>
  <c r="Z96" i="32"/>
  <c r="AZ96" i="32" s="1"/>
  <c r="R50" i="32"/>
  <c r="U47" i="32"/>
  <c r="AB9" i="32"/>
  <c r="AA9" i="32"/>
  <c r="AE9" i="32" a="1"/>
  <c r="AE9" i="32" s="1"/>
  <c r="U9" i="32"/>
  <c r="W9" i="32"/>
  <c r="AU9" i="32"/>
  <c r="P9" i="32"/>
  <c r="R9" i="32"/>
  <c r="Z9" i="32"/>
  <c r="AZ9" i="32" s="1"/>
  <c r="Q9" i="32"/>
  <c r="BA9" i="32" s="1"/>
  <c r="BB9" i="32" s="1"/>
  <c r="L63" i="32"/>
  <c r="N63" i="32"/>
  <c r="M63" i="32"/>
  <c r="AG63" i="32" s="1"/>
  <c r="AB121" i="32"/>
  <c r="R121" i="32"/>
  <c r="W115" i="32"/>
  <c r="M123" i="32"/>
  <c r="L123" i="32"/>
  <c r="M108" i="32"/>
  <c r="L108" i="32"/>
  <c r="N108" i="32"/>
  <c r="M79" i="32"/>
  <c r="N79" i="32"/>
  <c r="L34" i="32"/>
  <c r="M34" i="32"/>
  <c r="A110" i="32"/>
  <c r="V38" i="32"/>
  <c r="AY38" i="32" s="1"/>
  <c r="AB50" i="32"/>
  <c r="V60" i="32"/>
  <c r="AY60" i="32" s="1"/>
  <c r="W96" i="32"/>
  <c r="M11" i="32"/>
  <c r="AG11" i="32" s="1"/>
  <c r="N11" i="32"/>
  <c r="L11" i="32"/>
  <c r="W31" i="32"/>
  <c r="U31" i="32"/>
  <c r="AU31" i="32"/>
  <c r="AA31" i="32"/>
  <c r="S34" i="32"/>
  <c r="W34" i="32"/>
  <c r="AB34" i="32"/>
  <c r="A45" i="32"/>
  <c r="D45" i="32"/>
  <c r="N74" i="32"/>
  <c r="M74" i="32"/>
  <c r="L74" i="32"/>
  <c r="Y127" i="32"/>
  <c r="P69" i="32"/>
  <c r="Z69" i="32"/>
  <c r="AZ69" i="32" s="1"/>
  <c r="V69" i="32"/>
  <c r="AY69" i="32" s="1"/>
  <c r="AB69" i="32"/>
  <c r="S69" i="32"/>
  <c r="Y69" i="32"/>
  <c r="AE69" i="32" a="1"/>
  <c r="AE69" i="32" s="1"/>
  <c r="W69" i="32"/>
  <c r="AA69" i="32"/>
  <c r="AH33" i="32"/>
  <c r="F33" i="32"/>
  <c r="G33" i="32" s="1"/>
  <c r="AH25" i="32"/>
  <c r="F25" i="32"/>
  <c r="G25" i="32" s="1"/>
  <c r="AE25" i="32" s="1" a="1"/>
  <c r="AE25" i="32" s="1"/>
  <c r="Z17" i="32"/>
  <c r="AZ17" i="32" s="1"/>
  <c r="P17" i="32"/>
  <c r="W17" i="32"/>
  <c r="AH10" i="32"/>
  <c r="F10" i="32"/>
  <c r="G10" i="32" s="1"/>
  <c r="W10" i="32" s="1"/>
  <c r="M2" i="32"/>
  <c r="N2" i="32"/>
  <c r="M41" i="32"/>
  <c r="L41" i="32"/>
  <c r="N41" i="32"/>
  <c r="L10" i="32"/>
  <c r="N10" i="32"/>
  <c r="M10" i="32"/>
  <c r="AG10" i="32" s="1"/>
  <c r="Z47" i="32"/>
  <c r="AZ47" i="32" s="1"/>
  <c r="V47" i="32"/>
  <c r="AY47" i="32" s="1"/>
  <c r="S47" i="32"/>
  <c r="W97" i="32"/>
  <c r="Z97" i="32"/>
  <c r="AZ97" i="32" s="1"/>
  <c r="M97" i="32"/>
  <c r="U97" i="32"/>
  <c r="L97" i="32"/>
  <c r="AS96" i="32"/>
  <c r="AF96" i="32" s="1"/>
  <c r="AU47" i="32"/>
  <c r="P38" i="32"/>
  <c r="W50" i="32"/>
  <c r="AA97" i="32"/>
  <c r="V31" i="32"/>
  <c r="AY31" i="32" s="1"/>
  <c r="AU50" i="32"/>
  <c r="AS75" i="32"/>
  <c r="AF75" i="32" s="1"/>
  <c r="AB75" i="32"/>
  <c r="R75" i="32"/>
  <c r="S75" i="32"/>
  <c r="P75" i="32"/>
  <c r="V75" i="32"/>
  <c r="AY75" i="32" s="1"/>
  <c r="BB75" i="32" s="1"/>
  <c r="U75" i="32"/>
  <c r="AA6" i="32"/>
  <c r="P6" i="32"/>
  <c r="W6" i="32"/>
  <c r="V49" i="32"/>
  <c r="AY49" i="32" s="1"/>
  <c r="S49" i="32"/>
  <c r="Q49" i="32"/>
  <c r="BA49" i="32" s="1"/>
  <c r="R49" i="32"/>
  <c r="W49" i="32"/>
  <c r="R43" i="32"/>
  <c r="W43" i="32"/>
  <c r="AB43" i="32"/>
  <c r="V43" i="32"/>
  <c r="AY43" i="32" s="1"/>
  <c r="S43" i="32"/>
  <c r="U43" i="32"/>
  <c r="Y43" i="32"/>
  <c r="AA43" i="32"/>
  <c r="AU43" i="32"/>
  <c r="Q43" i="32"/>
  <c r="BA43" i="32" s="1"/>
  <c r="P43" i="32"/>
  <c r="Z56" i="32"/>
  <c r="AZ56" i="32" s="1"/>
  <c r="W56" i="32"/>
  <c r="Q56" i="32"/>
  <c r="BA56" i="32" s="1"/>
  <c r="BB56" i="32" s="1"/>
  <c r="AE56" i="32" a="1"/>
  <c r="AE56" i="32" s="1"/>
  <c r="Y56" i="32"/>
  <c r="S56" i="32"/>
  <c r="A76" i="32"/>
  <c r="D76" i="32"/>
  <c r="AH63" i="32"/>
  <c r="F63" i="32"/>
  <c r="G63" i="32" s="1"/>
  <c r="AE63" i="32" s="1" a="1"/>
  <c r="AE63" i="32" s="1"/>
  <c r="AD63" i="32" s="1"/>
  <c r="AC63" i="32" s="1"/>
  <c r="F55" i="32"/>
  <c r="G55" i="32" s="1"/>
  <c r="N17" i="32"/>
  <c r="M17" i="32"/>
  <c r="AG17" i="32" s="1"/>
  <c r="L17" i="32"/>
  <c r="M94" i="32"/>
  <c r="Y42" i="32"/>
  <c r="W60" i="32"/>
  <c r="M18" i="32"/>
  <c r="AE65" i="33" a="1"/>
  <c r="AE65" i="33" s="1"/>
  <c r="W65" i="33"/>
  <c r="AA65" i="33"/>
  <c r="Y65" i="33"/>
  <c r="U65" i="33"/>
  <c r="P65" i="33"/>
  <c r="R65" i="33"/>
  <c r="Z65" i="33"/>
  <c r="AZ65" i="33" s="1"/>
  <c r="S65" i="33"/>
  <c r="V65" i="33"/>
  <c r="AY65" i="33" s="1"/>
  <c r="Q65" i="33"/>
  <c r="BA65" i="33" s="1"/>
  <c r="BB65" i="33" s="1"/>
  <c r="AB65" i="33"/>
  <c r="U41" i="33"/>
  <c r="W41" i="33"/>
  <c r="Q41" i="33"/>
  <c r="BA41" i="33" s="1"/>
  <c r="P41" i="33"/>
  <c r="S41" i="33"/>
  <c r="AU41" i="33"/>
  <c r="Y41" i="33"/>
  <c r="V41" i="33"/>
  <c r="AY41" i="33" s="1"/>
  <c r="BB41" i="33" s="1"/>
  <c r="AA41" i="33"/>
  <c r="R41" i="33"/>
  <c r="AB41" i="33"/>
  <c r="Z41" i="33"/>
  <c r="AZ41" i="33" s="1"/>
  <c r="U30" i="33"/>
  <c r="Q30" i="33"/>
  <c r="BA30" i="33" s="1"/>
  <c r="BB30" i="33" s="1"/>
  <c r="AA30" i="33"/>
  <c r="AU30" i="33"/>
  <c r="AV36" i="33" s="1"/>
  <c r="S30" i="33"/>
  <c r="V30" i="33"/>
  <c r="AY30" i="33" s="1"/>
  <c r="Y30" i="33"/>
  <c r="P30" i="33"/>
  <c r="W30" i="33"/>
  <c r="AE30" i="33" a="1"/>
  <c r="AE30" i="33" s="1"/>
  <c r="R30" i="33"/>
  <c r="Z30" i="33"/>
  <c r="AZ30" i="33" s="1"/>
  <c r="AB30" i="33"/>
  <c r="Y103" i="33"/>
  <c r="AB103" i="33"/>
  <c r="AA103" i="33"/>
  <c r="R103" i="33"/>
  <c r="S103" i="33"/>
  <c r="AS103" i="33"/>
  <c r="AF103" i="33" s="1"/>
  <c r="W103" i="33"/>
  <c r="V103" i="33"/>
  <c r="AY103" i="33" s="1"/>
  <c r="U103" i="33"/>
  <c r="N52" i="33"/>
  <c r="M52" i="33"/>
  <c r="AG52" i="33" s="1"/>
  <c r="L52" i="33"/>
  <c r="V52" i="33"/>
  <c r="AY52" i="33" s="1"/>
  <c r="U52" i="33"/>
  <c r="W52" i="33"/>
  <c r="Y52" i="33"/>
  <c r="V40" i="33"/>
  <c r="AY40" i="33" s="1"/>
  <c r="AB40" i="33"/>
  <c r="Y40" i="33"/>
  <c r="S40" i="33"/>
  <c r="U40" i="33"/>
  <c r="AU40" i="33"/>
  <c r="R40" i="33"/>
  <c r="P40" i="33"/>
  <c r="W40" i="33"/>
  <c r="AA40" i="33"/>
  <c r="Z40" i="33"/>
  <c r="AZ40" i="33" s="1"/>
  <c r="Q40" i="33"/>
  <c r="BA40" i="33" s="1"/>
  <c r="P53" i="33"/>
  <c r="Y53" i="33"/>
  <c r="V53" i="33"/>
  <c r="AY53" i="33" s="1"/>
  <c r="R53" i="33"/>
  <c r="AA53" i="33"/>
  <c r="AU53" i="33"/>
  <c r="AV12" i="33" s="1"/>
  <c r="S53" i="33"/>
  <c r="AB53" i="33"/>
  <c r="U53" i="33"/>
  <c r="Q53" i="33"/>
  <c r="BA53" i="33" s="1"/>
  <c r="W6" i="33"/>
  <c r="AB6" i="33"/>
  <c r="U6" i="33"/>
  <c r="S6" i="33"/>
  <c r="AA6" i="33"/>
  <c r="R6" i="33"/>
  <c r="Z6" i="33"/>
  <c r="AZ6" i="33" s="1"/>
  <c r="V6" i="33"/>
  <c r="AY6" i="33" s="1"/>
  <c r="AU6" i="33"/>
  <c r="AV75" i="33" s="1"/>
  <c r="A75" i="33" s="1"/>
  <c r="Y6" i="33"/>
  <c r="P6" i="33"/>
  <c r="Q6" i="33"/>
  <c r="BA6" i="33" s="1"/>
  <c r="D63" i="33"/>
  <c r="A63" i="33"/>
  <c r="AG36" i="33"/>
  <c r="AH36" i="33"/>
  <c r="F36" i="33"/>
  <c r="G36" i="33" s="1"/>
  <c r="AE36" i="33" s="1" a="1"/>
  <c r="AE36" i="33" s="1"/>
  <c r="AD36" i="33" s="1"/>
  <c r="AC36" i="33" s="1"/>
  <c r="N37" i="33"/>
  <c r="Z37" i="33"/>
  <c r="AZ37" i="33" s="1"/>
  <c r="V37" i="33"/>
  <c r="AY37" i="33" s="1"/>
  <c r="M37" i="33"/>
  <c r="AG37" i="33" s="1"/>
  <c r="L37" i="33"/>
  <c r="Y37" i="33"/>
  <c r="AB37" i="33"/>
  <c r="Z78" i="33"/>
  <c r="AZ78" i="33" s="1"/>
  <c r="D95" i="33"/>
  <c r="A95" i="33"/>
  <c r="D22" i="33"/>
  <c r="A22" i="33"/>
  <c r="Q94" i="33"/>
  <c r="BA94" i="33" s="1"/>
  <c r="BB94" i="33" s="1"/>
  <c r="AE124" i="33" a="1"/>
  <c r="AE124" i="33" s="1"/>
  <c r="U96" i="33"/>
  <c r="Z96" i="33"/>
  <c r="AZ96" i="33" s="1"/>
  <c r="V96" i="33"/>
  <c r="AY96" i="33" s="1"/>
  <c r="W96" i="33"/>
  <c r="S96" i="33"/>
  <c r="R96" i="33"/>
  <c r="Q96" i="33"/>
  <c r="BA96" i="33" s="1"/>
  <c r="BB96" i="33" s="1"/>
  <c r="P96" i="33"/>
  <c r="Y96" i="33"/>
  <c r="AB96" i="33"/>
  <c r="F58" i="33"/>
  <c r="G58" i="33" s="1"/>
  <c r="AH58" i="33"/>
  <c r="AA72" i="33"/>
  <c r="U72" i="33"/>
  <c r="M65" i="33"/>
  <c r="L65" i="33"/>
  <c r="N65" i="33"/>
  <c r="N58" i="33"/>
  <c r="M58" i="33"/>
  <c r="L58" i="33"/>
  <c r="S43" i="33"/>
  <c r="L43" i="33"/>
  <c r="N43" i="33"/>
  <c r="R43" i="33"/>
  <c r="M43" i="33"/>
  <c r="Q43" i="33"/>
  <c r="BA43" i="33" s="1"/>
  <c r="P43" i="33"/>
  <c r="Y34" i="33"/>
  <c r="P34" i="33"/>
  <c r="AB34" i="33"/>
  <c r="AU34" i="33"/>
  <c r="AV94" i="33" s="1"/>
  <c r="W34" i="33"/>
  <c r="V34" i="33"/>
  <c r="AY34" i="33" s="1"/>
  <c r="BB34" i="33" s="1"/>
  <c r="AB61" i="33"/>
  <c r="P61" i="33"/>
  <c r="AU61" i="33"/>
  <c r="W61" i="33"/>
  <c r="AA61" i="33"/>
  <c r="U61" i="33"/>
  <c r="Z61" i="33"/>
  <c r="AZ61" i="33" s="1"/>
  <c r="AE61" i="33" a="1"/>
  <c r="AE61" i="33" s="1"/>
  <c r="Y61" i="33"/>
  <c r="R61" i="33"/>
  <c r="V61" i="33"/>
  <c r="AY61" i="33" s="1"/>
  <c r="F51" i="33"/>
  <c r="G51" i="33" s="1"/>
  <c r="AE51" i="33" s="1" a="1"/>
  <c r="AE51" i="33" s="1"/>
  <c r="AD51" i="33" s="1"/>
  <c r="AC51" i="33" s="1"/>
  <c r="U37" i="33"/>
  <c r="S78" i="33"/>
  <c r="A49" i="33"/>
  <c r="D49" i="33"/>
  <c r="Q61" i="33"/>
  <c r="BA61" i="33" s="1"/>
  <c r="BB61" i="33" s="1"/>
  <c r="AU27" i="33"/>
  <c r="AV98" i="33" s="1"/>
  <c r="A15" i="33"/>
  <c r="D15" i="33"/>
  <c r="Z80" i="33"/>
  <c r="AZ80" i="33" s="1"/>
  <c r="AE80" i="33" a="1"/>
  <c r="AE80" i="33" s="1"/>
  <c r="V80" i="33"/>
  <c r="AY80" i="33" s="1"/>
  <c r="AA80" i="33"/>
  <c r="Y80" i="33"/>
  <c r="W80" i="33"/>
  <c r="U80" i="33"/>
  <c r="AH3" i="33"/>
  <c r="F3" i="33"/>
  <c r="G3" i="33" s="1"/>
  <c r="N50" i="33"/>
  <c r="M50" i="33"/>
  <c r="AG50" i="33" s="1"/>
  <c r="V50" i="33"/>
  <c r="AY50" i="33" s="1"/>
  <c r="BB50" i="33" s="1"/>
  <c r="AA50" i="33"/>
  <c r="L50" i="33"/>
  <c r="W50" i="33"/>
  <c r="Y50" i="33"/>
  <c r="L13" i="33"/>
  <c r="S13" i="33"/>
  <c r="R13" i="33"/>
  <c r="Q13" i="33"/>
  <c r="BA13" i="33" s="1"/>
  <c r="BB13" i="33" s="1"/>
  <c r="F104" i="33"/>
  <c r="G104" i="33" s="1"/>
  <c r="D104" i="33"/>
  <c r="W37" i="33"/>
  <c r="P78" i="33"/>
  <c r="D124" i="33"/>
  <c r="U78" i="33"/>
  <c r="AE26" i="33" a="1"/>
  <c r="AE26" i="33" s="1"/>
  <c r="V26" i="33"/>
  <c r="AY26" i="33" s="1"/>
  <c r="Z26" i="33"/>
  <c r="AZ26" i="33" s="1"/>
  <c r="W38" i="33"/>
  <c r="L38" i="33"/>
  <c r="Y38" i="33"/>
  <c r="V38" i="33"/>
  <c r="AY38" i="33" s="1"/>
  <c r="Z38" i="33"/>
  <c r="AZ38" i="33" s="1"/>
  <c r="U38" i="33"/>
  <c r="Z52" i="33"/>
  <c r="AZ52" i="33" s="1"/>
  <c r="AB52" i="33"/>
  <c r="AU52" i="33"/>
  <c r="R52" i="33"/>
  <c r="P52" i="33"/>
  <c r="AA52" i="33"/>
  <c r="S52" i="33"/>
  <c r="D60" i="33"/>
  <c r="A60" i="33"/>
  <c r="S56" i="33"/>
  <c r="P56" i="33"/>
  <c r="V56" i="33"/>
  <c r="AY56" i="33" s="1"/>
  <c r="BB56" i="33" s="1"/>
  <c r="U56" i="33"/>
  <c r="Z56" i="33"/>
  <c r="AZ56" i="33" s="1"/>
  <c r="R56" i="33"/>
  <c r="Y56" i="33"/>
  <c r="AU56" i="33"/>
  <c r="AV56" i="33" s="1"/>
  <c r="W56" i="33"/>
  <c r="AB56" i="33"/>
  <c r="Q56" i="33"/>
  <c r="BA56" i="33" s="1"/>
  <c r="V33" i="33"/>
  <c r="AY33" i="33" s="1"/>
  <c r="R33" i="33"/>
  <c r="AU33" i="33"/>
  <c r="AB33" i="33"/>
  <c r="Q33" i="33"/>
  <c r="BA33" i="33" s="1"/>
  <c r="BB33" i="33" s="1"/>
  <c r="Y33" i="33"/>
  <c r="AA33" i="33"/>
  <c r="AE33" i="33" a="1"/>
  <c r="AE33" i="33" s="1"/>
  <c r="P33" i="33"/>
  <c r="U33" i="33"/>
  <c r="Z33" i="33"/>
  <c r="AZ33" i="33" s="1"/>
  <c r="M70" i="33"/>
  <c r="L70" i="33"/>
  <c r="N70" i="33"/>
  <c r="L57" i="33"/>
  <c r="AA57" i="33"/>
  <c r="Z57" i="33"/>
  <c r="AZ57" i="33" s="1"/>
  <c r="W57" i="33"/>
  <c r="N20" i="33"/>
  <c r="M20" i="33"/>
  <c r="AG20" i="33" s="1"/>
  <c r="AA37" i="33"/>
  <c r="Y78" i="33"/>
  <c r="Q34" i="33"/>
  <c r="BA34" i="33" s="1"/>
  <c r="R12" i="33"/>
  <c r="Z12" i="33"/>
  <c r="AZ12" i="33" s="1"/>
  <c r="P12" i="33"/>
  <c r="Y12" i="33"/>
  <c r="AU12" i="33"/>
  <c r="V12" i="33"/>
  <c r="AY12" i="33" s="1"/>
  <c r="W12" i="33"/>
  <c r="AA12" i="33"/>
  <c r="AE12" i="33" a="1"/>
  <c r="AE12" i="33" s="1"/>
  <c r="S12" i="33"/>
  <c r="L16" i="33"/>
  <c r="N16" i="33"/>
  <c r="M16" i="33"/>
  <c r="S16" i="33"/>
  <c r="V16" i="33"/>
  <c r="AY16" i="33" s="1"/>
  <c r="Y60" i="33"/>
  <c r="R60" i="33"/>
  <c r="Q60" i="33"/>
  <c r="BA60" i="33" s="1"/>
  <c r="BB60" i="33" s="1"/>
  <c r="AB60" i="33"/>
  <c r="P60" i="33"/>
  <c r="V60" i="33"/>
  <c r="AY60" i="33" s="1"/>
  <c r="W60" i="33"/>
  <c r="AU60" i="33"/>
  <c r="U60" i="33"/>
  <c r="AA60" i="33"/>
  <c r="S60" i="33"/>
  <c r="U122" i="33"/>
  <c r="Q122" i="33"/>
  <c r="BA122" i="33" s="1"/>
  <c r="BB122" i="33" s="1"/>
  <c r="Z122" i="33"/>
  <c r="AZ122" i="33" s="1"/>
  <c r="P122" i="33"/>
  <c r="W122" i="33"/>
  <c r="Y122" i="33"/>
  <c r="S122" i="33"/>
  <c r="R122" i="33"/>
  <c r="AS115" i="33"/>
  <c r="AF115" i="33" s="1"/>
  <c r="AB115" i="33"/>
  <c r="W115" i="33"/>
  <c r="AA115" i="33"/>
  <c r="W108" i="33"/>
  <c r="U108" i="33"/>
  <c r="AE108" i="33" a="1"/>
  <c r="AE108" i="33" s="1"/>
  <c r="S93" i="33"/>
  <c r="Y93" i="33"/>
  <c r="V93" i="33"/>
  <c r="AY93" i="33" s="1"/>
  <c r="AA93" i="33"/>
  <c r="AB93" i="33"/>
  <c r="R93" i="33"/>
  <c r="Z93" i="33"/>
  <c r="AZ93" i="33" s="1"/>
  <c r="U93" i="33"/>
  <c r="P93" i="33"/>
  <c r="Z86" i="33"/>
  <c r="AZ86" i="33" s="1"/>
  <c r="V86" i="33"/>
  <c r="AY86" i="33" s="1"/>
  <c r="U86" i="33"/>
  <c r="AS86" i="33"/>
  <c r="AF86" i="33" s="1"/>
  <c r="S86" i="33"/>
  <c r="Q86" i="33"/>
  <c r="BA86" i="33" s="1"/>
  <c r="AB86" i="33"/>
  <c r="R86" i="33"/>
  <c r="AA86" i="33"/>
  <c r="F9" i="33"/>
  <c r="G9" i="33" s="1"/>
  <c r="AH9" i="33"/>
  <c r="L108" i="33"/>
  <c r="M108" i="33"/>
  <c r="N108" i="33"/>
  <c r="W101" i="33"/>
  <c r="L101" i="33"/>
  <c r="L93" i="33"/>
  <c r="M93" i="33"/>
  <c r="U85" i="33"/>
  <c r="AB85" i="33"/>
  <c r="AA85" i="33"/>
  <c r="Y85" i="33"/>
  <c r="Z85" i="33"/>
  <c r="AZ85" i="33" s="1"/>
  <c r="V85" i="33"/>
  <c r="AY85" i="33" s="1"/>
  <c r="L85" i="33"/>
  <c r="N85" i="33"/>
  <c r="L77" i="33"/>
  <c r="R77" i="33"/>
  <c r="Q77" i="33"/>
  <c r="BA77" i="33" s="1"/>
  <c r="BB77" i="33" s="1"/>
  <c r="N77" i="33"/>
  <c r="M77" i="33"/>
  <c r="P77" i="33"/>
  <c r="V77" i="33"/>
  <c r="AY77" i="33" s="1"/>
  <c r="L27" i="33"/>
  <c r="N27" i="33"/>
  <c r="M27" i="33"/>
  <c r="AH44" i="33"/>
  <c r="F44" i="33"/>
  <c r="G44" i="33" s="1"/>
  <c r="Q78" i="33"/>
  <c r="BA78" i="33" s="1"/>
  <c r="BB78" i="33" s="1"/>
  <c r="R34" i="33"/>
  <c r="AU31" i="33"/>
  <c r="V31" i="33"/>
  <c r="AY31" i="33" s="1"/>
  <c r="AB31" i="33"/>
  <c r="Y91" i="33"/>
  <c r="W91" i="33"/>
  <c r="S91" i="33"/>
  <c r="Q91" i="33"/>
  <c r="BA91" i="33" s="1"/>
  <c r="BB91" i="33" s="1"/>
  <c r="U91" i="33"/>
  <c r="AE91" i="33" a="1"/>
  <c r="AE91" i="33" s="1"/>
  <c r="V91" i="33"/>
  <c r="AY91" i="33" s="1"/>
  <c r="AB91" i="33"/>
  <c r="AA91" i="33"/>
  <c r="R91" i="33"/>
  <c r="Z91" i="33"/>
  <c r="AZ91" i="33" s="1"/>
  <c r="S98" i="33"/>
  <c r="R98" i="33"/>
  <c r="AA98" i="33"/>
  <c r="P98" i="33"/>
  <c r="AS98" i="33"/>
  <c r="AF98" i="33" s="1"/>
  <c r="Q98" i="33"/>
  <c r="BA98" i="33" s="1"/>
  <c r="Y98" i="33"/>
  <c r="AB98" i="33"/>
  <c r="Z98" i="33"/>
  <c r="AZ98" i="33" s="1"/>
  <c r="W98" i="33"/>
  <c r="U107" i="33"/>
  <c r="S107" i="33"/>
  <c r="Q107" i="33"/>
  <c r="BA107" i="33" s="1"/>
  <c r="P107" i="33"/>
  <c r="AB107" i="33"/>
  <c r="AE107" i="33" a="1"/>
  <c r="AE107" i="33" s="1"/>
  <c r="R107" i="33"/>
  <c r="Y107" i="33"/>
  <c r="AA107" i="33"/>
  <c r="W107" i="33"/>
  <c r="Z107" i="33"/>
  <c r="AZ107" i="33" s="1"/>
  <c r="F92" i="33"/>
  <c r="G92" i="33" s="1"/>
  <c r="A8" i="33"/>
  <c r="D8" i="33"/>
  <c r="N122" i="33"/>
  <c r="L122" i="33"/>
  <c r="M122" i="33"/>
  <c r="S34" i="33"/>
  <c r="AA87" i="33"/>
  <c r="W87" i="33"/>
  <c r="Q87" i="33"/>
  <c r="BA87" i="33" s="1"/>
  <c r="Y75" i="33"/>
  <c r="AE75" i="33" a="1"/>
  <c r="AE75" i="33" s="1"/>
  <c r="P75" i="33"/>
  <c r="AA75" i="33"/>
  <c r="A68" i="33"/>
  <c r="D68" i="33"/>
  <c r="U67" i="33"/>
  <c r="U83" i="33"/>
  <c r="Z83" i="33"/>
  <c r="AZ83" i="33" s="1"/>
  <c r="M83" i="33"/>
  <c r="W83" i="33"/>
  <c r="L83" i="33"/>
  <c r="V83" i="33"/>
  <c r="AY83" i="33" s="1"/>
  <c r="AA83" i="33"/>
  <c r="Y83" i="33"/>
  <c r="AH23" i="33"/>
  <c r="AH15" i="33"/>
  <c r="F15" i="33"/>
  <c r="G15" i="33" s="1"/>
  <c r="M114" i="33"/>
  <c r="V114" i="33"/>
  <c r="AY114" i="33" s="1"/>
  <c r="N39" i="33"/>
  <c r="L39" i="33"/>
  <c r="M39" i="33"/>
  <c r="AG39" i="33" s="1"/>
  <c r="L17" i="33"/>
  <c r="N17" i="33"/>
  <c r="M17" i="33"/>
  <c r="AB78" i="33"/>
  <c r="AE78" i="33" a="1"/>
  <c r="AE78" i="33" s="1"/>
  <c r="V126" i="33"/>
  <c r="AY126" i="33" s="1"/>
  <c r="P126" i="33"/>
  <c r="Q126" i="33"/>
  <c r="BA126" i="33" s="1"/>
  <c r="BB126" i="33" s="1"/>
  <c r="N126" i="33"/>
  <c r="S126" i="33"/>
  <c r="M126" i="33"/>
  <c r="R126" i="33"/>
  <c r="L126" i="33"/>
  <c r="V78" i="33"/>
  <c r="AY78" i="33" s="1"/>
  <c r="AA78" i="33"/>
  <c r="U34" i="33"/>
  <c r="U121" i="33"/>
  <c r="AS121" i="33"/>
  <c r="AF121" i="33" s="1"/>
  <c r="W121" i="33"/>
  <c r="Z121" i="33"/>
  <c r="AZ121" i="33" s="1"/>
  <c r="P121" i="33"/>
  <c r="AH51" i="33"/>
  <c r="M100" i="33"/>
  <c r="AB100" i="33"/>
  <c r="Z100" i="33"/>
  <c r="AZ100" i="33" s="1"/>
  <c r="U100" i="33"/>
  <c r="W100" i="33"/>
  <c r="N100" i="33"/>
  <c r="L100" i="33"/>
  <c r="AA100" i="33"/>
  <c r="Y100" i="33"/>
  <c r="N104" i="33"/>
  <c r="L104" i="33"/>
  <c r="M104" i="33"/>
  <c r="W29" i="33"/>
  <c r="U29" i="33"/>
  <c r="S29" i="33"/>
  <c r="R29" i="33"/>
  <c r="V29" i="33"/>
  <c r="AY29" i="33" s="1"/>
  <c r="AU29" i="33"/>
  <c r="AB29" i="33"/>
  <c r="AA29" i="33"/>
  <c r="P127" i="33"/>
  <c r="L127" i="33"/>
  <c r="N127" i="33"/>
  <c r="R127" i="33"/>
  <c r="M127" i="33"/>
  <c r="Q127" i="33"/>
  <c r="BA127" i="33" s="1"/>
  <c r="BB127" i="33" s="1"/>
  <c r="V127" i="33"/>
  <c r="AY127" i="33" s="1"/>
  <c r="AG51" i="33"/>
  <c r="A52" i="33"/>
  <c r="Q69" i="33"/>
  <c r="BA69" i="33" s="1"/>
  <c r="F105" i="33"/>
  <c r="G105" i="33" s="1"/>
  <c r="F25" i="33"/>
  <c r="G25" i="33" s="1"/>
  <c r="L47" i="33"/>
  <c r="Z12" i="34"/>
  <c r="AZ12" i="34" s="1"/>
  <c r="Y12" i="34"/>
  <c r="Q12" i="34"/>
  <c r="BA12" i="34" s="1"/>
  <c r="AU12" i="34"/>
  <c r="AV86" i="34" s="1"/>
  <c r="P12" i="34"/>
  <c r="W12" i="34"/>
  <c r="AA12" i="34"/>
  <c r="V12" i="34"/>
  <c r="AY12" i="34" s="1"/>
  <c r="S12" i="34"/>
  <c r="AB12" i="34"/>
  <c r="U12" i="34"/>
  <c r="R12" i="34"/>
  <c r="AU56" i="34"/>
  <c r="AA56" i="34"/>
  <c r="P56" i="34"/>
  <c r="W56" i="34"/>
  <c r="Q56" i="34"/>
  <c r="BA56" i="34" s="1"/>
  <c r="BB56" i="34" s="1"/>
  <c r="S56" i="34"/>
  <c r="U56" i="34"/>
  <c r="Y56" i="34"/>
  <c r="R56" i="34"/>
  <c r="V56" i="34"/>
  <c r="AY56" i="34" s="1"/>
  <c r="Z56" i="34"/>
  <c r="AZ56" i="34" s="1"/>
  <c r="AE56" i="34" a="1"/>
  <c r="AE56" i="34" s="1"/>
  <c r="AB56" i="34"/>
  <c r="Z93" i="34"/>
  <c r="AZ93" i="34" s="1"/>
  <c r="AA93" i="34"/>
  <c r="AS93" i="34"/>
  <c r="AF93" i="34" s="1"/>
  <c r="Y93" i="34"/>
  <c r="U93" i="34"/>
  <c r="W93" i="34"/>
  <c r="AB93" i="34"/>
  <c r="V93" i="34"/>
  <c r="AY93" i="34" s="1"/>
  <c r="R93" i="34"/>
  <c r="S93" i="34"/>
  <c r="Q93" i="34"/>
  <c r="BA93" i="34" s="1"/>
  <c r="P93" i="34"/>
  <c r="Z98" i="34"/>
  <c r="AZ98" i="34" s="1"/>
  <c r="Y98" i="34"/>
  <c r="W98" i="34"/>
  <c r="AE98" i="34" a="1"/>
  <c r="AE98" i="34" s="1"/>
  <c r="V98" i="34"/>
  <c r="AY98" i="34" s="1"/>
  <c r="U98" i="34"/>
  <c r="S98" i="34"/>
  <c r="R98" i="34"/>
  <c r="AA98" i="34"/>
  <c r="P98" i="34"/>
  <c r="Q98" i="34"/>
  <c r="BA98" i="34" s="1"/>
  <c r="BB98" i="34" s="1"/>
  <c r="AB98" i="34"/>
  <c r="Y104" i="34"/>
  <c r="S104" i="34"/>
  <c r="W104" i="34"/>
  <c r="AE104" i="34" a="1"/>
  <c r="AE104" i="34" s="1"/>
  <c r="AB104" i="34"/>
  <c r="R104" i="34"/>
  <c r="V104" i="34"/>
  <c r="AY104" i="34" s="1"/>
  <c r="AA104" i="34"/>
  <c r="Q104" i="34"/>
  <c r="BA104" i="34" s="1"/>
  <c r="BB104" i="34" s="1"/>
  <c r="Z104" i="34"/>
  <c r="AZ104" i="34" s="1"/>
  <c r="U104" i="34"/>
  <c r="P104" i="34"/>
  <c r="AU57" i="34"/>
  <c r="W57" i="34"/>
  <c r="S57" i="34"/>
  <c r="Z57" i="34"/>
  <c r="AZ57" i="34" s="1"/>
  <c r="R57" i="34"/>
  <c r="Y57" i="34"/>
  <c r="Q57" i="34"/>
  <c r="BA57" i="34" s="1"/>
  <c r="BB57" i="34" s="1"/>
  <c r="V57" i="34"/>
  <c r="AY57" i="34" s="1"/>
  <c r="AE57" i="34" a="1"/>
  <c r="AE57" i="34" s="1"/>
  <c r="AA57" i="34"/>
  <c r="P57" i="34"/>
  <c r="AB57" i="34"/>
  <c r="U57" i="34"/>
  <c r="M49" i="34"/>
  <c r="AG49" i="34" s="1"/>
  <c r="V49" i="34"/>
  <c r="AY49" i="34" s="1"/>
  <c r="AA49" i="34"/>
  <c r="AB49" i="34"/>
  <c r="Y49" i="34"/>
  <c r="L49" i="34"/>
  <c r="Z49" i="34"/>
  <c r="AZ49" i="34" s="1"/>
  <c r="N49" i="34"/>
  <c r="W49" i="34"/>
  <c r="U49" i="34"/>
  <c r="Z17" i="34"/>
  <c r="AZ17" i="34" s="1"/>
  <c r="N17" i="34"/>
  <c r="AA17" i="34"/>
  <c r="M17" i="34"/>
  <c r="AG17" i="34" s="1"/>
  <c r="L17" i="34"/>
  <c r="AB17" i="34"/>
  <c r="S105" i="34"/>
  <c r="Q105" i="34"/>
  <c r="BA105" i="34" s="1"/>
  <c r="Z105" i="34"/>
  <c r="AZ105" i="34" s="1"/>
  <c r="U105" i="34"/>
  <c r="P105" i="34"/>
  <c r="Y105" i="34"/>
  <c r="W105" i="34"/>
  <c r="AB105" i="34"/>
  <c r="AE105" i="34" a="1"/>
  <c r="AE105" i="34" s="1"/>
  <c r="R105" i="34"/>
  <c r="V105" i="34"/>
  <c r="AY105" i="34" s="1"/>
  <c r="AA105" i="34"/>
  <c r="AB50" i="34"/>
  <c r="AE50" i="34" a="1"/>
  <c r="AE50" i="34" s="1"/>
  <c r="AU50" i="34"/>
  <c r="W50" i="34"/>
  <c r="Y50" i="34"/>
  <c r="U50" i="34"/>
  <c r="V50" i="34"/>
  <c r="AY50" i="34" s="1"/>
  <c r="R50" i="34"/>
  <c r="P50" i="34"/>
  <c r="AA50" i="34"/>
  <c r="Q50" i="34"/>
  <c r="BA50" i="34" s="1"/>
  <c r="BB50" i="34" s="1"/>
  <c r="S50" i="34"/>
  <c r="Z50" i="34"/>
  <c r="AZ50" i="34" s="1"/>
  <c r="P51" i="34"/>
  <c r="U51" i="34"/>
  <c r="AB51" i="34"/>
  <c r="Z51" i="34"/>
  <c r="AZ51" i="34" s="1"/>
  <c r="Y51" i="34"/>
  <c r="AA51" i="34"/>
  <c r="W51" i="34"/>
  <c r="Q51" i="34"/>
  <c r="BA51" i="34" s="1"/>
  <c r="BB51" i="34" s="1"/>
  <c r="V51" i="34"/>
  <c r="AY51" i="34" s="1"/>
  <c r="AU51" i="34"/>
  <c r="AE51" i="34" a="1"/>
  <c r="AE51" i="34" s="1"/>
  <c r="S51" i="34"/>
  <c r="R51" i="34"/>
  <c r="AE22" i="34" a="1"/>
  <c r="AE22" i="34" s="1"/>
  <c r="Y22" i="34"/>
  <c r="R22" i="34"/>
  <c r="P22" i="34"/>
  <c r="W22" i="34"/>
  <c r="AB22" i="34"/>
  <c r="S22" i="34"/>
  <c r="AU22" i="34"/>
  <c r="Z22" i="34"/>
  <c r="AZ22" i="34" s="1"/>
  <c r="V22" i="34"/>
  <c r="AY22" i="34" s="1"/>
  <c r="U22" i="34"/>
  <c r="Q22" i="34"/>
  <c r="BA22" i="34" s="1"/>
  <c r="BB22" i="34" s="1"/>
  <c r="S102" i="34"/>
  <c r="AB102" i="34"/>
  <c r="R102" i="34"/>
  <c r="AA102" i="34"/>
  <c r="Y102" i="34"/>
  <c r="AE102" i="34" a="1"/>
  <c r="AE102" i="34" s="1"/>
  <c r="Q102" i="34"/>
  <c r="BA102" i="34" s="1"/>
  <c r="BB102" i="34" s="1"/>
  <c r="W102" i="34"/>
  <c r="Z102" i="34"/>
  <c r="AZ102" i="34" s="1"/>
  <c r="V102" i="34"/>
  <c r="AY102" i="34" s="1"/>
  <c r="P102" i="34"/>
  <c r="U102" i="34"/>
  <c r="M56" i="34"/>
  <c r="L56" i="34"/>
  <c r="N56" i="34"/>
  <c r="W32" i="34"/>
  <c r="V32" i="34"/>
  <c r="AY32" i="34" s="1"/>
  <c r="AB32" i="34"/>
  <c r="U32" i="34"/>
  <c r="R32" i="34"/>
  <c r="Q32" i="34"/>
  <c r="BA32" i="34" s="1"/>
  <c r="AU32" i="34"/>
  <c r="AV67" i="34" s="1"/>
  <c r="D67" i="34" s="1"/>
  <c r="P32" i="34"/>
  <c r="Z32" i="34"/>
  <c r="AZ32" i="34" s="1"/>
  <c r="Y32" i="34"/>
  <c r="S32" i="34"/>
  <c r="AA32" i="34"/>
  <c r="S60" i="34"/>
  <c r="Z60" i="34"/>
  <c r="AZ60" i="34" s="1"/>
  <c r="V62" i="34"/>
  <c r="AY62" i="34" s="1"/>
  <c r="AB62" i="34"/>
  <c r="R62" i="34"/>
  <c r="Q62" i="34"/>
  <c r="BA62" i="34" s="1"/>
  <c r="S62" i="34"/>
  <c r="Z62" i="34"/>
  <c r="AZ62" i="34" s="1"/>
  <c r="U62" i="34"/>
  <c r="AA62" i="34"/>
  <c r="Y62" i="34"/>
  <c r="AU62" i="34"/>
  <c r="W62" i="34"/>
  <c r="P62" i="34"/>
  <c r="AE24" i="34" a="1"/>
  <c r="AE24" i="34" s="1"/>
  <c r="U24" i="34"/>
  <c r="P24" i="34"/>
  <c r="AA24" i="34"/>
  <c r="AU24" i="34"/>
  <c r="Q24" i="34"/>
  <c r="BA24" i="34" s="1"/>
  <c r="BB24" i="34" s="1"/>
  <c r="AB24" i="34"/>
  <c r="R24" i="34"/>
  <c r="Y24" i="34"/>
  <c r="Z24" i="34"/>
  <c r="AZ24" i="34" s="1"/>
  <c r="V24" i="34"/>
  <c r="AY24" i="34" s="1"/>
  <c r="W24" i="34"/>
  <c r="S24" i="34"/>
  <c r="W82" i="34"/>
  <c r="AB82" i="34"/>
  <c r="R82" i="34"/>
  <c r="Y82" i="34"/>
  <c r="P82" i="34"/>
  <c r="Q82" i="34"/>
  <c r="BA82" i="34" s="1"/>
  <c r="BB82" i="34" s="1"/>
  <c r="Z82" i="34"/>
  <c r="AZ82" i="34" s="1"/>
  <c r="AE82" i="34" a="1"/>
  <c r="AE82" i="34" s="1"/>
  <c r="S82" i="34"/>
  <c r="AA82" i="34"/>
  <c r="V82" i="34"/>
  <c r="AY82" i="34" s="1"/>
  <c r="U82" i="34"/>
  <c r="Q125" i="34"/>
  <c r="BA125" i="34" s="1"/>
  <c r="U125" i="34"/>
  <c r="Z125" i="34"/>
  <c r="AZ125" i="34" s="1"/>
  <c r="S125" i="34"/>
  <c r="P125" i="34"/>
  <c r="Y125" i="34"/>
  <c r="W125" i="34"/>
  <c r="V125" i="34"/>
  <c r="AY125" i="34" s="1"/>
  <c r="AB125" i="34"/>
  <c r="AA125" i="34"/>
  <c r="R125" i="34"/>
  <c r="AS125" i="34"/>
  <c r="AF125" i="34" s="1"/>
  <c r="AA71" i="34"/>
  <c r="U71" i="34"/>
  <c r="Z71" i="34"/>
  <c r="AZ71" i="34" s="1"/>
  <c r="AB71" i="34"/>
  <c r="W71" i="34"/>
  <c r="R71" i="34"/>
  <c r="Q71" i="34"/>
  <c r="BA71" i="34" s="1"/>
  <c r="BB71" i="34" s="1"/>
  <c r="Y71" i="34"/>
  <c r="S71" i="34"/>
  <c r="P71" i="34"/>
  <c r="AE71" i="34" a="1"/>
  <c r="AE71" i="34" s="1"/>
  <c r="V71" i="34"/>
  <c r="AY71" i="34" s="1"/>
  <c r="N70" i="34"/>
  <c r="P70" i="34"/>
  <c r="R70" i="34"/>
  <c r="V70" i="34"/>
  <c r="AY70" i="34" s="1"/>
  <c r="S70" i="34"/>
  <c r="L70" i="34"/>
  <c r="Q70" i="34"/>
  <c r="BA70" i="34" s="1"/>
  <c r="BB70" i="34" s="1"/>
  <c r="M70" i="34"/>
  <c r="L8" i="34"/>
  <c r="V8" i="34"/>
  <c r="AY8" i="34" s="1"/>
  <c r="S8" i="34"/>
  <c r="N8" i="34"/>
  <c r="M8" i="34"/>
  <c r="Z113" i="34"/>
  <c r="AZ113" i="34" s="1"/>
  <c r="U113" i="34"/>
  <c r="V113" i="34"/>
  <c r="AY113" i="34" s="1"/>
  <c r="W113" i="34"/>
  <c r="Q113" i="34"/>
  <c r="BA113" i="34" s="1"/>
  <c r="R113" i="34"/>
  <c r="AS113" i="34"/>
  <c r="AF113" i="34" s="1"/>
  <c r="S113" i="34"/>
  <c r="Y113" i="34"/>
  <c r="AA113" i="34"/>
  <c r="AB113" i="34"/>
  <c r="P113" i="34"/>
  <c r="P58" i="34"/>
  <c r="S58" i="34"/>
  <c r="V58" i="34"/>
  <c r="AY58" i="34" s="1"/>
  <c r="R58" i="34"/>
  <c r="Y58" i="34"/>
  <c r="AU58" i="34"/>
  <c r="AB58" i="34"/>
  <c r="Q58" i="34"/>
  <c r="BA58" i="34" s="1"/>
  <c r="U58" i="34"/>
  <c r="AA58" i="34"/>
  <c r="W58" i="34"/>
  <c r="Z58" i="34"/>
  <c r="AZ58" i="34" s="1"/>
  <c r="S99" i="34"/>
  <c r="M99" i="34"/>
  <c r="L99" i="34"/>
  <c r="Q99" i="34"/>
  <c r="BA99" i="34" s="1"/>
  <c r="BB99" i="34" s="1"/>
  <c r="N99" i="34"/>
  <c r="R99" i="34"/>
  <c r="P99" i="34"/>
  <c r="V99" i="34"/>
  <c r="AY99" i="34" s="1"/>
  <c r="M22" i="34"/>
  <c r="N22" i="34"/>
  <c r="L22" i="34"/>
  <c r="S26" i="34"/>
  <c r="Y26" i="34"/>
  <c r="AB26" i="34"/>
  <c r="V26" i="34"/>
  <c r="AY26" i="34" s="1"/>
  <c r="R26" i="34"/>
  <c r="Q26" i="34"/>
  <c r="BA26" i="34" s="1"/>
  <c r="P26" i="34"/>
  <c r="AA26" i="34"/>
  <c r="Z26" i="34"/>
  <c r="AZ26" i="34" s="1"/>
  <c r="W26" i="34"/>
  <c r="AU26" i="34"/>
  <c r="U26" i="34"/>
  <c r="V69" i="34"/>
  <c r="AY69" i="34" s="1"/>
  <c r="W69" i="34"/>
  <c r="S69" i="34"/>
  <c r="U69" i="34"/>
  <c r="AE69" i="34" a="1"/>
  <c r="AE69" i="34" s="1"/>
  <c r="AA69" i="34"/>
  <c r="Q69" i="34"/>
  <c r="BA69" i="34" s="1"/>
  <c r="R69" i="34"/>
  <c r="AB69" i="34"/>
  <c r="P69" i="34"/>
  <c r="Z69" i="34"/>
  <c r="AZ69" i="34" s="1"/>
  <c r="Y69" i="34"/>
  <c r="Z28" i="34"/>
  <c r="AZ28" i="34" s="1"/>
  <c r="V28" i="34"/>
  <c r="AY28" i="34" s="1"/>
  <c r="W43" i="34"/>
  <c r="S43" i="34"/>
  <c r="U43" i="34"/>
  <c r="P43" i="34"/>
  <c r="R43" i="34"/>
  <c r="AB43" i="34"/>
  <c r="Z43" i="34"/>
  <c r="AZ43" i="34" s="1"/>
  <c r="Y43" i="34"/>
  <c r="Q43" i="34"/>
  <c r="BA43" i="34" s="1"/>
  <c r="AU43" i="34"/>
  <c r="AV23" i="34" s="1"/>
  <c r="V43" i="34"/>
  <c r="AY43" i="34" s="1"/>
  <c r="AA43" i="34"/>
  <c r="U36" i="34"/>
  <c r="AA36" i="34"/>
  <c r="Y36" i="34"/>
  <c r="Q36" i="34"/>
  <c r="BA36" i="34" s="1"/>
  <c r="BB36" i="34" s="1"/>
  <c r="AU36" i="34"/>
  <c r="Z36" i="34"/>
  <c r="AZ36" i="34" s="1"/>
  <c r="W36" i="34"/>
  <c r="AE36" i="34" a="1"/>
  <c r="AE36" i="34" s="1"/>
  <c r="AB36" i="34"/>
  <c r="P36" i="34"/>
  <c r="S36" i="34"/>
  <c r="R36" i="34"/>
  <c r="V36" i="34"/>
  <c r="AY36" i="34" s="1"/>
  <c r="S35" i="34"/>
  <c r="V35" i="34"/>
  <c r="AY35" i="34" s="1"/>
  <c r="Y35" i="34"/>
  <c r="AA35" i="34"/>
  <c r="U35" i="34"/>
  <c r="Q35" i="34"/>
  <c r="BA35" i="34" s="1"/>
  <c r="BB35" i="34" s="1"/>
  <c r="R35" i="34"/>
  <c r="W35" i="34"/>
  <c r="AU35" i="34"/>
  <c r="AV122" i="34" s="1"/>
  <c r="P35" i="34"/>
  <c r="Z35" i="34"/>
  <c r="AZ35" i="34" s="1"/>
  <c r="AE35" i="34" a="1"/>
  <c r="AE35" i="34" s="1"/>
  <c r="AB35" i="34"/>
  <c r="W77" i="34"/>
  <c r="Y77" i="34"/>
  <c r="V77" i="34"/>
  <c r="AY77" i="34" s="1"/>
  <c r="P77" i="34"/>
  <c r="U77" i="34"/>
  <c r="Z77" i="34"/>
  <c r="AZ77" i="34" s="1"/>
  <c r="AS77" i="34"/>
  <c r="AF77" i="34" s="1"/>
  <c r="S77" i="34"/>
  <c r="AB77" i="34"/>
  <c r="R77" i="34"/>
  <c r="AA77" i="34"/>
  <c r="Q77" i="34"/>
  <c r="BA77" i="34" s="1"/>
  <c r="Z27" i="34"/>
  <c r="AZ27" i="34" s="1"/>
  <c r="S27" i="34"/>
  <c r="Y27" i="34"/>
  <c r="AB27" i="34"/>
  <c r="V27" i="34"/>
  <c r="AY27" i="34" s="1"/>
  <c r="R27" i="34"/>
  <c r="Q27" i="34"/>
  <c r="BA27" i="34" s="1"/>
  <c r="P27" i="34"/>
  <c r="AA27" i="34"/>
  <c r="W27" i="34"/>
  <c r="AU27" i="34"/>
  <c r="U27" i="34"/>
  <c r="Q18" i="34"/>
  <c r="BA18" i="34" s="1"/>
  <c r="BB18" i="34" s="1"/>
  <c r="AB18" i="34"/>
  <c r="Y18" i="34"/>
  <c r="Z18" i="34"/>
  <c r="AZ18" i="34" s="1"/>
  <c r="AE18" i="34" a="1"/>
  <c r="AE18" i="34" s="1"/>
  <c r="W18" i="34"/>
  <c r="U18" i="34"/>
  <c r="V18" i="34"/>
  <c r="AY18" i="34" s="1"/>
  <c r="AU18" i="34"/>
  <c r="S18" i="34"/>
  <c r="R18" i="34"/>
  <c r="AA18" i="34"/>
  <c r="P18" i="34"/>
  <c r="P103" i="34"/>
  <c r="V103" i="34"/>
  <c r="AY103" i="34" s="1"/>
  <c r="Y103" i="34"/>
  <c r="AE103" i="34" a="1"/>
  <c r="AE103" i="34" s="1"/>
  <c r="Q103" i="34"/>
  <c r="BA103" i="34" s="1"/>
  <c r="BB103" i="34" s="1"/>
  <c r="W103" i="34"/>
  <c r="U103" i="34"/>
  <c r="S103" i="34"/>
  <c r="AB103" i="34"/>
  <c r="AA103" i="34"/>
  <c r="Z103" i="34"/>
  <c r="AZ103" i="34" s="1"/>
  <c r="R103" i="34"/>
  <c r="P107" i="34"/>
  <c r="S107" i="34"/>
  <c r="V54" i="34"/>
  <c r="AY54" i="34" s="1"/>
  <c r="U54" i="34"/>
  <c r="AA54" i="34"/>
  <c r="AE54" i="34" a="1"/>
  <c r="AE54" i="34" s="1"/>
  <c r="Q54" i="34"/>
  <c r="BA54" i="34" s="1"/>
  <c r="BB54" i="34" s="1"/>
  <c r="AU54" i="34"/>
  <c r="R54" i="34"/>
  <c r="S54" i="34"/>
  <c r="P54" i="34"/>
  <c r="Y54" i="34"/>
  <c r="Z54" i="34"/>
  <c r="AZ54" i="34" s="1"/>
  <c r="W54" i="34"/>
  <c r="AB54" i="34"/>
  <c r="D50" i="34"/>
  <c r="A50" i="34"/>
  <c r="Y42" i="34"/>
  <c r="V46" i="34"/>
  <c r="AY46" i="34" s="1"/>
  <c r="Y46" i="34"/>
  <c r="S46" i="34"/>
  <c r="U46" i="34"/>
  <c r="AB46" i="34"/>
  <c r="Z46" i="34"/>
  <c r="AZ46" i="34" s="1"/>
  <c r="Q46" i="34"/>
  <c r="BA46" i="34" s="1"/>
  <c r="R46" i="34"/>
  <c r="P46" i="34"/>
  <c r="AA46" i="34"/>
  <c r="W46" i="34"/>
  <c r="AU46" i="34"/>
  <c r="R114" i="34"/>
  <c r="AA114" i="34"/>
  <c r="Q114" i="34"/>
  <c r="BA114" i="34" s="1"/>
  <c r="BB114" i="34" s="1"/>
  <c r="Z114" i="34"/>
  <c r="AZ114" i="34" s="1"/>
  <c r="Y114" i="34"/>
  <c r="P114" i="34"/>
  <c r="W114" i="34"/>
  <c r="AE114" i="34" a="1"/>
  <c r="AE114" i="34" s="1"/>
  <c r="U114" i="34"/>
  <c r="V114" i="34"/>
  <c r="AY114" i="34" s="1"/>
  <c r="S114" i="34"/>
  <c r="AB114" i="34"/>
  <c r="S66" i="34"/>
  <c r="V66" i="34"/>
  <c r="AY66" i="34" s="1"/>
  <c r="R66" i="34"/>
  <c r="P66" i="34"/>
  <c r="M66" i="34"/>
  <c r="N66" i="34"/>
  <c r="Q66" i="34"/>
  <c r="BA66" i="34" s="1"/>
  <c r="BB66" i="34" s="1"/>
  <c r="L66" i="34"/>
  <c r="V4" i="34"/>
  <c r="AY4" i="34" s="1"/>
  <c r="M4" i="34"/>
  <c r="S4" i="34"/>
  <c r="L4" i="34"/>
  <c r="N4" i="34"/>
  <c r="Q4" i="34"/>
  <c r="BA4" i="34" s="1"/>
  <c r="BB4" i="34" s="1"/>
  <c r="R4" i="34"/>
  <c r="P4" i="34"/>
  <c r="A5" i="34"/>
  <c r="L26" i="34"/>
  <c r="M84" i="34"/>
  <c r="A85" i="34"/>
  <c r="Z80" i="34"/>
  <c r="AZ80" i="34" s="1"/>
  <c r="BB80" i="34" s="1"/>
  <c r="L54" i="34"/>
  <c r="A119" i="34"/>
  <c r="M26" i="34"/>
  <c r="AG26" i="34" s="1"/>
  <c r="R9" i="35"/>
  <c r="S9" i="35"/>
  <c r="W9" i="35"/>
  <c r="AB9" i="35"/>
  <c r="U9" i="35"/>
  <c r="Q9" i="35"/>
  <c r="BA9" i="35" s="1"/>
  <c r="Z9" i="35"/>
  <c r="AZ9" i="35" s="1"/>
  <c r="AA9" i="35"/>
  <c r="V9" i="35"/>
  <c r="AY9" i="35" s="1"/>
  <c r="P9" i="35"/>
  <c r="Y9" i="35"/>
  <c r="AU9" i="35"/>
  <c r="AV29" i="35" s="1"/>
  <c r="AA24" i="35"/>
  <c r="AU24" i="35"/>
  <c r="Q24" i="35"/>
  <c r="BA24" i="35" s="1"/>
  <c r="Z24" i="35"/>
  <c r="AZ24" i="35" s="1"/>
  <c r="Y24" i="35"/>
  <c r="V24" i="35"/>
  <c r="AY24" i="35" s="1"/>
  <c r="U24" i="35"/>
  <c r="S24" i="35"/>
  <c r="W24" i="35"/>
  <c r="AB24" i="35"/>
  <c r="P24" i="35"/>
  <c r="R24" i="35"/>
  <c r="R81" i="35"/>
  <c r="S81" i="35"/>
  <c r="AB81" i="35"/>
  <c r="P81" i="35"/>
  <c r="Q81" i="35"/>
  <c r="BA81" i="35" s="1"/>
  <c r="BB81" i="35" s="1"/>
  <c r="AA81" i="35"/>
  <c r="Z81" i="35"/>
  <c r="AZ81" i="35" s="1"/>
  <c r="AE81" i="35" a="1"/>
  <c r="AE81" i="35" s="1"/>
  <c r="U81" i="35"/>
  <c r="Y81" i="35"/>
  <c r="W81" i="35"/>
  <c r="V81" i="35"/>
  <c r="AY81" i="35" s="1"/>
  <c r="Z107" i="35"/>
  <c r="AZ107" i="35" s="1"/>
  <c r="P107" i="35"/>
  <c r="U107" i="35"/>
  <c r="S107" i="35"/>
  <c r="AE107" i="35" a="1"/>
  <c r="AE107" i="35" s="1"/>
  <c r="R107" i="35"/>
  <c r="Y107" i="35"/>
  <c r="AB107" i="35"/>
  <c r="W107" i="35"/>
  <c r="V107" i="35"/>
  <c r="AY107" i="35" s="1"/>
  <c r="AA107" i="35"/>
  <c r="Q107" i="35"/>
  <c r="BA107" i="35" s="1"/>
  <c r="BB107" i="35" s="1"/>
  <c r="S58" i="35"/>
  <c r="W58" i="35"/>
  <c r="R58" i="35"/>
  <c r="V58" i="35"/>
  <c r="AY58" i="35" s="1"/>
  <c r="AE58" i="35" a="1"/>
  <c r="AE58" i="35" s="1"/>
  <c r="Z58" i="35"/>
  <c r="AZ58" i="35" s="1"/>
  <c r="AB58" i="35"/>
  <c r="AA58" i="35"/>
  <c r="Q58" i="35"/>
  <c r="BA58" i="35" s="1"/>
  <c r="BB58" i="35" s="1"/>
  <c r="Y58" i="35"/>
  <c r="AU58" i="35"/>
  <c r="P58" i="35"/>
  <c r="U58" i="35"/>
  <c r="S30" i="35"/>
  <c r="AB30" i="35"/>
  <c r="AA30" i="35"/>
  <c r="Q30" i="35"/>
  <c r="BA30" i="35" s="1"/>
  <c r="BB30" i="35" s="1"/>
  <c r="AE30" i="35" a="1"/>
  <c r="AE30" i="35" s="1"/>
  <c r="Z30" i="35"/>
  <c r="AZ30" i="35" s="1"/>
  <c r="P30" i="35"/>
  <c r="V30" i="35"/>
  <c r="AY30" i="35" s="1"/>
  <c r="W30" i="35"/>
  <c r="U30" i="35"/>
  <c r="R30" i="35"/>
  <c r="AU30" i="35"/>
  <c r="Y30" i="35"/>
  <c r="AS103" i="35"/>
  <c r="AF103" i="35" s="1"/>
  <c r="AB103" i="35"/>
  <c r="P103" i="35"/>
  <c r="R103" i="35"/>
  <c r="Q103" i="35"/>
  <c r="BA103" i="35" s="1"/>
  <c r="S103" i="35"/>
  <c r="W103" i="35"/>
  <c r="V103" i="35"/>
  <c r="AY103" i="35" s="1"/>
  <c r="Y103" i="35"/>
  <c r="Z103" i="35"/>
  <c r="AZ103" i="35" s="1"/>
  <c r="AB95" i="35"/>
  <c r="P95" i="35"/>
  <c r="Z95" i="35"/>
  <c r="AZ95" i="35" s="1"/>
  <c r="Y95" i="35"/>
  <c r="Q95" i="35"/>
  <c r="BA95" i="35" s="1"/>
  <c r="BB95" i="35" s="1"/>
  <c r="AE95" i="35" a="1"/>
  <c r="AE95" i="35" s="1"/>
  <c r="P129" i="35"/>
  <c r="L129" i="35"/>
  <c r="M129" i="35"/>
  <c r="Q129" i="35"/>
  <c r="BA129" i="35" s="1"/>
  <c r="BB129" i="35" s="1"/>
  <c r="N129" i="35"/>
  <c r="S42" i="35"/>
  <c r="N42" i="35"/>
  <c r="L42" i="35"/>
  <c r="Q42" i="35"/>
  <c r="BA42" i="35" s="1"/>
  <c r="BB42" i="35" s="1"/>
  <c r="V42" i="35"/>
  <c r="AY42" i="35" s="1"/>
  <c r="P42" i="35"/>
  <c r="R42" i="35"/>
  <c r="M42" i="35"/>
  <c r="AA99" i="35"/>
  <c r="Y99" i="35"/>
  <c r="Q29" i="35"/>
  <c r="BA29" i="35" s="1"/>
  <c r="BB29" i="35" s="1"/>
  <c r="Z29" i="35"/>
  <c r="AZ29" i="35" s="1"/>
  <c r="AE29" i="35" a="1"/>
  <c r="AE29" i="35" s="1"/>
  <c r="P29" i="35"/>
  <c r="V29" i="35"/>
  <c r="AY29" i="35" s="1"/>
  <c r="W29" i="35"/>
  <c r="U29" i="35"/>
  <c r="AB29" i="35"/>
  <c r="AU29" i="35"/>
  <c r="AV116" i="35" s="1"/>
  <c r="Y29" i="35"/>
  <c r="S29" i="35"/>
  <c r="R29" i="35"/>
  <c r="AA29" i="35"/>
  <c r="Y123" i="35"/>
  <c r="S123" i="35"/>
  <c r="W123" i="35"/>
  <c r="V123" i="35"/>
  <c r="AY123" i="35" s="1"/>
  <c r="AB123" i="35"/>
  <c r="U123" i="35"/>
  <c r="R123" i="35"/>
  <c r="AA123" i="35"/>
  <c r="Q123" i="35"/>
  <c r="BA123" i="35" s="1"/>
  <c r="AE123" i="35" a="1"/>
  <c r="AE123" i="35" s="1"/>
  <c r="Z123" i="35"/>
  <c r="AZ123" i="35" s="1"/>
  <c r="P123" i="35"/>
  <c r="M99" i="35"/>
  <c r="N99" i="35"/>
  <c r="L99" i="35"/>
  <c r="N63" i="35"/>
  <c r="L63" i="35"/>
  <c r="AA18" i="35"/>
  <c r="W18" i="35"/>
  <c r="Z18" i="35"/>
  <c r="AZ18" i="35" s="1"/>
  <c r="V18" i="35"/>
  <c r="AY18" i="35" s="1"/>
  <c r="AB18" i="35"/>
  <c r="U18" i="35"/>
  <c r="W37" i="35"/>
  <c r="V37" i="35"/>
  <c r="AY37" i="35" s="1"/>
  <c r="U37" i="35"/>
  <c r="AB37" i="35"/>
  <c r="Q37" i="35"/>
  <c r="BA37" i="35" s="1"/>
  <c r="Y37" i="35"/>
  <c r="Z37" i="35"/>
  <c r="AZ37" i="35" s="1"/>
  <c r="AU37" i="35"/>
  <c r="P37" i="35"/>
  <c r="AA37" i="35"/>
  <c r="P39" i="35"/>
  <c r="R39" i="35"/>
  <c r="AA39" i="35"/>
  <c r="AB39" i="35"/>
  <c r="S39" i="35"/>
  <c r="W39" i="35"/>
  <c r="Z39" i="35"/>
  <c r="AZ39" i="35" s="1"/>
  <c r="Y39" i="35"/>
  <c r="U39" i="35"/>
  <c r="V39" i="35"/>
  <c r="AY39" i="35" s="1"/>
  <c r="AU39" i="35"/>
  <c r="A41" i="35"/>
  <c r="D41" i="35"/>
  <c r="M98" i="35"/>
  <c r="L98" i="35"/>
  <c r="N98" i="35"/>
  <c r="U70" i="35"/>
  <c r="V70" i="35"/>
  <c r="AY70" i="35" s="1"/>
  <c r="AA70" i="35"/>
  <c r="AB70" i="35"/>
  <c r="Y70" i="35"/>
  <c r="W70" i="35"/>
  <c r="Z70" i="35"/>
  <c r="AZ70" i="35" s="1"/>
  <c r="L25" i="35"/>
  <c r="M25" i="35"/>
  <c r="AG25" i="35" s="1"/>
  <c r="N25" i="35"/>
  <c r="L9" i="35"/>
  <c r="N9" i="35"/>
  <c r="M9" i="35"/>
  <c r="AG9" i="35" s="1"/>
  <c r="Z121" i="35"/>
  <c r="AZ121" i="35" s="1"/>
  <c r="AS121" i="35"/>
  <c r="AF121" i="35" s="1"/>
  <c r="Y121" i="35"/>
  <c r="AB121" i="35"/>
  <c r="V121" i="35"/>
  <c r="AY121" i="35" s="1"/>
  <c r="R121" i="35"/>
  <c r="P121" i="35"/>
  <c r="AA121" i="35"/>
  <c r="U121" i="35"/>
  <c r="Q121" i="35"/>
  <c r="BA121" i="35" s="1"/>
  <c r="W121" i="35"/>
  <c r="S121" i="35"/>
  <c r="Z113" i="35"/>
  <c r="AZ113" i="35" s="1"/>
  <c r="W113" i="35"/>
  <c r="S113" i="35"/>
  <c r="Q113" i="35"/>
  <c r="BA113" i="35" s="1"/>
  <c r="BB113" i="35" s="1"/>
  <c r="AE106" i="35" a="1"/>
  <c r="AE106" i="35" s="1"/>
  <c r="R106" i="35"/>
  <c r="Z106" i="35"/>
  <c r="AZ106" i="35" s="1"/>
  <c r="AA106" i="35"/>
  <c r="V106" i="35"/>
  <c r="AY106" i="35" s="1"/>
  <c r="Y106" i="35"/>
  <c r="Q106" i="35"/>
  <c r="BA106" i="35" s="1"/>
  <c r="W106" i="35"/>
  <c r="P106" i="35"/>
  <c r="U106" i="35"/>
  <c r="S106" i="35"/>
  <c r="AB106" i="35"/>
  <c r="U105" i="35"/>
  <c r="AB105" i="35"/>
  <c r="N105" i="35"/>
  <c r="Z105" i="35"/>
  <c r="AZ105" i="35" s="1"/>
  <c r="AA105" i="35"/>
  <c r="W105" i="35"/>
  <c r="Y105" i="35"/>
  <c r="V105" i="35"/>
  <c r="AY105" i="35" s="1"/>
  <c r="W82" i="35"/>
  <c r="Y82" i="35"/>
  <c r="Q82" i="35"/>
  <c r="BA82" i="35" s="1"/>
  <c r="S82" i="35"/>
  <c r="V82" i="35"/>
  <c r="AY82" i="35" s="1"/>
  <c r="BB82" i="35" s="1"/>
  <c r="U82" i="35"/>
  <c r="AS82" i="35"/>
  <c r="AF82" i="35" s="1"/>
  <c r="P82" i="35"/>
  <c r="R82" i="35"/>
  <c r="AA82" i="35"/>
  <c r="AB82" i="35"/>
  <c r="AS69" i="35"/>
  <c r="AF69" i="35" s="1"/>
  <c r="Z69" i="35"/>
  <c r="AZ69" i="35" s="1"/>
  <c r="U69" i="35"/>
  <c r="Y69" i="35"/>
  <c r="V69" i="35"/>
  <c r="AY69" i="35" s="1"/>
  <c r="AB69" i="35"/>
  <c r="P69" i="35"/>
  <c r="R69" i="35"/>
  <c r="S69" i="35"/>
  <c r="AA69" i="35"/>
  <c r="Q69" i="35"/>
  <c r="BA69" i="35" s="1"/>
  <c r="W69" i="35"/>
  <c r="Q33" i="35"/>
  <c r="BA33" i="35" s="1"/>
  <c r="BB33" i="35" s="1"/>
  <c r="Y33" i="35"/>
  <c r="Z33" i="35"/>
  <c r="AZ33" i="35" s="1"/>
  <c r="S33" i="35"/>
  <c r="P33" i="35"/>
  <c r="R33" i="35"/>
  <c r="V33" i="35"/>
  <c r="AY33" i="35" s="1"/>
  <c r="AA33" i="35"/>
  <c r="W33" i="35"/>
  <c r="U33" i="35"/>
  <c r="AE33" i="35" a="1"/>
  <c r="AE33" i="35" s="1"/>
  <c r="AB33" i="35"/>
  <c r="AU33" i="35"/>
  <c r="AV16" i="35" s="1"/>
  <c r="W102" i="35"/>
  <c r="U102" i="35"/>
  <c r="R102" i="35"/>
  <c r="Q102" i="35"/>
  <c r="BA102" i="35" s="1"/>
  <c r="P102" i="35"/>
  <c r="AB102" i="35"/>
  <c r="AS102" i="35"/>
  <c r="AF102" i="35" s="1"/>
  <c r="AA102" i="35"/>
  <c r="S102" i="35"/>
  <c r="Z102" i="35"/>
  <c r="AZ102" i="35" s="1"/>
  <c r="Y102" i="35"/>
  <c r="V102" i="35"/>
  <c r="AY102" i="35" s="1"/>
  <c r="D120" i="35"/>
  <c r="A120" i="35"/>
  <c r="P67" i="35"/>
  <c r="U67" i="35"/>
  <c r="U104" i="35"/>
  <c r="N90" i="35"/>
  <c r="L90" i="35"/>
  <c r="M90" i="35"/>
  <c r="N83" i="35"/>
  <c r="AB83" i="35"/>
  <c r="L83" i="35"/>
  <c r="U83" i="35"/>
  <c r="AA83" i="35"/>
  <c r="W83" i="35"/>
  <c r="Y83" i="35"/>
  <c r="M83" i="35"/>
  <c r="V83" i="35"/>
  <c r="AY83" i="35" s="1"/>
  <c r="N7" i="35"/>
  <c r="M7" i="35"/>
  <c r="AG7" i="35" s="1"/>
  <c r="L7" i="35"/>
  <c r="P56" i="35"/>
  <c r="S56" i="35"/>
  <c r="AA56" i="35"/>
  <c r="Z56" i="35"/>
  <c r="AZ56" i="35" s="1"/>
  <c r="R56" i="35"/>
  <c r="AB56" i="35"/>
  <c r="Y56" i="35"/>
  <c r="Q56" i="35"/>
  <c r="BA56" i="35" s="1"/>
  <c r="V56" i="35"/>
  <c r="AY56" i="35" s="1"/>
  <c r="AU56" i="35"/>
  <c r="AV37" i="35" s="1"/>
  <c r="W56" i="35"/>
  <c r="U56" i="35"/>
  <c r="Z96" i="35"/>
  <c r="AZ96" i="35" s="1"/>
  <c r="AA127" i="35"/>
  <c r="U127" i="35"/>
  <c r="W127" i="35"/>
  <c r="V90" i="35"/>
  <c r="AY90" i="35" s="1"/>
  <c r="P90" i="35"/>
  <c r="U90" i="35"/>
  <c r="P91" i="35"/>
  <c r="AE91" i="35" a="1"/>
  <c r="AE91" i="35" s="1"/>
  <c r="Y91" i="35"/>
  <c r="AB91" i="35"/>
  <c r="U91" i="35"/>
  <c r="S91" i="35"/>
  <c r="Q91" i="35"/>
  <c r="BA91" i="35" s="1"/>
  <c r="BB91" i="35" s="1"/>
  <c r="Z91" i="35"/>
  <c r="AZ91" i="35" s="1"/>
  <c r="W91" i="35"/>
  <c r="V91" i="35"/>
  <c r="AY91" i="35" s="1"/>
  <c r="AA91" i="35"/>
  <c r="R91" i="35"/>
  <c r="R4" i="35"/>
  <c r="AU4" i="35"/>
  <c r="AA4" i="35"/>
  <c r="V4" i="35"/>
  <c r="AY4" i="35" s="1"/>
  <c r="Z4" i="35"/>
  <c r="AZ4" i="35" s="1"/>
  <c r="AB4" i="35"/>
  <c r="Z126" i="35"/>
  <c r="AZ126" i="35" s="1"/>
  <c r="AE126" i="35" a="1"/>
  <c r="AE126" i="35" s="1"/>
  <c r="D89" i="35"/>
  <c r="A89" i="35"/>
  <c r="L13" i="35"/>
  <c r="M13" i="35"/>
  <c r="R13" i="35"/>
  <c r="N13" i="35"/>
  <c r="V13" i="35"/>
  <c r="AY13" i="35" s="1"/>
  <c r="Q13" i="35"/>
  <c r="BA13" i="35" s="1"/>
  <c r="BB13" i="35" s="1"/>
  <c r="S13" i="35"/>
  <c r="P75" i="35"/>
  <c r="Q75" i="35"/>
  <c r="BA75" i="35" s="1"/>
  <c r="BB75" i="35" s="1"/>
  <c r="AE75" i="35" a="1"/>
  <c r="AE75" i="35" s="1"/>
  <c r="S75" i="35"/>
  <c r="AB75" i="35"/>
  <c r="R75" i="35"/>
  <c r="Z75" i="35"/>
  <c r="AZ75" i="35" s="1"/>
  <c r="Y75" i="35"/>
  <c r="U75" i="35"/>
  <c r="W75" i="35"/>
  <c r="A117" i="35"/>
  <c r="D117" i="35"/>
  <c r="S80" i="35"/>
  <c r="Y80" i="35"/>
  <c r="Z80" i="35"/>
  <c r="AZ80" i="35" s="1"/>
  <c r="W80" i="35"/>
  <c r="AE80" i="35" a="1"/>
  <c r="AE80" i="35" s="1"/>
  <c r="P80" i="35"/>
  <c r="R80" i="35"/>
  <c r="U80" i="35"/>
  <c r="V80" i="35"/>
  <c r="AY80" i="35" s="1"/>
  <c r="AB80" i="35"/>
  <c r="Q80" i="35"/>
  <c r="BA80" i="35" s="1"/>
  <c r="AA80" i="35"/>
  <c r="V72" i="35"/>
  <c r="AY72" i="35" s="1"/>
  <c r="R72" i="35"/>
  <c r="M115" i="35"/>
  <c r="N115" i="35"/>
  <c r="N28" i="35"/>
  <c r="R28" i="35"/>
  <c r="S28" i="35"/>
  <c r="Q28" i="35"/>
  <c r="BA28" i="35" s="1"/>
  <c r="BB28" i="35" s="1"/>
  <c r="L28" i="35"/>
  <c r="P28" i="35"/>
  <c r="M28" i="35"/>
  <c r="V28" i="35"/>
  <c r="AY28" i="35" s="1"/>
  <c r="N4" i="35"/>
  <c r="M4" i="35"/>
  <c r="AG4" i="35" s="1"/>
  <c r="L4" i="35"/>
  <c r="V17" i="35"/>
  <c r="AY17" i="35" s="1"/>
  <c r="Z19" i="35"/>
  <c r="AZ19" i="35" s="1"/>
  <c r="D59" i="35"/>
  <c r="W114" i="35"/>
  <c r="Q77" i="35"/>
  <c r="BA77" i="35" s="1"/>
  <c r="BB77" i="35" s="1"/>
  <c r="D51" i="35"/>
  <c r="AH3" i="35"/>
  <c r="AA31" i="36"/>
  <c r="V31" i="36"/>
  <c r="AY31" i="36" s="1"/>
  <c r="BB31" i="36" s="1"/>
  <c r="R31" i="36"/>
  <c r="Q31" i="36"/>
  <c r="BA31" i="36" s="1"/>
  <c r="AB31" i="36"/>
  <c r="Z31" i="36"/>
  <c r="AZ31" i="36" s="1"/>
  <c r="U31" i="36"/>
  <c r="P31" i="36"/>
  <c r="Y31" i="36"/>
  <c r="S31" i="36"/>
  <c r="W31" i="36"/>
  <c r="S14" i="36"/>
  <c r="P14" i="36"/>
  <c r="Q14" i="36"/>
  <c r="BA14" i="36" s="1"/>
  <c r="Y14" i="36"/>
  <c r="AB14" i="36"/>
  <c r="Z14" i="36"/>
  <c r="AZ14" i="36" s="1"/>
  <c r="AU14" i="36"/>
  <c r="AV20" i="36" s="1"/>
  <c r="AA14" i="36"/>
  <c r="V14" i="36"/>
  <c r="AY14" i="36" s="1"/>
  <c r="R14" i="36"/>
  <c r="R114" i="36"/>
  <c r="Y114" i="36"/>
  <c r="P114" i="36"/>
  <c r="AE114" i="36" a="1"/>
  <c r="AE114" i="36" s="1"/>
  <c r="U114" i="36"/>
  <c r="V114" i="36"/>
  <c r="AY114" i="36" s="1"/>
  <c r="AB114" i="36"/>
  <c r="S114" i="36"/>
  <c r="W114" i="36"/>
  <c r="AA114" i="36"/>
  <c r="Q114" i="36"/>
  <c r="BA114" i="36" s="1"/>
  <c r="BB114" i="36" s="1"/>
  <c r="Z114" i="36"/>
  <c r="AZ114" i="36" s="1"/>
  <c r="P15" i="36"/>
  <c r="Y15" i="36"/>
  <c r="N121" i="36"/>
  <c r="Q121" i="36"/>
  <c r="BA121" i="36" s="1"/>
  <c r="BB121" i="36" s="1"/>
  <c r="L121" i="36"/>
  <c r="V121" i="36"/>
  <c r="AY121" i="36" s="1"/>
  <c r="P121" i="36"/>
  <c r="M121" i="36"/>
  <c r="S121" i="36"/>
  <c r="R121" i="36"/>
  <c r="Q67" i="36"/>
  <c r="BA67" i="36" s="1"/>
  <c r="BB67" i="36" s="1"/>
  <c r="P67" i="36"/>
  <c r="L67" i="36"/>
  <c r="S67" i="36"/>
  <c r="N67" i="36"/>
  <c r="M67" i="36"/>
  <c r="AA9" i="36"/>
  <c r="Q9" i="36"/>
  <c r="BA9" i="36" s="1"/>
  <c r="AB9" i="36"/>
  <c r="AU9" i="36"/>
  <c r="R9" i="36"/>
  <c r="AE9" i="36" a="1"/>
  <c r="AE9" i="36" s="1"/>
  <c r="U9" i="36"/>
  <c r="Y113" i="36"/>
  <c r="AA113" i="36"/>
  <c r="Z113" i="36"/>
  <c r="AZ113" i="36" s="1"/>
  <c r="V113" i="36"/>
  <c r="AY113" i="36" s="1"/>
  <c r="P113" i="36"/>
  <c r="Q113" i="36"/>
  <c r="BA113" i="36" s="1"/>
  <c r="W113" i="36"/>
  <c r="AS113" i="36"/>
  <c r="AF113" i="36" s="1"/>
  <c r="U113" i="36"/>
  <c r="AB113" i="36"/>
  <c r="R113" i="36"/>
  <c r="Y116" i="36"/>
  <c r="W116" i="36"/>
  <c r="AE116" i="36" a="1"/>
  <c r="AE116" i="36" s="1"/>
  <c r="V116" i="36"/>
  <c r="AY116" i="36" s="1"/>
  <c r="S116" i="36"/>
  <c r="AB116" i="36"/>
  <c r="P116" i="36"/>
  <c r="Q98" i="36"/>
  <c r="BA98" i="36" s="1"/>
  <c r="Y98" i="36"/>
  <c r="AB98" i="36"/>
  <c r="U98" i="36"/>
  <c r="AA98" i="36"/>
  <c r="AE98" i="36" a="1"/>
  <c r="AE98" i="36" s="1"/>
  <c r="M35" i="36"/>
  <c r="N35" i="36"/>
  <c r="R35" i="36"/>
  <c r="V35" i="36"/>
  <c r="AY35" i="36" s="1"/>
  <c r="L35" i="36"/>
  <c r="R38" i="36"/>
  <c r="S38" i="36"/>
  <c r="AB38" i="36"/>
  <c r="U38" i="36"/>
  <c r="Q38" i="36"/>
  <c r="BA38" i="36" s="1"/>
  <c r="BB38" i="36" s="1"/>
  <c r="AA38" i="36"/>
  <c r="Z38" i="36"/>
  <c r="AZ38" i="36" s="1"/>
  <c r="AE38" i="36" a="1"/>
  <c r="AE38" i="36" s="1"/>
  <c r="AS128" i="36"/>
  <c r="AF128" i="36" s="1"/>
  <c r="P128" i="36"/>
  <c r="Y128" i="36"/>
  <c r="S128" i="36"/>
  <c r="AB128" i="36"/>
  <c r="R128" i="36"/>
  <c r="W128" i="36"/>
  <c r="AA128" i="36"/>
  <c r="V128" i="36"/>
  <c r="AY128" i="36" s="1"/>
  <c r="Q128" i="36"/>
  <c r="BA128" i="36" s="1"/>
  <c r="Z80" i="36"/>
  <c r="AZ80" i="36" s="1"/>
  <c r="Q80" i="36"/>
  <c r="BA80" i="36" s="1"/>
  <c r="AS80" i="36"/>
  <c r="AF80" i="36" s="1"/>
  <c r="P80" i="36"/>
  <c r="Y80" i="36"/>
  <c r="V80" i="36"/>
  <c r="AY80" i="36" s="1"/>
  <c r="W80" i="36"/>
  <c r="S80" i="36"/>
  <c r="U80" i="36"/>
  <c r="Y36" i="36"/>
  <c r="V36" i="36"/>
  <c r="AY36" i="36" s="1"/>
  <c r="P36" i="36"/>
  <c r="AE36" i="36" a="1"/>
  <c r="AE36" i="36" s="1"/>
  <c r="AB36" i="36"/>
  <c r="Z36" i="36"/>
  <c r="AZ36" i="36" s="1"/>
  <c r="Q36" i="36"/>
  <c r="BA36" i="36" s="1"/>
  <c r="BB36" i="36" s="1"/>
  <c r="AA36" i="36"/>
  <c r="S89" i="36"/>
  <c r="P89" i="36"/>
  <c r="Q89" i="36"/>
  <c r="BA89" i="36" s="1"/>
  <c r="Z89" i="36"/>
  <c r="AZ89" i="36" s="1"/>
  <c r="R89" i="36"/>
  <c r="Y89" i="36"/>
  <c r="U89" i="36"/>
  <c r="W89" i="36"/>
  <c r="AE89" i="36" a="1"/>
  <c r="AE89" i="36" s="1"/>
  <c r="AB89" i="36"/>
  <c r="V89" i="36"/>
  <c r="AY89" i="36" s="1"/>
  <c r="V97" i="36"/>
  <c r="AY97" i="36" s="1"/>
  <c r="AA97" i="36"/>
  <c r="AB97" i="36"/>
  <c r="U97" i="36"/>
  <c r="L97" i="36"/>
  <c r="Y97" i="36"/>
  <c r="Z97" i="36"/>
  <c r="AZ97" i="36" s="1"/>
  <c r="N97" i="36"/>
  <c r="M97" i="36"/>
  <c r="W97" i="36"/>
  <c r="N81" i="36"/>
  <c r="AA81" i="36"/>
  <c r="AB81" i="36"/>
  <c r="M81" i="36"/>
  <c r="Z81" i="36"/>
  <c r="AZ81" i="36" s="1"/>
  <c r="V81" i="36"/>
  <c r="AY81" i="36" s="1"/>
  <c r="Y81" i="36"/>
  <c r="W81" i="36"/>
  <c r="U81" i="36"/>
  <c r="L81" i="36"/>
  <c r="M49" i="36"/>
  <c r="AG49" i="36" s="1"/>
  <c r="N49" i="36"/>
  <c r="AA49" i="36"/>
  <c r="L49" i="36"/>
  <c r="Z49" i="36"/>
  <c r="AZ49" i="36" s="1"/>
  <c r="Y49" i="36"/>
  <c r="V49" i="36"/>
  <c r="AY49" i="36" s="1"/>
  <c r="U49" i="36"/>
  <c r="Y107" i="36"/>
  <c r="Z107" i="36"/>
  <c r="AZ107" i="36" s="1"/>
  <c r="W107" i="36"/>
  <c r="Q107" i="36"/>
  <c r="BA107" i="36" s="1"/>
  <c r="S107" i="36"/>
  <c r="V107" i="36"/>
  <c r="AY107" i="36" s="1"/>
  <c r="AB107" i="36"/>
  <c r="P107" i="36"/>
  <c r="AS107" i="36"/>
  <c r="AF107" i="36" s="1"/>
  <c r="AA107" i="36"/>
  <c r="Z88" i="36"/>
  <c r="AZ88" i="36" s="1"/>
  <c r="AB88" i="36"/>
  <c r="V88" i="36"/>
  <c r="AY88" i="36" s="1"/>
  <c r="R88" i="36"/>
  <c r="S88" i="36"/>
  <c r="AA88" i="36"/>
  <c r="P88" i="36"/>
  <c r="Q88" i="36"/>
  <c r="BA88" i="36" s="1"/>
  <c r="BB88" i="36" s="1"/>
  <c r="AE88" i="36" a="1"/>
  <c r="AE88" i="36" s="1"/>
  <c r="Y88" i="36"/>
  <c r="W88" i="36"/>
  <c r="AB55" i="36"/>
  <c r="Y55" i="36"/>
  <c r="AU55" i="36"/>
  <c r="U55" i="36"/>
  <c r="R55" i="36"/>
  <c r="AE55" i="36" a="1"/>
  <c r="AE55" i="36" s="1"/>
  <c r="AA55" i="36"/>
  <c r="Z55" i="36"/>
  <c r="AZ55" i="36" s="1"/>
  <c r="W55" i="36"/>
  <c r="S55" i="36"/>
  <c r="Q55" i="36"/>
  <c r="BA55" i="36" s="1"/>
  <c r="BB55" i="36" s="1"/>
  <c r="V55" i="36"/>
  <c r="AY55" i="36" s="1"/>
  <c r="AA56" i="36"/>
  <c r="P56" i="36"/>
  <c r="AB56" i="36"/>
  <c r="U56" i="36"/>
  <c r="W56" i="36"/>
  <c r="Z56" i="36"/>
  <c r="AZ56" i="36" s="1"/>
  <c r="AU56" i="36"/>
  <c r="AE56" i="36" a="1"/>
  <c r="AE56" i="36" s="1"/>
  <c r="Y56" i="36"/>
  <c r="V56" i="36"/>
  <c r="AY56" i="36" s="1"/>
  <c r="S56" i="36"/>
  <c r="Q56" i="36"/>
  <c r="BA56" i="36" s="1"/>
  <c r="BB56" i="36" s="1"/>
  <c r="R56" i="36"/>
  <c r="Y73" i="36"/>
  <c r="W73" i="36"/>
  <c r="AE73" i="36" a="1"/>
  <c r="AE73" i="36" s="1"/>
  <c r="V99" i="36"/>
  <c r="AY99" i="36" s="1"/>
  <c r="U99" i="36"/>
  <c r="S99" i="36"/>
  <c r="R99" i="36"/>
  <c r="Z99" i="36"/>
  <c r="AZ99" i="36" s="1"/>
  <c r="AE99" i="36" a="1"/>
  <c r="AE99" i="36" s="1"/>
  <c r="P99" i="36"/>
  <c r="W99" i="36"/>
  <c r="Q99" i="36"/>
  <c r="BA99" i="36" s="1"/>
  <c r="BB99" i="36" s="1"/>
  <c r="AA99" i="36"/>
  <c r="AB99" i="36"/>
  <c r="Y99" i="36"/>
  <c r="V74" i="36"/>
  <c r="AY74" i="36" s="1"/>
  <c r="U74" i="36"/>
  <c r="AB74" i="36"/>
  <c r="AA74" i="36"/>
  <c r="R74" i="36"/>
  <c r="AS74" i="36"/>
  <c r="AF74" i="36" s="1"/>
  <c r="Y74" i="36"/>
  <c r="Z74" i="36"/>
  <c r="AZ74" i="36" s="1"/>
  <c r="S74" i="36"/>
  <c r="W74" i="36"/>
  <c r="P74" i="36"/>
  <c r="L41" i="36"/>
  <c r="M41" i="36"/>
  <c r="N41" i="36"/>
  <c r="AB32" i="36"/>
  <c r="Q32" i="36"/>
  <c r="BA32" i="36" s="1"/>
  <c r="W32" i="36"/>
  <c r="AA32" i="36"/>
  <c r="AU32" i="36"/>
  <c r="V32" i="36"/>
  <c r="AY32" i="36" s="1"/>
  <c r="BB32" i="36" s="1"/>
  <c r="S32" i="36"/>
  <c r="P42" i="36"/>
  <c r="AU42" i="36"/>
  <c r="U42" i="36"/>
  <c r="S42" i="36"/>
  <c r="AB42" i="36"/>
  <c r="AA42" i="36"/>
  <c r="Z42" i="36"/>
  <c r="AZ42" i="36" s="1"/>
  <c r="Q42" i="36"/>
  <c r="BA42" i="36" s="1"/>
  <c r="Y42" i="36"/>
  <c r="W42" i="36"/>
  <c r="R21" i="36"/>
  <c r="W21" i="36"/>
  <c r="AA21" i="36"/>
  <c r="U21" i="36"/>
  <c r="Q21" i="36"/>
  <c r="BA21" i="36" s="1"/>
  <c r="BB21" i="36" s="1"/>
  <c r="AU21" i="36"/>
  <c r="V21" i="36"/>
  <c r="AY21" i="36" s="1"/>
  <c r="S21" i="36"/>
  <c r="Z21" i="36"/>
  <c r="AZ21" i="36" s="1"/>
  <c r="AB21" i="36"/>
  <c r="AE21" i="36" a="1"/>
  <c r="AE21" i="36" s="1"/>
  <c r="P21" i="36"/>
  <c r="Y21" i="36"/>
  <c r="AU20" i="36"/>
  <c r="AB20" i="36"/>
  <c r="W20" i="36"/>
  <c r="R20" i="36"/>
  <c r="AE20" i="36" a="1"/>
  <c r="AE20" i="36" s="1"/>
  <c r="AA20" i="36"/>
  <c r="Q20" i="36"/>
  <c r="BA20" i="36" s="1"/>
  <c r="BB20" i="36" s="1"/>
  <c r="V20" i="36"/>
  <c r="AY20" i="36" s="1"/>
  <c r="P20" i="36"/>
  <c r="U20" i="36"/>
  <c r="Y20" i="36"/>
  <c r="Z20" i="36"/>
  <c r="AZ20" i="36" s="1"/>
  <c r="AS96" i="36"/>
  <c r="AF96" i="36" s="1"/>
  <c r="P96" i="36"/>
  <c r="W96" i="36"/>
  <c r="V96" i="36"/>
  <c r="AY96" i="36" s="1"/>
  <c r="U96" i="36"/>
  <c r="AB96" i="36"/>
  <c r="AA96" i="36"/>
  <c r="S96" i="36"/>
  <c r="Z96" i="36"/>
  <c r="AZ96" i="36" s="1"/>
  <c r="R96" i="36"/>
  <c r="Q96" i="36"/>
  <c r="BA96" i="36" s="1"/>
  <c r="AB95" i="36"/>
  <c r="S92" i="36"/>
  <c r="AA92" i="36"/>
  <c r="Q92" i="36"/>
  <c r="BA92" i="36" s="1"/>
  <c r="W92" i="36"/>
  <c r="P92" i="36"/>
  <c r="AB92" i="36"/>
  <c r="AS92" i="36"/>
  <c r="AF92" i="36" s="1"/>
  <c r="R92" i="36"/>
  <c r="Y92" i="36"/>
  <c r="Z92" i="36"/>
  <c r="AZ92" i="36" s="1"/>
  <c r="V92" i="36"/>
  <c r="AY92" i="36" s="1"/>
  <c r="U92" i="36"/>
  <c r="D79" i="36"/>
  <c r="A79" i="36"/>
  <c r="AB10" i="36"/>
  <c r="AU10" i="36"/>
  <c r="AV19" i="36" s="1"/>
  <c r="R10" i="36"/>
  <c r="AA10" i="36"/>
  <c r="Q10" i="36"/>
  <c r="BA10" i="36" s="1"/>
  <c r="Z10" i="36"/>
  <c r="AZ10" i="36" s="1"/>
  <c r="P10" i="36"/>
  <c r="U10" i="36"/>
  <c r="Y10" i="36"/>
  <c r="W10" i="36"/>
  <c r="S10" i="36"/>
  <c r="V10" i="36"/>
  <c r="AY10" i="36" s="1"/>
  <c r="V52" i="36"/>
  <c r="AY52" i="36" s="1"/>
  <c r="S123" i="36"/>
  <c r="R123" i="36"/>
  <c r="AA109" i="36"/>
  <c r="Q109" i="36"/>
  <c r="BA109" i="36" s="1"/>
  <c r="R109" i="36"/>
  <c r="AS109" i="36"/>
  <c r="AF109" i="36" s="1"/>
  <c r="U109" i="36"/>
  <c r="Y109" i="36"/>
  <c r="AE71" i="36" a="1"/>
  <c r="AE71" i="36" s="1"/>
  <c r="S71" i="36"/>
  <c r="AB71" i="36"/>
  <c r="R71" i="36"/>
  <c r="AA71" i="36"/>
  <c r="U71" i="36"/>
  <c r="Q71" i="36"/>
  <c r="BA71" i="36" s="1"/>
  <c r="BB71" i="36" s="1"/>
  <c r="Y71" i="36"/>
  <c r="P71" i="36"/>
  <c r="Z71" i="36"/>
  <c r="AZ71" i="36" s="1"/>
  <c r="A69" i="36"/>
  <c r="D69" i="36"/>
  <c r="V129" i="36"/>
  <c r="AY129" i="36" s="1"/>
  <c r="P129" i="36"/>
  <c r="U129" i="36"/>
  <c r="Y129" i="36"/>
  <c r="AS129" i="36"/>
  <c r="AF129" i="36" s="1"/>
  <c r="S129" i="36"/>
  <c r="W129" i="36"/>
  <c r="AB129" i="36"/>
  <c r="R129" i="36"/>
  <c r="AA129" i="36"/>
  <c r="Q129" i="36"/>
  <c r="BA129" i="36" s="1"/>
  <c r="Z129" i="36"/>
  <c r="AZ129" i="36" s="1"/>
  <c r="V85" i="36"/>
  <c r="AY85" i="36" s="1"/>
  <c r="AB85" i="36"/>
  <c r="P85" i="36"/>
  <c r="Y85" i="36"/>
  <c r="AA93" i="36"/>
  <c r="AA108" i="36"/>
  <c r="Y93" i="36"/>
  <c r="R108" i="36"/>
  <c r="AS93" i="36"/>
  <c r="AF93" i="36" s="1"/>
  <c r="S108" i="36"/>
  <c r="AB108" i="36"/>
  <c r="R93" i="36"/>
  <c r="P93" i="36"/>
  <c r="U108" i="36"/>
  <c r="W93" i="36"/>
  <c r="Z93" i="36"/>
  <c r="AZ93" i="36" s="1"/>
  <c r="BB93" i="36" s="1"/>
  <c r="AS108" i="36"/>
  <c r="AF108" i="36" s="1"/>
  <c r="S93" i="36"/>
  <c r="Y108" i="36"/>
  <c r="Q93" i="36"/>
  <c r="BA93" i="36" s="1"/>
  <c r="M94" i="36"/>
  <c r="U65" i="37"/>
  <c r="S65" i="37"/>
  <c r="AA65" i="37"/>
  <c r="R65" i="37"/>
  <c r="Q65" i="37"/>
  <c r="BA65" i="37" s="1"/>
  <c r="BB65" i="37" s="1"/>
  <c r="AE65" i="37" a="1"/>
  <c r="AE65" i="37" s="1"/>
  <c r="Z65" i="37"/>
  <c r="AZ65" i="37" s="1"/>
  <c r="P65" i="37"/>
  <c r="AB65" i="37"/>
  <c r="Y65" i="37"/>
  <c r="W65" i="37"/>
  <c r="V65" i="37"/>
  <c r="AY65" i="37" s="1"/>
  <c r="Z118" i="37"/>
  <c r="AZ118" i="37" s="1"/>
  <c r="AB118" i="37"/>
  <c r="P118" i="37"/>
  <c r="AA118" i="37"/>
  <c r="Y118" i="37"/>
  <c r="U118" i="37"/>
  <c r="W118" i="37"/>
  <c r="R118" i="37"/>
  <c r="V118" i="37"/>
  <c r="AY118" i="37" s="1"/>
  <c r="BB118" i="37" s="1"/>
  <c r="Q118" i="37"/>
  <c r="BA118" i="37" s="1"/>
  <c r="AS118" i="37"/>
  <c r="AF118" i="37" s="1"/>
  <c r="S118" i="37"/>
  <c r="Z29" i="37"/>
  <c r="AZ29" i="37" s="1"/>
  <c r="S29" i="37"/>
  <c r="AE29" i="37" a="1"/>
  <c r="AE29" i="37" s="1"/>
  <c r="AB29" i="37"/>
  <c r="Q29" i="37"/>
  <c r="BA29" i="37" s="1"/>
  <c r="BB29" i="37" s="1"/>
  <c r="AU29" i="37"/>
  <c r="P29" i="37"/>
  <c r="Y29" i="37"/>
  <c r="R29" i="37"/>
  <c r="V29" i="37"/>
  <c r="AY29" i="37" s="1"/>
  <c r="AA29" i="37"/>
  <c r="W29" i="37"/>
  <c r="U29" i="37"/>
  <c r="U113" i="37"/>
  <c r="Q113" i="37"/>
  <c r="BA113" i="37" s="1"/>
  <c r="BB113" i="37" s="1"/>
  <c r="W113" i="37"/>
  <c r="V113" i="37"/>
  <c r="AY113" i="37" s="1"/>
  <c r="AB113" i="37"/>
  <c r="R113" i="37"/>
  <c r="Z113" i="37"/>
  <c r="AZ113" i="37" s="1"/>
  <c r="AE113" i="37" a="1"/>
  <c r="AE113" i="37" s="1"/>
  <c r="Y113" i="37"/>
  <c r="P113" i="37"/>
  <c r="S113" i="37"/>
  <c r="AA113" i="37"/>
  <c r="V122" i="37"/>
  <c r="AY122" i="37" s="1"/>
  <c r="AE122" i="37" a="1"/>
  <c r="AE122" i="37" s="1"/>
  <c r="AA122" i="37"/>
  <c r="Q122" i="37"/>
  <c r="BA122" i="37" s="1"/>
  <c r="BB122" i="37" s="1"/>
  <c r="U109" i="37"/>
  <c r="S109" i="37"/>
  <c r="R109" i="37"/>
  <c r="AA109" i="37"/>
  <c r="AE109" i="37" a="1"/>
  <c r="AE109" i="37" s="1"/>
  <c r="Y109" i="37"/>
  <c r="Q109" i="37"/>
  <c r="BA109" i="37" s="1"/>
  <c r="Z109" i="37"/>
  <c r="AZ109" i="37" s="1"/>
  <c r="AB109" i="37"/>
  <c r="P109" i="37"/>
  <c r="W109" i="37"/>
  <c r="A23" i="37"/>
  <c r="D23" i="37"/>
  <c r="S128" i="37"/>
  <c r="M128" i="37"/>
  <c r="N128" i="37"/>
  <c r="Q128" i="37"/>
  <c r="BA128" i="37" s="1"/>
  <c r="BB128" i="37" s="1"/>
  <c r="L128" i="37"/>
  <c r="R128" i="37"/>
  <c r="P128" i="37"/>
  <c r="R91" i="37"/>
  <c r="N91" i="37"/>
  <c r="M91" i="37"/>
  <c r="P91" i="37"/>
  <c r="S91" i="37"/>
  <c r="L91" i="37"/>
  <c r="Q91" i="37"/>
  <c r="BA91" i="37" s="1"/>
  <c r="BB91" i="37" s="1"/>
  <c r="L41" i="37"/>
  <c r="M41" i="37"/>
  <c r="AG41" i="37" s="1"/>
  <c r="Y41" i="37"/>
  <c r="N41" i="37"/>
  <c r="Y10" i="37"/>
  <c r="Z10" i="37"/>
  <c r="AZ10" i="37" s="1"/>
  <c r="AA10" i="37"/>
  <c r="P10" i="37"/>
  <c r="V10" i="37"/>
  <c r="AY10" i="37" s="1"/>
  <c r="AE10" i="37" a="1"/>
  <c r="AE10" i="37" s="1"/>
  <c r="S10" i="37"/>
  <c r="Q10" i="37"/>
  <c r="BA10" i="37" s="1"/>
  <c r="R10" i="37"/>
  <c r="AU10" i="37"/>
  <c r="W10" i="37"/>
  <c r="U10" i="37"/>
  <c r="AB10" i="37"/>
  <c r="Y11" i="37"/>
  <c r="R11" i="37"/>
  <c r="AU11" i="37"/>
  <c r="AA11" i="37"/>
  <c r="W11" i="37"/>
  <c r="Q11" i="37"/>
  <c r="BA11" i="37" s="1"/>
  <c r="BB11" i="37" s="1"/>
  <c r="AE11" i="37" a="1"/>
  <c r="AE11" i="37" s="1"/>
  <c r="P11" i="37"/>
  <c r="V11" i="37"/>
  <c r="AY11" i="37" s="1"/>
  <c r="Z11" i="37"/>
  <c r="AZ11" i="37" s="1"/>
  <c r="U11" i="37"/>
  <c r="S11" i="37"/>
  <c r="AB11" i="37"/>
  <c r="Y23" i="37"/>
  <c r="AA23" i="37"/>
  <c r="Z23" i="37"/>
  <c r="AZ23" i="37" s="1"/>
  <c r="W23" i="37"/>
  <c r="P23" i="37"/>
  <c r="U23" i="37"/>
  <c r="AU23" i="37"/>
  <c r="AV40" i="37" s="1"/>
  <c r="S23" i="37"/>
  <c r="R23" i="37"/>
  <c r="AB23" i="37"/>
  <c r="V23" i="37"/>
  <c r="AY23" i="37" s="1"/>
  <c r="BB23" i="37" s="1"/>
  <c r="Q23" i="37"/>
  <c r="BA23" i="37" s="1"/>
  <c r="N127" i="37"/>
  <c r="M127" i="37"/>
  <c r="L127" i="37"/>
  <c r="N65" i="37"/>
  <c r="M65" i="37"/>
  <c r="L65" i="37"/>
  <c r="S9" i="37"/>
  <c r="R9" i="37"/>
  <c r="Q9" i="37"/>
  <c r="BA9" i="37" s="1"/>
  <c r="AE97" i="37" a="1"/>
  <c r="AE97" i="37" s="1"/>
  <c r="P97" i="37"/>
  <c r="Q76" i="37"/>
  <c r="BA76" i="37" s="1"/>
  <c r="BB76" i="37" s="1"/>
  <c r="AA76" i="37"/>
  <c r="AE76" i="37" a="1"/>
  <c r="AE76" i="37" s="1"/>
  <c r="W76" i="37"/>
  <c r="Y76" i="37"/>
  <c r="S76" i="37"/>
  <c r="V76" i="37"/>
  <c r="AY76" i="37" s="1"/>
  <c r="AB76" i="37"/>
  <c r="Z76" i="37"/>
  <c r="AZ76" i="37" s="1"/>
  <c r="P76" i="37"/>
  <c r="U76" i="37"/>
  <c r="R76" i="37"/>
  <c r="AA12" i="37"/>
  <c r="P12" i="37"/>
  <c r="AU12" i="37"/>
  <c r="AE49" i="37" a="1"/>
  <c r="AE49" i="37" s="1"/>
  <c r="Q49" i="37"/>
  <c r="BA49" i="37" s="1"/>
  <c r="BB49" i="37" s="1"/>
  <c r="R49" i="37"/>
  <c r="W49" i="37"/>
  <c r="AU49" i="37"/>
  <c r="Z49" i="37"/>
  <c r="AZ49" i="37" s="1"/>
  <c r="V49" i="37"/>
  <c r="AY49" i="37" s="1"/>
  <c r="AB49" i="37"/>
  <c r="AA49" i="37"/>
  <c r="P49" i="37"/>
  <c r="Y49" i="37"/>
  <c r="S49" i="37"/>
  <c r="U49" i="37"/>
  <c r="W35" i="37"/>
  <c r="V35" i="37"/>
  <c r="AY35" i="37" s="1"/>
  <c r="U35" i="37"/>
  <c r="N35" i="37"/>
  <c r="M35" i="37"/>
  <c r="AG35" i="37" s="1"/>
  <c r="AB35" i="37"/>
  <c r="L35" i="37"/>
  <c r="AA35" i="37"/>
  <c r="Y35" i="37"/>
  <c r="Z35" i="37"/>
  <c r="AZ35" i="37" s="1"/>
  <c r="R124" i="37"/>
  <c r="S124" i="37"/>
  <c r="P124" i="37"/>
  <c r="W124" i="37"/>
  <c r="Y124" i="37"/>
  <c r="U124" i="37"/>
  <c r="Y104" i="37"/>
  <c r="AS104" i="37"/>
  <c r="AF104" i="37" s="1"/>
  <c r="Q104" i="37"/>
  <c r="BA104" i="37" s="1"/>
  <c r="AB104" i="37"/>
  <c r="AA104" i="37"/>
  <c r="P104" i="37"/>
  <c r="Z104" i="37"/>
  <c r="AZ104" i="37" s="1"/>
  <c r="S104" i="37"/>
  <c r="W104" i="37"/>
  <c r="U104" i="37"/>
  <c r="V104" i="37"/>
  <c r="AY104" i="37" s="1"/>
  <c r="R104" i="37"/>
  <c r="N48" i="37"/>
  <c r="V48" i="37"/>
  <c r="AY48" i="37" s="1"/>
  <c r="R48" i="37"/>
  <c r="P48" i="37"/>
  <c r="L48" i="37"/>
  <c r="Q48" i="37"/>
  <c r="BA48" i="37" s="1"/>
  <c r="BB48" i="37" s="1"/>
  <c r="M48" i="37"/>
  <c r="Q17" i="37"/>
  <c r="BA17" i="37" s="1"/>
  <c r="BB17" i="37" s="1"/>
  <c r="L17" i="37"/>
  <c r="V17" i="37"/>
  <c r="AY17" i="37" s="1"/>
  <c r="S17" i="37"/>
  <c r="N17" i="37"/>
  <c r="R17" i="37"/>
  <c r="P17" i="37"/>
  <c r="M17" i="37"/>
  <c r="R127" i="37"/>
  <c r="S28" i="37"/>
  <c r="Z28" i="37"/>
  <c r="AZ28" i="37" s="1"/>
  <c r="R28" i="37"/>
  <c r="AB28" i="37"/>
  <c r="U28" i="37"/>
  <c r="AU28" i="37"/>
  <c r="Q28" i="37"/>
  <c r="BA28" i="37" s="1"/>
  <c r="BB28" i="37" s="1"/>
  <c r="P28" i="37"/>
  <c r="AA28" i="37"/>
  <c r="Y28" i="37"/>
  <c r="V28" i="37"/>
  <c r="AY28" i="37" s="1"/>
  <c r="W28" i="37"/>
  <c r="AE28" i="37" a="1"/>
  <c r="AE28" i="37" s="1"/>
  <c r="V123" i="37"/>
  <c r="AY123" i="37" s="1"/>
  <c r="W123" i="37"/>
  <c r="Y123" i="37"/>
  <c r="U123" i="37"/>
  <c r="R123" i="37"/>
  <c r="S123" i="37"/>
  <c r="Q123" i="37"/>
  <c r="BA123" i="37" s="1"/>
  <c r="BB123" i="37" s="1"/>
  <c r="AB123" i="37"/>
  <c r="Z123" i="37"/>
  <c r="AZ123" i="37" s="1"/>
  <c r="AA123" i="37"/>
  <c r="P123" i="37"/>
  <c r="AE123" i="37" a="1"/>
  <c r="AE123" i="37" s="1"/>
  <c r="S87" i="37"/>
  <c r="U87" i="37"/>
  <c r="AB87" i="37"/>
  <c r="V87" i="37"/>
  <c r="AY87" i="37" s="1"/>
  <c r="R87" i="37"/>
  <c r="P87" i="37"/>
  <c r="AA87" i="37"/>
  <c r="Q87" i="37"/>
  <c r="BA87" i="37" s="1"/>
  <c r="W87" i="37"/>
  <c r="Z87" i="37"/>
  <c r="AZ87" i="37" s="1"/>
  <c r="AS87" i="37"/>
  <c r="AF87" i="37" s="1"/>
  <c r="Y87" i="37"/>
  <c r="U81" i="37"/>
  <c r="Q81" i="37"/>
  <c r="BA81" i="37" s="1"/>
  <c r="BB81" i="37" s="1"/>
  <c r="AB81" i="37"/>
  <c r="AA81" i="37"/>
  <c r="Z81" i="37"/>
  <c r="AZ81" i="37" s="1"/>
  <c r="S81" i="37"/>
  <c r="Y81" i="37"/>
  <c r="P81" i="37"/>
  <c r="W81" i="37"/>
  <c r="R81" i="37"/>
  <c r="V81" i="37"/>
  <c r="AY81" i="37" s="1"/>
  <c r="AE81" i="37" a="1"/>
  <c r="AE81" i="37" s="1"/>
  <c r="P39" i="37"/>
  <c r="Z39" i="37"/>
  <c r="AZ39" i="37" s="1"/>
  <c r="AU39" i="37"/>
  <c r="Y39" i="37"/>
  <c r="R39" i="37"/>
  <c r="W39" i="37"/>
  <c r="Q39" i="37"/>
  <c r="BA39" i="37" s="1"/>
  <c r="V39" i="37"/>
  <c r="AY39" i="37" s="1"/>
  <c r="U39" i="37"/>
  <c r="S39" i="37"/>
  <c r="AA39" i="37"/>
  <c r="U3" i="37"/>
  <c r="AA3" i="37"/>
  <c r="Z3" i="37"/>
  <c r="AZ3" i="37" s="1"/>
  <c r="Y3" i="37"/>
  <c r="W3" i="37"/>
  <c r="R3" i="37"/>
  <c r="S3" i="37"/>
  <c r="P3" i="37"/>
  <c r="AB3" i="37"/>
  <c r="V3" i="37"/>
  <c r="AY3" i="37" s="1"/>
  <c r="AU3" i="37"/>
  <c r="Q3" i="37"/>
  <c r="BA3" i="37" s="1"/>
  <c r="AA7" i="37"/>
  <c r="Q7" i="37"/>
  <c r="BA7" i="37" s="1"/>
  <c r="Z7" i="37"/>
  <c r="AZ7" i="37" s="1"/>
  <c r="P7" i="37"/>
  <c r="Y7" i="37"/>
  <c r="U7" i="37"/>
  <c r="S7" i="37"/>
  <c r="AU7" i="37"/>
  <c r="AB7" i="37"/>
  <c r="W7" i="37"/>
  <c r="R7" i="37"/>
  <c r="V7" i="37"/>
  <c r="AY7" i="37" s="1"/>
  <c r="AB53" i="37"/>
  <c r="R53" i="37"/>
  <c r="Y53" i="37"/>
  <c r="Q53" i="37"/>
  <c r="BA53" i="37" s="1"/>
  <c r="Z53" i="37"/>
  <c r="AZ53" i="37" s="1"/>
  <c r="P53" i="37"/>
  <c r="W53" i="37"/>
  <c r="V53" i="37"/>
  <c r="AY53" i="37" s="1"/>
  <c r="U53" i="37"/>
  <c r="AU53" i="37"/>
  <c r="S53" i="37"/>
  <c r="AA53" i="37"/>
  <c r="D72" i="37"/>
  <c r="A72" i="37"/>
  <c r="N47" i="37"/>
  <c r="L61" i="37"/>
  <c r="D95" i="37"/>
  <c r="A53" i="37"/>
  <c r="M61" i="37"/>
  <c r="V91" i="37"/>
  <c r="AY91" i="37" s="1"/>
  <c r="A12" i="37"/>
  <c r="Q44" i="37"/>
  <c r="BA44" i="37" s="1"/>
  <c r="BB44" i="37" s="1"/>
  <c r="AS90" i="38"/>
  <c r="AF90" i="38" s="1"/>
  <c r="W90" i="38"/>
  <c r="P90" i="38"/>
  <c r="V90" i="38"/>
  <c r="AY90" i="38" s="1"/>
  <c r="S90" i="38"/>
  <c r="AB90" i="38"/>
  <c r="Q90" i="38"/>
  <c r="BA90" i="38" s="1"/>
  <c r="R90" i="38"/>
  <c r="U90" i="38"/>
  <c r="AA90" i="38"/>
  <c r="Y90" i="38"/>
  <c r="Z90" i="38"/>
  <c r="AZ90" i="38" s="1"/>
  <c r="AB63" i="38"/>
  <c r="Z63" i="38"/>
  <c r="AZ63" i="38" s="1"/>
  <c r="Y63" i="38"/>
  <c r="Q63" i="38"/>
  <c r="BA63" i="38" s="1"/>
  <c r="P63" i="38"/>
  <c r="AA63" i="38"/>
  <c r="U63" i="38"/>
  <c r="AU63" i="38"/>
  <c r="AV95" i="38" s="1"/>
  <c r="V63" i="38"/>
  <c r="AY63" i="38" s="1"/>
  <c r="S63" i="38"/>
  <c r="R63" i="38"/>
  <c r="W63" i="38"/>
  <c r="U5" i="38"/>
  <c r="V5" i="38"/>
  <c r="AY5" i="38" s="1"/>
  <c r="S45" i="38"/>
  <c r="U45" i="38"/>
  <c r="AU45" i="38"/>
  <c r="R45" i="38"/>
  <c r="Q45" i="38"/>
  <c r="BA45" i="38" s="1"/>
  <c r="P45" i="38"/>
  <c r="AB45" i="38"/>
  <c r="Z45" i="38"/>
  <c r="AZ45" i="38" s="1"/>
  <c r="Y45" i="38"/>
  <c r="AA45" i="38"/>
  <c r="V45" i="38"/>
  <c r="AY45" i="38" s="1"/>
  <c r="W45" i="38"/>
  <c r="R78" i="38"/>
  <c r="Q78" i="38"/>
  <c r="BA78" i="38" s="1"/>
  <c r="Y94" i="38"/>
  <c r="U94" i="38"/>
  <c r="AA94" i="38"/>
  <c r="Z94" i="38"/>
  <c r="AZ94" i="38" s="1"/>
  <c r="AS94" i="38"/>
  <c r="AF94" i="38" s="1"/>
  <c r="V94" i="38"/>
  <c r="AY94" i="38" s="1"/>
  <c r="BB94" i="38" s="1"/>
  <c r="P94" i="38"/>
  <c r="R94" i="38"/>
  <c r="AB94" i="38"/>
  <c r="AB108" i="38"/>
  <c r="Y108" i="38"/>
  <c r="R108" i="38"/>
  <c r="W108" i="38"/>
  <c r="Z108" i="38"/>
  <c r="AZ108" i="38" s="1"/>
  <c r="V108" i="38"/>
  <c r="AY108" i="38" s="1"/>
  <c r="Q108" i="38"/>
  <c r="BA108" i="38" s="1"/>
  <c r="S108" i="38"/>
  <c r="P108" i="38"/>
  <c r="AA108" i="38"/>
  <c r="U108" i="38"/>
  <c r="AS108" i="38"/>
  <c r="AF108" i="38" s="1"/>
  <c r="AB29" i="38"/>
  <c r="W29" i="38"/>
  <c r="Q29" i="38"/>
  <c r="BA29" i="38" s="1"/>
  <c r="R29" i="38"/>
  <c r="V29" i="38"/>
  <c r="AY29" i="38" s="1"/>
  <c r="AU29" i="38"/>
  <c r="Y29" i="38"/>
  <c r="AA29" i="38"/>
  <c r="Z29" i="38"/>
  <c r="AZ29" i="38" s="1"/>
  <c r="S29" i="38"/>
  <c r="P29" i="38"/>
  <c r="U29" i="38"/>
  <c r="AU43" i="38"/>
  <c r="V43" i="38"/>
  <c r="AY43" i="38" s="1"/>
  <c r="BB43" i="38" s="1"/>
  <c r="AB43" i="38"/>
  <c r="W43" i="38"/>
  <c r="U43" i="38"/>
  <c r="S43" i="38"/>
  <c r="Y43" i="38"/>
  <c r="Z43" i="38"/>
  <c r="AZ43" i="38" s="1"/>
  <c r="P43" i="38"/>
  <c r="AA43" i="38"/>
  <c r="Q43" i="38"/>
  <c r="BA43" i="38" s="1"/>
  <c r="R43" i="38"/>
  <c r="S47" i="38"/>
  <c r="V47" i="38"/>
  <c r="AY47" i="38" s="1"/>
  <c r="U47" i="38"/>
  <c r="AU47" i="38"/>
  <c r="R47" i="38"/>
  <c r="Z47" i="38"/>
  <c r="AZ47" i="38" s="1"/>
  <c r="Q47" i="38"/>
  <c r="BA47" i="38" s="1"/>
  <c r="AB47" i="38"/>
  <c r="P47" i="38"/>
  <c r="AA47" i="38"/>
  <c r="W47" i="38"/>
  <c r="Y47" i="38"/>
  <c r="P97" i="38"/>
  <c r="AS97" i="38"/>
  <c r="AF97" i="38" s="1"/>
  <c r="V79" i="38"/>
  <c r="AY79" i="38" s="1"/>
  <c r="R79" i="38"/>
  <c r="AA79" i="38"/>
  <c r="W79" i="38"/>
  <c r="Q79" i="38"/>
  <c r="BA79" i="38" s="1"/>
  <c r="U79" i="38"/>
  <c r="AB79" i="38"/>
  <c r="S79" i="38"/>
  <c r="Y79" i="38"/>
  <c r="P79" i="38"/>
  <c r="AS79" i="38"/>
  <c r="AF79" i="38" s="1"/>
  <c r="Z79" i="38"/>
  <c r="AZ79" i="38" s="1"/>
  <c r="Y13" i="38"/>
  <c r="R13" i="38"/>
  <c r="AB13" i="38"/>
  <c r="AU13" i="38"/>
  <c r="Q13" i="38"/>
  <c r="BA13" i="38" s="1"/>
  <c r="W13" i="38"/>
  <c r="AA13" i="38"/>
  <c r="P13" i="38"/>
  <c r="V13" i="38"/>
  <c r="AY13" i="38" s="1"/>
  <c r="Z13" i="38"/>
  <c r="AZ13" i="38" s="1"/>
  <c r="S13" i="38"/>
  <c r="AE99" i="38" a="1"/>
  <c r="AE99" i="38" s="1"/>
  <c r="P99" i="38"/>
  <c r="P111" i="38"/>
  <c r="R111" i="38"/>
  <c r="S119" i="38"/>
  <c r="Q119" i="38"/>
  <c r="BA119" i="38" s="1"/>
  <c r="BB119" i="38" s="1"/>
  <c r="R119" i="38"/>
  <c r="U119" i="38"/>
  <c r="AB119" i="38"/>
  <c r="Z119" i="38"/>
  <c r="AZ119" i="38" s="1"/>
  <c r="Y119" i="38"/>
  <c r="AA119" i="38"/>
  <c r="V119" i="38"/>
  <c r="AY119" i="38" s="1"/>
  <c r="P119" i="38"/>
  <c r="AE119" i="38" a="1"/>
  <c r="AE119" i="38" s="1"/>
  <c r="AE116" i="38" a="1"/>
  <c r="AE116" i="38" s="1"/>
  <c r="V116" i="38"/>
  <c r="AY116" i="38" s="1"/>
  <c r="Q116" i="38"/>
  <c r="BA116" i="38" s="1"/>
  <c r="BB116" i="38" s="1"/>
  <c r="AA116" i="38"/>
  <c r="S116" i="38"/>
  <c r="Z116" i="38"/>
  <c r="AZ116" i="38" s="1"/>
  <c r="Y116" i="38"/>
  <c r="R116" i="38"/>
  <c r="AB116" i="38"/>
  <c r="W116" i="38"/>
  <c r="U116" i="38"/>
  <c r="P116" i="38"/>
  <c r="W96" i="38"/>
  <c r="AB96" i="38"/>
  <c r="V3" i="38"/>
  <c r="AY3" i="38" s="1"/>
  <c r="U3" i="38"/>
  <c r="AB3" i="38"/>
  <c r="R3" i="38"/>
  <c r="Y3" i="38"/>
  <c r="Z3" i="38"/>
  <c r="AZ3" i="38" s="1"/>
  <c r="AE3" i="38" a="1"/>
  <c r="AE3" i="38" s="1"/>
  <c r="AU3" i="38"/>
  <c r="P3" i="38"/>
  <c r="W3" i="38"/>
  <c r="AA3" i="38"/>
  <c r="S3" i="38"/>
  <c r="Q3" i="38"/>
  <c r="BA3" i="38" s="1"/>
  <c r="BB3" i="38" s="1"/>
  <c r="Q2" i="38"/>
  <c r="BA2" i="38" s="1"/>
  <c r="BB2" i="38" s="1"/>
  <c r="P2" i="38"/>
  <c r="S2" i="38"/>
  <c r="AA2" i="38"/>
  <c r="Z2" i="38"/>
  <c r="AZ2" i="38" s="1"/>
  <c r="Y2" i="38"/>
  <c r="AB2" i="38"/>
  <c r="AE2" i="38" a="1"/>
  <c r="AE2" i="38" s="1"/>
  <c r="V2" i="38"/>
  <c r="AY2" i="38" s="1"/>
  <c r="R2" i="38"/>
  <c r="AU2" i="38"/>
  <c r="W2" i="38"/>
  <c r="U2" i="38"/>
  <c r="Y103" i="38"/>
  <c r="V103" i="38"/>
  <c r="AY103" i="38" s="1"/>
  <c r="W103" i="38"/>
  <c r="S103" i="38"/>
  <c r="R103" i="38"/>
  <c r="P103" i="38"/>
  <c r="AB103" i="38"/>
  <c r="Z103" i="38"/>
  <c r="AZ103" i="38" s="1"/>
  <c r="U103" i="38"/>
  <c r="AE103" i="38" a="1"/>
  <c r="AE103" i="38" s="1"/>
  <c r="AB124" i="38"/>
  <c r="S124" i="38"/>
  <c r="R124" i="38"/>
  <c r="AA124" i="38"/>
  <c r="Q124" i="38"/>
  <c r="BA124" i="38" s="1"/>
  <c r="Z124" i="38"/>
  <c r="AZ124" i="38" s="1"/>
  <c r="P124" i="38"/>
  <c r="Y124" i="38"/>
  <c r="W124" i="38"/>
  <c r="AS124" i="38"/>
  <c r="AF124" i="38" s="1"/>
  <c r="V124" i="38"/>
  <c r="AY124" i="38" s="1"/>
  <c r="BB124" i="38" s="1"/>
  <c r="U124" i="38"/>
  <c r="S129" i="38"/>
  <c r="AS93" i="38"/>
  <c r="AF93" i="38" s="1"/>
  <c r="N129" i="38"/>
  <c r="L129" i="38"/>
  <c r="M129" i="38"/>
  <c r="AB113" i="38"/>
  <c r="M113" i="38"/>
  <c r="Z113" i="38"/>
  <c r="AZ113" i="38" s="1"/>
  <c r="N113" i="38"/>
  <c r="L113" i="38"/>
  <c r="V113" i="38"/>
  <c r="AY113" i="38" s="1"/>
  <c r="W113" i="38"/>
  <c r="Y113" i="38"/>
  <c r="AA113" i="38"/>
  <c r="U113" i="38"/>
  <c r="AA51" i="38"/>
  <c r="Z51" i="38"/>
  <c r="AZ51" i="38" s="1"/>
  <c r="W51" i="38"/>
  <c r="Q51" i="38"/>
  <c r="BA51" i="38" s="1"/>
  <c r="BB51" i="38" s="1"/>
  <c r="AE51" i="38" a="1"/>
  <c r="AE51" i="38" s="1"/>
  <c r="V51" i="38"/>
  <c r="AY51" i="38" s="1"/>
  <c r="P51" i="38"/>
  <c r="U51" i="38"/>
  <c r="AB51" i="38"/>
  <c r="S51" i="38"/>
  <c r="Y51" i="38"/>
  <c r="R51" i="38"/>
  <c r="AU51" i="38"/>
  <c r="AV79" i="38" s="1"/>
  <c r="Q36" i="38"/>
  <c r="BA36" i="38" s="1"/>
  <c r="BB36" i="38" s="1"/>
  <c r="Y36" i="38"/>
  <c r="W36" i="38"/>
  <c r="U36" i="38"/>
  <c r="P36" i="38"/>
  <c r="AE36" i="38" a="1"/>
  <c r="AE36" i="38" s="1"/>
  <c r="S36" i="38"/>
  <c r="V36" i="38"/>
  <c r="AY36" i="38" s="1"/>
  <c r="AB36" i="38"/>
  <c r="Z36" i="38"/>
  <c r="AZ36" i="38" s="1"/>
  <c r="R36" i="38"/>
  <c r="AU36" i="38"/>
  <c r="AA36" i="38"/>
  <c r="P107" i="38"/>
  <c r="R107" i="38"/>
  <c r="U107" i="38"/>
  <c r="V107" i="38"/>
  <c r="AY107" i="38" s="1"/>
  <c r="AS107" i="38"/>
  <c r="AF107" i="38" s="1"/>
  <c r="S107" i="38"/>
  <c r="Q107" i="38"/>
  <c r="BA107" i="38" s="1"/>
  <c r="Y107" i="38"/>
  <c r="AB107" i="38"/>
  <c r="AA107" i="38"/>
  <c r="W107" i="38"/>
  <c r="Z107" i="38"/>
  <c r="AZ107" i="38" s="1"/>
  <c r="AB81" i="38"/>
  <c r="L81" i="38"/>
  <c r="Y81" i="38"/>
  <c r="AA81" i="38"/>
  <c r="W81" i="38"/>
  <c r="M81" i="38"/>
  <c r="V81" i="38"/>
  <c r="AY81" i="38" s="1"/>
  <c r="Z81" i="38"/>
  <c r="AZ81" i="38" s="1"/>
  <c r="N81" i="38"/>
  <c r="U81" i="38"/>
  <c r="M73" i="38"/>
  <c r="N73" i="38"/>
  <c r="L73" i="38"/>
  <c r="Z26" i="38"/>
  <c r="AZ26" i="38" s="1"/>
  <c r="M26" i="38"/>
  <c r="AG26" i="38" s="1"/>
  <c r="N26" i="38"/>
  <c r="L26" i="38"/>
  <c r="W26" i="38"/>
  <c r="Y26" i="38"/>
  <c r="P42" i="38"/>
  <c r="U42" i="38"/>
  <c r="AU42" i="38"/>
  <c r="S42" i="38"/>
  <c r="Q42" i="38"/>
  <c r="BA42" i="38" s="1"/>
  <c r="V42" i="38"/>
  <c r="AY42" i="38" s="1"/>
  <c r="Y42" i="38"/>
  <c r="W42" i="38"/>
  <c r="AB42" i="38"/>
  <c r="Z42" i="38"/>
  <c r="AZ42" i="38" s="1"/>
  <c r="AA42" i="38"/>
  <c r="R42" i="38"/>
  <c r="R38" i="38"/>
  <c r="Y38" i="38"/>
  <c r="V38" i="38"/>
  <c r="AY38" i="38" s="1"/>
  <c r="AE38" i="38" a="1"/>
  <c r="AE38" i="38" s="1"/>
  <c r="W38" i="38"/>
  <c r="S38" i="38"/>
  <c r="Q38" i="38"/>
  <c r="BA38" i="38" s="1"/>
  <c r="BB38" i="38" s="1"/>
  <c r="AA38" i="38"/>
  <c r="AB38" i="38"/>
  <c r="P38" i="38"/>
  <c r="U38" i="38"/>
  <c r="Z38" i="38"/>
  <c r="AZ38" i="38" s="1"/>
  <c r="AU38" i="38"/>
  <c r="N41" i="38"/>
  <c r="M41" i="38"/>
  <c r="L41" i="38"/>
  <c r="L25" i="38"/>
  <c r="N25" i="38"/>
  <c r="M25" i="38"/>
  <c r="W117" i="38"/>
  <c r="V117" i="38"/>
  <c r="AY117" i="38" s="1"/>
  <c r="Z117" i="38"/>
  <c r="AZ117" i="38" s="1"/>
  <c r="AB117" i="38"/>
  <c r="P117" i="38"/>
  <c r="R117" i="38"/>
  <c r="Y40" i="38"/>
  <c r="Z40" i="38"/>
  <c r="AZ40" i="38" s="1"/>
  <c r="S40" i="38"/>
  <c r="AA40" i="38"/>
  <c r="AU40" i="38"/>
  <c r="V40" i="38"/>
  <c r="AY40" i="38" s="1"/>
  <c r="U40" i="38"/>
  <c r="P40" i="38"/>
  <c r="W40" i="38"/>
  <c r="R40" i="38"/>
  <c r="AE40" i="38" a="1"/>
  <c r="AE40" i="38" s="1"/>
  <c r="AB40" i="38"/>
  <c r="Q40" i="38"/>
  <c r="BA40" i="38" s="1"/>
  <c r="BB40" i="38" s="1"/>
  <c r="S126" i="38"/>
  <c r="AA126" i="38"/>
  <c r="AS126" i="38"/>
  <c r="AF126" i="38" s="1"/>
  <c r="Q126" i="38"/>
  <c r="BA126" i="38" s="1"/>
  <c r="AB126" i="38"/>
  <c r="Y126" i="38"/>
  <c r="Z126" i="38"/>
  <c r="AZ126" i="38" s="1"/>
  <c r="W126" i="38"/>
  <c r="R126" i="38"/>
  <c r="V126" i="38"/>
  <c r="AY126" i="38" s="1"/>
  <c r="P126" i="38"/>
  <c r="U126" i="38"/>
  <c r="W11" i="38"/>
  <c r="Q11" i="38"/>
  <c r="BA11" i="38" s="1"/>
  <c r="V11" i="38"/>
  <c r="AY11" i="38" s="1"/>
  <c r="U11" i="38"/>
  <c r="AU11" i="38"/>
  <c r="R11" i="38"/>
  <c r="S11" i="38"/>
  <c r="AA11" i="38"/>
  <c r="Z11" i="38"/>
  <c r="AZ11" i="38" s="1"/>
  <c r="P11" i="38"/>
  <c r="Y11" i="38"/>
  <c r="AB11" i="38"/>
  <c r="AE67" i="38" a="1"/>
  <c r="AE67" i="38" s="1"/>
  <c r="S67" i="38"/>
  <c r="W67" i="38"/>
  <c r="V67" i="38"/>
  <c r="AY67" i="38" s="1"/>
  <c r="R67" i="38"/>
  <c r="P67" i="38"/>
  <c r="Y87" i="38"/>
  <c r="Q102" i="38"/>
  <c r="BA102" i="38" s="1"/>
  <c r="BB102" i="38" s="1"/>
  <c r="S115" i="38"/>
  <c r="AE115" i="38" a="1"/>
  <c r="AE115" i="38" s="1"/>
  <c r="Q73" i="38"/>
  <c r="BA73" i="38" s="1"/>
  <c r="BB73" i="38" s="1"/>
  <c r="V73" i="38"/>
  <c r="AY73" i="38" s="1"/>
  <c r="AE73" i="38" a="1"/>
  <c r="AE73" i="38" s="1"/>
  <c r="U73" i="38"/>
  <c r="P73" i="38"/>
  <c r="AB73" i="38"/>
  <c r="S73" i="38"/>
  <c r="AA73" i="38"/>
  <c r="R73" i="38"/>
  <c r="Y73" i="38"/>
  <c r="Z73" i="38"/>
  <c r="AZ73" i="38" s="1"/>
  <c r="W73" i="38"/>
  <c r="D43" i="38"/>
  <c r="N91" i="38"/>
  <c r="AA57" i="39"/>
  <c r="AB57" i="39"/>
  <c r="AU57" i="39"/>
  <c r="R57" i="39"/>
  <c r="S57" i="39"/>
  <c r="W57" i="39"/>
  <c r="Q57" i="39"/>
  <c r="BA57" i="39" s="1"/>
  <c r="Y57" i="39"/>
  <c r="P57" i="39"/>
  <c r="V57" i="39"/>
  <c r="AY57" i="39" s="1"/>
  <c r="Z57" i="39"/>
  <c r="AZ57" i="39" s="1"/>
  <c r="U57" i="39"/>
  <c r="S63" i="39"/>
  <c r="AB63" i="39"/>
  <c r="S125" i="39"/>
  <c r="N125" i="39"/>
  <c r="L125" i="39"/>
  <c r="F15" i="39"/>
  <c r="G15" i="39" s="1"/>
  <c r="AH15" i="39"/>
  <c r="Q115" i="39"/>
  <c r="BA115" i="39" s="1"/>
  <c r="Y115" i="39"/>
  <c r="S43" i="39"/>
  <c r="Q125" i="39"/>
  <c r="BA125" i="39" s="1"/>
  <c r="BB125" i="39" s="1"/>
  <c r="S129" i="39"/>
  <c r="U128" i="39"/>
  <c r="Z128" i="39"/>
  <c r="AZ128" i="39" s="1"/>
  <c r="R128" i="39"/>
  <c r="AA128" i="39"/>
  <c r="Y48" i="39"/>
  <c r="AU48" i="39"/>
  <c r="R48" i="39"/>
  <c r="AB48" i="39"/>
  <c r="Q48" i="39"/>
  <c r="BA48" i="39" s="1"/>
  <c r="BB48" i="39" s="1"/>
  <c r="S48" i="39"/>
  <c r="AA48" i="39"/>
  <c r="W48" i="39"/>
  <c r="P48" i="39"/>
  <c r="Z48" i="39"/>
  <c r="AZ48" i="39" s="1"/>
  <c r="V72" i="39"/>
  <c r="AY72" i="39" s="1"/>
  <c r="AA72" i="39"/>
  <c r="AA88" i="39"/>
  <c r="V88" i="39"/>
  <c r="AY88" i="39" s="1"/>
  <c r="BB88" i="39" s="1"/>
  <c r="U88" i="39"/>
  <c r="AB88" i="39"/>
  <c r="Y88" i="39"/>
  <c r="R88" i="39"/>
  <c r="P88" i="39"/>
  <c r="V122" i="39"/>
  <c r="AY122" i="39" s="1"/>
  <c r="Q122" i="39"/>
  <c r="BA122" i="39" s="1"/>
  <c r="R122" i="39"/>
  <c r="Z122" i="39"/>
  <c r="AZ122" i="39" s="1"/>
  <c r="L49" i="39"/>
  <c r="N49" i="39"/>
  <c r="M49" i="39"/>
  <c r="F46" i="39"/>
  <c r="G46" i="39" s="1"/>
  <c r="AH46" i="39"/>
  <c r="F38" i="39"/>
  <c r="G38" i="39" s="1"/>
  <c r="AE38" i="39" s="1" a="1"/>
  <c r="AE38" i="39" s="1"/>
  <c r="AD38" i="39" s="1"/>
  <c r="AC38" i="39" s="1"/>
  <c r="F30" i="39"/>
  <c r="G30" i="39" s="1"/>
  <c r="AH30" i="39"/>
  <c r="AH22" i="39"/>
  <c r="F22" i="39"/>
  <c r="G22" i="39" s="1"/>
  <c r="D22" i="39"/>
  <c r="N72" i="39"/>
  <c r="L72" i="39"/>
  <c r="M56" i="39"/>
  <c r="AG56" i="39" s="1"/>
  <c r="L56" i="39"/>
  <c r="M42" i="39"/>
  <c r="N42" i="39"/>
  <c r="L42" i="39"/>
  <c r="N34" i="39"/>
  <c r="L34" i="39"/>
  <c r="M34" i="39"/>
  <c r="AG34" i="39" s="1"/>
  <c r="N26" i="39"/>
  <c r="M26" i="39"/>
  <c r="L26" i="39"/>
  <c r="P26" i="39"/>
  <c r="L19" i="39"/>
  <c r="N19" i="39"/>
  <c r="W19" i="39"/>
  <c r="M19" i="39"/>
  <c r="AG19" i="39" s="1"/>
  <c r="U19" i="39"/>
  <c r="M12" i="39"/>
  <c r="R12" i="39"/>
  <c r="N4" i="39"/>
  <c r="M4" i="39"/>
  <c r="AG4" i="39" s="1"/>
  <c r="L4" i="39"/>
  <c r="W4" i="39"/>
  <c r="Z4" i="39"/>
  <c r="AZ4" i="39" s="1"/>
  <c r="V4" i="39"/>
  <c r="AY4" i="39" s="1"/>
  <c r="Y4" i="39"/>
  <c r="U4" i="39"/>
  <c r="AA4" i="39"/>
  <c r="A20" i="39"/>
  <c r="D20" i="39"/>
  <c r="AA90" i="39"/>
  <c r="AB90" i="39"/>
  <c r="Z90" i="39"/>
  <c r="AZ90" i="39" s="1"/>
  <c r="U90" i="39"/>
  <c r="W90" i="39"/>
  <c r="P90" i="39"/>
  <c r="Y90" i="39"/>
  <c r="V90" i="39"/>
  <c r="AY90" i="39" s="1"/>
  <c r="N128" i="39"/>
  <c r="L128" i="39"/>
  <c r="M128" i="39"/>
  <c r="R115" i="39"/>
  <c r="U115" i="39"/>
  <c r="AE43" i="39" a="1"/>
  <c r="AE43" i="39" s="1"/>
  <c r="W43" i="39"/>
  <c r="V128" i="39"/>
  <c r="AY128" i="39" s="1"/>
  <c r="Q90" i="39"/>
  <c r="BA90" i="39" s="1"/>
  <c r="BB90" i="39" s="1"/>
  <c r="V21" i="39"/>
  <c r="AY21" i="39" s="1"/>
  <c r="W21" i="39"/>
  <c r="S47" i="39"/>
  <c r="R13" i="39"/>
  <c r="U13" i="39"/>
  <c r="Q13" i="39"/>
  <c r="BA13" i="39" s="1"/>
  <c r="BB13" i="39" s="1"/>
  <c r="P13" i="39"/>
  <c r="V13" i="39"/>
  <c r="AY13" i="39" s="1"/>
  <c r="N16" i="39"/>
  <c r="M16" i="39"/>
  <c r="L16" i="39"/>
  <c r="A27" i="39"/>
  <c r="D27" i="39"/>
  <c r="M48" i="39"/>
  <c r="L48" i="39"/>
  <c r="N48" i="39"/>
  <c r="V119" i="39"/>
  <c r="AY119" i="39" s="1"/>
  <c r="BB119" i="39" s="1"/>
  <c r="Y119" i="39"/>
  <c r="W119" i="39"/>
  <c r="U119" i="39"/>
  <c r="S119" i="39"/>
  <c r="AB119" i="39"/>
  <c r="AA119" i="39"/>
  <c r="D84" i="39"/>
  <c r="A84" i="39"/>
  <c r="D51" i="39"/>
  <c r="A51" i="39"/>
  <c r="L129" i="39"/>
  <c r="N129" i="39"/>
  <c r="M129" i="39"/>
  <c r="N65" i="39"/>
  <c r="M65" i="39"/>
  <c r="L65" i="39"/>
  <c r="AB115" i="39"/>
  <c r="P115" i="39"/>
  <c r="P47" i="39"/>
  <c r="Y43" i="39"/>
  <c r="P65" i="39"/>
  <c r="R129" i="39"/>
  <c r="AB21" i="39"/>
  <c r="AA75" i="39"/>
  <c r="U75" i="39"/>
  <c r="Q75" i="39"/>
  <c r="BA75" i="39" s="1"/>
  <c r="BB75" i="39" s="1"/>
  <c r="V75" i="39"/>
  <c r="AY75" i="39" s="1"/>
  <c r="R75" i="39"/>
  <c r="P75" i="39"/>
  <c r="Z75" i="39"/>
  <c r="AZ75" i="39" s="1"/>
  <c r="W75" i="39"/>
  <c r="Y75" i="39"/>
  <c r="W10" i="39"/>
  <c r="U10" i="39"/>
  <c r="V10" i="39"/>
  <c r="AY10" i="39" s="1"/>
  <c r="AB10" i="39"/>
  <c r="P10" i="39"/>
  <c r="R10" i="39"/>
  <c r="S10" i="39"/>
  <c r="Z10" i="39"/>
  <c r="AZ10" i="39" s="1"/>
  <c r="Q10" i="39"/>
  <c r="BA10" i="39" s="1"/>
  <c r="BB10" i="39" s="1"/>
  <c r="AA10" i="39"/>
  <c r="AU10" i="39"/>
  <c r="Y40" i="39"/>
  <c r="S40" i="39"/>
  <c r="Q40" i="39"/>
  <c r="BA40" i="39" s="1"/>
  <c r="N83" i="39"/>
  <c r="L83" i="39"/>
  <c r="M83" i="39"/>
  <c r="AB78" i="39"/>
  <c r="R78" i="39"/>
  <c r="Q78" i="39"/>
  <c r="BA78" i="39" s="1"/>
  <c r="BB78" i="39" s="1"/>
  <c r="V78" i="39"/>
  <c r="AY78" i="39" s="1"/>
  <c r="Z78" i="39"/>
  <c r="AZ78" i="39" s="1"/>
  <c r="W78" i="39"/>
  <c r="S42" i="39"/>
  <c r="R42" i="39"/>
  <c r="Z81" i="39"/>
  <c r="AZ81" i="39" s="1"/>
  <c r="S81" i="39"/>
  <c r="V81" i="39"/>
  <c r="AY81" i="39" s="1"/>
  <c r="P81" i="39"/>
  <c r="Q81" i="39"/>
  <c r="BA81" i="39" s="1"/>
  <c r="BB81" i="39" s="1"/>
  <c r="U74" i="39"/>
  <c r="Z68" i="39"/>
  <c r="AZ68" i="39" s="1"/>
  <c r="F60" i="39"/>
  <c r="G60" i="39" s="1"/>
  <c r="AH60" i="39"/>
  <c r="F52" i="39"/>
  <c r="G52" i="39" s="1"/>
  <c r="AH52" i="39"/>
  <c r="AU24" i="39"/>
  <c r="W24" i="39"/>
  <c r="S24" i="39"/>
  <c r="P24" i="39"/>
  <c r="AB24" i="39"/>
  <c r="Z24" i="39"/>
  <c r="AZ24" i="39" s="1"/>
  <c r="R24" i="39"/>
  <c r="Y24" i="39"/>
  <c r="Q24" i="39"/>
  <c r="BA24" i="39" s="1"/>
  <c r="V24" i="39"/>
  <c r="AY24" i="39" s="1"/>
  <c r="Z115" i="39"/>
  <c r="AZ115" i="39" s="1"/>
  <c r="F7" i="39"/>
  <c r="G7" i="39" s="1"/>
  <c r="Q7" i="39" s="1"/>
  <c r="BA7" i="39" s="1"/>
  <c r="AA47" i="39"/>
  <c r="Q43" i="39"/>
  <c r="BA43" i="39" s="1"/>
  <c r="BB43" i="39" s="1"/>
  <c r="AB43" i="39"/>
  <c r="P128" i="39"/>
  <c r="V125" i="39"/>
  <c r="AY125" i="39" s="1"/>
  <c r="S65" i="39"/>
  <c r="AE47" i="39" a="1"/>
  <c r="AE47" i="39" s="1"/>
  <c r="Z43" i="39"/>
  <c r="AZ43" i="39" s="1"/>
  <c r="AB98" i="39"/>
  <c r="P98" i="39"/>
  <c r="Z98" i="39"/>
  <c r="AZ98" i="39" s="1"/>
  <c r="V98" i="39"/>
  <c r="AY98" i="39" s="1"/>
  <c r="D5" i="39"/>
  <c r="A5" i="39"/>
  <c r="V6" i="39"/>
  <c r="AY6" i="39" s="1"/>
  <c r="Z6" i="39"/>
  <c r="AZ6" i="39" s="1"/>
  <c r="U6" i="39"/>
  <c r="S6" i="39"/>
  <c r="Y6" i="39"/>
  <c r="AB6" i="39"/>
  <c r="AU6" i="39"/>
  <c r="Q6" i="39"/>
  <c r="BA6" i="39" s="1"/>
  <c r="W6" i="39"/>
  <c r="P6" i="39"/>
  <c r="Q54" i="39"/>
  <c r="BA54" i="39" s="1"/>
  <c r="W54" i="39"/>
  <c r="Z54" i="39"/>
  <c r="AZ54" i="39" s="1"/>
  <c r="BB54" i="39" s="1"/>
  <c r="AA54" i="39"/>
  <c r="P54" i="39"/>
  <c r="R54" i="39"/>
  <c r="AB54" i="39"/>
  <c r="V69" i="39"/>
  <c r="AY69" i="39" s="1"/>
  <c r="R69" i="39"/>
  <c r="P69" i="39"/>
  <c r="S101" i="39"/>
  <c r="R101" i="39"/>
  <c r="Q101" i="39"/>
  <c r="BA101" i="39" s="1"/>
  <c r="P101" i="39"/>
  <c r="V124" i="39"/>
  <c r="AY124" i="39" s="1"/>
  <c r="R124" i="39"/>
  <c r="S124" i="39"/>
  <c r="Q124" i="39"/>
  <c r="BA124" i="39" s="1"/>
  <c r="BB124" i="39" s="1"/>
  <c r="P124" i="39"/>
  <c r="N124" i="39"/>
  <c r="L124" i="39"/>
  <c r="A30" i="39"/>
  <c r="D30" i="39"/>
  <c r="Y21" i="39"/>
  <c r="Q21" i="39"/>
  <c r="BA21" i="39" s="1"/>
  <c r="R21" i="39"/>
  <c r="AU21" i="39"/>
  <c r="S21" i="39"/>
  <c r="P21" i="39"/>
  <c r="U118" i="39"/>
  <c r="S118" i="39"/>
  <c r="AA127" i="39"/>
  <c r="Y127" i="39"/>
  <c r="AS115" i="39"/>
  <c r="AF115" i="39" s="1"/>
  <c r="AH7" i="39"/>
  <c r="AB47" i="39"/>
  <c r="V43" i="39"/>
  <c r="AY43" i="39" s="1"/>
  <c r="R90" i="39"/>
  <c r="Z91" i="39"/>
  <c r="AZ91" i="39" s="1"/>
  <c r="R65" i="39"/>
  <c r="P43" i="39"/>
  <c r="U21" i="39"/>
  <c r="M125" i="39"/>
  <c r="D83" i="39"/>
  <c r="A83" i="39"/>
  <c r="S35" i="39"/>
  <c r="P35" i="39"/>
  <c r="AA35" i="39"/>
  <c r="R35" i="39"/>
  <c r="Z35" i="39"/>
  <c r="AZ35" i="39" s="1"/>
  <c r="BB35" i="39" s="1"/>
  <c r="Q35" i="39"/>
  <c r="BA35" i="39" s="1"/>
  <c r="AA110" i="39"/>
  <c r="AB110" i="39"/>
  <c r="Z110" i="39"/>
  <c r="AZ110" i="39" s="1"/>
  <c r="W110" i="39"/>
  <c r="P110" i="39"/>
  <c r="V110" i="39"/>
  <c r="AY110" i="39" s="1"/>
  <c r="Y110" i="39"/>
  <c r="U110" i="39"/>
  <c r="S110" i="39"/>
  <c r="Q110" i="39"/>
  <c r="BA110" i="39" s="1"/>
  <c r="BB110" i="39" s="1"/>
  <c r="W62" i="39"/>
  <c r="P62" i="39"/>
  <c r="Z62" i="39"/>
  <c r="AZ62" i="39" s="1"/>
  <c r="AA62" i="39"/>
  <c r="F87" i="39"/>
  <c r="G87" i="39" s="1"/>
  <c r="S115" i="39"/>
  <c r="U43" i="39"/>
  <c r="P125" i="39"/>
  <c r="P129" i="39"/>
  <c r="AA21" i="39"/>
  <c r="AE17" i="39" a="1"/>
  <c r="AE17" i="39" s="1"/>
  <c r="AU17" i="39"/>
  <c r="P120" i="39"/>
  <c r="AB120" i="39"/>
  <c r="W120" i="39"/>
  <c r="Q120" i="39"/>
  <c r="BA120" i="39" s="1"/>
  <c r="R83" i="39"/>
  <c r="V83" i="39"/>
  <c r="AY83" i="39" s="1"/>
  <c r="BB83" i="39" s="1"/>
  <c r="Q83" i="39"/>
  <c r="BA83" i="39" s="1"/>
  <c r="AB83" i="39"/>
  <c r="Z83" i="39"/>
  <c r="AZ83" i="39" s="1"/>
  <c r="S83" i="39"/>
  <c r="A45" i="39"/>
  <c r="D45" i="39"/>
  <c r="AA39" i="39"/>
  <c r="Y39" i="39"/>
  <c r="Q39" i="39"/>
  <c r="BA39" i="39" s="1"/>
  <c r="W39" i="39"/>
  <c r="Z39" i="39"/>
  <c r="AZ39" i="39" s="1"/>
  <c r="V39" i="39"/>
  <c r="AY39" i="39" s="1"/>
  <c r="S39" i="39"/>
  <c r="U39" i="39"/>
  <c r="P39" i="39"/>
  <c r="AB39" i="39"/>
  <c r="AU39" i="39"/>
  <c r="V8" i="39"/>
  <c r="AY8" i="39" s="1"/>
  <c r="AA8" i="39"/>
  <c r="Y8" i="39"/>
  <c r="Y100" i="39"/>
  <c r="AB100" i="39"/>
  <c r="Z100" i="39"/>
  <c r="AZ100" i="39" s="1"/>
  <c r="Z103" i="39"/>
  <c r="AZ103" i="39" s="1"/>
  <c r="BB103" i="39" s="1"/>
  <c r="P103" i="39"/>
  <c r="U103" i="39"/>
  <c r="AB103" i="39"/>
  <c r="S103" i="39"/>
  <c r="R103" i="39"/>
  <c r="W103" i="39"/>
  <c r="Y103" i="39"/>
  <c r="Z113" i="39"/>
  <c r="AZ113" i="39" s="1"/>
  <c r="U106" i="39"/>
  <c r="P106" i="39"/>
  <c r="R106" i="39"/>
  <c r="S106" i="39"/>
  <c r="V106" i="39"/>
  <c r="AY106" i="39" s="1"/>
  <c r="Y106" i="39"/>
  <c r="AB106" i="39"/>
  <c r="W106" i="39"/>
  <c r="Z106" i="39"/>
  <c r="AZ106" i="39" s="1"/>
  <c r="N98" i="39"/>
  <c r="M98" i="39"/>
  <c r="N91" i="39"/>
  <c r="L91" i="39"/>
  <c r="N75" i="39"/>
  <c r="L75" i="39"/>
  <c r="M75" i="39"/>
  <c r="N74" i="39"/>
  <c r="L74" i="39"/>
  <c r="M74" i="39"/>
  <c r="Z47" i="39"/>
  <c r="AZ47" i="39" s="1"/>
  <c r="V47" i="39"/>
  <c r="AY47" i="39" s="1"/>
  <c r="U47" i="39"/>
  <c r="Q47" i="39"/>
  <c r="BA47" i="39" s="1"/>
  <c r="BB47" i="39" s="1"/>
  <c r="R47" i="39"/>
  <c r="AU47" i="39"/>
  <c r="S128" i="39"/>
  <c r="Q65" i="39"/>
  <c r="BA65" i="39" s="1"/>
  <c r="BB65" i="39" s="1"/>
  <c r="V129" i="39"/>
  <c r="AY129" i="39" s="1"/>
  <c r="S90" i="39"/>
  <c r="A118" i="39"/>
  <c r="D118" i="39"/>
  <c r="A21" i="39"/>
  <c r="D21" i="39"/>
  <c r="V31" i="39"/>
  <c r="AY31" i="39" s="1"/>
  <c r="U31" i="39"/>
  <c r="AB31" i="39"/>
  <c r="Z31" i="39"/>
  <c r="AZ31" i="39" s="1"/>
  <c r="Y31" i="39"/>
  <c r="AA76" i="39"/>
  <c r="R76" i="39"/>
  <c r="Z76" i="39"/>
  <c r="AZ76" i="39" s="1"/>
  <c r="U76" i="39"/>
  <c r="W76" i="39"/>
  <c r="S76" i="39"/>
  <c r="Y76" i="39"/>
  <c r="AB76" i="39"/>
  <c r="L121" i="39"/>
  <c r="M121" i="39"/>
  <c r="N121" i="39"/>
  <c r="M113" i="39"/>
  <c r="L113" i="39"/>
  <c r="N113" i="39"/>
  <c r="L105" i="39"/>
  <c r="M105" i="39"/>
  <c r="V66" i="39"/>
  <c r="AY66" i="39" s="1"/>
  <c r="BB66" i="39" s="1"/>
  <c r="L66" i="39"/>
  <c r="AA66" i="39"/>
  <c r="Y66" i="39"/>
  <c r="Q58" i="39"/>
  <c r="BA58" i="39" s="1"/>
  <c r="BB58" i="39" s="1"/>
  <c r="P58" i="39"/>
  <c r="A36" i="39"/>
  <c r="D116" i="39"/>
  <c r="R103" i="40"/>
  <c r="P103" i="40"/>
  <c r="AB103" i="40"/>
  <c r="W103" i="40"/>
  <c r="Q103" i="40"/>
  <c r="BA103" i="40" s="1"/>
  <c r="BB103" i="40" s="1"/>
  <c r="AA103" i="40"/>
  <c r="U103" i="40"/>
  <c r="AE103" i="40" a="1"/>
  <c r="AE103" i="40" s="1"/>
  <c r="V103" i="40"/>
  <c r="AY103" i="40" s="1"/>
  <c r="Y103" i="40"/>
  <c r="R44" i="40"/>
  <c r="AU44" i="40"/>
  <c r="AA44" i="40"/>
  <c r="U44" i="40"/>
  <c r="Z108" i="40"/>
  <c r="AZ108" i="40" s="1"/>
  <c r="AA108" i="40"/>
  <c r="AS108" i="40"/>
  <c r="AF108" i="40" s="1"/>
  <c r="V108" i="40"/>
  <c r="AY108" i="40" s="1"/>
  <c r="V41" i="40"/>
  <c r="AY41" i="40" s="1"/>
  <c r="AE41" i="40" a="1"/>
  <c r="AE41" i="40" s="1"/>
  <c r="Z41" i="40"/>
  <c r="AZ41" i="40" s="1"/>
  <c r="R41" i="40"/>
  <c r="AU41" i="40"/>
  <c r="S41" i="40"/>
  <c r="W41" i="40"/>
  <c r="U41" i="40"/>
  <c r="AA41" i="40"/>
  <c r="Q41" i="40"/>
  <c r="BA41" i="40" s="1"/>
  <c r="BB41" i="40" s="1"/>
  <c r="P41" i="40"/>
  <c r="Y41" i="40"/>
  <c r="AB41" i="40"/>
  <c r="L6" i="40"/>
  <c r="M6" i="40"/>
  <c r="D28" i="40"/>
  <c r="U62" i="40"/>
  <c r="Q11" i="40"/>
  <c r="BA11" i="40" s="1"/>
  <c r="S6" i="40"/>
  <c r="R26" i="40"/>
  <c r="R127" i="40"/>
  <c r="Q127" i="40"/>
  <c r="BA127" i="40" s="1"/>
  <c r="Z127" i="40"/>
  <c r="AZ127" i="40" s="1"/>
  <c r="U127" i="40"/>
  <c r="Y127" i="40"/>
  <c r="S127" i="40"/>
  <c r="W127" i="40"/>
  <c r="P127" i="40"/>
  <c r="AB127" i="40"/>
  <c r="A50" i="40"/>
  <c r="D50" i="40"/>
  <c r="AU54" i="40"/>
  <c r="U54" i="40"/>
  <c r="P71" i="40"/>
  <c r="U71" i="40"/>
  <c r="Z88" i="40"/>
  <c r="AZ88" i="40" s="1"/>
  <c r="Y88" i="40"/>
  <c r="W88" i="40"/>
  <c r="V88" i="40"/>
  <c r="AY88" i="40" s="1"/>
  <c r="R88" i="40"/>
  <c r="U88" i="40"/>
  <c r="P88" i="40"/>
  <c r="S88" i="40"/>
  <c r="Q88" i="40"/>
  <c r="BA88" i="40" s="1"/>
  <c r="BB88" i="40" s="1"/>
  <c r="AA81" i="40"/>
  <c r="Z81" i="40"/>
  <c r="AZ81" i="40" s="1"/>
  <c r="AA74" i="40"/>
  <c r="U74" i="40"/>
  <c r="Z31" i="40"/>
  <c r="AZ31" i="40" s="1"/>
  <c r="F111" i="40"/>
  <c r="G111" i="40" s="1"/>
  <c r="N90" i="40"/>
  <c r="AB62" i="40"/>
  <c r="D104" i="40"/>
  <c r="W11" i="40"/>
  <c r="V6" i="40"/>
  <c r="AY6" i="40" s="1"/>
  <c r="Y26" i="40"/>
  <c r="A112" i="40"/>
  <c r="D112" i="40"/>
  <c r="A107" i="40"/>
  <c r="D107" i="40"/>
  <c r="D8" i="40"/>
  <c r="A8" i="40"/>
  <c r="Y45" i="40"/>
  <c r="R45" i="40"/>
  <c r="Y85" i="40"/>
  <c r="W85" i="40"/>
  <c r="AA85" i="40"/>
  <c r="V85" i="40"/>
  <c r="AY85" i="40" s="1"/>
  <c r="P85" i="40"/>
  <c r="AB118" i="40"/>
  <c r="AA51" i="40"/>
  <c r="S51" i="40"/>
  <c r="U51" i="40"/>
  <c r="AU51" i="40"/>
  <c r="V51" i="40"/>
  <c r="AY51" i="40" s="1"/>
  <c r="Y51" i="40"/>
  <c r="Q51" i="40"/>
  <c r="BA51" i="40" s="1"/>
  <c r="BB51" i="40" s="1"/>
  <c r="Y11" i="40"/>
  <c r="Z11" i="40"/>
  <c r="AZ11" i="40" s="1"/>
  <c r="V62" i="40"/>
  <c r="AY62" i="40" s="1"/>
  <c r="AA11" i="40"/>
  <c r="V11" i="40"/>
  <c r="AY11" i="40" s="1"/>
  <c r="W90" i="40"/>
  <c r="P61" i="40"/>
  <c r="AU61" i="40"/>
  <c r="Q61" i="40"/>
  <c r="BA61" i="40" s="1"/>
  <c r="R61" i="40"/>
  <c r="A42" i="40"/>
  <c r="D42" i="40"/>
  <c r="N6" i="40"/>
  <c r="L19" i="40"/>
  <c r="N19" i="40"/>
  <c r="D43" i="40"/>
  <c r="A43" i="40"/>
  <c r="M41" i="40"/>
  <c r="L41" i="40"/>
  <c r="N41" i="40"/>
  <c r="R125" i="40"/>
  <c r="Z125" i="40"/>
  <c r="AZ125" i="40" s="1"/>
  <c r="P125" i="40"/>
  <c r="Y125" i="40"/>
  <c r="U125" i="40"/>
  <c r="AB125" i="40"/>
  <c r="S125" i="40"/>
  <c r="W125" i="40"/>
  <c r="V125" i="40"/>
  <c r="AY125" i="40" s="1"/>
  <c r="Q125" i="40"/>
  <c r="BA125" i="40" s="1"/>
  <c r="N36" i="40"/>
  <c r="M36" i="40"/>
  <c r="L36" i="40"/>
  <c r="N14" i="40"/>
  <c r="L14" i="40"/>
  <c r="M14" i="40"/>
  <c r="AG14" i="40" s="1"/>
  <c r="P62" i="40"/>
  <c r="S11" i="40"/>
  <c r="W51" i="40"/>
  <c r="Q63" i="40"/>
  <c r="BA63" i="40" s="1"/>
  <c r="Z63" i="40"/>
  <c r="AZ63" i="40" s="1"/>
  <c r="Y63" i="40"/>
  <c r="W63" i="40"/>
  <c r="U63" i="40"/>
  <c r="V63" i="40"/>
  <c r="AY63" i="40" s="1"/>
  <c r="S63" i="40"/>
  <c r="R63" i="40"/>
  <c r="P63" i="40"/>
  <c r="AA63" i="40"/>
  <c r="AB63" i="40"/>
  <c r="D30" i="40"/>
  <c r="A30" i="40"/>
  <c r="Z107" i="40"/>
  <c r="AZ107" i="40" s="1"/>
  <c r="Y107" i="40"/>
  <c r="W107" i="40"/>
  <c r="Q107" i="40"/>
  <c r="BA107" i="40" s="1"/>
  <c r="P107" i="40"/>
  <c r="AB107" i="40"/>
  <c r="V107" i="40"/>
  <c r="AY107" i="40" s="1"/>
  <c r="S110" i="40"/>
  <c r="AB112" i="40"/>
  <c r="Q112" i="40"/>
  <c r="BA112" i="40" s="1"/>
  <c r="M82" i="40"/>
  <c r="Q82" i="40"/>
  <c r="BA82" i="40" s="1"/>
  <c r="BB82" i="40" s="1"/>
  <c r="V82" i="40"/>
  <c r="AY82" i="40" s="1"/>
  <c r="L82" i="40"/>
  <c r="R82" i="40"/>
  <c r="P82" i="40"/>
  <c r="N74" i="40"/>
  <c r="M74" i="40"/>
  <c r="N66" i="40"/>
  <c r="L66" i="40"/>
  <c r="M66" i="40"/>
  <c r="Q66" i="40"/>
  <c r="BA66" i="40" s="1"/>
  <c r="BB66" i="40" s="1"/>
  <c r="N51" i="40"/>
  <c r="M51" i="40"/>
  <c r="L51" i="40"/>
  <c r="AA43" i="40"/>
  <c r="M43" i="40"/>
  <c r="AG43" i="40" s="1"/>
  <c r="Z43" i="40"/>
  <c r="AZ43" i="40" s="1"/>
  <c r="W43" i="40"/>
  <c r="V43" i="40"/>
  <c r="AY43" i="40" s="1"/>
  <c r="Y43" i="40"/>
  <c r="AB43" i="40"/>
  <c r="W101" i="40"/>
  <c r="Y101" i="40"/>
  <c r="AU26" i="40"/>
  <c r="V26" i="40"/>
  <c r="AY26" i="40" s="1"/>
  <c r="BB26" i="40" s="1"/>
  <c r="Q26" i="40"/>
  <c r="BA26" i="40" s="1"/>
  <c r="U26" i="40"/>
  <c r="AA26" i="40"/>
  <c r="S26" i="40"/>
  <c r="L90" i="40"/>
  <c r="M90" i="40"/>
  <c r="AB90" i="40"/>
  <c r="AA90" i="40"/>
  <c r="Y90" i="40"/>
  <c r="R62" i="40"/>
  <c r="R117" i="40"/>
  <c r="R11" i="40"/>
  <c r="Z90" i="40"/>
  <c r="AZ90" i="40" s="1"/>
  <c r="BB90" i="40" s="1"/>
  <c r="P51" i="40"/>
  <c r="R64" i="40"/>
  <c r="Q64" i="40"/>
  <c r="BA64" i="40" s="1"/>
  <c r="L29" i="40"/>
  <c r="M29" i="40"/>
  <c r="AG29" i="40" s="1"/>
  <c r="A61" i="40"/>
  <c r="D61" i="40"/>
  <c r="N80" i="40"/>
  <c r="L80" i="40"/>
  <c r="P84" i="40"/>
  <c r="Y84" i="40"/>
  <c r="V84" i="40"/>
  <c r="AY84" i="40" s="1"/>
  <c r="AB84" i="40"/>
  <c r="AA84" i="40"/>
  <c r="W84" i="40"/>
  <c r="N101" i="40"/>
  <c r="M101" i="40"/>
  <c r="L101" i="40"/>
  <c r="M116" i="40"/>
  <c r="N116" i="40"/>
  <c r="S126" i="40"/>
  <c r="AB126" i="40"/>
  <c r="R126" i="40"/>
  <c r="U126" i="40"/>
  <c r="Q126" i="40"/>
  <c r="BA126" i="40" s="1"/>
  <c r="AA116" i="40"/>
  <c r="Q116" i="40"/>
  <c r="BA116" i="40" s="1"/>
  <c r="V116" i="40"/>
  <c r="AY116" i="40" s="1"/>
  <c r="U116" i="40"/>
  <c r="Z116" i="40"/>
  <c r="AZ116" i="40" s="1"/>
  <c r="P116" i="40"/>
  <c r="R116" i="40"/>
  <c r="Q105" i="40"/>
  <c r="BA105" i="40" s="1"/>
  <c r="N105" i="40"/>
  <c r="L105" i="40"/>
  <c r="M105" i="40"/>
  <c r="S105" i="40"/>
  <c r="V105" i="40"/>
  <c r="AY105" i="40" s="1"/>
  <c r="N89" i="40"/>
  <c r="M89" i="40"/>
  <c r="AU62" i="40"/>
  <c r="Y62" i="40"/>
  <c r="AU11" i="40"/>
  <c r="U90" i="40"/>
  <c r="U14" i="40"/>
  <c r="AA62" i="40"/>
  <c r="AB26" i="40"/>
  <c r="R51" i="40"/>
  <c r="V29" i="40"/>
  <c r="AY29" i="40" s="1"/>
  <c r="Q29" i="40"/>
  <c r="BA29" i="40" s="1"/>
  <c r="S29" i="40"/>
  <c r="R29" i="40"/>
  <c r="AU29" i="40"/>
  <c r="AA29" i="40"/>
  <c r="U29" i="40"/>
  <c r="P29" i="40"/>
  <c r="W29" i="40"/>
  <c r="Z29" i="40"/>
  <c r="AZ29" i="40" s="1"/>
  <c r="Z23" i="40"/>
  <c r="AZ23" i="40" s="1"/>
  <c r="S23" i="40"/>
  <c r="U23" i="40"/>
  <c r="Y23" i="40"/>
  <c r="D15" i="40"/>
  <c r="A15" i="40"/>
  <c r="Y10" i="40"/>
  <c r="Z10" i="40"/>
  <c r="AZ10" i="40" s="1"/>
  <c r="V10" i="40"/>
  <c r="AY10" i="40" s="1"/>
  <c r="R10" i="40"/>
  <c r="U10" i="40"/>
  <c r="AB58" i="40"/>
  <c r="N58" i="40"/>
  <c r="Z58" i="40"/>
  <c r="AZ58" i="40" s="1"/>
  <c r="M58" i="40"/>
  <c r="AG58" i="40" s="1"/>
  <c r="W58" i="40"/>
  <c r="L58" i="40"/>
  <c r="AA58" i="40"/>
  <c r="V58" i="40"/>
  <c r="AY58" i="40" s="1"/>
  <c r="Y58" i="40"/>
  <c r="U58" i="40"/>
  <c r="U67" i="40"/>
  <c r="V67" i="40"/>
  <c r="AY67" i="40" s="1"/>
  <c r="AB67" i="40"/>
  <c r="Y67" i="40"/>
  <c r="R67" i="40"/>
  <c r="Z67" i="40"/>
  <c r="AZ67" i="40" s="1"/>
  <c r="S67" i="40"/>
  <c r="P67" i="40"/>
  <c r="W67" i="40"/>
  <c r="M77" i="40"/>
  <c r="N77" i="40"/>
  <c r="AB77" i="40"/>
  <c r="Z77" i="40"/>
  <c r="AZ77" i="40" s="1"/>
  <c r="BB77" i="40" s="1"/>
  <c r="L77" i="40"/>
  <c r="W77" i="40"/>
  <c r="AA77" i="40"/>
  <c r="L98" i="40"/>
  <c r="M98" i="40"/>
  <c r="N98" i="40"/>
  <c r="U109" i="40"/>
  <c r="Z109" i="40"/>
  <c r="AZ109" i="40" s="1"/>
  <c r="S109" i="40"/>
  <c r="R106" i="40"/>
  <c r="W106" i="40"/>
  <c r="V106" i="40"/>
  <c r="AY106" i="40" s="1"/>
  <c r="Q106" i="40"/>
  <c r="BA106" i="40" s="1"/>
  <c r="Z106" i="40"/>
  <c r="AZ106" i="40" s="1"/>
  <c r="P106" i="40"/>
  <c r="Y106" i="40"/>
  <c r="U106" i="40"/>
  <c r="S106" i="40"/>
  <c r="AA106" i="40"/>
  <c r="N119" i="40"/>
  <c r="L119" i="40"/>
  <c r="W62" i="40"/>
  <c r="Q62" i="40"/>
  <c r="BA62" i="40" s="1"/>
  <c r="AE51" i="40" a="1"/>
  <c r="AE51" i="40" s="1"/>
  <c r="U11" i="40"/>
  <c r="V14" i="40"/>
  <c r="AY14" i="40" s="1"/>
  <c r="P26" i="40"/>
  <c r="AB51" i="40"/>
  <c r="R123" i="40"/>
  <c r="P123" i="40"/>
  <c r="AA123" i="40"/>
  <c r="Q123" i="40"/>
  <c r="BA123" i="40" s="1"/>
  <c r="W123" i="40"/>
  <c r="V123" i="40"/>
  <c r="AY123" i="40" s="1"/>
  <c r="Z123" i="40"/>
  <c r="AZ123" i="40" s="1"/>
  <c r="AB123" i="40"/>
  <c r="U123" i="40"/>
  <c r="R69" i="40"/>
  <c r="Z69" i="40"/>
  <c r="AZ69" i="40" s="1"/>
  <c r="P69" i="40"/>
  <c r="W69" i="40"/>
  <c r="U69" i="40"/>
  <c r="AA69" i="40"/>
  <c r="AB69" i="40"/>
  <c r="Y94" i="40"/>
  <c r="U94" i="40"/>
  <c r="V94" i="40"/>
  <c r="AY94" i="40" s="1"/>
  <c r="W94" i="40"/>
  <c r="Z94" i="40"/>
  <c r="AZ94" i="40" s="1"/>
  <c r="P94" i="40"/>
  <c r="R94" i="40"/>
  <c r="AB94" i="40"/>
  <c r="Q98" i="40"/>
  <c r="BA98" i="40" s="1"/>
  <c r="BB98" i="40" s="1"/>
  <c r="Z98" i="40"/>
  <c r="AZ98" i="40" s="1"/>
  <c r="P98" i="40"/>
  <c r="U98" i="40"/>
  <c r="Y98" i="40"/>
  <c r="V98" i="40"/>
  <c r="AY98" i="40" s="1"/>
  <c r="W98" i="40"/>
  <c r="AA98" i="40"/>
  <c r="Q113" i="40"/>
  <c r="BA113" i="40" s="1"/>
  <c r="AA113" i="40"/>
  <c r="AB113" i="40"/>
  <c r="N12" i="40"/>
  <c r="L40" i="40"/>
  <c r="S103" i="41"/>
  <c r="R103" i="41"/>
  <c r="V103" i="41"/>
  <c r="AY103" i="41" s="1"/>
  <c r="AB103" i="41"/>
  <c r="V62" i="41"/>
  <c r="AY62" i="41" s="1"/>
  <c r="AU62" i="41"/>
  <c r="Z62" i="41"/>
  <c r="AZ62" i="41" s="1"/>
  <c r="S62" i="41"/>
  <c r="AB62" i="41"/>
  <c r="R62" i="41"/>
  <c r="P73" i="41"/>
  <c r="AB73" i="41"/>
  <c r="Z73" i="41"/>
  <c r="AZ73" i="41" s="1"/>
  <c r="U73" i="41"/>
  <c r="W73" i="41"/>
  <c r="AA73" i="41"/>
  <c r="S73" i="41"/>
  <c r="Y73" i="41"/>
  <c r="R73" i="41"/>
  <c r="Q73" i="41"/>
  <c r="BA73" i="41" s="1"/>
  <c r="V73" i="41"/>
  <c r="AY73" i="41" s="1"/>
  <c r="BB73" i="41" s="1"/>
  <c r="AS73" i="41"/>
  <c r="AF73" i="41" s="1"/>
  <c r="Z14" i="41"/>
  <c r="AZ14" i="41" s="1"/>
  <c r="R30" i="41"/>
  <c r="Q28" i="41"/>
  <c r="BA28" i="41" s="1"/>
  <c r="BB28" i="41" s="1"/>
  <c r="AU28" i="41"/>
  <c r="AE28" i="41" a="1"/>
  <c r="AE28" i="41" s="1"/>
  <c r="V28" i="41"/>
  <c r="AY28" i="41" s="1"/>
  <c r="R28" i="41"/>
  <c r="U28" i="41"/>
  <c r="AA28" i="41"/>
  <c r="Z28" i="41"/>
  <c r="AZ28" i="41" s="1"/>
  <c r="P28" i="41"/>
  <c r="Y28" i="41"/>
  <c r="W28" i="41"/>
  <c r="AB28" i="41"/>
  <c r="S28" i="41"/>
  <c r="P126" i="41"/>
  <c r="Y126" i="41"/>
  <c r="W126" i="41"/>
  <c r="V126" i="41"/>
  <c r="AY126" i="41" s="1"/>
  <c r="U126" i="41"/>
  <c r="AE126" i="41" a="1"/>
  <c r="AE126" i="41" s="1"/>
  <c r="S126" i="41"/>
  <c r="AB126" i="41"/>
  <c r="Q126" i="41"/>
  <c r="BA126" i="41" s="1"/>
  <c r="BB126" i="41" s="1"/>
  <c r="Z126" i="41"/>
  <c r="AZ126" i="41" s="1"/>
  <c r="R126" i="41"/>
  <c r="AA126" i="41"/>
  <c r="D103" i="41"/>
  <c r="A103" i="41"/>
  <c r="AB81" i="41"/>
  <c r="P14" i="41"/>
  <c r="R14" i="41"/>
  <c r="AB30" i="41"/>
  <c r="W129" i="41"/>
  <c r="AA129" i="41"/>
  <c r="Q129" i="41"/>
  <c r="BA129" i="41" s="1"/>
  <c r="BB129" i="41" s="1"/>
  <c r="Z129" i="41"/>
  <c r="AZ129" i="41" s="1"/>
  <c r="V129" i="41"/>
  <c r="AY129" i="41" s="1"/>
  <c r="Y129" i="41"/>
  <c r="P129" i="41"/>
  <c r="AE129" i="41" a="1"/>
  <c r="AE129" i="41" s="1"/>
  <c r="S129" i="41"/>
  <c r="U129" i="41"/>
  <c r="AB129" i="41"/>
  <c r="R129" i="41"/>
  <c r="U117" i="41"/>
  <c r="S117" i="41"/>
  <c r="AB117" i="41"/>
  <c r="P117" i="41"/>
  <c r="AA117" i="41"/>
  <c r="R117" i="41"/>
  <c r="Z117" i="41"/>
  <c r="AZ117" i="41" s="1"/>
  <c r="W117" i="41"/>
  <c r="AS117" i="41"/>
  <c r="AF117" i="41" s="1"/>
  <c r="Y117" i="41"/>
  <c r="Q117" i="41"/>
  <c r="BA117" i="41" s="1"/>
  <c r="V117" i="41"/>
  <c r="AY117" i="41" s="1"/>
  <c r="AA102" i="41"/>
  <c r="N102" i="41"/>
  <c r="M102" i="41"/>
  <c r="Q14" i="41"/>
  <c r="BA14" i="41" s="1"/>
  <c r="V14" i="41"/>
  <c r="AY14" i="41" s="1"/>
  <c r="U30" i="41"/>
  <c r="Q7" i="41"/>
  <c r="BA7" i="41" s="1"/>
  <c r="Z7" i="41"/>
  <c r="AZ7" i="41" s="1"/>
  <c r="U7" i="41"/>
  <c r="AB7" i="41"/>
  <c r="S7" i="41"/>
  <c r="P121" i="41"/>
  <c r="Z123" i="41"/>
  <c r="AZ123" i="41" s="1"/>
  <c r="P123" i="41"/>
  <c r="Y123" i="41"/>
  <c r="W123" i="41"/>
  <c r="V123" i="41"/>
  <c r="AY123" i="41" s="1"/>
  <c r="S123" i="41"/>
  <c r="AB123" i="41"/>
  <c r="AA123" i="41"/>
  <c r="U123" i="41"/>
  <c r="AE123" i="41" a="1"/>
  <c r="AE123" i="41" s="1"/>
  <c r="Q123" i="41"/>
  <c r="BA123" i="41" s="1"/>
  <c r="BB123" i="41" s="1"/>
  <c r="R123" i="41"/>
  <c r="R87" i="41"/>
  <c r="Q87" i="41"/>
  <c r="BA87" i="41" s="1"/>
  <c r="Z87" i="41"/>
  <c r="AZ87" i="41" s="1"/>
  <c r="AB87" i="41"/>
  <c r="AA87" i="41"/>
  <c r="P87" i="41"/>
  <c r="Y87" i="41"/>
  <c r="V87" i="41"/>
  <c r="AY87" i="41" s="1"/>
  <c r="U87" i="41"/>
  <c r="AS87" i="41"/>
  <c r="AF87" i="41" s="1"/>
  <c r="S87" i="41"/>
  <c r="V45" i="41"/>
  <c r="AY45" i="41" s="1"/>
  <c r="P45" i="41"/>
  <c r="Q45" i="41"/>
  <c r="BA45" i="41" s="1"/>
  <c r="BB45" i="41" s="1"/>
  <c r="R45" i="41"/>
  <c r="M45" i="41"/>
  <c r="AB14" i="41"/>
  <c r="S14" i="41"/>
  <c r="S115" i="41"/>
  <c r="AS115" i="41"/>
  <c r="AF115" i="41" s="1"/>
  <c r="P115" i="41"/>
  <c r="R115" i="41"/>
  <c r="Z109" i="41"/>
  <c r="AZ109" i="41" s="1"/>
  <c r="P109" i="41"/>
  <c r="V109" i="41"/>
  <c r="AY109" i="41" s="1"/>
  <c r="Y109" i="41"/>
  <c r="U109" i="41"/>
  <c r="AE109" i="41" a="1"/>
  <c r="AE109" i="41" s="1"/>
  <c r="R109" i="41"/>
  <c r="W109" i="41"/>
  <c r="Q109" i="41"/>
  <c r="BA109" i="41" s="1"/>
  <c r="BB109" i="41" s="1"/>
  <c r="AB109" i="41"/>
  <c r="AA109" i="41"/>
  <c r="S109" i="41"/>
  <c r="Z37" i="41"/>
  <c r="AZ37" i="41" s="1"/>
  <c r="AA125" i="41"/>
  <c r="Z125" i="41"/>
  <c r="AZ125" i="41" s="1"/>
  <c r="AE125" i="41" a="1"/>
  <c r="AE125" i="41" s="1"/>
  <c r="Y125" i="41"/>
  <c r="W125" i="41"/>
  <c r="U125" i="41"/>
  <c r="AB125" i="41"/>
  <c r="AB116" i="41"/>
  <c r="M116" i="41"/>
  <c r="L116" i="41"/>
  <c r="N116" i="41"/>
  <c r="M84" i="41"/>
  <c r="AA84" i="41"/>
  <c r="N84" i="41"/>
  <c r="L84" i="41"/>
  <c r="Z84" i="41"/>
  <c r="AZ84" i="41" s="1"/>
  <c r="Y20" i="41"/>
  <c r="W20" i="41"/>
  <c r="M20" i="41"/>
  <c r="AB20" i="41"/>
  <c r="AA20" i="41"/>
  <c r="V20" i="41"/>
  <c r="AY20" i="41" s="1"/>
  <c r="L20" i="41"/>
  <c r="N20" i="41"/>
  <c r="AE14" i="41" a="1"/>
  <c r="AE14" i="41" s="1"/>
  <c r="W14" i="41"/>
  <c r="AB85" i="41"/>
  <c r="V85" i="41"/>
  <c r="AY85" i="41" s="1"/>
  <c r="R85" i="41"/>
  <c r="U85" i="41"/>
  <c r="P85" i="41"/>
  <c r="S85" i="41"/>
  <c r="AA85" i="41"/>
  <c r="Z85" i="41"/>
  <c r="AZ85" i="41" s="1"/>
  <c r="Q85" i="41"/>
  <c r="BA85" i="41" s="1"/>
  <c r="W85" i="41"/>
  <c r="Y85" i="41"/>
  <c r="AS85" i="41"/>
  <c r="AF85" i="41" s="1"/>
  <c r="V25" i="41"/>
  <c r="AY25" i="41" s="1"/>
  <c r="BB25" i="41" s="1"/>
  <c r="P25" i="41"/>
  <c r="AB25" i="41"/>
  <c r="U25" i="41"/>
  <c r="Y25" i="41"/>
  <c r="AU25" i="41"/>
  <c r="R25" i="41"/>
  <c r="S25" i="41"/>
  <c r="AA25" i="41"/>
  <c r="W25" i="41"/>
  <c r="Q25" i="41"/>
  <c r="BA25" i="41" s="1"/>
  <c r="Z25" i="41"/>
  <c r="AZ25" i="41" s="1"/>
  <c r="V11" i="41"/>
  <c r="AY11" i="41" s="1"/>
  <c r="W11" i="41"/>
  <c r="AU11" i="41"/>
  <c r="U11" i="41"/>
  <c r="Z11" i="41"/>
  <c r="AZ11" i="41" s="1"/>
  <c r="AB11" i="41"/>
  <c r="AA11" i="41"/>
  <c r="P11" i="41"/>
  <c r="R11" i="41"/>
  <c r="AE11" i="41" a="1"/>
  <c r="AE11" i="41" s="1"/>
  <c r="Y11" i="41"/>
  <c r="Q11" i="41"/>
  <c r="BA11" i="41" s="1"/>
  <c r="BB11" i="41" s="1"/>
  <c r="S11" i="41"/>
  <c r="R13" i="41"/>
  <c r="Z13" i="41"/>
  <c r="AZ13" i="41" s="1"/>
  <c r="U13" i="41"/>
  <c r="Y13" i="41"/>
  <c r="AU13" i="41"/>
  <c r="AB13" i="41"/>
  <c r="AE13" i="41" a="1"/>
  <c r="AE13" i="41" s="1"/>
  <c r="AA13" i="41"/>
  <c r="W13" i="41"/>
  <c r="W51" i="41"/>
  <c r="R51" i="41"/>
  <c r="Z51" i="41"/>
  <c r="AZ51" i="41" s="1"/>
  <c r="Q51" i="41"/>
  <c r="BA51" i="41" s="1"/>
  <c r="Y51" i="41"/>
  <c r="V51" i="41"/>
  <c r="AY51" i="41" s="1"/>
  <c r="P51" i="41"/>
  <c r="AU51" i="41"/>
  <c r="AV115" i="41" s="1"/>
  <c r="AB51" i="41"/>
  <c r="S51" i="41"/>
  <c r="U51" i="41"/>
  <c r="AA51" i="41"/>
  <c r="Z92" i="41"/>
  <c r="AZ92" i="41" s="1"/>
  <c r="V92" i="41"/>
  <c r="AY92" i="41" s="1"/>
  <c r="U92" i="41"/>
  <c r="Q92" i="41"/>
  <c r="BA92" i="41" s="1"/>
  <c r="BB92" i="41" s="1"/>
  <c r="AA92" i="41"/>
  <c r="Y92" i="41"/>
  <c r="AE92" i="41" a="1"/>
  <c r="AE92" i="41" s="1"/>
  <c r="AB92" i="41"/>
  <c r="AB122" i="41"/>
  <c r="R122" i="41"/>
  <c r="P122" i="41"/>
  <c r="AA122" i="41"/>
  <c r="S122" i="41"/>
  <c r="Q122" i="41"/>
  <c r="BA122" i="41" s="1"/>
  <c r="AE122" i="41" a="1"/>
  <c r="AE122" i="41" s="1"/>
  <c r="Y122" i="41"/>
  <c r="U122" i="41"/>
  <c r="W122" i="41"/>
  <c r="Z122" i="41"/>
  <c r="AZ122" i="41" s="1"/>
  <c r="V122" i="41"/>
  <c r="AY122" i="41" s="1"/>
  <c r="P59" i="41"/>
  <c r="R59" i="41"/>
  <c r="Q59" i="41"/>
  <c r="BA59" i="41" s="1"/>
  <c r="BB59" i="41" s="1"/>
  <c r="S59" i="41"/>
  <c r="V59" i="41"/>
  <c r="AY59" i="41" s="1"/>
  <c r="L27" i="41"/>
  <c r="Q27" i="41"/>
  <c r="BA27" i="41" s="1"/>
  <c r="BB27" i="41" s="1"/>
  <c r="P27" i="41"/>
  <c r="S27" i="41"/>
  <c r="V118" i="41"/>
  <c r="AY118" i="41" s="1"/>
  <c r="P118" i="41"/>
  <c r="AS118" i="41"/>
  <c r="AF118" i="41" s="1"/>
  <c r="S105" i="41"/>
  <c r="P105" i="41"/>
  <c r="R105" i="41"/>
  <c r="U105" i="41"/>
  <c r="Z105" i="41"/>
  <c r="AZ105" i="41" s="1"/>
  <c r="AA105" i="41"/>
  <c r="AS105" i="41"/>
  <c r="AF105" i="41" s="1"/>
  <c r="W105" i="41"/>
  <c r="Y105" i="41"/>
  <c r="AB105" i="41"/>
  <c r="Q105" i="41"/>
  <c r="BA105" i="41" s="1"/>
  <c r="V105" i="41"/>
  <c r="AY105" i="41" s="1"/>
  <c r="Y77" i="41"/>
  <c r="V77" i="41"/>
  <c r="AY77" i="41" s="1"/>
  <c r="AE77" i="41" a="1"/>
  <c r="AE77" i="41" s="1"/>
  <c r="U77" i="41"/>
  <c r="S77" i="41"/>
  <c r="R77" i="41"/>
  <c r="AA77" i="41"/>
  <c r="AB77" i="41"/>
  <c r="W77" i="41"/>
  <c r="Q77" i="41"/>
  <c r="BA77" i="41" s="1"/>
  <c r="BB77" i="41" s="1"/>
  <c r="P77" i="41"/>
  <c r="Z77" i="41"/>
  <c r="AZ77" i="41" s="1"/>
  <c r="Z35" i="41"/>
  <c r="AZ35" i="41" s="1"/>
  <c r="V35" i="41"/>
  <c r="AY35" i="41" s="1"/>
  <c r="BB35" i="41" s="1"/>
  <c r="AB5" i="41"/>
  <c r="Y5" i="41"/>
  <c r="R5" i="41"/>
  <c r="V5" i="41"/>
  <c r="AY5" i="41" s="1"/>
  <c r="AU5" i="41"/>
  <c r="Z5" i="41"/>
  <c r="AZ5" i="41" s="1"/>
  <c r="W5" i="41"/>
  <c r="AA5" i="41"/>
  <c r="S5" i="41"/>
  <c r="U5" i="41"/>
  <c r="P5" i="41"/>
  <c r="Q5" i="41"/>
  <c r="BA5" i="41" s="1"/>
  <c r="U67" i="41"/>
  <c r="V94" i="41"/>
  <c r="AY94" i="41" s="1"/>
  <c r="Q94" i="41"/>
  <c r="BA94" i="41" s="1"/>
  <c r="BB94" i="41" s="1"/>
  <c r="U94" i="41"/>
  <c r="Y94" i="41"/>
  <c r="S94" i="41"/>
  <c r="R94" i="41"/>
  <c r="AB94" i="41"/>
  <c r="P94" i="41"/>
  <c r="AA94" i="41"/>
  <c r="W94" i="41"/>
  <c r="AE94" i="41" a="1"/>
  <c r="AE94" i="41" s="1"/>
  <c r="Z94" i="41"/>
  <c r="AZ94" i="41" s="1"/>
  <c r="AE96" i="41" a="1"/>
  <c r="AE96" i="41" s="1"/>
  <c r="Y96" i="41"/>
  <c r="V96" i="41"/>
  <c r="AY96" i="41" s="1"/>
  <c r="AA96" i="41"/>
  <c r="Q96" i="41"/>
  <c r="BA96" i="41" s="1"/>
  <c r="BB96" i="41" s="1"/>
  <c r="P96" i="41"/>
  <c r="Z96" i="41"/>
  <c r="AZ96" i="41" s="1"/>
  <c r="AU14" i="41"/>
  <c r="Q21" i="41"/>
  <c r="BA21" i="41" s="1"/>
  <c r="AB21" i="41"/>
  <c r="Z21" i="41"/>
  <c r="AZ21" i="41" s="1"/>
  <c r="S21" i="41"/>
  <c r="P21" i="41"/>
  <c r="R21" i="41"/>
  <c r="Y21" i="41"/>
  <c r="AU21" i="41"/>
  <c r="W21" i="41"/>
  <c r="V21" i="41"/>
  <c r="AY21" i="41" s="1"/>
  <c r="AA21" i="41"/>
  <c r="U21" i="41"/>
  <c r="R72" i="41"/>
  <c r="AS72" i="41"/>
  <c r="AF72" i="41" s="1"/>
  <c r="AB72" i="41"/>
  <c r="W72" i="41"/>
  <c r="AA72" i="41"/>
  <c r="U72" i="41"/>
  <c r="Q72" i="41"/>
  <c r="BA72" i="41" s="1"/>
  <c r="Y72" i="41"/>
  <c r="V72" i="41"/>
  <c r="AY72" i="41" s="1"/>
  <c r="N89" i="41"/>
  <c r="AB89" i="41"/>
  <c r="AA89" i="41"/>
  <c r="M89" i="41"/>
  <c r="L89" i="41"/>
  <c r="N65" i="41"/>
  <c r="M65" i="41"/>
  <c r="R65" i="41"/>
  <c r="L65" i="41"/>
  <c r="L49" i="41"/>
  <c r="N49" i="41"/>
  <c r="M49" i="41"/>
  <c r="N33" i="41"/>
  <c r="P33" i="41"/>
  <c r="M33" i="41"/>
  <c r="L33" i="41"/>
  <c r="V33" i="41"/>
  <c r="AY33" i="41" s="1"/>
  <c r="R33" i="41"/>
  <c r="S33" i="41"/>
  <c r="Q33" i="41"/>
  <c r="BA33" i="41" s="1"/>
  <c r="BB33" i="41" s="1"/>
  <c r="N25" i="41"/>
  <c r="L25" i="41"/>
  <c r="M25" i="41"/>
  <c r="AG25" i="41" s="1"/>
  <c r="L17" i="41"/>
  <c r="P17" i="41"/>
  <c r="M17" i="41"/>
  <c r="S17" i="41"/>
  <c r="V17" i="41"/>
  <c r="AY17" i="41" s="1"/>
  <c r="N17" i="41"/>
  <c r="R17" i="41"/>
  <c r="Q17" i="41"/>
  <c r="BA17" i="41" s="1"/>
  <c r="BB17" i="41" s="1"/>
  <c r="L9" i="41"/>
  <c r="V9" i="41"/>
  <c r="AY9" i="41" s="1"/>
  <c r="U9" i="41"/>
  <c r="Z9" i="41"/>
  <c r="AZ9" i="41" s="1"/>
  <c r="AB9" i="41"/>
  <c r="W9" i="41"/>
  <c r="N9" i="41"/>
  <c r="AA9" i="41"/>
  <c r="M9" i="41"/>
  <c r="AG9" i="41" s="1"/>
  <c r="Y9" i="41"/>
  <c r="Q12" i="41"/>
  <c r="BA12" i="41" s="1"/>
  <c r="BB12" i="41" s="1"/>
  <c r="R12" i="41"/>
  <c r="AB12" i="41"/>
  <c r="S12" i="41"/>
  <c r="AA12" i="41"/>
  <c r="P12" i="41"/>
  <c r="AE12" i="41" a="1"/>
  <c r="AE12" i="41" s="1"/>
  <c r="V12" i="41"/>
  <c r="AY12" i="41" s="1"/>
  <c r="AE47" i="41" a="1"/>
  <c r="AE47" i="41" s="1"/>
  <c r="P47" i="41"/>
  <c r="Q47" i="41"/>
  <c r="BA47" i="41" s="1"/>
  <c r="BB47" i="41" s="1"/>
  <c r="AU47" i="41"/>
  <c r="R47" i="41"/>
  <c r="Y91" i="41"/>
  <c r="U91" i="41"/>
  <c r="AE91" i="41" a="1"/>
  <c r="AE91" i="41" s="1"/>
  <c r="AA91" i="41"/>
  <c r="R91" i="41"/>
  <c r="V91" i="41"/>
  <c r="AY91" i="41" s="1"/>
  <c r="AB91" i="41"/>
  <c r="W91" i="41"/>
  <c r="Z91" i="41"/>
  <c r="AZ91" i="41" s="1"/>
  <c r="AA90" i="41"/>
  <c r="AE90" i="41" a="1"/>
  <c r="AE90" i="41" s="1"/>
  <c r="V90" i="41"/>
  <c r="AY90" i="41" s="1"/>
  <c r="P90" i="41"/>
  <c r="Z90" i="41"/>
  <c r="AZ90" i="41" s="1"/>
  <c r="U90" i="41"/>
  <c r="AB90" i="41"/>
  <c r="R90" i="41"/>
  <c r="W90" i="41"/>
  <c r="S90" i="41"/>
  <c r="Y90" i="41"/>
  <c r="Q90" i="41"/>
  <c r="BA90" i="41" s="1"/>
  <c r="Z120" i="41"/>
  <c r="AZ120" i="41" s="1"/>
  <c r="BB120" i="41" s="1"/>
  <c r="N120" i="41"/>
  <c r="L120" i="41"/>
  <c r="W120" i="41"/>
  <c r="L88" i="41"/>
  <c r="AA88" i="41"/>
  <c r="V88" i="41"/>
  <c r="AY88" i="41" s="1"/>
  <c r="AB88" i="41"/>
  <c r="N88" i="41"/>
  <c r="M88" i="41"/>
  <c r="Y88" i="41"/>
  <c r="W88" i="41"/>
  <c r="U88" i="41"/>
  <c r="Q112" i="41"/>
  <c r="BA112" i="41" s="1"/>
  <c r="BB112" i="41" s="1"/>
  <c r="AG20" i="41"/>
  <c r="M35" i="41"/>
  <c r="AG35" i="41" s="1"/>
  <c r="D68" i="41"/>
  <c r="A102" i="41"/>
  <c r="Z88" i="41"/>
  <c r="AZ88" i="41" s="1"/>
  <c r="AA65" i="42"/>
  <c r="AB65" i="42"/>
  <c r="Y11" i="42"/>
  <c r="U11" i="42"/>
  <c r="Z11" i="42"/>
  <c r="AZ11" i="42" s="1"/>
  <c r="AB11" i="42"/>
  <c r="S3" i="42"/>
  <c r="V3" i="42"/>
  <c r="AY3" i="42" s="1"/>
  <c r="AA3" i="42"/>
  <c r="AE3" i="42" a="1"/>
  <c r="AE3" i="42" s="1"/>
  <c r="Q3" i="42"/>
  <c r="BA3" i="42" s="1"/>
  <c r="BB3" i="42" s="1"/>
  <c r="R3" i="42"/>
  <c r="U3" i="42"/>
  <c r="AU3" i="42"/>
  <c r="Y3" i="42"/>
  <c r="P3" i="42"/>
  <c r="Z3" i="42"/>
  <c r="AZ3" i="42" s="1"/>
  <c r="AB3" i="42"/>
  <c r="W3" i="42"/>
  <c r="Q27" i="42"/>
  <c r="BA27" i="42" s="1"/>
  <c r="U27" i="42"/>
  <c r="R27" i="42"/>
  <c r="S27" i="42"/>
  <c r="AU27" i="42"/>
  <c r="W27" i="42"/>
  <c r="Y27" i="42"/>
  <c r="P27" i="42"/>
  <c r="AA27" i="42"/>
  <c r="V27" i="42"/>
  <c r="AY27" i="42" s="1"/>
  <c r="AB27" i="42"/>
  <c r="Z27" i="42"/>
  <c r="AZ27" i="42" s="1"/>
  <c r="W124" i="42"/>
  <c r="P124" i="42"/>
  <c r="Q124" i="42"/>
  <c r="BA124" i="42" s="1"/>
  <c r="AB124" i="42"/>
  <c r="Y124" i="42"/>
  <c r="V124" i="42"/>
  <c r="AY124" i="42" s="1"/>
  <c r="AS124" i="42"/>
  <c r="AF124" i="42" s="1"/>
  <c r="R124" i="42"/>
  <c r="S124" i="42"/>
  <c r="U124" i="42"/>
  <c r="AA124" i="42"/>
  <c r="Z124" i="42"/>
  <c r="AZ124" i="42" s="1"/>
  <c r="AB94" i="42"/>
  <c r="Y94" i="42"/>
  <c r="W94" i="42"/>
  <c r="W17" i="42"/>
  <c r="Z17" i="42"/>
  <c r="AZ17" i="42" s="1"/>
  <c r="U17" i="42"/>
  <c r="AU17" i="42"/>
  <c r="S17" i="42"/>
  <c r="V17" i="42"/>
  <c r="AY17" i="42" s="1"/>
  <c r="P17" i="42"/>
  <c r="AB17" i="42"/>
  <c r="Y17" i="42"/>
  <c r="R17" i="42"/>
  <c r="Q17" i="42"/>
  <c r="BA17" i="42" s="1"/>
  <c r="AA17" i="42"/>
  <c r="M14" i="42"/>
  <c r="AG14" i="42" s="1"/>
  <c r="L14" i="42"/>
  <c r="AH50" i="42"/>
  <c r="F50" i="42"/>
  <c r="G50" i="42" s="1"/>
  <c r="Y2" i="42"/>
  <c r="AU13" i="42"/>
  <c r="F19" i="42"/>
  <c r="G19" i="42" s="1"/>
  <c r="Y107" i="42"/>
  <c r="Y123" i="42"/>
  <c r="Y77" i="42"/>
  <c r="R9" i="42"/>
  <c r="A87" i="42"/>
  <c r="AB14" i="42"/>
  <c r="R60" i="42"/>
  <c r="AU60" i="42"/>
  <c r="W14" i="42"/>
  <c r="V29" i="42"/>
  <c r="AY29" i="42" s="1"/>
  <c r="BB29" i="42" s="1"/>
  <c r="S29" i="42"/>
  <c r="AU29" i="42"/>
  <c r="W74" i="42"/>
  <c r="AA74" i="42"/>
  <c r="AB74" i="42"/>
  <c r="L110" i="42"/>
  <c r="M110" i="42"/>
  <c r="Y110" i="42"/>
  <c r="V110" i="42"/>
  <c r="AY110" i="42" s="1"/>
  <c r="Z118" i="42"/>
  <c r="AZ118" i="42" s="1"/>
  <c r="W118" i="42"/>
  <c r="P118" i="42"/>
  <c r="R118" i="42"/>
  <c r="Y118" i="42"/>
  <c r="Q118" i="42"/>
  <c r="BA118" i="42" s="1"/>
  <c r="BB118" i="42" s="1"/>
  <c r="V118" i="42"/>
  <c r="AY118" i="42" s="1"/>
  <c r="U118" i="42"/>
  <c r="S118" i="42"/>
  <c r="AB118" i="42"/>
  <c r="Q112" i="42"/>
  <c r="BA112" i="42" s="1"/>
  <c r="Z112" i="42"/>
  <c r="AZ112" i="42" s="1"/>
  <c r="Y104" i="42"/>
  <c r="W104" i="42"/>
  <c r="U104" i="42"/>
  <c r="V104" i="42"/>
  <c r="AY104" i="42" s="1"/>
  <c r="S104" i="42"/>
  <c r="Q104" i="42"/>
  <c r="BA104" i="42" s="1"/>
  <c r="AB104" i="42"/>
  <c r="AA104" i="42"/>
  <c r="Z104" i="42"/>
  <c r="AZ104" i="42" s="1"/>
  <c r="R104" i="42"/>
  <c r="M121" i="42"/>
  <c r="L121" i="42"/>
  <c r="N115" i="42"/>
  <c r="M115" i="42"/>
  <c r="L115" i="42"/>
  <c r="N109" i="42"/>
  <c r="Z109" i="42"/>
  <c r="AZ109" i="42" s="1"/>
  <c r="U109" i="42"/>
  <c r="Y109" i="42"/>
  <c r="M109" i="42"/>
  <c r="L109" i="42"/>
  <c r="N102" i="42"/>
  <c r="R102" i="42"/>
  <c r="L102" i="42"/>
  <c r="M102" i="42"/>
  <c r="AA95" i="42"/>
  <c r="Z95" i="42"/>
  <c r="AZ95" i="42" s="1"/>
  <c r="N95" i="42"/>
  <c r="M95" i="42"/>
  <c r="N88" i="42"/>
  <c r="S88" i="42"/>
  <c r="Q88" i="42"/>
  <c r="BA88" i="42" s="1"/>
  <c r="BB88" i="42" s="1"/>
  <c r="M88" i="42"/>
  <c r="L88" i="42"/>
  <c r="V48" i="42"/>
  <c r="AY48" i="42" s="1"/>
  <c r="W48" i="42"/>
  <c r="AU48" i="42"/>
  <c r="P48" i="42"/>
  <c r="U48" i="42"/>
  <c r="Z48" i="42"/>
  <c r="AZ48" i="42" s="1"/>
  <c r="Y48" i="42"/>
  <c r="S48" i="42"/>
  <c r="AB48" i="42"/>
  <c r="R48" i="42"/>
  <c r="AA48" i="42"/>
  <c r="U2" i="42"/>
  <c r="AG58" i="42"/>
  <c r="R77" i="42"/>
  <c r="P9" i="42"/>
  <c r="AS77" i="42"/>
  <c r="AF77" i="42" s="1"/>
  <c r="V60" i="42"/>
  <c r="AY60" i="42" s="1"/>
  <c r="BB60" i="42" s="1"/>
  <c r="S60" i="42"/>
  <c r="V14" i="42"/>
  <c r="AY14" i="42" s="1"/>
  <c r="AB116" i="42"/>
  <c r="U116" i="42"/>
  <c r="Y116" i="42"/>
  <c r="P116" i="42"/>
  <c r="U103" i="42"/>
  <c r="AA103" i="42"/>
  <c r="AB103" i="42"/>
  <c r="Q103" i="42"/>
  <c r="BA103" i="42" s="1"/>
  <c r="BB103" i="42" s="1"/>
  <c r="Z103" i="42"/>
  <c r="AZ103" i="42" s="1"/>
  <c r="S103" i="42"/>
  <c r="V103" i="42"/>
  <c r="AY103" i="42" s="1"/>
  <c r="Y103" i="42"/>
  <c r="R103" i="42"/>
  <c r="W103" i="42"/>
  <c r="AB107" i="42"/>
  <c r="A96" i="42"/>
  <c r="D96" i="42"/>
  <c r="A46" i="42"/>
  <c r="D46" i="42"/>
  <c r="AU8" i="42"/>
  <c r="Z8" i="42"/>
  <c r="AZ8" i="42" s="1"/>
  <c r="W8" i="42"/>
  <c r="P8" i="42"/>
  <c r="V8" i="42"/>
  <c r="AY8" i="42" s="1"/>
  <c r="S8" i="42"/>
  <c r="U8" i="42"/>
  <c r="AB8" i="42"/>
  <c r="R8" i="42"/>
  <c r="AA8" i="42"/>
  <c r="D38" i="42"/>
  <c r="A38" i="42"/>
  <c r="R69" i="42"/>
  <c r="V69" i="42"/>
  <c r="AY69" i="42" s="1"/>
  <c r="Q69" i="42"/>
  <c r="BA69" i="42" s="1"/>
  <c r="BB69" i="42" s="1"/>
  <c r="U69" i="42"/>
  <c r="W69" i="42"/>
  <c r="Z84" i="42"/>
  <c r="AZ84" i="42" s="1"/>
  <c r="AB84" i="42"/>
  <c r="R84" i="42"/>
  <c r="S84" i="42"/>
  <c r="AA84" i="42"/>
  <c r="Q84" i="42"/>
  <c r="BA84" i="42" s="1"/>
  <c r="BB84" i="42" s="1"/>
  <c r="V84" i="42"/>
  <c r="AY84" i="42" s="1"/>
  <c r="Y84" i="42"/>
  <c r="AA115" i="42"/>
  <c r="S115" i="42"/>
  <c r="V115" i="42"/>
  <c r="AY115" i="42" s="1"/>
  <c r="AB115" i="42"/>
  <c r="U115" i="42"/>
  <c r="R115" i="42"/>
  <c r="Q115" i="42"/>
  <c r="BA115" i="42" s="1"/>
  <c r="BB115" i="42" s="1"/>
  <c r="Z115" i="42"/>
  <c r="AZ115" i="42" s="1"/>
  <c r="P115" i="42"/>
  <c r="Y115" i="42"/>
  <c r="N41" i="42"/>
  <c r="L41" i="42"/>
  <c r="M41" i="42"/>
  <c r="N33" i="42"/>
  <c r="L33" i="42"/>
  <c r="N9" i="42"/>
  <c r="L9" i="42"/>
  <c r="M9" i="42"/>
  <c r="N123" i="42"/>
  <c r="W123" i="42"/>
  <c r="M123" i="42"/>
  <c r="L123" i="42"/>
  <c r="F58" i="42"/>
  <c r="G58" i="42" s="1"/>
  <c r="AH58" i="42"/>
  <c r="AU2" i="42"/>
  <c r="AB13" i="42"/>
  <c r="AG11" i="42"/>
  <c r="W107" i="42"/>
  <c r="AB9" i="42"/>
  <c r="P60" i="42"/>
  <c r="Y14" i="42"/>
  <c r="D7" i="42"/>
  <c r="A7" i="42"/>
  <c r="L35" i="42"/>
  <c r="N35" i="42"/>
  <c r="M35" i="42"/>
  <c r="AU64" i="42"/>
  <c r="S64" i="42"/>
  <c r="U64" i="42"/>
  <c r="R64" i="42"/>
  <c r="AB64" i="42"/>
  <c r="AA64" i="42"/>
  <c r="N48" i="42"/>
  <c r="M48" i="42"/>
  <c r="AG48" i="42" s="1"/>
  <c r="S77" i="42"/>
  <c r="AA77" i="42"/>
  <c r="Q77" i="42"/>
  <c r="BA77" i="42" s="1"/>
  <c r="D16" i="42"/>
  <c r="A16" i="42"/>
  <c r="D51" i="42"/>
  <c r="P2" i="42"/>
  <c r="AA13" i="42"/>
  <c r="P107" i="42"/>
  <c r="Z123" i="42"/>
  <c r="AZ123" i="42" s="1"/>
  <c r="U77" i="42"/>
  <c r="AU9" i="42"/>
  <c r="Z9" i="42"/>
  <c r="AZ9" i="42" s="1"/>
  <c r="W60" i="42"/>
  <c r="N26" i="42"/>
  <c r="Q48" i="42"/>
  <c r="BA48" i="42" s="1"/>
  <c r="W111" i="42"/>
  <c r="U111" i="42"/>
  <c r="P111" i="42"/>
  <c r="AA111" i="42"/>
  <c r="S56" i="42"/>
  <c r="Y56" i="42"/>
  <c r="N53" i="42"/>
  <c r="L53" i="42"/>
  <c r="M53" i="42"/>
  <c r="U61" i="42"/>
  <c r="AA61" i="42"/>
  <c r="Q61" i="42"/>
  <c r="BA61" i="42" s="1"/>
  <c r="AB61" i="42"/>
  <c r="S61" i="42"/>
  <c r="D63" i="42"/>
  <c r="A63" i="42"/>
  <c r="R100" i="42"/>
  <c r="AA100" i="42"/>
  <c r="Q100" i="42"/>
  <c r="BA100" i="42" s="1"/>
  <c r="BB100" i="42" s="1"/>
  <c r="Y100" i="42"/>
  <c r="Z100" i="42"/>
  <c r="AZ100" i="42" s="1"/>
  <c r="U100" i="42"/>
  <c r="F122" i="42"/>
  <c r="G122" i="42" s="1"/>
  <c r="Y93" i="42"/>
  <c r="U93" i="42"/>
  <c r="Q93" i="42"/>
  <c r="BA93" i="42" s="1"/>
  <c r="Z93" i="42"/>
  <c r="AZ93" i="42" s="1"/>
  <c r="BB93" i="42" s="1"/>
  <c r="L63" i="42"/>
  <c r="Y63" i="42"/>
  <c r="M39" i="42"/>
  <c r="S39" i="42"/>
  <c r="Q39" i="42"/>
  <c r="BA39" i="42" s="1"/>
  <c r="BB39" i="42" s="1"/>
  <c r="P39" i="42"/>
  <c r="L39" i="42"/>
  <c r="U107" i="42"/>
  <c r="R107" i="42"/>
  <c r="Q107" i="42"/>
  <c r="BA107" i="42" s="1"/>
  <c r="F66" i="42"/>
  <c r="G66" i="42" s="1"/>
  <c r="AG66" i="42"/>
  <c r="AG26" i="42"/>
  <c r="S13" i="42"/>
  <c r="AH11" i="42"/>
  <c r="V107" i="42"/>
  <c r="AY107" i="42" s="1"/>
  <c r="V77" i="42"/>
  <c r="AY77" i="42" s="1"/>
  <c r="Q9" i="42"/>
  <c r="BA9" i="42" s="1"/>
  <c r="BB9" i="42" s="1"/>
  <c r="S9" i="42"/>
  <c r="AA60" i="42"/>
  <c r="Z14" i="42"/>
  <c r="AZ14" i="42" s="1"/>
  <c r="F26" i="42"/>
  <c r="G26" i="42" s="1"/>
  <c r="N14" i="42"/>
  <c r="M61" i="42"/>
  <c r="AG61" i="42" s="1"/>
  <c r="N61" i="42"/>
  <c r="L61" i="42"/>
  <c r="N79" i="42"/>
  <c r="M79" i="42"/>
  <c r="L79" i="42"/>
  <c r="P83" i="42"/>
  <c r="V83" i="42"/>
  <c r="AY83" i="42" s="1"/>
  <c r="Y83" i="42"/>
  <c r="S83" i="42"/>
  <c r="AB83" i="42"/>
  <c r="R83" i="42"/>
  <c r="W83" i="42"/>
  <c r="N100" i="42"/>
  <c r="L100" i="42"/>
  <c r="AA121" i="42"/>
  <c r="Q121" i="42"/>
  <c r="BA121" i="42" s="1"/>
  <c r="BB121" i="42" s="1"/>
  <c r="W99" i="42"/>
  <c r="V99" i="42"/>
  <c r="AY99" i="42" s="1"/>
  <c r="S99" i="42"/>
  <c r="AB99" i="42"/>
  <c r="R99" i="42"/>
  <c r="Z99" i="42"/>
  <c r="AZ99" i="42" s="1"/>
  <c r="P99" i="42"/>
  <c r="N46" i="42"/>
  <c r="U46" i="42"/>
  <c r="AA46" i="42"/>
  <c r="Y46" i="42"/>
  <c r="Z46" i="42"/>
  <c r="AZ46" i="42" s="1"/>
  <c r="L46" i="42"/>
  <c r="AB46" i="42"/>
  <c r="W46" i="42"/>
  <c r="V46" i="42"/>
  <c r="AY46" i="42" s="1"/>
  <c r="AH42" i="42"/>
  <c r="F42" i="42"/>
  <c r="G42" i="42" s="1"/>
  <c r="AG42" i="42"/>
  <c r="R18" i="42"/>
  <c r="M18" i="42"/>
  <c r="L18" i="42"/>
  <c r="N18" i="42"/>
  <c r="Q18" i="42"/>
  <c r="BA18" i="42" s="1"/>
  <c r="BB18" i="42" s="1"/>
  <c r="A19" i="42"/>
  <c r="Z107" i="42"/>
  <c r="AZ107" i="42" s="1"/>
  <c r="U123" i="42"/>
  <c r="W77" i="42"/>
  <c r="P18" i="42"/>
  <c r="AA9" i="42"/>
  <c r="W9" i="42"/>
  <c r="Y60" i="42"/>
  <c r="R108" i="42"/>
  <c r="Z108" i="42"/>
  <c r="AZ108" i="42" s="1"/>
  <c r="AA108" i="42"/>
  <c r="U108" i="42"/>
  <c r="Q108" i="42"/>
  <c r="BA108" i="42" s="1"/>
  <c r="Y108" i="42"/>
  <c r="W108" i="42"/>
  <c r="V108" i="42"/>
  <c r="AY108" i="42" s="1"/>
  <c r="S108" i="42"/>
  <c r="P62" i="42"/>
  <c r="AA62" i="42"/>
  <c r="R62" i="42"/>
  <c r="V62" i="42"/>
  <c r="AY62" i="42" s="1"/>
  <c r="BB62" i="42" s="1"/>
  <c r="W62" i="42"/>
  <c r="D5" i="42"/>
  <c r="A5" i="42"/>
  <c r="Q15" i="42"/>
  <c r="BA15" i="42" s="1"/>
  <c r="S15" i="42"/>
  <c r="W15" i="42"/>
  <c r="Y15" i="42"/>
  <c r="V15" i="42"/>
  <c r="AY15" i="42" s="1"/>
  <c r="Z15" i="42"/>
  <c r="AZ15" i="42" s="1"/>
  <c r="R15" i="42"/>
  <c r="L31" i="42"/>
  <c r="N31" i="42"/>
  <c r="F92" i="42"/>
  <c r="G92" i="42" s="1"/>
  <c r="V85" i="42"/>
  <c r="AY85" i="42" s="1"/>
  <c r="AB85" i="42"/>
  <c r="R85" i="42"/>
  <c r="Y85" i="42"/>
  <c r="Z13" i="42"/>
  <c r="AZ13" i="42" s="1"/>
  <c r="P13" i="42"/>
  <c r="R13" i="42"/>
  <c r="U13" i="42"/>
  <c r="Q13" i="42"/>
  <c r="BA13" i="42" s="1"/>
  <c r="F34" i="42"/>
  <c r="G34" i="42" s="1"/>
  <c r="AH34" i="42"/>
  <c r="W13" i="42"/>
  <c r="AA123" i="42"/>
  <c r="AA107" i="42"/>
  <c r="P77" i="42"/>
  <c r="V9" i="42"/>
  <c r="AY9" i="42" s="1"/>
  <c r="U9" i="42"/>
  <c r="AS107" i="42"/>
  <c r="AF107" i="42" s="1"/>
  <c r="U60" i="42"/>
  <c r="U14" i="42"/>
  <c r="Z77" i="42"/>
  <c r="AZ77" i="42" s="1"/>
  <c r="Q127" i="42"/>
  <c r="BA127" i="42" s="1"/>
  <c r="P127" i="42"/>
  <c r="V127" i="42"/>
  <c r="AY127" i="42" s="1"/>
  <c r="BB127" i="42" s="1"/>
  <c r="U127" i="42"/>
  <c r="S127" i="42"/>
  <c r="A43" i="42"/>
  <c r="D43" i="42"/>
  <c r="L26" i="42"/>
  <c r="Y16" i="42"/>
  <c r="Y30" i="42"/>
  <c r="R30" i="42"/>
  <c r="AA30" i="42"/>
  <c r="AA45" i="42"/>
  <c r="N45" i="42"/>
  <c r="Z45" i="42"/>
  <c r="AZ45" i="42" s="1"/>
  <c r="BB45" i="42" s="1"/>
  <c r="M45" i="42"/>
  <c r="AG45" i="42" s="1"/>
  <c r="U45" i="42"/>
  <c r="L45" i="42"/>
  <c r="AA70" i="42"/>
  <c r="Z70" i="42"/>
  <c r="AZ70" i="42" s="1"/>
  <c r="V70" i="42"/>
  <c r="AY70" i="42" s="1"/>
  <c r="Q70" i="42"/>
  <c r="BA70" i="42" s="1"/>
  <c r="BB70" i="42" s="1"/>
  <c r="P70" i="42"/>
  <c r="W70" i="42"/>
  <c r="U70" i="42"/>
  <c r="U119" i="42"/>
  <c r="AB119" i="42"/>
  <c r="S76" i="42"/>
  <c r="W76" i="42"/>
  <c r="Q76" i="42"/>
  <c r="BA76" i="42" s="1"/>
  <c r="Z68" i="42"/>
  <c r="AZ68" i="42" s="1"/>
  <c r="P68" i="42"/>
  <c r="S68" i="42"/>
  <c r="V68" i="42"/>
  <c r="AY68" i="42" s="1"/>
  <c r="AA68" i="42"/>
  <c r="Y68" i="42"/>
  <c r="N81" i="42"/>
  <c r="L81" i="42"/>
  <c r="L75" i="42"/>
  <c r="N75" i="42"/>
  <c r="M75" i="42"/>
  <c r="N67" i="42"/>
  <c r="M67" i="42"/>
  <c r="L67" i="42"/>
  <c r="M20" i="42"/>
  <c r="N20" i="42"/>
  <c r="P102" i="42"/>
  <c r="D28" i="42"/>
  <c r="V39" i="42"/>
  <c r="AY39" i="42" s="1"/>
  <c r="AB123" i="43"/>
  <c r="S123" i="43"/>
  <c r="AA123" i="43"/>
  <c r="Z123" i="43"/>
  <c r="AZ123" i="43" s="1"/>
  <c r="W123" i="43"/>
  <c r="AE123" i="43" a="1"/>
  <c r="AE123" i="43" s="1"/>
  <c r="R123" i="43"/>
  <c r="Q123" i="43"/>
  <c r="BA123" i="43" s="1"/>
  <c r="BB123" i="43" s="1"/>
  <c r="Y123" i="43"/>
  <c r="P123" i="43"/>
  <c r="U123" i="43"/>
  <c r="V123" i="43"/>
  <c r="AY123" i="43" s="1"/>
  <c r="AE122" i="43" a="1"/>
  <c r="AE122" i="43" s="1"/>
  <c r="R122" i="43"/>
  <c r="AA122" i="43"/>
  <c r="Y122" i="43"/>
  <c r="AB122" i="43"/>
  <c r="P122" i="43"/>
  <c r="Z122" i="43"/>
  <c r="AZ122" i="43" s="1"/>
  <c r="S122" i="43"/>
  <c r="U122" i="43"/>
  <c r="Q122" i="43"/>
  <c r="BA122" i="43" s="1"/>
  <c r="BB122" i="43" s="1"/>
  <c r="V122" i="43"/>
  <c r="AY122" i="43" s="1"/>
  <c r="W122" i="43"/>
  <c r="AB5" i="43"/>
  <c r="R5" i="43"/>
  <c r="AU5" i="43"/>
  <c r="Q5" i="43"/>
  <c r="BA5" i="43" s="1"/>
  <c r="V5" i="43"/>
  <c r="AY5" i="43" s="1"/>
  <c r="U5" i="43"/>
  <c r="P5" i="43"/>
  <c r="Z5" i="43"/>
  <c r="AZ5" i="43" s="1"/>
  <c r="S5" i="43"/>
  <c r="Y5" i="43"/>
  <c r="W5" i="43"/>
  <c r="AA5" i="43"/>
  <c r="AA21" i="43"/>
  <c r="U21" i="43"/>
  <c r="Q21" i="43"/>
  <c r="BA21" i="43" s="1"/>
  <c r="AU21" i="43"/>
  <c r="Z21" i="43"/>
  <c r="AZ21" i="43" s="1"/>
  <c r="S21" i="43"/>
  <c r="V21" i="43"/>
  <c r="AY21" i="43" s="1"/>
  <c r="Y21" i="43"/>
  <c r="P21" i="43"/>
  <c r="AB21" i="43"/>
  <c r="W21" i="43"/>
  <c r="R21" i="43"/>
  <c r="R3" i="43"/>
  <c r="V3" i="43"/>
  <c r="AY3" i="43" s="1"/>
  <c r="AA3" i="43"/>
  <c r="U3" i="43"/>
  <c r="Q3" i="43"/>
  <c r="BA3" i="43" s="1"/>
  <c r="Z3" i="43"/>
  <c r="AZ3" i="43" s="1"/>
  <c r="P3" i="43"/>
  <c r="Y3" i="43"/>
  <c r="S3" i="43"/>
  <c r="AU3" i="43"/>
  <c r="L38" i="43"/>
  <c r="N38" i="43"/>
  <c r="U70" i="43"/>
  <c r="W70" i="43"/>
  <c r="M99" i="43"/>
  <c r="L99" i="43"/>
  <c r="N99" i="43"/>
  <c r="F115" i="43"/>
  <c r="G115" i="43" s="1"/>
  <c r="U55" i="43"/>
  <c r="Y55" i="43"/>
  <c r="V55" i="43"/>
  <c r="AY55" i="43" s="1"/>
  <c r="M55" i="43"/>
  <c r="N55" i="43"/>
  <c r="AB55" i="43"/>
  <c r="L55" i="43"/>
  <c r="AA55" i="43"/>
  <c r="Z37" i="43"/>
  <c r="AZ37" i="43" s="1"/>
  <c r="S37" i="43"/>
  <c r="A80" i="43"/>
  <c r="A109" i="43"/>
  <c r="U11" i="43"/>
  <c r="Q40" i="43"/>
  <c r="BA40" i="43" s="1"/>
  <c r="Z99" i="43"/>
  <c r="AZ99" i="43" s="1"/>
  <c r="W55" i="43"/>
  <c r="U120" i="43"/>
  <c r="S120" i="43"/>
  <c r="P120" i="43"/>
  <c r="R120" i="43"/>
  <c r="Y120" i="43"/>
  <c r="Q120" i="43"/>
  <c r="BA120" i="43" s="1"/>
  <c r="D86" i="43"/>
  <c r="A86" i="43"/>
  <c r="Y16" i="43"/>
  <c r="U16" i="43"/>
  <c r="AH2" i="43"/>
  <c r="F2" i="43"/>
  <c r="G2" i="43" s="1"/>
  <c r="P114" i="43"/>
  <c r="W114" i="43"/>
  <c r="N62" i="43"/>
  <c r="M62" i="43"/>
  <c r="L62" i="43"/>
  <c r="M47" i="43"/>
  <c r="P47" i="43"/>
  <c r="Q47" i="43"/>
  <c r="BA47" i="43" s="1"/>
  <c r="BB47" i="43" s="1"/>
  <c r="V47" i="43"/>
  <c r="AY47" i="43" s="1"/>
  <c r="N47" i="43"/>
  <c r="S47" i="43"/>
  <c r="L25" i="43"/>
  <c r="Z25" i="43"/>
  <c r="AZ25" i="43" s="1"/>
  <c r="BB25" i="43" s="1"/>
  <c r="AA25" i="43"/>
  <c r="AB25" i="43"/>
  <c r="U25" i="43"/>
  <c r="Y25" i="43"/>
  <c r="N25" i="43"/>
  <c r="W25" i="43"/>
  <c r="M25" i="43"/>
  <c r="AG25" i="43" s="1"/>
  <c r="W37" i="43"/>
  <c r="Z11" i="43"/>
  <c r="AZ11" i="43" s="1"/>
  <c r="Y40" i="43"/>
  <c r="Y38" i="43"/>
  <c r="D114" i="43"/>
  <c r="W99" i="43"/>
  <c r="Q59" i="43"/>
  <c r="BA59" i="43" s="1"/>
  <c r="BB59" i="43" s="1"/>
  <c r="W59" i="43"/>
  <c r="U59" i="43"/>
  <c r="S59" i="43"/>
  <c r="Y59" i="43"/>
  <c r="AU59" i="43"/>
  <c r="AV94" i="43" s="1"/>
  <c r="AB59" i="43"/>
  <c r="P59" i="43"/>
  <c r="AA59" i="43"/>
  <c r="V59" i="43"/>
  <c r="AY59" i="43" s="1"/>
  <c r="W39" i="43"/>
  <c r="AA39" i="43"/>
  <c r="Y39" i="43"/>
  <c r="P39" i="43"/>
  <c r="D6" i="43"/>
  <c r="A6" i="43"/>
  <c r="U27" i="43"/>
  <c r="Y27" i="43"/>
  <c r="N9" i="43"/>
  <c r="M9" i="43"/>
  <c r="AG9" i="43" s="1"/>
  <c r="L9" i="43"/>
  <c r="Z9" i="43"/>
  <c r="AZ9" i="43" s="1"/>
  <c r="BB9" i="43" s="1"/>
  <c r="U23" i="43"/>
  <c r="L23" i="43"/>
  <c r="AB23" i="43"/>
  <c r="Y23" i="43"/>
  <c r="AA23" i="43"/>
  <c r="W23" i="43"/>
  <c r="M28" i="43"/>
  <c r="L28" i="43"/>
  <c r="N28" i="43"/>
  <c r="P119" i="43"/>
  <c r="Y119" i="43"/>
  <c r="V119" i="43"/>
  <c r="AY119" i="43" s="1"/>
  <c r="W119" i="43"/>
  <c r="R119" i="43"/>
  <c r="Q119" i="43"/>
  <c r="BA119" i="43" s="1"/>
  <c r="S119" i="43"/>
  <c r="Z119" i="43"/>
  <c r="AZ119" i="43" s="1"/>
  <c r="BB119" i="43" s="1"/>
  <c r="AB119" i="43"/>
  <c r="U129" i="43"/>
  <c r="Q76" i="43"/>
  <c r="BA76" i="43" s="1"/>
  <c r="V68" i="43"/>
  <c r="AY68" i="43" s="1"/>
  <c r="AB68" i="43"/>
  <c r="P68" i="43"/>
  <c r="AA68" i="43"/>
  <c r="L122" i="43"/>
  <c r="N122" i="43"/>
  <c r="L69" i="43"/>
  <c r="M69" i="43"/>
  <c r="AB69" i="43"/>
  <c r="N69" i="43"/>
  <c r="N24" i="43"/>
  <c r="M24" i="43"/>
  <c r="AG24" i="43" s="1"/>
  <c r="Z24" i="43"/>
  <c r="AZ24" i="43" s="1"/>
  <c r="W24" i="43"/>
  <c r="V37" i="43"/>
  <c r="AY37" i="43" s="1"/>
  <c r="AE107" i="43" a="1"/>
  <c r="AE107" i="43" s="1"/>
  <c r="A78" i="43"/>
  <c r="A76" i="43"/>
  <c r="Z38" i="43"/>
  <c r="AZ38" i="43" s="1"/>
  <c r="R35" i="43"/>
  <c r="W35" i="43"/>
  <c r="Q35" i="43"/>
  <c r="BA35" i="43" s="1"/>
  <c r="M38" i="43"/>
  <c r="AG38" i="43" s="1"/>
  <c r="A8" i="43"/>
  <c r="D8" i="43"/>
  <c r="M116" i="43"/>
  <c r="L116" i="43"/>
  <c r="N116" i="43"/>
  <c r="D82" i="43"/>
  <c r="A82" i="43"/>
  <c r="R67" i="43"/>
  <c r="U67" i="43"/>
  <c r="M121" i="43"/>
  <c r="AA121" i="43"/>
  <c r="W121" i="43"/>
  <c r="N121" i="43"/>
  <c r="Z121" i="43"/>
  <c r="AZ121" i="43" s="1"/>
  <c r="V121" i="43"/>
  <c r="AY121" i="43" s="1"/>
  <c r="U121" i="43"/>
  <c r="L121" i="43"/>
  <c r="N90" i="43"/>
  <c r="M90" i="43"/>
  <c r="M76" i="43"/>
  <c r="N76" i="43"/>
  <c r="L76" i="43"/>
  <c r="U37" i="43"/>
  <c r="AU40" i="43"/>
  <c r="AV92" i="43" s="1"/>
  <c r="W38" i="43"/>
  <c r="Z55" i="43"/>
  <c r="AZ55" i="43" s="1"/>
  <c r="V127" i="43"/>
  <c r="AY127" i="43" s="1"/>
  <c r="Z127" i="43"/>
  <c r="AZ127" i="43" s="1"/>
  <c r="U127" i="43"/>
  <c r="AA127" i="43"/>
  <c r="Q127" i="43"/>
  <c r="BA127" i="43" s="1"/>
  <c r="BB127" i="43" s="1"/>
  <c r="AB127" i="43"/>
  <c r="W127" i="43"/>
  <c r="Y127" i="43"/>
  <c r="P70" i="43"/>
  <c r="W48" i="43"/>
  <c r="R48" i="43"/>
  <c r="U48" i="43"/>
  <c r="AB48" i="43"/>
  <c r="AA48" i="43"/>
  <c r="P48" i="43"/>
  <c r="Q48" i="43"/>
  <c r="BA48" i="43" s="1"/>
  <c r="BB48" i="43" s="1"/>
  <c r="AU48" i="43"/>
  <c r="AV108" i="43" s="1"/>
  <c r="Z48" i="43"/>
  <c r="AZ48" i="43" s="1"/>
  <c r="Y48" i="43"/>
  <c r="V48" i="43"/>
  <c r="AY48" i="43" s="1"/>
  <c r="AU8" i="43"/>
  <c r="R8" i="43"/>
  <c r="W8" i="43"/>
  <c r="AA8" i="43"/>
  <c r="P8" i="43"/>
  <c r="Q8" i="43"/>
  <c r="BA8" i="43" s="1"/>
  <c r="V8" i="43"/>
  <c r="AY8" i="43" s="1"/>
  <c r="Z8" i="43"/>
  <c r="AZ8" i="43" s="1"/>
  <c r="Y8" i="43"/>
  <c r="S8" i="43"/>
  <c r="V94" i="43"/>
  <c r="AY94" i="43" s="1"/>
  <c r="U94" i="43"/>
  <c r="W94" i="43"/>
  <c r="AB94" i="43"/>
  <c r="S94" i="43"/>
  <c r="Q94" i="43"/>
  <c r="BA94" i="43" s="1"/>
  <c r="R94" i="43"/>
  <c r="AA94" i="43"/>
  <c r="P94" i="43"/>
  <c r="Z94" i="43"/>
  <c r="AZ94" i="43" s="1"/>
  <c r="P126" i="43"/>
  <c r="W126" i="43"/>
  <c r="U126" i="43"/>
  <c r="Z126" i="43"/>
  <c r="AZ126" i="43" s="1"/>
  <c r="S81" i="43"/>
  <c r="Q81" i="43"/>
  <c r="BA81" i="43" s="1"/>
  <c r="BB81" i="43" s="1"/>
  <c r="P81" i="43"/>
  <c r="Z81" i="43"/>
  <c r="AZ81" i="43" s="1"/>
  <c r="AB81" i="43"/>
  <c r="AA81" i="43"/>
  <c r="R81" i="43"/>
  <c r="AU37" i="43"/>
  <c r="AV35" i="43" s="1"/>
  <c r="D21" i="43"/>
  <c r="P107" i="43"/>
  <c r="P40" i="43"/>
  <c r="Z40" i="43"/>
  <c r="AZ40" i="43" s="1"/>
  <c r="AA38" i="43"/>
  <c r="W3" i="43"/>
  <c r="AB62" i="43"/>
  <c r="R62" i="43"/>
  <c r="AA62" i="43"/>
  <c r="W62" i="43"/>
  <c r="Q62" i="43"/>
  <c r="BA62" i="43" s="1"/>
  <c r="BB62" i="43" s="1"/>
  <c r="V62" i="43"/>
  <c r="AY62" i="43" s="1"/>
  <c r="P62" i="43"/>
  <c r="U62" i="43"/>
  <c r="Z62" i="43"/>
  <c r="AZ62" i="43" s="1"/>
  <c r="AU62" i="43"/>
  <c r="Y62" i="43"/>
  <c r="S61" i="43"/>
  <c r="AU61" i="43"/>
  <c r="AA61" i="43"/>
  <c r="AB61" i="43"/>
  <c r="Q61" i="43"/>
  <c r="BA61" i="43" s="1"/>
  <c r="BB61" i="43" s="1"/>
  <c r="Y61" i="43"/>
  <c r="Z61" i="43"/>
  <c r="AZ61" i="43" s="1"/>
  <c r="R49" i="43"/>
  <c r="Q49" i="43"/>
  <c r="BA49" i="43" s="1"/>
  <c r="BB49" i="43" s="1"/>
  <c r="V49" i="43"/>
  <c r="AY49" i="43" s="1"/>
  <c r="L83" i="43"/>
  <c r="M83" i="43"/>
  <c r="N91" i="43"/>
  <c r="M91" i="43"/>
  <c r="L91" i="43"/>
  <c r="S91" i="43"/>
  <c r="AA96" i="43"/>
  <c r="P96" i="43"/>
  <c r="R96" i="43"/>
  <c r="Q96" i="43"/>
  <c r="BA96" i="43" s="1"/>
  <c r="BB96" i="43" s="1"/>
  <c r="S96" i="43"/>
  <c r="L111" i="43"/>
  <c r="M111" i="43"/>
  <c r="S111" i="43"/>
  <c r="P111" i="43"/>
  <c r="AA113" i="43"/>
  <c r="S113" i="43"/>
  <c r="V113" i="43"/>
  <c r="AY113" i="43" s="1"/>
  <c r="P113" i="43"/>
  <c r="Q113" i="43"/>
  <c r="BA113" i="43" s="1"/>
  <c r="BB113" i="43" s="1"/>
  <c r="M128" i="43"/>
  <c r="L128" i="43"/>
  <c r="N128" i="43"/>
  <c r="AB87" i="43"/>
  <c r="R87" i="43"/>
  <c r="M103" i="43"/>
  <c r="L103" i="43"/>
  <c r="N103" i="43"/>
  <c r="M96" i="43"/>
  <c r="N96" i="43"/>
  <c r="L96" i="43"/>
  <c r="N66" i="43"/>
  <c r="M66" i="43"/>
  <c r="L66" i="43"/>
  <c r="L58" i="43"/>
  <c r="N58" i="43"/>
  <c r="N29" i="43"/>
  <c r="M29" i="43"/>
  <c r="L29" i="43"/>
  <c r="Y37" i="43"/>
  <c r="P37" i="43"/>
  <c r="D47" i="43"/>
  <c r="V40" i="43"/>
  <c r="AY40" i="43" s="1"/>
  <c r="S40" i="43"/>
  <c r="AB3" i="43"/>
  <c r="W28" i="43"/>
  <c r="Q28" i="43"/>
  <c r="BA28" i="43" s="1"/>
  <c r="BB28" i="43" s="1"/>
  <c r="V28" i="43"/>
  <c r="AY28" i="43" s="1"/>
  <c r="Y28" i="43"/>
  <c r="U28" i="43"/>
  <c r="P28" i="43"/>
  <c r="AU28" i="43"/>
  <c r="Z28" i="43"/>
  <c r="AZ28" i="43" s="1"/>
  <c r="S28" i="43"/>
  <c r="AB28" i="43"/>
  <c r="R28" i="43"/>
  <c r="L17" i="43"/>
  <c r="N17" i="43"/>
  <c r="A41" i="43"/>
  <c r="D41" i="43"/>
  <c r="M49" i="43"/>
  <c r="N49" i="43"/>
  <c r="L49" i="43"/>
  <c r="S93" i="43"/>
  <c r="AB93" i="43"/>
  <c r="R93" i="43"/>
  <c r="Q93" i="43"/>
  <c r="BA93" i="43" s="1"/>
  <c r="BB93" i="43" s="1"/>
  <c r="V93" i="43"/>
  <c r="AY93" i="43" s="1"/>
  <c r="Y93" i="43"/>
  <c r="W93" i="43"/>
  <c r="R110" i="43"/>
  <c r="W101" i="43"/>
  <c r="N73" i="43"/>
  <c r="M73" i="43"/>
  <c r="L73" i="43"/>
  <c r="N50" i="43"/>
  <c r="L50" i="43"/>
  <c r="M50" i="43"/>
  <c r="AG50" i="43" s="1"/>
  <c r="N42" i="43"/>
  <c r="M42" i="43"/>
  <c r="L42" i="43"/>
  <c r="AA37" i="43"/>
  <c r="AB99" i="43"/>
  <c r="V38" i="43"/>
  <c r="AY38" i="43" s="1"/>
  <c r="D64" i="43"/>
  <c r="N26" i="43"/>
  <c r="D108" i="43"/>
  <c r="AE11" i="43" a="1"/>
  <c r="AE11" i="43" s="1"/>
  <c r="AA40" i="43"/>
  <c r="R40" i="43"/>
  <c r="U38" i="43"/>
  <c r="D12" i="43"/>
  <c r="A12" i="43"/>
  <c r="AA99" i="43"/>
  <c r="V99" i="43"/>
  <c r="AY99" i="43" s="1"/>
  <c r="Y99" i="43"/>
  <c r="U99" i="43"/>
  <c r="AB108" i="43"/>
  <c r="W108" i="43"/>
  <c r="S108" i="43"/>
  <c r="P108" i="43"/>
  <c r="Q108" i="43"/>
  <c r="BA108" i="43" s="1"/>
  <c r="F51" i="43"/>
  <c r="G51" i="43" s="1"/>
  <c r="AU51" i="43" s="1"/>
  <c r="F43" i="43"/>
  <c r="G43" i="43" s="1"/>
  <c r="AH43" i="43"/>
  <c r="AH28" i="43"/>
  <c r="R20" i="43"/>
  <c r="AU20" i="43"/>
  <c r="Q125" i="43"/>
  <c r="BA125" i="43" s="1"/>
  <c r="N125" i="43"/>
  <c r="P125" i="43"/>
  <c r="M125" i="43"/>
  <c r="S125" i="43"/>
  <c r="L125" i="43"/>
  <c r="R125" i="43"/>
  <c r="R47" i="43"/>
  <c r="P33" i="43"/>
  <c r="L21" i="43"/>
  <c r="AG2" i="43"/>
  <c r="M48" i="43"/>
  <c r="W9" i="43"/>
  <c r="U34" i="44"/>
  <c r="P34" i="44"/>
  <c r="R34" i="44"/>
  <c r="V34" i="44"/>
  <c r="AY34" i="44" s="1"/>
  <c r="Q114" i="44"/>
  <c r="BA114" i="44" s="1"/>
  <c r="AE114" i="44" a="1"/>
  <c r="AE114" i="44" s="1"/>
  <c r="AA114" i="44"/>
  <c r="AU38" i="44"/>
  <c r="AV48" i="44" s="1"/>
  <c r="Q38" i="44"/>
  <c r="BA38" i="44" s="1"/>
  <c r="BB38" i="44" s="1"/>
  <c r="Y38" i="44"/>
  <c r="AE38" i="44" a="1"/>
  <c r="AE38" i="44" s="1"/>
  <c r="P14" i="44"/>
  <c r="U113" i="44"/>
  <c r="Z104" i="44"/>
  <c r="AZ104" i="44" s="1"/>
  <c r="R14" i="44"/>
  <c r="A112" i="44"/>
  <c r="AU52" i="44"/>
  <c r="AA52" i="44"/>
  <c r="Z52" i="44"/>
  <c r="AZ52" i="44" s="1"/>
  <c r="R52" i="44"/>
  <c r="W52" i="44"/>
  <c r="V52" i="44"/>
  <c r="AY52" i="44" s="1"/>
  <c r="U52" i="44"/>
  <c r="S52" i="44"/>
  <c r="Y52" i="44"/>
  <c r="AE52" i="44" a="1"/>
  <c r="AE52" i="44" s="1"/>
  <c r="P52" i="44"/>
  <c r="Q52" i="44"/>
  <c r="BA52" i="44" s="1"/>
  <c r="BB52" i="44" s="1"/>
  <c r="V75" i="44"/>
  <c r="AY75" i="44" s="1"/>
  <c r="W75" i="44"/>
  <c r="AA75" i="44"/>
  <c r="Y103" i="44"/>
  <c r="Z103" i="44"/>
  <c r="AZ103" i="44" s="1"/>
  <c r="AE103" i="44" a="1"/>
  <c r="AE103" i="44" s="1"/>
  <c r="W103" i="44"/>
  <c r="U103" i="44"/>
  <c r="S103" i="44"/>
  <c r="AA103" i="44"/>
  <c r="Z109" i="44"/>
  <c r="AZ109" i="44" s="1"/>
  <c r="BB109" i="44" s="1"/>
  <c r="AS109" i="44"/>
  <c r="AF109" i="44" s="1"/>
  <c r="P109" i="44"/>
  <c r="AB109" i="44"/>
  <c r="R109" i="44"/>
  <c r="W109" i="44"/>
  <c r="S109" i="44"/>
  <c r="AB127" i="44"/>
  <c r="Y127" i="44"/>
  <c r="AA127" i="44"/>
  <c r="V127" i="44"/>
  <c r="AY127" i="44" s="1"/>
  <c r="BB127" i="44" s="1"/>
  <c r="U127" i="44"/>
  <c r="N127" i="44"/>
  <c r="F108" i="44"/>
  <c r="G108" i="44" s="1"/>
  <c r="AE108" i="44" s="1" a="1"/>
  <c r="AE108" i="44" s="1"/>
  <c r="AD108" i="44" s="1"/>
  <c r="AC108" i="44" s="1"/>
  <c r="AS77" i="44"/>
  <c r="AF77" i="44" s="1"/>
  <c r="AA77" i="44"/>
  <c r="S77" i="44"/>
  <c r="Q77" i="44"/>
  <c r="BA77" i="44" s="1"/>
  <c r="Z77" i="44"/>
  <c r="AZ77" i="44" s="1"/>
  <c r="P77" i="44"/>
  <c r="W77" i="44"/>
  <c r="V77" i="44"/>
  <c r="AY77" i="44" s="1"/>
  <c r="R77" i="44"/>
  <c r="U77" i="44"/>
  <c r="S54" i="44"/>
  <c r="R54" i="44"/>
  <c r="Z54" i="44"/>
  <c r="AZ54" i="44" s="1"/>
  <c r="AU54" i="44"/>
  <c r="AV73" i="44" s="1"/>
  <c r="AG48" i="44"/>
  <c r="AH48" i="44"/>
  <c r="F48" i="44"/>
  <c r="G48" i="44" s="1"/>
  <c r="AE48" i="44" s="1" a="1"/>
  <c r="AE48" i="44" s="1"/>
  <c r="AD48" i="44" s="1"/>
  <c r="AC48" i="44" s="1"/>
  <c r="L88" i="44"/>
  <c r="N88" i="44"/>
  <c r="N43" i="44"/>
  <c r="M43" i="44"/>
  <c r="AG43" i="44" s="1"/>
  <c r="L43" i="44"/>
  <c r="N35" i="44"/>
  <c r="S35" i="44"/>
  <c r="V35" i="44"/>
  <c r="AY35" i="44" s="1"/>
  <c r="M35" i="44"/>
  <c r="P35" i="44"/>
  <c r="R35" i="44"/>
  <c r="L35" i="44"/>
  <c r="Q35" i="44"/>
  <c r="BA35" i="44" s="1"/>
  <c r="BB35" i="44" s="1"/>
  <c r="M70" i="44"/>
  <c r="N70" i="44"/>
  <c r="Z14" i="44"/>
  <c r="AZ14" i="44" s="1"/>
  <c r="Z113" i="44"/>
  <c r="AZ113" i="44" s="1"/>
  <c r="R104" i="44"/>
  <c r="S14" i="44"/>
  <c r="R113" i="44"/>
  <c r="L70" i="44"/>
  <c r="AB97" i="44"/>
  <c r="R97" i="44"/>
  <c r="P97" i="44"/>
  <c r="S97" i="44"/>
  <c r="Y97" i="44"/>
  <c r="U97" i="44"/>
  <c r="D49" i="44"/>
  <c r="A49" i="44"/>
  <c r="W87" i="44"/>
  <c r="AE87" i="44" a="1"/>
  <c r="AE87" i="44" s="1"/>
  <c r="S87" i="44"/>
  <c r="AA87" i="44"/>
  <c r="Q87" i="44"/>
  <c r="BA87" i="44" s="1"/>
  <c r="Z87" i="44"/>
  <c r="AZ87" i="44" s="1"/>
  <c r="P87" i="44"/>
  <c r="V87" i="44"/>
  <c r="AY87" i="44" s="1"/>
  <c r="U87" i="44"/>
  <c r="Y87" i="44"/>
  <c r="AB87" i="44"/>
  <c r="V107" i="44"/>
  <c r="AY107" i="44" s="1"/>
  <c r="N107" i="44"/>
  <c r="Z107" i="44"/>
  <c r="AZ107" i="44" s="1"/>
  <c r="AA107" i="44"/>
  <c r="S122" i="44"/>
  <c r="AS122" i="44"/>
  <c r="AF122" i="44" s="1"/>
  <c r="R122" i="44"/>
  <c r="M115" i="44"/>
  <c r="N115" i="44"/>
  <c r="N57" i="44"/>
  <c r="M49" i="44"/>
  <c r="AG49" i="44" s="1"/>
  <c r="N49" i="44"/>
  <c r="L49" i="44"/>
  <c r="N26" i="44"/>
  <c r="L26" i="44"/>
  <c r="M26" i="44"/>
  <c r="AG26" i="44" s="1"/>
  <c r="A34" i="44"/>
  <c r="AA14" i="44"/>
  <c r="W113" i="44"/>
  <c r="R96" i="44"/>
  <c r="Y104" i="44"/>
  <c r="D80" i="44"/>
  <c r="R70" i="44"/>
  <c r="Y113" i="44"/>
  <c r="AE104" i="44" a="1"/>
  <c r="AE104" i="44" s="1"/>
  <c r="V95" i="44"/>
  <c r="AY95" i="44" s="1"/>
  <c r="U95" i="44"/>
  <c r="Z95" i="44"/>
  <c r="AZ95" i="44" s="1"/>
  <c r="R95" i="44"/>
  <c r="P95" i="44"/>
  <c r="S95" i="44"/>
  <c r="AB95" i="44"/>
  <c r="Q95" i="44"/>
  <c r="BA95" i="44" s="1"/>
  <c r="AS95" i="44"/>
  <c r="AF95" i="44" s="1"/>
  <c r="Y95" i="44"/>
  <c r="Y119" i="44"/>
  <c r="AA119" i="44"/>
  <c r="U119" i="44"/>
  <c r="AE119" i="44" a="1"/>
  <c r="AE119" i="44" s="1"/>
  <c r="R119" i="44"/>
  <c r="V119" i="44"/>
  <c r="AY119" i="44" s="1"/>
  <c r="AB119" i="44"/>
  <c r="AE98" i="44" a="1"/>
  <c r="AE98" i="44" s="1"/>
  <c r="AA98" i="44"/>
  <c r="Q6" i="44"/>
  <c r="BA6" i="44" s="1"/>
  <c r="AE6" i="44" a="1"/>
  <c r="AE6" i="44" s="1"/>
  <c r="N41" i="44"/>
  <c r="L41" i="44"/>
  <c r="N33" i="44"/>
  <c r="L33" i="44"/>
  <c r="W53" i="44"/>
  <c r="AE53" i="44" a="1"/>
  <c r="AE53" i="44" s="1"/>
  <c r="Q53" i="44"/>
  <c r="BA53" i="44" s="1"/>
  <c r="BB53" i="44" s="1"/>
  <c r="A23" i="44"/>
  <c r="Q113" i="44"/>
  <c r="BA113" i="44" s="1"/>
  <c r="S96" i="44"/>
  <c r="P104" i="44"/>
  <c r="S113" i="44"/>
  <c r="D29" i="44"/>
  <c r="F74" i="44"/>
  <c r="G74" i="44" s="1"/>
  <c r="S74" i="44" s="1"/>
  <c r="AH59" i="44"/>
  <c r="M77" i="44"/>
  <c r="N77" i="44"/>
  <c r="P71" i="44"/>
  <c r="L71" i="44"/>
  <c r="V71" i="44"/>
  <c r="AY71" i="44" s="1"/>
  <c r="N71" i="44"/>
  <c r="S71" i="44"/>
  <c r="M71" i="44"/>
  <c r="Q71" i="44"/>
  <c r="BA71" i="44" s="1"/>
  <c r="BB71" i="44" s="1"/>
  <c r="N24" i="44"/>
  <c r="V24" i="44"/>
  <c r="AY24" i="44" s="1"/>
  <c r="L24" i="44"/>
  <c r="S24" i="44"/>
  <c r="M24" i="44"/>
  <c r="Q24" i="44"/>
  <c r="BA24" i="44" s="1"/>
  <c r="BB24" i="44" s="1"/>
  <c r="P24" i="44"/>
  <c r="M16" i="44"/>
  <c r="AG16" i="44" s="1"/>
  <c r="L16" i="44"/>
  <c r="M8" i="44"/>
  <c r="N8" i="44"/>
  <c r="A24" i="44"/>
  <c r="AB14" i="44"/>
  <c r="U104" i="44"/>
  <c r="AA113" i="44"/>
  <c r="W104" i="44"/>
  <c r="AB104" i="44"/>
  <c r="A77" i="44"/>
  <c r="W14" i="44"/>
  <c r="AS113" i="44"/>
  <c r="AF113" i="44" s="1"/>
  <c r="W9" i="44"/>
  <c r="D16" i="44"/>
  <c r="D12" i="44"/>
  <c r="A12" i="44"/>
  <c r="W29" i="44"/>
  <c r="V29" i="44"/>
  <c r="AY29" i="44" s="1"/>
  <c r="Q59" i="44"/>
  <c r="BA59" i="44" s="1"/>
  <c r="P59" i="44"/>
  <c r="Y59" i="44"/>
  <c r="AU59" i="44"/>
  <c r="V59" i="44"/>
  <c r="AY59" i="44" s="1"/>
  <c r="U59" i="44"/>
  <c r="W59" i="44"/>
  <c r="S59" i="44"/>
  <c r="AA59" i="44"/>
  <c r="Z59" i="44"/>
  <c r="AZ59" i="44" s="1"/>
  <c r="R59" i="44"/>
  <c r="W68" i="44"/>
  <c r="V68" i="44"/>
  <c r="AY68" i="44" s="1"/>
  <c r="AE68" i="44" a="1"/>
  <c r="AE68" i="44" s="1"/>
  <c r="Q94" i="44"/>
  <c r="BA94" i="44" s="1"/>
  <c r="P94" i="44"/>
  <c r="AB94" i="44"/>
  <c r="Y94" i="44"/>
  <c r="W94" i="44"/>
  <c r="S94" i="44"/>
  <c r="V94" i="44"/>
  <c r="AY94" i="44" s="1"/>
  <c r="R94" i="44"/>
  <c r="Z94" i="44"/>
  <c r="AZ94" i="44" s="1"/>
  <c r="AA94" i="44"/>
  <c r="U94" i="44"/>
  <c r="V111" i="44"/>
  <c r="AY111" i="44" s="1"/>
  <c r="N111" i="44"/>
  <c r="M111" i="44"/>
  <c r="L111" i="44"/>
  <c r="W111" i="44"/>
  <c r="W30" i="44"/>
  <c r="Z30" i="44"/>
  <c r="AZ30" i="44" s="1"/>
  <c r="AA30" i="44"/>
  <c r="Y30" i="44"/>
  <c r="V30" i="44"/>
  <c r="AY30" i="44" s="1"/>
  <c r="U30" i="44"/>
  <c r="N30" i="44"/>
  <c r="AB30" i="44"/>
  <c r="V14" i="44"/>
  <c r="AY14" i="44" s="1"/>
  <c r="V113" i="44"/>
  <c r="AY113" i="44" s="1"/>
  <c r="AA104" i="44"/>
  <c r="Y14" i="44"/>
  <c r="R33" i="44"/>
  <c r="AA33" i="44"/>
  <c r="W88" i="44"/>
  <c r="AE88" i="44" a="1"/>
  <c r="AE88" i="44" s="1"/>
  <c r="AB88" i="44"/>
  <c r="Q88" i="44"/>
  <c r="BA88" i="44" s="1"/>
  <c r="BB88" i="44" s="1"/>
  <c r="AA88" i="44"/>
  <c r="U88" i="44"/>
  <c r="Y88" i="44"/>
  <c r="R112" i="44"/>
  <c r="V112" i="44"/>
  <c r="AY112" i="44" s="1"/>
  <c r="U112" i="44"/>
  <c r="AB112" i="44"/>
  <c r="Y112" i="44"/>
  <c r="P112" i="44"/>
  <c r="AS112" i="44"/>
  <c r="AF112" i="44" s="1"/>
  <c r="Z112" i="44"/>
  <c r="AZ112" i="44" s="1"/>
  <c r="S112" i="44"/>
  <c r="AA102" i="44"/>
  <c r="Y102" i="44"/>
  <c r="AH10" i="44"/>
  <c r="F10" i="44"/>
  <c r="G10" i="44" s="1"/>
  <c r="N97" i="44"/>
  <c r="M97" i="44"/>
  <c r="L97" i="44"/>
  <c r="L89" i="44"/>
  <c r="N89" i="44"/>
  <c r="M89" i="44"/>
  <c r="N45" i="44"/>
  <c r="M45" i="44"/>
  <c r="AG45" i="44" s="1"/>
  <c r="Z45" i="44"/>
  <c r="AZ45" i="44" s="1"/>
  <c r="L45" i="44"/>
  <c r="N102" i="44"/>
  <c r="M102" i="44"/>
  <c r="L102" i="44"/>
  <c r="AS81" i="44"/>
  <c r="AF81" i="44" s="1"/>
  <c r="Q58" i="44"/>
  <c r="BA58" i="44" s="1"/>
  <c r="U14" i="44"/>
  <c r="N5" i="44"/>
  <c r="M5" i="44"/>
  <c r="L5" i="44"/>
  <c r="P7" i="44"/>
  <c r="Q7" i="44"/>
  <c r="BA7" i="44" s="1"/>
  <c r="BB7" i="44" s="1"/>
  <c r="W20" i="44"/>
  <c r="U20" i="44"/>
  <c r="AU20" i="44"/>
  <c r="Z20" i="44"/>
  <c r="AZ20" i="44" s="1"/>
  <c r="Y20" i="44"/>
  <c r="AB20" i="44"/>
  <c r="AE20" i="44" a="1"/>
  <c r="AE20" i="44" s="1"/>
  <c r="Y22" i="44"/>
  <c r="Q22" i="44"/>
  <c r="BA22" i="44" s="1"/>
  <c r="BB22" i="44" s="1"/>
  <c r="S22" i="44"/>
  <c r="AA22" i="44"/>
  <c r="V22" i="44"/>
  <c r="AY22" i="44" s="1"/>
  <c r="P22" i="44"/>
  <c r="AE22" i="44" a="1"/>
  <c r="AE22" i="44" s="1"/>
  <c r="W22" i="44"/>
  <c r="U22" i="44"/>
  <c r="R22" i="44"/>
  <c r="AB22" i="44"/>
  <c r="Z43" i="44"/>
  <c r="AZ43" i="44" s="1"/>
  <c r="BB43" i="44" s="1"/>
  <c r="Q43" i="44"/>
  <c r="BA43" i="44" s="1"/>
  <c r="P43" i="44"/>
  <c r="AB43" i="44"/>
  <c r="AU43" i="44"/>
  <c r="R43" i="44"/>
  <c r="AA43" i="44"/>
  <c r="Y43" i="44"/>
  <c r="U43" i="44"/>
  <c r="W43" i="44"/>
  <c r="S43" i="44"/>
  <c r="AH41" i="44"/>
  <c r="F41" i="44"/>
  <c r="G41" i="44" s="1"/>
  <c r="AH33" i="44"/>
  <c r="F25" i="44"/>
  <c r="G25" i="44" s="1"/>
  <c r="Q25" i="44" s="1"/>
  <c r="BA25" i="44" s="1"/>
  <c r="BB25" i="44" s="1"/>
  <c r="AH25" i="44"/>
  <c r="F17" i="44"/>
  <c r="G17" i="44" s="1"/>
  <c r="AE17" i="44" s="1" a="1"/>
  <c r="AE17" i="44" s="1"/>
  <c r="AD17" i="44" s="1"/>
  <c r="AC17" i="44" s="1"/>
  <c r="L124" i="44"/>
  <c r="M124" i="44"/>
  <c r="N124" i="44"/>
  <c r="P117" i="44"/>
  <c r="Q117" i="44"/>
  <c r="BA117" i="44" s="1"/>
  <c r="BB117" i="44" s="1"/>
  <c r="L117" i="44"/>
  <c r="M117" i="44"/>
  <c r="V117" i="44"/>
  <c r="AY117" i="44" s="1"/>
  <c r="S117" i="44"/>
  <c r="N109" i="44"/>
  <c r="L109" i="44"/>
  <c r="M109" i="44"/>
  <c r="N81" i="44"/>
  <c r="L81" i="44"/>
  <c r="N67" i="44"/>
  <c r="P67" i="44"/>
  <c r="V67" i="44"/>
  <c r="AY67" i="44" s="1"/>
  <c r="S67" i="44"/>
  <c r="R67" i="44"/>
  <c r="Q67" i="44"/>
  <c r="BA67" i="44" s="1"/>
  <c r="BB67" i="44" s="1"/>
  <c r="M67" i="44"/>
  <c r="M36" i="44"/>
  <c r="L36" i="44"/>
  <c r="N36" i="44"/>
  <c r="N28" i="44"/>
  <c r="L28" i="44"/>
  <c r="M28" i="44"/>
  <c r="AG28" i="44" s="1"/>
  <c r="L22" i="44"/>
  <c r="Y106" i="44"/>
  <c r="L11" i="44"/>
  <c r="P96" i="46"/>
  <c r="Y96" i="46"/>
  <c r="W96" i="46"/>
  <c r="U96" i="46"/>
  <c r="AA96" i="46"/>
  <c r="Z96" i="46"/>
  <c r="AZ96" i="46" s="1"/>
  <c r="R96" i="46"/>
  <c r="S96" i="46"/>
  <c r="AB96" i="46"/>
  <c r="V96" i="46"/>
  <c r="AY96" i="46" s="1"/>
  <c r="Q96" i="46"/>
  <c r="BA96" i="46" s="1"/>
  <c r="AU37" i="46"/>
  <c r="AA37" i="46"/>
  <c r="R37" i="46"/>
  <c r="Y37" i="46"/>
  <c r="Z37" i="46"/>
  <c r="AZ37" i="46" s="1"/>
  <c r="Q37" i="46"/>
  <c r="BA37" i="46" s="1"/>
  <c r="BB37" i="46" s="1"/>
  <c r="P37" i="46"/>
  <c r="AB37" i="46"/>
  <c r="AE37" i="46" a="1"/>
  <c r="AE37" i="46" s="1"/>
  <c r="S37" i="46"/>
  <c r="V37" i="46"/>
  <c r="AY37" i="46" s="1"/>
  <c r="W37" i="46"/>
  <c r="U37" i="46"/>
  <c r="U47" i="46"/>
  <c r="W47" i="46"/>
  <c r="AU9" i="46"/>
  <c r="Z9" i="46"/>
  <c r="AZ9" i="46" s="1"/>
  <c r="AB9" i="46"/>
  <c r="S9" i="46"/>
  <c r="W9" i="46"/>
  <c r="P9" i="46"/>
  <c r="R9" i="46"/>
  <c r="Y9" i="46"/>
  <c r="Q9" i="46"/>
  <c r="BA9" i="46" s="1"/>
  <c r="BB9" i="46" s="1"/>
  <c r="AE9" i="46" a="1"/>
  <c r="AE9" i="46" s="1"/>
  <c r="AA9" i="46"/>
  <c r="U9" i="46"/>
  <c r="V9" i="46"/>
  <c r="AY9" i="46" s="1"/>
  <c r="AB76" i="46"/>
  <c r="R76" i="46"/>
  <c r="AA76" i="46"/>
  <c r="P76" i="46"/>
  <c r="Q76" i="46"/>
  <c r="BA76" i="46" s="1"/>
  <c r="V76" i="46"/>
  <c r="AY76" i="46" s="1"/>
  <c r="Z76" i="46"/>
  <c r="AZ76" i="46" s="1"/>
  <c r="Y76" i="46"/>
  <c r="U76" i="46"/>
  <c r="W76" i="46"/>
  <c r="S76" i="46"/>
  <c r="N107" i="46"/>
  <c r="L107" i="46"/>
  <c r="M107" i="46"/>
  <c r="L75" i="46"/>
  <c r="N75" i="46"/>
  <c r="M75" i="46"/>
  <c r="L59" i="46"/>
  <c r="M59" i="46"/>
  <c r="AG59" i="46" s="1"/>
  <c r="N59" i="46"/>
  <c r="N51" i="46"/>
  <c r="M51" i="46"/>
  <c r="L51" i="46"/>
  <c r="N43" i="46"/>
  <c r="L43" i="46"/>
  <c r="M43" i="46"/>
  <c r="AG43" i="46" s="1"/>
  <c r="M19" i="46"/>
  <c r="L19" i="46"/>
  <c r="N19" i="46"/>
  <c r="M11" i="46"/>
  <c r="AG11" i="46" s="1"/>
  <c r="N11" i="46"/>
  <c r="L11" i="46"/>
  <c r="N3" i="46"/>
  <c r="L3" i="46"/>
  <c r="M3" i="46"/>
  <c r="R48" i="46"/>
  <c r="Z48" i="46"/>
  <c r="AZ48" i="46" s="1"/>
  <c r="AB48" i="46"/>
  <c r="P48" i="46"/>
  <c r="AU48" i="46"/>
  <c r="V48" i="46"/>
  <c r="AY48" i="46" s="1"/>
  <c r="Y48" i="46"/>
  <c r="U48" i="46"/>
  <c r="AA48" i="46"/>
  <c r="S48" i="46"/>
  <c r="W48" i="46"/>
  <c r="Q48" i="46"/>
  <c r="BA48" i="46" s="1"/>
  <c r="M2" i="46"/>
  <c r="L2" i="46"/>
  <c r="N2" i="46"/>
  <c r="AB64" i="46"/>
  <c r="R64" i="46"/>
  <c r="Q64" i="46"/>
  <c r="BA64" i="46" s="1"/>
  <c r="Y64" i="46"/>
  <c r="Z64" i="46"/>
  <c r="AZ64" i="46" s="1"/>
  <c r="AU64" i="46"/>
  <c r="S64" i="46"/>
  <c r="AB12" i="46"/>
  <c r="Z12" i="46"/>
  <c r="AZ12" i="46" s="1"/>
  <c r="AA12" i="46"/>
  <c r="R12" i="46"/>
  <c r="U12" i="46"/>
  <c r="P12" i="46"/>
  <c r="S12" i="46"/>
  <c r="Y12" i="46"/>
  <c r="W12" i="46"/>
  <c r="AU12" i="46"/>
  <c r="Q12" i="46"/>
  <c r="BA12" i="46" s="1"/>
  <c r="V12" i="46"/>
  <c r="AY12" i="46" s="1"/>
  <c r="U11" i="46"/>
  <c r="Y11" i="46"/>
  <c r="Z11" i="46"/>
  <c r="AZ11" i="46" s="1"/>
  <c r="S11" i="46"/>
  <c r="V11" i="46"/>
  <c r="AY11" i="46" s="1"/>
  <c r="AB11" i="46"/>
  <c r="W11" i="46"/>
  <c r="R11" i="46"/>
  <c r="AU11" i="46"/>
  <c r="AA11" i="46"/>
  <c r="Q11" i="46"/>
  <c r="BA11" i="46" s="1"/>
  <c r="P11" i="46"/>
  <c r="S78" i="46"/>
  <c r="AA78" i="46"/>
  <c r="W78" i="46"/>
  <c r="Q78" i="46"/>
  <c r="BA78" i="46" s="1"/>
  <c r="P78" i="46"/>
  <c r="U70" i="46"/>
  <c r="W70" i="46"/>
  <c r="AE70" i="46" a="1"/>
  <c r="AE70" i="46" s="1"/>
  <c r="Z70" i="46"/>
  <c r="AZ70" i="46" s="1"/>
  <c r="AB70" i="46"/>
  <c r="AA70" i="46"/>
  <c r="Y70" i="46"/>
  <c r="AE21" i="46" a="1"/>
  <c r="AE21" i="46" s="1"/>
  <c r="AA21" i="46"/>
  <c r="U104" i="46"/>
  <c r="AA104" i="46"/>
  <c r="W104" i="46"/>
  <c r="R104" i="46"/>
  <c r="AE104" i="46" a="1"/>
  <c r="AE104" i="46" s="1"/>
  <c r="Q104" i="46"/>
  <c r="BA104" i="46" s="1"/>
  <c r="BB104" i="46" s="1"/>
  <c r="V104" i="46"/>
  <c r="AY104" i="46" s="1"/>
  <c r="P104" i="46"/>
  <c r="S104" i="46"/>
  <c r="Z104" i="46"/>
  <c r="AZ104" i="46" s="1"/>
  <c r="AB104" i="46"/>
  <c r="Y104" i="46"/>
  <c r="AB55" i="46"/>
  <c r="U55" i="46"/>
  <c r="S55" i="46"/>
  <c r="V55" i="46"/>
  <c r="AY55" i="46" s="1"/>
  <c r="AE55" i="46" a="1"/>
  <c r="AE55" i="46" s="1"/>
  <c r="AU55" i="46"/>
  <c r="Q55" i="46"/>
  <c r="BA55" i="46" s="1"/>
  <c r="BB55" i="46" s="1"/>
  <c r="AA55" i="46"/>
  <c r="Z55" i="46"/>
  <c r="AZ55" i="46" s="1"/>
  <c r="P55" i="46"/>
  <c r="W55" i="46"/>
  <c r="Y55" i="46"/>
  <c r="R55" i="46"/>
  <c r="R116" i="46"/>
  <c r="Z116" i="46"/>
  <c r="AZ116" i="46" s="1"/>
  <c r="AA116" i="46"/>
  <c r="Y116" i="46"/>
  <c r="AE116" i="46" a="1"/>
  <c r="AE116" i="46" s="1"/>
  <c r="Q116" i="46"/>
  <c r="BA116" i="46" s="1"/>
  <c r="BB116" i="46" s="1"/>
  <c r="V116" i="46"/>
  <c r="AY116" i="46" s="1"/>
  <c r="W116" i="46"/>
  <c r="U116" i="46"/>
  <c r="S116" i="46"/>
  <c r="AB116" i="46"/>
  <c r="P116" i="46"/>
  <c r="P66" i="46"/>
  <c r="R66" i="46"/>
  <c r="Z66" i="46"/>
  <c r="AZ66" i="46" s="1"/>
  <c r="AB66" i="46"/>
  <c r="U66" i="46"/>
  <c r="Q66" i="46"/>
  <c r="BA66" i="46" s="1"/>
  <c r="BB66" i="46" s="1"/>
  <c r="Y66" i="46"/>
  <c r="AE66" i="46" a="1"/>
  <c r="AE66" i="46" s="1"/>
  <c r="W66" i="46"/>
  <c r="S66" i="46"/>
  <c r="AA66" i="46"/>
  <c r="V66" i="46"/>
  <c r="AY66" i="46" s="1"/>
  <c r="AA77" i="46"/>
  <c r="P77" i="46"/>
  <c r="W77" i="46"/>
  <c r="Y77" i="46"/>
  <c r="Z77" i="46"/>
  <c r="AZ77" i="46" s="1"/>
  <c r="V77" i="46"/>
  <c r="AY77" i="46" s="1"/>
  <c r="Q77" i="46"/>
  <c r="BA77" i="46" s="1"/>
  <c r="U77" i="46"/>
  <c r="AB77" i="46"/>
  <c r="R77" i="46"/>
  <c r="S77" i="46"/>
  <c r="Z62" i="46"/>
  <c r="AZ62" i="46" s="1"/>
  <c r="P62" i="46"/>
  <c r="Q62" i="46"/>
  <c r="BA62" i="46" s="1"/>
  <c r="Y62" i="46"/>
  <c r="S62" i="46"/>
  <c r="V62" i="46"/>
  <c r="AY62" i="46" s="1"/>
  <c r="AU62" i="46"/>
  <c r="R62" i="46"/>
  <c r="U62" i="46"/>
  <c r="AB62" i="46"/>
  <c r="W62" i="46"/>
  <c r="AA62" i="46"/>
  <c r="Z14" i="46"/>
  <c r="AZ14" i="46" s="1"/>
  <c r="AU14" i="46"/>
  <c r="N114" i="46"/>
  <c r="P74" i="46"/>
  <c r="M68" i="46"/>
  <c r="M34" i="46"/>
  <c r="N28" i="46"/>
  <c r="AA32" i="46"/>
  <c r="M4" i="46"/>
  <c r="P4" i="46"/>
  <c r="L68" i="46"/>
  <c r="M74" i="46"/>
  <c r="AA14" i="46"/>
  <c r="Y14" i="46"/>
  <c r="R74" i="46"/>
  <c r="Q74" i="46"/>
  <c r="BA74" i="46" s="1"/>
  <c r="AG33" i="46"/>
  <c r="AB32" i="46"/>
  <c r="Q4" i="46"/>
  <c r="BA4" i="46" s="1"/>
  <c r="BB4" i="46" s="1"/>
  <c r="AG10" i="46"/>
  <c r="M56" i="46"/>
  <c r="N74" i="46"/>
  <c r="U14" i="46"/>
  <c r="P14" i="46"/>
  <c r="U74" i="46"/>
  <c r="AA74" i="46"/>
  <c r="V99" i="46"/>
  <c r="AY99" i="46" s="1"/>
  <c r="L99" i="46"/>
  <c r="M54" i="46"/>
  <c r="L40" i="46"/>
  <c r="M27" i="46"/>
  <c r="AG27" i="46" s="1"/>
  <c r="W32" i="46"/>
  <c r="V4" i="46"/>
  <c r="AY4" i="46" s="1"/>
  <c r="M48" i="46"/>
  <c r="AG48" i="46" s="1"/>
  <c r="L83" i="46"/>
  <c r="R14" i="46"/>
  <c r="N91" i="46"/>
  <c r="V74" i="46"/>
  <c r="AY74" i="46" s="1"/>
  <c r="S74" i="46"/>
  <c r="L91" i="46"/>
  <c r="N27" i="46"/>
  <c r="M32" i="46"/>
  <c r="AG32" i="46" s="1"/>
  <c r="Y32" i="46"/>
  <c r="V14" i="46"/>
  <c r="AY14" i="46" s="1"/>
  <c r="BB14" i="46" s="1"/>
  <c r="Y74" i="46"/>
  <c r="P99" i="46"/>
  <c r="N32" i="46"/>
  <c r="M67" i="46"/>
  <c r="R4" i="46"/>
  <c r="N79" i="46"/>
  <c r="L56" i="46"/>
  <c r="W14" i="46"/>
  <c r="L114" i="46"/>
  <c r="Z74" i="46"/>
  <c r="AZ74" i="46" s="1"/>
  <c r="N99" i="46"/>
  <c r="V32" i="46"/>
  <c r="AY32" i="46" s="1"/>
  <c r="N67" i="46"/>
  <c r="Z32" i="46"/>
  <c r="AZ32" i="46" s="1"/>
  <c r="S4" i="46"/>
  <c r="L48" i="46"/>
  <c r="R99" i="46"/>
  <c r="L54" i="46"/>
  <c r="M28" i="46"/>
  <c r="AG28" i="46" s="1"/>
  <c r="S53" i="45"/>
  <c r="U53" i="45"/>
  <c r="AA53" i="45"/>
  <c r="Q53" i="45"/>
  <c r="BA53" i="45" s="1"/>
  <c r="Z53" i="45"/>
  <c r="AZ53" i="45" s="1"/>
  <c r="P53" i="45"/>
  <c r="AB53" i="45"/>
  <c r="W53" i="45"/>
  <c r="AU53" i="45"/>
  <c r="V53" i="45"/>
  <c r="AY53" i="45" s="1"/>
  <c r="BB53" i="45" s="1"/>
  <c r="R53" i="45"/>
  <c r="Y53" i="45"/>
  <c r="AA56" i="45"/>
  <c r="S56" i="45"/>
  <c r="Q56" i="45"/>
  <c r="BA56" i="45" s="1"/>
  <c r="R56" i="45"/>
  <c r="AB56" i="45"/>
  <c r="Z56" i="45"/>
  <c r="AZ56" i="45" s="1"/>
  <c r="Y56" i="45"/>
  <c r="P56" i="45"/>
  <c r="W56" i="45"/>
  <c r="V56" i="45"/>
  <c r="AY56" i="45" s="1"/>
  <c r="U56" i="45"/>
  <c r="AU56" i="45"/>
  <c r="S80" i="45"/>
  <c r="AB80" i="45"/>
  <c r="AA80" i="45"/>
  <c r="W80" i="45"/>
  <c r="Y80" i="45"/>
  <c r="Q80" i="45"/>
  <c r="BA80" i="45" s="1"/>
  <c r="BB80" i="45" s="1"/>
  <c r="Z80" i="45"/>
  <c r="AZ80" i="45" s="1"/>
  <c r="U80" i="45"/>
  <c r="P80" i="45"/>
  <c r="R80" i="45"/>
  <c r="AE80" i="45" a="1"/>
  <c r="AE80" i="45" s="1"/>
  <c r="V80" i="45"/>
  <c r="AY80" i="45" s="1"/>
  <c r="Q117" i="45"/>
  <c r="BA117" i="45" s="1"/>
  <c r="U117" i="45"/>
  <c r="V117" i="45"/>
  <c r="AY117" i="45" s="1"/>
  <c r="P117" i="45"/>
  <c r="Z117" i="45"/>
  <c r="AZ117" i="45" s="1"/>
  <c r="S117" i="45"/>
  <c r="W117" i="45"/>
  <c r="R117" i="45"/>
  <c r="AS117" i="45"/>
  <c r="AF117" i="45" s="1"/>
  <c r="AA117" i="45"/>
  <c r="AB117" i="45"/>
  <c r="Y117" i="45"/>
  <c r="Y70" i="45"/>
  <c r="Z70" i="45"/>
  <c r="AZ70" i="45" s="1"/>
  <c r="U70" i="45"/>
  <c r="AB70" i="45"/>
  <c r="AA70" i="45"/>
  <c r="V70" i="45"/>
  <c r="AY70" i="45" s="1"/>
  <c r="W70" i="45"/>
  <c r="M70" i="45"/>
  <c r="N70" i="45"/>
  <c r="L70" i="45"/>
  <c r="V61" i="45"/>
  <c r="AY61" i="45" s="1"/>
  <c r="AU61" i="45"/>
  <c r="P61" i="45"/>
  <c r="W61" i="45"/>
  <c r="AB61" i="45"/>
  <c r="AA61" i="45"/>
  <c r="R61" i="45"/>
  <c r="AE61" i="45" a="1"/>
  <c r="AE61" i="45" s="1"/>
  <c r="Y61" i="45"/>
  <c r="Q61" i="45"/>
  <c r="BA61" i="45" s="1"/>
  <c r="BB61" i="45" s="1"/>
  <c r="Z61" i="45"/>
  <c r="AZ61" i="45" s="1"/>
  <c r="S61" i="45"/>
  <c r="U61" i="45"/>
  <c r="Y34" i="45"/>
  <c r="AA34" i="45"/>
  <c r="S34" i="45"/>
  <c r="W34" i="45"/>
  <c r="U34" i="45"/>
  <c r="Z34" i="45"/>
  <c r="AZ34" i="45" s="1"/>
  <c r="AU34" i="45"/>
  <c r="P34" i="45"/>
  <c r="R34" i="45"/>
  <c r="Q34" i="45"/>
  <c r="BA34" i="45" s="1"/>
  <c r="AB34" i="45"/>
  <c r="V34" i="45"/>
  <c r="AY34" i="45" s="1"/>
  <c r="BB34" i="45" s="1"/>
  <c r="U84" i="45"/>
  <c r="W84" i="45"/>
  <c r="AA84" i="45"/>
  <c r="V84" i="45"/>
  <c r="AY84" i="45" s="1"/>
  <c r="Y84" i="45"/>
  <c r="N84" i="45"/>
  <c r="AB84" i="45"/>
  <c r="M84" i="45"/>
  <c r="Z84" i="45"/>
  <c r="AZ84" i="45" s="1"/>
  <c r="L84" i="45"/>
  <c r="Q115" i="45"/>
  <c r="BA115" i="45" s="1"/>
  <c r="Z115" i="45"/>
  <c r="AZ115" i="45" s="1"/>
  <c r="BB115" i="45" s="1"/>
  <c r="U115" i="45"/>
  <c r="W115" i="45"/>
  <c r="AB115" i="45"/>
  <c r="S115" i="45"/>
  <c r="R115" i="45"/>
  <c r="V115" i="45"/>
  <c r="AY115" i="45" s="1"/>
  <c r="P115" i="45"/>
  <c r="AA115" i="45"/>
  <c r="Y115" i="45"/>
  <c r="AS115" i="45"/>
  <c r="AF115" i="45" s="1"/>
  <c r="Q68" i="45"/>
  <c r="BA68" i="45" s="1"/>
  <c r="U68" i="45"/>
  <c r="S68" i="45"/>
  <c r="AB68" i="45"/>
  <c r="AS68" i="45"/>
  <c r="AF68" i="45" s="1"/>
  <c r="R68" i="45"/>
  <c r="W68" i="45"/>
  <c r="Y68" i="45"/>
  <c r="AA68" i="45"/>
  <c r="V68" i="45"/>
  <c r="AY68" i="45" s="1"/>
  <c r="P68" i="45"/>
  <c r="Z68" i="45"/>
  <c r="AZ68" i="45" s="1"/>
  <c r="U96" i="45"/>
  <c r="V96" i="45"/>
  <c r="AY96" i="45" s="1"/>
  <c r="Q96" i="45"/>
  <c r="BA96" i="45" s="1"/>
  <c r="BB96" i="45" s="1"/>
  <c r="S96" i="45"/>
  <c r="W96" i="45"/>
  <c r="AB96" i="45"/>
  <c r="AA96" i="45"/>
  <c r="R96" i="45"/>
  <c r="Z96" i="45"/>
  <c r="AZ96" i="45" s="1"/>
  <c r="P96" i="45"/>
  <c r="AE96" i="45" a="1"/>
  <c r="AE96" i="45" s="1"/>
  <c r="Y96" i="45"/>
  <c r="S116" i="45"/>
  <c r="L91" i="45"/>
  <c r="P91" i="45"/>
  <c r="N91" i="45"/>
  <c r="M91" i="45"/>
  <c r="V91" i="45"/>
  <c r="AY91" i="45" s="1"/>
  <c r="R91" i="45"/>
  <c r="S91" i="45"/>
  <c r="Q91" i="45"/>
  <c r="BA91" i="45" s="1"/>
  <c r="U129" i="45"/>
  <c r="Y129" i="45"/>
  <c r="S129" i="45"/>
  <c r="P129" i="45"/>
  <c r="AB129" i="45"/>
  <c r="R129" i="45"/>
  <c r="AA129" i="45"/>
  <c r="AE129" i="45" a="1"/>
  <c r="AE129" i="45" s="1"/>
  <c r="Q129" i="45"/>
  <c r="BA129" i="45" s="1"/>
  <c r="BB129" i="45" s="1"/>
  <c r="W129" i="45"/>
  <c r="V129" i="45"/>
  <c r="AY129" i="45" s="1"/>
  <c r="Z129" i="45"/>
  <c r="AZ129" i="45" s="1"/>
  <c r="Y71" i="45"/>
  <c r="P112" i="45"/>
  <c r="AE112" i="45" a="1"/>
  <c r="AE112" i="45" s="1"/>
  <c r="Z112" i="45"/>
  <c r="AZ112" i="45" s="1"/>
  <c r="AB112" i="45"/>
  <c r="Q112" i="45"/>
  <c r="BA112" i="45" s="1"/>
  <c r="BB112" i="45" s="1"/>
  <c r="R112" i="45"/>
  <c r="V112" i="45"/>
  <c r="AY112" i="45" s="1"/>
  <c r="AA112" i="45"/>
  <c r="U112" i="45"/>
  <c r="S112" i="45"/>
  <c r="Y112" i="45"/>
  <c r="W112" i="45"/>
  <c r="U93" i="45"/>
  <c r="R93" i="45"/>
  <c r="AE93" i="45" a="1"/>
  <c r="AE93" i="45" s="1"/>
  <c r="AA93" i="45"/>
  <c r="Y93" i="45"/>
  <c r="V93" i="45"/>
  <c r="AY93" i="45" s="1"/>
  <c r="W93" i="45"/>
  <c r="S93" i="45"/>
  <c r="Z93" i="45"/>
  <c r="AZ93" i="45" s="1"/>
  <c r="P93" i="45"/>
  <c r="Q93" i="45"/>
  <c r="BA93" i="45" s="1"/>
  <c r="BB93" i="45" s="1"/>
  <c r="AB93" i="45"/>
  <c r="U10" i="45"/>
  <c r="AB10" i="45"/>
  <c r="M122" i="45"/>
  <c r="L122" i="45"/>
  <c r="N122" i="45"/>
  <c r="S122" i="45"/>
  <c r="V122" i="45"/>
  <c r="AY122" i="45" s="1"/>
  <c r="R122" i="45"/>
  <c r="P122" i="45"/>
  <c r="Q122" i="45"/>
  <c r="BA122" i="45" s="1"/>
  <c r="BB122" i="45" s="1"/>
  <c r="M98" i="45"/>
  <c r="L98" i="45"/>
  <c r="N98" i="45"/>
  <c r="AB109" i="45"/>
  <c r="Z109" i="45"/>
  <c r="AZ109" i="45" s="1"/>
  <c r="V109" i="45"/>
  <c r="AY109" i="45" s="1"/>
  <c r="U109" i="45"/>
  <c r="P109" i="45"/>
  <c r="Y109" i="45"/>
  <c r="AE109" i="45" a="1"/>
  <c r="AE109" i="45" s="1"/>
  <c r="W109" i="45"/>
  <c r="R109" i="45"/>
  <c r="AA109" i="45"/>
  <c r="S109" i="45"/>
  <c r="Q109" i="45"/>
  <c r="BA109" i="45" s="1"/>
  <c r="BB109" i="45" s="1"/>
  <c r="V85" i="45"/>
  <c r="AY85" i="45" s="1"/>
  <c r="N50" i="45"/>
  <c r="M50" i="45"/>
  <c r="AG50" i="45" s="1"/>
  <c r="L50" i="45"/>
  <c r="AB47" i="45"/>
  <c r="AU47" i="45"/>
  <c r="S47" i="45"/>
  <c r="P47" i="45"/>
  <c r="U47" i="45"/>
  <c r="W47" i="45"/>
  <c r="AA47" i="45"/>
  <c r="V47" i="45"/>
  <c r="AY47" i="45" s="1"/>
  <c r="Q47" i="45"/>
  <c r="BA47" i="45" s="1"/>
  <c r="BB47" i="45" s="1"/>
  <c r="R47" i="45"/>
  <c r="Y47" i="45"/>
  <c r="Z47" i="45"/>
  <c r="AZ47" i="45" s="1"/>
  <c r="AE47" i="45" a="1"/>
  <c r="AE47" i="45" s="1"/>
  <c r="P3" i="45"/>
  <c r="U3" i="45"/>
  <c r="Y3" i="45"/>
  <c r="S3" i="45"/>
  <c r="V3" i="45"/>
  <c r="AY3" i="45" s="1"/>
  <c r="AB3" i="45"/>
  <c r="AU3" i="45"/>
  <c r="R3" i="45"/>
  <c r="W3" i="45"/>
  <c r="AA3" i="45"/>
  <c r="Q3" i="45"/>
  <c r="BA3" i="45" s="1"/>
  <c r="Z3" i="45"/>
  <c r="AZ3" i="45" s="1"/>
  <c r="Y12" i="45"/>
  <c r="W12" i="45"/>
  <c r="AU12" i="45"/>
  <c r="R12" i="45"/>
  <c r="AB12" i="45"/>
  <c r="U12" i="45"/>
  <c r="Q12" i="45"/>
  <c r="BA12" i="45" s="1"/>
  <c r="BB12" i="45" s="1"/>
  <c r="V12" i="45"/>
  <c r="AY12" i="45" s="1"/>
  <c r="AA12" i="45"/>
  <c r="AE12" i="45" a="1"/>
  <c r="AE12" i="45" s="1"/>
  <c r="P12" i="45"/>
  <c r="S12" i="45"/>
  <c r="Z12" i="45"/>
  <c r="AZ12" i="45" s="1"/>
  <c r="AA14" i="45"/>
  <c r="R14" i="45"/>
  <c r="AU14" i="45"/>
  <c r="P14" i="45"/>
  <c r="AB14" i="45"/>
  <c r="Z14" i="45"/>
  <c r="AZ14" i="45" s="1"/>
  <c r="Q14" i="45"/>
  <c r="BA14" i="45" s="1"/>
  <c r="BB14" i="45" s="1"/>
  <c r="Y14" i="45"/>
  <c r="V14" i="45"/>
  <c r="AY14" i="45" s="1"/>
  <c r="AE14" i="45" a="1"/>
  <c r="AE14" i="45" s="1"/>
  <c r="U14" i="45"/>
  <c r="W14" i="45"/>
  <c r="S14" i="45"/>
  <c r="U127" i="45"/>
  <c r="S127" i="45"/>
  <c r="Z127" i="45"/>
  <c r="AZ127" i="45" s="1"/>
  <c r="P127" i="45"/>
  <c r="Y127" i="45"/>
  <c r="R127" i="45"/>
  <c r="W127" i="45"/>
  <c r="Q127" i="45"/>
  <c r="BA127" i="45" s="1"/>
  <c r="BB127" i="45" s="1"/>
  <c r="AE127" i="45" a="1"/>
  <c r="AE127" i="45" s="1"/>
  <c r="AA127" i="45"/>
  <c r="V127" i="45"/>
  <c r="AY127" i="45" s="1"/>
  <c r="AB127" i="45"/>
  <c r="V114" i="45"/>
  <c r="AY114" i="45" s="1"/>
  <c r="W114" i="45"/>
  <c r="AS114" i="45"/>
  <c r="AF114" i="45" s="1"/>
  <c r="Y114" i="45"/>
  <c r="U114" i="45"/>
  <c r="Q114" i="45"/>
  <c r="BA114" i="45" s="1"/>
  <c r="S114" i="45"/>
  <c r="AB114" i="45"/>
  <c r="R114" i="45"/>
  <c r="Z114" i="45"/>
  <c r="AZ114" i="45" s="1"/>
  <c r="P114" i="45"/>
  <c r="AA114" i="45"/>
  <c r="AA77" i="45"/>
  <c r="Y77" i="45"/>
  <c r="S77" i="45"/>
  <c r="AB77" i="45"/>
  <c r="Z77" i="45"/>
  <c r="AZ77" i="45" s="1"/>
  <c r="Q77" i="45"/>
  <c r="BA77" i="45" s="1"/>
  <c r="V77" i="45"/>
  <c r="AY77" i="45" s="1"/>
  <c r="W77" i="45"/>
  <c r="U77" i="45"/>
  <c r="P77" i="45"/>
  <c r="R77" i="45"/>
  <c r="AE77" i="45" a="1"/>
  <c r="AE77" i="45" s="1"/>
  <c r="R69" i="45"/>
  <c r="V69" i="45"/>
  <c r="AY69" i="45" s="1"/>
  <c r="W69" i="45"/>
  <c r="Y69" i="45"/>
  <c r="Q69" i="45"/>
  <c r="BA69" i="45" s="1"/>
  <c r="AS69" i="45"/>
  <c r="AF69" i="45" s="1"/>
  <c r="AA69" i="45"/>
  <c r="U69" i="45"/>
  <c r="Z69" i="45"/>
  <c r="AZ69" i="45" s="1"/>
  <c r="S69" i="45"/>
  <c r="P69" i="45"/>
  <c r="AB69" i="45"/>
  <c r="AA120" i="45"/>
  <c r="Z120" i="45"/>
  <c r="AZ120" i="45" s="1"/>
  <c r="M120" i="45"/>
  <c r="L120" i="45"/>
  <c r="N120" i="45"/>
  <c r="V120" i="45"/>
  <c r="AY120" i="45" s="1"/>
  <c r="U120" i="45"/>
  <c r="M18" i="45"/>
  <c r="AG18" i="45" s="1"/>
  <c r="W18" i="45"/>
  <c r="AA18" i="45"/>
  <c r="L18" i="45"/>
  <c r="Y18" i="45"/>
  <c r="V18" i="45"/>
  <c r="AY18" i="45" s="1"/>
  <c r="AB18" i="45"/>
  <c r="U18" i="45"/>
  <c r="Z18" i="45"/>
  <c r="AZ18" i="45" s="1"/>
  <c r="N18" i="45"/>
  <c r="AB60" i="45"/>
  <c r="Q60" i="45"/>
  <c r="BA60" i="45" s="1"/>
  <c r="BB60" i="45" s="1"/>
  <c r="AU60" i="45"/>
  <c r="Z60" i="45"/>
  <c r="AZ60" i="45" s="1"/>
  <c r="S60" i="45"/>
  <c r="Y60" i="45"/>
  <c r="P60" i="45"/>
  <c r="R60" i="45"/>
  <c r="W60" i="45"/>
  <c r="AE60" i="45" a="1"/>
  <c r="AE60" i="45" s="1"/>
  <c r="V60" i="45"/>
  <c r="AY60" i="45" s="1"/>
  <c r="AA60" i="45"/>
  <c r="U60" i="45"/>
  <c r="Y98" i="45"/>
  <c r="AS98" i="45"/>
  <c r="AF98" i="45" s="1"/>
  <c r="Z98" i="45"/>
  <c r="AZ98" i="45" s="1"/>
  <c r="U98" i="45"/>
  <c r="P98" i="45"/>
  <c r="R98" i="45"/>
  <c r="W98" i="45"/>
  <c r="AB98" i="45"/>
  <c r="V98" i="45"/>
  <c r="AY98" i="45" s="1"/>
  <c r="S98" i="45"/>
  <c r="AA98" i="45"/>
  <c r="Q98" i="45"/>
  <c r="BA98" i="45" s="1"/>
  <c r="Y97" i="45"/>
  <c r="V97" i="45"/>
  <c r="AY97" i="45" s="1"/>
  <c r="AB97" i="45"/>
  <c r="S97" i="45"/>
  <c r="U97" i="45"/>
  <c r="Z97" i="45"/>
  <c r="AZ97" i="45" s="1"/>
  <c r="P97" i="45"/>
  <c r="AE97" i="45" a="1"/>
  <c r="AE97" i="45" s="1"/>
  <c r="R97" i="45"/>
  <c r="AA97" i="45"/>
  <c r="W97" i="45"/>
  <c r="Q97" i="45"/>
  <c r="BA97" i="45" s="1"/>
  <c r="BB97" i="45" s="1"/>
  <c r="Q101" i="45"/>
  <c r="BA101" i="45" s="1"/>
  <c r="V101" i="45"/>
  <c r="AY101" i="45" s="1"/>
  <c r="U101" i="45"/>
  <c r="S101" i="45"/>
  <c r="R101" i="45"/>
  <c r="Z101" i="45"/>
  <c r="AZ101" i="45" s="1"/>
  <c r="P101" i="45"/>
  <c r="W101" i="45"/>
  <c r="AB101" i="45"/>
  <c r="AA101" i="45"/>
  <c r="AS101" i="45"/>
  <c r="AF101" i="45" s="1"/>
  <c r="Y101" i="45"/>
  <c r="Z66" i="45"/>
  <c r="AZ66" i="45" s="1"/>
  <c r="R66" i="45"/>
  <c r="P66" i="45"/>
  <c r="AS66" i="45"/>
  <c r="AF66" i="45" s="1"/>
  <c r="Q66" i="45"/>
  <c r="BA66" i="45" s="1"/>
  <c r="AA66" i="45"/>
  <c r="Y66" i="45"/>
  <c r="S66" i="45"/>
  <c r="W66" i="45"/>
  <c r="AB66" i="45"/>
  <c r="U66" i="45"/>
  <c r="V66" i="45"/>
  <c r="AY66" i="45" s="1"/>
  <c r="V16" i="45"/>
  <c r="AY16" i="45" s="1"/>
  <c r="M16" i="45"/>
  <c r="S16" i="45"/>
  <c r="P16" i="45"/>
  <c r="R16" i="45"/>
  <c r="N16" i="45"/>
  <c r="Q16" i="45"/>
  <c r="BA16" i="45" s="1"/>
  <c r="BB16" i="45" s="1"/>
  <c r="L16" i="45"/>
  <c r="N96" i="45"/>
  <c r="A99" i="45"/>
  <c r="N100" i="46"/>
  <c r="M100" i="46"/>
  <c r="L100" i="46"/>
  <c r="M36" i="46"/>
  <c r="N36" i="46"/>
  <c r="L36" i="46"/>
  <c r="N122" i="46"/>
  <c r="L122" i="46"/>
  <c r="M122" i="46"/>
  <c r="M35" i="46"/>
  <c r="N35" i="46"/>
  <c r="L35" i="46"/>
  <c r="M129" i="46"/>
  <c r="N129" i="46"/>
  <c r="L129" i="46"/>
  <c r="M42" i="46"/>
  <c r="AG42" i="46" s="1"/>
  <c r="L42" i="46"/>
  <c r="N42" i="46"/>
  <c r="G115" i="46"/>
  <c r="M105" i="46"/>
  <c r="L105" i="46"/>
  <c r="N105" i="46"/>
  <c r="N97" i="46"/>
  <c r="L97" i="46"/>
  <c r="M97" i="46"/>
  <c r="M65" i="46"/>
  <c r="AG65" i="46" s="1"/>
  <c r="N65" i="46"/>
  <c r="L65" i="46"/>
  <c r="M49" i="46"/>
  <c r="AG49" i="46" s="1"/>
  <c r="N49" i="46"/>
  <c r="L49" i="46"/>
  <c r="N41" i="46"/>
  <c r="M41" i="46"/>
  <c r="L41" i="46"/>
  <c r="N25" i="46"/>
  <c r="L25" i="46"/>
  <c r="M25" i="46"/>
  <c r="N17" i="46"/>
  <c r="M17" i="46"/>
  <c r="AG17" i="46" s="1"/>
  <c r="L17" i="46"/>
  <c r="G121" i="46"/>
  <c r="P70" i="46"/>
  <c r="R70" i="46"/>
  <c r="Q70" i="46"/>
  <c r="BA70" i="46" s="1"/>
  <c r="BB70" i="46" s="1"/>
  <c r="M70" i="46"/>
  <c r="L70" i="46"/>
  <c r="V70" i="46"/>
  <c r="AY70" i="46" s="1"/>
  <c r="N70" i="46"/>
  <c r="N6" i="46"/>
  <c r="L6" i="46"/>
  <c r="M6" i="46"/>
  <c r="G81" i="46"/>
  <c r="M21" i="46"/>
  <c r="N21" i="46"/>
  <c r="V21" i="46"/>
  <c r="AY21" i="46" s="1"/>
  <c r="L21" i="46"/>
  <c r="AU47" i="46"/>
  <c r="AB47" i="46"/>
  <c r="G61" i="46"/>
  <c r="AE61" i="46" s="1" a="1"/>
  <c r="AE61" i="46" s="1"/>
  <c r="AD61" i="46" s="1"/>
  <c r="G17" i="46"/>
  <c r="G7" i="46"/>
  <c r="G10" i="46"/>
  <c r="G72" i="46"/>
  <c r="G98" i="46"/>
  <c r="AE99" i="46" a="1"/>
  <c r="AE99" i="46" s="1"/>
  <c r="G122" i="46"/>
  <c r="AE122" i="46" s="1" a="1"/>
  <c r="AE122" i="46" s="1"/>
  <c r="AD122" i="46" s="1"/>
  <c r="R47" i="46"/>
  <c r="G13" i="46"/>
  <c r="P47" i="46"/>
  <c r="G29" i="46"/>
  <c r="G51" i="46"/>
  <c r="G110" i="46"/>
  <c r="G124" i="46"/>
  <c r="D115" i="46"/>
  <c r="AW115" i="46" s="1"/>
  <c r="Z47" i="46"/>
  <c r="AZ47" i="46" s="1"/>
  <c r="G119" i="46"/>
  <c r="G36" i="46"/>
  <c r="G6" i="46"/>
  <c r="G91" i="46"/>
  <c r="G118" i="46"/>
  <c r="G105" i="46"/>
  <c r="G20" i="46"/>
  <c r="V47" i="46"/>
  <c r="AY47" i="46" s="1"/>
  <c r="BB47" i="46" s="1"/>
  <c r="AA47" i="46"/>
  <c r="G56" i="46"/>
  <c r="G59" i="46"/>
  <c r="G123" i="46"/>
  <c r="Y47" i="46"/>
  <c r="S47" i="46"/>
  <c r="G3" i="46"/>
  <c r="G22" i="46"/>
  <c r="G88" i="46"/>
  <c r="Q47" i="46"/>
  <c r="BA47" i="46" s="1"/>
  <c r="G34" i="46"/>
  <c r="D118" i="46"/>
  <c r="AW118" i="46" s="1"/>
  <c r="G2" i="46"/>
  <c r="S70" i="46"/>
  <c r="G120" i="46"/>
  <c r="Q120" i="46" s="1"/>
  <c r="BA120" i="46" s="1"/>
  <c r="BB120" i="46" s="1"/>
  <c r="V17" i="47"/>
  <c r="AY17" i="47" s="1"/>
  <c r="U17" i="47"/>
  <c r="AA17" i="47"/>
  <c r="AE17" i="47" a="1"/>
  <c r="AE17" i="47" s="1"/>
  <c r="AB17" i="47"/>
  <c r="Q17" i="47"/>
  <c r="BA17" i="47" s="1"/>
  <c r="BB17" i="47" s="1"/>
  <c r="Z17" i="47"/>
  <c r="AZ17" i="47" s="1"/>
  <c r="S17" i="47"/>
  <c r="Y17" i="47"/>
  <c r="R17" i="47"/>
  <c r="W17" i="47"/>
  <c r="P17" i="47"/>
  <c r="AU17" i="47"/>
  <c r="W55" i="47"/>
  <c r="L55" i="47"/>
  <c r="M55" i="47"/>
  <c r="AG55" i="47" s="1"/>
  <c r="AA55" i="47"/>
  <c r="Y55" i="47"/>
  <c r="U55" i="47"/>
  <c r="V55" i="47"/>
  <c r="AY55" i="47" s="1"/>
  <c r="Z55" i="47"/>
  <c r="AZ55" i="47" s="1"/>
  <c r="N55" i="47"/>
  <c r="AB55" i="47"/>
  <c r="A84" i="47"/>
  <c r="D84" i="47"/>
  <c r="AB69" i="47"/>
  <c r="P69" i="47"/>
  <c r="U69" i="47"/>
  <c r="W8" i="47"/>
  <c r="P8" i="47"/>
  <c r="Q8" i="47"/>
  <c r="BA8" i="47" s="1"/>
  <c r="AU33" i="47"/>
  <c r="S33" i="47"/>
  <c r="Q33" i="47"/>
  <c r="BA33" i="47" s="1"/>
  <c r="BB33" i="47" s="1"/>
  <c r="AB33" i="47"/>
  <c r="Y33" i="47"/>
  <c r="R33" i="47"/>
  <c r="Z33" i="47"/>
  <c r="AZ33" i="47" s="1"/>
  <c r="AE33" i="47" a="1"/>
  <c r="AE33" i="47" s="1"/>
  <c r="V33" i="47"/>
  <c r="AY33" i="47" s="1"/>
  <c r="W33" i="47"/>
  <c r="P33" i="47"/>
  <c r="AA33" i="47"/>
  <c r="U33" i="47"/>
  <c r="U49" i="47"/>
  <c r="AE49" i="47" a="1"/>
  <c r="AE49" i="47" s="1"/>
  <c r="P49" i="47"/>
  <c r="AA49" i="47"/>
  <c r="Y49" i="47"/>
  <c r="AB49" i="47"/>
  <c r="AU49" i="47"/>
  <c r="R49" i="47"/>
  <c r="S49" i="47"/>
  <c r="Z49" i="47"/>
  <c r="AZ49" i="47" s="1"/>
  <c r="V49" i="47"/>
  <c r="AY49" i="47" s="1"/>
  <c r="W49" i="47"/>
  <c r="Q49" i="47"/>
  <c r="BA49" i="47" s="1"/>
  <c r="BB49" i="47" s="1"/>
  <c r="W128" i="47"/>
  <c r="R128" i="47"/>
  <c r="Z128" i="47"/>
  <c r="AZ128" i="47" s="1"/>
  <c r="Q128" i="47"/>
  <c r="BA128" i="47" s="1"/>
  <c r="AE128" i="47" a="1"/>
  <c r="AE128" i="47" s="1"/>
  <c r="S128" i="47"/>
  <c r="AB128" i="47"/>
  <c r="Y128" i="47"/>
  <c r="U128" i="47"/>
  <c r="P128" i="47"/>
  <c r="AA128" i="47"/>
  <c r="V128" i="47"/>
  <c r="AY128" i="47" s="1"/>
  <c r="AU12" i="47"/>
  <c r="AA12" i="47"/>
  <c r="AE12" i="47" a="1"/>
  <c r="AE12" i="47" s="1"/>
  <c r="S12" i="47"/>
  <c r="V12" i="47"/>
  <c r="AY12" i="47" s="1"/>
  <c r="W12" i="47"/>
  <c r="P12" i="47"/>
  <c r="U12" i="47"/>
  <c r="Z12" i="47"/>
  <c r="AZ12" i="47" s="1"/>
  <c r="AB12" i="47"/>
  <c r="Y12" i="47"/>
  <c r="Q12" i="47"/>
  <c r="BA12" i="47" s="1"/>
  <c r="BB12" i="47" s="1"/>
  <c r="R12" i="47"/>
  <c r="P18" i="47"/>
  <c r="R18" i="47"/>
  <c r="P41" i="47"/>
  <c r="AB41" i="47"/>
  <c r="V41" i="47"/>
  <c r="AY41" i="47" s="1"/>
  <c r="Q41" i="47"/>
  <c r="BA41" i="47" s="1"/>
  <c r="Y41" i="47"/>
  <c r="Z41" i="47"/>
  <c r="AZ41" i="47" s="1"/>
  <c r="W41" i="47"/>
  <c r="AU41" i="47"/>
  <c r="R41" i="47"/>
  <c r="Z100" i="47"/>
  <c r="AZ100" i="47" s="1"/>
  <c r="Y100" i="47"/>
  <c r="R100" i="47"/>
  <c r="AB100" i="47"/>
  <c r="V100" i="47"/>
  <c r="AY100" i="47" s="1"/>
  <c r="W100" i="47"/>
  <c r="AA100" i="47"/>
  <c r="P100" i="47"/>
  <c r="V68" i="47"/>
  <c r="AY68" i="47" s="1"/>
  <c r="N68" i="47"/>
  <c r="L68" i="47"/>
  <c r="AB68" i="47"/>
  <c r="Y68" i="47"/>
  <c r="M68" i="47"/>
  <c r="L61" i="47"/>
  <c r="N61" i="47"/>
  <c r="M61" i="47"/>
  <c r="M47" i="47"/>
  <c r="N47" i="47"/>
  <c r="L47" i="47"/>
  <c r="R26" i="47"/>
  <c r="U63" i="47"/>
  <c r="AA67" i="47"/>
  <c r="R67" i="47"/>
  <c r="L98" i="47"/>
  <c r="M98" i="47"/>
  <c r="L118" i="47"/>
  <c r="M118" i="47"/>
  <c r="AU28" i="47"/>
  <c r="N10" i="47"/>
  <c r="AA13" i="47"/>
  <c r="Y13" i="47"/>
  <c r="M26" i="47"/>
  <c r="Q18" i="47"/>
  <c r="BA18" i="47" s="1"/>
  <c r="R126" i="47"/>
  <c r="Y127" i="47"/>
  <c r="P111" i="47"/>
  <c r="V83" i="47"/>
  <c r="AY83" i="47" s="1"/>
  <c r="P127" i="47"/>
  <c r="V93" i="47"/>
  <c r="AY93" i="47" s="1"/>
  <c r="S125" i="47"/>
  <c r="AA63" i="47"/>
  <c r="AH40" i="47"/>
  <c r="AU6" i="47"/>
  <c r="AV93" i="47" s="1"/>
  <c r="V6" i="47"/>
  <c r="AY6" i="47" s="1"/>
  <c r="N32" i="47"/>
  <c r="L32" i="47"/>
  <c r="M32" i="47"/>
  <c r="Q43" i="47"/>
  <c r="BA43" i="47" s="1"/>
  <c r="BB43" i="47" s="1"/>
  <c r="AA43" i="47"/>
  <c r="R43" i="47"/>
  <c r="Z43" i="47"/>
  <c r="AZ43" i="47" s="1"/>
  <c r="AE43" i="47" a="1"/>
  <c r="AE43" i="47" s="1"/>
  <c r="P43" i="47"/>
  <c r="AU43" i="47"/>
  <c r="AV117" i="47" s="1"/>
  <c r="AB43" i="47"/>
  <c r="D45" i="47"/>
  <c r="AH45" i="47" s="1"/>
  <c r="A45" i="47"/>
  <c r="Q52" i="47"/>
  <c r="BA52" i="47" s="1"/>
  <c r="AA52" i="47"/>
  <c r="Y52" i="47"/>
  <c r="U52" i="47"/>
  <c r="V52" i="47"/>
  <c r="AY52" i="47" s="1"/>
  <c r="R52" i="47"/>
  <c r="AB52" i="47"/>
  <c r="P52" i="47"/>
  <c r="S52" i="47"/>
  <c r="Z75" i="47"/>
  <c r="AZ75" i="47" s="1"/>
  <c r="P75" i="47"/>
  <c r="Y75" i="47"/>
  <c r="U75" i="47"/>
  <c r="W75" i="47"/>
  <c r="AA75" i="47"/>
  <c r="R75" i="47"/>
  <c r="S79" i="47"/>
  <c r="Z79" i="47"/>
  <c r="AZ79" i="47" s="1"/>
  <c r="V79" i="47"/>
  <c r="AY79" i="47" s="1"/>
  <c r="P79" i="47"/>
  <c r="AA79" i="47"/>
  <c r="R79" i="47"/>
  <c r="U79" i="47"/>
  <c r="L124" i="47"/>
  <c r="M124" i="47"/>
  <c r="V124" i="47"/>
  <c r="AY124" i="47" s="1"/>
  <c r="N104" i="47"/>
  <c r="M104" i="47"/>
  <c r="L104" i="47"/>
  <c r="N89" i="47"/>
  <c r="M89" i="47"/>
  <c r="L89" i="47"/>
  <c r="U38" i="47"/>
  <c r="W38" i="47"/>
  <c r="AB38" i="47"/>
  <c r="L38" i="47"/>
  <c r="V38" i="47"/>
  <c r="AY38" i="47" s="1"/>
  <c r="Z38" i="47"/>
  <c r="AZ38" i="47" s="1"/>
  <c r="AA39" i="47"/>
  <c r="U39" i="47"/>
  <c r="S39" i="47"/>
  <c r="AB39" i="47"/>
  <c r="R39" i="47"/>
  <c r="Z39" i="47"/>
  <c r="AZ39" i="47" s="1"/>
  <c r="V39" i="47"/>
  <c r="AY39" i="47" s="1"/>
  <c r="F23" i="47"/>
  <c r="G23" i="47" s="1"/>
  <c r="AH23" i="47"/>
  <c r="AH7" i="47"/>
  <c r="F7" i="47"/>
  <c r="G7" i="47" s="1"/>
  <c r="AB107" i="47"/>
  <c r="U107" i="47"/>
  <c r="Y107" i="47"/>
  <c r="AA107" i="47"/>
  <c r="AE107" i="47" a="1"/>
  <c r="AE107" i="47" s="1"/>
  <c r="N76" i="47"/>
  <c r="L76" i="47"/>
  <c r="M76" i="47"/>
  <c r="N90" i="47"/>
  <c r="M90" i="47"/>
  <c r="AU40" i="47"/>
  <c r="R40" i="47"/>
  <c r="Z40" i="47"/>
  <c r="AZ40" i="47" s="1"/>
  <c r="P40" i="47"/>
  <c r="Y40" i="47"/>
  <c r="W40" i="47"/>
  <c r="Q40" i="47"/>
  <c r="BA40" i="47" s="1"/>
  <c r="AB40" i="47"/>
  <c r="S40" i="47"/>
  <c r="Y118" i="47"/>
  <c r="U118" i="47"/>
  <c r="P28" i="47"/>
  <c r="L10" i="47"/>
  <c r="S13" i="47"/>
  <c r="N26" i="47"/>
  <c r="U18" i="47"/>
  <c r="P126" i="47"/>
  <c r="V76" i="47"/>
  <c r="AY76" i="47" s="1"/>
  <c r="AA127" i="47"/>
  <c r="P20" i="47"/>
  <c r="S20" i="47"/>
  <c r="R47" i="47"/>
  <c r="S47" i="47"/>
  <c r="U111" i="47"/>
  <c r="P26" i="47"/>
  <c r="P61" i="47"/>
  <c r="S76" i="47"/>
  <c r="Y83" i="47"/>
  <c r="W83" i="47"/>
  <c r="Q99" i="47"/>
  <c r="BA99" i="47" s="1"/>
  <c r="AS99" i="47"/>
  <c r="AF99" i="47" s="1"/>
  <c r="Z127" i="47"/>
  <c r="AZ127" i="47" s="1"/>
  <c r="D121" i="47"/>
  <c r="Q93" i="47"/>
  <c r="BA93" i="47" s="1"/>
  <c r="W93" i="47"/>
  <c r="A76" i="47"/>
  <c r="S11" i="47"/>
  <c r="L11" i="47"/>
  <c r="V11" i="47"/>
  <c r="AY11" i="47" s="1"/>
  <c r="M11" i="47"/>
  <c r="P11" i="47"/>
  <c r="R11" i="47"/>
  <c r="M52" i="47"/>
  <c r="AG52" i="47" s="1"/>
  <c r="L52" i="47"/>
  <c r="N52" i="47"/>
  <c r="AA73" i="47"/>
  <c r="V73" i="47"/>
  <c r="AY73" i="47" s="1"/>
  <c r="U73" i="47"/>
  <c r="Y73" i="47"/>
  <c r="W73" i="47"/>
  <c r="Z73" i="47"/>
  <c r="AZ73" i="47" s="1"/>
  <c r="N73" i="47"/>
  <c r="F77" i="47"/>
  <c r="G77" i="47" s="1"/>
  <c r="N2" i="47"/>
  <c r="Y2" i="47"/>
  <c r="M2" i="47"/>
  <c r="AG2" i="47" s="1"/>
  <c r="V2" i="47"/>
  <c r="AY2" i="47" s="1"/>
  <c r="BB2" i="47" s="1"/>
  <c r="U2" i="47"/>
  <c r="L2" i="47"/>
  <c r="V81" i="47"/>
  <c r="AY81" i="47" s="1"/>
  <c r="Q81" i="47"/>
  <c r="BA81" i="47" s="1"/>
  <c r="R81" i="47"/>
  <c r="S65" i="47"/>
  <c r="V65" i="47"/>
  <c r="AY65" i="47" s="1"/>
  <c r="Q65" i="47"/>
  <c r="BA65" i="47" s="1"/>
  <c r="BB65" i="47" s="1"/>
  <c r="L45" i="47"/>
  <c r="M45" i="47"/>
  <c r="N45" i="47"/>
  <c r="F106" i="47"/>
  <c r="G106" i="47" s="1"/>
  <c r="Q98" i="47"/>
  <c r="BA98" i="47" s="1"/>
  <c r="R98" i="47"/>
  <c r="AB98" i="47"/>
  <c r="P98" i="47"/>
  <c r="AA98" i="47"/>
  <c r="AS98" i="47"/>
  <c r="AF98" i="47" s="1"/>
  <c r="U98" i="47"/>
  <c r="W98" i="47"/>
  <c r="S98" i="47"/>
  <c r="Q56" i="47"/>
  <c r="BA56" i="47" s="1"/>
  <c r="Y56" i="47"/>
  <c r="U56" i="47"/>
  <c r="V56" i="47"/>
  <c r="AY56" i="47" s="1"/>
  <c r="R56" i="47"/>
  <c r="AB56" i="47"/>
  <c r="AU56" i="47"/>
  <c r="P56" i="47"/>
  <c r="Z56" i="47"/>
  <c r="AZ56" i="47" s="1"/>
  <c r="AA56" i="47"/>
  <c r="AB20" i="47"/>
  <c r="AA41" i="47"/>
  <c r="P118" i="47"/>
  <c r="W118" i="47"/>
  <c r="V84" i="47"/>
  <c r="AY84" i="47" s="1"/>
  <c r="Q28" i="47"/>
  <c r="BA28" i="47" s="1"/>
  <c r="BB28" i="47" s="1"/>
  <c r="M10" i="47"/>
  <c r="AE13" i="47" a="1"/>
  <c r="AE13" i="47" s="1"/>
  <c r="P13" i="47"/>
  <c r="AA18" i="47"/>
  <c r="AG8" i="47"/>
  <c r="L126" i="47"/>
  <c r="S127" i="47"/>
  <c r="V107" i="47"/>
  <c r="AY107" i="47" s="1"/>
  <c r="Q20" i="47"/>
  <c r="BA20" i="47" s="1"/>
  <c r="Y20" i="47"/>
  <c r="S10" i="47"/>
  <c r="V47" i="47"/>
  <c r="AY47" i="47" s="1"/>
  <c r="D77" i="47"/>
  <c r="D83" i="47"/>
  <c r="V111" i="47"/>
  <c r="AY111" i="47" s="1"/>
  <c r="S26" i="47"/>
  <c r="Q26" i="47"/>
  <c r="BA26" i="47" s="1"/>
  <c r="BB26" i="47" s="1"/>
  <c r="S61" i="47"/>
  <c r="V61" i="47"/>
  <c r="AY61" i="47" s="1"/>
  <c r="AA83" i="47"/>
  <c r="R99" i="47"/>
  <c r="P99" i="47"/>
  <c r="AB127" i="47"/>
  <c r="V90" i="47"/>
  <c r="AY90" i="47" s="1"/>
  <c r="AB93" i="47"/>
  <c r="AA93" i="47"/>
  <c r="L125" i="47"/>
  <c r="W107" i="47"/>
  <c r="Q100" i="47"/>
  <c r="BA100" i="47" s="1"/>
  <c r="D56" i="47"/>
  <c r="A56" i="47"/>
  <c r="U71" i="47"/>
  <c r="S71" i="47"/>
  <c r="AB71" i="47"/>
  <c r="W71" i="47"/>
  <c r="Q71" i="47"/>
  <c r="BA71" i="47" s="1"/>
  <c r="P71" i="47"/>
  <c r="Z71" i="47"/>
  <c r="AZ71" i="47" s="1"/>
  <c r="R71" i="47"/>
  <c r="V71" i="47"/>
  <c r="AY71" i="47" s="1"/>
  <c r="AS115" i="47"/>
  <c r="AF115" i="47" s="1"/>
  <c r="Y115" i="47"/>
  <c r="P115" i="47"/>
  <c r="S115" i="47"/>
  <c r="F113" i="47"/>
  <c r="G113" i="47" s="1"/>
  <c r="AS105" i="47"/>
  <c r="AF105" i="47" s="1"/>
  <c r="Z105" i="47"/>
  <c r="AZ105" i="47" s="1"/>
  <c r="F89" i="47"/>
  <c r="G89" i="47" s="1"/>
  <c r="U89" i="47" s="1"/>
  <c r="AH52" i="47"/>
  <c r="S18" i="47"/>
  <c r="Q47" i="47"/>
  <c r="BA47" i="47" s="1"/>
  <c r="BB47" i="47" s="1"/>
  <c r="Q61" i="47"/>
  <c r="BA61" i="47" s="1"/>
  <c r="L105" i="47"/>
  <c r="M105" i="47"/>
  <c r="AA118" i="47"/>
  <c r="V118" i="47"/>
  <c r="AY118" i="47" s="1"/>
  <c r="Y28" i="47"/>
  <c r="R28" i="47"/>
  <c r="W13" i="47"/>
  <c r="Q67" i="47"/>
  <c r="BA67" i="47" s="1"/>
  <c r="V18" i="47"/>
  <c r="AY18" i="47" s="1"/>
  <c r="BB18" i="47" s="1"/>
  <c r="W68" i="47"/>
  <c r="M126" i="47"/>
  <c r="W42" i="47"/>
  <c r="U127" i="47"/>
  <c r="P107" i="47"/>
  <c r="AA20" i="47"/>
  <c r="U20" i="47"/>
  <c r="Z111" i="47"/>
  <c r="AZ111" i="47" s="1"/>
  <c r="V26" i="47"/>
  <c r="AY26" i="47" s="1"/>
  <c r="Q76" i="47"/>
  <c r="BA76" i="47" s="1"/>
  <c r="AA42" i="47"/>
  <c r="P90" i="47"/>
  <c r="Y93" i="47"/>
  <c r="N125" i="47"/>
  <c r="L90" i="47"/>
  <c r="Z107" i="47"/>
  <c r="AZ107" i="47" s="1"/>
  <c r="S100" i="47"/>
  <c r="U68" i="47"/>
  <c r="Z68" i="47"/>
  <c r="AZ68" i="47" s="1"/>
  <c r="S56" i="47"/>
  <c r="AB97" i="47"/>
  <c r="S97" i="47"/>
  <c r="R97" i="47"/>
  <c r="W97" i="47"/>
  <c r="Z97" i="47"/>
  <c r="AZ97" i="47" s="1"/>
  <c r="AA97" i="47"/>
  <c r="P97" i="47"/>
  <c r="V97" i="47"/>
  <c r="AY97" i="47" s="1"/>
  <c r="N115" i="47"/>
  <c r="L115" i="47"/>
  <c r="M115" i="47"/>
  <c r="M121" i="47"/>
  <c r="L121" i="47"/>
  <c r="N121" i="47"/>
  <c r="M94" i="47"/>
  <c r="L94" i="47"/>
  <c r="N94" i="47"/>
  <c r="N21" i="47"/>
  <c r="L21" i="47"/>
  <c r="M14" i="47"/>
  <c r="L14" i="47"/>
  <c r="N14" i="47"/>
  <c r="AB88" i="47"/>
  <c r="AA88" i="47"/>
  <c r="W88" i="47"/>
  <c r="Q88" i="47"/>
  <c r="BA88" i="47" s="1"/>
  <c r="Z88" i="47"/>
  <c r="AZ88" i="47" s="1"/>
  <c r="Y88" i="47"/>
  <c r="AS88" i="47"/>
  <c r="AF88" i="47" s="1"/>
  <c r="P88" i="47"/>
  <c r="R88" i="47"/>
  <c r="AH51" i="47"/>
  <c r="AH44" i="47"/>
  <c r="L84" i="47"/>
  <c r="N84" i="47"/>
  <c r="R63" i="47"/>
  <c r="Z63" i="47"/>
  <c r="AZ63" i="47" s="1"/>
  <c r="P63" i="47"/>
  <c r="AE63" i="47" a="1"/>
  <c r="AE63" i="47" s="1"/>
  <c r="V63" i="47"/>
  <c r="AY63" i="47" s="1"/>
  <c r="AB63" i="47"/>
  <c r="AH24" i="47"/>
  <c r="F24" i="47"/>
  <c r="G24" i="47" s="1"/>
  <c r="D24" i="47"/>
  <c r="Z20" i="47"/>
  <c r="AZ20" i="47" s="1"/>
  <c r="Z118" i="47"/>
  <c r="AZ118" i="47" s="1"/>
  <c r="S118" i="47"/>
  <c r="R84" i="47"/>
  <c r="Z28" i="47"/>
  <c r="AZ28" i="47" s="1"/>
  <c r="AA28" i="47"/>
  <c r="AH8" i="47"/>
  <c r="R13" i="47"/>
  <c r="Y18" i="47"/>
  <c r="W18" i="47"/>
  <c r="R125" i="47"/>
  <c r="AA68" i="47"/>
  <c r="V126" i="47"/>
  <c r="AY126" i="47" s="1"/>
  <c r="R42" i="47"/>
  <c r="R127" i="47"/>
  <c r="Q107" i="47"/>
  <c r="BA107" i="47" s="1"/>
  <c r="BB107" i="47" s="1"/>
  <c r="V20" i="47"/>
  <c r="AY20" i="47" s="1"/>
  <c r="U32" i="47"/>
  <c r="R111" i="47"/>
  <c r="AA111" i="47"/>
  <c r="P76" i="47"/>
  <c r="Y99" i="47"/>
  <c r="V99" i="47"/>
  <c r="AY99" i="47" s="1"/>
  <c r="BB99" i="47" s="1"/>
  <c r="AE127" i="47" a="1"/>
  <c r="AE127" i="47" s="1"/>
  <c r="R90" i="47"/>
  <c r="AE93" i="47" a="1"/>
  <c r="AE93" i="47" s="1"/>
  <c r="Z93" i="47"/>
  <c r="AZ93" i="47" s="1"/>
  <c r="P125" i="47"/>
  <c r="AS100" i="47"/>
  <c r="AF100" i="47" s="1"/>
  <c r="W56" i="47"/>
  <c r="S41" i="47"/>
  <c r="M84" i="47"/>
  <c r="Z66" i="47"/>
  <c r="AZ66" i="47" s="1"/>
  <c r="P66" i="47"/>
  <c r="W66" i="47"/>
  <c r="U66" i="47"/>
  <c r="V66" i="47"/>
  <c r="AY66" i="47" s="1"/>
  <c r="AS66" i="47"/>
  <c r="AF66" i="47" s="1"/>
  <c r="S66" i="47"/>
  <c r="Q66" i="47"/>
  <c r="BA66" i="47" s="1"/>
  <c r="N35" i="47"/>
  <c r="AB35" i="47"/>
  <c r="AA35" i="47"/>
  <c r="Z35" i="47"/>
  <c r="AZ35" i="47" s="1"/>
  <c r="BB35" i="47" s="1"/>
  <c r="M35" i="47"/>
  <c r="AG35" i="47" s="1"/>
  <c r="Y35" i="47"/>
  <c r="W35" i="47"/>
  <c r="L35" i="47"/>
  <c r="M28" i="47"/>
  <c r="L28" i="47"/>
  <c r="U58" i="47"/>
  <c r="AB58" i="47"/>
  <c r="R58" i="47"/>
  <c r="S58" i="47"/>
  <c r="Z58" i="47"/>
  <c r="AZ58" i="47" s="1"/>
  <c r="AA58" i="47"/>
  <c r="P58" i="47"/>
  <c r="W58" i="47"/>
  <c r="V58" i="47"/>
  <c r="AY58" i="47" s="1"/>
  <c r="S70" i="47"/>
  <c r="V70" i="47"/>
  <c r="AY70" i="47" s="1"/>
  <c r="AE42" i="47" a="1"/>
  <c r="AE42" i="47" s="1"/>
  <c r="U93" i="47"/>
  <c r="S63" i="47"/>
  <c r="L100" i="47"/>
  <c r="N100" i="47"/>
  <c r="L83" i="47"/>
  <c r="N83" i="47"/>
  <c r="M83" i="47"/>
  <c r="F16" i="47"/>
  <c r="G16" i="47" s="1"/>
  <c r="U84" i="47"/>
  <c r="AU20" i="47"/>
  <c r="R118" i="47"/>
  <c r="S84" i="47"/>
  <c r="AB28" i="47"/>
  <c r="AU13" i="47"/>
  <c r="AB18" i="47"/>
  <c r="AU18" i="47"/>
  <c r="N126" i="47"/>
  <c r="V127" i="47"/>
  <c r="AY127" i="47" s="1"/>
  <c r="R107" i="47"/>
  <c r="P47" i="47"/>
  <c r="AE111" i="47" a="1"/>
  <c r="AE111" i="47" s="1"/>
  <c r="S99" i="47"/>
  <c r="P93" i="47"/>
  <c r="N118" i="47"/>
  <c r="Q125" i="47"/>
  <c r="BA125" i="47" s="1"/>
  <c r="BB125" i="47" s="1"/>
  <c r="U100" i="47"/>
  <c r="V98" i="47"/>
  <c r="AY98" i="47" s="1"/>
  <c r="U41" i="47"/>
  <c r="L64" i="47"/>
  <c r="AS117" i="47"/>
  <c r="AF117" i="47" s="1"/>
  <c r="AA117" i="47"/>
  <c r="S117" i="47"/>
  <c r="Q117" i="47"/>
  <c r="BA117" i="47" s="1"/>
  <c r="AB117" i="47"/>
  <c r="Z117" i="47"/>
  <c r="AZ117" i="47" s="1"/>
  <c r="W117" i="47"/>
  <c r="V117" i="47"/>
  <c r="AY117" i="47" s="1"/>
  <c r="M77" i="47"/>
  <c r="N77" i="47"/>
  <c r="M69" i="47"/>
  <c r="N69" i="47"/>
  <c r="L69" i="47"/>
  <c r="M48" i="47"/>
  <c r="N48" i="47"/>
  <c r="M41" i="47"/>
  <c r="AG41" i="47" s="1"/>
  <c r="L41" i="47"/>
  <c r="N41" i="47"/>
  <c r="AA34" i="47"/>
  <c r="L34" i="47"/>
  <c r="Z34" i="47"/>
  <c r="AZ34" i="47" s="1"/>
  <c r="BB34" i="47" s="1"/>
  <c r="N34" i="47"/>
  <c r="AB34" i="47"/>
  <c r="V125" i="47"/>
  <c r="AY125" i="47" s="1"/>
  <c r="Z125" i="47"/>
  <c r="AZ125" i="47" s="1"/>
  <c r="F64" i="47"/>
  <c r="G64" i="47" s="1"/>
  <c r="AG64" i="47"/>
  <c r="P129" i="47"/>
  <c r="AA53" i="47"/>
  <c r="Y38" i="47"/>
  <c r="F4" i="47"/>
  <c r="G4" i="47" s="1"/>
  <c r="AA71" i="47"/>
  <c r="AU63" i="48"/>
  <c r="AA63" i="48"/>
  <c r="W63" i="48"/>
  <c r="Y63" i="48"/>
  <c r="U63" i="48"/>
  <c r="R63" i="48"/>
  <c r="AU11" i="48"/>
  <c r="AA11" i="48"/>
  <c r="Y11" i="48"/>
  <c r="R11" i="48"/>
  <c r="Q11" i="48"/>
  <c r="BA11" i="48" s="1"/>
  <c r="Z11" i="48"/>
  <c r="AZ11" i="48" s="1"/>
  <c r="P11" i="48"/>
  <c r="V11" i="48"/>
  <c r="AY11" i="48" s="1"/>
  <c r="AB11" i="48"/>
  <c r="U11" i="48"/>
  <c r="W11" i="48"/>
  <c r="L54" i="48"/>
  <c r="N54" i="48"/>
  <c r="L14" i="48"/>
  <c r="M14" i="48"/>
  <c r="AG14" i="48" s="1"/>
  <c r="N14" i="48"/>
  <c r="U69" i="48"/>
  <c r="AB69" i="48"/>
  <c r="P69" i="48"/>
  <c r="R69" i="48"/>
  <c r="AA69" i="48"/>
  <c r="W69" i="48"/>
  <c r="AE69" i="48" a="1"/>
  <c r="AE69" i="48" s="1"/>
  <c r="Y69" i="48"/>
  <c r="Q69" i="48"/>
  <c r="BA69" i="48" s="1"/>
  <c r="BB69" i="48" s="1"/>
  <c r="Z69" i="48"/>
  <c r="AZ69" i="48" s="1"/>
  <c r="M123" i="48"/>
  <c r="L123" i="48"/>
  <c r="Y123" i="48"/>
  <c r="V123" i="48"/>
  <c r="AY123" i="48" s="1"/>
  <c r="BB123" i="48" s="1"/>
  <c r="W123" i="48"/>
  <c r="AB123" i="48"/>
  <c r="AA123" i="48"/>
  <c r="U123" i="48"/>
  <c r="N76" i="48"/>
  <c r="M76" i="48"/>
  <c r="L76" i="48"/>
  <c r="L68" i="48"/>
  <c r="N68" i="48"/>
  <c r="M68" i="48"/>
  <c r="L45" i="48"/>
  <c r="N45" i="48"/>
  <c r="AB45" i="48"/>
  <c r="AA45" i="48"/>
  <c r="M45" i="48"/>
  <c r="Z45" i="48"/>
  <c r="AZ45" i="48" s="1"/>
  <c r="W45" i="48"/>
  <c r="Y45" i="48"/>
  <c r="U45" i="48"/>
  <c r="V45" i="48"/>
  <c r="AY45" i="48" s="1"/>
  <c r="L37" i="48"/>
  <c r="N37" i="48"/>
  <c r="M37" i="48"/>
  <c r="L29" i="48"/>
  <c r="AB29" i="48"/>
  <c r="N29" i="48"/>
  <c r="Z29" i="48"/>
  <c r="AZ29" i="48" s="1"/>
  <c r="M29" i="48"/>
  <c r="AG29" i="48" s="1"/>
  <c r="S81" i="48"/>
  <c r="Z81" i="48"/>
  <c r="AZ81" i="48" s="1"/>
  <c r="Q12" i="48"/>
  <c r="BA12" i="48" s="1"/>
  <c r="AU12" i="48"/>
  <c r="W12" i="48"/>
  <c r="U12" i="48"/>
  <c r="V12" i="48"/>
  <c r="AY12" i="48" s="1"/>
  <c r="S12" i="48"/>
  <c r="AB12" i="48"/>
  <c r="P12" i="48"/>
  <c r="S11" i="48"/>
  <c r="L77" i="48"/>
  <c r="N77" i="48"/>
  <c r="M77" i="48"/>
  <c r="M22" i="48"/>
  <c r="N22" i="48"/>
  <c r="M54" i="48"/>
  <c r="AE7" i="48" a="1"/>
  <c r="AE7" i="48" s="1"/>
  <c r="V7" i="48"/>
  <c r="AY7" i="48" s="1"/>
  <c r="Q7" i="48"/>
  <c r="BA7" i="48" s="1"/>
  <c r="BB7" i="48" s="1"/>
  <c r="Z7" i="48"/>
  <c r="AZ7" i="48" s="1"/>
  <c r="N90" i="48"/>
  <c r="L90" i="48"/>
  <c r="M90" i="48"/>
  <c r="L43" i="48"/>
  <c r="AB43" i="48"/>
  <c r="W43" i="48"/>
  <c r="AA43" i="48"/>
  <c r="M43" i="48"/>
  <c r="Y43" i="48"/>
  <c r="Z43" i="48"/>
  <c r="AZ43" i="48" s="1"/>
  <c r="N43" i="48"/>
  <c r="V43" i="48"/>
  <c r="AY43" i="48" s="1"/>
  <c r="U43" i="48"/>
  <c r="M6" i="48"/>
  <c r="L6" i="48"/>
  <c r="U31" i="48"/>
  <c r="P31" i="48"/>
  <c r="AU31" i="48"/>
  <c r="Y31" i="48"/>
  <c r="S31" i="48"/>
  <c r="AB31" i="48"/>
  <c r="R31" i="48"/>
  <c r="AA31" i="48"/>
  <c r="M105" i="48"/>
  <c r="R105" i="48"/>
  <c r="L105" i="48"/>
  <c r="Q105" i="48"/>
  <c r="BA105" i="48" s="1"/>
  <c r="BB105" i="48" s="1"/>
  <c r="P105" i="48"/>
  <c r="N105" i="48"/>
  <c r="V105" i="48"/>
  <c r="AY105" i="48" s="1"/>
  <c r="S69" i="48"/>
  <c r="Y38" i="48"/>
  <c r="S38" i="48"/>
  <c r="S116" i="48"/>
  <c r="AA122" i="48"/>
  <c r="M107" i="48"/>
  <c r="F102" i="48"/>
  <c r="G102" i="48" s="1"/>
  <c r="P102" i="48" s="1"/>
  <c r="M108" i="48"/>
  <c r="M100" i="48"/>
  <c r="N116" i="48"/>
  <c r="R88" i="48"/>
  <c r="N92" i="48"/>
  <c r="M75" i="48"/>
  <c r="AB64" i="48"/>
  <c r="L61" i="48"/>
  <c r="L53" i="48"/>
  <c r="P53" i="48"/>
  <c r="AB27" i="48"/>
  <c r="AB39" i="48"/>
  <c r="AU39" i="48"/>
  <c r="V3" i="48"/>
  <c r="AY3" i="48" s="1"/>
  <c r="V2" i="48"/>
  <c r="AY2" i="48" s="1"/>
  <c r="AA39" i="48"/>
  <c r="S100" i="48"/>
  <c r="W122" i="48"/>
  <c r="AH8" i="48"/>
  <c r="AH47" i="48"/>
  <c r="F54" i="48"/>
  <c r="G54" i="48" s="1"/>
  <c r="F78" i="48"/>
  <c r="G78" i="48" s="1"/>
  <c r="F93" i="48"/>
  <c r="G93" i="48" s="1"/>
  <c r="N97" i="48"/>
  <c r="F109" i="48"/>
  <c r="G109" i="48" s="1"/>
  <c r="AE109" i="48" s="1" a="1"/>
  <c r="AE109" i="48" s="1"/>
  <c r="AD109" i="48" s="1"/>
  <c r="AC109" i="48" s="1"/>
  <c r="P38" i="48"/>
  <c r="U38" i="48"/>
  <c r="U92" i="48"/>
  <c r="Q122" i="48"/>
  <c r="BA122" i="48" s="1"/>
  <c r="L118" i="48"/>
  <c r="N107" i="48"/>
  <c r="L124" i="48"/>
  <c r="V103" i="48"/>
  <c r="AY103" i="48" s="1"/>
  <c r="N100" i="48"/>
  <c r="V100" i="48"/>
  <c r="AY100" i="48" s="1"/>
  <c r="AA88" i="48"/>
  <c r="Y88" i="48"/>
  <c r="M116" i="48"/>
  <c r="AB88" i="48"/>
  <c r="U64" i="48"/>
  <c r="M61" i="48"/>
  <c r="AG61" i="48" s="1"/>
  <c r="R53" i="48"/>
  <c r="AH32" i="48"/>
  <c r="S39" i="48"/>
  <c r="L3" i="48"/>
  <c r="L27" i="48"/>
  <c r="Y122" i="48"/>
  <c r="AH39" i="48"/>
  <c r="F47" i="48"/>
  <c r="G47" i="48" s="1"/>
  <c r="AB47" i="48" s="1"/>
  <c r="L97" i="48"/>
  <c r="Z38" i="48"/>
  <c r="AZ38" i="48" s="1"/>
  <c r="V38" i="48"/>
  <c r="AY38" i="48" s="1"/>
  <c r="Y92" i="48"/>
  <c r="Z122" i="48"/>
  <c r="AZ122" i="48" s="1"/>
  <c r="N118" i="48"/>
  <c r="M124" i="48"/>
  <c r="R85" i="48"/>
  <c r="P85" i="48"/>
  <c r="Q85" i="48"/>
  <c r="BA85" i="48" s="1"/>
  <c r="BB85" i="48" s="1"/>
  <c r="M85" i="48"/>
  <c r="L69" i="48"/>
  <c r="M67" i="48"/>
  <c r="AU64" i="48"/>
  <c r="F55" i="48"/>
  <c r="G55" i="48" s="1"/>
  <c r="P55" i="48" s="1"/>
  <c r="N46" i="48"/>
  <c r="U39" i="48"/>
  <c r="F8" i="48"/>
  <c r="G8" i="48" s="1"/>
  <c r="N27" i="48"/>
  <c r="L24" i="48"/>
  <c r="U122" i="48"/>
  <c r="AH54" i="48"/>
  <c r="F117" i="48"/>
  <c r="G117" i="48" s="1"/>
  <c r="AE117" i="48" s="1" a="1"/>
  <c r="AE117" i="48" s="1"/>
  <c r="F121" i="48"/>
  <c r="G121" i="48" s="1"/>
  <c r="V121" i="48" s="1"/>
  <c r="AY121" i="48" s="1"/>
  <c r="Q30" i="48"/>
  <c r="BA30" i="48" s="1"/>
  <c r="Q38" i="48"/>
  <c r="BA38" i="48" s="1"/>
  <c r="BB38" i="48" s="1"/>
  <c r="AE38" i="48" a="1"/>
  <c r="AE38" i="48" s="1"/>
  <c r="V116" i="48"/>
  <c r="AY116" i="48" s="1"/>
  <c r="Q116" i="48"/>
  <c r="BA116" i="48" s="1"/>
  <c r="BB116" i="48" s="1"/>
  <c r="P122" i="48"/>
  <c r="M129" i="48"/>
  <c r="AS122" i="48"/>
  <c r="AF122" i="48" s="1"/>
  <c r="M69" i="48"/>
  <c r="Q64" i="48"/>
  <c r="BA64" i="48" s="1"/>
  <c r="N67" i="48"/>
  <c r="L46" i="48"/>
  <c r="Q39" i="48"/>
  <c r="BA39" i="48" s="1"/>
  <c r="BB39" i="48" s="1"/>
  <c r="U27" i="48"/>
  <c r="V39" i="48"/>
  <c r="AY39" i="48" s="1"/>
  <c r="Y27" i="48"/>
  <c r="N3" i="48"/>
  <c r="M103" i="48"/>
  <c r="L84" i="48"/>
  <c r="F16" i="48"/>
  <c r="G16" i="48" s="1"/>
  <c r="R16" i="48" s="1"/>
  <c r="F115" i="48"/>
  <c r="G115" i="48" s="1"/>
  <c r="F89" i="48"/>
  <c r="G89" i="48" s="1"/>
  <c r="R89" i="48" s="1"/>
  <c r="AA38" i="48"/>
  <c r="W38" i="48"/>
  <c r="N103" i="48"/>
  <c r="N129" i="48"/>
  <c r="W108" i="48"/>
  <c r="L122" i="48"/>
  <c r="V88" i="48"/>
  <c r="AY88" i="48" s="1"/>
  <c r="S85" i="48"/>
  <c r="N85" i="48"/>
  <c r="N69" i="48"/>
  <c r="S64" i="48"/>
  <c r="Q53" i="48"/>
  <c r="BA53" i="48" s="1"/>
  <c r="BB53" i="48" s="1"/>
  <c r="N53" i="48"/>
  <c r="V53" i="48"/>
  <c r="AY53" i="48" s="1"/>
  <c r="W27" i="48"/>
  <c r="AH16" i="48"/>
  <c r="AE39" i="48" a="1"/>
  <c r="AE39" i="48" s="1"/>
  <c r="AH9" i="48"/>
  <c r="M27" i="48"/>
  <c r="AG27" i="48" s="1"/>
  <c r="N84" i="48"/>
  <c r="Q88" i="48"/>
  <c r="BA88" i="48" s="1"/>
  <c r="BB88" i="48" s="1"/>
  <c r="F125" i="48"/>
  <c r="G125" i="48" s="1"/>
  <c r="V85" i="48"/>
  <c r="AY85" i="48" s="1"/>
  <c r="W95" i="48"/>
  <c r="AH55" i="48"/>
  <c r="F32" i="48"/>
  <c r="G32" i="48" s="1"/>
  <c r="AU32" i="48" s="1"/>
  <c r="F24" i="48"/>
  <c r="G24" i="48" s="1"/>
  <c r="U24" i="48" s="1"/>
  <c r="Q15" i="48"/>
  <c r="BA15" i="48" s="1"/>
  <c r="F9" i="48"/>
  <c r="G9" i="48" s="1"/>
  <c r="AE120" i="48" a="1"/>
  <c r="AE120" i="48" s="1"/>
  <c r="Y120" i="48"/>
  <c r="V120" i="48"/>
  <c r="AY120" i="48" s="1"/>
  <c r="U120" i="48"/>
  <c r="S120" i="48"/>
  <c r="Q120" i="48"/>
  <c r="BA120" i="48" s="1"/>
  <c r="BB120" i="48" s="1"/>
  <c r="R120" i="48"/>
  <c r="AA120" i="48"/>
  <c r="W120" i="48"/>
  <c r="Z120" i="48"/>
  <c r="AZ120" i="48" s="1"/>
  <c r="V20" i="48"/>
  <c r="AY20" i="48" s="1"/>
  <c r="U20" i="48"/>
  <c r="AB20" i="48"/>
  <c r="R20" i="48"/>
  <c r="Q20" i="48"/>
  <c r="BA20" i="48" s="1"/>
  <c r="BB20" i="48" s="1"/>
  <c r="S20" i="48"/>
  <c r="P20" i="48"/>
  <c r="AU20" i="48"/>
  <c r="Y20" i="48"/>
  <c r="AE20" i="48" a="1"/>
  <c r="AE20" i="48" s="1"/>
  <c r="W20" i="48"/>
  <c r="AS92" i="48"/>
  <c r="AF92" i="48" s="1"/>
  <c r="V92" i="48"/>
  <c r="AY92" i="48" s="1"/>
  <c r="Q92" i="48"/>
  <c r="BA92" i="48" s="1"/>
  <c r="W92" i="48"/>
  <c r="Z92" i="48"/>
  <c r="AZ92" i="48" s="1"/>
  <c r="S92" i="48"/>
  <c r="AA92" i="48"/>
  <c r="R92" i="48"/>
  <c r="Q37" i="48"/>
  <c r="BA37" i="48" s="1"/>
  <c r="Z37" i="48"/>
  <c r="AZ37" i="48" s="1"/>
  <c r="U37" i="48"/>
  <c r="P37" i="48"/>
  <c r="AB37" i="48"/>
  <c r="W37" i="48"/>
  <c r="AU37" i="48"/>
  <c r="AE37" i="48" a="1"/>
  <c r="AE37" i="48" s="1"/>
  <c r="AA37" i="48"/>
  <c r="Z20" i="48"/>
  <c r="AZ20" i="48" s="1"/>
  <c r="V37" i="48"/>
  <c r="AY37" i="48" s="1"/>
  <c r="M96" i="48"/>
  <c r="L96" i="48"/>
  <c r="N96" i="48"/>
  <c r="V89" i="48"/>
  <c r="AY89" i="48" s="1"/>
  <c r="P89" i="48"/>
  <c r="N89" i="48"/>
  <c r="Q89" i="48"/>
  <c r="BA89" i="48" s="1"/>
  <c r="BB89" i="48" s="1"/>
  <c r="M89" i="48"/>
  <c r="Y65" i="48"/>
  <c r="W65" i="48"/>
  <c r="AA20" i="48"/>
  <c r="Y37" i="48"/>
  <c r="S32" i="48"/>
  <c r="U32" i="48"/>
  <c r="AB7" i="48"/>
  <c r="AU7" i="48"/>
  <c r="R7" i="48"/>
  <c r="W7" i="48"/>
  <c r="AA7" i="48"/>
  <c r="Y7" i="48"/>
  <c r="U7" i="48"/>
  <c r="P7" i="48"/>
  <c r="S7" i="48"/>
  <c r="P120" i="48"/>
  <c r="R37" i="48"/>
  <c r="U10" i="48"/>
  <c r="W10" i="48"/>
  <c r="S10" i="48"/>
  <c r="Z10" i="48"/>
  <c r="AZ10" i="48" s="1"/>
  <c r="R10" i="48"/>
  <c r="AB10" i="48"/>
  <c r="Y10" i="48"/>
  <c r="AA10" i="48"/>
  <c r="V10" i="48"/>
  <c r="AY10" i="48" s="1"/>
  <c r="P10" i="48"/>
  <c r="AB120" i="48"/>
  <c r="S37" i="48"/>
  <c r="AU30" i="48"/>
  <c r="V30" i="48"/>
  <c r="AY30" i="48" s="1"/>
  <c r="S30" i="48"/>
  <c r="Y30" i="48"/>
  <c r="AB30" i="48"/>
  <c r="AA30" i="48"/>
  <c r="W30" i="48"/>
  <c r="Z30" i="48"/>
  <c r="AZ30" i="48" s="1"/>
  <c r="U30" i="48"/>
  <c r="P30" i="48"/>
  <c r="M112" i="48"/>
  <c r="P119" i="48"/>
  <c r="N4" i="48"/>
  <c r="M4" i="48"/>
  <c r="L4" i="48"/>
  <c r="N2" i="48"/>
  <c r="L2" i="48"/>
  <c r="Q2" i="48"/>
  <c r="BA2" i="48" s="1"/>
  <c r="BB2" i="48" s="1"/>
  <c r="P2" i="48"/>
  <c r="S2" i="48"/>
  <c r="AX94" i="48"/>
  <c r="F94" i="48"/>
  <c r="G94" i="48" s="1"/>
  <c r="AX71" i="48"/>
  <c r="F71" i="48"/>
  <c r="G71" i="48" s="1"/>
  <c r="AX63" i="48"/>
  <c r="AH63" i="48"/>
  <c r="AX40" i="48"/>
  <c r="F40" i="48"/>
  <c r="G40" i="48" s="1"/>
  <c r="AH40" i="48"/>
  <c r="AX33" i="48"/>
  <c r="F33" i="48"/>
  <c r="G33" i="48" s="1"/>
  <c r="AX25" i="48"/>
  <c r="F25" i="48"/>
  <c r="G25" i="48" s="1"/>
  <c r="AX17" i="48"/>
  <c r="F17" i="48"/>
  <c r="G17" i="48" s="1"/>
  <c r="AE17" i="48" s="1" a="1"/>
  <c r="AE17" i="48" s="1"/>
  <c r="AD17" i="48" s="1"/>
  <c r="AC17" i="48" s="1"/>
  <c r="AH17" i="48"/>
  <c r="Z105" i="48"/>
  <c r="AZ105" i="48" s="1"/>
  <c r="Q119" i="48"/>
  <c r="BA119" i="48" s="1"/>
  <c r="BB119" i="48" s="1"/>
  <c r="AA16" i="48"/>
  <c r="N30" i="48"/>
  <c r="M30" i="48"/>
  <c r="AG30" i="48" s="1"/>
  <c r="M47" i="48"/>
  <c r="AG47" i="48" s="1"/>
  <c r="N47" i="48"/>
  <c r="M91" i="48"/>
  <c r="N91" i="48"/>
  <c r="L13" i="48"/>
  <c r="M13" i="48"/>
  <c r="M5" i="48"/>
  <c r="N5" i="48"/>
  <c r="AB3" i="48"/>
  <c r="S3" i="48"/>
  <c r="P3" i="48"/>
  <c r="Q3" i="48"/>
  <c r="BA3" i="48" s="1"/>
  <c r="BB3" i="48" s="1"/>
  <c r="S36" i="48"/>
  <c r="N28" i="48"/>
  <c r="M28" i="48"/>
  <c r="V119" i="48"/>
  <c r="AY119" i="48" s="1"/>
  <c r="P15" i="48"/>
  <c r="N121" i="48"/>
  <c r="P21" i="48"/>
  <c r="S21" i="48"/>
  <c r="P29" i="48"/>
  <c r="Y29" i="48"/>
  <c r="U29" i="48"/>
  <c r="AA29" i="48"/>
  <c r="AU29" i="48"/>
  <c r="V29" i="48"/>
  <c r="AY29" i="48" s="1"/>
  <c r="BB29" i="48" s="1"/>
  <c r="Z53" i="48"/>
  <c r="AZ53" i="48" s="1"/>
  <c r="AA53" i="48"/>
  <c r="AU53" i="48"/>
  <c r="W53" i="48"/>
  <c r="AB53" i="48"/>
  <c r="AE53" i="48" a="1"/>
  <c r="AE53" i="48" s="1"/>
  <c r="R100" i="48"/>
  <c r="L74" i="48"/>
  <c r="M74" i="48"/>
  <c r="M51" i="48"/>
  <c r="N51" i="48"/>
  <c r="AX107" i="48"/>
  <c r="F107" i="48"/>
  <c r="G107" i="48" s="1"/>
  <c r="AE107" i="48" s="1" a="1"/>
  <c r="AE107" i="48" s="1"/>
  <c r="AD107" i="48" s="1"/>
  <c r="AC107" i="48" s="1"/>
  <c r="AX91" i="48"/>
  <c r="F91" i="48"/>
  <c r="G91" i="48" s="1"/>
  <c r="AE91" i="48" s="1" a="1"/>
  <c r="AE91" i="48" s="1"/>
  <c r="AD91" i="48" s="1"/>
  <c r="AC91" i="48" s="1"/>
  <c r="AX76" i="48"/>
  <c r="F76" i="48"/>
  <c r="G76" i="48" s="1"/>
  <c r="AE76" i="48" s="1" a="1"/>
  <c r="AE76" i="48" s="1"/>
  <c r="AD76" i="48" s="1"/>
  <c r="AC76" i="48" s="1"/>
  <c r="AX60" i="48"/>
  <c r="F60" i="48"/>
  <c r="G60" i="48" s="1"/>
  <c r="AX37" i="48"/>
  <c r="AH37" i="48"/>
  <c r="AX22" i="48"/>
  <c r="AH22" i="48"/>
  <c r="F22" i="48"/>
  <c r="G22" i="48" s="1"/>
  <c r="AX14" i="48"/>
  <c r="F14" i="48"/>
  <c r="G14" i="48" s="1"/>
  <c r="AX6" i="48"/>
  <c r="AH6" i="48"/>
  <c r="F6" i="48"/>
  <c r="G6" i="48" s="1"/>
  <c r="M10" i="48"/>
  <c r="AG10" i="48" s="1"/>
  <c r="L10" i="48"/>
  <c r="Y105" i="48"/>
  <c r="AB105" i="48"/>
  <c r="P63" i="48"/>
  <c r="Z34" i="48"/>
  <c r="AZ34" i="48" s="1"/>
  <c r="V34" i="48"/>
  <c r="AY34" i="48" s="1"/>
  <c r="AB81" i="48"/>
  <c r="S111" i="48"/>
  <c r="AA119" i="48"/>
  <c r="U119" i="48"/>
  <c r="AA15" i="48"/>
  <c r="L15" i="48"/>
  <c r="M15" i="48"/>
  <c r="N40" i="48"/>
  <c r="L40" i="48"/>
  <c r="U88" i="48"/>
  <c r="AE88" i="48" a="1"/>
  <c r="AE88" i="48" s="1"/>
  <c r="N111" i="48"/>
  <c r="M111" i="48"/>
  <c r="L111" i="48"/>
  <c r="N25" i="48"/>
  <c r="M25" i="48"/>
  <c r="M17" i="48"/>
  <c r="AG17" i="48" s="1"/>
  <c r="L17" i="48"/>
  <c r="N9" i="48"/>
  <c r="L9" i="48"/>
  <c r="S105" i="48"/>
  <c r="Z63" i="48"/>
  <c r="AZ63" i="48" s="1"/>
  <c r="AB63" i="48"/>
  <c r="Q34" i="48"/>
  <c r="BA34" i="48" s="1"/>
  <c r="BB34" i="48" s="1"/>
  <c r="N112" i="48"/>
  <c r="AB119" i="48"/>
  <c r="W119" i="48"/>
  <c r="M81" i="48"/>
  <c r="R15" i="48"/>
  <c r="M24" i="48"/>
  <c r="L113" i="48"/>
  <c r="M113" i="48"/>
  <c r="M79" i="48"/>
  <c r="N79" i="48"/>
  <c r="N56" i="48"/>
  <c r="R56" i="48"/>
  <c r="S56" i="48"/>
  <c r="N32" i="48"/>
  <c r="L32" i="48"/>
  <c r="L16" i="48"/>
  <c r="N16" i="48"/>
  <c r="P5" i="48"/>
  <c r="W15" i="48"/>
  <c r="Z15" i="48"/>
  <c r="AZ15" i="48" s="1"/>
  <c r="Y15" i="48"/>
  <c r="V15" i="48"/>
  <c r="AY15" i="48" s="1"/>
  <c r="AU15" i="48"/>
  <c r="V111" i="48"/>
  <c r="AY111" i="48" s="1"/>
  <c r="N104" i="48"/>
  <c r="L104" i="48"/>
  <c r="M104" i="48"/>
  <c r="AE105" i="48" a="1"/>
  <c r="AE105" i="48" s="1"/>
  <c r="Q63" i="48"/>
  <c r="BA63" i="48" s="1"/>
  <c r="AA34" i="48"/>
  <c r="Y111" i="48"/>
  <c r="L112" i="48"/>
  <c r="AE119" i="48" a="1"/>
  <c r="AE119" i="48" s="1"/>
  <c r="N81" i="48"/>
  <c r="U15" i="48"/>
  <c r="AE5" i="48" a="1"/>
  <c r="AE5" i="48" s="1"/>
  <c r="AA23" i="48"/>
  <c r="V23" i="48"/>
  <c r="AY23" i="48" s="1"/>
  <c r="Y23" i="48"/>
  <c r="U23" i="48"/>
  <c r="W23" i="48"/>
  <c r="M49" i="48"/>
  <c r="N49" i="48"/>
  <c r="L49" i="48"/>
  <c r="L95" i="48"/>
  <c r="M95" i="48"/>
  <c r="F99" i="48"/>
  <c r="G99" i="48" s="1"/>
  <c r="P39" i="48"/>
  <c r="R39" i="48"/>
  <c r="M39" i="48"/>
  <c r="L39" i="48"/>
  <c r="F4" i="48"/>
  <c r="G4" i="48" s="1"/>
  <c r="F28" i="48"/>
  <c r="G28" i="48" s="1"/>
  <c r="F51" i="48"/>
  <c r="G51" i="48" s="1"/>
  <c r="F58" i="48"/>
  <c r="G58" i="48" s="1"/>
  <c r="F66" i="48"/>
  <c r="G66" i="48" s="1"/>
  <c r="F97" i="48"/>
  <c r="G97" i="48" s="1"/>
  <c r="AE97" i="48" s="1" a="1"/>
  <c r="AE97" i="48" s="1"/>
  <c r="AD97" i="48" s="1"/>
  <c r="AC97" i="48" s="1"/>
  <c r="AH58" i="48"/>
  <c r="AG66" i="48"/>
  <c r="F83" i="48"/>
  <c r="G83" i="48" s="1"/>
  <c r="P83" i="48" s="1"/>
  <c r="L23" i="48"/>
  <c r="L57" i="48"/>
  <c r="F113" i="48"/>
  <c r="G113" i="48" s="1"/>
  <c r="AH4" i="48"/>
  <c r="AH5" i="48"/>
  <c r="F13" i="48"/>
  <c r="G13" i="48" s="1"/>
  <c r="M23" i="48"/>
  <c r="AH50" i="48"/>
  <c r="F59" i="48"/>
  <c r="G59" i="48" s="1"/>
  <c r="AE59" i="48" s="1" a="1"/>
  <c r="AE59" i="48" s="1"/>
  <c r="AD59" i="48" s="1"/>
  <c r="AC59" i="48" s="1"/>
  <c r="F67" i="48"/>
  <c r="G67" i="48" s="1"/>
  <c r="Y67" i="48" s="1"/>
  <c r="F75" i="48"/>
  <c r="G75" i="48" s="1"/>
  <c r="M110" i="48"/>
  <c r="F127" i="48"/>
  <c r="G127" i="48" s="1"/>
  <c r="Z127" i="48" s="1"/>
  <c r="AZ127" i="48" s="1"/>
  <c r="AH20" i="48"/>
  <c r="AH36" i="48"/>
  <c r="AG59" i="48"/>
  <c r="AG44" i="48"/>
  <c r="D54" i="46"/>
  <c r="AW54" i="46" s="1"/>
  <c r="A61" i="46"/>
  <c r="A31" i="46"/>
  <c r="D65" i="46"/>
  <c r="AW65" i="46" s="1"/>
  <c r="A32" i="46"/>
  <c r="D21" i="46"/>
  <c r="A19" i="46"/>
  <c r="A20" i="46"/>
  <c r="A63" i="46"/>
  <c r="A28" i="46"/>
  <c r="A26" i="46"/>
  <c r="A18" i="46"/>
  <c r="A50" i="46"/>
  <c r="A62" i="46"/>
  <c r="A33" i="46"/>
  <c r="D51" i="46"/>
  <c r="AW51" i="46" s="1"/>
  <c r="AE32" i="59" a="1"/>
  <c r="AE32" i="59" s="1"/>
  <c r="AA32" i="59"/>
  <c r="U32" i="59"/>
  <c r="AU32" i="59"/>
  <c r="AV129" i="59" s="1"/>
  <c r="Z32" i="59"/>
  <c r="AZ32" i="59" s="1"/>
  <c r="Q32" i="59"/>
  <c r="BA32" i="59" s="1"/>
  <c r="BB32" i="59" s="1"/>
  <c r="P32" i="59"/>
  <c r="R32" i="59"/>
  <c r="S32" i="59"/>
  <c r="W32" i="59"/>
  <c r="AB32" i="59"/>
  <c r="Y32" i="59"/>
  <c r="V32" i="59"/>
  <c r="AY32" i="59" s="1"/>
  <c r="Z24" i="59"/>
  <c r="AZ24" i="59" s="1"/>
  <c r="U24" i="59"/>
  <c r="Y24" i="59"/>
  <c r="S24" i="59"/>
  <c r="W24" i="59"/>
  <c r="V24" i="59"/>
  <c r="AY24" i="59" s="1"/>
  <c r="Q24" i="59"/>
  <c r="BA24" i="59" s="1"/>
  <c r="P24" i="59"/>
  <c r="R24" i="59"/>
  <c r="AA24" i="59"/>
  <c r="AU24" i="59"/>
  <c r="AB24" i="59"/>
  <c r="Z48" i="59"/>
  <c r="AZ48" i="59" s="1"/>
  <c r="P48" i="59"/>
  <c r="AU48" i="59"/>
  <c r="AV10" i="59" s="1"/>
  <c r="R48" i="59"/>
  <c r="Q48" i="59"/>
  <c r="BA48" i="59" s="1"/>
  <c r="BB48" i="59" s="1"/>
  <c r="AA48" i="59"/>
  <c r="V48" i="59"/>
  <c r="AY48" i="59" s="1"/>
  <c r="AB48" i="59"/>
  <c r="W48" i="59"/>
  <c r="U48" i="59"/>
  <c r="Y48" i="59"/>
  <c r="S48" i="59"/>
  <c r="AE48" i="59" a="1"/>
  <c r="AE48" i="59" s="1"/>
  <c r="AA56" i="59"/>
  <c r="W56" i="59"/>
  <c r="Q56" i="59"/>
  <c r="BA56" i="59" s="1"/>
  <c r="Z56" i="59"/>
  <c r="AZ56" i="59" s="1"/>
  <c r="R56" i="59"/>
  <c r="AU56" i="59"/>
  <c r="S56" i="59"/>
  <c r="Y56" i="59"/>
  <c r="AB56" i="59"/>
  <c r="U56" i="59"/>
  <c r="V56" i="59"/>
  <c r="AY56" i="59" s="1"/>
  <c r="P56" i="59"/>
  <c r="W21" i="59"/>
  <c r="V21" i="59"/>
  <c r="AY21" i="59" s="1"/>
  <c r="P21" i="59"/>
  <c r="Y21" i="59"/>
  <c r="U29" i="59"/>
  <c r="Y29" i="59"/>
  <c r="Z29" i="59"/>
  <c r="AZ29" i="59" s="1"/>
  <c r="Q29" i="59"/>
  <c r="BA29" i="59" s="1"/>
  <c r="BB29" i="59" s="1"/>
  <c r="AE29" i="59" a="1"/>
  <c r="AE29" i="59" s="1"/>
  <c r="AU29" i="59"/>
  <c r="AB29" i="59"/>
  <c r="AA29" i="59"/>
  <c r="S29" i="59"/>
  <c r="W29" i="59"/>
  <c r="P29" i="59"/>
  <c r="R29" i="59"/>
  <c r="V29" i="59"/>
  <c r="AY29" i="59" s="1"/>
  <c r="W13" i="59"/>
  <c r="S13" i="59"/>
  <c r="Q13" i="59"/>
  <c r="BA13" i="59" s="1"/>
  <c r="BB13" i="59" s="1"/>
  <c r="AE13" i="59" a="1"/>
  <c r="AE13" i="59" s="1"/>
  <c r="AU13" i="59"/>
  <c r="Y13" i="59"/>
  <c r="AB13" i="59"/>
  <c r="AA13" i="59"/>
  <c r="P13" i="59"/>
  <c r="R13" i="59"/>
  <c r="V13" i="59"/>
  <c r="AY13" i="59" s="1"/>
  <c r="U13" i="59"/>
  <c r="Z13" i="59"/>
  <c r="AZ13" i="59" s="1"/>
  <c r="V64" i="58"/>
  <c r="AY64" i="58" s="1"/>
  <c r="Z64" i="58"/>
  <c r="AZ64" i="58" s="1"/>
  <c r="Y9" i="59"/>
  <c r="V9" i="59"/>
  <c r="AY9" i="59" s="1"/>
  <c r="R9" i="59"/>
  <c r="AB119" i="31"/>
  <c r="S119" i="31"/>
  <c r="R119" i="31"/>
  <c r="Z119" i="31"/>
  <c r="AZ119" i="31" s="1"/>
  <c r="AA119" i="31"/>
  <c r="AS119" i="31"/>
  <c r="AF119" i="31" s="1"/>
  <c r="Q119" i="31"/>
  <c r="BA119" i="31" s="1"/>
  <c r="Y119" i="31"/>
  <c r="W119" i="31"/>
  <c r="U119" i="31"/>
  <c r="V119" i="31"/>
  <c r="AY119" i="31" s="1"/>
  <c r="P119" i="31"/>
  <c r="Z68" i="59"/>
  <c r="AZ68" i="59" s="1"/>
  <c r="V68" i="59"/>
  <c r="AY68" i="59" s="1"/>
  <c r="V34" i="59"/>
  <c r="AY34" i="59" s="1"/>
  <c r="R69" i="59"/>
  <c r="AE58" i="59" a="1"/>
  <c r="AE58" i="59" s="1"/>
  <c r="AA55" i="59"/>
  <c r="U55" i="59"/>
  <c r="R19" i="59"/>
  <c r="AA9" i="59"/>
  <c r="P68" i="59"/>
  <c r="Q69" i="59"/>
  <c r="BA69" i="59" s="1"/>
  <c r="Z9" i="59"/>
  <c r="AZ9" i="59" s="1"/>
  <c r="AU34" i="59"/>
  <c r="AU61" i="32"/>
  <c r="AV30" i="32" s="1"/>
  <c r="R61" i="32"/>
  <c r="V61" i="32"/>
  <c r="AY61" i="32" s="1"/>
  <c r="P61" i="32"/>
  <c r="U61" i="32"/>
  <c r="Y61" i="32"/>
  <c r="W61" i="32"/>
  <c r="AB61" i="32"/>
  <c r="Z61" i="32"/>
  <c r="AZ61" i="32" s="1"/>
  <c r="Q61" i="32"/>
  <c r="BA61" i="32" s="1"/>
  <c r="V60" i="43"/>
  <c r="AY60" i="43" s="1"/>
  <c r="R60" i="43"/>
  <c r="Z60" i="43"/>
  <c r="AZ60" i="43" s="1"/>
  <c r="AE60" i="43" a="1"/>
  <c r="AE60" i="43" s="1"/>
  <c r="U60" i="43"/>
  <c r="Y60" i="43"/>
  <c r="AA60" i="43"/>
  <c r="AU60" i="43"/>
  <c r="AV61" i="43" s="1"/>
  <c r="W60" i="43"/>
  <c r="Q60" i="43"/>
  <c r="BA60" i="43" s="1"/>
  <c r="BB60" i="43" s="1"/>
  <c r="P60" i="43"/>
  <c r="S60" i="43"/>
  <c r="AB60" i="43"/>
  <c r="Z13" i="43"/>
  <c r="AZ13" i="43" s="1"/>
  <c r="V13" i="43"/>
  <c r="AY13" i="43" s="1"/>
  <c r="W13" i="43"/>
  <c r="P13" i="43"/>
  <c r="AU13" i="43"/>
  <c r="Y13" i="43"/>
  <c r="U13" i="43"/>
  <c r="AB13" i="43"/>
  <c r="AE13" i="43" a="1"/>
  <c r="AE13" i="43" s="1"/>
  <c r="R13" i="43"/>
  <c r="AA13" i="43"/>
  <c r="Q13" i="43"/>
  <c r="BA13" i="43" s="1"/>
  <c r="BB13" i="43" s="1"/>
  <c r="V29" i="43"/>
  <c r="AY29" i="43" s="1"/>
  <c r="AB29" i="43"/>
  <c r="P29" i="43"/>
  <c r="Y29" i="43"/>
  <c r="AE29" i="43" a="1"/>
  <c r="AE29" i="43" s="1"/>
  <c r="W29" i="43"/>
  <c r="U29" i="43"/>
  <c r="S29" i="43"/>
  <c r="AU29" i="43"/>
  <c r="R29" i="43"/>
  <c r="Q29" i="43"/>
  <c r="BA29" i="43" s="1"/>
  <c r="BB29" i="43" s="1"/>
  <c r="Z29" i="43"/>
  <c r="AZ29" i="43" s="1"/>
  <c r="AU58" i="59"/>
  <c r="R68" i="59"/>
  <c r="Z35" i="59"/>
  <c r="AZ35" i="59" s="1"/>
  <c r="AA34" i="59"/>
  <c r="W34" i="59"/>
  <c r="P69" i="59"/>
  <c r="AS69" i="59"/>
  <c r="AF69" i="59" s="1"/>
  <c r="AA5" i="59"/>
  <c r="Y58" i="59"/>
  <c r="Z58" i="59"/>
  <c r="AZ58" i="59" s="1"/>
  <c r="Y55" i="59"/>
  <c r="Q55" i="59"/>
  <c r="BA55" i="59" s="1"/>
  <c r="S9" i="59"/>
  <c r="AB62" i="32"/>
  <c r="V62" i="32"/>
  <c r="AY62" i="32" s="1"/>
  <c r="R62" i="32"/>
  <c r="Z62" i="32"/>
  <c r="AZ62" i="32" s="1"/>
  <c r="AU62" i="32"/>
  <c r="W62" i="32"/>
  <c r="Y62" i="32"/>
  <c r="Q62" i="32"/>
  <c r="BA62" i="32" s="1"/>
  <c r="U62" i="32"/>
  <c r="S62" i="32"/>
  <c r="Z59" i="42"/>
  <c r="AZ59" i="42" s="1"/>
  <c r="W59" i="42"/>
  <c r="V59" i="42"/>
  <c r="AY59" i="42" s="1"/>
  <c r="AB59" i="42"/>
  <c r="R59" i="42"/>
  <c r="S59" i="42"/>
  <c r="Q59" i="42"/>
  <c r="BA59" i="42" s="1"/>
  <c r="AU59" i="42"/>
  <c r="AV10" i="42" s="1"/>
  <c r="U59" i="42"/>
  <c r="AA59" i="42"/>
  <c r="AE32" i="28" a="1"/>
  <c r="AE32" i="28" s="1"/>
  <c r="Q32" i="28"/>
  <c r="BA32" i="28" s="1"/>
  <c r="BB32" i="28" s="1"/>
  <c r="Y32" i="28"/>
  <c r="S32" i="28"/>
  <c r="V32" i="28"/>
  <c r="AY32" i="28" s="1"/>
  <c r="AB32" i="28"/>
  <c r="P32" i="28"/>
  <c r="U69" i="59"/>
  <c r="V69" i="59"/>
  <c r="AY69" i="59" s="1"/>
  <c r="W68" i="59"/>
  <c r="AS68" i="59"/>
  <c r="AF68" i="59" s="1"/>
  <c r="Y34" i="59"/>
  <c r="W9" i="59"/>
  <c r="S38" i="41"/>
  <c r="P38" i="41"/>
  <c r="AU38" i="41"/>
  <c r="U38" i="41"/>
  <c r="AA38" i="41"/>
  <c r="W38" i="41"/>
  <c r="Q38" i="41"/>
  <c r="BA38" i="41" s="1"/>
  <c r="Z38" i="41"/>
  <c r="AZ38" i="41" s="1"/>
  <c r="R38" i="41"/>
  <c r="Y38" i="41"/>
  <c r="AB38" i="41"/>
  <c r="V38" i="41"/>
  <c r="AY38" i="41" s="1"/>
  <c r="AA33" i="45"/>
  <c r="AE33" i="45" a="1"/>
  <c r="AE33" i="45" s="1"/>
  <c r="V33" i="45"/>
  <c r="AY33" i="45" s="1"/>
  <c r="Q33" i="45"/>
  <c r="BA33" i="45" s="1"/>
  <c r="BB33" i="45" s="1"/>
  <c r="Z33" i="45"/>
  <c r="AZ33" i="45" s="1"/>
  <c r="P33" i="45"/>
  <c r="W33" i="45"/>
  <c r="AB33" i="45"/>
  <c r="Y33" i="45"/>
  <c r="AU33" i="45"/>
  <c r="S33" i="45"/>
  <c r="U33" i="45"/>
  <c r="R33" i="45"/>
  <c r="Q5" i="47"/>
  <c r="BA5" i="47" s="1"/>
  <c r="Y5" i="47"/>
  <c r="AA5" i="47"/>
  <c r="V5" i="47"/>
  <c r="AY5" i="47" s="1"/>
  <c r="BB5" i="47" s="1"/>
  <c r="AU5" i="47"/>
  <c r="AB5" i="47"/>
  <c r="U5" i="47"/>
  <c r="R5" i="47"/>
  <c r="W5" i="47"/>
  <c r="Z5" i="47"/>
  <c r="AZ5" i="47" s="1"/>
  <c r="S5" i="47"/>
  <c r="D20" i="47"/>
  <c r="A20" i="47"/>
  <c r="R34" i="59"/>
  <c r="P19" i="59"/>
  <c r="AA58" i="59"/>
  <c r="Z69" i="59"/>
  <c r="AZ69" i="59" s="1"/>
  <c r="AB58" i="59"/>
  <c r="AB55" i="59"/>
  <c r="AB9" i="59"/>
  <c r="AU55" i="59"/>
  <c r="U63" i="28"/>
  <c r="S63" i="28"/>
  <c r="AE63" i="28" a="1"/>
  <c r="AE63" i="28" s="1"/>
  <c r="V63" i="28"/>
  <c r="AY63" i="28" s="1"/>
  <c r="Q63" i="28"/>
  <c r="BA63" i="28" s="1"/>
  <c r="BB63" i="28" s="1"/>
  <c r="P63" i="28"/>
  <c r="AA63" i="28"/>
  <c r="Y63" i="28"/>
  <c r="AS110" i="32"/>
  <c r="AF110" i="32" s="1"/>
  <c r="AB110" i="32"/>
  <c r="Q110" i="32"/>
  <c r="BA110" i="32" s="1"/>
  <c r="S110" i="32"/>
  <c r="Z34" i="35"/>
  <c r="AZ34" i="35" s="1"/>
  <c r="U34" i="35"/>
  <c r="P34" i="35"/>
  <c r="AB34" i="35"/>
  <c r="AU34" i="35"/>
  <c r="R34" i="35"/>
  <c r="AA34" i="35"/>
  <c r="Q34" i="35"/>
  <c r="BA34" i="35" s="1"/>
  <c r="Y34" i="35"/>
  <c r="V34" i="35"/>
  <c r="AY34" i="35" s="1"/>
  <c r="AE65" i="35" a="1"/>
  <c r="AE65" i="35" s="1"/>
  <c r="U65" i="35"/>
  <c r="V65" i="35"/>
  <c r="AY65" i="35" s="1"/>
  <c r="Y65" i="35"/>
  <c r="AA65" i="35"/>
  <c r="S65" i="35"/>
  <c r="Z65" i="35"/>
  <c r="AZ65" i="35" s="1"/>
  <c r="P65" i="35"/>
  <c r="Q65" i="35"/>
  <c r="BA65" i="35" s="1"/>
  <c r="BB65" i="35" s="1"/>
  <c r="R65" i="35"/>
  <c r="U9" i="59"/>
  <c r="AB69" i="59"/>
  <c r="W69" i="59"/>
  <c r="V58" i="59"/>
  <c r="AY58" i="59" s="1"/>
  <c r="AB68" i="59"/>
  <c r="Q68" i="59"/>
  <c r="BA68" i="59" s="1"/>
  <c r="U34" i="59"/>
  <c r="Y69" i="59"/>
  <c r="R58" i="59"/>
  <c r="U68" i="59"/>
  <c r="S35" i="59"/>
  <c r="Z5" i="59"/>
  <c r="AZ5" i="59" s="1"/>
  <c r="V18" i="59"/>
  <c r="AY18" i="59" s="1"/>
  <c r="Q9" i="59"/>
  <c r="BA9" i="59" s="1"/>
  <c r="AU9" i="59"/>
  <c r="AA61" i="32"/>
  <c r="Z4" i="40"/>
  <c r="AZ4" i="40" s="1"/>
  <c r="Y4" i="40"/>
  <c r="Q4" i="40"/>
  <c r="BA4" i="40" s="1"/>
  <c r="BB4" i="40" s="1"/>
  <c r="U4" i="40"/>
  <c r="S4" i="40"/>
  <c r="AA4" i="40"/>
  <c r="V4" i="40"/>
  <c r="AY4" i="40" s="1"/>
  <c r="R4" i="40"/>
  <c r="AU4" i="40"/>
  <c r="AV96" i="40" s="1"/>
  <c r="P4" i="40"/>
  <c r="W4" i="40"/>
  <c r="AB4" i="40"/>
  <c r="AU34" i="34"/>
  <c r="Q34" i="34"/>
  <c r="BA34" i="34" s="1"/>
  <c r="BB34" i="34" s="1"/>
  <c r="P34" i="34"/>
  <c r="AE34" i="34" a="1"/>
  <c r="AE34" i="34" s="1"/>
  <c r="D56" i="34"/>
  <c r="A56" i="34"/>
  <c r="Q15" i="37"/>
  <c r="BA15" i="37" s="1"/>
  <c r="BB15" i="37" s="1"/>
  <c r="AE15" i="37" a="1"/>
  <c r="AE15" i="37" s="1"/>
  <c r="V15" i="37"/>
  <c r="AY15" i="37" s="1"/>
  <c r="Z15" i="37"/>
  <c r="AZ15" i="37" s="1"/>
  <c r="R15" i="37"/>
  <c r="P15" i="37"/>
  <c r="AB15" i="37"/>
  <c r="A9" i="37"/>
  <c r="D9" i="37"/>
  <c r="AA22" i="41"/>
  <c r="V22" i="41"/>
  <c r="AY22" i="41" s="1"/>
  <c r="BB22" i="41" s="1"/>
  <c r="S22" i="41"/>
  <c r="AB22" i="41"/>
  <c r="R22" i="41"/>
  <c r="Y22" i="41"/>
  <c r="Q22" i="41"/>
  <c r="BA22" i="41" s="1"/>
  <c r="W44" i="28"/>
  <c r="A118" i="38"/>
  <c r="D118" i="38"/>
  <c r="Q103" i="33"/>
  <c r="BA103" i="33" s="1"/>
  <c r="P103" i="33"/>
  <c r="Z103" i="33"/>
  <c r="AZ103" i="33" s="1"/>
  <c r="AB40" i="34"/>
  <c r="Y40" i="34"/>
  <c r="AA40" i="34"/>
  <c r="W40" i="34"/>
  <c r="P61" i="36"/>
  <c r="Z61" i="36"/>
  <c r="AZ61" i="36" s="1"/>
  <c r="V61" i="36"/>
  <c r="AY61" i="36" s="1"/>
  <c r="Q44" i="40"/>
  <c r="BA44" i="40" s="1"/>
  <c r="W44" i="40"/>
  <c r="Y44" i="40"/>
  <c r="AB44" i="40"/>
  <c r="Z44" i="40"/>
  <c r="AZ44" i="40" s="1"/>
  <c r="V44" i="40"/>
  <c r="AY44" i="40" s="1"/>
  <c r="S44" i="40"/>
  <c r="P44" i="40"/>
  <c r="Z6" i="41"/>
  <c r="AZ6" i="41" s="1"/>
  <c r="R6" i="41"/>
  <c r="V6" i="41"/>
  <c r="AY6" i="41" s="1"/>
  <c r="U6" i="41"/>
  <c r="P6" i="41"/>
  <c r="Q6" i="41"/>
  <c r="BA6" i="41" s="1"/>
  <c r="W6" i="41"/>
  <c r="AA6" i="41"/>
  <c r="W11" i="42"/>
  <c r="Q11" i="42"/>
  <c r="BA11" i="42" s="1"/>
  <c r="S11" i="42"/>
  <c r="AU11" i="42"/>
  <c r="V11" i="42"/>
  <c r="AY11" i="42" s="1"/>
  <c r="P11" i="42"/>
  <c r="R11" i="42"/>
  <c r="AA11" i="42"/>
  <c r="AB28" i="42"/>
  <c r="Y28" i="42"/>
  <c r="W28" i="42"/>
  <c r="R28" i="42"/>
  <c r="Q28" i="42"/>
  <c r="BA28" i="42" s="1"/>
  <c r="U28" i="42"/>
  <c r="S28" i="42"/>
  <c r="AA28" i="42"/>
  <c r="Z28" i="42"/>
  <c r="AZ28" i="42" s="1"/>
  <c r="Z13" i="44"/>
  <c r="AZ13" i="44" s="1"/>
  <c r="AB13" i="44"/>
  <c r="Y13" i="44"/>
  <c r="U13" i="44"/>
  <c r="AA13" i="44"/>
  <c r="S13" i="44"/>
  <c r="AU13" i="44"/>
  <c r="P13" i="44"/>
  <c r="R13" i="44"/>
  <c r="W7" i="45"/>
  <c r="U7" i="45"/>
  <c r="Q7" i="45"/>
  <c r="BA7" i="45" s="1"/>
  <c r="Z7" i="45"/>
  <c r="AZ7" i="45" s="1"/>
  <c r="S7" i="45"/>
  <c r="P7" i="45"/>
  <c r="Y7" i="45"/>
  <c r="V7" i="45"/>
  <c r="AY7" i="45" s="1"/>
  <c r="D49" i="47"/>
  <c r="AH49" i="47" s="1"/>
  <c r="A49" i="47"/>
  <c r="D118" i="47"/>
  <c r="A118" i="47"/>
  <c r="S55" i="28"/>
  <c r="Q55" i="28"/>
  <c r="BA55" i="28" s="1"/>
  <c r="P55" i="28"/>
  <c r="A83" i="38"/>
  <c r="D83" i="38"/>
  <c r="Z3" i="44"/>
  <c r="AZ3" i="44" s="1"/>
  <c r="Q3" i="44"/>
  <c r="BA3" i="44" s="1"/>
  <c r="BB3" i="44" s="1"/>
  <c r="V3" i="44"/>
  <c r="AY3" i="44" s="1"/>
  <c r="S3" i="44"/>
  <c r="W3" i="44"/>
  <c r="R3" i="44"/>
  <c r="AA3" i="44"/>
  <c r="U3" i="44"/>
  <c r="AB3" i="44"/>
  <c r="Y3" i="44"/>
  <c r="P3" i="44"/>
  <c r="AU3" i="44"/>
  <c r="A79" i="39"/>
  <c r="D79" i="39"/>
  <c r="V57" i="38"/>
  <c r="AY57" i="38" s="1"/>
  <c r="W57" i="38"/>
  <c r="AE57" i="38" a="1"/>
  <c r="AE57" i="38" s="1"/>
  <c r="AB57" i="38"/>
  <c r="Y57" i="38"/>
  <c r="P57" i="38"/>
  <c r="AU57" i="38"/>
  <c r="AV35" i="38" s="1"/>
  <c r="Q127" i="41"/>
  <c r="BA127" i="41" s="1"/>
  <c r="BB127" i="41" s="1"/>
  <c r="R127" i="41"/>
  <c r="S127" i="41"/>
  <c r="AA127" i="41"/>
  <c r="U127" i="41"/>
  <c r="V127" i="41"/>
  <c r="AY127" i="41" s="1"/>
  <c r="AB127" i="41"/>
  <c r="AE127" i="41" a="1"/>
  <c r="AE127" i="41" s="1"/>
  <c r="Z127" i="41"/>
  <c r="AZ127" i="41" s="1"/>
  <c r="R35" i="42"/>
  <c r="V35" i="42"/>
  <c r="AY35" i="42" s="1"/>
  <c r="Y35" i="42"/>
  <c r="Q35" i="42"/>
  <c r="BA35" i="42" s="1"/>
  <c r="BB35" i="42" s="1"/>
  <c r="AU35" i="42"/>
  <c r="AE35" i="42" a="1"/>
  <c r="AE35" i="42" s="1"/>
  <c r="W35" i="42"/>
  <c r="AA35" i="42"/>
  <c r="D36" i="28"/>
  <c r="A36" i="28"/>
  <c r="U46" i="32"/>
  <c r="AB46" i="32"/>
  <c r="D53" i="32"/>
  <c r="A53" i="32"/>
  <c r="P17" i="34"/>
  <c r="V17" i="34"/>
  <c r="AY17" i="34" s="1"/>
  <c r="BB17" i="34" s="1"/>
  <c r="W17" i="34"/>
  <c r="Y17" i="34"/>
  <c r="U17" i="34"/>
  <c r="AB46" i="41"/>
  <c r="W46" i="41"/>
  <c r="AA46" i="41"/>
  <c r="S46" i="41"/>
  <c r="V46" i="41"/>
  <c r="AY46" i="41" s="1"/>
  <c r="Z46" i="41"/>
  <c r="AZ46" i="41" s="1"/>
  <c r="AU46" i="41"/>
  <c r="R46" i="41"/>
  <c r="AU49" i="44"/>
  <c r="U49" i="44"/>
  <c r="V49" i="44"/>
  <c r="AY49" i="44" s="1"/>
  <c r="AB49" i="44"/>
  <c r="W49" i="44"/>
  <c r="AA49" i="44"/>
  <c r="Q49" i="44"/>
  <c r="BA49" i="44" s="1"/>
  <c r="Y49" i="44"/>
  <c r="A79" i="47"/>
  <c r="D79" i="47"/>
  <c r="Z53" i="33"/>
  <c r="AZ53" i="33" s="1"/>
  <c r="W53" i="33"/>
  <c r="Q123" i="34"/>
  <c r="BA123" i="34" s="1"/>
  <c r="AB123" i="34"/>
  <c r="AS123" i="34"/>
  <c r="AF123" i="34" s="1"/>
  <c r="P123" i="34"/>
  <c r="P38" i="36"/>
  <c r="W38" i="36"/>
  <c r="AU38" i="36"/>
  <c r="V38" i="36"/>
  <c r="AY38" i="36" s="1"/>
  <c r="Y38" i="36"/>
  <c r="P9" i="36"/>
  <c r="S9" i="36"/>
  <c r="V9" i="36"/>
  <c r="AY9" i="36" s="1"/>
  <c r="Y9" i="36"/>
  <c r="W9" i="36"/>
  <c r="R69" i="37"/>
  <c r="S69" i="37"/>
  <c r="AS69" i="37"/>
  <c r="AF69" i="37" s="1"/>
  <c r="W69" i="37"/>
  <c r="V69" i="37"/>
  <c r="AY69" i="37" s="1"/>
  <c r="U69" i="37"/>
  <c r="AA103" i="41"/>
  <c r="Q103" i="41"/>
  <c r="BA103" i="41" s="1"/>
  <c r="Z103" i="41"/>
  <c r="AZ103" i="41" s="1"/>
  <c r="W103" i="41"/>
  <c r="Y103" i="41"/>
  <c r="P103" i="41"/>
  <c r="AS103" i="41"/>
  <c r="AF103" i="41" s="1"/>
  <c r="U103" i="41"/>
  <c r="W62" i="41"/>
  <c r="AE62" i="41" a="1"/>
  <c r="AE62" i="41" s="1"/>
  <c r="U62" i="41"/>
  <c r="Y62" i="41"/>
  <c r="AA62" i="41"/>
  <c r="Q62" i="41"/>
  <c r="BA62" i="41" s="1"/>
  <c r="BB62" i="41" s="1"/>
  <c r="P62" i="41"/>
  <c r="AA30" i="41"/>
  <c r="V30" i="41"/>
  <c r="AY30" i="41" s="1"/>
  <c r="S30" i="41"/>
  <c r="AE30" i="41" a="1"/>
  <c r="AE30" i="41" s="1"/>
  <c r="W30" i="41"/>
  <c r="P30" i="41"/>
  <c r="Q30" i="41"/>
  <c r="BA30" i="41" s="1"/>
  <c r="BB30" i="41" s="1"/>
  <c r="Y30" i="41"/>
  <c r="Z30" i="41"/>
  <c r="AZ30" i="41" s="1"/>
  <c r="AA2" i="42"/>
  <c r="W2" i="42"/>
  <c r="AB2" i="42"/>
  <c r="Q2" i="42"/>
  <c r="BA2" i="42" s="1"/>
  <c r="BB2" i="42" s="1"/>
  <c r="AE2" i="42" a="1"/>
  <c r="AE2" i="42" s="1"/>
  <c r="R2" i="42"/>
  <c r="V2" i="42"/>
  <c r="AY2" i="42" s="1"/>
  <c r="AB21" i="46"/>
  <c r="W21" i="46"/>
  <c r="R21" i="46"/>
  <c r="Q21" i="46"/>
  <c r="BA21" i="46" s="1"/>
  <c r="BB21" i="46" s="1"/>
  <c r="U21" i="46"/>
  <c r="S21" i="46"/>
  <c r="Y21" i="46"/>
  <c r="P21" i="46"/>
  <c r="AU21" i="46"/>
  <c r="Z21" i="46"/>
  <c r="AZ21" i="46" s="1"/>
  <c r="V36" i="47"/>
  <c r="AY36" i="47" s="1"/>
  <c r="BB36" i="47" s="1"/>
  <c r="U36" i="47"/>
  <c r="AA36" i="47"/>
  <c r="AB36" i="47"/>
  <c r="P36" i="47"/>
  <c r="Q36" i="47"/>
  <c r="BA36" i="47" s="1"/>
  <c r="W36" i="47"/>
  <c r="S36" i="47"/>
  <c r="D126" i="46"/>
  <c r="AW126" i="46" s="1"/>
  <c r="A126" i="46"/>
  <c r="A19" i="44"/>
  <c r="D19" i="44"/>
  <c r="V11" i="44"/>
  <c r="AY11" i="44" s="1"/>
  <c r="Z11" i="44"/>
  <c r="AZ11" i="44" s="1"/>
  <c r="U11" i="44"/>
  <c r="Y11" i="44"/>
  <c r="S11" i="44"/>
  <c r="Q11" i="44"/>
  <c r="BA11" i="44" s="1"/>
  <c r="AB11" i="44"/>
  <c r="P11" i="44"/>
  <c r="R11" i="44"/>
  <c r="AU11" i="44"/>
  <c r="W11" i="44"/>
  <c r="AA11" i="44"/>
  <c r="A58" i="41"/>
  <c r="D58" i="41"/>
  <c r="AU50" i="31"/>
  <c r="S50" i="31"/>
  <c r="W11" i="32"/>
  <c r="Z11" i="32"/>
  <c r="AZ11" i="32" s="1"/>
  <c r="BB11" i="32" s="1"/>
  <c r="R11" i="32"/>
  <c r="S11" i="32"/>
  <c r="S111" i="32"/>
  <c r="AB111" i="32"/>
  <c r="W111" i="32"/>
  <c r="AA111" i="32"/>
  <c r="P32" i="36"/>
  <c r="U32" i="36"/>
  <c r="R32" i="36"/>
  <c r="Y32" i="36"/>
  <c r="D36" i="37"/>
  <c r="A36" i="37"/>
  <c r="R108" i="40"/>
  <c r="Q108" i="40"/>
  <c r="BA108" i="40" s="1"/>
  <c r="Y108" i="40"/>
  <c r="U108" i="40"/>
  <c r="S108" i="40"/>
  <c r="W108" i="40"/>
  <c r="AB108" i="40"/>
  <c r="P108" i="40"/>
  <c r="AU36" i="42"/>
  <c r="AA36" i="42"/>
  <c r="Y36" i="42"/>
  <c r="R36" i="42"/>
  <c r="Q36" i="42"/>
  <c r="BA36" i="42" s="1"/>
  <c r="BB36" i="42" s="1"/>
  <c r="Z36" i="42"/>
  <c r="AZ36" i="42" s="1"/>
  <c r="W36" i="42"/>
  <c r="V36" i="42"/>
  <c r="AY36" i="42" s="1"/>
  <c r="S34" i="44"/>
  <c r="AA34" i="44"/>
  <c r="Y34" i="44"/>
  <c r="Z34" i="44"/>
  <c r="AZ34" i="44" s="1"/>
  <c r="AB34" i="44"/>
  <c r="AE34" i="44" a="1"/>
  <c r="AE34" i="44" s="1"/>
  <c r="W34" i="44"/>
  <c r="Q34" i="44"/>
  <c r="BA34" i="44" s="1"/>
  <c r="BB34" i="44" s="1"/>
  <c r="AU34" i="44"/>
  <c r="AV82" i="44" s="1"/>
  <c r="D82" i="44" s="1"/>
  <c r="D93" i="45"/>
  <c r="A93" i="45"/>
  <c r="W40" i="44"/>
  <c r="Q40" i="44"/>
  <c r="BA40" i="44" s="1"/>
  <c r="BB40" i="44" s="1"/>
  <c r="AE40" i="44" a="1"/>
  <c r="AE40" i="44" s="1"/>
  <c r="Z40" i="44"/>
  <c r="AZ40" i="44" s="1"/>
  <c r="Y40" i="44"/>
  <c r="V40" i="44"/>
  <c r="AY40" i="44" s="1"/>
  <c r="R40" i="44"/>
  <c r="U40" i="44"/>
  <c r="P40" i="44"/>
  <c r="S40" i="44"/>
  <c r="AB40" i="44"/>
  <c r="AU40" i="44"/>
  <c r="AV4" i="44" s="1"/>
  <c r="AA40" i="44"/>
  <c r="R79" i="45"/>
  <c r="AB79" i="45"/>
  <c r="Z79" i="45"/>
  <c r="AZ79" i="45" s="1"/>
  <c r="P79" i="45"/>
  <c r="Q79" i="45"/>
  <c r="BA79" i="45" s="1"/>
  <c r="BB79" i="45" s="1"/>
  <c r="Y79" i="45"/>
  <c r="AE79" i="45" a="1"/>
  <c r="AE79" i="45" s="1"/>
  <c r="W79" i="45"/>
  <c r="S79" i="45"/>
  <c r="U79" i="45"/>
  <c r="Q17" i="38"/>
  <c r="BA17" i="38" s="1"/>
  <c r="U17" i="38"/>
  <c r="AB17" i="38"/>
  <c r="P17" i="38"/>
  <c r="AU17" i="38"/>
  <c r="W17" i="38"/>
  <c r="Y17" i="38"/>
  <c r="Q33" i="38"/>
  <c r="BA33" i="38" s="1"/>
  <c r="AU33" i="38"/>
  <c r="W33" i="38"/>
  <c r="S33" i="38"/>
  <c r="Z33" i="38"/>
  <c r="AZ33" i="38" s="1"/>
  <c r="BB33" i="38" s="1"/>
  <c r="AA33" i="38"/>
  <c r="AB33" i="38"/>
  <c r="V36" i="40"/>
  <c r="AY36" i="40" s="1"/>
  <c r="AE36" i="40" a="1"/>
  <c r="AE36" i="40" s="1"/>
  <c r="U36" i="40"/>
  <c r="W36" i="40"/>
  <c r="Y36" i="40"/>
  <c r="S36" i="40"/>
  <c r="P36" i="40"/>
  <c r="P52" i="40"/>
  <c r="W52" i="40"/>
  <c r="Q52" i="40"/>
  <c r="BA52" i="40" s="1"/>
  <c r="BB52" i="40" s="1"/>
  <c r="Y52" i="40"/>
  <c r="R54" i="41"/>
  <c r="AA54" i="41"/>
  <c r="P54" i="41"/>
  <c r="AB54" i="41"/>
  <c r="U54" i="41"/>
  <c r="Q54" i="41"/>
  <c r="BA54" i="41" s="1"/>
  <c r="R94" i="42"/>
  <c r="V94" i="42"/>
  <c r="AY94" i="42" s="1"/>
  <c r="Q94" i="42"/>
  <c r="BA94" i="42" s="1"/>
  <c r="U94" i="42"/>
  <c r="Z94" i="42"/>
  <c r="AZ94" i="42" s="1"/>
  <c r="S94" i="42"/>
  <c r="AA94" i="42"/>
  <c r="AS94" i="42"/>
  <c r="AF94" i="42" s="1"/>
  <c r="P94" i="42"/>
  <c r="AB45" i="43"/>
  <c r="W45" i="43"/>
  <c r="P45" i="43"/>
  <c r="Q45" i="43"/>
  <c r="BA45" i="43" s="1"/>
  <c r="BB45" i="43" s="1"/>
  <c r="Z45" i="43"/>
  <c r="AZ45" i="43" s="1"/>
  <c r="U45" i="43"/>
  <c r="V45" i="43"/>
  <c r="AY45" i="43" s="1"/>
  <c r="R45" i="43"/>
  <c r="P101" i="44"/>
  <c r="U101" i="44"/>
  <c r="W92" i="44"/>
  <c r="AS92" i="44"/>
  <c r="AF92" i="44" s="1"/>
  <c r="Z92" i="44"/>
  <c r="AZ92" i="44" s="1"/>
  <c r="Y92" i="44"/>
  <c r="S92" i="44"/>
  <c r="V92" i="44"/>
  <c r="AY92" i="44" s="1"/>
  <c r="AB92" i="44"/>
  <c r="U92" i="44"/>
  <c r="R92" i="44"/>
  <c r="P92" i="44"/>
  <c r="AA92" i="44"/>
  <c r="Q92" i="44"/>
  <c r="BA92" i="44" s="1"/>
  <c r="P74" i="44"/>
  <c r="W74" i="44"/>
  <c r="U74" i="44"/>
  <c r="R74" i="44"/>
  <c r="AS74" i="44"/>
  <c r="AF74" i="44" s="1"/>
  <c r="Q74" i="44"/>
  <c r="BA74" i="44" s="1"/>
  <c r="Z74" i="44"/>
  <c r="AZ74" i="44" s="1"/>
  <c r="V74" i="44"/>
  <c r="AY74" i="44" s="1"/>
  <c r="BB74" i="44" s="1"/>
  <c r="AB74" i="44"/>
  <c r="AA74" i="44"/>
  <c r="Y74" i="44"/>
  <c r="A107" i="43"/>
  <c r="D107" i="43"/>
  <c r="P40" i="28"/>
  <c r="Q40" i="28"/>
  <c r="BA40" i="28" s="1"/>
  <c r="Y40" i="28"/>
  <c r="U61" i="28"/>
  <c r="P61" i="28"/>
  <c r="V61" i="28"/>
  <c r="AY61" i="28" s="1"/>
  <c r="W61" i="28"/>
  <c r="Y128" i="44"/>
  <c r="S128" i="44"/>
  <c r="Z123" i="44"/>
  <c r="AZ123" i="44" s="1"/>
  <c r="V123" i="44"/>
  <c r="AY123" i="44" s="1"/>
  <c r="AA110" i="44"/>
  <c r="AB110" i="44"/>
  <c r="R110" i="44"/>
  <c r="Z110" i="44"/>
  <c r="AZ110" i="44" s="1"/>
  <c r="Y84" i="44"/>
  <c r="U84" i="44"/>
  <c r="W84" i="44"/>
  <c r="S84" i="44"/>
  <c r="P84" i="44"/>
  <c r="AB84" i="44"/>
  <c r="AE84" i="44" a="1"/>
  <c r="AE84" i="44" s="1"/>
  <c r="R84" i="44"/>
  <c r="S42" i="44"/>
  <c r="R42" i="44"/>
  <c r="AU42" i="44"/>
  <c r="Y42" i="44"/>
  <c r="P42" i="44"/>
  <c r="Z42" i="44"/>
  <c r="AZ42" i="44" s="1"/>
  <c r="D114" i="38"/>
  <c r="A114" i="38"/>
  <c r="R78" i="46"/>
  <c r="AB78" i="46"/>
  <c r="V78" i="46"/>
  <c r="AY78" i="46" s="1"/>
  <c r="Z78" i="46"/>
  <c r="AZ78" i="46" s="1"/>
  <c r="Y78" i="46"/>
  <c r="U78" i="46"/>
  <c r="V15" i="28"/>
  <c r="AY15" i="28" s="1"/>
  <c r="V40" i="28"/>
  <c r="AY40" i="28" s="1"/>
  <c r="S61" i="28"/>
  <c r="Q103" i="28"/>
  <c r="BA103" i="28" s="1"/>
  <c r="AB103" i="28"/>
  <c r="W103" i="28"/>
  <c r="U129" i="44"/>
  <c r="W129" i="44"/>
  <c r="AS129" i="44"/>
  <c r="AF129" i="44" s="1"/>
  <c r="Z129" i="44"/>
  <c r="AZ129" i="44" s="1"/>
  <c r="BB129" i="44" s="1"/>
  <c r="Y129" i="44"/>
  <c r="S129" i="44"/>
  <c r="P129" i="44"/>
  <c r="AB129" i="44"/>
  <c r="R129" i="44"/>
  <c r="U44" i="44"/>
  <c r="Z44" i="44"/>
  <c r="AZ44" i="44" s="1"/>
  <c r="S44" i="44"/>
  <c r="W44" i="44"/>
  <c r="AB44" i="44"/>
  <c r="V44" i="44"/>
  <c r="AY44" i="44" s="1"/>
  <c r="R44" i="44"/>
  <c r="P44" i="44"/>
  <c r="AA44" i="44"/>
  <c r="Q44" i="44"/>
  <c r="BA44" i="44" s="1"/>
  <c r="S46" i="44"/>
  <c r="U46" i="44"/>
  <c r="V46" i="44"/>
  <c r="AY46" i="44" s="1"/>
  <c r="BB46" i="44" s="1"/>
  <c r="D76" i="39"/>
  <c r="A76" i="39"/>
  <c r="W100" i="45"/>
  <c r="S100" i="45"/>
  <c r="U100" i="45"/>
  <c r="R100" i="45"/>
  <c r="AA100" i="45"/>
  <c r="P100" i="45"/>
  <c r="Q100" i="45"/>
  <c r="BA100" i="45" s="1"/>
  <c r="AB100" i="45"/>
  <c r="Y100" i="45"/>
  <c r="Z100" i="45"/>
  <c r="AZ100" i="45" s="1"/>
  <c r="BB100" i="45" s="1"/>
  <c r="V75" i="45"/>
  <c r="AY75" i="45" s="1"/>
  <c r="R75" i="45"/>
  <c r="W64" i="46"/>
  <c r="P64" i="46"/>
  <c r="U64" i="46"/>
  <c r="V64" i="46"/>
  <c r="AY64" i="46" s="1"/>
  <c r="AA64" i="46"/>
  <c r="D30" i="46"/>
  <c r="AW30" i="46" s="1"/>
  <c r="A30" i="46"/>
  <c r="P10" i="47"/>
  <c r="R10" i="47"/>
  <c r="S103" i="28"/>
  <c r="Z40" i="28"/>
  <c r="AZ40" i="28" s="1"/>
  <c r="AA61" i="28"/>
  <c r="D56" i="28"/>
  <c r="S56" i="28"/>
  <c r="Z56" i="28"/>
  <c r="AZ56" i="28" s="1"/>
  <c r="AB56" i="28"/>
  <c r="V84" i="44"/>
  <c r="AY84" i="44" s="1"/>
  <c r="Y123" i="44"/>
  <c r="AU26" i="44"/>
  <c r="S26" i="44"/>
  <c r="AA26" i="44"/>
  <c r="R26" i="44"/>
  <c r="Q26" i="44"/>
  <c r="BA26" i="44" s="1"/>
  <c r="P26" i="44"/>
  <c r="Y26" i="44"/>
  <c r="W26" i="44"/>
  <c r="W36" i="44"/>
  <c r="Q36" i="44"/>
  <c r="BA36" i="44" s="1"/>
  <c r="BB36" i="44" s="1"/>
  <c r="AE36" i="44" a="1"/>
  <c r="AE36" i="44" s="1"/>
  <c r="Z36" i="44"/>
  <c r="AZ36" i="44" s="1"/>
  <c r="Y36" i="44"/>
  <c r="V36" i="44"/>
  <c r="AY36" i="44" s="1"/>
  <c r="R36" i="44"/>
  <c r="U36" i="44"/>
  <c r="P36" i="44"/>
  <c r="S36" i="44"/>
  <c r="AB36" i="44"/>
  <c r="S16" i="44"/>
  <c r="AA16" i="44"/>
  <c r="Q16" i="44"/>
  <c r="BA16" i="44" s="1"/>
  <c r="D127" i="46"/>
  <c r="AW127" i="46" s="1"/>
  <c r="A127" i="46"/>
  <c r="AB41" i="39"/>
  <c r="Y41" i="39"/>
  <c r="Q41" i="39"/>
  <c r="BA41" i="39" s="1"/>
  <c r="V41" i="39"/>
  <c r="AY41" i="39" s="1"/>
  <c r="BB41" i="39" s="1"/>
  <c r="U41" i="39"/>
  <c r="S41" i="39"/>
  <c r="AA41" i="39"/>
  <c r="Z41" i="39"/>
  <c r="AZ41" i="39" s="1"/>
  <c r="W41" i="39"/>
  <c r="AU41" i="39"/>
  <c r="AV128" i="39" s="1"/>
  <c r="A41" i="40"/>
  <c r="D41" i="40"/>
  <c r="AA57" i="40"/>
  <c r="Q89" i="40"/>
  <c r="BA89" i="40" s="1"/>
  <c r="BB89" i="40" s="1"/>
  <c r="R89" i="40"/>
  <c r="S89" i="40"/>
  <c r="Q42" i="47"/>
  <c r="BA42" i="47" s="1"/>
  <c r="BB42" i="47" s="1"/>
  <c r="V42" i="47"/>
  <c r="AY42" i="47" s="1"/>
  <c r="S42" i="47"/>
  <c r="P42" i="47"/>
  <c r="AB42" i="47"/>
  <c r="AU42" i="47"/>
  <c r="U42" i="47"/>
  <c r="Z42" i="47"/>
  <c r="AZ42" i="47" s="1"/>
  <c r="S95" i="48"/>
  <c r="V95" i="48"/>
  <c r="AY95" i="48" s="1"/>
  <c r="R95" i="48"/>
  <c r="U95" i="48"/>
  <c r="Q95" i="48"/>
  <c r="BA95" i="48" s="1"/>
  <c r="AS95" i="48"/>
  <c r="AF95" i="48" s="1"/>
  <c r="P95" i="48"/>
  <c r="Z95" i="48"/>
  <c r="AZ95" i="48" s="1"/>
  <c r="AA95" i="48"/>
  <c r="AB95" i="48"/>
  <c r="Y95" i="48"/>
  <c r="V3" i="55"/>
  <c r="AY3" i="55" s="1"/>
  <c r="U3" i="55"/>
  <c r="AB3" i="55"/>
  <c r="S3" i="55"/>
  <c r="R3" i="55"/>
  <c r="Y3" i="55"/>
  <c r="AA3" i="55"/>
  <c r="P3" i="55"/>
  <c r="Q3" i="55"/>
  <c r="BA3" i="55" s="1"/>
  <c r="Z3" i="55"/>
  <c r="AZ3" i="55" s="1"/>
  <c r="AU3" i="55"/>
  <c r="V103" i="28"/>
  <c r="AY103" i="28" s="1"/>
  <c r="BB103" i="28" s="1"/>
  <c r="AA40" i="28"/>
  <c r="AA56" i="28"/>
  <c r="AU61" i="28"/>
  <c r="AA123" i="28"/>
  <c r="Z123" i="28"/>
  <c r="AZ123" i="28" s="1"/>
  <c r="Z125" i="28"/>
  <c r="AZ125" i="28" s="1"/>
  <c r="S125" i="28"/>
  <c r="V125" i="28"/>
  <c r="AY125" i="28" s="1"/>
  <c r="A122" i="46"/>
  <c r="D94" i="45"/>
  <c r="Z84" i="44"/>
  <c r="AZ84" i="44" s="1"/>
  <c r="AB123" i="44"/>
  <c r="V93" i="44"/>
  <c r="AY93" i="44" s="1"/>
  <c r="Q93" i="44"/>
  <c r="BA93" i="44" s="1"/>
  <c r="U93" i="44"/>
  <c r="P93" i="44"/>
  <c r="S93" i="44"/>
  <c r="AA93" i="44"/>
  <c r="Z93" i="44"/>
  <c r="AZ93" i="44" s="1"/>
  <c r="Y93" i="44"/>
  <c r="W93" i="44"/>
  <c r="Y55" i="44"/>
  <c r="P55" i="44"/>
  <c r="W55" i="44"/>
  <c r="A36" i="44"/>
  <c r="D36" i="44"/>
  <c r="AE70" i="44" a="1"/>
  <c r="AE70" i="44" s="1"/>
  <c r="P70" i="44"/>
  <c r="AA70" i="44"/>
  <c r="AB70" i="44"/>
  <c r="Q70" i="44"/>
  <c r="BA70" i="44" s="1"/>
  <c r="BB70" i="44" s="1"/>
  <c r="S70" i="44"/>
  <c r="W70" i="44"/>
  <c r="Z70" i="44"/>
  <c r="AZ70" i="44" s="1"/>
  <c r="A94" i="41"/>
  <c r="D94" i="41"/>
  <c r="A123" i="41"/>
  <c r="D123" i="41"/>
  <c r="AS120" i="45"/>
  <c r="AF120" i="45" s="1"/>
  <c r="Q120" i="45"/>
  <c r="BA120" i="45" s="1"/>
  <c r="P120" i="45"/>
  <c r="S120" i="45"/>
  <c r="AB120" i="45"/>
  <c r="R120" i="45"/>
  <c r="W120" i="45"/>
  <c r="Y120" i="45"/>
  <c r="AE50" i="44" a="1"/>
  <c r="AE50" i="44" s="1"/>
  <c r="P50" i="44"/>
  <c r="AA50" i="44"/>
  <c r="AU50" i="44"/>
  <c r="Z50" i="44"/>
  <c r="AZ50" i="44" s="1"/>
  <c r="V50" i="44"/>
  <c r="AY50" i="44" s="1"/>
  <c r="W50" i="44"/>
  <c r="R50" i="44"/>
  <c r="U50" i="44"/>
  <c r="S50" i="44"/>
  <c r="Y50" i="44"/>
  <c r="Q50" i="44"/>
  <c r="BA50" i="44" s="1"/>
  <c r="BB50" i="44" s="1"/>
  <c r="S11" i="55"/>
  <c r="W11" i="55"/>
  <c r="AB11" i="55"/>
  <c r="U11" i="55"/>
  <c r="R11" i="55"/>
  <c r="V11" i="55"/>
  <c r="AY11" i="55" s="1"/>
  <c r="AA11" i="55"/>
  <c r="Y11" i="55"/>
  <c r="Q11" i="55"/>
  <c r="BA11" i="55" s="1"/>
  <c r="BB11" i="55" s="1"/>
  <c r="AE11" i="55" a="1"/>
  <c r="AE11" i="55" s="1"/>
  <c r="Z11" i="55"/>
  <c r="AZ11" i="55" s="1"/>
  <c r="P11" i="55"/>
  <c r="G54" i="46"/>
  <c r="AA103" i="28"/>
  <c r="R40" i="28"/>
  <c r="V56" i="28"/>
  <c r="AY56" i="28" s="1"/>
  <c r="A39" i="28"/>
  <c r="Y61" i="28"/>
  <c r="V90" i="28"/>
  <c r="AY90" i="28" s="1"/>
  <c r="S90" i="28"/>
  <c r="AB90" i="28"/>
  <c r="U90" i="28"/>
  <c r="Z66" i="28"/>
  <c r="AZ66" i="28" s="1"/>
  <c r="AB66" i="28"/>
  <c r="V66" i="28"/>
  <c r="AY66" i="28" s="1"/>
  <c r="A72" i="45"/>
  <c r="Q84" i="44"/>
  <c r="BA84" i="44" s="1"/>
  <c r="BB84" i="44" s="1"/>
  <c r="AB118" i="44"/>
  <c r="Z65" i="44"/>
  <c r="AZ65" i="44" s="1"/>
  <c r="Y65" i="44"/>
  <c r="V65" i="44"/>
  <c r="AY65" i="44" s="1"/>
  <c r="AB65" i="44"/>
  <c r="W65" i="44"/>
  <c r="U65" i="44"/>
  <c r="S65" i="44"/>
  <c r="R65" i="44"/>
  <c r="S25" i="44"/>
  <c r="AE25" i="44" a="1"/>
  <c r="AE25" i="44" s="1"/>
  <c r="S89" i="44"/>
  <c r="P89" i="44"/>
  <c r="AE89" i="44" a="1"/>
  <c r="AE89" i="44" s="1"/>
  <c r="AB89" i="44"/>
  <c r="Z89" i="44"/>
  <c r="AZ89" i="44" s="1"/>
  <c r="V89" i="44"/>
  <c r="AY89" i="44" s="1"/>
  <c r="U89" i="44"/>
  <c r="AA89" i="44"/>
  <c r="R89" i="44"/>
  <c r="Q89" i="44"/>
  <c r="BA89" i="44" s="1"/>
  <c r="W89" i="44"/>
  <c r="AA87" i="45"/>
  <c r="AB87" i="45"/>
  <c r="Q87" i="45"/>
  <c r="BA87" i="45" s="1"/>
  <c r="Z87" i="45"/>
  <c r="AZ87" i="45" s="1"/>
  <c r="W87" i="45"/>
  <c r="Y87" i="45"/>
  <c r="U87" i="45"/>
  <c r="AS87" i="45"/>
  <c r="AF87" i="45" s="1"/>
  <c r="V87" i="45"/>
  <c r="AY87" i="45" s="1"/>
  <c r="S87" i="45"/>
  <c r="R87" i="45"/>
  <c r="U36" i="45"/>
  <c r="S36" i="45"/>
  <c r="AU36" i="45"/>
  <c r="R36" i="45"/>
  <c r="Y36" i="45"/>
  <c r="Q36" i="45"/>
  <c r="BA36" i="45" s="1"/>
  <c r="V36" i="45"/>
  <c r="AY36" i="45" s="1"/>
  <c r="AB36" i="45"/>
  <c r="D30" i="45"/>
  <c r="AH30" i="45" s="1"/>
  <c r="A30" i="45"/>
  <c r="W39" i="45"/>
  <c r="V39" i="45"/>
  <c r="AY39" i="45" s="1"/>
  <c r="Z19" i="45"/>
  <c r="AZ19" i="45" s="1"/>
  <c r="R19" i="45"/>
  <c r="Q19" i="45"/>
  <c r="BA19" i="45" s="1"/>
  <c r="Y19" i="45"/>
  <c r="P19" i="45"/>
  <c r="AU19" i="45"/>
  <c r="AV15" i="45" s="1"/>
  <c r="AB19" i="45"/>
  <c r="U19" i="45"/>
  <c r="AA19" i="45"/>
  <c r="Q34" i="38"/>
  <c r="BA34" i="38" s="1"/>
  <c r="BB34" i="38" s="1"/>
  <c r="V34" i="38"/>
  <c r="AY34" i="38" s="1"/>
  <c r="W25" i="39"/>
  <c r="R25" i="39"/>
  <c r="V25" i="39"/>
  <c r="AY25" i="39" s="1"/>
  <c r="AB25" i="39"/>
  <c r="Y25" i="39"/>
  <c r="S25" i="39"/>
  <c r="U25" i="39"/>
  <c r="Z25" i="39"/>
  <c r="AZ25" i="39" s="1"/>
  <c r="AU25" i="39"/>
  <c r="P25" i="39"/>
  <c r="Y33" i="39"/>
  <c r="U33" i="39"/>
  <c r="AB33" i="39"/>
  <c r="W33" i="39"/>
  <c r="R33" i="39"/>
  <c r="S33" i="39"/>
  <c r="Z33" i="39"/>
  <c r="AZ33" i="39" s="1"/>
  <c r="AA33" i="39"/>
  <c r="P33" i="39"/>
  <c r="AU33" i="39"/>
  <c r="AV79" i="39" s="1"/>
  <c r="AE33" i="39" a="1"/>
  <c r="AE33" i="39" s="1"/>
  <c r="Q33" i="39"/>
  <c r="BA33" i="39" s="1"/>
  <c r="BB33" i="39" s="1"/>
  <c r="AU58" i="43"/>
  <c r="AV43" i="43" s="1"/>
  <c r="Q58" i="43"/>
  <c r="BA58" i="43" s="1"/>
  <c r="BB58" i="43" s="1"/>
  <c r="V58" i="43"/>
  <c r="AY58" i="43" s="1"/>
  <c r="P58" i="43"/>
  <c r="Z58" i="43"/>
  <c r="AZ58" i="43" s="1"/>
  <c r="R58" i="43"/>
  <c r="S58" i="43"/>
  <c r="Y58" i="43"/>
  <c r="AB58" i="43"/>
  <c r="U58" i="43"/>
  <c r="AE58" i="43" a="1"/>
  <c r="AE58" i="43" s="1"/>
  <c r="AA58" i="43"/>
  <c r="U34" i="43"/>
  <c r="Y34" i="43"/>
  <c r="V34" i="43"/>
  <c r="AY34" i="43" s="1"/>
  <c r="S34" i="43"/>
  <c r="AB34" i="43"/>
  <c r="W34" i="43"/>
  <c r="AU34" i="43"/>
  <c r="R34" i="43"/>
  <c r="Z34" i="43"/>
  <c r="AZ34" i="43" s="1"/>
  <c r="Q34" i="43"/>
  <c r="BA34" i="43" s="1"/>
  <c r="AA34" i="43"/>
  <c r="U103" i="28"/>
  <c r="AU40" i="28"/>
  <c r="AV126" i="28" s="1"/>
  <c r="Z61" i="28"/>
  <c r="AZ61" i="28" s="1"/>
  <c r="AA84" i="44"/>
  <c r="A20" i="44"/>
  <c r="D73" i="44"/>
  <c r="A73" i="44"/>
  <c r="V126" i="44"/>
  <c r="AY126" i="44" s="1"/>
  <c r="U126" i="44"/>
  <c r="AA126" i="44"/>
  <c r="Q126" i="44"/>
  <c r="BA126" i="44" s="1"/>
  <c r="Z126" i="44"/>
  <c r="AZ126" i="44" s="1"/>
  <c r="BB126" i="44" s="1"/>
  <c r="AB126" i="44"/>
  <c r="P126" i="44"/>
  <c r="S126" i="44"/>
  <c r="AA121" i="44"/>
  <c r="Q121" i="44"/>
  <c r="BA121" i="44" s="1"/>
  <c r="BB121" i="44" s="1"/>
  <c r="W121" i="44"/>
  <c r="AE121" i="44" a="1"/>
  <c r="AE121" i="44" s="1"/>
  <c r="Z121" i="44"/>
  <c r="AZ121" i="44" s="1"/>
  <c r="Y121" i="44"/>
  <c r="V121" i="44"/>
  <c r="AY121" i="44" s="1"/>
  <c r="R121" i="44"/>
  <c r="P62" i="44"/>
  <c r="AB62" i="44"/>
  <c r="Z62" i="44"/>
  <c r="AZ62" i="44" s="1"/>
  <c r="AU62" i="44"/>
  <c r="AV30" i="44" s="1"/>
  <c r="U62" i="44"/>
  <c r="W62" i="44"/>
  <c r="AA62" i="44"/>
  <c r="V62" i="44"/>
  <c r="AY62" i="44" s="1"/>
  <c r="Y103" i="28"/>
  <c r="P125" i="28"/>
  <c r="U40" i="28"/>
  <c r="AB40" i="28"/>
  <c r="AU56" i="28"/>
  <c r="W90" i="28"/>
  <c r="R61" i="28"/>
  <c r="Y123" i="28"/>
  <c r="D123" i="28"/>
  <c r="D102" i="45"/>
  <c r="A129" i="46"/>
  <c r="Q15" i="44"/>
  <c r="BA15" i="44" s="1"/>
  <c r="R15" i="44"/>
  <c r="Z15" i="44"/>
  <c r="AZ15" i="44" s="1"/>
  <c r="U15" i="44"/>
  <c r="P15" i="44"/>
  <c r="S15" i="44"/>
  <c r="Y15" i="44"/>
  <c r="AU15" i="44"/>
  <c r="AV105" i="44" s="1"/>
  <c r="W15" i="44"/>
  <c r="D113" i="44"/>
  <c r="A113" i="44"/>
  <c r="S8" i="44"/>
  <c r="Y8" i="44"/>
  <c r="AU8" i="44"/>
  <c r="AA8" i="44"/>
  <c r="W8" i="44"/>
  <c r="Z8" i="44"/>
  <c r="AZ8" i="44" s="1"/>
  <c r="AE8" i="44" a="1"/>
  <c r="AE8" i="44" s="1"/>
  <c r="R8" i="44"/>
  <c r="Q8" i="44"/>
  <c r="BA8" i="44" s="1"/>
  <c r="BB8" i="44" s="1"/>
  <c r="AA9" i="44"/>
  <c r="Q9" i="44"/>
  <c r="BA9" i="44" s="1"/>
  <c r="BB9" i="44" s="1"/>
  <c r="Z9" i="44"/>
  <c r="AZ9" i="44" s="1"/>
  <c r="P9" i="44"/>
  <c r="AE9" i="44" a="1"/>
  <c r="AE9" i="44" s="1"/>
  <c r="U9" i="44"/>
  <c r="S9" i="44"/>
  <c r="Y9" i="44"/>
  <c r="AU9" i="44"/>
  <c r="AB9" i="44"/>
  <c r="A82" i="42"/>
  <c r="D82" i="42"/>
  <c r="AE95" i="45" a="1"/>
  <c r="AE95" i="45" s="1"/>
  <c r="S95" i="45"/>
  <c r="P95" i="45"/>
  <c r="AA95" i="45"/>
  <c r="AB95" i="45"/>
  <c r="Q95" i="45"/>
  <c r="BA95" i="45" s="1"/>
  <c r="BB95" i="45" s="1"/>
  <c r="Y95" i="45"/>
  <c r="W95" i="45"/>
  <c r="U95" i="45"/>
  <c r="A8" i="45"/>
  <c r="D8" i="45"/>
  <c r="S2" i="45"/>
  <c r="AB2" i="45"/>
  <c r="W2" i="45"/>
  <c r="R2" i="45"/>
  <c r="AU2" i="45"/>
  <c r="AA2" i="45"/>
  <c r="Q2" i="45"/>
  <c r="BA2" i="45" s="1"/>
  <c r="Y2" i="45"/>
  <c r="AB10" i="38"/>
  <c r="V10" i="38"/>
  <c r="AY10" i="38" s="1"/>
  <c r="Z104" i="54"/>
  <c r="AZ104" i="54" s="1"/>
  <c r="AE104" i="54" a="1"/>
  <c r="AE104" i="54" s="1"/>
  <c r="Y104" i="54"/>
  <c r="W104" i="54"/>
  <c r="V104" i="54"/>
  <c r="AY104" i="54" s="1"/>
  <c r="R104" i="54"/>
  <c r="U104" i="54"/>
  <c r="Q104" i="54"/>
  <c r="BA104" i="54" s="1"/>
  <c r="BB104" i="54" s="1"/>
  <c r="S104" i="54"/>
  <c r="AB104" i="54"/>
  <c r="AA104" i="54"/>
  <c r="A126" i="45"/>
  <c r="W97" i="44"/>
  <c r="AA97" i="44"/>
  <c r="W58" i="45"/>
  <c r="AU42" i="45"/>
  <c r="G89" i="46"/>
  <c r="G30" i="46"/>
  <c r="G28" i="46"/>
  <c r="AE28" i="46" s="1" a="1"/>
  <c r="AE28" i="46" s="1"/>
  <c r="AD28" i="46" s="1"/>
  <c r="G42" i="46"/>
  <c r="A106" i="43"/>
  <c r="Q97" i="44"/>
  <c r="BA97" i="44" s="1"/>
  <c r="G129" i="46"/>
  <c r="G113" i="46"/>
  <c r="Z97" i="44"/>
  <c r="AZ97" i="44" s="1"/>
  <c r="G128" i="46"/>
  <c r="AE128" i="46" s="1" a="1"/>
  <c r="AE128" i="46" s="1"/>
  <c r="AD128" i="46" s="1"/>
  <c r="U42" i="45"/>
  <c r="P42" i="45"/>
  <c r="R42" i="45"/>
  <c r="AE42" i="45" a="1"/>
  <c r="AE42" i="45" s="1"/>
  <c r="AB42" i="45"/>
  <c r="V42" i="45"/>
  <c r="AY42" i="45" s="1"/>
  <c r="G90" i="46"/>
  <c r="G82" i="46"/>
  <c r="G46" i="46"/>
  <c r="AE46" i="46" s="1" a="1"/>
  <c r="AE46" i="46" s="1"/>
  <c r="AD46" i="46" s="1"/>
  <c r="G35" i="46"/>
  <c r="G108" i="46"/>
  <c r="AE108" i="46" s="1" a="1"/>
  <c r="AE108" i="46" s="1"/>
  <c r="AD108" i="46" s="1"/>
  <c r="G100" i="46"/>
  <c r="G44" i="46"/>
  <c r="G40" i="46"/>
  <c r="G26" i="46"/>
  <c r="AE26" i="46" s="1" a="1"/>
  <c r="AE26" i="46" s="1"/>
  <c r="AD26" i="46" s="1"/>
  <c r="G27" i="46"/>
  <c r="AE27" i="46" s="1" a="1"/>
  <c r="AE27" i="46" s="1"/>
  <c r="AD27" i="46" s="1"/>
  <c r="R25" i="50"/>
  <c r="P34" i="52"/>
  <c r="Y34" i="52"/>
  <c r="U34" i="52"/>
  <c r="R34" i="52"/>
  <c r="S34" i="52"/>
  <c r="R98" i="49"/>
  <c r="AA98" i="49"/>
  <c r="Q98" i="49"/>
  <c r="BA98" i="49" s="1"/>
  <c r="AU49" i="50"/>
  <c r="W78" i="31"/>
  <c r="AB78" i="31"/>
  <c r="U78" i="31"/>
  <c r="Y78" i="31"/>
  <c r="S78" i="31"/>
  <c r="Z78" i="31"/>
  <c r="AZ78" i="31" s="1"/>
  <c r="AA78" i="31"/>
  <c r="V78" i="31"/>
  <c r="AY78" i="31" s="1"/>
  <c r="Q78" i="31"/>
  <c r="BA78" i="31" s="1"/>
  <c r="BB78" i="31" s="1"/>
  <c r="R78" i="31"/>
  <c r="P78" i="31"/>
  <c r="AE78" i="31" a="1"/>
  <c r="AE78" i="31" s="1"/>
  <c r="G5" i="46"/>
  <c r="U98" i="49"/>
  <c r="Q9" i="51"/>
  <c r="BA9" i="51" s="1"/>
  <c r="AE34" i="52" a="1"/>
  <c r="AE34" i="52" s="1"/>
  <c r="Q16" i="30"/>
  <c r="BA16" i="30" s="1"/>
  <c r="U16" i="30"/>
  <c r="Z16" i="30"/>
  <c r="AZ16" i="30" s="1"/>
  <c r="P16" i="30"/>
  <c r="Y16" i="30"/>
  <c r="AU16" i="30"/>
  <c r="AV89" i="30" s="1"/>
  <c r="AB16" i="30"/>
  <c r="W16" i="30"/>
  <c r="R16" i="30"/>
  <c r="S16" i="30"/>
  <c r="AA16" i="30"/>
  <c r="V16" i="30"/>
  <c r="AY16" i="30" s="1"/>
  <c r="G49" i="46"/>
  <c r="Y49" i="50"/>
  <c r="V49" i="50"/>
  <c r="AY49" i="50" s="1"/>
  <c r="Q49" i="50"/>
  <c r="BA49" i="50" s="1"/>
  <c r="S49" i="50"/>
  <c r="U49" i="50"/>
  <c r="AB49" i="50"/>
  <c r="AA49" i="50"/>
  <c r="Z49" i="50"/>
  <c r="AZ49" i="50" s="1"/>
  <c r="U9" i="51"/>
  <c r="Q58" i="52"/>
  <c r="BA58" i="52" s="1"/>
  <c r="AB58" i="52"/>
  <c r="S58" i="52"/>
  <c r="Z58" i="52"/>
  <c r="AZ58" i="52" s="1"/>
  <c r="V58" i="52"/>
  <c r="AY58" i="52" s="1"/>
  <c r="AU58" i="52"/>
  <c r="W58" i="52"/>
  <c r="AA58" i="52"/>
  <c r="U17" i="53"/>
  <c r="AE17" i="53" a="1"/>
  <c r="AE17" i="53" s="1"/>
  <c r="V17" i="53"/>
  <c r="AY17" i="53" s="1"/>
  <c r="P17" i="53"/>
  <c r="AB17" i="53"/>
  <c r="AU17" i="53"/>
  <c r="Y17" i="53"/>
  <c r="S17" i="53"/>
  <c r="P65" i="57"/>
  <c r="W65" i="57"/>
  <c r="Y65" i="57"/>
  <c r="S65" i="57"/>
  <c r="AE65" i="57" a="1"/>
  <c r="AE65" i="57" s="1"/>
  <c r="U65" i="57"/>
  <c r="Q65" i="57"/>
  <c r="BA65" i="57" s="1"/>
  <c r="BB65" i="57" s="1"/>
  <c r="Z65" i="57"/>
  <c r="AZ65" i="57" s="1"/>
  <c r="AB65" i="57"/>
  <c r="AA44" i="31"/>
  <c r="W44" i="31"/>
  <c r="Q44" i="31"/>
  <c r="BA44" i="31" s="1"/>
  <c r="BB44" i="31" s="1"/>
  <c r="P44" i="31"/>
  <c r="AU44" i="31"/>
  <c r="U44" i="31"/>
  <c r="Y44" i="31"/>
  <c r="S44" i="31"/>
  <c r="AE44" i="31" a="1"/>
  <c r="AE44" i="31" s="1"/>
  <c r="AB44" i="31"/>
  <c r="V44" i="31"/>
  <c r="AY44" i="31" s="1"/>
  <c r="R44" i="31"/>
  <c r="Z44" i="31"/>
  <c r="AZ44" i="31" s="1"/>
  <c r="AU18" i="32"/>
  <c r="AV4" i="32" s="1"/>
  <c r="S18" i="32"/>
  <c r="AB18" i="32"/>
  <c r="R18" i="32"/>
  <c r="AB11" i="31"/>
  <c r="AA11" i="31"/>
  <c r="Y39" i="33"/>
  <c r="R39" i="33"/>
  <c r="W39" i="33"/>
  <c r="P39" i="33"/>
  <c r="AB39" i="33"/>
  <c r="V39" i="33"/>
  <c r="AY39" i="33" s="1"/>
  <c r="AU39" i="33"/>
  <c r="Z39" i="33"/>
  <c r="AZ39" i="33" s="1"/>
  <c r="AA39" i="33"/>
  <c r="U39" i="33"/>
  <c r="Q39" i="33"/>
  <c r="BA39" i="33" s="1"/>
  <c r="S39" i="33"/>
  <c r="Y98" i="49"/>
  <c r="V66" i="49"/>
  <c r="AY66" i="49" s="1"/>
  <c r="AS66" i="49"/>
  <c r="AF66" i="49" s="1"/>
  <c r="Q66" i="49"/>
  <c r="BA66" i="49" s="1"/>
  <c r="Z66" i="49"/>
  <c r="AZ66" i="49" s="1"/>
  <c r="P66" i="49"/>
  <c r="W49" i="50"/>
  <c r="V9" i="50"/>
  <c r="AY9" i="50" s="1"/>
  <c r="P9" i="50"/>
  <c r="AB9" i="50"/>
  <c r="AU9" i="50"/>
  <c r="Z34" i="52"/>
  <c r="AZ34" i="52" s="1"/>
  <c r="Q18" i="52"/>
  <c r="BA18" i="52" s="1"/>
  <c r="BB18" i="52" s="1"/>
  <c r="AA18" i="52"/>
  <c r="S18" i="52"/>
  <c r="W18" i="52"/>
  <c r="AE18" i="52" a="1"/>
  <c r="AE18" i="52" s="1"/>
  <c r="P18" i="52"/>
  <c r="U18" i="52"/>
  <c r="Z16" i="54"/>
  <c r="AZ16" i="54" s="1"/>
  <c r="S16" i="54"/>
  <c r="V16" i="54"/>
  <c r="AY16" i="54" s="1"/>
  <c r="AU16" i="54"/>
  <c r="AA16" i="54"/>
  <c r="R16" i="54"/>
  <c r="S47" i="31"/>
  <c r="R47" i="31"/>
  <c r="AA47" i="31"/>
  <c r="AU47" i="31"/>
  <c r="AV98" i="31" s="1"/>
  <c r="Q47" i="31"/>
  <c r="BA47" i="31" s="1"/>
  <c r="BB47" i="31" s="1"/>
  <c r="P47" i="31"/>
  <c r="W47" i="31"/>
  <c r="Y47" i="31"/>
  <c r="AE47" i="31" a="1"/>
  <c r="AE47" i="31" s="1"/>
  <c r="U47" i="31"/>
  <c r="AB47" i="31"/>
  <c r="V47" i="31"/>
  <c r="AY47" i="31" s="1"/>
  <c r="Z47" i="31"/>
  <c r="AZ47" i="31" s="1"/>
  <c r="S106" i="32"/>
  <c r="Q106" i="32"/>
  <c r="BA106" i="32" s="1"/>
  <c r="S9" i="51"/>
  <c r="AB9" i="51"/>
  <c r="R9" i="51"/>
  <c r="V9" i="51"/>
  <c r="AY9" i="51" s="1"/>
  <c r="BB9" i="51" s="1"/>
  <c r="AA9" i="51"/>
  <c r="Y9" i="51"/>
  <c r="U68" i="30"/>
  <c r="AA68" i="30"/>
  <c r="P68" i="30"/>
  <c r="S68" i="30"/>
  <c r="P86" i="31"/>
  <c r="Z86" i="31"/>
  <c r="AZ86" i="31" s="1"/>
  <c r="W86" i="31"/>
  <c r="AS76" i="58"/>
  <c r="AF76" i="58" s="1"/>
  <c r="S41" i="30"/>
  <c r="R41" i="30"/>
  <c r="Q41" i="30"/>
  <c r="BA41" i="30" s="1"/>
  <c r="BB41" i="30" s="1"/>
  <c r="AB41" i="30"/>
  <c r="AE128" i="35" a="1"/>
  <c r="AE128" i="35" s="1"/>
  <c r="P44" i="35"/>
  <c r="AS68" i="35"/>
  <c r="AF68" i="35" s="1"/>
  <c r="P68" i="35"/>
  <c r="V68" i="35"/>
  <c r="AY68" i="35" s="1"/>
  <c r="AA68" i="35"/>
  <c r="P26" i="35"/>
  <c r="S26" i="35"/>
  <c r="AB26" i="35"/>
  <c r="AU36" i="36"/>
  <c r="R36" i="36"/>
  <c r="V46" i="37"/>
  <c r="AY46" i="37" s="1"/>
  <c r="W46" i="37"/>
  <c r="S46" i="37"/>
  <c r="U46" i="37"/>
  <c r="S43" i="37"/>
  <c r="U43" i="37"/>
  <c r="AU43" i="37"/>
  <c r="AE47" i="37" a="1"/>
  <c r="AE47" i="37" s="1"/>
  <c r="W47" i="37"/>
  <c r="U47" i="37"/>
  <c r="AA83" i="43"/>
  <c r="S83" i="43"/>
  <c r="Z83" i="43"/>
  <c r="AZ83" i="43" s="1"/>
  <c r="BB83" i="43" s="1"/>
  <c r="Q83" i="43"/>
  <c r="BA83" i="43" s="1"/>
  <c r="BA82" i="12"/>
  <c r="BB82" i="12" s="1"/>
  <c r="Q126" i="12"/>
  <c r="BA126" i="12" s="1"/>
  <c r="M31" i="12"/>
  <c r="L31" i="12"/>
  <c r="BD32" i="12" s="1" a="1"/>
  <c r="BD32" i="12" s="1"/>
  <c r="N31" i="12"/>
  <c r="D81" i="31"/>
  <c r="A73" i="36"/>
  <c r="A122" i="37"/>
  <c r="A87" i="30"/>
  <c r="A45" i="30"/>
  <c r="Q98" i="30"/>
  <c r="BA98" i="30" s="1"/>
  <c r="BB98" i="30" s="1"/>
  <c r="U31" i="30"/>
  <c r="P44" i="30"/>
  <c r="AE65" i="31" a="1"/>
  <c r="AE65" i="31" s="1"/>
  <c r="A80" i="31"/>
  <c r="W46" i="31"/>
  <c r="AA46" i="31"/>
  <c r="AE58" i="31" a="1"/>
  <c r="AE58" i="31" s="1"/>
  <c r="AA118" i="31"/>
  <c r="P128" i="32"/>
  <c r="U93" i="32"/>
  <c r="R93" i="32"/>
  <c r="Y106" i="33"/>
  <c r="R61" i="34"/>
  <c r="Z61" i="34"/>
  <c r="AZ61" i="34" s="1"/>
  <c r="BB61" i="34" s="1"/>
  <c r="U8" i="34"/>
  <c r="Z108" i="35"/>
  <c r="AZ108" i="35" s="1"/>
  <c r="AB108" i="35"/>
  <c r="Y68" i="35"/>
  <c r="Q26" i="35"/>
  <c r="BA26" i="35" s="1"/>
  <c r="BB26" i="35" s="1"/>
  <c r="AA14" i="35"/>
  <c r="U36" i="36"/>
  <c r="W79" i="36"/>
  <c r="P46" i="37"/>
  <c r="Q47" i="37"/>
  <c r="BA47" i="37" s="1"/>
  <c r="BB47" i="37" s="1"/>
  <c r="Z41" i="30"/>
  <c r="AZ41" i="30" s="1"/>
  <c r="A58" i="31"/>
  <c r="R25" i="34"/>
  <c r="Z25" i="34"/>
  <c r="AZ25" i="34" s="1"/>
  <c r="V128" i="37"/>
  <c r="AY128" i="37" s="1"/>
  <c r="Z128" i="37"/>
  <c r="AZ128" i="37" s="1"/>
  <c r="U128" i="37"/>
  <c r="Y128" i="37"/>
  <c r="V97" i="31"/>
  <c r="AY97" i="31" s="1"/>
  <c r="U97" i="31"/>
  <c r="AB97" i="31"/>
  <c r="R92" i="31"/>
  <c r="Q92" i="31"/>
  <c r="BA92" i="31" s="1"/>
  <c r="BB92" i="31" s="1"/>
  <c r="AU25" i="53"/>
  <c r="AV40" i="53" s="1"/>
  <c r="A66" i="36"/>
  <c r="D90" i="37"/>
  <c r="A78" i="40"/>
  <c r="D109" i="35"/>
  <c r="A96" i="37"/>
  <c r="R98" i="30"/>
  <c r="V31" i="30"/>
  <c r="AY31" i="30" s="1"/>
  <c r="Z44" i="30"/>
  <c r="AZ44" i="30" s="1"/>
  <c r="BB44" i="30" s="1"/>
  <c r="Y65" i="31"/>
  <c r="Z46" i="31"/>
  <c r="AZ46" i="31" s="1"/>
  <c r="R46" i="31"/>
  <c r="Y58" i="31"/>
  <c r="Z118" i="31"/>
  <c r="AZ118" i="31" s="1"/>
  <c r="R118" i="31"/>
  <c r="Z111" i="31"/>
  <c r="AZ111" i="31" s="1"/>
  <c r="Y128" i="32"/>
  <c r="P93" i="32"/>
  <c r="AB93" i="32"/>
  <c r="AB61" i="34"/>
  <c r="AU61" i="34"/>
  <c r="AV121" i="34" s="1"/>
  <c r="Y8" i="34"/>
  <c r="AE8" i="34" a="1"/>
  <c r="AE8" i="34" s="1"/>
  <c r="S108" i="35"/>
  <c r="R68" i="35"/>
  <c r="AE44" i="35" a="1"/>
  <c r="AE44" i="35" s="1"/>
  <c r="AB128" i="35"/>
  <c r="AA26" i="35"/>
  <c r="S36" i="36"/>
  <c r="R46" i="37"/>
  <c r="R47" i="37"/>
  <c r="AA47" i="37"/>
  <c r="AA41" i="30"/>
  <c r="A104" i="33"/>
  <c r="S44" i="34"/>
  <c r="V120" i="35"/>
  <c r="AY120" i="35" s="1"/>
  <c r="Z120" i="35"/>
  <c r="AZ120" i="35" s="1"/>
  <c r="U120" i="35"/>
  <c r="P120" i="35"/>
  <c r="S88" i="35"/>
  <c r="P83" i="35"/>
  <c r="S83" i="35"/>
  <c r="Z83" i="35"/>
  <c r="AZ83" i="35" s="1"/>
  <c r="Q83" i="35"/>
  <c r="BA83" i="35" s="1"/>
  <c r="AU22" i="36"/>
  <c r="Q22" i="36"/>
  <c r="BA22" i="36" s="1"/>
  <c r="BB22" i="36" s="1"/>
  <c r="W22" i="36"/>
  <c r="Z6" i="36"/>
  <c r="AZ6" i="36" s="1"/>
  <c r="U6" i="36"/>
  <c r="Z99" i="37"/>
  <c r="AZ99" i="37" s="1"/>
  <c r="W99" i="37"/>
  <c r="S99" i="37"/>
  <c r="P103" i="37"/>
  <c r="AB103" i="37"/>
  <c r="W103" i="37"/>
  <c r="R95" i="37"/>
  <c r="S95" i="37"/>
  <c r="AA95" i="37"/>
  <c r="AE95" i="37" a="1"/>
  <c r="AE95" i="37" s="1"/>
  <c r="S32" i="37"/>
  <c r="R32" i="37"/>
  <c r="AA24" i="37"/>
  <c r="W24" i="37"/>
  <c r="AA6" i="37"/>
  <c r="AU6" i="37"/>
  <c r="Q6" i="37"/>
  <c r="BA6" i="37" s="1"/>
  <c r="M56" i="28"/>
  <c r="AG56" i="28" s="1"/>
  <c r="L56" i="28"/>
  <c r="N56" i="28"/>
  <c r="D120" i="43"/>
  <c r="AB49" i="30"/>
  <c r="V49" i="30"/>
  <c r="AY49" i="30" s="1"/>
  <c r="W98" i="30"/>
  <c r="U98" i="30"/>
  <c r="S31" i="30"/>
  <c r="W31" i="30"/>
  <c r="Y44" i="30"/>
  <c r="P65" i="31"/>
  <c r="V46" i="31"/>
  <c r="AY46" i="31" s="1"/>
  <c r="AB46" i="31"/>
  <c r="W58" i="31"/>
  <c r="P58" i="31"/>
  <c r="V8" i="31"/>
  <c r="AY8" i="31" s="1"/>
  <c r="S118" i="31"/>
  <c r="AB118" i="31"/>
  <c r="V128" i="32"/>
  <c r="AY128" i="32" s="1"/>
  <c r="V93" i="32"/>
  <c r="AY93" i="32" s="1"/>
  <c r="W93" i="32"/>
  <c r="AE106" i="33" a="1"/>
  <c r="AE106" i="33" s="1"/>
  <c r="Q61" i="34"/>
  <c r="BA61" i="34" s="1"/>
  <c r="W61" i="34"/>
  <c r="P8" i="34"/>
  <c r="W8" i="34"/>
  <c r="U108" i="35"/>
  <c r="AB68" i="35"/>
  <c r="AU14" i="35"/>
  <c r="AU46" i="37"/>
  <c r="AU47" i="37"/>
  <c r="V47" i="37"/>
  <c r="AY47" i="37" s="1"/>
  <c r="P41" i="30"/>
  <c r="D49" i="30"/>
  <c r="A49" i="30"/>
  <c r="AA49" i="32"/>
  <c r="U49" i="32"/>
  <c r="Z49" i="32"/>
  <c r="AZ49" i="32" s="1"/>
  <c r="P49" i="32"/>
  <c r="AU49" i="32"/>
  <c r="AB49" i="32"/>
  <c r="AA55" i="34"/>
  <c r="V55" i="34"/>
  <c r="AY55" i="34" s="1"/>
  <c r="AA22" i="34"/>
  <c r="U52" i="35"/>
  <c r="S52" i="35"/>
  <c r="Y20" i="35"/>
  <c r="R20" i="35"/>
  <c r="AU20" i="35"/>
  <c r="Q20" i="35"/>
  <c r="BA20" i="35" s="1"/>
  <c r="W119" i="36"/>
  <c r="AA119" i="36"/>
  <c r="AE119" i="36" a="1"/>
  <c r="AE119" i="36" s="1"/>
  <c r="Z119" i="36"/>
  <c r="AZ119" i="36" s="1"/>
  <c r="AA65" i="36"/>
  <c r="W65" i="36"/>
  <c r="AA12" i="36"/>
  <c r="AU12" i="36"/>
  <c r="Q12" i="36"/>
  <c r="BA12" i="36" s="1"/>
  <c r="P112" i="37"/>
  <c r="W112" i="37"/>
  <c r="AB112" i="37"/>
  <c r="R94" i="37"/>
  <c r="P94" i="37"/>
  <c r="V94" i="37"/>
  <c r="AY94" i="37" s="1"/>
  <c r="AA94" i="37"/>
  <c r="S22" i="37"/>
  <c r="AB22" i="37"/>
  <c r="Y19" i="37"/>
  <c r="AA19" i="37"/>
  <c r="AU19" i="37"/>
  <c r="Q19" i="37"/>
  <c r="BA19" i="37" s="1"/>
  <c r="AA51" i="43"/>
  <c r="S118" i="32"/>
  <c r="Q118" i="32"/>
  <c r="BA118" i="32" s="1"/>
  <c r="BB118" i="32" s="1"/>
  <c r="Z118" i="32"/>
  <c r="AZ118" i="32" s="1"/>
  <c r="P118" i="32"/>
  <c r="AB118" i="32"/>
  <c r="Y118" i="32"/>
  <c r="R118" i="32"/>
  <c r="U76" i="33"/>
  <c r="S76" i="33"/>
  <c r="R76" i="33"/>
  <c r="Z76" i="33"/>
  <c r="AZ76" i="33" s="1"/>
  <c r="AA76" i="33"/>
  <c r="AB76" i="33"/>
  <c r="Q76" i="33"/>
  <c r="BA76" i="33" s="1"/>
  <c r="BB76" i="33" s="1"/>
  <c r="W76" i="33"/>
  <c r="Y76" i="33"/>
  <c r="AE76" i="33" a="1"/>
  <c r="AE76" i="33" s="1"/>
  <c r="D81" i="35"/>
  <c r="AA49" i="30"/>
  <c r="W49" i="30"/>
  <c r="AA98" i="30"/>
  <c r="Z98" i="30"/>
  <c r="AZ98" i="30" s="1"/>
  <c r="Z31" i="30"/>
  <c r="AZ31" i="30" s="1"/>
  <c r="AU44" i="30"/>
  <c r="U65" i="31"/>
  <c r="Z65" i="31"/>
  <c r="AZ65" i="31" s="1"/>
  <c r="S58" i="31"/>
  <c r="Z58" i="31"/>
  <c r="AZ58" i="31" s="1"/>
  <c r="P118" i="31"/>
  <c r="AE111" i="31" a="1"/>
  <c r="AE111" i="31" s="1"/>
  <c r="Y93" i="32"/>
  <c r="P61" i="34"/>
  <c r="Z8" i="34"/>
  <c r="AZ8" i="34" s="1"/>
  <c r="AU8" i="34"/>
  <c r="V108" i="35"/>
  <c r="AY108" i="35" s="1"/>
  <c r="S68" i="35"/>
  <c r="U128" i="35"/>
  <c r="AU26" i="35"/>
  <c r="P47" i="37"/>
  <c r="D93" i="37"/>
  <c r="A93" i="37"/>
  <c r="P83" i="43"/>
  <c r="V41" i="30"/>
  <c r="AY41" i="30" s="1"/>
  <c r="L49" i="30"/>
  <c r="AA65" i="32"/>
  <c r="AB65" i="32"/>
  <c r="V65" i="32"/>
  <c r="AY65" i="32" s="1"/>
  <c r="R116" i="36"/>
  <c r="Z116" i="36"/>
  <c r="AZ116" i="36" s="1"/>
  <c r="AA116" i="36"/>
  <c r="U116" i="36"/>
  <c r="AU50" i="36"/>
  <c r="V50" i="36"/>
  <c r="AY50" i="36" s="1"/>
  <c r="AA50" i="36"/>
  <c r="Z64" i="37"/>
  <c r="AZ64" i="37" s="1"/>
  <c r="AU64" i="37"/>
  <c r="P64" i="37"/>
  <c r="W64" i="37"/>
  <c r="U36" i="12"/>
  <c r="AU36" i="12"/>
  <c r="AB36" i="12"/>
  <c r="AE36" i="12" a="1"/>
  <c r="AE36" i="12" s="1"/>
  <c r="AA36" i="12"/>
  <c r="Z36" i="12"/>
  <c r="AZ36" i="12" s="1"/>
  <c r="W36" i="12"/>
  <c r="Y36" i="12"/>
  <c r="L48" i="12"/>
  <c r="BD44" i="12" s="1" a="1"/>
  <c r="BD44" i="12" s="1"/>
  <c r="N48" i="12"/>
  <c r="M48" i="12"/>
  <c r="AG48" i="12" s="1"/>
  <c r="R124" i="32"/>
  <c r="Q124" i="32"/>
  <c r="BA124" i="32" s="1"/>
  <c r="V105" i="36"/>
  <c r="AY105" i="36" s="1"/>
  <c r="AA25" i="53"/>
  <c r="Y49" i="30"/>
  <c r="AB98" i="30"/>
  <c r="S98" i="30"/>
  <c r="R31" i="30"/>
  <c r="Q44" i="30"/>
  <c r="BA44" i="30" s="1"/>
  <c r="W65" i="31"/>
  <c r="Q65" i="31"/>
  <c r="BA65" i="31" s="1"/>
  <c r="AE46" i="31" a="1"/>
  <c r="AE46" i="31" s="1"/>
  <c r="AU58" i="31"/>
  <c r="Q58" i="31"/>
  <c r="BA58" i="31" s="1"/>
  <c r="BB58" i="31" s="1"/>
  <c r="V118" i="31"/>
  <c r="AY118" i="31" s="1"/>
  <c r="U118" i="31"/>
  <c r="W111" i="31"/>
  <c r="AB23" i="32"/>
  <c r="AA61" i="34"/>
  <c r="Q8" i="34"/>
  <c r="BA8" i="34" s="1"/>
  <c r="BB8" i="34" s="1"/>
  <c r="W108" i="35"/>
  <c r="W68" i="35"/>
  <c r="R26" i="35"/>
  <c r="U26" i="35"/>
  <c r="V14" i="35"/>
  <c r="AY14" i="35" s="1"/>
  <c r="R39" i="36"/>
  <c r="AE46" i="37" a="1"/>
  <c r="AE46" i="37" s="1"/>
  <c r="S47" i="37"/>
  <c r="AE41" i="30" a="1"/>
  <c r="AE41" i="30" s="1"/>
  <c r="M49" i="30"/>
  <c r="AG49" i="30" s="1"/>
  <c r="P65" i="32"/>
  <c r="D56" i="33"/>
  <c r="A56" i="33"/>
  <c r="AB39" i="34"/>
  <c r="Z39" i="34"/>
  <c r="AZ39" i="34" s="1"/>
  <c r="Q31" i="35"/>
  <c r="BA31" i="35" s="1"/>
  <c r="AE31" i="35" a="1"/>
  <c r="AE31" i="35" s="1"/>
  <c r="Z31" i="35"/>
  <c r="AZ31" i="35" s="1"/>
  <c r="W108" i="36"/>
  <c r="P108" i="36"/>
  <c r="V108" i="36"/>
  <c r="AY108" i="36" s="1"/>
  <c r="Y103" i="36"/>
  <c r="Q103" i="36"/>
  <c r="BA103" i="36" s="1"/>
  <c r="BB103" i="36" s="1"/>
  <c r="AE103" i="36" a="1"/>
  <c r="AE103" i="36" s="1"/>
  <c r="P103" i="36"/>
  <c r="P57" i="36"/>
  <c r="Y57" i="36"/>
  <c r="AU57" i="36"/>
  <c r="AV72" i="36" s="1"/>
  <c r="W49" i="36"/>
  <c r="S49" i="36"/>
  <c r="P49" i="36"/>
  <c r="AB49" i="36"/>
  <c r="AB4" i="36"/>
  <c r="AU4" i="36"/>
  <c r="AV127" i="36" s="1"/>
  <c r="D127" i="36" s="1"/>
  <c r="R4" i="36"/>
  <c r="AU45" i="12"/>
  <c r="S45" i="12"/>
  <c r="R45" i="12"/>
  <c r="W45" i="12"/>
  <c r="V45" i="12"/>
  <c r="AY45" i="12" s="1"/>
  <c r="P45" i="12"/>
  <c r="Z45" i="12"/>
  <c r="AZ45" i="12" s="1"/>
  <c r="AB45" i="12"/>
  <c r="Q45" i="12"/>
  <c r="BA45" i="12" s="1"/>
  <c r="S77" i="28"/>
  <c r="R77" i="28"/>
  <c r="V77" i="28"/>
  <c r="AY77" i="28" s="1"/>
  <c r="R25" i="53"/>
  <c r="A118" i="34"/>
  <c r="P98" i="30"/>
  <c r="V98" i="30"/>
  <c r="AY98" i="30" s="1"/>
  <c r="AA31" i="30"/>
  <c r="AE15" i="31" a="1"/>
  <c r="AE15" i="31" s="1"/>
  <c r="S65" i="31"/>
  <c r="AA65" i="31"/>
  <c r="S46" i="31"/>
  <c r="Y46" i="31"/>
  <c r="U58" i="31"/>
  <c r="AA58" i="31"/>
  <c r="A112" i="31"/>
  <c r="W118" i="31"/>
  <c r="Q111" i="31"/>
  <c r="BA111" i="31" s="1"/>
  <c r="BB111" i="31" s="1"/>
  <c r="A74" i="31"/>
  <c r="Z93" i="32"/>
  <c r="AZ93" i="32" s="1"/>
  <c r="S61" i="34"/>
  <c r="R8" i="34"/>
  <c r="Q108" i="35"/>
  <c r="BA108" i="35" s="1"/>
  <c r="BB108" i="35" s="1"/>
  <c r="U68" i="35"/>
  <c r="P128" i="35"/>
  <c r="Y26" i="35"/>
  <c r="V26" i="35"/>
  <c r="AY26" i="35" s="1"/>
  <c r="AE112" i="35" a="1"/>
  <c r="AE112" i="35" s="1"/>
  <c r="W39" i="36"/>
  <c r="Y46" i="37"/>
  <c r="Q46" i="37"/>
  <c r="BA46" i="37" s="1"/>
  <c r="BB46" i="37" s="1"/>
  <c r="Y47" i="37"/>
  <c r="Y41" i="30"/>
  <c r="P10" i="31"/>
  <c r="AE10" i="31" a="1"/>
  <c r="AE10" i="31" s="1"/>
  <c r="W10" i="31"/>
  <c r="Z10" i="31"/>
  <c r="AZ10" i="31" s="1"/>
  <c r="Q10" i="31"/>
  <c r="BA10" i="31" s="1"/>
  <c r="BB10" i="31" s="1"/>
  <c r="U10" i="31"/>
  <c r="AU10" i="31"/>
  <c r="S65" i="32"/>
  <c r="AA50" i="35"/>
  <c r="W50" i="35"/>
  <c r="P50" i="35"/>
  <c r="S37" i="35"/>
  <c r="R37" i="35"/>
  <c r="P15" i="35"/>
  <c r="U15" i="35"/>
  <c r="Z15" i="35"/>
  <c r="AZ15" i="35" s="1"/>
  <c r="W8" i="35"/>
  <c r="R72" i="38"/>
  <c r="Z72" i="38"/>
  <c r="AZ72" i="38" s="1"/>
  <c r="AA72" i="38"/>
  <c r="Y72" i="38"/>
  <c r="V31" i="40"/>
  <c r="AY31" i="40" s="1"/>
  <c r="BB31" i="40" s="1"/>
  <c r="U31" i="40"/>
  <c r="R31" i="40"/>
  <c r="W81" i="28"/>
  <c r="U81" i="28"/>
  <c r="S81" i="28"/>
  <c r="Y81" i="28"/>
  <c r="Q81" i="28"/>
  <c r="BA81" i="28" s="1"/>
  <c r="BB81" i="28" s="1"/>
  <c r="P81" i="28"/>
  <c r="AB81" i="28"/>
  <c r="AA81" i="28"/>
  <c r="AE81" i="28" a="1"/>
  <c r="AE81" i="28" s="1"/>
  <c r="V81" i="28"/>
  <c r="AY81" i="28" s="1"/>
  <c r="R81" i="28"/>
  <c r="Z81" i="28"/>
  <c r="AZ81" i="28" s="1"/>
  <c r="S5" i="31"/>
  <c r="P5" i="31"/>
  <c r="Y5" i="31"/>
  <c r="AU5" i="31"/>
  <c r="AB25" i="53"/>
  <c r="AA15" i="31"/>
  <c r="V65" i="31"/>
  <c r="AY65" i="31" s="1"/>
  <c r="U46" i="31"/>
  <c r="V58" i="31"/>
  <c r="AY58" i="31" s="1"/>
  <c r="Y118" i="31"/>
  <c r="Q93" i="32"/>
  <c r="BA93" i="32" s="1"/>
  <c r="AB8" i="34"/>
  <c r="P108" i="35"/>
  <c r="AA108" i="35"/>
  <c r="Z68" i="35"/>
  <c r="AZ68" i="35" s="1"/>
  <c r="Z26" i="35"/>
  <c r="AZ26" i="35" s="1"/>
  <c r="AB14" i="35"/>
  <c r="P39" i="36"/>
  <c r="Z46" i="37"/>
  <c r="AZ46" i="37" s="1"/>
  <c r="AA46" i="37"/>
  <c r="Z47" i="37"/>
  <c r="AZ47" i="37" s="1"/>
  <c r="AU41" i="30"/>
  <c r="U65" i="32"/>
  <c r="Q65" i="32"/>
  <c r="BA65" i="32" s="1"/>
  <c r="Z59" i="37"/>
  <c r="AZ59" i="37" s="1"/>
  <c r="AB59" i="37"/>
  <c r="W59" i="37"/>
  <c r="Y59" i="37"/>
  <c r="R61" i="37"/>
  <c r="S61" i="37"/>
  <c r="P61" i="37"/>
  <c r="AU14" i="37"/>
  <c r="AV36" i="37" s="1"/>
  <c r="V14" i="37"/>
  <c r="AY14" i="37" s="1"/>
  <c r="AB14" i="37"/>
  <c r="S53" i="42"/>
  <c r="Y53" i="42"/>
  <c r="U53" i="42"/>
  <c r="AB71" i="12"/>
  <c r="Y71" i="12"/>
  <c r="AA71" i="12"/>
  <c r="AE71" i="12" a="1"/>
  <c r="AE71" i="12" s="1"/>
  <c r="Z71" i="12"/>
  <c r="AZ71" i="12" s="1"/>
  <c r="W71" i="12"/>
  <c r="U71" i="12"/>
  <c r="N86" i="12"/>
  <c r="M86" i="12"/>
  <c r="L86" i="12"/>
  <c r="S80" i="12"/>
  <c r="AZ34" i="12"/>
  <c r="AY34" i="12"/>
  <c r="AU34" i="12"/>
  <c r="W115" i="12"/>
  <c r="AE115" i="12" a="1"/>
  <c r="AE115" i="12" s="1"/>
  <c r="AB115" i="12"/>
  <c r="Y115" i="12"/>
  <c r="P115" i="12"/>
  <c r="R115" i="12"/>
  <c r="Q115" i="12"/>
  <c r="BA115" i="12" s="1"/>
  <c r="U44" i="12"/>
  <c r="R44" i="12"/>
  <c r="AB119" i="12"/>
  <c r="Y119" i="12"/>
  <c r="P119" i="12"/>
  <c r="S119" i="12"/>
  <c r="W119" i="12"/>
  <c r="Q119" i="12"/>
  <c r="BA119" i="12" s="1"/>
  <c r="Z119" i="12"/>
  <c r="AZ119" i="12" s="1"/>
  <c r="U119" i="12"/>
  <c r="AE119" i="12" a="1"/>
  <c r="AE119" i="12" s="1"/>
  <c r="AA119" i="12"/>
  <c r="AB87" i="12"/>
  <c r="Q87" i="12"/>
  <c r="BA87" i="12" s="1"/>
  <c r="AE87" i="12" a="1"/>
  <c r="AE87" i="12" s="1"/>
  <c r="Z87" i="12"/>
  <c r="AZ87" i="12" s="1"/>
  <c r="Y87" i="12"/>
  <c r="AA87" i="12"/>
  <c r="U87" i="12"/>
  <c r="F13" i="12"/>
  <c r="G13" i="12" s="1"/>
  <c r="AH13" i="12"/>
  <c r="S116" i="12"/>
  <c r="AB116" i="12"/>
  <c r="V116" i="12"/>
  <c r="AY116" i="12" s="1"/>
  <c r="U116" i="12"/>
  <c r="F101" i="12"/>
  <c r="G101" i="12" s="1"/>
  <c r="Q67" i="12"/>
  <c r="BA67" i="12" s="1"/>
  <c r="AA67" i="12"/>
  <c r="U67" i="12"/>
  <c r="W67" i="12"/>
  <c r="AB67" i="12"/>
  <c r="Y67" i="12"/>
  <c r="S67" i="12"/>
  <c r="AE67" i="12" a="1"/>
  <c r="AE67" i="12" s="1"/>
  <c r="Z67" i="12"/>
  <c r="AZ67" i="12" s="1"/>
  <c r="R67" i="12"/>
  <c r="AU56" i="12"/>
  <c r="M11" i="12"/>
  <c r="AG11" i="12" s="1"/>
  <c r="N11" i="12"/>
  <c r="M6" i="12"/>
  <c r="L6" i="12"/>
  <c r="BD3" i="12" s="1" a="1"/>
  <c r="BD3" i="12" s="1"/>
  <c r="N123" i="12"/>
  <c r="L123" i="12"/>
  <c r="BD128" i="12" s="1" a="1"/>
  <c r="BD128" i="12" s="1"/>
  <c r="M82" i="12"/>
  <c r="L82" i="12"/>
  <c r="BD87" i="12" s="1" a="1"/>
  <c r="BD87" i="12" s="1"/>
  <c r="N82" i="12"/>
  <c r="N44" i="12"/>
  <c r="M44" i="12"/>
  <c r="AG44" i="12" s="1"/>
  <c r="A9" i="28"/>
  <c r="D9" i="28"/>
  <c r="Q34" i="28"/>
  <c r="BA34" i="28" s="1"/>
  <c r="AU34" i="28"/>
  <c r="W34" i="28"/>
  <c r="Y34" i="28"/>
  <c r="AA34" i="28"/>
  <c r="Z34" i="28"/>
  <c r="AZ34" i="28" s="1"/>
  <c r="U34" i="28"/>
  <c r="S34" i="28"/>
  <c r="U60" i="28"/>
  <c r="D43" i="28"/>
  <c r="A43" i="28"/>
  <c r="AH30" i="28"/>
  <c r="F30" i="28"/>
  <c r="G30" i="28" s="1"/>
  <c r="U51" i="28"/>
  <c r="W51" i="28"/>
  <c r="V51" i="28"/>
  <c r="AY51" i="28" s="1"/>
  <c r="L51" i="28"/>
  <c r="BD55" i="28" s="1" a="1"/>
  <c r="BD55" i="28" s="1"/>
  <c r="AU44" i="32"/>
  <c r="S44" i="32"/>
  <c r="AA92" i="35"/>
  <c r="Z92" i="35"/>
  <c r="AZ92" i="35" s="1"/>
  <c r="N12" i="37"/>
  <c r="L12" i="37"/>
  <c r="M12" i="37"/>
  <c r="S107" i="51"/>
  <c r="R107" i="51"/>
  <c r="N85" i="51"/>
  <c r="U85" i="51"/>
  <c r="N19" i="51"/>
  <c r="M19" i="51"/>
  <c r="AG19" i="51" s="1"/>
  <c r="L19" i="51"/>
  <c r="S83" i="52"/>
  <c r="R83" i="52"/>
  <c r="R94" i="53"/>
  <c r="S48" i="37"/>
  <c r="AB39" i="37"/>
  <c r="AS98" i="35"/>
  <c r="AF98" i="35" s="1"/>
  <c r="R92" i="35"/>
  <c r="N83" i="37"/>
  <c r="A93" i="28"/>
  <c r="D93" i="28"/>
  <c r="Z115" i="12"/>
  <c r="AZ115" i="12" s="1"/>
  <c r="R54" i="12"/>
  <c r="Q54" i="12"/>
  <c r="BA54" i="12" s="1"/>
  <c r="AB54" i="12"/>
  <c r="V54" i="12"/>
  <c r="AY54" i="12" s="1"/>
  <c r="AU54" i="12"/>
  <c r="AV92" i="12" s="1"/>
  <c r="V30" i="12"/>
  <c r="AY30" i="12" s="1"/>
  <c r="U30" i="12"/>
  <c r="Q30" i="12"/>
  <c r="BA30" i="12" s="1"/>
  <c r="Y30" i="12"/>
  <c r="AB30" i="12"/>
  <c r="R30" i="12"/>
  <c r="AU30" i="12"/>
  <c r="S30" i="12"/>
  <c r="A43" i="12"/>
  <c r="D43" i="12"/>
  <c r="M123" i="12"/>
  <c r="AS97" i="12"/>
  <c r="AF97" i="12" s="1"/>
  <c r="AA97" i="12"/>
  <c r="R27" i="12"/>
  <c r="P27" i="12"/>
  <c r="AA4" i="12"/>
  <c r="U85" i="12"/>
  <c r="Y85" i="12"/>
  <c r="R85" i="12"/>
  <c r="W85" i="12"/>
  <c r="P85" i="12"/>
  <c r="Z85" i="12"/>
  <c r="AZ85" i="12" s="1"/>
  <c r="AB85" i="12"/>
  <c r="AA41" i="12"/>
  <c r="AU41" i="12"/>
  <c r="W41" i="12"/>
  <c r="V41" i="12"/>
  <c r="AY41" i="12" s="1"/>
  <c r="AB86" i="12"/>
  <c r="S86" i="12"/>
  <c r="A64" i="12"/>
  <c r="D64" i="12"/>
  <c r="AH17" i="12"/>
  <c r="F17" i="12"/>
  <c r="G17" i="12" s="1"/>
  <c r="AE17" i="12" s="1" a="1"/>
  <c r="AE17" i="12" s="1"/>
  <c r="AD17" i="12" s="1"/>
  <c r="AC17" i="12" s="1"/>
  <c r="AA123" i="12"/>
  <c r="AS123" i="12"/>
  <c r="AF123" i="12" s="1"/>
  <c r="Z123" i="12"/>
  <c r="AZ123" i="12" s="1"/>
  <c r="W123" i="12"/>
  <c r="R123" i="12"/>
  <c r="Q123" i="12"/>
  <c r="BA123" i="12" s="1"/>
  <c r="Y123" i="12"/>
  <c r="U123" i="12"/>
  <c r="P123" i="12"/>
  <c r="D104" i="12"/>
  <c r="A104" i="12"/>
  <c r="AH33" i="12"/>
  <c r="F26" i="12"/>
  <c r="G26" i="12" s="1"/>
  <c r="AH26" i="12"/>
  <c r="AH19" i="12"/>
  <c r="F19" i="12"/>
  <c r="G19" i="12" s="1"/>
  <c r="N91" i="12"/>
  <c r="M91" i="12"/>
  <c r="L91" i="12"/>
  <c r="AB106" i="28"/>
  <c r="S106" i="28"/>
  <c r="AA106" i="28"/>
  <c r="W48" i="28"/>
  <c r="V48" i="28"/>
  <c r="AY48" i="28" s="1"/>
  <c r="AE48" i="28" a="1"/>
  <c r="AE48" i="28" s="1"/>
  <c r="AA48" i="28"/>
  <c r="Y48" i="28"/>
  <c r="S48" i="28"/>
  <c r="Q19" i="28"/>
  <c r="BA19" i="28" s="1"/>
  <c r="N62" i="28"/>
  <c r="M62" i="28"/>
  <c r="L62" i="28"/>
  <c r="BD59" i="28" s="1" a="1"/>
  <c r="BD59" i="28" s="1"/>
  <c r="L50" i="28"/>
  <c r="BD54" i="28" s="1" a="1"/>
  <c r="BD54" i="28" s="1"/>
  <c r="M50" i="28"/>
  <c r="AG50" i="28" s="1"/>
  <c r="A6" i="30"/>
  <c r="D6" i="30"/>
  <c r="F12" i="30"/>
  <c r="G12" i="30" s="1"/>
  <c r="AH12" i="30"/>
  <c r="N78" i="31"/>
  <c r="M78" i="31"/>
  <c r="L87" i="31"/>
  <c r="F27" i="31"/>
  <c r="G27" i="31" s="1"/>
  <c r="M5" i="32"/>
  <c r="N5" i="32"/>
  <c r="N101" i="33"/>
  <c r="M101" i="33"/>
  <c r="N13" i="33"/>
  <c r="M13" i="33"/>
  <c r="L6" i="33"/>
  <c r="M6" i="33"/>
  <c r="AG6" i="33" s="1"/>
  <c r="W38" i="37"/>
  <c r="Z38" i="37"/>
  <c r="AZ38" i="37" s="1"/>
  <c r="S69" i="39"/>
  <c r="Z69" i="39"/>
  <c r="AZ69" i="39" s="1"/>
  <c r="U72" i="39"/>
  <c r="P72" i="39"/>
  <c r="Q72" i="39"/>
  <c r="BA72" i="39" s="1"/>
  <c r="L117" i="40"/>
  <c r="N117" i="40"/>
  <c r="M117" i="40"/>
  <c r="V117" i="40"/>
  <c r="AY117" i="40" s="1"/>
  <c r="W68" i="41"/>
  <c r="Z68" i="41"/>
  <c r="AZ68" i="41" s="1"/>
  <c r="W10" i="34"/>
  <c r="S10" i="34"/>
  <c r="AU10" i="34"/>
  <c r="U92" i="35"/>
  <c r="M19" i="35"/>
  <c r="AG19" i="35" s="1"/>
  <c r="L83" i="37"/>
  <c r="AA54" i="12"/>
  <c r="V34" i="28"/>
  <c r="AY34" i="28" s="1"/>
  <c r="AA115" i="12"/>
  <c r="AE116" i="12" a="1"/>
  <c r="AE116" i="12" s="1"/>
  <c r="AU42" i="12"/>
  <c r="S94" i="12"/>
  <c r="F109" i="12"/>
  <c r="G109" i="12" s="1"/>
  <c r="AE109" i="12" s="1" a="1"/>
  <c r="AE109" i="12" s="1"/>
  <c r="AD109" i="12" s="1"/>
  <c r="AC109" i="12" s="1"/>
  <c r="AE104" i="12" a="1"/>
  <c r="AE104" i="12" s="1"/>
  <c r="P100" i="12"/>
  <c r="F81" i="12"/>
  <c r="G81" i="12" s="1"/>
  <c r="Q65" i="12"/>
  <c r="BA65" i="12" s="1"/>
  <c r="R65" i="12"/>
  <c r="AA65" i="12"/>
  <c r="U65" i="12"/>
  <c r="AH25" i="12"/>
  <c r="AE18" i="12" a="1"/>
  <c r="AE18" i="12" s="1"/>
  <c r="BA18" i="12"/>
  <c r="N90" i="12"/>
  <c r="M90" i="12"/>
  <c r="L90" i="12"/>
  <c r="Y51" i="28"/>
  <c r="D35" i="28"/>
  <c r="AU57" i="28"/>
  <c r="Y57" i="28"/>
  <c r="P57" i="28"/>
  <c r="R57" i="28"/>
  <c r="Z57" i="28"/>
  <c r="AZ57" i="28" s="1"/>
  <c r="W57" i="28"/>
  <c r="Q57" i="28"/>
  <c r="BA57" i="28" s="1"/>
  <c r="AB57" i="28"/>
  <c r="M72" i="28"/>
  <c r="N72" i="28"/>
  <c r="L72" i="28"/>
  <c r="BD71" i="28" s="1" a="1"/>
  <c r="BD71" i="28" s="1"/>
  <c r="N61" i="28"/>
  <c r="L61" i="28"/>
  <c r="BD64" i="28" s="1" a="1"/>
  <c r="BD64" i="28" s="1"/>
  <c r="M61" i="28"/>
  <c r="N40" i="28"/>
  <c r="L40" i="28"/>
  <c r="BD37" i="28" s="1" a="1"/>
  <c r="BD37" i="28" s="1"/>
  <c r="AH64" i="31"/>
  <c r="F57" i="31"/>
  <c r="G57" i="31" s="1"/>
  <c r="L127" i="31"/>
  <c r="N127" i="31"/>
  <c r="N13" i="32"/>
  <c r="L13" i="32"/>
  <c r="M13" i="32"/>
  <c r="AG13" i="32" s="1"/>
  <c r="D21" i="33"/>
  <c r="A21" i="33"/>
  <c r="AH35" i="33"/>
  <c r="F35" i="33"/>
  <c r="G35" i="33" s="1"/>
  <c r="P11" i="35"/>
  <c r="AU11" i="35"/>
  <c r="R104" i="39"/>
  <c r="U102" i="40"/>
  <c r="AB102" i="40"/>
  <c r="S95" i="40"/>
  <c r="U95" i="40"/>
  <c r="AH49" i="41"/>
  <c r="F49" i="41"/>
  <c r="G49" i="41" s="1"/>
  <c r="F41" i="41"/>
  <c r="G41" i="41" s="1"/>
  <c r="AH41" i="41"/>
  <c r="F4" i="42"/>
  <c r="G4" i="42" s="1"/>
  <c r="AH4" i="42"/>
  <c r="Y125" i="43"/>
  <c r="W125" i="43"/>
  <c r="U125" i="43"/>
  <c r="AB125" i="43"/>
  <c r="AB98" i="35"/>
  <c r="Q92" i="35"/>
  <c r="BA92" i="35" s="1"/>
  <c r="BB92" i="35" s="1"/>
  <c r="P30" i="12"/>
  <c r="AE54" i="12" a="1"/>
  <c r="AE54" i="12" s="1"/>
  <c r="AB34" i="28"/>
  <c r="U115" i="12"/>
  <c r="AU27" i="12"/>
  <c r="L11" i="12"/>
  <c r="BD14" i="12" s="1" a="1"/>
  <c r="BD14" i="12" s="1"/>
  <c r="V87" i="12"/>
  <c r="AY87" i="12" s="1"/>
  <c r="R87" i="12"/>
  <c r="P48" i="12"/>
  <c r="U48" i="12"/>
  <c r="R48" i="12"/>
  <c r="V67" i="12"/>
  <c r="AY67" i="12" s="1"/>
  <c r="Y38" i="12"/>
  <c r="W38" i="12"/>
  <c r="Q38" i="12"/>
  <c r="BA38" i="12" s="1"/>
  <c r="BB38" i="12" s="1"/>
  <c r="AE38" i="12" a="1"/>
  <c r="AE38" i="12" s="1"/>
  <c r="AU38" i="12"/>
  <c r="V38" i="12"/>
  <c r="AY38" i="12" s="1"/>
  <c r="U38" i="12"/>
  <c r="S38" i="12"/>
  <c r="R8" i="12"/>
  <c r="AH5" i="12"/>
  <c r="F5" i="12"/>
  <c r="G5" i="12" s="1"/>
  <c r="L106" i="12"/>
  <c r="M106" i="12"/>
  <c r="N106" i="12"/>
  <c r="N95" i="12"/>
  <c r="M95" i="12"/>
  <c r="AE91" i="28" a="1"/>
  <c r="AE91" i="28" s="1"/>
  <c r="Y91" i="28"/>
  <c r="Q41" i="28"/>
  <c r="BA41" i="28" s="1"/>
  <c r="U41" i="28"/>
  <c r="V24" i="28"/>
  <c r="AY24" i="28" s="1"/>
  <c r="BB24" i="28" s="1"/>
  <c r="U24" i="28"/>
  <c r="AA24" i="28"/>
  <c r="R24" i="28"/>
  <c r="W24" i="28"/>
  <c r="Q24" i="28"/>
  <c r="BA24" i="28" s="1"/>
  <c r="AB105" i="28"/>
  <c r="W105" i="28"/>
  <c r="R105" i="28"/>
  <c r="AA105" i="28"/>
  <c r="Y105" i="28"/>
  <c r="V105" i="28"/>
  <c r="AY105" i="28" s="1"/>
  <c r="BB105" i="28" s="1"/>
  <c r="S105" i="28"/>
  <c r="U105" i="28"/>
  <c r="M23" i="28"/>
  <c r="AG23" i="28" s="1"/>
  <c r="N23" i="28"/>
  <c r="L23" i="28"/>
  <c r="BD18" i="28" s="1" a="1"/>
  <c r="BD18" i="28" s="1"/>
  <c r="V68" i="28"/>
  <c r="AY68" i="28" s="1"/>
  <c r="A105" i="28"/>
  <c r="D105" i="28"/>
  <c r="L101" i="28"/>
  <c r="BD104" i="28" s="1" a="1"/>
  <c r="BD104" i="28" s="1"/>
  <c r="N101" i="28"/>
  <c r="AH24" i="32"/>
  <c r="F24" i="32"/>
  <c r="G24" i="32" s="1"/>
  <c r="M31" i="39"/>
  <c r="N31" i="39"/>
  <c r="L31" i="39"/>
  <c r="S51" i="39"/>
  <c r="AU51" i="39"/>
  <c r="AB51" i="39"/>
  <c r="R51" i="39"/>
  <c r="Y51" i="39"/>
  <c r="AA51" i="39"/>
  <c r="V122" i="33"/>
  <c r="AY122" i="33" s="1"/>
  <c r="AB122" i="33"/>
  <c r="V10" i="34"/>
  <c r="AY10" i="34" s="1"/>
  <c r="AB92" i="35"/>
  <c r="D17" i="37"/>
  <c r="A34" i="39"/>
  <c r="D34" i="39"/>
  <c r="AA30" i="12"/>
  <c r="Y54" i="12"/>
  <c r="P34" i="28"/>
  <c r="V115" i="12"/>
  <c r="AY115" i="12" s="1"/>
  <c r="S27" i="12"/>
  <c r="A15" i="12"/>
  <c r="W87" i="12"/>
  <c r="S87" i="12"/>
  <c r="V123" i="12"/>
  <c r="AY123" i="12" s="1"/>
  <c r="P44" i="12"/>
  <c r="V89" i="12"/>
  <c r="AY89" i="12" s="1"/>
  <c r="P112" i="12"/>
  <c r="W112" i="12"/>
  <c r="V112" i="12"/>
  <c r="AY112" i="12" s="1"/>
  <c r="AA108" i="12"/>
  <c r="P108" i="12"/>
  <c r="Y108" i="12"/>
  <c r="U108" i="12"/>
  <c r="V108" i="12"/>
  <c r="AY108" i="12" s="1"/>
  <c r="BB108" i="12" s="1"/>
  <c r="Q108" i="12"/>
  <c r="BA108" i="12" s="1"/>
  <c r="AB108" i="12"/>
  <c r="Y117" i="12"/>
  <c r="U16" i="12"/>
  <c r="F113" i="12"/>
  <c r="G113" i="12" s="1"/>
  <c r="P69" i="12"/>
  <c r="AG31" i="12"/>
  <c r="N115" i="12"/>
  <c r="M115" i="12"/>
  <c r="L115" i="12"/>
  <c r="M64" i="12"/>
  <c r="AG64" i="12" s="1"/>
  <c r="L64" i="12"/>
  <c r="BD60" i="12" s="1" a="1"/>
  <c r="BD60" i="12" s="1"/>
  <c r="L8" i="28"/>
  <c r="BD5" i="28" s="1" a="1"/>
  <c r="BD5" i="28" s="1"/>
  <c r="N8" i="28"/>
  <c r="M8" i="28"/>
  <c r="AG8" i="28" s="1"/>
  <c r="M17" i="28"/>
  <c r="L17" i="28"/>
  <c r="BD17" i="28" s="1" a="1"/>
  <c r="BD17" i="28" s="1"/>
  <c r="L27" i="28"/>
  <c r="BD31" i="28" s="1" a="1"/>
  <c r="BD31" i="28" s="1"/>
  <c r="P27" i="28"/>
  <c r="V27" i="28"/>
  <c r="AY27" i="28" s="1"/>
  <c r="R27" i="28"/>
  <c r="Q27" i="28"/>
  <c r="BA27" i="28" s="1"/>
  <c r="BB27" i="28" s="1"/>
  <c r="N27" i="28"/>
  <c r="M27" i="28"/>
  <c r="F97" i="28"/>
  <c r="G97" i="28" s="1"/>
  <c r="U76" i="28"/>
  <c r="L117" i="28"/>
  <c r="BD120" i="28" s="1" a="1"/>
  <c r="BD120" i="28" s="1"/>
  <c r="N117" i="28"/>
  <c r="M117" i="28"/>
  <c r="P124" i="30"/>
  <c r="V124" i="30"/>
  <c r="AY124" i="30" s="1"/>
  <c r="F52" i="30"/>
  <c r="G52" i="30" s="1"/>
  <c r="S126" i="31"/>
  <c r="W126" i="31"/>
  <c r="S110" i="31"/>
  <c r="Z110" i="31"/>
  <c r="AZ110" i="31" s="1"/>
  <c r="U125" i="32"/>
  <c r="AS125" i="32"/>
  <c r="AF125" i="32" s="1"/>
  <c r="M82" i="34"/>
  <c r="L82" i="34"/>
  <c r="AE2" i="34" a="1"/>
  <c r="AE2" i="34" s="1"/>
  <c r="S92" i="35"/>
  <c r="A25" i="41"/>
  <c r="W30" i="12"/>
  <c r="Z54" i="12"/>
  <c r="AZ54" i="12" s="1"/>
  <c r="R34" i="28"/>
  <c r="S115" i="12"/>
  <c r="BA34" i="12"/>
  <c r="BB34" i="12" s="1"/>
  <c r="P87" i="12"/>
  <c r="AY98" i="12"/>
  <c r="Y44" i="12"/>
  <c r="AS127" i="12"/>
  <c r="AF127" i="12" s="1"/>
  <c r="Q127" i="12"/>
  <c r="BA127" i="12" s="1"/>
  <c r="R127" i="12"/>
  <c r="S127" i="12"/>
  <c r="P127" i="12"/>
  <c r="R120" i="12"/>
  <c r="Y120" i="12"/>
  <c r="S120" i="12"/>
  <c r="W6" i="12"/>
  <c r="S6" i="12"/>
  <c r="AU6" i="12"/>
  <c r="AA15" i="12"/>
  <c r="AB15" i="12"/>
  <c r="U15" i="12"/>
  <c r="Q15" i="12"/>
  <c r="BA15" i="12" s="1"/>
  <c r="W15" i="12"/>
  <c r="AU15" i="12"/>
  <c r="S15" i="12"/>
  <c r="D14" i="12"/>
  <c r="AH41" i="12"/>
  <c r="N110" i="12"/>
  <c r="M110" i="12"/>
  <c r="N104" i="12"/>
  <c r="M104" i="12"/>
  <c r="L104" i="12"/>
  <c r="BD100" i="12" s="1" a="1"/>
  <c r="BD100" i="12" s="1"/>
  <c r="L68" i="12"/>
  <c r="N68" i="12"/>
  <c r="P68" i="12"/>
  <c r="M68" i="12"/>
  <c r="L17" i="12"/>
  <c r="BD17" i="12" s="1" a="1"/>
  <c r="BD17" i="12" s="1"/>
  <c r="M17" i="12"/>
  <c r="AG17" i="12" s="1"/>
  <c r="AH5" i="28"/>
  <c r="F5" i="28"/>
  <c r="G5" i="28" s="1"/>
  <c r="L122" i="28"/>
  <c r="BD126" i="28" s="1" a="1"/>
  <c r="BD126" i="28" s="1"/>
  <c r="N122" i="28"/>
  <c r="L116" i="28"/>
  <c r="BD116" i="28" s="1" a="1"/>
  <c r="BD116" i="28" s="1"/>
  <c r="M116" i="28"/>
  <c r="N116" i="28"/>
  <c r="L37" i="28"/>
  <c r="BD40" i="28" s="1" a="1"/>
  <c r="BD40" i="28" s="1"/>
  <c r="N37" i="28"/>
  <c r="M37" i="28"/>
  <c r="AG37" i="28" s="1"/>
  <c r="M25" i="28"/>
  <c r="AG25" i="28" s="1"/>
  <c r="L25" i="28"/>
  <c r="N25" i="28"/>
  <c r="L19" i="28"/>
  <c r="BD23" i="28" s="1" a="1"/>
  <c r="BD23" i="28" s="1"/>
  <c r="M19" i="28"/>
  <c r="AG19" i="28" s="1"/>
  <c r="L9" i="28"/>
  <c r="BD9" i="28" s="1" a="1"/>
  <c r="BD9" i="28" s="1"/>
  <c r="M9" i="28"/>
  <c r="N9" i="28"/>
  <c r="V19" i="32"/>
  <c r="AY19" i="32" s="1"/>
  <c r="U19" i="32"/>
  <c r="F78" i="32"/>
  <c r="G78" i="32" s="1"/>
  <c r="AE78" i="32" s="1" a="1"/>
  <c r="AE78" i="32" s="1"/>
  <c r="AD78" i="32" s="1"/>
  <c r="AC78" i="32" s="1"/>
  <c r="AG45" i="32"/>
  <c r="AG30" i="32"/>
  <c r="F30" i="32"/>
  <c r="G30" i="32" s="1"/>
  <c r="P86" i="33"/>
  <c r="W86" i="33"/>
  <c r="M92" i="42"/>
  <c r="L92" i="42"/>
  <c r="AE122" i="33" a="1"/>
  <c r="AE122" i="33" s="1"/>
  <c r="A6" i="34"/>
  <c r="V92" i="35"/>
  <c r="AY92" i="35" s="1"/>
  <c r="Z30" i="12"/>
  <c r="AZ30" i="12" s="1"/>
  <c r="P67" i="12"/>
  <c r="S24" i="12"/>
  <c r="Y24" i="12"/>
  <c r="Q24" i="12"/>
  <c r="BA24" i="12" s="1"/>
  <c r="Z24" i="12"/>
  <c r="AZ24" i="12" s="1"/>
  <c r="AU24" i="12"/>
  <c r="AB24" i="12"/>
  <c r="V24" i="12"/>
  <c r="AY24" i="12" s="1"/>
  <c r="W24" i="12"/>
  <c r="R24" i="12"/>
  <c r="P24" i="12"/>
  <c r="AA24" i="12"/>
  <c r="V25" i="12"/>
  <c r="AY25" i="12" s="1"/>
  <c r="Y33" i="12"/>
  <c r="R33" i="12"/>
  <c r="AS107" i="12"/>
  <c r="AF107" i="12" s="1"/>
  <c r="W79" i="12"/>
  <c r="U79" i="12"/>
  <c r="V79" i="12"/>
  <c r="AY79" i="12" s="1"/>
  <c r="R79" i="12"/>
  <c r="AB79" i="12"/>
  <c r="Y79" i="12"/>
  <c r="Q79" i="12"/>
  <c r="BA79" i="12" s="1"/>
  <c r="S79" i="12"/>
  <c r="P79" i="12"/>
  <c r="Z79" i="12"/>
  <c r="AZ79" i="12" s="1"/>
  <c r="W55" i="12"/>
  <c r="D60" i="12"/>
  <c r="A60" i="12"/>
  <c r="F9" i="12"/>
  <c r="G9" i="12" s="1"/>
  <c r="U118" i="12"/>
  <c r="AB91" i="12"/>
  <c r="R91" i="12"/>
  <c r="Z91" i="12"/>
  <c r="AZ91" i="12" s="1"/>
  <c r="U91" i="12"/>
  <c r="AS91" i="12"/>
  <c r="AF91" i="12" s="1"/>
  <c r="Y91" i="12"/>
  <c r="S91" i="12"/>
  <c r="AH63" i="12"/>
  <c r="F63" i="12"/>
  <c r="G63" i="12" s="1"/>
  <c r="AE63" i="12" s="1" a="1"/>
  <c r="AE63" i="12" s="1"/>
  <c r="AD63" i="12" s="1"/>
  <c r="AC63" i="12" s="1"/>
  <c r="AH58" i="12"/>
  <c r="F58" i="12"/>
  <c r="G58" i="12" s="1"/>
  <c r="AE58" i="12" s="1" a="1"/>
  <c r="AE58" i="12" s="1"/>
  <c r="AD58" i="12" s="1"/>
  <c r="F52" i="12"/>
  <c r="G52" i="12" s="1"/>
  <c r="F47" i="12"/>
  <c r="G47" i="12" s="1"/>
  <c r="A41" i="12"/>
  <c r="D41" i="12"/>
  <c r="A36" i="12"/>
  <c r="D36" i="12"/>
  <c r="N21" i="12"/>
  <c r="M21" i="12"/>
  <c r="L21" i="12"/>
  <c r="V70" i="28"/>
  <c r="AY70" i="28" s="1"/>
  <c r="BB70" i="28" s="1"/>
  <c r="AB70" i="28"/>
  <c r="U46" i="28"/>
  <c r="W46" i="28"/>
  <c r="AB46" i="28"/>
  <c r="V46" i="28"/>
  <c r="AY46" i="28" s="1"/>
  <c r="R46" i="28"/>
  <c r="AA46" i="28"/>
  <c r="Y46" i="28"/>
  <c r="AU46" i="28"/>
  <c r="AE46" i="28" a="1"/>
  <c r="AE46" i="28" s="1"/>
  <c r="S46" i="28"/>
  <c r="Q46" i="28"/>
  <c r="BA46" i="28" s="1"/>
  <c r="BB46" i="28" s="1"/>
  <c r="W47" i="28"/>
  <c r="R47" i="28"/>
  <c r="D124" i="28"/>
  <c r="A124" i="28"/>
  <c r="V119" i="28"/>
  <c r="AY119" i="28" s="1"/>
  <c r="AA119" i="28"/>
  <c r="F4" i="28"/>
  <c r="G4" i="28" s="1"/>
  <c r="AH4" i="28"/>
  <c r="AG4" i="28"/>
  <c r="L121" i="28"/>
  <c r="BD121" i="28" s="1" a="1"/>
  <c r="BD121" i="28" s="1"/>
  <c r="N121" i="28"/>
  <c r="AB121" i="28"/>
  <c r="M110" i="28"/>
  <c r="N110" i="28"/>
  <c r="L110" i="28"/>
  <c r="BD107" i="28" s="1" a="1"/>
  <c r="BD107" i="28" s="1"/>
  <c r="P110" i="31"/>
  <c r="M122" i="32"/>
  <c r="L122" i="32"/>
  <c r="S91" i="41"/>
  <c r="Q91" i="41"/>
  <c r="BA91" i="41" s="1"/>
  <c r="BB91" i="41" s="1"/>
  <c r="P91" i="41"/>
  <c r="R96" i="41"/>
  <c r="S96" i="41"/>
  <c r="AB96" i="41"/>
  <c r="U96" i="41"/>
  <c r="W96" i="41"/>
  <c r="A49" i="41"/>
  <c r="D49" i="41"/>
  <c r="AE34" i="12" a="1"/>
  <c r="AE34" i="12" s="1"/>
  <c r="AB123" i="12"/>
  <c r="AY90" i="12"/>
  <c r="AS90" i="12"/>
  <c r="AF90" i="12" s="1"/>
  <c r="R103" i="12"/>
  <c r="Z103" i="12"/>
  <c r="AZ103" i="12" s="1"/>
  <c r="AA103" i="12"/>
  <c r="R119" i="12"/>
  <c r="AH8" i="12"/>
  <c r="AB83" i="12"/>
  <c r="F57" i="12"/>
  <c r="G57" i="12" s="1"/>
  <c r="AH57" i="12"/>
  <c r="W40" i="12"/>
  <c r="U40" i="12"/>
  <c r="N128" i="12"/>
  <c r="M128" i="12"/>
  <c r="L128" i="12"/>
  <c r="N118" i="12"/>
  <c r="M118" i="12"/>
  <c r="L118" i="12"/>
  <c r="AA128" i="28"/>
  <c r="U128" i="28"/>
  <c r="AE128" i="28" a="1"/>
  <c r="AE128" i="28" s="1"/>
  <c r="S128" i="28"/>
  <c r="S73" i="28"/>
  <c r="AA73" i="28"/>
  <c r="Y73" i="28"/>
  <c r="Q73" i="28"/>
  <c r="BA73" i="28" s="1"/>
  <c r="P73" i="28"/>
  <c r="AA68" i="31"/>
  <c r="AH23" i="31"/>
  <c r="F23" i="31"/>
  <c r="G23" i="31" s="1"/>
  <c r="N123" i="34"/>
  <c r="M123" i="34"/>
  <c r="L123" i="34"/>
  <c r="F38" i="35"/>
  <c r="G38" i="35" s="1"/>
  <c r="AE38" i="35" s="1" a="1"/>
  <c r="AE38" i="35" s="1"/>
  <c r="AD38" i="35" s="1"/>
  <c r="AC38" i="35" s="1"/>
  <c r="AH38" i="35"/>
  <c r="D56" i="37"/>
  <c r="A56" i="37"/>
  <c r="M58" i="37"/>
  <c r="N58" i="37"/>
  <c r="L126" i="40"/>
  <c r="N126" i="40"/>
  <c r="M126" i="40"/>
  <c r="W15" i="41"/>
  <c r="Y15" i="41"/>
  <c r="F30" i="34"/>
  <c r="G30" i="34" s="1"/>
  <c r="AG30" i="34"/>
  <c r="L69" i="37"/>
  <c r="N69" i="37"/>
  <c r="M69" i="37"/>
  <c r="G18" i="46"/>
  <c r="U93" i="46"/>
  <c r="R93" i="46"/>
  <c r="N62" i="39"/>
  <c r="S72" i="41"/>
  <c r="AB109" i="42"/>
  <c r="AB102" i="42"/>
  <c r="S109" i="42"/>
  <c r="AA109" i="42"/>
  <c r="V64" i="42"/>
  <c r="AY64" i="42" s="1"/>
  <c r="Q64" i="42"/>
  <c r="BA64" i="42" s="1"/>
  <c r="Q102" i="42"/>
  <c r="BA102" i="42" s="1"/>
  <c r="BB102" i="42" s="1"/>
  <c r="R108" i="28"/>
  <c r="M76" i="28"/>
  <c r="AA64" i="12"/>
  <c r="Q64" i="12"/>
  <c r="BA64" i="12" s="1"/>
  <c r="AS96" i="12"/>
  <c r="AF96" i="12" s="1"/>
  <c r="A32" i="12"/>
  <c r="AA14" i="12"/>
  <c r="D46" i="12"/>
  <c r="AA21" i="12"/>
  <c r="D16" i="12"/>
  <c r="Z75" i="12"/>
  <c r="AZ75" i="12" s="1"/>
  <c r="M76" i="12"/>
  <c r="N42" i="12"/>
  <c r="N46" i="12"/>
  <c r="AG16" i="12"/>
  <c r="L33" i="12"/>
  <c r="BD33" i="12" s="1" a="1"/>
  <c r="BD33" i="12" s="1"/>
  <c r="M29" i="12"/>
  <c r="AG29" i="12" s="1"/>
  <c r="D4" i="12"/>
  <c r="A45" i="12"/>
  <c r="AH31" i="12"/>
  <c r="A34" i="12"/>
  <c r="BC34" i="12" s="1"/>
  <c r="V54" i="28"/>
  <c r="AY54" i="28" s="1"/>
  <c r="A69" i="12"/>
  <c r="AH56" i="12"/>
  <c r="AH40" i="12"/>
  <c r="AH36" i="12"/>
  <c r="N72" i="12"/>
  <c r="L67" i="12"/>
  <c r="R111" i="28"/>
  <c r="L54" i="28"/>
  <c r="BD51" i="28" s="1" a="1"/>
  <c r="BD51" i="28" s="1"/>
  <c r="R12" i="28"/>
  <c r="N2" i="28"/>
  <c r="M2" i="28"/>
  <c r="AG2" i="28" s="1"/>
  <c r="R118" i="28"/>
  <c r="AA118" i="28"/>
  <c r="AA114" i="28"/>
  <c r="P114" i="28"/>
  <c r="R114" i="28"/>
  <c r="Q114" i="28"/>
  <c r="BA114" i="28" s="1"/>
  <c r="P85" i="28"/>
  <c r="Y85" i="28"/>
  <c r="V85" i="28"/>
  <c r="AY85" i="28" s="1"/>
  <c r="AH59" i="28"/>
  <c r="F59" i="28"/>
  <c r="G59" i="28" s="1"/>
  <c r="F9" i="28"/>
  <c r="G9" i="28" s="1"/>
  <c r="L13" i="28"/>
  <c r="BD16" i="28" s="1" a="1"/>
  <c r="BD16" i="28" s="1"/>
  <c r="N13" i="28"/>
  <c r="D35" i="30"/>
  <c r="A35" i="30"/>
  <c r="L83" i="31"/>
  <c r="M83" i="31"/>
  <c r="AH22" i="32"/>
  <c r="F23" i="34"/>
  <c r="G23" i="34" s="1"/>
  <c r="AH23" i="34"/>
  <c r="L70" i="35"/>
  <c r="M70" i="35"/>
  <c r="M98" i="36"/>
  <c r="N98" i="36"/>
  <c r="AB68" i="41"/>
  <c r="U33" i="28"/>
  <c r="Y33" i="28"/>
  <c r="W129" i="28"/>
  <c r="V129" i="28"/>
  <c r="AY129" i="28" s="1"/>
  <c r="R129" i="28"/>
  <c r="AA129" i="28"/>
  <c r="S129" i="28"/>
  <c r="V62" i="28"/>
  <c r="AY62" i="28" s="1"/>
  <c r="W126" i="28"/>
  <c r="U126" i="28"/>
  <c r="L53" i="28"/>
  <c r="BD56" i="28" s="1" a="1"/>
  <c r="BD56" i="28" s="1"/>
  <c r="M53" i="28"/>
  <c r="AG53" i="28" s="1"/>
  <c r="L95" i="28"/>
  <c r="BD90" i="28" s="1" a="1"/>
  <c r="BD90" i="28" s="1"/>
  <c r="N95" i="28"/>
  <c r="AB108" i="28"/>
  <c r="U108" i="28"/>
  <c r="Z108" i="28"/>
  <c r="AZ108" i="28" s="1"/>
  <c r="F96" i="28"/>
  <c r="G96" i="28" s="1"/>
  <c r="N120" i="28"/>
  <c r="M120" i="28"/>
  <c r="N115" i="28"/>
  <c r="M115" i="28"/>
  <c r="N81" i="28"/>
  <c r="M81" i="28"/>
  <c r="N66" i="28"/>
  <c r="L66" i="28"/>
  <c r="L45" i="28"/>
  <c r="BD48" i="28" s="1" a="1"/>
  <c r="BD48" i="28" s="1"/>
  <c r="N45" i="28"/>
  <c r="F22" i="30"/>
  <c r="G22" i="30" s="1"/>
  <c r="AH22" i="30"/>
  <c r="D36" i="31"/>
  <c r="A36" i="31"/>
  <c r="N21" i="32"/>
  <c r="M21" i="32"/>
  <c r="Z38" i="32"/>
  <c r="AZ38" i="32" s="1"/>
  <c r="W38" i="32"/>
  <c r="F112" i="32"/>
  <c r="G112" i="32" s="1"/>
  <c r="AH58" i="32"/>
  <c r="F58" i="32"/>
  <c r="G58" i="32" s="1"/>
  <c r="AH43" i="32"/>
  <c r="AG15" i="32"/>
  <c r="F64" i="34"/>
  <c r="G64" i="34" s="1"/>
  <c r="AH64" i="34"/>
  <c r="N29" i="34"/>
  <c r="L29" i="34"/>
  <c r="M29" i="34"/>
  <c r="AG29" i="34" s="1"/>
  <c r="S47" i="35"/>
  <c r="W47" i="35"/>
  <c r="A55" i="35"/>
  <c r="D55" i="35"/>
  <c r="F41" i="36"/>
  <c r="G41" i="36" s="1"/>
  <c r="AH41" i="36"/>
  <c r="D16" i="38"/>
  <c r="A16" i="38"/>
  <c r="N53" i="28"/>
  <c r="L49" i="28"/>
  <c r="BD49" i="28" s="1" a="1"/>
  <c r="BD49" i="28" s="1"/>
  <c r="AB64" i="12"/>
  <c r="Q96" i="12"/>
  <c r="BA96" i="12" s="1"/>
  <c r="R32" i="12"/>
  <c r="N67" i="12"/>
  <c r="M54" i="12"/>
  <c r="L94" i="12"/>
  <c r="U12" i="28"/>
  <c r="Z54" i="28"/>
  <c r="AZ54" i="28" s="1"/>
  <c r="Z126" i="28"/>
  <c r="AZ126" i="28" s="1"/>
  <c r="AE129" i="28" a="1"/>
  <c r="AE129" i="28" s="1"/>
  <c r="N29" i="28"/>
  <c r="A24" i="28"/>
  <c r="A46" i="28"/>
  <c r="D46" i="28"/>
  <c r="AH18" i="28"/>
  <c r="AH13" i="28"/>
  <c r="M104" i="28"/>
  <c r="N104" i="28"/>
  <c r="N65" i="28"/>
  <c r="M65" i="28"/>
  <c r="L65" i="28"/>
  <c r="BD65" i="28" s="1" a="1"/>
  <c r="BD65" i="28" s="1"/>
  <c r="AG16" i="30"/>
  <c r="AH16" i="30"/>
  <c r="L75" i="31"/>
  <c r="AH39" i="31"/>
  <c r="AG39" i="31"/>
  <c r="AH32" i="31"/>
  <c r="L21" i="32"/>
  <c r="M110" i="32"/>
  <c r="L110" i="32"/>
  <c r="AG65" i="32"/>
  <c r="N53" i="33"/>
  <c r="M53" i="33"/>
  <c r="AG53" i="33" s="1"/>
  <c r="F19" i="33"/>
  <c r="G19" i="33" s="1"/>
  <c r="AG19" i="33"/>
  <c r="L49" i="33"/>
  <c r="N49" i="33"/>
  <c r="F92" i="34"/>
  <c r="G92" i="34" s="1"/>
  <c r="AH7" i="34"/>
  <c r="F7" i="34"/>
  <c r="G7" i="34" s="1"/>
  <c r="AG20" i="35"/>
  <c r="M14" i="35"/>
  <c r="L14" i="35"/>
  <c r="N14" i="35"/>
  <c r="F42" i="37"/>
  <c r="G42" i="37" s="1"/>
  <c r="AH42" i="37"/>
  <c r="AH26" i="37"/>
  <c r="F26" i="37"/>
  <c r="G26" i="37" s="1"/>
  <c r="N6" i="38"/>
  <c r="L6" i="38"/>
  <c r="M6" i="38"/>
  <c r="M40" i="44"/>
  <c r="N40" i="44"/>
  <c r="M97" i="47"/>
  <c r="L97" i="47"/>
  <c r="N97" i="47"/>
  <c r="Q63" i="47"/>
  <c r="BA63" i="47" s="1"/>
  <c r="BB63" i="47" s="1"/>
  <c r="AU63" i="47"/>
  <c r="Q58" i="47"/>
  <c r="BA58" i="47" s="1"/>
  <c r="BB58" i="47" s="1"/>
  <c r="AU58" i="47"/>
  <c r="W14" i="48"/>
  <c r="AU19" i="39"/>
  <c r="V62" i="39"/>
  <c r="AY62" i="39" s="1"/>
  <c r="P72" i="41"/>
  <c r="V102" i="42"/>
  <c r="AY102" i="42" s="1"/>
  <c r="V109" i="42"/>
  <c r="AY109" i="42" s="1"/>
  <c r="Y64" i="42"/>
  <c r="P64" i="42"/>
  <c r="Z33" i="28"/>
  <c r="AZ33" i="28" s="1"/>
  <c r="S65" i="28"/>
  <c r="U129" i="28"/>
  <c r="R64" i="12"/>
  <c r="F11" i="12"/>
  <c r="G11" i="12" s="1"/>
  <c r="AE11" i="12" s="1" a="1"/>
  <c r="AE11" i="12" s="1"/>
  <c r="AD11" i="12" s="1"/>
  <c r="AC11" i="12" s="1"/>
  <c r="V93" i="12"/>
  <c r="AY93" i="12" s="1"/>
  <c r="L117" i="12"/>
  <c r="AE21" i="12" a="1"/>
  <c r="AE21" i="12" s="1"/>
  <c r="L113" i="12"/>
  <c r="BD113" i="12" s="1" a="1"/>
  <c r="BD113" i="12" s="1"/>
  <c r="D55" i="12"/>
  <c r="P75" i="12"/>
  <c r="U75" i="12"/>
  <c r="W21" i="12"/>
  <c r="Q75" i="12"/>
  <c r="BA75" i="12" s="1"/>
  <c r="P60" i="12"/>
  <c r="L99" i="12"/>
  <c r="M94" i="12"/>
  <c r="L72" i="12"/>
  <c r="L93" i="12"/>
  <c r="BD90" i="12" s="1" a="1"/>
  <c r="BD90" i="12" s="1"/>
  <c r="F31" i="12"/>
  <c r="G31" i="12" s="1"/>
  <c r="AE31" i="12" s="1" a="1"/>
  <c r="AE31" i="12" s="1"/>
  <c r="AD31" i="12" s="1"/>
  <c r="AC31" i="12" s="1"/>
  <c r="F111" i="12"/>
  <c r="G111" i="12" s="1"/>
  <c r="AE111" i="12" s="1" a="1"/>
  <c r="AE111" i="12" s="1"/>
  <c r="AD111" i="12" s="1"/>
  <c r="AC111" i="12" s="1"/>
  <c r="S12" i="28"/>
  <c r="AB126" i="28"/>
  <c r="Y129" i="28"/>
  <c r="L86" i="28"/>
  <c r="W104" i="28"/>
  <c r="R62" i="28"/>
  <c r="AA62" i="28"/>
  <c r="R104" i="28"/>
  <c r="AB104" i="28"/>
  <c r="AA104" i="28"/>
  <c r="U104" i="28"/>
  <c r="AU16" i="28"/>
  <c r="AB16" i="28"/>
  <c r="Z16" i="28"/>
  <c r="AZ16" i="28" s="1"/>
  <c r="U16" i="28"/>
  <c r="AG52" i="28"/>
  <c r="D28" i="28"/>
  <c r="A28" i="28"/>
  <c r="N129" i="28"/>
  <c r="M129" i="28"/>
  <c r="N75" i="28"/>
  <c r="L75" i="28"/>
  <c r="BD69" i="28" s="1" a="1"/>
  <c r="BD69" i="28" s="1"/>
  <c r="L7" i="30"/>
  <c r="F38" i="31"/>
  <c r="G38" i="31" s="1"/>
  <c r="AH38" i="31"/>
  <c r="F18" i="31"/>
  <c r="G18" i="31" s="1"/>
  <c r="AH5" i="31"/>
  <c r="AH13" i="32"/>
  <c r="AG58" i="32"/>
  <c r="F41" i="34"/>
  <c r="G41" i="34" s="1"/>
  <c r="AH41" i="34"/>
  <c r="S77" i="35"/>
  <c r="F100" i="37"/>
  <c r="G100" i="37" s="1"/>
  <c r="AH12" i="44"/>
  <c r="F12" i="44"/>
  <c r="G12" i="44" s="1"/>
  <c r="N37" i="41"/>
  <c r="M37" i="41"/>
  <c r="AG37" i="41" s="1"/>
  <c r="N29" i="39"/>
  <c r="L29" i="39"/>
  <c r="Z72" i="41"/>
  <c r="AZ72" i="41" s="1"/>
  <c r="Y102" i="42"/>
  <c r="W109" i="42"/>
  <c r="Z64" i="42"/>
  <c r="AZ64" i="42" s="1"/>
  <c r="D22" i="12"/>
  <c r="A70" i="28"/>
  <c r="AU33" i="28"/>
  <c r="AG9" i="28"/>
  <c r="P108" i="28"/>
  <c r="Q129" i="28"/>
  <c r="BA129" i="28" s="1"/>
  <c r="BB129" i="28" s="1"/>
  <c r="P64" i="12"/>
  <c r="S21" i="12"/>
  <c r="U102" i="12"/>
  <c r="V75" i="12"/>
  <c r="AY75" i="12" s="1"/>
  <c r="Q93" i="12"/>
  <c r="BA93" i="12" s="1"/>
  <c r="AA37" i="12"/>
  <c r="R93" i="12"/>
  <c r="M99" i="12"/>
  <c r="M93" i="12"/>
  <c r="F3" i="12"/>
  <c r="G3" i="12" s="1"/>
  <c r="Q29" i="28"/>
  <c r="BA29" i="28" s="1"/>
  <c r="BB29" i="28" s="1"/>
  <c r="P129" i="28"/>
  <c r="L115" i="28"/>
  <c r="BD119" i="28" s="1" a="1"/>
  <c r="BD119" i="28" s="1"/>
  <c r="M86" i="28"/>
  <c r="L81" i="28"/>
  <c r="BD81" i="28" s="1" a="1"/>
  <c r="BD81" i="28" s="1"/>
  <c r="AB62" i="28"/>
  <c r="M28" i="28"/>
  <c r="M5" i="28"/>
  <c r="AG5" i="28" s="1"/>
  <c r="F13" i="28"/>
  <c r="G13" i="28" s="1"/>
  <c r="F100" i="28"/>
  <c r="G100" i="28" s="1"/>
  <c r="AE100" i="28" s="1" a="1"/>
  <c r="AE100" i="28" s="1"/>
  <c r="AD100" i="28" s="1"/>
  <c r="AC100" i="28" s="1"/>
  <c r="AU23" i="28"/>
  <c r="N102" i="28"/>
  <c r="M102" i="28"/>
  <c r="L97" i="28"/>
  <c r="BD97" i="28" s="1" a="1"/>
  <c r="BD97" i="28" s="1"/>
  <c r="M97" i="28"/>
  <c r="N38" i="28"/>
  <c r="M38" i="28"/>
  <c r="AG38" i="28" s="1"/>
  <c r="L38" i="28"/>
  <c r="BD35" i="28" s="1" a="1"/>
  <c r="BD35" i="28" s="1"/>
  <c r="M68" i="30"/>
  <c r="F39" i="30"/>
  <c r="G39" i="30" s="1"/>
  <c r="L86" i="30"/>
  <c r="N86" i="30"/>
  <c r="N77" i="31"/>
  <c r="AG37" i="31"/>
  <c r="R100" i="32"/>
  <c r="F48" i="32"/>
  <c r="G48" i="32" s="1"/>
  <c r="AE48" i="32" s="1" a="1"/>
  <c r="AE48" i="32" s="1"/>
  <c r="AD48" i="32" s="1"/>
  <c r="AC48" i="32" s="1"/>
  <c r="M91" i="32"/>
  <c r="L91" i="32"/>
  <c r="F71" i="33"/>
  <c r="G71" i="33" s="1"/>
  <c r="F17" i="33"/>
  <c r="G17" i="33" s="1"/>
  <c r="AH17" i="33"/>
  <c r="N102" i="34"/>
  <c r="L102" i="34"/>
  <c r="L95" i="34"/>
  <c r="F40" i="35"/>
  <c r="G40" i="35" s="1"/>
  <c r="F46" i="36"/>
  <c r="G46" i="36" s="1"/>
  <c r="F59" i="39"/>
  <c r="G59" i="39" s="1"/>
  <c r="AH59" i="39"/>
  <c r="R62" i="39"/>
  <c r="W64" i="42"/>
  <c r="L60" i="42"/>
  <c r="P3" i="28"/>
  <c r="Q65" i="28"/>
  <c r="BA65" i="28" s="1"/>
  <c r="BB65" i="28" s="1"/>
  <c r="AZ122" i="12"/>
  <c r="S64" i="12"/>
  <c r="R21" i="12"/>
  <c r="Z62" i="12"/>
  <c r="AZ62" i="12" s="1"/>
  <c r="M9" i="12"/>
  <c r="F99" i="12"/>
  <c r="G99" i="12" s="1"/>
  <c r="Y117" i="28"/>
  <c r="AE126" i="28" a="1"/>
  <c r="AE126" i="28" s="1"/>
  <c r="Z129" i="28"/>
  <c r="AZ129" i="28" s="1"/>
  <c r="V127" i="28"/>
  <c r="AY127" i="28" s="1"/>
  <c r="S85" i="28"/>
  <c r="AB85" i="28"/>
  <c r="M29" i="28"/>
  <c r="N28" i="28"/>
  <c r="N5" i="28"/>
  <c r="F18" i="28"/>
  <c r="G18" i="28" s="1"/>
  <c r="AA51" i="28"/>
  <c r="Z51" i="28"/>
  <c r="AZ51" i="28" s="1"/>
  <c r="AB51" i="28"/>
  <c r="S51" i="28"/>
  <c r="F50" i="28"/>
  <c r="G50" i="28" s="1"/>
  <c r="AE50" i="28" s="1" a="1"/>
  <c r="AE50" i="28" s="1"/>
  <c r="AD50" i="28" s="1"/>
  <c r="AC50" i="28" s="1"/>
  <c r="M90" i="28"/>
  <c r="L90" i="28"/>
  <c r="BD94" i="28" s="1" a="1"/>
  <c r="BD94" i="28" s="1"/>
  <c r="F54" i="30"/>
  <c r="G54" i="30" s="1"/>
  <c r="AG13" i="30"/>
  <c r="D24" i="31"/>
  <c r="A24" i="31"/>
  <c r="AG24" i="31"/>
  <c r="F24" i="31"/>
  <c r="G24" i="31" s="1"/>
  <c r="AE24" i="31" s="1" a="1"/>
  <c r="AE24" i="31" s="1"/>
  <c r="AD24" i="31" s="1"/>
  <c r="AC24" i="31" s="1"/>
  <c r="AH24" i="31"/>
  <c r="L69" i="33"/>
  <c r="M69" i="33"/>
  <c r="N69" i="33"/>
  <c r="M59" i="33"/>
  <c r="L59" i="33"/>
  <c r="M40" i="33"/>
  <c r="AG40" i="33" s="1"/>
  <c r="N40" i="33"/>
  <c r="A43" i="34"/>
  <c r="D43" i="34"/>
  <c r="F97" i="34"/>
  <c r="G97" i="34" s="1"/>
  <c r="F87" i="35"/>
  <c r="G87" i="35" s="1"/>
  <c r="F45" i="35"/>
  <c r="G45" i="35" s="1"/>
  <c r="AH45" i="35"/>
  <c r="L42" i="36"/>
  <c r="M42" i="36"/>
  <c r="AG42" i="36" s="1"/>
  <c r="M78" i="36"/>
  <c r="L78" i="36"/>
  <c r="N78" i="36"/>
  <c r="L110" i="36"/>
  <c r="R75" i="37"/>
  <c r="AA75" i="37"/>
  <c r="F31" i="37"/>
  <c r="G31" i="37" s="1"/>
  <c r="F62" i="45"/>
  <c r="G62" i="45" s="1"/>
  <c r="F54" i="45"/>
  <c r="G54" i="45" s="1"/>
  <c r="AH54" i="45"/>
  <c r="G8" i="46"/>
  <c r="Q50" i="48"/>
  <c r="BA50" i="48" s="1"/>
  <c r="BB50" i="48" s="1"/>
  <c r="S50" i="48"/>
  <c r="AG20" i="49"/>
  <c r="AH60" i="28"/>
  <c r="F30" i="30"/>
  <c r="G30" i="30" s="1"/>
  <c r="AH55" i="34"/>
  <c r="D16" i="35"/>
  <c r="A16" i="35"/>
  <c r="F85" i="35"/>
  <c r="G85" i="35" s="1"/>
  <c r="N14" i="36"/>
  <c r="M14" i="36"/>
  <c r="AG14" i="36" s="1"/>
  <c r="M23" i="36"/>
  <c r="N23" i="36"/>
  <c r="L23" i="36"/>
  <c r="M70" i="36"/>
  <c r="N70" i="36"/>
  <c r="AH54" i="36"/>
  <c r="AH60" i="37"/>
  <c r="F60" i="37"/>
  <c r="G60" i="37" s="1"/>
  <c r="L60" i="40"/>
  <c r="M60" i="40"/>
  <c r="AG60" i="40" s="1"/>
  <c r="N60" i="40"/>
  <c r="M23" i="43"/>
  <c r="AG23" i="43" s="1"/>
  <c r="N23" i="43"/>
  <c r="M36" i="43"/>
  <c r="AG36" i="43" s="1"/>
  <c r="L36" i="43"/>
  <c r="F4" i="44"/>
  <c r="G4" i="44" s="1"/>
  <c r="G112" i="46"/>
  <c r="G15" i="46"/>
  <c r="L67" i="33"/>
  <c r="M67" i="33"/>
  <c r="AU43" i="35"/>
  <c r="L37" i="36"/>
  <c r="M37" i="36"/>
  <c r="A21" i="37"/>
  <c r="D21" i="37"/>
  <c r="AH16" i="37"/>
  <c r="F16" i="37"/>
  <c r="G16" i="37" s="1"/>
  <c r="AH8" i="37"/>
  <c r="F8" i="37"/>
  <c r="G8" i="37" s="1"/>
  <c r="L15" i="38"/>
  <c r="N15" i="38"/>
  <c r="M15" i="38"/>
  <c r="AG15" i="38" s="1"/>
  <c r="N23" i="39"/>
  <c r="M23" i="39"/>
  <c r="AG23" i="39" s="1"/>
  <c r="N30" i="39"/>
  <c r="M30" i="39"/>
  <c r="A45" i="40"/>
  <c r="D45" i="40"/>
  <c r="D24" i="41"/>
  <c r="A24" i="41"/>
  <c r="W92" i="41"/>
  <c r="P92" i="41"/>
  <c r="N59" i="42"/>
  <c r="F64" i="39"/>
  <c r="G64" i="39" s="1"/>
  <c r="AH56" i="39"/>
  <c r="F56" i="39"/>
  <c r="G56" i="39" s="1"/>
  <c r="AH3" i="39"/>
  <c r="F3" i="39"/>
  <c r="G3" i="39" s="1"/>
  <c r="F56" i="41"/>
  <c r="G56" i="41" s="1"/>
  <c r="F39" i="44"/>
  <c r="G39" i="44" s="1"/>
  <c r="D29" i="28"/>
  <c r="F17" i="28"/>
  <c r="G17" i="28" s="1"/>
  <c r="L6" i="32"/>
  <c r="D15" i="32"/>
  <c r="D29" i="32"/>
  <c r="AB100" i="32"/>
  <c r="A101" i="33"/>
  <c r="F73" i="33"/>
  <c r="G73" i="33" s="1"/>
  <c r="A24" i="34"/>
  <c r="S86" i="34"/>
  <c r="AH13" i="35"/>
  <c r="AH53" i="35"/>
  <c r="L15" i="36"/>
  <c r="N15" i="36"/>
  <c r="N99" i="36"/>
  <c r="M99" i="36"/>
  <c r="U66" i="37"/>
  <c r="F51" i="37"/>
  <c r="G51" i="37" s="1"/>
  <c r="AE51" i="37" s="1" a="1"/>
  <c r="AE51" i="37" s="1"/>
  <c r="AD51" i="37" s="1"/>
  <c r="AC51" i="37" s="1"/>
  <c r="AH51" i="37"/>
  <c r="L27" i="38"/>
  <c r="M27" i="38"/>
  <c r="AG27" i="38" s="1"/>
  <c r="M15" i="43"/>
  <c r="N15" i="43"/>
  <c r="M23" i="46"/>
  <c r="N23" i="46"/>
  <c r="AG51" i="43"/>
  <c r="F36" i="43"/>
  <c r="G36" i="43" s="1"/>
  <c r="AE36" i="43" s="1" a="1"/>
  <c r="AE36" i="43" s="1"/>
  <c r="AD36" i="43" s="1"/>
  <c r="AC36" i="43" s="1"/>
  <c r="AH36" i="43"/>
  <c r="AH20" i="43"/>
  <c r="F12" i="43"/>
  <c r="G12" i="43" s="1"/>
  <c r="AH12" i="43"/>
  <c r="F4" i="43"/>
  <c r="G4" i="43" s="1"/>
  <c r="AH4" i="43"/>
  <c r="M69" i="44"/>
  <c r="G33" i="46"/>
  <c r="F14" i="33"/>
  <c r="G14" i="33" s="1"/>
  <c r="V110" i="34"/>
  <c r="AY110" i="34" s="1"/>
  <c r="AH61" i="35"/>
  <c r="F61" i="35"/>
  <c r="G61" i="35" s="1"/>
  <c r="F76" i="36"/>
  <c r="G76" i="36" s="1"/>
  <c r="AE76" i="36" s="1" a="1"/>
  <c r="AE76" i="36" s="1"/>
  <c r="AD76" i="36" s="1"/>
  <c r="AC76" i="36" s="1"/>
  <c r="AH29" i="36"/>
  <c r="F29" i="36"/>
  <c r="G29" i="36" s="1"/>
  <c r="AE29" i="36" s="1" a="1"/>
  <c r="AE29" i="36" s="1"/>
  <c r="AD29" i="36" s="1"/>
  <c r="AC29" i="36" s="1"/>
  <c r="M6" i="37"/>
  <c r="AG6" i="37" s="1"/>
  <c r="N6" i="37"/>
  <c r="L52" i="37"/>
  <c r="N52" i="37"/>
  <c r="N53" i="37"/>
  <c r="M53" i="37"/>
  <c r="AG53" i="37" s="1"/>
  <c r="L53" i="37"/>
  <c r="V109" i="37"/>
  <c r="AY109" i="37" s="1"/>
  <c r="F21" i="37"/>
  <c r="G21" i="37" s="1"/>
  <c r="AH21" i="37"/>
  <c r="N110" i="38"/>
  <c r="M110" i="38"/>
  <c r="L15" i="39"/>
  <c r="N15" i="39"/>
  <c r="M40" i="39"/>
  <c r="AG40" i="39" s="1"/>
  <c r="L40" i="39"/>
  <c r="V75" i="35"/>
  <c r="AY75" i="35" s="1"/>
  <c r="AG41" i="35"/>
  <c r="M95" i="36"/>
  <c r="L95" i="36"/>
  <c r="M43" i="37"/>
  <c r="L43" i="37"/>
  <c r="N43" i="37"/>
  <c r="M103" i="37"/>
  <c r="L103" i="37"/>
  <c r="F2" i="37"/>
  <c r="G2" i="37" s="1"/>
  <c r="AG20" i="37"/>
  <c r="F20" i="37"/>
  <c r="G20" i="37" s="1"/>
  <c r="AE20" i="37" s="1" a="1"/>
  <c r="AE20" i="37" s="1"/>
  <c r="AD20" i="37" s="1"/>
  <c r="AC20" i="37" s="1"/>
  <c r="M109" i="38"/>
  <c r="L109" i="38"/>
  <c r="A3" i="39"/>
  <c r="D3" i="39"/>
  <c r="R56" i="40"/>
  <c r="N96" i="40"/>
  <c r="L96" i="40"/>
  <c r="M96" i="40"/>
  <c r="S103" i="40"/>
  <c r="Z103" i="40"/>
  <c r="AZ103" i="40" s="1"/>
  <c r="G52" i="46"/>
  <c r="G71" i="46"/>
  <c r="AH61" i="41"/>
  <c r="M22" i="45"/>
  <c r="AG22" i="45" s="1"/>
  <c r="N22" i="45"/>
  <c r="G127" i="46"/>
  <c r="G75" i="46"/>
  <c r="AE75" i="46" s="1" a="1"/>
  <c r="AE75" i="46" s="1"/>
  <c r="AD75" i="46" s="1"/>
  <c r="G68" i="46"/>
  <c r="Z119" i="48"/>
  <c r="AZ119" i="48" s="1"/>
  <c r="S125" i="49"/>
  <c r="AA125" i="49"/>
  <c r="AH6" i="43"/>
  <c r="AH21" i="44"/>
  <c r="D59" i="45"/>
  <c r="AH59" i="45" s="1"/>
  <c r="A59" i="45"/>
  <c r="V123" i="42"/>
  <c r="AY123" i="42" s="1"/>
  <c r="G114" i="46"/>
  <c r="L96" i="47"/>
  <c r="M96" i="47"/>
  <c r="AA120" i="47"/>
  <c r="AX87" i="48"/>
  <c r="F87" i="48"/>
  <c r="G87" i="48" s="1"/>
  <c r="AX79" i="48"/>
  <c r="F79" i="48"/>
  <c r="G79" i="48" s="1"/>
  <c r="AE79" i="48" s="1" a="1"/>
  <c r="AE79" i="48" s="1"/>
  <c r="AD79" i="48" s="1"/>
  <c r="AC79" i="48" s="1"/>
  <c r="AG40" i="49"/>
  <c r="F45" i="34"/>
  <c r="G45" i="34" s="1"/>
  <c r="F7" i="35"/>
  <c r="G7" i="35" s="1"/>
  <c r="AG51" i="35"/>
  <c r="F27" i="36"/>
  <c r="G27" i="36" s="1"/>
  <c r="AE27" i="36" s="1" a="1"/>
  <c r="AE27" i="36" s="1"/>
  <c r="AD27" i="36" s="1"/>
  <c r="AC27" i="36" s="1"/>
  <c r="F28" i="36"/>
  <c r="G28" i="36" s="1"/>
  <c r="F43" i="36"/>
  <c r="G43" i="36" s="1"/>
  <c r="L12" i="40"/>
  <c r="L85" i="45"/>
  <c r="M85" i="45"/>
  <c r="G85" i="46"/>
  <c r="G92" i="46"/>
  <c r="AG55" i="45"/>
  <c r="F55" i="45"/>
  <c r="G55" i="45" s="1"/>
  <c r="AH40" i="45"/>
  <c r="F40" i="45"/>
  <c r="G40" i="45" s="1"/>
  <c r="AE40" i="45" s="1" a="1"/>
  <c r="AE40" i="45" s="1"/>
  <c r="AD40" i="45" s="1"/>
  <c r="AC40" i="45" s="1"/>
  <c r="G125" i="46"/>
  <c r="AE125" i="46" s="1" a="1"/>
  <c r="AE125" i="46" s="1"/>
  <c r="AD125" i="46" s="1"/>
  <c r="G41" i="46"/>
  <c r="S109" i="47"/>
  <c r="F37" i="47"/>
  <c r="G37" i="47" s="1"/>
  <c r="AE37" i="47" s="1" a="1"/>
  <c r="AE37" i="47" s="1"/>
  <c r="AD37" i="47" s="1"/>
  <c r="AC37" i="47" s="1"/>
  <c r="AH37" i="47"/>
  <c r="W64" i="48"/>
  <c r="W64" i="49"/>
  <c r="M64" i="35"/>
  <c r="F47" i="36"/>
  <c r="G47" i="36" s="1"/>
  <c r="AH14" i="43"/>
  <c r="N67" i="43"/>
  <c r="M67" i="43"/>
  <c r="G16" i="46"/>
  <c r="AE16" i="46" s="1" a="1"/>
  <c r="AE16" i="46" s="1"/>
  <c r="AD16" i="46" s="1"/>
  <c r="F45" i="46"/>
  <c r="G83" i="46"/>
  <c r="G109" i="46"/>
  <c r="W87" i="41"/>
  <c r="AG55" i="43"/>
  <c r="Y82" i="44"/>
  <c r="Z82" i="44"/>
  <c r="AZ82" i="44" s="1"/>
  <c r="G111" i="46"/>
  <c r="G87" i="46"/>
  <c r="M62" i="47"/>
  <c r="N62" i="47"/>
  <c r="M25" i="47"/>
  <c r="AG25" i="47" s="1"/>
  <c r="N25" i="47"/>
  <c r="AG60" i="47"/>
  <c r="F60" i="47"/>
  <c r="G60" i="47" s="1"/>
  <c r="D19" i="47"/>
  <c r="A19" i="47"/>
  <c r="F3" i="47"/>
  <c r="G3" i="47" s="1"/>
  <c r="M48" i="48"/>
  <c r="AG48" i="48" s="1"/>
  <c r="N48" i="48"/>
  <c r="N93" i="49"/>
  <c r="M93" i="49"/>
  <c r="L87" i="49"/>
  <c r="M87" i="49"/>
  <c r="L49" i="49"/>
  <c r="N49" i="49"/>
  <c r="AA68" i="51"/>
  <c r="Y68" i="51"/>
  <c r="AG47" i="36"/>
  <c r="AH39" i="42"/>
  <c r="L67" i="43"/>
  <c r="M84" i="44"/>
  <c r="G24" i="46"/>
  <c r="G31" i="46"/>
  <c r="G43" i="46"/>
  <c r="N52" i="46"/>
  <c r="G79" i="46"/>
  <c r="G80" i="46"/>
  <c r="AG44" i="44"/>
  <c r="F21" i="44"/>
  <c r="G21" i="44" s="1"/>
  <c r="G86" i="46"/>
  <c r="L62" i="47"/>
  <c r="R65" i="47"/>
  <c r="A89" i="47"/>
  <c r="D89" i="47"/>
  <c r="M116" i="47"/>
  <c r="L116" i="47"/>
  <c r="AG18" i="47"/>
  <c r="W106" i="48"/>
  <c r="S106" i="48"/>
  <c r="AX36" i="49"/>
  <c r="AG36" i="49"/>
  <c r="F36" i="49"/>
  <c r="G36" i="49" s="1"/>
  <c r="AE36" i="49" s="1" a="1"/>
  <c r="AE36" i="49" s="1"/>
  <c r="AD36" i="49" s="1"/>
  <c r="AC36" i="49" s="1"/>
  <c r="AX28" i="49"/>
  <c r="F28" i="49"/>
  <c r="G28" i="49" s="1"/>
  <c r="AH28" i="49"/>
  <c r="AX20" i="49"/>
  <c r="AH20" i="49"/>
  <c r="Y46" i="50"/>
  <c r="R46" i="50"/>
  <c r="G19" i="46"/>
  <c r="N72" i="46"/>
  <c r="M72" i="46"/>
  <c r="G103" i="46"/>
  <c r="G117" i="46"/>
  <c r="F30" i="43"/>
  <c r="G30" i="43" s="1"/>
  <c r="AH28" i="44"/>
  <c r="M65" i="47"/>
  <c r="N65" i="47"/>
  <c r="AB70" i="47"/>
  <c r="Z26" i="48"/>
  <c r="AZ26" i="48" s="1"/>
  <c r="N115" i="48"/>
  <c r="L115" i="48"/>
  <c r="Q115" i="48"/>
  <c r="BA115" i="48" s="1"/>
  <c r="BB115" i="48" s="1"/>
  <c r="M99" i="48"/>
  <c r="N99" i="48"/>
  <c r="L38" i="48"/>
  <c r="N38" i="48"/>
  <c r="W30" i="49"/>
  <c r="AA30" i="49"/>
  <c r="P30" i="49"/>
  <c r="R83" i="49"/>
  <c r="AA83" i="49"/>
  <c r="W107" i="49"/>
  <c r="V107" i="49"/>
  <c r="AY107" i="49" s="1"/>
  <c r="AX51" i="49"/>
  <c r="AG51" i="49"/>
  <c r="F51" i="49"/>
  <c r="G51" i="49" s="1"/>
  <c r="AH51" i="49"/>
  <c r="M76" i="45"/>
  <c r="N76" i="45"/>
  <c r="AE6" i="46" a="1"/>
  <c r="AE6" i="46" s="1"/>
  <c r="G23" i="46"/>
  <c r="G38" i="46"/>
  <c r="M52" i="46"/>
  <c r="G69" i="46"/>
  <c r="G126" i="46"/>
  <c r="F58" i="46"/>
  <c r="L65" i="47"/>
  <c r="F114" i="47"/>
  <c r="G114" i="47" s="1"/>
  <c r="AE114" i="47" s="1" a="1"/>
  <c r="AE114" i="47" s="1"/>
  <c r="AD114" i="47" s="1"/>
  <c r="AC114" i="47" s="1"/>
  <c r="AG24" i="47"/>
  <c r="S23" i="48"/>
  <c r="L60" i="48"/>
  <c r="N60" i="48"/>
  <c r="M60" i="48"/>
  <c r="AG60" i="48" s="1"/>
  <c r="AG18" i="49"/>
  <c r="M76" i="49"/>
  <c r="L76" i="49"/>
  <c r="AX76" i="50"/>
  <c r="F76" i="50"/>
  <c r="G76" i="50" s="1"/>
  <c r="AX68" i="50"/>
  <c r="F68" i="50"/>
  <c r="G68" i="50" s="1"/>
  <c r="AX60" i="50"/>
  <c r="AH60" i="50"/>
  <c r="AX101" i="48"/>
  <c r="F101" i="48"/>
  <c r="G101" i="48" s="1"/>
  <c r="AX62" i="48"/>
  <c r="F62" i="48"/>
  <c r="G62" i="48" s="1"/>
  <c r="AX48" i="48"/>
  <c r="AX41" i="48"/>
  <c r="F41" i="48"/>
  <c r="G41" i="48" s="1"/>
  <c r="AX18" i="48"/>
  <c r="F18" i="48"/>
  <c r="G18" i="48" s="1"/>
  <c r="AU49" i="49"/>
  <c r="AH56" i="49"/>
  <c r="V116" i="49"/>
  <c r="AY116" i="49" s="1"/>
  <c r="BB116" i="49" s="1"/>
  <c r="AX127" i="49"/>
  <c r="F127" i="49"/>
  <c r="G127" i="49" s="1"/>
  <c r="AX119" i="49"/>
  <c r="F119" i="49"/>
  <c r="G119" i="49" s="1"/>
  <c r="AX111" i="49"/>
  <c r="F111" i="49"/>
  <c r="G111" i="49" s="1"/>
  <c r="AX81" i="49"/>
  <c r="F81" i="49"/>
  <c r="G81" i="49" s="1"/>
  <c r="AX73" i="49"/>
  <c r="F73" i="49"/>
  <c r="G73" i="49" s="1"/>
  <c r="AE73" i="49" s="1" a="1"/>
  <c r="AE73" i="49" s="1"/>
  <c r="AD73" i="49" s="1"/>
  <c r="AC73" i="49" s="1"/>
  <c r="AG73" i="49"/>
  <c r="AX65" i="49"/>
  <c r="AH65" i="49"/>
  <c r="AG65" i="49"/>
  <c r="F65" i="49"/>
  <c r="G65" i="49" s="1"/>
  <c r="S72" i="50"/>
  <c r="AB72" i="50"/>
  <c r="R72" i="50"/>
  <c r="AB95" i="50"/>
  <c r="L103" i="50"/>
  <c r="N103" i="50"/>
  <c r="M103" i="50"/>
  <c r="L116" i="50"/>
  <c r="N116" i="50"/>
  <c r="AX111" i="50"/>
  <c r="F111" i="50"/>
  <c r="G111" i="50" s="1"/>
  <c r="AX82" i="50"/>
  <c r="F82" i="50"/>
  <c r="G82" i="50" s="1"/>
  <c r="AX31" i="50"/>
  <c r="BB31" i="50" s="1"/>
  <c r="AG31" i="50"/>
  <c r="AX23" i="50"/>
  <c r="AH23" i="50"/>
  <c r="AX15" i="50"/>
  <c r="BB15" i="50" s="1"/>
  <c r="AH15" i="50"/>
  <c r="AG15" i="50"/>
  <c r="S112" i="51"/>
  <c r="P112" i="51"/>
  <c r="Y112" i="51"/>
  <c r="N102" i="51"/>
  <c r="L102" i="51"/>
  <c r="M102" i="51"/>
  <c r="AB91" i="52"/>
  <c r="Y91" i="52"/>
  <c r="W91" i="52"/>
  <c r="Q59" i="53"/>
  <c r="BA59" i="53" s="1"/>
  <c r="BB59" i="53" s="1"/>
  <c r="V59" i="53"/>
  <c r="AY59" i="53" s="1"/>
  <c r="G73" i="46"/>
  <c r="G67" i="46"/>
  <c r="AH39" i="47"/>
  <c r="F51" i="47"/>
  <c r="G51" i="47" s="1"/>
  <c r="L75" i="47"/>
  <c r="AG63" i="47"/>
  <c r="AG22" i="47"/>
  <c r="F68" i="48"/>
  <c r="G68" i="48" s="1"/>
  <c r="N78" i="48"/>
  <c r="F86" i="48"/>
  <c r="G86" i="48" s="1"/>
  <c r="M88" i="48"/>
  <c r="F128" i="48"/>
  <c r="G128" i="48" s="1"/>
  <c r="AX129" i="48"/>
  <c r="F129" i="48"/>
  <c r="G129" i="48" s="1"/>
  <c r="AG31" i="48"/>
  <c r="L22" i="49"/>
  <c r="M47" i="49"/>
  <c r="N47" i="49"/>
  <c r="F56" i="49"/>
  <c r="G56" i="49" s="1"/>
  <c r="N113" i="49"/>
  <c r="M113" i="49"/>
  <c r="L113" i="49"/>
  <c r="AX103" i="49"/>
  <c r="F103" i="49"/>
  <c r="G103" i="49" s="1"/>
  <c r="AX88" i="49"/>
  <c r="F88" i="49"/>
  <c r="G88" i="49" s="1"/>
  <c r="AX80" i="49"/>
  <c r="F80" i="49"/>
  <c r="G80" i="49" s="1"/>
  <c r="AX50" i="49"/>
  <c r="F50" i="49"/>
  <c r="G50" i="49" s="1"/>
  <c r="AE50" i="49" s="1" a="1"/>
  <c r="AE50" i="49" s="1"/>
  <c r="AD50" i="49" s="1"/>
  <c r="AC50" i="49" s="1"/>
  <c r="AG64" i="49"/>
  <c r="AX117" i="50"/>
  <c r="F117" i="50"/>
  <c r="G117" i="50" s="1"/>
  <c r="AX102" i="50"/>
  <c r="F102" i="50"/>
  <c r="G102" i="50" s="1"/>
  <c r="AX37" i="50"/>
  <c r="F37" i="50"/>
  <c r="G37" i="50" s="1"/>
  <c r="N89" i="50"/>
  <c r="M89" i="50"/>
  <c r="U70" i="51"/>
  <c r="U102" i="51"/>
  <c r="AX66" i="51"/>
  <c r="F66" i="51"/>
  <c r="G66" i="51" s="1"/>
  <c r="AX50" i="51"/>
  <c r="F50" i="51"/>
  <c r="G50" i="51" s="1"/>
  <c r="AE50" i="51" s="1" a="1"/>
  <c r="AE50" i="51" s="1"/>
  <c r="AD50" i="51" s="1"/>
  <c r="AC50" i="51" s="1"/>
  <c r="AH50" i="51"/>
  <c r="AG50" i="51"/>
  <c r="Y75" i="52"/>
  <c r="M54" i="52"/>
  <c r="L54" i="52"/>
  <c r="AA126" i="54"/>
  <c r="AB15" i="48"/>
  <c r="L119" i="48"/>
  <c r="N119" i="48"/>
  <c r="M121" i="48"/>
  <c r="L121" i="48"/>
  <c r="N128" i="48"/>
  <c r="M128" i="48"/>
  <c r="AX114" i="48"/>
  <c r="F114" i="48"/>
  <c r="G114" i="48" s="1"/>
  <c r="AX46" i="48"/>
  <c r="F46" i="48"/>
  <c r="G46" i="48" s="1"/>
  <c r="AE46" i="48" s="1" a="1"/>
  <c r="AE46" i="48" s="1"/>
  <c r="AD46" i="48" s="1"/>
  <c r="AC46" i="48" s="1"/>
  <c r="N21" i="49"/>
  <c r="M21" i="49"/>
  <c r="AG21" i="49" s="1"/>
  <c r="L28" i="49"/>
  <c r="N28" i="49"/>
  <c r="AX102" i="49"/>
  <c r="F102" i="49"/>
  <c r="G102" i="49" s="1"/>
  <c r="AE102" i="49" s="1" a="1"/>
  <c r="AE102" i="49" s="1"/>
  <c r="AD102" i="49" s="1"/>
  <c r="AC102" i="49" s="1"/>
  <c r="AX94" i="49"/>
  <c r="F94" i="49"/>
  <c r="G94" i="49" s="1"/>
  <c r="AX18" i="49"/>
  <c r="F18" i="49"/>
  <c r="G18" i="49" s="1"/>
  <c r="AE18" i="49" s="1" a="1"/>
  <c r="AE18" i="49" s="1"/>
  <c r="AD18" i="49" s="1"/>
  <c r="AC18" i="49" s="1"/>
  <c r="N68" i="50"/>
  <c r="M68" i="50"/>
  <c r="N111" i="50"/>
  <c r="M111" i="50"/>
  <c r="AX50" i="50"/>
  <c r="F50" i="50"/>
  <c r="G50" i="50" s="1"/>
  <c r="AX43" i="50"/>
  <c r="AG43" i="50"/>
  <c r="Y82" i="51"/>
  <c r="AA82" i="51"/>
  <c r="L38" i="51"/>
  <c r="N38" i="51"/>
  <c r="AX104" i="51"/>
  <c r="F104" i="51"/>
  <c r="G104" i="51" s="1"/>
  <c r="AX80" i="51"/>
  <c r="F80" i="51"/>
  <c r="G80" i="51" s="1"/>
  <c r="S22" i="52"/>
  <c r="N93" i="52"/>
  <c r="U93" i="52"/>
  <c r="M115" i="53"/>
  <c r="U115" i="53"/>
  <c r="AH22" i="47"/>
  <c r="M75" i="47"/>
  <c r="AH26" i="48"/>
  <c r="W71" i="48"/>
  <c r="M78" i="48"/>
  <c r="M86" i="48"/>
  <c r="AX98" i="48"/>
  <c r="F98" i="48"/>
  <c r="G98" i="48" s="1"/>
  <c r="AX90" i="48"/>
  <c r="F90" i="48"/>
  <c r="G90" i="48" s="1"/>
  <c r="AE90" i="48" s="1" a="1"/>
  <c r="AE90" i="48" s="1"/>
  <c r="AD90" i="48" s="1"/>
  <c r="AC90" i="48" s="1"/>
  <c r="AG28" i="48"/>
  <c r="V16" i="49"/>
  <c r="AY16" i="49" s="1"/>
  <c r="U16" i="49"/>
  <c r="P16" i="49"/>
  <c r="L21" i="49"/>
  <c r="M28" i="49"/>
  <c r="AX78" i="49"/>
  <c r="F78" i="49"/>
  <c r="G78" i="49" s="1"/>
  <c r="AX70" i="49"/>
  <c r="AG70" i="49"/>
  <c r="F70" i="49"/>
  <c r="G70" i="49" s="1"/>
  <c r="AX62" i="49"/>
  <c r="BB62" i="49" s="1"/>
  <c r="AG62" i="49"/>
  <c r="AH62" i="49"/>
  <c r="AX40" i="49"/>
  <c r="BB40" i="49" s="1"/>
  <c r="AH40" i="49"/>
  <c r="AX32" i="49"/>
  <c r="F32" i="49"/>
  <c r="G32" i="49" s="1"/>
  <c r="AH32" i="49"/>
  <c r="AG4" i="49"/>
  <c r="AG60" i="49"/>
  <c r="V38" i="50"/>
  <c r="AY38" i="50" s="1"/>
  <c r="AX122" i="50"/>
  <c r="F122" i="50"/>
  <c r="G122" i="50" s="1"/>
  <c r="AX28" i="50"/>
  <c r="AG28" i="50"/>
  <c r="F28" i="50"/>
  <c r="G28" i="50" s="1"/>
  <c r="AH28" i="50"/>
  <c r="AX12" i="50"/>
  <c r="AG12" i="50"/>
  <c r="F12" i="50"/>
  <c r="G12" i="50" s="1"/>
  <c r="L56" i="51"/>
  <c r="N56" i="51"/>
  <c r="M56" i="51"/>
  <c r="AG56" i="51" s="1"/>
  <c r="N62" i="51"/>
  <c r="M62" i="51"/>
  <c r="L62" i="51"/>
  <c r="AX129" i="51"/>
  <c r="F129" i="51"/>
  <c r="G129" i="51" s="1"/>
  <c r="AX109" i="51"/>
  <c r="F109" i="51"/>
  <c r="G109" i="51" s="1"/>
  <c r="W40" i="52"/>
  <c r="R40" i="52"/>
  <c r="G97" i="46"/>
  <c r="G53" i="46"/>
  <c r="N105" i="47"/>
  <c r="AH18" i="48"/>
  <c r="L30" i="48"/>
  <c r="F48" i="48"/>
  <c r="G48" i="48" s="1"/>
  <c r="AE48" i="48" s="1" a="1"/>
  <c r="AE48" i="48" s="1"/>
  <c r="AD48" i="48" s="1"/>
  <c r="AC48" i="48" s="1"/>
  <c r="F52" i="48"/>
  <c r="G52" i="48" s="1"/>
  <c r="L59" i="48"/>
  <c r="F70" i="48"/>
  <c r="G70" i="48" s="1"/>
  <c r="N86" i="48"/>
  <c r="AX126" i="48"/>
  <c r="F126" i="48"/>
  <c r="G126" i="48" s="1"/>
  <c r="AE126" i="48" s="1" a="1"/>
  <c r="AE126" i="48" s="1"/>
  <c r="AD126" i="48" s="1"/>
  <c r="AC126" i="48" s="1"/>
  <c r="AX82" i="48"/>
  <c r="F82" i="48"/>
  <c r="G82" i="48" s="1"/>
  <c r="AX74" i="48"/>
  <c r="F74" i="48"/>
  <c r="G74" i="48" s="1"/>
  <c r="AG26" i="48"/>
  <c r="AH12" i="49"/>
  <c r="M64" i="49"/>
  <c r="S75" i="49"/>
  <c r="U86" i="49"/>
  <c r="AX100" i="49"/>
  <c r="F100" i="49"/>
  <c r="G100" i="49" s="1"/>
  <c r="AE100" i="49" s="1" a="1"/>
  <c r="AE100" i="49" s="1"/>
  <c r="AD100" i="49" s="1"/>
  <c r="AC100" i="49" s="1"/>
  <c r="AX92" i="49"/>
  <c r="F92" i="49"/>
  <c r="G92" i="49" s="1"/>
  <c r="AX54" i="49"/>
  <c r="AG54" i="49"/>
  <c r="F54" i="49"/>
  <c r="G54" i="49" s="1"/>
  <c r="AG58" i="49"/>
  <c r="AG34" i="49"/>
  <c r="N29" i="50"/>
  <c r="M29" i="50"/>
  <c r="AG29" i="50" s="1"/>
  <c r="L29" i="50"/>
  <c r="AH43" i="50"/>
  <c r="N79" i="50"/>
  <c r="M79" i="50"/>
  <c r="W92" i="50"/>
  <c r="AB92" i="50"/>
  <c r="N113" i="50"/>
  <c r="M113" i="50"/>
  <c r="AA119" i="50"/>
  <c r="AX63" i="50"/>
  <c r="AG63" i="50"/>
  <c r="F63" i="50"/>
  <c r="G63" i="50" s="1"/>
  <c r="AH63" i="50"/>
  <c r="Z19" i="51"/>
  <c r="AZ19" i="51" s="1"/>
  <c r="L61" i="51"/>
  <c r="N61" i="51"/>
  <c r="L22" i="51"/>
  <c r="M22" i="51"/>
  <c r="AG22" i="51" s="1"/>
  <c r="U35" i="53"/>
  <c r="AU35" i="53"/>
  <c r="Z35" i="53"/>
  <c r="AZ35" i="53" s="1"/>
  <c r="R71" i="53"/>
  <c r="U102" i="54"/>
  <c r="Z27" i="48"/>
  <c r="AZ27" i="48" s="1"/>
  <c r="AA64" i="48"/>
  <c r="F84" i="48"/>
  <c r="G84" i="48" s="1"/>
  <c r="AX104" i="48"/>
  <c r="F104" i="48"/>
  <c r="G104" i="48" s="1"/>
  <c r="AX96" i="48"/>
  <c r="F96" i="48"/>
  <c r="G96" i="48" s="1"/>
  <c r="AE96" i="48" s="1" a="1"/>
  <c r="AE96" i="48" s="1"/>
  <c r="AD96" i="48" s="1"/>
  <c r="AC96" i="48" s="1"/>
  <c r="AX73" i="48"/>
  <c r="F73" i="48"/>
  <c r="G73" i="48" s="1"/>
  <c r="AX65" i="48"/>
  <c r="AG65" i="48"/>
  <c r="AX43" i="48"/>
  <c r="AG43" i="48"/>
  <c r="AG15" i="48"/>
  <c r="Q16" i="49"/>
  <c r="BA16" i="49" s="1"/>
  <c r="BB16" i="49" s="1"/>
  <c r="AU59" i="49"/>
  <c r="AV37" i="49" s="1"/>
  <c r="V59" i="49"/>
  <c r="AY59" i="49" s="1"/>
  <c r="W86" i="49"/>
  <c r="AX84" i="49"/>
  <c r="F84" i="49"/>
  <c r="G84" i="49" s="1"/>
  <c r="AX76" i="49"/>
  <c r="F76" i="49"/>
  <c r="G76" i="49" s="1"/>
  <c r="AX68" i="49"/>
  <c r="F68" i="49"/>
  <c r="G68" i="49" s="1"/>
  <c r="AE68" i="49" s="1" a="1"/>
  <c r="AE68" i="49" s="1"/>
  <c r="AD68" i="49" s="1"/>
  <c r="AC68" i="49" s="1"/>
  <c r="AX7" i="49"/>
  <c r="AG7" i="49"/>
  <c r="AG72" i="49"/>
  <c r="AG56" i="49"/>
  <c r="F43" i="50"/>
  <c r="G43" i="50" s="1"/>
  <c r="AE43" i="50" s="1" a="1"/>
  <c r="AE43" i="50" s="1"/>
  <c r="AD43" i="50" s="1"/>
  <c r="AC43" i="50" s="1"/>
  <c r="AH50" i="50"/>
  <c r="F96" i="50"/>
  <c r="G96" i="50" s="1"/>
  <c r="AE96" i="50" s="1" a="1"/>
  <c r="AE96" i="50" s="1"/>
  <c r="AD96" i="50" s="1"/>
  <c r="AC96" i="50" s="1"/>
  <c r="AX85" i="50"/>
  <c r="F85" i="50"/>
  <c r="G85" i="50" s="1"/>
  <c r="AX55" i="50"/>
  <c r="F55" i="50"/>
  <c r="G55" i="50" s="1"/>
  <c r="AX48" i="50"/>
  <c r="F48" i="50"/>
  <c r="G48" i="50" s="1"/>
  <c r="AE48" i="50" s="1" a="1"/>
  <c r="AE48" i="50" s="1"/>
  <c r="AD48" i="50" s="1"/>
  <c r="AC48" i="50" s="1"/>
  <c r="AG48" i="50"/>
  <c r="N5" i="52"/>
  <c r="M5" i="52"/>
  <c r="U46" i="55"/>
  <c r="P27" i="48"/>
  <c r="AH52" i="48"/>
  <c r="AH62" i="48"/>
  <c r="V64" i="48"/>
  <c r="AY64" i="48" s="1"/>
  <c r="AX124" i="48"/>
  <c r="F124" i="48"/>
  <c r="G124" i="48" s="1"/>
  <c r="AE124" i="48" s="1" a="1"/>
  <c r="AE124" i="48" s="1"/>
  <c r="AD124" i="48" s="1"/>
  <c r="AC124" i="48" s="1"/>
  <c r="AX118" i="48"/>
  <c r="F118" i="48"/>
  <c r="G118" i="48" s="1"/>
  <c r="AX64" i="48"/>
  <c r="AG64" i="48"/>
  <c r="AX35" i="48"/>
  <c r="F35" i="48"/>
  <c r="G35" i="48" s="1"/>
  <c r="AH35" i="48"/>
  <c r="AG46" i="48"/>
  <c r="L11" i="49"/>
  <c r="M11" i="49"/>
  <c r="L53" i="49"/>
  <c r="N53" i="49"/>
  <c r="P75" i="49"/>
  <c r="AX129" i="49"/>
  <c r="F129" i="49"/>
  <c r="G129" i="49" s="1"/>
  <c r="AX106" i="49"/>
  <c r="F106" i="49"/>
  <c r="G106" i="49" s="1"/>
  <c r="AX45" i="49"/>
  <c r="F45" i="49"/>
  <c r="G45" i="49" s="1"/>
  <c r="AH45" i="49"/>
  <c r="AX37" i="49"/>
  <c r="AH37" i="49"/>
  <c r="F37" i="49"/>
  <c r="G37" i="49" s="1"/>
  <c r="AE37" i="49" s="1" a="1"/>
  <c r="AE37" i="49" s="1"/>
  <c r="AD37" i="49" s="1"/>
  <c r="AC37" i="49" s="1"/>
  <c r="AX29" i="49"/>
  <c r="AH29" i="49"/>
  <c r="F29" i="49"/>
  <c r="G29" i="49" s="1"/>
  <c r="AX21" i="49"/>
  <c r="F21" i="49"/>
  <c r="G21" i="49" s="1"/>
  <c r="AE21" i="49" s="1" a="1"/>
  <c r="AE21" i="49" s="1"/>
  <c r="AD21" i="49" s="1"/>
  <c r="AC21" i="49" s="1"/>
  <c r="AH21" i="49"/>
  <c r="AX14" i="49"/>
  <c r="F14" i="49"/>
  <c r="G14" i="49" s="1"/>
  <c r="AX6" i="49"/>
  <c r="BB6" i="49" s="1"/>
  <c r="AG6" i="49"/>
  <c r="AH6" i="49"/>
  <c r="AH5" i="50"/>
  <c r="U59" i="50"/>
  <c r="AA59" i="50"/>
  <c r="L67" i="50"/>
  <c r="N67" i="50"/>
  <c r="M67" i="50"/>
  <c r="Z78" i="50"/>
  <c r="AZ78" i="50" s="1"/>
  <c r="BB78" i="50" s="1"/>
  <c r="Y78" i="50"/>
  <c r="L121" i="50"/>
  <c r="N121" i="50"/>
  <c r="AX105" i="50"/>
  <c r="F105" i="50"/>
  <c r="G105" i="50" s="1"/>
  <c r="M76" i="50"/>
  <c r="N76" i="50"/>
  <c r="AU13" i="52"/>
  <c r="R76" i="54"/>
  <c r="W61" i="52"/>
  <c r="AX129" i="52"/>
  <c r="F129" i="52"/>
  <c r="G129" i="52" s="1"/>
  <c r="AX48" i="52"/>
  <c r="AG48" i="52"/>
  <c r="AX17" i="53"/>
  <c r="BB17" i="53" s="1"/>
  <c r="AH17" i="53"/>
  <c r="AX3" i="53"/>
  <c r="F3" i="53"/>
  <c r="G3" i="53" s="1"/>
  <c r="AH3" i="53"/>
  <c r="N49" i="54"/>
  <c r="L49" i="54"/>
  <c r="L41" i="54"/>
  <c r="M41" i="54"/>
  <c r="L4" i="54"/>
  <c r="N4" i="54"/>
  <c r="AX48" i="54"/>
  <c r="F48" i="54"/>
  <c r="G48" i="54" s="1"/>
  <c r="AE48" i="54" s="1" a="1"/>
  <c r="AE48" i="54" s="1"/>
  <c r="AD48" i="54" s="1"/>
  <c r="AC48" i="54" s="1"/>
  <c r="Z96" i="55"/>
  <c r="AZ96" i="55" s="1"/>
  <c r="V96" i="55"/>
  <c r="AY96" i="55" s="1"/>
  <c r="AX33" i="55"/>
  <c r="F33" i="55"/>
  <c r="G33" i="55" s="1"/>
  <c r="L84" i="55"/>
  <c r="N84" i="55"/>
  <c r="M28" i="56"/>
  <c r="AG28" i="56" s="1"/>
  <c r="N28" i="56"/>
  <c r="L28" i="56"/>
  <c r="AX25" i="56"/>
  <c r="AH25" i="56"/>
  <c r="F25" i="56"/>
  <c r="G25" i="56" s="1"/>
  <c r="L68" i="57"/>
  <c r="M68" i="57"/>
  <c r="N94" i="57"/>
  <c r="M94" i="57"/>
  <c r="L94" i="57"/>
  <c r="N109" i="57"/>
  <c r="M109" i="57"/>
  <c r="L109" i="57"/>
  <c r="AX126" i="57"/>
  <c r="F126" i="57"/>
  <c r="G126" i="57" s="1"/>
  <c r="AX36" i="57"/>
  <c r="BB36" i="57" s="1"/>
  <c r="AG36" i="57"/>
  <c r="AG2" i="59"/>
  <c r="AH11" i="51"/>
  <c r="AH28" i="52"/>
  <c r="F54" i="52"/>
  <c r="G54" i="52" s="1"/>
  <c r="N56" i="52"/>
  <c r="AA61" i="52"/>
  <c r="AG62" i="52"/>
  <c r="L67" i="52"/>
  <c r="L7" i="53"/>
  <c r="M36" i="53"/>
  <c r="AG36" i="53" s="1"/>
  <c r="L36" i="53"/>
  <c r="AX16" i="53"/>
  <c r="F16" i="53"/>
  <c r="G16" i="53" s="1"/>
  <c r="AX2" i="53"/>
  <c r="F2" i="53"/>
  <c r="G2" i="53" s="1"/>
  <c r="L15" i="54"/>
  <c r="F34" i="54"/>
  <c r="G34" i="54" s="1"/>
  <c r="L47" i="54"/>
  <c r="L68" i="54"/>
  <c r="AX54" i="54"/>
  <c r="F54" i="54"/>
  <c r="G54" i="54" s="1"/>
  <c r="AX47" i="54"/>
  <c r="BB47" i="54" s="1"/>
  <c r="AH47" i="54"/>
  <c r="AX33" i="54"/>
  <c r="AH33" i="54"/>
  <c r="AX61" i="55"/>
  <c r="AG61" i="55"/>
  <c r="F61" i="55"/>
  <c r="G61" i="55" s="1"/>
  <c r="AX55" i="55"/>
  <c r="AG55" i="55"/>
  <c r="AX47" i="55"/>
  <c r="F47" i="55"/>
  <c r="G47" i="55" s="1"/>
  <c r="AX39" i="55"/>
  <c r="AH39" i="55"/>
  <c r="AG39" i="55"/>
  <c r="F39" i="55"/>
  <c r="G39" i="55" s="1"/>
  <c r="AE39" i="55" s="1" a="1"/>
  <c r="AE39" i="55" s="1"/>
  <c r="AD39" i="55" s="1"/>
  <c r="AC39" i="55" s="1"/>
  <c r="AX91" i="56"/>
  <c r="F91" i="56"/>
  <c r="G91" i="56" s="1"/>
  <c r="AX83" i="56"/>
  <c r="F83" i="56"/>
  <c r="G83" i="56" s="1"/>
  <c r="AX31" i="56"/>
  <c r="F31" i="56"/>
  <c r="G31" i="56" s="1"/>
  <c r="AE31" i="56" s="1" a="1"/>
  <c r="AE31" i="56" s="1"/>
  <c r="AD31" i="56" s="1"/>
  <c r="AC31" i="56" s="1"/>
  <c r="AH31" i="56"/>
  <c r="Y60" i="56"/>
  <c r="N60" i="56"/>
  <c r="M60" i="56"/>
  <c r="AG60" i="56" s="1"/>
  <c r="Q13" i="57"/>
  <c r="BA13" i="57" s="1"/>
  <c r="BB13" i="57" s="1"/>
  <c r="AU60" i="57"/>
  <c r="AV102" i="57" s="1"/>
  <c r="W64" i="57"/>
  <c r="AU64" i="57"/>
  <c r="AX119" i="57"/>
  <c r="F119" i="57"/>
  <c r="G119" i="57" s="1"/>
  <c r="AE119" i="57" s="1" a="1"/>
  <c r="AE119" i="57" s="1"/>
  <c r="AD119" i="57" s="1"/>
  <c r="AC119" i="57" s="1"/>
  <c r="N11" i="57"/>
  <c r="M11" i="57"/>
  <c r="AX66" i="58"/>
  <c r="F66" i="58"/>
  <c r="G66" i="58" s="1"/>
  <c r="AX29" i="58"/>
  <c r="BB29" i="58" s="1"/>
  <c r="AG29" i="58"/>
  <c r="N69" i="58"/>
  <c r="M69" i="58"/>
  <c r="AG45" i="48"/>
  <c r="AG13" i="48"/>
  <c r="AG67" i="49"/>
  <c r="AG59" i="49"/>
  <c r="AG35" i="49"/>
  <c r="AG19" i="49"/>
  <c r="AH10" i="50"/>
  <c r="F18" i="50"/>
  <c r="G18" i="50" s="1"/>
  <c r="AH46" i="50"/>
  <c r="F53" i="50"/>
  <c r="G53" i="50" s="1"/>
  <c r="F88" i="50"/>
  <c r="G88" i="50" s="1"/>
  <c r="AG46" i="50"/>
  <c r="AG30" i="50"/>
  <c r="AG14" i="50"/>
  <c r="AH62" i="50"/>
  <c r="F24" i="51"/>
  <c r="G24" i="51" s="1"/>
  <c r="AE24" i="51" s="1" a="1"/>
  <c r="AE24" i="51" s="1"/>
  <c r="AD24" i="51" s="1"/>
  <c r="AC24" i="51" s="1"/>
  <c r="AH38" i="51"/>
  <c r="AH43" i="51"/>
  <c r="M54" i="51"/>
  <c r="AG54" i="51" s="1"/>
  <c r="M67" i="51"/>
  <c r="F103" i="51"/>
  <c r="G103" i="51" s="1"/>
  <c r="AE103" i="51" s="1" a="1"/>
  <c r="AE103" i="51" s="1"/>
  <c r="AD103" i="51" s="1"/>
  <c r="AC103" i="51" s="1"/>
  <c r="AG57" i="51"/>
  <c r="AG41" i="51"/>
  <c r="AH3" i="52"/>
  <c r="AH31" i="52"/>
  <c r="AB56" i="52"/>
  <c r="AH57" i="52"/>
  <c r="AH61" i="52"/>
  <c r="AH62" i="52"/>
  <c r="M67" i="52"/>
  <c r="L68" i="52"/>
  <c r="F73" i="52"/>
  <c r="G73" i="52" s="1"/>
  <c r="L92" i="52"/>
  <c r="F105" i="52"/>
  <c r="G105" i="52" s="1"/>
  <c r="M118" i="52"/>
  <c r="Y26" i="52"/>
  <c r="AG43" i="52"/>
  <c r="Y54" i="53"/>
  <c r="M65" i="53"/>
  <c r="Y83" i="53"/>
  <c r="AX23" i="53"/>
  <c r="F23" i="53"/>
  <c r="G23" i="53" s="1"/>
  <c r="AH23" i="53"/>
  <c r="AG23" i="53"/>
  <c r="AG9" i="53"/>
  <c r="AG57" i="53"/>
  <c r="M15" i="54"/>
  <c r="AG15" i="54" s="1"/>
  <c r="AH34" i="54"/>
  <c r="N41" i="54"/>
  <c r="M68" i="54"/>
  <c r="AA81" i="54"/>
  <c r="AS81" i="54"/>
  <c r="AF81" i="54" s="1"/>
  <c r="AX129" i="54"/>
  <c r="F129" i="54"/>
  <c r="G129" i="54" s="1"/>
  <c r="AE129" i="54" s="1" a="1"/>
  <c r="AE129" i="54" s="1"/>
  <c r="AD129" i="54" s="1"/>
  <c r="AC129" i="54" s="1"/>
  <c r="AX122" i="54"/>
  <c r="F122" i="54"/>
  <c r="G122" i="54" s="1"/>
  <c r="AX106" i="54"/>
  <c r="F106" i="54"/>
  <c r="G106" i="54" s="1"/>
  <c r="AX98" i="54"/>
  <c r="F98" i="54"/>
  <c r="G98" i="54" s="1"/>
  <c r="AX82" i="54"/>
  <c r="F82" i="54"/>
  <c r="G82" i="54" s="1"/>
  <c r="AX69" i="54"/>
  <c r="F69" i="54"/>
  <c r="G69" i="54" s="1"/>
  <c r="AX61" i="54"/>
  <c r="BB61" i="54" s="1"/>
  <c r="AH61" i="54"/>
  <c r="AG61" i="54"/>
  <c r="AX53" i="54"/>
  <c r="F53" i="54"/>
  <c r="G53" i="54" s="1"/>
  <c r="Y32" i="54"/>
  <c r="AX2" i="54"/>
  <c r="F2" i="54"/>
  <c r="G2" i="54" s="1"/>
  <c r="AA17" i="55"/>
  <c r="S89" i="55"/>
  <c r="P89" i="55"/>
  <c r="M99" i="55"/>
  <c r="AX129" i="55"/>
  <c r="F129" i="55"/>
  <c r="G129" i="55" s="1"/>
  <c r="AX121" i="55"/>
  <c r="F121" i="55"/>
  <c r="G121" i="55" s="1"/>
  <c r="AE121" i="55" s="1" a="1"/>
  <c r="AE121" i="55" s="1"/>
  <c r="AD121" i="55" s="1"/>
  <c r="AC121" i="55" s="1"/>
  <c r="AX113" i="55"/>
  <c r="F113" i="55"/>
  <c r="G113" i="55" s="1"/>
  <c r="N38" i="56"/>
  <c r="M38" i="56"/>
  <c r="L38" i="56"/>
  <c r="S54" i="56"/>
  <c r="V60" i="56"/>
  <c r="AY60" i="56" s="1"/>
  <c r="N71" i="56"/>
  <c r="M71" i="56"/>
  <c r="L71" i="56"/>
  <c r="S86" i="56"/>
  <c r="V115" i="56"/>
  <c r="AY115" i="56" s="1"/>
  <c r="AA115" i="56"/>
  <c r="AX105" i="56"/>
  <c r="F105" i="56"/>
  <c r="G105" i="56" s="1"/>
  <c r="Q82" i="56"/>
  <c r="BA82" i="56" s="1"/>
  <c r="BB82" i="56" s="1"/>
  <c r="M78" i="56"/>
  <c r="N78" i="56"/>
  <c r="W67" i="57"/>
  <c r="L84" i="57"/>
  <c r="N84" i="57"/>
  <c r="AX103" i="57"/>
  <c r="F103" i="57"/>
  <c r="G103" i="57" s="1"/>
  <c r="AX42" i="57"/>
  <c r="BB42" i="57" s="1"/>
  <c r="AH42" i="57"/>
  <c r="N102" i="57"/>
  <c r="M102" i="57"/>
  <c r="L102" i="57"/>
  <c r="M71" i="58"/>
  <c r="N71" i="58"/>
  <c r="AH7" i="51"/>
  <c r="F14" i="51"/>
  <c r="G14" i="51" s="1"/>
  <c r="L64" i="51"/>
  <c r="F118" i="51"/>
  <c r="G118" i="51" s="1"/>
  <c r="F127" i="51"/>
  <c r="G127" i="51" s="1"/>
  <c r="AG40" i="51"/>
  <c r="AG24" i="51"/>
  <c r="L18" i="52"/>
  <c r="F28" i="52"/>
  <c r="G28" i="52" s="1"/>
  <c r="AE28" i="52" s="1" a="1"/>
  <c r="AE28" i="52" s="1"/>
  <c r="AD28" i="52" s="1"/>
  <c r="AC28" i="52" s="1"/>
  <c r="F48" i="52"/>
  <c r="G48" i="52" s="1"/>
  <c r="F65" i="52"/>
  <c r="G65" i="52" s="1"/>
  <c r="AE65" i="52" s="1" a="1"/>
  <c r="AE65" i="52" s="1"/>
  <c r="AD65" i="52" s="1"/>
  <c r="AC65" i="52" s="1"/>
  <c r="M68" i="52"/>
  <c r="F86" i="52"/>
  <c r="G86" i="52" s="1"/>
  <c r="F104" i="52"/>
  <c r="G104" i="52" s="1"/>
  <c r="AX126" i="52"/>
  <c r="F126" i="52"/>
  <c r="G126" i="52" s="1"/>
  <c r="AE126" i="52" s="1" a="1"/>
  <c r="AE126" i="52" s="1"/>
  <c r="AD126" i="52" s="1"/>
  <c r="AC126" i="52" s="1"/>
  <c r="AG12" i="52"/>
  <c r="N55" i="53"/>
  <c r="L84" i="53"/>
  <c r="F92" i="53"/>
  <c r="G92" i="53" s="1"/>
  <c r="S102" i="53"/>
  <c r="AX89" i="53"/>
  <c r="F89" i="53"/>
  <c r="G89" i="53" s="1"/>
  <c r="AE89" i="53" s="1" a="1"/>
  <c r="AE89" i="53" s="1"/>
  <c r="AD89" i="53" s="1"/>
  <c r="AC89" i="53" s="1"/>
  <c r="AX44" i="53"/>
  <c r="F44" i="53"/>
  <c r="G44" i="53" s="1"/>
  <c r="AX37" i="53"/>
  <c r="BB37" i="53" s="1"/>
  <c r="AG37" i="53"/>
  <c r="AX22" i="53"/>
  <c r="F22" i="53"/>
  <c r="G22" i="53" s="1"/>
  <c r="AE22" i="53" s="1" a="1"/>
  <c r="AE22" i="53" s="1"/>
  <c r="AD22" i="53" s="1"/>
  <c r="AC22" i="53" s="1"/>
  <c r="AG22" i="53"/>
  <c r="AH22" i="53"/>
  <c r="AX8" i="53"/>
  <c r="F8" i="53"/>
  <c r="G8" i="53" s="1"/>
  <c r="AE8" i="53" s="1" a="1"/>
  <c r="AE8" i="53" s="1"/>
  <c r="AD8" i="53" s="1"/>
  <c r="AC8" i="53" s="1"/>
  <c r="AG8" i="53"/>
  <c r="AG24" i="53"/>
  <c r="F33" i="54"/>
  <c r="G33" i="54" s="1"/>
  <c r="AX24" i="54"/>
  <c r="AH24" i="54"/>
  <c r="F24" i="54"/>
  <c r="G24" i="54" s="1"/>
  <c r="AX16" i="54"/>
  <c r="AH16" i="54"/>
  <c r="AG48" i="54"/>
  <c r="U4" i="55"/>
  <c r="F80" i="55"/>
  <c r="G80" i="55" s="1"/>
  <c r="Q96" i="55"/>
  <c r="BA96" i="55" s="1"/>
  <c r="BB96" i="55" s="1"/>
  <c r="W116" i="55"/>
  <c r="AX67" i="55"/>
  <c r="BB67" i="55" s="1"/>
  <c r="AG67" i="55"/>
  <c r="AX117" i="56"/>
  <c r="F117" i="56"/>
  <c r="G117" i="56" s="1"/>
  <c r="AX58" i="56"/>
  <c r="F58" i="56"/>
  <c r="G58" i="56" s="1"/>
  <c r="S56" i="57"/>
  <c r="AA56" i="57"/>
  <c r="L25" i="58"/>
  <c r="AX88" i="58"/>
  <c r="F88" i="58"/>
  <c r="G88" i="58" s="1"/>
  <c r="AX80" i="58"/>
  <c r="F80" i="58"/>
  <c r="G80" i="58" s="1"/>
  <c r="AE80" i="58" s="1" a="1"/>
  <c r="AE80" i="58" s="1"/>
  <c r="AD80" i="58" s="1"/>
  <c r="AC80" i="58" s="1"/>
  <c r="AX72" i="58"/>
  <c r="F72" i="58"/>
  <c r="G72" i="58" s="1"/>
  <c r="AG72" i="58"/>
  <c r="AX61" i="48"/>
  <c r="F61" i="48"/>
  <c r="G61" i="48" s="1"/>
  <c r="AE61" i="48" s="1" a="1"/>
  <c r="AE61" i="48" s="1"/>
  <c r="AD61" i="48" s="1"/>
  <c r="AC61" i="48" s="1"/>
  <c r="AG11" i="48"/>
  <c r="AG9" i="49"/>
  <c r="AG57" i="49"/>
  <c r="AG41" i="49"/>
  <c r="AG25" i="49"/>
  <c r="AH7" i="50"/>
  <c r="F10" i="50"/>
  <c r="G10" i="50" s="1"/>
  <c r="AE10" i="50" s="1" a="1"/>
  <c r="AE10" i="50" s="1"/>
  <c r="AD10" i="50" s="1"/>
  <c r="AC10" i="50" s="1"/>
  <c r="AH26" i="50"/>
  <c r="AH36" i="50"/>
  <c r="AH42" i="50"/>
  <c r="F94" i="50"/>
  <c r="G94" i="50" s="1"/>
  <c r="F100" i="50"/>
  <c r="G100" i="50" s="1"/>
  <c r="N105" i="50"/>
  <c r="F11" i="51"/>
  <c r="G11" i="51" s="1"/>
  <c r="AH23" i="51"/>
  <c r="F91" i="51"/>
  <c r="G91" i="51" s="1"/>
  <c r="F95" i="51"/>
  <c r="G95" i="51" s="1"/>
  <c r="F41" i="51"/>
  <c r="G41" i="51" s="1"/>
  <c r="AE41" i="51" s="1" a="1"/>
  <c r="AE41" i="51" s="1"/>
  <c r="AD41" i="51" s="1"/>
  <c r="AC41" i="51" s="1"/>
  <c r="AG7" i="51"/>
  <c r="AG55" i="51"/>
  <c r="AG23" i="51"/>
  <c r="L82" i="52"/>
  <c r="F114" i="52"/>
  <c r="G114" i="52" s="1"/>
  <c r="AX125" i="52"/>
  <c r="F125" i="52"/>
  <c r="G125" i="52" s="1"/>
  <c r="AE125" i="52" s="1" a="1"/>
  <c r="AE125" i="52" s="1"/>
  <c r="AD125" i="52" s="1"/>
  <c r="AC125" i="52" s="1"/>
  <c r="AX58" i="52"/>
  <c r="AH58" i="52"/>
  <c r="AX32" i="52"/>
  <c r="BB32" i="52" s="1"/>
  <c r="AG32" i="52"/>
  <c r="AG11" i="52"/>
  <c r="AH2" i="53"/>
  <c r="AX88" i="53"/>
  <c r="F88" i="53"/>
  <c r="G88" i="53" s="1"/>
  <c r="F73" i="53"/>
  <c r="G73" i="53" s="1"/>
  <c r="AX50" i="53"/>
  <c r="F50" i="53"/>
  <c r="G50" i="53" s="1"/>
  <c r="AX36" i="53"/>
  <c r="BB36" i="53" s="1"/>
  <c r="AX21" i="53"/>
  <c r="AG21" i="53"/>
  <c r="F21" i="53"/>
  <c r="G21" i="53" s="1"/>
  <c r="AG3" i="53"/>
  <c r="AG51" i="53"/>
  <c r="L12" i="54"/>
  <c r="AH22" i="54"/>
  <c r="N33" i="54"/>
  <c r="M33" i="54"/>
  <c r="AG33" i="54" s="1"/>
  <c r="Y62" i="54"/>
  <c r="N94" i="54"/>
  <c r="L94" i="54"/>
  <c r="AX80" i="54"/>
  <c r="F80" i="54"/>
  <c r="G80" i="54" s="1"/>
  <c r="AX59" i="54"/>
  <c r="F59" i="54"/>
  <c r="G59" i="54" s="1"/>
  <c r="AE59" i="54" s="1" a="1"/>
  <c r="AE59" i="54" s="1"/>
  <c r="AD59" i="54" s="1"/>
  <c r="AC59" i="54" s="1"/>
  <c r="AX8" i="54"/>
  <c r="F8" i="54"/>
  <c r="G8" i="54" s="1"/>
  <c r="AG47" i="54"/>
  <c r="N16" i="55"/>
  <c r="L16" i="55"/>
  <c r="N26" i="55"/>
  <c r="AH33" i="55"/>
  <c r="M74" i="55"/>
  <c r="N74" i="55"/>
  <c r="L116" i="55"/>
  <c r="N116" i="55"/>
  <c r="M116" i="55"/>
  <c r="L119" i="56"/>
  <c r="N119" i="56"/>
  <c r="Q15" i="57"/>
  <c r="BA15" i="57" s="1"/>
  <c r="BB15" i="57" s="1"/>
  <c r="AU15" i="57"/>
  <c r="W15" i="57"/>
  <c r="AX68" i="57"/>
  <c r="F68" i="57"/>
  <c r="G68" i="57" s="1"/>
  <c r="AE68" i="57" s="1" a="1"/>
  <c r="AE68" i="57" s="1"/>
  <c r="AD68" i="57" s="1"/>
  <c r="AC68" i="57" s="1"/>
  <c r="AG68" i="57"/>
  <c r="AX61" i="57"/>
  <c r="F61" i="57"/>
  <c r="G61" i="57" s="1"/>
  <c r="AX55" i="57"/>
  <c r="AG55" i="57"/>
  <c r="F55" i="57"/>
  <c r="G55" i="57" s="1"/>
  <c r="M39" i="57"/>
  <c r="AG39" i="57" s="1"/>
  <c r="L39" i="57"/>
  <c r="N39" i="57"/>
  <c r="M47" i="58"/>
  <c r="AG47" i="58" s="1"/>
  <c r="S60" i="58"/>
  <c r="R69" i="58"/>
  <c r="AH4" i="51"/>
  <c r="AH24" i="51"/>
  <c r="F38" i="51"/>
  <c r="G38" i="51" s="1"/>
  <c r="AG38" i="51"/>
  <c r="W15" i="52"/>
  <c r="F77" i="52"/>
  <c r="G77" i="52" s="1"/>
  <c r="AE77" i="52" s="1" a="1"/>
  <c r="AE77" i="52" s="1"/>
  <c r="AD77" i="52" s="1"/>
  <c r="AC77" i="52" s="1"/>
  <c r="F85" i="52"/>
  <c r="G85" i="52" s="1"/>
  <c r="F121" i="52"/>
  <c r="G121" i="52" s="1"/>
  <c r="AX31" i="52"/>
  <c r="BB31" i="52" s="1"/>
  <c r="AX17" i="52"/>
  <c r="BB17" i="52" s="1"/>
  <c r="AG17" i="52"/>
  <c r="Y14" i="53"/>
  <c r="W100" i="53"/>
  <c r="U100" i="53"/>
  <c r="M62" i="53"/>
  <c r="L62" i="53"/>
  <c r="AX122" i="53"/>
  <c r="F122" i="53"/>
  <c r="G122" i="53" s="1"/>
  <c r="AX101" i="53"/>
  <c r="F101" i="53"/>
  <c r="G101" i="53" s="1"/>
  <c r="AX79" i="53"/>
  <c r="F79" i="53"/>
  <c r="G79" i="53" s="1"/>
  <c r="AX65" i="53"/>
  <c r="BB65" i="53" s="1"/>
  <c r="AH65" i="53"/>
  <c r="AX35" i="53"/>
  <c r="AH35" i="53"/>
  <c r="AG2" i="53"/>
  <c r="AX111" i="54"/>
  <c r="F111" i="54"/>
  <c r="G111" i="54" s="1"/>
  <c r="AE111" i="54" s="1" a="1"/>
  <c r="AE111" i="54" s="1"/>
  <c r="AD111" i="54" s="1"/>
  <c r="AC111" i="54" s="1"/>
  <c r="AX87" i="54"/>
  <c r="F87" i="54"/>
  <c r="G87" i="54" s="1"/>
  <c r="AX79" i="54"/>
  <c r="F79" i="54"/>
  <c r="G79" i="54" s="1"/>
  <c r="AE79" i="54" s="1" a="1"/>
  <c r="AE79" i="54" s="1"/>
  <c r="AD79" i="54" s="1"/>
  <c r="AC79" i="54" s="1"/>
  <c r="AX66" i="54"/>
  <c r="F66" i="54"/>
  <c r="G66" i="54" s="1"/>
  <c r="AX58" i="54"/>
  <c r="AG58" i="54"/>
  <c r="AX14" i="54"/>
  <c r="F14" i="54"/>
  <c r="G14" i="54" s="1"/>
  <c r="AX7" i="54"/>
  <c r="AH7" i="54"/>
  <c r="S72" i="55"/>
  <c r="P101" i="55"/>
  <c r="M76" i="56"/>
  <c r="N76" i="56"/>
  <c r="L76" i="56"/>
  <c r="AX123" i="56"/>
  <c r="F123" i="56"/>
  <c r="G123" i="56" s="1"/>
  <c r="AE123" i="56" s="1" a="1"/>
  <c r="AE123" i="56" s="1"/>
  <c r="AD123" i="56" s="1"/>
  <c r="AC123" i="56" s="1"/>
  <c r="AX64" i="56"/>
  <c r="F64" i="56"/>
  <c r="G64" i="56" s="1"/>
  <c r="R37" i="57"/>
  <c r="AX11" i="57"/>
  <c r="F11" i="57"/>
  <c r="G11" i="57" s="1"/>
  <c r="AX2" i="58"/>
  <c r="F2" i="58"/>
  <c r="G2" i="58" s="1"/>
  <c r="N5" i="58"/>
  <c r="L5" i="58"/>
  <c r="F110" i="48"/>
  <c r="G110" i="48" s="1"/>
  <c r="AG49" i="48"/>
  <c r="AG33" i="48"/>
  <c r="F90" i="49"/>
  <c r="G90" i="49" s="1"/>
  <c r="AG71" i="49"/>
  <c r="AG63" i="49"/>
  <c r="AG55" i="49"/>
  <c r="AG39" i="49"/>
  <c r="AG23" i="49"/>
  <c r="F116" i="50"/>
  <c r="G116" i="50" s="1"/>
  <c r="F127" i="50"/>
  <c r="G127" i="50" s="1"/>
  <c r="F129" i="50"/>
  <c r="G129" i="50" s="1"/>
  <c r="AE129" i="50" s="1" a="1"/>
  <c r="AE129" i="50" s="1"/>
  <c r="AD129" i="50" s="1"/>
  <c r="AC129" i="50" s="1"/>
  <c r="AH9" i="50"/>
  <c r="AG42" i="50"/>
  <c r="AG26" i="50"/>
  <c r="AG10" i="50"/>
  <c r="AH58" i="50"/>
  <c r="AH14" i="51"/>
  <c r="AH53" i="51"/>
  <c r="F114" i="51"/>
  <c r="G114" i="51" s="1"/>
  <c r="AE114" i="51" s="1" a="1"/>
  <c r="AE114" i="51" s="1"/>
  <c r="AD114" i="51" s="1"/>
  <c r="AC114" i="51" s="1"/>
  <c r="AG53" i="51"/>
  <c r="AG37" i="51"/>
  <c r="F3" i="52"/>
  <c r="G3" i="52" s="1"/>
  <c r="Y27" i="52"/>
  <c r="Q61" i="52"/>
  <c r="BA61" i="52" s="1"/>
  <c r="F62" i="52"/>
  <c r="G62" i="52" s="1"/>
  <c r="AH65" i="52"/>
  <c r="L71" i="52"/>
  <c r="M82" i="52"/>
  <c r="AX16" i="52"/>
  <c r="N62" i="53"/>
  <c r="AX121" i="53"/>
  <c r="F121" i="53"/>
  <c r="G121" i="53" s="1"/>
  <c r="AX64" i="53"/>
  <c r="F64" i="53"/>
  <c r="G64" i="53" s="1"/>
  <c r="AH64" i="53"/>
  <c r="AX56" i="53"/>
  <c r="F56" i="53"/>
  <c r="G56" i="53" s="1"/>
  <c r="AG65" i="53"/>
  <c r="L79" i="54"/>
  <c r="M79" i="54"/>
  <c r="L96" i="54"/>
  <c r="N6" i="54"/>
  <c r="M6" i="54"/>
  <c r="L6" i="54"/>
  <c r="AX42" i="54"/>
  <c r="AH42" i="54"/>
  <c r="F42" i="54"/>
  <c r="G42" i="54" s="1"/>
  <c r="AX36" i="54"/>
  <c r="F36" i="54"/>
  <c r="G36" i="54" s="1"/>
  <c r="AX29" i="54"/>
  <c r="BB29" i="54" s="1"/>
  <c r="AH29" i="54"/>
  <c r="AG29" i="54"/>
  <c r="AX13" i="54"/>
  <c r="F13" i="54"/>
  <c r="G13" i="54" s="1"/>
  <c r="L23" i="55"/>
  <c r="N53" i="55"/>
  <c r="L53" i="55"/>
  <c r="AH61" i="55"/>
  <c r="S124" i="55"/>
  <c r="Z44" i="56"/>
  <c r="AZ44" i="56" s="1"/>
  <c r="Y44" i="56"/>
  <c r="P44" i="56"/>
  <c r="Q69" i="57"/>
  <c r="BA69" i="57" s="1"/>
  <c r="AA69" i="57"/>
  <c r="R85" i="57"/>
  <c r="Q85" i="57"/>
  <c r="BA85" i="57" s="1"/>
  <c r="AX114" i="57"/>
  <c r="F114" i="57"/>
  <c r="G114" i="57" s="1"/>
  <c r="AE114" i="57" s="1" a="1"/>
  <c r="AE114" i="57" s="1"/>
  <c r="AD114" i="57" s="1"/>
  <c r="AC114" i="57" s="1"/>
  <c r="AX32" i="57"/>
  <c r="AH32" i="57"/>
  <c r="F32" i="57"/>
  <c r="G32" i="57" s="1"/>
  <c r="M22" i="57"/>
  <c r="AG22" i="57" s="1"/>
  <c r="L22" i="57"/>
  <c r="R23" i="58"/>
  <c r="AG32" i="48"/>
  <c r="AG16" i="48"/>
  <c r="AG38" i="49"/>
  <c r="AG22" i="49"/>
  <c r="F26" i="50"/>
  <c r="G26" i="50" s="1"/>
  <c r="F104" i="50"/>
  <c r="G104" i="50" s="1"/>
  <c r="F110" i="50"/>
  <c r="G110" i="50" s="1"/>
  <c r="AG33" i="50"/>
  <c r="AG17" i="50"/>
  <c r="AH65" i="50"/>
  <c r="F4" i="51"/>
  <c r="G4" i="51" s="1"/>
  <c r="F7" i="51"/>
  <c r="G7" i="51" s="1"/>
  <c r="F37" i="51"/>
  <c r="G37" i="51" s="1"/>
  <c r="F99" i="51"/>
  <c r="G99" i="51" s="1"/>
  <c r="P17" i="51"/>
  <c r="AG4" i="51"/>
  <c r="AG52" i="51"/>
  <c r="AG36" i="51"/>
  <c r="AG20" i="51"/>
  <c r="AH17" i="52"/>
  <c r="F38" i="52"/>
  <c r="G38" i="52" s="1"/>
  <c r="AH54" i="52"/>
  <c r="F57" i="52"/>
  <c r="G57" i="52" s="1"/>
  <c r="AG61" i="52"/>
  <c r="F70" i="52"/>
  <c r="G70" i="52" s="1"/>
  <c r="F81" i="52"/>
  <c r="G81" i="52" s="1"/>
  <c r="AE81" i="52" s="1" a="1"/>
  <c r="AE81" i="52" s="1"/>
  <c r="AD81" i="52" s="1"/>
  <c r="AC81" i="52" s="1"/>
  <c r="F122" i="52"/>
  <c r="G122" i="52" s="1"/>
  <c r="AX49" i="52"/>
  <c r="N36" i="53"/>
  <c r="AU54" i="53"/>
  <c r="U83" i="53"/>
  <c r="F95" i="53"/>
  <c r="G95" i="53" s="1"/>
  <c r="V100" i="53"/>
  <c r="AY100" i="53" s="1"/>
  <c r="AX120" i="53"/>
  <c r="F120" i="53"/>
  <c r="G120" i="53" s="1"/>
  <c r="AG64" i="53"/>
  <c r="Q35" i="54"/>
  <c r="BA35" i="54" s="1"/>
  <c r="BB35" i="54" s="1"/>
  <c r="AX56" i="54"/>
  <c r="F56" i="54"/>
  <c r="G56" i="54" s="1"/>
  <c r="AX28" i="54"/>
  <c r="BB28" i="54" s="1"/>
  <c r="AG28" i="54"/>
  <c r="AH28" i="54"/>
  <c r="L22" i="55"/>
  <c r="M22" i="55"/>
  <c r="AG22" i="55" s="1"/>
  <c r="AH47" i="55"/>
  <c r="AX94" i="55"/>
  <c r="F94" i="55"/>
  <c r="G94" i="55" s="1"/>
  <c r="AX86" i="55"/>
  <c r="F86" i="55"/>
  <c r="G86" i="55" s="1"/>
  <c r="AX26" i="55"/>
  <c r="BB26" i="55" s="1"/>
  <c r="AH26" i="55"/>
  <c r="AX18" i="55"/>
  <c r="AG18" i="55"/>
  <c r="W69" i="56"/>
  <c r="AX78" i="56"/>
  <c r="F78" i="56"/>
  <c r="G78" i="56" s="1"/>
  <c r="AX70" i="56"/>
  <c r="F70" i="56"/>
  <c r="G70" i="56" s="1"/>
  <c r="AG70" i="56"/>
  <c r="AX18" i="56"/>
  <c r="AH18" i="56"/>
  <c r="F18" i="56"/>
  <c r="G18" i="56" s="1"/>
  <c r="AX4" i="56"/>
  <c r="BB4" i="56" s="1"/>
  <c r="AH4" i="56"/>
  <c r="AA3" i="57"/>
  <c r="W3" i="57"/>
  <c r="AU3" i="57"/>
  <c r="S3" i="57"/>
  <c r="U109" i="57"/>
  <c r="M97" i="57"/>
  <c r="N97" i="57"/>
  <c r="W67" i="58"/>
  <c r="U67" i="58"/>
  <c r="F94" i="54"/>
  <c r="G94" i="54" s="1"/>
  <c r="AE94" i="54" s="1" a="1"/>
  <c r="AE94" i="54" s="1"/>
  <c r="AD94" i="54" s="1"/>
  <c r="AC94" i="54" s="1"/>
  <c r="AG49" i="54"/>
  <c r="F23" i="55"/>
  <c r="G23" i="55" s="1"/>
  <c r="AE23" i="55" s="1" a="1"/>
  <c r="AE23" i="55" s="1"/>
  <c r="AD23" i="55" s="1"/>
  <c r="AC23" i="55" s="1"/>
  <c r="AG59" i="55"/>
  <c r="AG51" i="55"/>
  <c r="AG35" i="55"/>
  <c r="AG19" i="55"/>
  <c r="F55" i="56"/>
  <c r="G55" i="56" s="1"/>
  <c r="F102" i="56"/>
  <c r="G102" i="56" s="1"/>
  <c r="AG46" i="56"/>
  <c r="AG30" i="56"/>
  <c r="AG14" i="56"/>
  <c r="F116" i="57"/>
  <c r="G116" i="57" s="1"/>
  <c r="AE116" i="57" s="1" a="1"/>
  <c r="AE116" i="57" s="1"/>
  <c r="AD116" i="57" s="1"/>
  <c r="AC116" i="57" s="1"/>
  <c r="AG3" i="57"/>
  <c r="AG50" i="57"/>
  <c r="AG34" i="57"/>
  <c r="F85" i="58"/>
  <c r="G85" i="58" s="1"/>
  <c r="AX122" i="58"/>
  <c r="F122" i="58"/>
  <c r="G122" i="58" s="1"/>
  <c r="AE122" i="58" s="1" a="1"/>
  <c r="AE122" i="58" s="1"/>
  <c r="AD122" i="58" s="1"/>
  <c r="AC122" i="58" s="1"/>
  <c r="AX49" i="58"/>
  <c r="BB49" i="58" s="1"/>
  <c r="AG49" i="58"/>
  <c r="AX42" i="58"/>
  <c r="AG42" i="58"/>
  <c r="AX28" i="58"/>
  <c r="BB28" i="58" s="1"/>
  <c r="F91" i="55"/>
  <c r="G91" i="55" s="1"/>
  <c r="N108" i="55"/>
  <c r="F110" i="55"/>
  <c r="G110" i="55" s="1"/>
  <c r="F66" i="55"/>
  <c r="G66" i="55" s="1"/>
  <c r="AG2" i="55"/>
  <c r="AG58" i="55"/>
  <c r="AG34" i="55"/>
  <c r="AG66" i="55"/>
  <c r="F101" i="56"/>
  <c r="G101" i="56" s="1"/>
  <c r="F104" i="56"/>
  <c r="G104" i="56" s="1"/>
  <c r="M122" i="56"/>
  <c r="F122" i="56"/>
  <c r="G122" i="56" s="1"/>
  <c r="F42" i="56"/>
  <c r="G42" i="56" s="1"/>
  <c r="AG29" i="56"/>
  <c r="AG13" i="56"/>
  <c r="L42" i="57"/>
  <c r="L77" i="57"/>
  <c r="M79" i="57"/>
  <c r="F96" i="57"/>
  <c r="G96" i="57" s="1"/>
  <c r="F115" i="57"/>
  <c r="G115" i="57" s="1"/>
  <c r="AE115" i="57" s="1" a="1"/>
  <c r="AE115" i="57" s="1"/>
  <c r="AD115" i="57" s="1"/>
  <c r="AC115" i="57" s="1"/>
  <c r="F122" i="57"/>
  <c r="G122" i="57" s="1"/>
  <c r="F106" i="57"/>
  <c r="G106" i="57" s="1"/>
  <c r="F90" i="57"/>
  <c r="G90" i="57" s="1"/>
  <c r="F41" i="57"/>
  <c r="G41" i="57" s="1"/>
  <c r="AH9" i="57"/>
  <c r="AG57" i="57"/>
  <c r="AG25" i="57"/>
  <c r="M7" i="58"/>
  <c r="L74" i="58"/>
  <c r="M83" i="58"/>
  <c r="F92" i="58"/>
  <c r="G92" i="58" s="1"/>
  <c r="N103" i="58"/>
  <c r="N119" i="58"/>
  <c r="N122" i="58"/>
  <c r="F114" i="58"/>
  <c r="G114" i="58" s="1"/>
  <c r="AG16" i="58"/>
  <c r="AG9" i="57"/>
  <c r="AX12" i="58"/>
  <c r="BB12" i="58" s="1"/>
  <c r="AG12" i="58"/>
  <c r="AG7" i="53"/>
  <c r="AG63" i="53"/>
  <c r="AG55" i="53"/>
  <c r="AH15" i="55"/>
  <c r="AH44" i="55"/>
  <c r="AG72" i="55"/>
  <c r="AH9" i="56"/>
  <c r="AH55" i="56"/>
  <c r="AG27" i="56"/>
  <c r="AH23" i="57"/>
  <c r="M42" i="57"/>
  <c r="M77" i="57"/>
  <c r="L103" i="57"/>
  <c r="AG8" i="57"/>
  <c r="AG23" i="57"/>
  <c r="M74" i="58"/>
  <c r="F100" i="58"/>
  <c r="G100" i="58" s="1"/>
  <c r="L122" i="58"/>
  <c r="AX33" i="58"/>
  <c r="BB33" i="58" s="1"/>
  <c r="AG33" i="58"/>
  <c r="AX26" i="58"/>
  <c r="BB26" i="58" s="1"/>
  <c r="AG26" i="58"/>
  <c r="AG13" i="58"/>
  <c r="Q2" i="59"/>
  <c r="BA2" i="59" s="1"/>
  <c r="U2" i="59"/>
  <c r="Z2" i="59"/>
  <c r="AZ2" i="59" s="1"/>
  <c r="N127" i="52"/>
  <c r="AG33" i="52"/>
  <c r="F7" i="53"/>
  <c r="G7" i="53" s="1"/>
  <c r="AH48" i="53"/>
  <c r="F33" i="53"/>
  <c r="G33" i="53" s="1"/>
  <c r="AG6" i="53"/>
  <c r="AG62" i="53"/>
  <c r="AG54" i="53"/>
  <c r="AG38" i="53"/>
  <c r="F12" i="54"/>
  <c r="G12" i="54" s="1"/>
  <c r="L31" i="54"/>
  <c r="F78" i="54"/>
  <c r="G78" i="54" s="1"/>
  <c r="AE78" i="54" s="1" a="1"/>
  <c r="AE78" i="54" s="1"/>
  <c r="AD78" i="54" s="1"/>
  <c r="AC78" i="54" s="1"/>
  <c r="L121" i="54"/>
  <c r="F7" i="55"/>
  <c r="G7" i="55" s="1"/>
  <c r="F83" i="55"/>
  <c r="G83" i="55" s="1"/>
  <c r="L91" i="55"/>
  <c r="M106" i="55"/>
  <c r="F82" i="55"/>
  <c r="G82" i="55" s="1"/>
  <c r="AE82" i="55" s="1" a="1"/>
  <c r="AE82" i="55" s="1"/>
  <c r="AD82" i="55" s="1"/>
  <c r="AC82" i="55" s="1"/>
  <c r="AG7" i="55"/>
  <c r="AG63" i="55"/>
  <c r="AG23" i="55"/>
  <c r="AG71" i="55"/>
  <c r="W11" i="56"/>
  <c r="M15" i="56"/>
  <c r="AG15" i="56" s="1"/>
  <c r="N70" i="56"/>
  <c r="F121" i="56"/>
  <c r="G121" i="56" s="1"/>
  <c r="F66" i="56"/>
  <c r="G66" i="56" s="1"/>
  <c r="AG42" i="56"/>
  <c r="AG26" i="56"/>
  <c r="AG10" i="56"/>
  <c r="L12" i="57"/>
  <c r="F23" i="57"/>
  <c r="G23" i="57" s="1"/>
  <c r="F29" i="57"/>
  <c r="G29" i="57" s="1"/>
  <c r="AH46" i="57"/>
  <c r="M103" i="57"/>
  <c r="F121" i="57"/>
  <c r="G121" i="57" s="1"/>
  <c r="F105" i="57"/>
  <c r="G105" i="57" s="1"/>
  <c r="AE105" i="57" s="1" a="1"/>
  <c r="AE105" i="57" s="1"/>
  <c r="AD105" i="57" s="1"/>
  <c r="AC105" i="57" s="1"/>
  <c r="AG54" i="57"/>
  <c r="AG38" i="57"/>
  <c r="L2" i="58"/>
  <c r="L75" i="58"/>
  <c r="L89" i="58"/>
  <c r="AX18" i="58"/>
  <c r="F18" i="58"/>
  <c r="G18" i="58" s="1"/>
  <c r="F82" i="52"/>
  <c r="G82" i="52" s="1"/>
  <c r="F55" i="53"/>
  <c r="G55" i="53" s="1"/>
  <c r="AG61" i="53"/>
  <c r="AG53" i="53"/>
  <c r="AH27" i="54"/>
  <c r="M31" i="54"/>
  <c r="AG31" i="54" s="1"/>
  <c r="AG44" i="54"/>
  <c r="AH36" i="55"/>
  <c r="AG62" i="55"/>
  <c r="AG54" i="55"/>
  <c r="AG38" i="55"/>
  <c r="AG70" i="55"/>
  <c r="F28" i="56"/>
  <c r="G28" i="56" s="1"/>
  <c r="F88" i="56"/>
  <c r="G88" i="56" s="1"/>
  <c r="F96" i="56"/>
  <c r="G96" i="56" s="1"/>
  <c r="AG49" i="56"/>
  <c r="AG33" i="56"/>
  <c r="AG17" i="56"/>
  <c r="AH52" i="57"/>
  <c r="F84" i="57"/>
  <c r="G84" i="57" s="1"/>
  <c r="F111" i="57"/>
  <c r="G111" i="57" s="1"/>
  <c r="F125" i="57"/>
  <c r="G125" i="57" s="1"/>
  <c r="F123" i="57"/>
  <c r="G123" i="57" s="1"/>
  <c r="F98" i="57"/>
  <c r="G98" i="57" s="1"/>
  <c r="AG53" i="57"/>
  <c r="AG37" i="57"/>
  <c r="AG21" i="57"/>
  <c r="M2" i="58"/>
  <c r="F19" i="58"/>
  <c r="G19" i="58" s="1"/>
  <c r="L46" i="58"/>
  <c r="F125" i="58"/>
  <c r="G125" i="58" s="1"/>
  <c r="AE125" i="58" s="1" a="1"/>
  <c r="AE125" i="58" s="1"/>
  <c r="AD125" i="58" s="1"/>
  <c r="AC125" i="58" s="1"/>
  <c r="F126" i="58"/>
  <c r="G126" i="58" s="1"/>
  <c r="AE126" i="58" s="1" a="1"/>
  <c r="AE126" i="58" s="1"/>
  <c r="AD126" i="58" s="1"/>
  <c r="AC126" i="58" s="1"/>
  <c r="AX17" i="58"/>
  <c r="AG17" i="58"/>
  <c r="AG45" i="58"/>
  <c r="AG47" i="52"/>
  <c r="AG4" i="53"/>
  <c r="AG60" i="53"/>
  <c r="AG52" i="53"/>
  <c r="AG20" i="53"/>
  <c r="AH46" i="54"/>
  <c r="F57" i="54"/>
  <c r="G57" i="54" s="1"/>
  <c r="AG43" i="54"/>
  <c r="AG27" i="54"/>
  <c r="AH23" i="55"/>
  <c r="F65" i="55"/>
  <c r="G65" i="55" s="1"/>
  <c r="F103" i="55"/>
  <c r="G103" i="55" s="1"/>
  <c r="F104" i="55"/>
  <c r="G104" i="55" s="1"/>
  <c r="F118" i="55"/>
  <c r="G118" i="55" s="1"/>
  <c r="AE118" i="55" s="1" a="1"/>
  <c r="AE118" i="55" s="1"/>
  <c r="AD118" i="55" s="1"/>
  <c r="AC118" i="55" s="1"/>
  <c r="AG5" i="55"/>
  <c r="AG53" i="55"/>
  <c r="AG37" i="55"/>
  <c r="AG69" i="55"/>
  <c r="AH22" i="56"/>
  <c r="F87" i="56"/>
  <c r="G87" i="56" s="1"/>
  <c r="F110" i="56"/>
  <c r="G110" i="56" s="1"/>
  <c r="AG48" i="56"/>
  <c r="AG32" i="56"/>
  <c r="AG16" i="56"/>
  <c r="AG5" i="57"/>
  <c r="AG52" i="57"/>
  <c r="AG20" i="57"/>
  <c r="AH6" i="58"/>
  <c r="AX43" i="58"/>
  <c r="AX10" i="58"/>
  <c r="BB10" i="58" s="1"/>
  <c r="AG32" i="58"/>
  <c r="N50" i="59"/>
  <c r="L50" i="59"/>
  <c r="M50" i="59"/>
  <c r="AG50" i="59" s="1"/>
  <c r="AX2" i="59"/>
  <c r="AX122" i="59"/>
  <c r="AX98" i="59"/>
  <c r="AG27" i="58"/>
  <c r="F85" i="59"/>
  <c r="G85" i="59" s="1"/>
  <c r="M90" i="59"/>
  <c r="AX89" i="59"/>
  <c r="AX49" i="59"/>
  <c r="F76" i="59"/>
  <c r="G76" i="59" s="1"/>
  <c r="AG71" i="59"/>
  <c r="AG59" i="59"/>
  <c r="AH24" i="59"/>
  <c r="AX128" i="59"/>
  <c r="BB128" i="59" s="1"/>
  <c r="AX80" i="59"/>
  <c r="AX103" i="59"/>
  <c r="AX55" i="59"/>
  <c r="AX46" i="59"/>
  <c r="AG31" i="58"/>
  <c r="AG15" i="58"/>
  <c r="AH52" i="59"/>
  <c r="F91" i="59"/>
  <c r="G91" i="59" s="1"/>
  <c r="AX125" i="59"/>
  <c r="AX52" i="59"/>
  <c r="BB52" i="59" s="1"/>
  <c r="A35" i="45"/>
  <c r="A60" i="45"/>
  <c r="A38" i="45"/>
  <c r="AW55" i="46"/>
  <c r="AW50" i="46"/>
  <c r="AW25" i="46"/>
  <c r="AW18" i="46"/>
  <c r="AW23" i="46"/>
  <c r="AW20" i="46"/>
  <c r="AW21" i="46"/>
  <c r="AW57" i="46"/>
  <c r="AW52" i="46"/>
  <c r="A29" i="46"/>
  <c r="A55" i="46"/>
  <c r="A57" i="46"/>
  <c r="D53" i="46"/>
  <c r="D56" i="46"/>
  <c r="A47" i="47"/>
  <c r="A24" i="47"/>
  <c r="A25" i="47"/>
  <c r="D42" i="47"/>
  <c r="AH42" i="47" s="1"/>
  <c r="A48" i="47"/>
  <c r="AP99" i="59"/>
  <c r="AP83" i="47"/>
  <c r="AV14" i="48"/>
  <c r="AV99" i="45"/>
  <c r="AV63" i="47"/>
  <c r="AP96" i="47"/>
  <c r="AS96" i="47" s="1"/>
  <c r="AF96" i="47" s="1"/>
  <c r="AV49" i="51"/>
  <c r="AP80" i="54"/>
  <c r="AV40" i="58"/>
  <c r="AP116" i="47"/>
  <c r="AV37" i="47"/>
  <c r="AV121" i="50"/>
  <c r="AV114" i="44"/>
  <c r="D114" i="44" s="1"/>
  <c r="AP123" i="12"/>
  <c r="AV50" i="30"/>
  <c r="AP104" i="30"/>
  <c r="AS104" i="30" s="1"/>
  <c r="AF104" i="30" s="1"/>
  <c r="AP85" i="31"/>
  <c r="AV97" i="33"/>
  <c r="AP99" i="37"/>
  <c r="AV96" i="38"/>
  <c r="AP92" i="41"/>
  <c r="AS92" i="41" s="1"/>
  <c r="AF92" i="41" s="1"/>
  <c r="AD92" i="41" s="1"/>
  <c r="AC92" i="41" s="1"/>
  <c r="AV50" i="42"/>
  <c r="AV123" i="45"/>
  <c r="AP103" i="46"/>
  <c r="AS103" i="46" s="1"/>
  <c r="AF103" i="46" s="1"/>
  <c r="AP109" i="46"/>
  <c r="AV103" i="51"/>
  <c r="D103" i="51" s="1"/>
  <c r="AV113" i="53"/>
  <c r="A113" i="53" s="1"/>
  <c r="AP120" i="57"/>
  <c r="AV89" i="59"/>
  <c r="AE42" i="44" a="1"/>
  <c r="AE42" i="44" s="1"/>
  <c r="AD42" i="44" s="1"/>
  <c r="AC42" i="44" s="1"/>
  <c r="AP124" i="32"/>
  <c r="AP90" i="32"/>
  <c r="AP77" i="33"/>
  <c r="AS77" i="33" s="1"/>
  <c r="AF77" i="33" s="1"/>
  <c r="AP68" i="33"/>
  <c r="AV89" i="34"/>
  <c r="AV110" i="35"/>
  <c r="AV43" i="37"/>
  <c r="AV72" i="41"/>
  <c r="AP108" i="43"/>
  <c r="AS108" i="43" s="1"/>
  <c r="AF108" i="43" s="1"/>
  <c r="AP69" i="43"/>
  <c r="AV86" i="44"/>
  <c r="AV61" i="44"/>
  <c r="AV123" i="44"/>
  <c r="AV22" i="44"/>
  <c r="AV68" i="44"/>
  <c r="AV34" i="44"/>
  <c r="AV25" i="44"/>
  <c r="AV74" i="44"/>
  <c r="AV92" i="44"/>
  <c r="A92" i="44" s="1"/>
  <c r="AV70" i="44"/>
  <c r="AV36" i="44"/>
  <c r="AV102" i="44"/>
  <c r="AV42" i="44"/>
  <c r="AV110" i="44"/>
  <c r="AV113" i="44"/>
  <c r="AV55" i="44"/>
  <c r="AP76" i="44"/>
  <c r="AP97" i="44"/>
  <c r="AP98" i="44"/>
  <c r="AP68" i="44"/>
  <c r="AP110" i="44"/>
  <c r="AP89" i="44"/>
  <c r="AS89" i="44" s="1"/>
  <c r="AF89" i="44" s="1"/>
  <c r="AD89" i="44" s="1"/>
  <c r="AC89" i="44" s="1"/>
  <c r="AV117" i="45"/>
  <c r="AV42" i="45"/>
  <c r="AV24" i="45"/>
  <c r="AV63" i="45"/>
  <c r="AV53" i="45"/>
  <c r="AV75" i="45"/>
  <c r="D75" i="45" s="1"/>
  <c r="AV72" i="45"/>
  <c r="AV76" i="45"/>
  <c r="D76" i="45" s="1"/>
  <c r="AV87" i="45"/>
  <c r="AV96" i="45"/>
  <c r="AV126" i="45"/>
  <c r="AV52" i="45"/>
  <c r="AP91" i="45"/>
  <c r="AS91" i="45" s="1"/>
  <c r="AF91" i="45" s="1"/>
  <c r="AP120" i="45"/>
  <c r="AP94" i="45"/>
  <c r="AS94" i="45" s="1"/>
  <c r="AF94" i="45" s="1"/>
  <c r="AD94" i="45" s="1"/>
  <c r="AC94" i="45" s="1"/>
  <c r="AP81" i="45"/>
  <c r="AP96" i="45"/>
  <c r="AS96" i="45" s="1"/>
  <c r="AF96" i="45" s="1"/>
  <c r="AV124" i="45"/>
  <c r="AV6" i="46"/>
  <c r="AP79" i="46"/>
  <c r="AP73" i="46"/>
  <c r="AS73" i="46" s="1"/>
  <c r="AF73" i="46" s="1"/>
  <c r="AP98" i="46"/>
  <c r="AS98" i="46" s="1"/>
  <c r="AF98" i="46" s="1"/>
  <c r="AP117" i="46"/>
  <c r="AS117" i="46" s="1"/>
  <c r="AF117" i="46" s="1"/>
  <c r="AP114" i="46"/>
  <c r="AS114" i="46" s="1"/>
  <c r="AF114" i="46" s="1"/>
  <c r="AP93" i="46"/>
  <c r="AP83" i="46"/>
  <c r="AS83" i="46" s="1"/>
  <c r="AF83" i="46" s="1"/>
  <c r="AP92" i="46"/>
  <c r="AP87" i="46"/>
  <c r="AS87" i="46" s="1"/>
  <c r="AF87" i="46" s="1"/>
  <c r="AP120" i="46"/>
  <c r="AS120" i="46" s="1"/>
  <c r="AF120" i="46" s="1"/>
  <c r="AP99" i="46"/>
  <c r="AS99" i="46" s="1"/>
  <c r="AF99" i="46" s="1"/>
  <c r="AP72" i="46"/>
  <c r="AS72" i="46" s="1"/>
  <c r="AF72" i="46" s="1"/>
  <c r="AP74" i="46"/>
  <c r="AP110" i="46"/>
  <c r="AP129" i="46"/>
  <c r="AV10" i="47"/>
  <c r="AV79" i="47"/>
  <c r="AV110" i="47"/>
  <c r="AV92" i="47"/>
  <c r="D92" i="47" s="1"/>
  <c r="AV36" i="47"/>
  <c r="AV76" i="47"/>
  <c r="AV105" i="47"/>
  <c r="D105" i="47" s="1"/>
  <c r="AV67" i="47"/>
  <c r="A67" i="47" s="1"/>
  <c r="AV78" i="47"/>
  <c r="AV47" i="47"/>
  <c r="AV129" i="47"/>
  <c r="A129" i="47" s="1"/>
  <c r="AV17" i="47"/>
  <c r="AV114" i="47"/>
  <c r="AV71" i="47"/>
  <c r="D71" i="47" s="1"/>
  <c r="AV18" i="47"/>
  <c r="AV25" i="47"/>
  <c r="AP84" i="47"/>
  <c r="AP106" i="47"/>
  <c r="AS106" i="47" s="1"/>
  <c r="AF106" i="47" s="1"/>
  <c r="AP121" i="47"/>
  <c r="AP99" i="47"/>
  <c r="AP67" i="47"/>
  <c r="AP105" i="47"/>
  <c r="AP110" i="47"/>
  <c r="AS110" i="47" s="1"/>
  <c r="AF110" i="47" s="1"/>
  <c r="AP66" i="47"/>
  <c r="AP70" i="47"/>
  <c r="AP125" i="47"/>
  <c r="AS125" i="47" s="1"/>
  <c r="AF125" i="47" s="1"/>
  <c r="AP80" i="47"/>
  <c r="AS80" i="47" s="1"/>
  <c r="AF80" i="47" s="1"/>
  <c r="AP98" i="47"/>
  <c r="AP127" i="47"/>
  <c r="AS127" i="47" s="1"/>
  <c r="AF127" i="47" s="1"/>
  <c r="AD127" i="47" s="1"/>
  <c r="AC127" i="47" s="1"/>
  <c r="AP107" i="47"/>
  <c r="AS107" i="47" s="1"/>
  <c r="AF107" i="47" s="1"/>
  <c r="AD107" i="47" s="1"/>
  <c r="AC107" i="47" s="1"/>
  <c r="AV86" i="47"/>
  <c r="AP90" i="47"/>
  <c r="AS90" i="47" s="1"/>
  <c r="AF90" i="47" s="1"/>
  <c r="AV100" i="47"/>
  <c r="AP111" i="47"/>
  <c r="AS111" i="47" s="1"/>
  <c r="AF111" i="47" s="1"/>
  <c r="AD111" i="47" s="1"/>
  <c r="AC111" i="47" s="1"/>
  <c r="AV120" i="47"/>
  <c r="AV26" i="48"/>
  <c r="AV75" i="48"/>
  <c r="AV76" i="48"/>
  <c r="AV86" i="48"/>
  <c r="D86" i="48" s="1"/>
  <c r="AP72" i="48"/>
  <c r="AS72" i="48" s="1"/>
  <c r="AF72" i="48" s="1"/>
  <c r="AP96" i="48"/>
  <c r="AP87" i="48"/>
  <c r="AS87" i="48" s="1"/>
  <c r="AF87" i="48" s="1"/>
  <c r="AP103" i="48"/>
  <c r="AP82" i="48"/>
  <c r="AP92" i="48"/>
  <c r="AP120" i="48"/>
  <c r="AS120" i="48" s="1"/>
  <c r="AF120" i="48" s="1"/>
  <c r="AP97" i="48"/>
  <c r="AP68" i="48"/>
  <c r="AP101" i="48"/>
  <c r="AS101" i="48" s="1"/>
  <c r="AF101" i="48" s="1"/>
  <c r="AV58" i="49"/>
  <c r="AV73" i="49"/>
  <c r="AV86" i="49"/>
  <c r="A86" i="49" s="1"/>
  <c r="AV92" i="49"/>
  <c r="AV14" i="50"/>
  <c r="AV95" i="50"/>
  <c r="AV77" i="51"/>
  <c r="AV6" i="51"/>
  <c r="AV84" i="51"/>
  <c r="AV124" i="51"/>
  <c r="AV26" i="51"/>
  <c r="AV46" i="51"/>
  <c r="AV63" i="51"/>
  <c r="AV84" i="52"/>
  <c r="A84" i="52" s="1"/>
  <c r="AV15" i="52"/>
  <c r="AV11" i="52"/>
  <c r="AV114" i="53"/>
  <c r="D114" i="53" s="1"/>
  <c r="AV52" i="53"/>
  <c r="AV94" i="53"/>
  <c r="AV48" i="53"/>
  <c r="AV79" i="53"/>
  <c r="A79" i="53" s="1"/>
  <c r="AP87" i="53"/>
  <c r="AP71" i="53"/>
  <c r="AP81" i="53"/>
  <c r="AS81" i="53" s="1"/>
  <c r="AF81" i="53" s="1"/>
  <c r="AV59" i="54"/>
  <c r="AP107" i="54"/>
  <c r="AP114" i="54"/>
  <c r="AP101" i="54"/>
  <c r="AS101" i="54" s="1"/>
  <c r="AF101" i="54" s="1"/>
  <c r="AP110" i="54"/>
  <c r="AV72" i="55"/>
  <c r="D72" i="55" s="1"/>
  <c r="AV118" i="55"/>
  <c r="AP124" i="55"/>
  <c r="AP105" i="55"/>
  <c r="AP75" i="55"/>
  <c r="AS75" i="55" s="1"/>
  <c r="AF75" i="55" s="1"/>
  <c r="AP112" i="55"/>
  <c r="AV89" i="56"/>
  <c r="A89" i="56" s="1"/>
  <c r="AV36" i="56"/>
  <c r="AV6" i="57"/>
  <c r="AV119" i="57"/>
  <c r="AV113" i="58"/>
  <c r="D113" i="58" s="1"/>
  <c r="AV53" i="58"/>
  <c r="AV43" i="58"/>
  <c r="AV34" i="58"/>
  <c r="AP110" i="58"/>
  <c r="AP79" i="58"/>
  <c r="AP114" i="58"/>
  <c r="AP107" i="58"/>
  <c r="AV86" i="59"/>
  <c r="AV4" i="59"/>
  <c r="AP78" i="59"/>
  <c r="AS78" i="59" s="1"/>
  <c r="AF78" i="59" s="1"/>
  <c r="AD78" i="59" s="1"/>
  <c r="AC78" i="59" s="1"/>
  <c r="AP102" i="59"/>
  <c r="AP100" i="59"/>
  <c r="AP110" i="59"/>
  <c r="AP121" i="59"/>
  <c r="AP129" i="59"/>
  <c r="AS129" i="59" s="1"/>
  <c r="AF129" i="59" s="1"/>
  <c r="AP108" i="59"/>
  <c r="AP127" i="59"/>
  <c r="AS127" i="59" s="1"/>
  <c r="AF127" i="59" s="1"/>
  <c r="AP108" i="44"/>
  <c r="AP106" i="46"/>
  <c r="AP89" i="47"/>
  <c r="AP124" i="46"/>
  <c r="AP126" i="46"/>
  <c r="AP77" i="59"/>
  <c r="AS77" i="59" s="1"/>
  <c r="AF77" i="59" s="1"/>
  <c r="AD77" i="59" s="1"/>
  <c r="AC77" i="59" s="1"/>
  <c r="AV111" i="51"/>
  <c r="AV36" i="54"/>
  <c r="AV58" i="47"/>
  <c r="AP112" i="43"/>
  <c r="AV41" i="53"/>
  <c r="AV89" i="45"/>
  <c r="AP97" i="47"/>
  <c r="AS97" i="47" s="1"/>
  <c r="AF97" i="47" s="1"/>
  <c r="AV122" i="55"/>
  <c r="A122" i="55" s="1"/>
  <c r="AV107" i="47"/>
  <c r="AP74" i="48"/>
  <c r="AV118" i="58"/>
  <c r="AV78" i="57"/>
  <c r="AP101" i="47"/>
  <c r="AV75" i="35"/>
  <c r="AV98" i="51"/>
  <c r="D98" i="51" s="1"/>
  <c r="AV34" i="59"/>
  <c r="AV109" i="59"/>
  <c r="AV114" i="49"/>
  <c r="A114" i="49" s="1"/>
  <c r="AP79" i="48"/>
  <c r="AP69" i="58"/>
  <c r="AS69" i="58" s="1"/>
  <c r="AF69" i="58" s="1"/>
  <c r="AD69" i="58" s="1"/>
  <c r="AC69" i="58" s="1"/>
  <c r="AP84" i="55"/>
  <c r="AP95" i="48"/>
  <c r="AV43" i="44"/>
  <c r="AV20" i="49"/>
  <c r="AV62" i="46"/>
  <c r="AV28" i="59"/>
  <c r="AP71" i="47"/>
  <c r="AV48" i="47"/>
  <c r="AV129" i="45"/>
  <c r="AP104" i="43"/>
  <c r="AV15" i="55"/>
  <c r="AV55" i="51"/>
  <c r="AP105" i="48"/>
  <c r="AS105" i="48" s="1"/>
  <c r="AF105" i="48" s="1"/>
  <c r="AD105" i="48" s="1"/>
  <c r="AC105" i="48" s="1"/>
  <c r="AE91" i="34" a="1"/>
  <c r="AE91" i="34" s="1"/>
  <c r="AD91" i="34" s="1"/>
  <c r="AC91" i="34" s="1"/>
  <c r="AE98" i="37" a="1"/>
  <c r="AE98" i="37" s="1"/>
  <c r="AD98" i="37" s="1"/>
  <c r="AC98" i="37" s="1"/>
  <c r="AE17" i="42" a="1"/>
  <c r="AE17" i="42" s="1"/>
  <c r="AD17" i="42" s="1"/>
  <c r="AC17" i="42" s="1"/>
  <c r="AE40" i="35" a="1"/>
  <c r="AE40" i="35" s="1"/>
  <c r="AD40" i="35" s="1"/>
  <c r="AC40" i="35" s="1"/>
  <c r="AE51" i="51" a="1"/>
  <c r="AE51" i="51" s="1"/>
  <c r="AD51" i="51" s="1"/>
  <c r="AC51" i="51" s="1"/>
  <c r="AE45" i="36" a="1"/>
  <c r="AE45" i="36" s="1"/>
  <c r="AD45" i="36" s="1"/>
  <c r="AC45" i="36" s="1"/>
  <c r="AE91" i="54" a="1"/>
  <c r="AE91" i="54" s="1"/>
  <c r="AD91" i="54" s="1"/>
  <c r="AC91" i="54" s="1"/>
  <c r="AE36" i="37" a="1"/>
  <c r="AE36" i="37" s="1"/>
  <c r="AD36" i="37" s="1"/>
  <c r="AC36" i="37" s="1"/>
  <c r="AP125" i="12"/>
  <c r="AV51" i="31"/>
  <c r="AP112" i="31"/>
  <c r="AS112" i="31" s="1"/>
  <c r="AF112" i="31" s="1"/>
  <c r="AD112" i="31" s="1"/>
  <c r="AC112" i="31" s="1"/>
  <c r="AP98" i="31"/>
  <c r="AV11" i="32"/>
  <c r="AV109" i="32"/>
  <c r="AV129" i="32"/>
  <c r="D129" i="32" s="1"/>
  <c r="AP114" i="32"/>
  <c r="AS114" i="32" s="1"/>
  <c r="AF114" i="32" s="1"/>
  <c r="AD114" i="32" s="1"/>
  <c r="AC114" i="32" s="1"/>
  <c r="AP121" i="32"/>
  <c r="AS121" i="32" s="1"/>
  <c r="AF121" i="32" s="1"/>
  <c r="AV111" i="33"/>
  <c r="A111" i="33" s="1"/>
  <c r="AV109" i="33"/>
  <c r="A109" i="33" s="1"/>
  <c r="AV8" i="33"/>
  <c r="AP107" i="33"/>
  <c r="AS107" i="33" s="1"/>
  <c r="AF107" i="33" s="1"/>
  <c r="AP117" i="33"/>
  <c r="AP96" i="33"/>
  <c r="AS96" i="33" s="1"/>
  <c r="AF96" i="33" s="1"/>
  <c r="AP115" i="33"/>
  <c r="AP126" i="33"/>
  <c r="AS126" i="33" s="1"/>
  <c r="AF126" i="33" s="1"/>
  <c r="AP127" i="33"/>
  <c r="AS127" i="33" s="1"/>
  <c r="AF127" i="33" s="1"/>
  <c r="AV77" i="33"/>
  <c r="AV114" i="34"/>
  <c r="AV32" i="34"/>
  <c r="AV81" i="34"/>
  <c r="D81" i="34" s="1"/>
  <c r="AV45" i="41"/>
  <c r="AV91" i="41"/>
  <c r="AV107" i="41"/>
  <c r="AP112" i="41"/>
  <c r="AS112" i="41" s="1"/>
  <c r="AF112" i="41" s="1"/>
  <c r="AD112" i="41" s="1"/>
  <c r="AC112" i="41" s="1"/>
  <c r="AP122" i="41"/>
  <c r="AS122" i="41" s="1"/>
  <c r="AF122" i="41" s="1"/>
  <c r="AD122" i="41" s="1"/>
  <c r="AC122" i="41" s="1"/>
  <c r="AV103" i="42"/>
  <c r="AV127" i="42"/>
  <c r="AV104" i="42"/>
  <c r="AP107" i="42"/>
  <c r="AP117" i="42"/>
  <c r="AS117" i="42" s="1"/>
  <c r="AF117" i="42" s="1"/>
  <c r="AP86" i="42"/>
  <c r="AV69" i="44"/>
  <c r="AV19" i="44"/>
  <c r="AV52" i="44"/>
  <c r="AV24" i="44"/>
  <c r="AV91" i="44"/>
  <c r="A91" i="44" s="1"/>
  <c r="AV33" i="44"/>
  <c r="AV64" i="44"/>
  <c r="AV15" i="44"/>
  <c r="AV90" i="44"/>
  <c r="D90" i="44" s="1"/>
  <c r="AV12" i="44"/>
  <c r="AV50" i="44"/>
  <c r="AV115" i="44"/>
  <c r="AV72" i="44"/>
  <c r="AV46" i="44"/>
  <c r="AP104" i="44"/>
  <c r="AS104" i="44" s="1"/>
  <c r="AF104" i="44" s="1"/>
  <c r="AD104" i="44" s="1"/>
  <c r="AC104" i="44" s="1"/>
  <c r="AP84" i="44"/>
  <c r="AS84" i="44" s="1"/>
  <c r="AF84" i="44" s="1"/>
  <c r="AD84" i="44" s="1"/>
  <c r="AC84" i="44" s="1"/>
  <c r="AP78" i="44"/>
  <c r="AP80" i="44"/>
  <c r="AP101" i="44"/>
  <c r="AS101" i="44" s="1"/>
  <c r="AF101" i="44" s="1"/>
  <c r="AP115" i="44"/>
  <c r="AP77" i="44"/>
  <c r="AP99" i="44"/>
  <c r="AS99" i="44" s="1"/>
  <c r="AF99" i="44" s="1"/>
  <c r="AD99" i="44" s="1"/>
  <c r="AC99" i="44" s="1"/>
  <c r="AP75" i="44"/>
  <c r="AP111" i="44"/>
  <c r="AP96" i="44"/>
  <c r="AP67" i="44"/>
  <c r="AS67" i="44" s="1"/>
  <c r="AF67" i="44" s="1"/>
  <c r="AP91" i="44"/>
  <c r="AV97" i="44"/>
  <c r="AP123" i="44"/>
  <c r="AV73" i="45"/>
  <c r="AV43" i="45"/>
  <c r="AV55" i="45"/>
  <c r="AV4" i="45"/>
  <c r="AV19" i="45"/>
  <c r="AV11" i="45"/>
  <c r="AV45" i="45"/>
  <c r="AP85" i="45"/>
  <c r="AP106" i="45"/>
  <c r="AP71" i="45"/>
  <c r="AP110" i="45"/>
  <c r="AV110" i="45"/>
  <c r="AV9" i="46"/>
  <c r="AP76" i="46"/>
  <c r="AP70" i="46"/>
  <c r="AS70" i="46" s="1"/>
  <c r="AF70" i="46" s="1"/>
  <c r="AP108" i="46"/>
  <c r="AP66" i="46"/>
  <c r="AS66" i="46" s="1"/>
  <c r="AF66" i="46" s="1"/>
  <c r="AP112" i="46"/>
  <c r="AP107" i="46"/>
  <c r="AP97" i="46"/>
  <c r="AP85" i="46"/>
  <c r="AS85" i="46" s="1"/>
  <c r="AF85" i="46" s="1"/>
  <c r="AP94" i="46"/>
  <c r="AP95" i="46"/>
  <c r="AP86" i="46"/>
  <c r="AS86" i="46" s="1"/>
  <c r="AF86" i="46" s="1"/>
  <c r="AP128" i="46"/>
  <c r="AP104" i="46"/>
  <c r="AS104" i="46" s="1"/>
  <c r="AF104" i="46" s="1"/>
  <c r="AP102" i="46"/>
  <c r="AS102" i="46" s="1"/>
  <c r="AF102" i="46" s="1"/>
  <c r="AP123" i="46"/>
  <c r="AP111" i="46"/>
  <c r="AP96" i="46"/>
  <c r="AP71" i="46"/>
  <c r="AS71" i="46" s="1"/>
  <c r="AF71" i="46" s="1"/>
  <c r="AP118" i="46"/>
  <c r="AS118" i="46" s="1"/>
  <c r="AF118" i="46" s="1"/>
  <c r="AV69" i="47"/>
  <c r="D69" i="47" s="1"/>
  <c r="AV19" i="47"/>
  <c r="AV15" i="47"/>
  <c r="AV2" i="47"/>
  <c r="AV84" i="47"/>
  <c r="AV106" i="47"/>
  <c r="AV61" i="47"/>
  <c r="AV125" i="47"/>
  <c r="A125" i="47" s="1"/>
  <c r="AV24" i="47"/>
  <c r="AV111" i="47"/>
  <c r="AV6" i="47"/>
  <c r="AV55" i="47"/>
  <c r="AV7" i="47"/>
  <c r="AV42" i="47"/>
  <c r="AV72" i="47"/>
  <c r="A72" i="47" s="1"/>
  <c r="AP81" i="47"/>
  <c r="AS81" i="47" s="1"/>
  <c r="AF81" i="47" s="1"/>
  <c r="AP100" i="47"/>
  <c r="AP104" i="47"/>
  <c r="AP118" i="47"/>
  <c r="AP75" i="47"/>
  <c r="AS75" i="47" s="1"/>
  <c r="AF75" i="47" s="1"/>
  <c r="AP120" i="47"/>
  <c r="AP95" i="47"/>
  <c r="AS95" i="47" s="1"/>
  <c r="AF95" i="47" s="1"/>
  <c r="AP86" i="47"/>
  <c r="AP113" i="47"/>
  <c r="AS113" i="47" s="1"/>
  <c r="AF113" i="47" s="1"/>
  <c r="AP115" i="47"/>
  <c r="AP77" i="47"/>
  <c r="AS77" i="47" s="1"/>
  <c r="AF77" i="47" s="1"/>
  <c r="AP82" i="47"/>
  <c r="AP108" i="47"/>
  <c r="AS108" i="47" s="1"/>
  <c r="AF108" i="47" s="1"/>
  <c r="AP109" i="47"/>
  <c r="AS109" i="47" s="1"/>
  <c r="AF109" i="47" s="1"/>
  <c r="AP122" i="47"/>
  <c r="AS122" i="47" s="1"/>
  <c r="AF122" i="47" s="1"/>
  <c r="AV129" i="48"/>
  <c r="A129" i="48" s="1"/>
  <c r="AV84" i="48"/>
  <c r="AV40" i="48"/>
  <c r="AV51" i="48"/>
  <c r="AV48" i="48"/>
  <c r="AV121" i="48"/>
  <c r="AV69" i="48"/>
  <c r="AV100" i="48"/>
  <c r="AP78" i="48"/>
  <c r="AP76" i="48"/>
  <c r="AP66" i="48"/>
  <c r="AS66" i="48" s="1"/>
  <c r="AF66" i="48" s="1"/>
  <c r="AP117" i="48"/>
  <c r="AP88" i="48"/>
  <c r="AS88" i="48" s="1"/>
  <c r="AF88" i="48" s="1"/>
  <c r="AP110" i="48"/>
  <c r="AP69" i="48"/>
  <c r="AS69" i="48" s="1"/>
  <c r="AF69" i="48" s="1"/>
  <c r="AP98" i="48"/>
  <c r="AP121" i="48"/>
  <c r="AP94" i="48"/>
  <c r="AP114" i="48"/>
  <c r="AP124" i="48"/>
  <c r="AP111" i="48"/>
  <c r="AP122" i="48"/>
  <c r="AP77" i="48"/>
  <c r="AV39" i="50"/>
  <c r="AV45" i="50"/>
  <c r="AV57" i="51"/>
  <c r="AV22" i="51"/>
  <c r="AV80" i="51"/>
  <c r="AV31" i="51"/>
  <c r="AV10" i="51"/>
  <c r="AV89" i="51"/>
  <c r="AV110" i="51"/>
  <c r="AV76" i="51"/>
  <c r="AV58" i="51"/>
  <c r="AV86" i="51"/>
  <c r="AV36" i="51"/>
  <c r="AV87" i="51"/>
  <c r="AV70" i="51"/>
  <c r="AV81" i="52"/>
  <c r="AV50" i="52"/>
  <c r="AV92" i="53"/>
  <c r="AV76" i="53"/>
  <c r="A76" i="53" s="1"/>
  <c r="AV70" i="53"/>
  <c r="AV69" i="53"/>
  <c r="AE33" i="38" a="1"/>
  <c r="AE33" i="38" s="1"/>
  <c r="AD33" i="38" s="1"/>
  <c r="AC33" i="38" s="1"/>
  <c r="AE34" i="39" a="1"/>
  <c r="AE34" i="39" s="1"/>
  <c r="AD34" i="39" s="1"/>
  <c r="AC34" i="39" s="1"/>
  <c r="AE106" i="42" a="1"/>
  <c r="AE106" i="42" s="1"/>
  <c r="AD106" i="42" s="1"/>
  <c r="AC106" i="42" s="1"/>
  <c r="AE111" i="52" a="1"/>
  <c r="AE111" i="52" s="1"/>
  <c r="AD111" i="52" s="1"/>
  <c r="AC111" i="52" s="1"/>
  <c r="AE110" i="44" a="1"/>
  <c r="AE110" i="44" s="1"/>
  <c r="AD110" i="44" s="1"/>
  <c r="AC110" i="44" s="1"/>
  <c r="AE24" i="49" a="1"/>
  <c r="AE24" i="49" s="1"/>
  <c r="AD24" i="49" s="1"/>
  <c r="AC24" i="49" s="1"/>
  <c r="AE127" i="56" a="1"/>
  <c r="AE127" i="56" s="1"/>
  <c r="AD127" i="56" s="1"/>
  <c r="AC127" i="56" s="1"/>
  <c r="AE95" i="56" a="1"/>
  <c r="AE95" i="56" s="1"/>
  <c r="AD95" i="56" s="1"/>
  <c r="AC95" i="56" s="1"/>
  <c r="AE56" i="35" a="1"/>
  <c r="AE56" i="35" s="1"/>
  <c r="AD56" i="35" s="1"/>
  <c r="AC56" i="35" s="1"/>
  <c r="AE75" i="56" a="1"/>
  <c r="AE75" i="56" s="1"/>
  <c r="AD75" i="56" s="1"/>
  <c r="AC75" i="56" s="1"/>
  <c r="AE2" i="37" a="1"/>
  <c r="AE2" i="37" s="1"/>
  <c r="AE78" i="52" a="1"/>
  <c r="AE78" i="52" s="1"/>
  <c r="AD78" i="52" s="1"/>
  <c r="AC78" i="52" s="1"/>
  <c r="AE86" i="59" a="1"/>
  <c r="AE86" i="59" s="1"/>
  <c r="AD86" i="59" s="1"/>
  <c r="AC86" i="59" s="1"/>
  <c r="AE4" i="57" a="1"/>
  <c r="AE4" i="57" s="1"/>
  <c r="AD4" i="57" s="1"/>
  <c r="AC4" i="57" s="1"/>
  <c r="AE86" i="37" a="1"/>
  <c r="AE86" i="37" s="1"/>
  <c r="AD86" i="37" s="1"/>
  <c r="AC86" i="37" s="1"/>
  <c r="AE24" i="28" a="1"/>
  <c r="AE24" i="28" s="1"/>
  <c r="AD24" i="28" s="1"/>
  <c r="AC24" i="28" s="1"/>
  <c r="AE14" i="44" a="1"/>
  <c r="AE14" i="44" s="1"/>
  <c r="AD14" i="44" s="1"/>
  <c r="AC14" i="44" s="1"/>
  <c r="AE73" i="47" a="1"/>
  <c r="AE73" i="47" s="1"/>
  <c r="AD73" i="47" s="1"/>
  <c r="AC73" i="47" s="1"/>
  <c r="AE46" i="54" a="1"/>
  <c r="AE46" i="54" s="1"/>
  <c r="AD46" i="54" s="1"/>
  <c r="AC46" i="54" s="1"/>
  <c r="AE23" i="31" a="1"/>
  <c r="AE23" i="31" s="1"/>
  <c r="AD23" i="31" s="1"/>
  <c r="AC23" i="31" s="1"/>
  <c r="AE18" i="45" a="1"/>
  <c r="AE18" i="45" s="1"/>
  <c r="AD18" i="45" s="1"/>
  <c r="AC18" i="45" s="1"/>
  <c r="AE80" i="52" a="1"/>
  <c r="AE80" i="52" s="1"/>
  <c r="AD80" i="52" s="1"/>
  <c r="AC80" i="52" s="1"/>
  <c r="AE37" i="37" a="1"/>
  <c r="AE37" i="37" s="1"/>
  <c r="AD37" i="37" s="1"/>
  <c r="AC37" i="37" s="1"/>
  <c r="AE47" i="52" a="1"/>
  <c r="AE47" i="52" s="1"/>
  <c r="AD47" i="52" s="1"/>
  <c r="AC47" i="52" s="1"/>
  <c r="AE9" i="45" a="1"/>
  <c r="AE9" i="45" s="1"/>
  <c r="AD9" i="45" s="1"/>
  <c r="AC9" i="45" s="1"/>
  <c r="AE5" i="53" a="1"/>
  <c r="AE5" i="53" s="1"/>
  <c r="AD5" i="53" s="1"/>
  <c r="AC5" i="53" s="1"/>
  <c r="AE75" i="36" a="1"/>
  <c r="AE75" i="36" s="1"/>
  <c r="AD75" i="36" s="1"/>
  <c r="AC75" i="36" s="1"/>
  <c r="AE88" i="55" a="1"/>
  <c r="AE88" i="55" s="1"/>
  <c r="AD88" i="55" s="1"/>
  <c r="AC88" i="55" s="1"/>
  <c r="AE85" i="35" a="1"/>
  <c r="AE85" i="35" s="1"/>
  <c r="AD85" i="35" s="1"/>
  <c r="AC85" i="35" s="1"/>
  <c r="AE21" i="35" a="1"/>
  <c r="AE21" i="35" s="1"/>
  <c r="AD21" i="35" s="1"/>
  <c r="AC21" i="35" s="1"/>
  <c r="AE97" i="54" a="1"/>
  <c r="AE97" i="54" s="1"/>
  <c r="AD97" i="54" s="1"/>
  <c r="AC97" i="54" s="1"/>
  <c r="AE15" i="52" a="1"/>
  <c r="AE15" i="52" s="1"/>
  <c r="AD15" i="52" s="1"/>
  <c r="AC15" i="52" s="1"/>
  <c r="AE79" i="34" a="1"/>
  <c r="AE79" i="34" s="1"/>
  <c r="AD79" i="34" s="1"/>
  <c r="AC79" i="34" s="1"/>
  <c r="AE117" i="35" a="1"/>
  <c r="AE117" i="35" s="1"/>
  <c r="AD117" i="35" s="1"/>
  <c r="AC117" i="35" s="1"/>
  <c r="AE110" i="50" a="1"/>
  <c r="AE110" i="50" s="1"/>
  <c r="AD110" i="50" s="1"/>
  <c r="AC110" i="50" s="1"/>
  <c r="AE74" i="44" a="1"/>
  <c r="AE74" i="44" s="1"/>
  <c r="AD74" i="44" s="1"/>
  <c r="AC74" i="44" s="1"/>
  <c r="AE15" i="12" a="1"/>
  <c r="AE15" i="12" s="1"/>
  <c r="AD15" i="12" s="1"/>
  <c r="AC15" i="12" s="1"/>
  <c r="AE34" i="35" a="1"/>
  <c r="AE34" i="35" s="1"/>
  <c r="AD34" i="35" s="1"/>
  <c r="AC34" i="35" s="1"/>
  <c r="AE63" i="36" a="1"/>
  <c r="AE63" i="36" s="1"/>
  <c r="AD63" i="36" s="1"/>
  <c r="AC63" i="36" s="1"/>
  <c r="AE113" i="52" a="1"/>
  <c r="AE113" i="52" s="1"/>
  <c r="AD113" i="52" s="1"/>
  <c r="AC113" i="52" s="1"/>
  <c r="AE111" i="58" a="1"/>
  <c r="AE111" i="58" s="1"/>
  <c r="AD111" i="58" s="1"/>
  <c r="AC111" i="58" s="1"/>
  <c r="AE96" i="54" a="1"/>
  <c r="AE96" i="54" s="1"/>
  <c r="AD96" i="54" s="1"/>
  <c r="AC96" i="54" s="1"/>
  <c r="AE5" i="31" a="1"/>
  <c r="AE5" i="31" s="1"/>
  <c r="AD5" i="31" s="1"/>
  <c r="AC5" i="31" s="1"/>
  <c r="AE125" i="56" a="1"/>
  <c r="AE125" i="56" s="1"/>
  <c r="AD125" i="56" s="1"/>
  <c r="AC125" i="56" s="1"/>
  <c r="AE9" i="37" a="1"/>
  <c r="AE9" i="37" s="1"/>
  <c r="AD9" i="37" s="1"/>
  <c r="AC9" i="37" s="1"/>
  <c r="AE31" i="58" a="1"/>
  <c r="AE31" i="58" s="1"/>
  <c r="AD31" i="58" s="1"/>
  <c r="AC31" i="58" s="1"/>
  <c r="AE121" i="37" a="1"/>
  <c r="AE121" i="37" s="1"/>
  <c r="AD121" i="37" s="1"/>
  <c r="AC121" i="37" s="1"/>
  <c r="AE112" i="52" a="1"/>
  <c r="AE112" i="52" s="1"/>
  <c r="AD112" i="52" s="1"/>
  <c r="AC112" i="52" s="1"/>
  <c r="AE78" i="44" a="1"/>
  <c r="AE78" i="44" s="1"/>
  <c r="AD78" i="44" s="1"/>
  <c r="AC78" i="44" s="1"/>
  <c r="AE119" i="31" a="1"/>
  <c r="AE119" i="31" s="1"/>
  <c r="AD119" i="31" s="1"/>
  <c r="AC119" i="31" s="1"/>
  <c r="AE10" i="44" a="1"/>
  <c r="AE10" i="44" s="1"/>
  <c r="AD10" i="44" s="1"/>
  <c r="AC10" i="44" s="1"/>
  <c r="AE73" i="51" a="1"/>
  <c r="AE73" i="51" s="1"/>
  <c r="AD73" i="51" s="1"/>
  <c r="AC73" i="51" s="1"/>
  <c r="AE47" i="42" a="1"/>
  <c r="AE47" i="42" s="1"/>
  <c r="AD47" i="42" s="1"/>
  <c r="AC47" i="42" s="1"/>
  <c r="AE56" i="55" a="1"/>
  <c r="AE56" i="55" s="1"/>
  <c r="AD56" i="55" s="1"/>
  <c r="AC56" i="55" s="1"/>
  <c r="AE74" i="36" a="1"/>
  <c r="AE74" i="36" s="1"/>
  <c r="AD74" i="36" s="1"/>
  <c r="AC74" i="36" s="1"/>
  <c r="AE62" i="54" a="1"/>
  <c r="AE62" i="54" s="1"/>
  <c r="AD62" i="54" s="1"/>
  <c r="AC62" i="54" s="1"/>
  <c r="AE3" i="28" a="1"/>
  <c r="AE3" i="28" s="1"/>
  <c r="AD3" i="28" s="1"/>
  <c r="AC3" i="28" s="1"/>
  <c r="AE4" i="51" a="1"/>
  <c r="AE4" i="51" s="1"/>
  <c r="AD4" i="51" s="1"/>
  <c r="AC4" i="51" s="1"/>
  <c r="AE101" i="33" a="1"/>
  <c r="AE101" i="33" s="1"/>
  <c r="AD101" i="33" s="1"/>
  <c r="AC101" i="33" s="1"/>
  <c r="AE49" i="40" a="1"/>
  <c r="AE49" i="40" s="1"/>
  <c r="AD49" i="40" s="1"/>
  <c r="AC49" i="40" s="1"/>
  <c r="AE58" i="58" a="1"/>
  <c r="AE58" i="58" s="1"/>
  <c r="AD58" i="58" s="1"/>
  <c r="AC58" i="58" s="1"/>
  <c r="AE98" i="53" a="1"/>
  <c r="AE98" i="53" s="1"/>
  <c r="AD98" i="53" s="1"/>
  <c r="AC98" i="53" s="1"/>
  <c r="AE80" i="48" a="1"/>
  <c r="AE80" i="48" s="1"/>
  <c r="AD80" i="48" s="1"/>
  <c r="AC80" i="48" s="1"/>
  <c r="AE87" i="55" a="1"/>
  <c r="AE87" i="55" s="1"/>
  <c r="AD87" i="55" s="1"/>
  <c r="AC87" i="55" s="1"/>
  <c r="AE112" i="54" a="1"/>
  <c r="AE112" i="54" s="1"/>
  <c r="AD112" i="54" s="1"/>
  <c r="AC112" i="54" s="1"/>
  <c r="AE62" i="30" a="1"/>
  <c r="AE62" i="30" s="1"/>
  <c r="AD62" i="30" s="1"/>
  <c r="AC62" i="30" s="1"/>
  <c r="AE61" i="34" a="1"/>
  <c r="AE61" i="34" s="1"/>
  <c r="AD61" i="34" s="1"/>
  <c r="AC61" i="34" s="1"/>
  <c r="AE120" i="57" a="1"/>
  <c r="AE120" i="57" s="1"/>
  <c r="AD120" i="57" s="1"/>
  <c r="AC120" i="57" s="1"/>
  <c r="AE38" i="55" a="1"/>
  <c r="AE38" i="55" s="1"/>
  <c r="AD38" i="55" s="1"/>
  <c r="AC38" i="55" s="1"/>
  <c r="AE95" i="32" a="1"/>
  <c r="AE95" i="32" s="1"/>
  <c r="AD95" i="32" s="1"/>
  <c r="AC95" i="32" s="1"/>
  <c r="AE98" i="33" a="1"/>
  <c r="AE98" i="33" s="1"/>
  <c r="AD98" i="33" s="1"/>
  <c r="AC98" i="33" s="1"/>
  <c r="AE30" i="32" a="1"/>
  <c r="AE30" i="32" s="1"/>
  <c r="AD30" i="32" s="1"/>
  <c r="AC30" i="32" s="1"/>
  <c r="AE9" i="49" a="1"/>
  <c r="AE9" i="49" s="1"/>
  <c r="AD9" i="49" s="1"/>
  <c r="AC9" i="49" s="1"/>
  <c r="AE33" i="58" a="1"/>
  <c r="AE33" i="58" s="1"/>
  <c r="AD33" i="58" s="1"/>
  <c r="AC33" i="58" s="1"/>
  <c r="AE69" i="55" a="1"/>
  <c r="AE69" i="55" s="1"/>
  <c r="AD69" i="55" s="1"/>
  <c r="AC69" i="55" s="1"/>
  <c r="AE68" i="55" a="1"/>
  <c r="AE68" i="55" s="1"/>
  <c r="AD68" i="55" s="1"/>
  <c r="AC68" i="55" s="1"/>
  <c r="AE90" i="38" a="1"/>
  <c r="AE90" i="38" s="1"/>
  <c r="AD90" i="38" s="1"/>
  <c r="AC90" i="38" s="1"/>
  <c r="AE105" i="55" a="1"/>
  <c r="AE105" i="55" s="1"/>
  <c r="AD105" i="55" s="1"/>
  <c r="AC105" i="55" s="1"/>
  <c r="AE122" i="50" a="1"/>
  <c r="AE122" i="50" s="1"/>
  <c r="AD122" i="50" s="1"/>
  <c r="AC122" i="50" s="1"/>
  <c r="AE82" i="43" a="1"/>
  <c r="AE82" i="43" s="1"/>
  <c r="AD82" i="43" s="1"/>
  <c r="AC82" i="43" s="1"/>
  <c r="AE8" i="45" a="1"/>
  <c r="AE8" i="45" s="1"/>
  <c r="AD8" i="45" s="1"/>
  <c r="AC8" i="45" s="1"/>
  <c r="AE30" i="54" a="1"/>
  <c r="AE30" i="54" s="1"/>
  <c r="AD30" i="54" s="1"/>
  <c r="AC30" i="54" s="1"/>
  <c r="AE102" i="55" a="1"/>
  <c r="AE102" i="55" s="1"/>
  <c r="AD102" i="55" s="1"/>
  <c r="AC102" i="55" s="1"/>
  <c r="AE66" i="37" a="1"/>
  <c r="AE66" i="37" s="1"/>
  <c r="AD66" i="37" s="1"/>
  <c r="AC66" i="37" s="1"/>
  <c r="AE13" i="42" a="1"/>
  <c r="AE13" i="42" s="1"/>
  <c r="AD13" i="42" s="1"/>
  <c r="AC13" i="42" s="1"/>
  <c r="AE54" i="47" a="1"/>
  <c r="AE54" i="47" s="1"/>
  <c r="AD54" i="47" s="1"/>
  <c r="AC54" i="47" s="1"/>
  <c r="AE114" i="37" a="1"/>
  <c r="AE114" i="37" s="1"/>
  <c r="AD114" i="37" s="1"/>
  <c r="AC114" i="37" s="1"/>
  <c r="AE13" i="46" a="1"/>
  <c r="AE13" i="46" s="1"/>
  <c r="AD13" i="46" s="1"/>
  <c r="AE98" i="59" a="1"/>
  <c r="AE98" i="59" s="1"/>
  <c r="AD98" i="59" s="1"/>
  <c r="AC98" i="59" s="1"/>
  <c r="AE7" i="37" a="1"/>
  <c r="AE7" i="37" s="1"/>
  <c r="AD7" i="37" s="1"/>
  <c r="AC7" i="37" s="1"/>
  <c r="AE2" i="53" a="1"/>
  <c r="AE2" i="53" s="1"/>
  <c r="AE55" i="37" a="1"/>
  <c r="AE55" i="37" s="1"/>
  <c r="AD55" i="37" s="1"/>
  <c r="AC55" i="37" s="1"/>
  <c r="AE9" i="39" a="1"/>
  <c r="AE9" i="39" s="1"/>
  <c r="AD9" i="39" s="1"/>
  <c r="AC9" i="39" s="1"/>
  <c r="AE105" i="35" a="1"/>
  <c r="AE105" i="35" s="1"/>
  <c r="AD105" i="35" s="1"/>
  <c r="AC105" i="35" s="1"/>
  <c r="AE67" i="31" a="1"/>
  <c r="AE67" i="31" s="1"/>
  <c r="AD67" i="31" s="1"/>
  <c r="AC67" i="31" s="1"/>
  <c r="AE56" i="31" a="1"/>
  <c r="AE56" i="31" s="1"/>
  <c r="AD56" i="31" s="1"/>
  <c r="AC56" i="31" s="1"/>
  <c r="AE25" i="39" a="1"/>
  <c r="AE25" i="39" s="1"/>
  <c r="AD25" i="39" s="1"/>
  <c r="AC25" i="39" s="1"/>
  <c r="AE58" i="34" a="1"/>
  <c r="AE58" i="34" s="1"/>
  <c r="AD58" i="34" s="1"/>
  <c r="AC58" i="34" s="1"/>
  <c r="AE4" i="53" a="1"/>
  <c r="AE4" i="53" s="1"/>
  <c r="AD4" i="53" s="1"/>
  <c r="AC4" i="53" s="1"/>
  <c r="AE34" i="33" a="1"/>
  <c r="AE34" i="33" s="1"/>
  <c r="AD34" i="33" s="1"/>
  <c r="AC34" i="33" s="1"/>
  <c r="AE77" i="44" a="1"/>
  <c r="AE77" i="44" s="1"/>
  <c r="AD77" i="44" s="1"/>
  <c r="AC77" i="44" s="1"/>
  <c r="AE97" i="32" a="1"/>
  <c r="AE97" i="32" s="1"/>
  <c r="AD97" i="32" s="1"/>
  <c r="AC97" i="32" s="1"/>
  <c r="AE56" i="57" a="1"/>
  <c r="AE56" i="57" s="1"/>
  <c r="AD56" i="57" s="1"/>
  <c r="AC56" i="57" s="1"/>
  <c r="AE3" i="37" a="1"/>
  <c r="AE3" i="37" s="1"/>
  <c r="AD3" i="37" s="1"/>
  <c r="AC3" i="37" s="1"/>
  <c r="AE29" i="30" a="1"/>
  <c r="AE29" i="30" s="1"/>
  <c r="AD29" i="30" s="1"/>
  <c r="AC29" i="30" s="1"/>
  <c r="AE49" i="52" a="1"/>
  <c r="AE49" i="52" s="1"/>
  <c r="AD49" i="52" s="1"/>
  <c r="AC49" i="52" s="1"/>
  <c r="AE119" i="28" a="1"/>
  <c r="AE119" i="28" s="1"/>
  <c r="AD119" i="28" s="1"/>
  <c r="AC119" i="28" s="1"/>
  <c r="AE55" i="49" a="1"/>
  <c r="AE55" i="49" s="1"/>
  <c r="AD55" i="49" s="1"/>
  <c r="AC55" i="49" s="1"/>
  <c r="AE85" i="31" a="1"/>
  <c r="AE85" i="31" s="1"/>
  <c r="AD85" i="31" s="1"/>
  <c r="AC85" i="31" s="1"/>
  <c r="AE104" i="49" a="1"/>
  <c r="AE104" i="49" s="1"/>
  <c r="AD104" i="49" s="1"/>
  <c r="AC104" i="49" s="1"/>
  <c r="AE90" i="54" a="1"/>
  <c r="AE90" i="54" s="1"/>
  <c r="AD90" i="54" s="1"/>
  <c r="AC90" i="54" s="1"/>
  <c r="AE7" i="47" a="1"/>
  <c r="AE7" i="47" s="1"/>
  <c r="AD7" i="47" s="1"/>
  <c r="AC7" i="47" s="1"/>
  <c r="AE7" i="35" a="1"/>
  <c r="AE7" i="35" s="1"/>
  <c r="AD7" i="35" s="1"/>
  <c r="AC7" i="35" s="1"/>
  <c r="AE45" i="56" a="1"/>
  <c r="AE45" i="56" s="1"/>
  <c r="AD45" i="56" s="1"/>
  <c r="AC45" i="56" s="1"/>
  <c r="AE58" i="54" a="1"/>
  <c r="AE58" i="54" s="1"/>
  <c r="AD58" i="54" s="1"/>
  <c r="AC58" i="54" s="1"/>
  <c r="AE50" i="53" a="1"/>
  <c r="AE50" i="53" s="1"/>
  <c r="AD50" i="53" s="1"/>
  <c r="AC50" i="53" s="1"/>
  <c r="AE122" i="32" a="1"/>
  <c r="AE122" i="32" s="1"/>
  <c r="AD122" i="32" s="1"/>
  <c r="AC122" i="32" s="1"/>
  <c r="AE109" i="44" a="1"/>
  <c r="AE109" i="44" s="1"/>
  <c r="AD109" i="44" s="1"/>
  <c r="AC109" i="44" s="1"/>
  <c r="AE114" i="53" a="1"/>
  <c r="AE114" i="53" s="1"/>
  <c r="AD114" i="53" s="1"/>
  <c r="AC114" i="53" s="1"/>
  <c r="AE32" i="56" a="1"/>
  <c r="AE32" i="56" s="1"/>
  <c r="AD32" i="56" s="1"/>
  <c r="AC32" i="56" s="1"/>
  <c r="AE103" i="35" a="1"/>
  <c r="AE103" i="35" s="1"/>
  <c r="AD103" i="35" s="1"/>
  <c r="AC103" i="35" s="1"/>
  <c r="AE85" i="33" a="1"/>
  <c r="AE85" i="33" s="1"/>
  <c r="AD85" i="33" s="1"/>
  <c r="AC85" i="33" s="1"/>
  <c r="AE106" i="12" a="1"/>
  <c r="AE106" i="12" s="1"/>
  <c r="AD106" i="12" s="1"/>
  <c r="AE57" i="39" a="1"/>
  <c r="AE57" i="39" s="1"/>
  <c r="AD57" i="39" s="1"/>
  <c r="AC57" i="39" s="1"/>
  <c r="AE26" i="44" a="1"/>
  <c r="AE26" i="44" s="1"/>
  <c r="AD26" i="44" s="1"/>
  <c r="AC26" i="44" s="1"/>
  <c r="AE21" i="57" a="1"/>
  <c r="AE21" i="57" s="1"/>
  <c r="AD21" i="57" s="1"/>
  <c r="AC21" i="57" s="1"/>
  <c r="AE34" i="41" a="1"/>
  <c r="AE34" i="41" s="1"/>
  <c r="AD34" i="41" s="1"/>
  <c r="AC34" i="41" s="1"/>
  <c r="AE90" i="42" a="1"/>
  <c r="AE90" i="42" s="1"/>
  <c r="AD90" i="42" s="1"/>
  <c r="AC90" i="42" s="1"/>
  <c r="AE75" i="52" a="1"/>
  <c r="AE75" i="52" s="1"/>
  <c r="AD75" i="52" s="1"/>
  <c r="AC75" i="52" s="1"/>
  <c r="AE38" i="59" a="1"/>
  <c r="AE38" i="59" s="1"/>
  <c r="AD38" i="59" s="1"/>
  <c r="AC38" i="59" s="1"/>
  <c r="AE62" i="56" a="1"/>
  <c r="AE62" i="56" s="1"/>
  <c r="AD62" i="56" s="1"/>
  <c r="AC62" i="56" s="1"/>
  <c r="AE8" i="51" a="1"/>
  <c r="AE8" i="51" s="1"/>
  <c r="AD8" i="51" s="1"/>
  <c r="AC8" i="51" s="1"/>
  <c r="AE11" i="30" a="1"/>
  <c r="AE11" i="30" s="1"/>
  <c r="AD11" i="30" s="1"/>
  <c r="AC11" i="30" s="1"/>
  <c r="AE85" i="47" a="1"/>
  <c r="AE85" i="47" s="1"/>
  <c r="AD85" i="47" s="1"/>
  <c r="AC85" i="47" s="1"/>
  <c r="AE103" i="45" a="1"/>
  <c r="AE103" i="45" s="1"/>
  <c r="AD103" i="45" s="1"/>
  <c r="AC103" i="45" s="1"/>
  <c r="AE86" i="33" a="1"/>
  <c r="AE86" i="33" s="1"/>
  <c r="AD86" i="33" s="1"/>
  <c r="AC86" i="33" s="1"/>
  <c r="AE13" i="54" a="1"/>
  <c r="AE13" i="54" s="1"/>
  <c r="AD13" i="54" s="1"/>
  <c r="AC13" i="54" s="1"/>
  <c r="AE79" i="12" a="1"/>
  <c r="AE79" i="12" s="1"/>
  <c r="AD79" i="12" s="1"/>
  <c r="AC79" i="12" s="1"/>
  <c r="AE86" i="53" a="1"/>
  <c r="AE86" i="53" s="1"/>
  <c r="AD86" i="53" s="1"/>
  <c r="AC86" i="53" s="1"/>
  <c r="AE68" i="59" a="1"/>
  <c r="AE68" i="59" s="1"/>
  <c r="AD68" i="59" s="1"/>
  <c r="AC68" i="59" s="1"/>
  <c r="AE32" i="36" a="1"/>
  <c r="AE32" i="36" s="1"/>
  <c r="AD32" i="36" s="1"/>
  <c r="AC32" i="36" s="1"/>
  <c r="AE14" i="54" a="1"/>
  <c r="AE14" i="54" s="1"/>
  <c r="AD14" i="54" s="1"/>
  <c r="AC14" i="54" s="1"/>
  <c r="AE71" i="28" a="1"/>
  <c r="AE71" i="28" s="1"/>
  <c r="AD71" i="28" s="1"/>
  <c r="AC71" i="28" s="1"/>
  <c r="AE112" i="34" a="1"/>
  <c r="AE112" i="34" s="1"/>
  <c r="AD112" i="34" s="1"/>
  <c r="AC112" i="34" s="1"/>
  <c r="AE126" i="44" a="1"/>
  <c r="AE126" i="44" s="1"/>
  <c r="AD126" i="44" s="1"/>
  <c r="AC126" i="44" s="1"/>
  <c r="AE42" i="32" a="1"/>
  <c r="AE42" i="32" s="1"/>
  <c r="AD42" i="32" s="1"/>
  <c r="AC42" i="32" s="1"/>
  <c r="AE111" i="32" a="1"/>
  <c r="AE111" i="32" s="1"/>
  <c r="AD111" i="32" s="1"/>
  <c r="AC111" i="32" s="1"/>
  <c r="AE42" i="46" a="1"/>
  <c r="AE42" i="46" s="1"/>
  <c r="AD42" i="46" s="1"/>
  <c r="AE80" i="34" a="1"/>
  <c r="AE80" i="34" s="1"/>
  <c r="AD80" i="34" s="1"/>
  <c r="AC80" i="34" s="1"/>
  <c r="AE54" i="59" a="1"/>
  <c r="AE54" i="59" s="1"/>
  <c r="AD54" i="59" s="1"/>
  <c r="AC54" i="59" s="1"/>
  <c r="AE94" i="44" a="1"/>
  <c r="AE94" i="44" s="1"/>
  <c r="AD94" i="44" s="1"/>
  <c r="AC94" i="44" s="1"/>
  <c r="AE6" i="31" a="1"/>
  <c r="AE6" i="31" s="1"/>
  <c r="AD6" i="31" s="1"/>
  <c r="AC6" i="31" s="1"/>
  <c r="AE6" i="59" a="1"/>
  <c r="AE6" i="59" s="1"/>
  <c r="AD6" i="59" s="1"/>
  <c r="AC6" i="59" s="1"/>
  <c r="AE54" i="37" a="1"/>
  <c r="AE54" i="37" s="1"/>
  <c r="AD54" i="37" s="1"/>
  <c r="AC54" i="37" s="1"/>
  <c r="AE14" i="52" a="1"/>
  <c r="AE14" i="52" s="1"/>
  <c r="AD14" i="52" s="1"/>
  <c r="AC14" i="52" s="1"/>
  <c r="AE112" i="44" a="1"/>
  <c r="AE112" i="44" s="1"/>
  <c r="AD112" i="44" s="1"/>
  <c r="AC112" i="44" s="1"/>
  <c r="AE61" i="52" a="1"/>
  <c r="AE61" i="52" s="1"/>
  <c r="AD61" i="52" s="1"/>
  <c r="AC61" i="52" s="1"/>
  <c r="AE128" i="38" a="1"/>
  <c r="AE128" i="38" s="1"/>
  <c r="AD128" i="38" s="1"/>
  <c r="AC128" i="38" s="1"/>
  <c r="AE25" i="45" a="1"/>
  <c r="AE25" i="45" s="1"/>
  <c r="AD25" i="45" s="1"/>
  <c r="AC25" i="45" s="1"/>
  <c r="AE73" i="59" a="1"/>
  <c r="AE73" i="59" s="1"/>
  <c r="AD73" i="59" s="1"/>
  <c r="AC73" i="59" s="1"/>
  <c r="AE32" i="34" a="1"/>
  <c r="AE32" i="34" s="1"/>
  <c r="AD32" i="34" s="1"/>
  <c r="AC32" i="34" s="1"/>
  <c r="AE50" i="35" a="1"/>
  <c r="AE50" i="35" s="1"/>
  <c r="AD50" i="35" s="1"/>
  <c r="AC50" i="35" s="1"/>
  <c r="AE104" i="51" a="1"/>
  <c r="AE104" i="51" s="1"/>
  <c r="AD104" i="51" s="1"/>
  <c r="AC104" i="51" s="1"/>
  <c r="AE103" i="55" a="1"/>
  <c r="AE103" i="55" s="1"/>
  <c r="AD103" i="55" s="1"/>
  <c r="AC103" i="55" s="1"/>
  <c r="AE57" i="31" a="1"/>
  <c r="AE57" i="31" s="1"/>
  <c r="AD57" i="31" s="1"/>
  <c r="AC57" i="31" s="1"/>
  <c r="AE128" i="54" a="1"/>
  <c r="AE128" i="54" s="1"/>
  <c r="AD128" i="54" s="1"/>
  <c r="AC128" i="54" s="1"/>
  <c r="AE68" i="31" a="1"/>
  <c r="AE68" i="31" s="1"/>
  <c r="AD68" i="31" s="1"/>
  <c r="AC68" i="31" s="1"/>
  <c r="AE37" i="55" a="1"/>
  <c r="AE37" i="55" s="1"/>
  <c r="AD37" i="55" s="1"/>
  <c r="AC37" i="55" s="1"/>
  <c r="AE95" i="54" a="1"/>
  <c r="AE95" i="54" s="1"/>
  <c r="AD95" i="54" s="1"/>
  <c r="AC95" i="54" s="1"/>
  <c r="AE9" i="57" a="1"/>
  <c r="AE9" i="57" s="1"/>
  <c r="AD9" i="57" s="1"/>
  <c r="AC9" i="57" s="1"/>
  <c r="AE104" i="55" a="1"/>
  <c r="AE104" i="55" s="1"/>
  <c r="AD104" i="55" s="1"/>
  <c r="AC104" i="55" s="1"/>
  <c r="AE93" i="34" a="1"/>
  <c r="AE93" i="34" s="1"/>
  <c r="AD93" i="34" s="1"/>
  <c r="AC93" i="34" s="1"/>
  <c r="AE75" i="34" a="1"/>
  <c r="AE75" i="34" s="1"/>
  <c r="AD75" i="34" s="1"/>
  <c r="AC75" i="34" s="1"/>
  <c r="AE61" i="50" a="1"/>
  <c r="AE61" i="50" s="1"/>
  <c r="AD61" i="50" s="1"/>
  <c r="AC61" i="50" s="1"/>
  <c r="AE79" i="50" a="1"/>
  <c r="AE79" i="50" s="1"/>
  <c r="AD79" i="50" s="1"/>
  <c r="AC79" i="50" s="1"/>
  <c r="AE21" i="37" a="1"/>
  <c r="AE21" i="37" s="1"/>
  <c r="AD21" i="37" s="1"/>
  <c r="AC21" i="37" s="1"/>
  <c r="AE13" i="56" a="1"/>
  <c r="AE13" i="56" s="1"/>
  <c r="AD13" i="56" s="1"/>
  <c r="AC13" i="56" s="1"/>
  <c r="AE31" i="36" a="1"/>
  <c r="AE31" i="36" s="1"/>
  <c r="AD31" i="36" s="1"/>
  <c r="AC31" i="36" s="1"/>
  <c r="AE96" i="34" a="1"/>
  <c r="AE96" i="34" s="1"/>
  <c r="AD96" i="34" s="1"/>
  <c r="AC96" i="34" s="1"/>
  <c r="AE39" i="33" a="1"/>
  <c r="AE39" i="33" s="1"/>
  <c r="AD39" i="33" s="1"/>
  <c r="AC39" i="33" s="1"/>
  <c r="AE29" i="46" a="1"/>
  <c r="AE29" i="46" s="1"/>
  <c r="AD29" i="46" s="1"/>
  <c r="AE32" i="44" a="1"/>
  <c r="AE32" i="44" s="1"/>
  <c r="AD32" i="44" s="1"/>
  <c r="AC32" i="44" s="1"/>
  <c r="AE16" i="50" a="1"/>
  <c r="AE16" i="50" s="1"/>
  <c r="AD16" i="50" s="1"/>
  <c r="AC16" i="50" s="1"/>
  <c r="AE8" i="31" a="1"/>
  <c r="AE8" i="31" s="1"/>
  <c r="AD8" i="31" s="1"/>
  <c r="AC8" i="31" s="1"/>
  <c r="AE32" i="52" a="1"/>
  <c r="AE32" i="52" s="1"/>
  <c r="AD32" i="52" s="1"/>
  <c r="AC32" i="52" s="1"/>
  <c r="AE74" i="46" a="1"/>
  <c r="AE74" i="46" s="1"/>
  <c r="AD74" i="46" s="1"/>
  <c r="AE33" i="40" a="1"/>
  <c r="AE33" i="40" s="1"/>
  <c r="AD33" i="40" s="1"/>
  <c r="AC33" i="40" s="1"/>
  <c r="AE64" i="12" a="1"/>
  <c r="AE64" i="12" s="1"/>
  <c r="AD64" i="12" s="1"/>
  <c r="AC64" i="12" s="1"/>
  <c r="AE11" i="44" a="1"/>
  <c r="AE11" i="44" s="1"/>
  <c r="AD11" i="44" s="1"/>
  <c r="AC11" i="44" s="1"/>
  <c r="AE34" i="31" a="1"/>
  <c r="AE34" i="31" s="1"/>
  <c r="AD34" i="31" s="1"/>
  <c r="AC34" i="31" s="1"/>
  <c r="AE82" i="33" a="1"/>
  <c r="AE82" i="33" s="1"/>
  <c r="AD82" i="33" s="1"/>
  <c r="AC82" i="33" s="1"/>
  <c r="AE53" i="43" a="1"/>
  <c r="AE53" i="43" s="1"/>
  <c r="AD53" i="43" s="1"/>
  <c r="AC53" i="43" s="1"/>
  <c r="AE64" i="32" a="1"/>
  <c r="AE64" i="32" s="1"/>
  <c r="AD64" i="32" s="1"/>
  <c r="AC64" i="32" s="1"/>
  <c r="AE50" i="55" a="1"/>
  <c r="AE50" i="55" s="1"/>
  <c r="AD50" i="55" s="1"/>
  <c r="AC50" i="55" s="1"/>
  <c r="AE53" i="57" a="1"/>
  <c r="AE53" i="57" s="1"/>
  <c r="AD53" i="57" s="1"/>
  <c r="AC53" i="57" s="1"/>
  <c r="AE72" i="47" a="1"/>
  <c r="AE72" i="47" s="1"/>
  <c r="AD72" i="47" s="1"/>
  <c r="AC72" i="47" s="1"/>
  <c r="AE2" i="28" a="1"/>
  <c r="AE2" i="28" s="1"/>
  <c r="AD2" i="28" s="1"/>
  <c r="AC2" i="28" s="1"/>
  <c r="AE21" i="31" a="1"/>
  <c r="AE21" i="31" s="1"/>
  <c r="AD21" i="31" s="1"/>
  <c r="AC21" i="31" s="1"/>
  <c r="AE75" i="54" a="1"/>
  <c r="AE75" i="54" s="1"/>
  <c r="AD75" i="54" s="1"/>
  <c r="AC75" i="54" s="1"/>
  <c r="AE31" i="48" a="1"/>
  <c r="AE31" i="48" s="1"/>
  <c r="AD31" i="48" s="1"/>
  <c r="AC31" i="48" s="1"/>
  <c r="AE53" i="37" a="1"/>
  <c r="AE53" i="37" s="1"/>
  <c r="AD53" i="37" s="1"/>
  <c r="AC53" i="37" s="1"/>
  <c r="AE120" i="28" a="1"/>
  <c r="AE120" i="28" s="1"/>
  <c r="AD120" i="28" s="1"/>
  <c r="AC120" i="28" s="1"/>
  <c r="AE14" i="34" a="1"/>
  <c r="AE14" i="34" s="1"/>
  <c r="AD14" i="34" s="1"/>
  <c r="AC14" i="34" s="1"/>
  <c r="AE110" i="34" a="1"/>
  <c r="AE110" i="34" s="1"/>
  <c r="AD110" i="34" s="1"/>
  <c r="AC110" i="34" s="1"/>
  <c r="AE71" i="35" a="1"/>
  <c r="AE71" i="35" s="1"/>
  <c r="AD71" i="35" s="1"/>
  <c r="AC71" i="35" s="1"/>
  <c r="AE21" i="33" a="1"/>
  <c r="AE21" i="33" s="1"/>
  <c r="AD21" i="33" s="1"/>
  <c r="AC21" i="33" s="1"/>
  <c r="AE55" i="31" a="1"/>
  <c r="AE55" i="31" s="1"/>
  <c r="AD55" i="31" s="1"/>
  <c r="AC55" i="31" s="1"/>
  <c r="AE97" i="44" a="1"/>
  <c r="AE97" i="44" s="1"/>
  <c r="AD97" i="44" s="1"/>
  <c r="AC97" i="44" s="1"/>
  <c r="AE111" i="36" a="1"/>
  <c r="AE111" i="36" s="1"/>
  <c r="AD111" i="36" s="1"/>
  <c r="AC111" i="36" s="1"/>
  <c r="AE125" i="54" a="1"/>
  <c r="AE125" i="54" s="1"/>
  <c r="AD125" i="54" s="1"/>
  <c r="AC125" i="54" s="1"/>
  <c r="AE64" i="52" a="1"/>
  <c r="AE64" i="52" s="1"/>
  <c r="AD64" i="52" s="1"/>
  <c r="AC64" i="52" s="1"/>
  <c r="AE3" i="51" a="1"/>
  <c r="AE3" i="51" s="1"/>
  <c r="AD3" i="51" s="1"/>
  <c r="AC3" i="51" s="1"/>
  <c r="AE22" i="35" a="1"/>
  <c r="AE22" i="35" s="1"/>
  <c r="AD22" i="35" s="1"/>
  <c r="AC22" i="35" s="1"/>
  <c r="AE93" i="54" a="1"/>
  <c r="AE93" i="54" s="1"/>
  <c r="AD93" i="54" s="1"/>
  <c r="AC93" i="54" s="1"/>
  <c r="AE3" i="59" a="1"/>
  <c r="AE3" i="59" s="1"/>
  <c r="AD3" i="59" s="1"/>
  <c r="AC3" i="59" s="1"/>
  <c r="AE66" i="49" a="1"/>
  <c r="AE66" i="49" s="1"/>
  <c r="AD66" i="49" s="1"/>
  <c r="AC66" i="49" s="1"/>
  <c r="AE54" i="51" a="1"/>
  <c r="AE54" i="51" s="1"/>
  <c r="AD54" i="51" s="1"/>
  <c r="AC54" i="51" s="1"/>
  <c r="AE30" i="12" a="1"/>
  <c r="AE30" i="12" s="1"/>
  <c r="AD30" i="12" s="1"/>
  <c r="AC30" i="12" s="1"/>
  <c r="AE66" i="47" a="1"/>
  <c r="AE66" i="47" s="1"/>
  <c r="AD66" i="47" s="1"/>
  <c r="AC66" i="47" s="1"/>
  <c r="AE10" i="52" a="1"/>
  <c r="AE10" i="52" s="1"/>
  <c r="AD10" i="52" s="1"/>
  <c r="AC10" i="52" s="1"/>
  <c r="AE41" i="45" a="1"/>
  <c r="AE41" i="45" s="1"/>
  <c r="AD41" i="45" s="1"/>
  <c r="AC41" i="45" s="1"/>
  <c r="AE72" i="37" a="1"/>
  <c r="AE72" i="37" s="1"/>
  <c r="AD72" i="37" s="1"/>
  <c r="AC72" i="37" s="1"/>
  <c r="AE24" i="39" a="1"/>
  <c r="AE24" i="39" s="1"/>
  <c r="AD24" i="39" s="1"/>
  <c r="AC24" i="39" s="1"/>
  <c r="AE3" i="45" a="1"/>
  <c r="AE3" i="45" s="1"/>
  <c r="AD3" i="45" s="1"/>
  <c r="AC3" i="45" s="1"/>
  <c r="AE128" i="52" a="1"/>
  <c r="AE128" i="52" s="1"/>
  <c r="AD128" i="52" s="1"/>
  <c r="AC128" i="52" s="1"/>
  <c r="AE94" i="52" a="1"/>
  <c r="AE94" i="52" s="1"/>
  <c r="AD94" i="52" s="1"/>
  <c r="AC94" i="52" s="1"/>
  <c r="AE70" i="53" a="1"/>
  <c r="AE70" i="53" s="1"/>
  <c r="AD70" i="53" s="1"/>
  <c r="AC70" i="53" s="1"/>
  <c r="AE6" i="45" a="1"/>
  <c r="AE6" i="45" s="1"/>
  <c r="AD6" i="45" s="1"/>
  <c r="AC6" i="45" s="1"/>
  <c r="AE41" i="53" a="1"/>
  <c r="AE41" i="53" s="1"/>
  <c r="AD41" i="53" s="1"/>
  <c r="AC41" i="53" s="1"/>
  <c r="AE123" i="50" a="1"/>
  <c r="AE123" i="50" s="1"/>
  <c r="AD123" i="50" s="1"/>
  <c r="AC123" i="50" s="1"/>
  <c r="AE101" i="57" a="1"/>
  <c r="AE101" i="57" s="1"/>
  <c r="AD101" i="57" s="1"/>
  <c r="AC101" i="57" s="1"/>
  <c r="AE56" i="53" a="1"/>
  <c r="AE56" i="53" s="1"/>
  <c r="AD56" i="53" s="1"/>
  <c r="AC56" i="53" s="1"/>
  <c r="AE29" i="50" a="1"/>
  <c r="AE29" i="50" s="1"/>
  <c r="AD29" i="50" s="1"/>
  <c r="AC29" i="50" s="1"/>
  <c r="AE9" i="35" a="1"/>
  <c r="AE9" i="35" s="1"/>
  <c r="AD9" i="35" s="1"/>
  <c r="AC9" i="35" s="1"/>
  <c r="AE85" i="49" a="1"/>
  <c r="AE85" i="49" s="1"/>
  <c r="AD85" i="49" s="1"/>
  <c r="AC85" i="49" s="1"/>
  <c r="AE31" i="44" a="1"/>
  <c r="AE31" i="44" s="1"/>
  <c r="AD31" i="44" s="1"/>
  <c r="AC31" i="44" s="1"/>
  <c r="AE50" i="37" a="1"/>
  <c r="AE50" i="37" s="1"/>
  <c r="AD50" i="37" s="1"/>
  <c r="AC50" i="37" s="1"/>
  <c r="AE106" i="56" a="1"/>
  <c r="AE106" i="56" s="1"/>
  <c r="AD106" i="56" s="1"/>
  <c r="AC106" i="56" s="1"/>
  <c r="AE64" i="54" a="1"/>
  <c r="AE64" i="54" s="1"/>
  <c r="AD64" i="54" s="1"/>
  <c r="AC64" i="54" s="1"/>
  <c r="AE114" i="49" a="1"/>
  <c r="AE114" i="49" s="1"/>
  <c r="AD114" i="49" s="1"/>
  <c r="AC114" i="49" s="1"/>
  <c r="AE34" i="28" a="1"/>
  <c r="AE34" i="28" s="1"/>
  <c r="AD34" i="28" s="1"/>
  <c r="AC34" i="28" s="1"/>
  <c r="AE82" i="57" a="1"/>
  <c r="AE82" i="57" s="1"/>
  <c r="AD82" i="57" s="1"/>
  <c r="AC82" i="57" s="1"/>
  <c r="AE47" i="54" a="1"/>
  <c r="AE47" i="54" s="1"/>
  <c r="AD47" i="54" s="1"/>
  <c r="AC47" i="54" s="1"/>
  <c r="AE77" i="36" a="1"/>
  <c r="AE77" i="36" s="1"/>
  <c r="AD77" i="36" s="1"/>
  <c r="AC77" i="36" s="1"/>
  <c r="AE74" i="30" a="1"/>
  <c r="AE74" i="30" s="1"/>
  <c r="AD74" i="30" s="1"/>
  <c r="AC74" i="30" s="1"/>
  <c r="AE17" i="50" a="1"/>
  <c r="AE17" i="50" s="1"/>
  <c r="AD17" i="50" s="1"/>
  <c r="AC17" i="50" s="1"/>
  <c r="AE106" i="34" a="1"/>
  <c r="AE106" i="34" s="1"/>
  <c r="AD106" i="34" s="1"/>
  <c r="AC106" i="34" s="1"/>
  <c r="AE64" i="50" a="1"/>
  <c r="AE64" i="50" s="1"/>
  <c r="AD64" i="50" s="1"/>
  <c r="AC64" i="50" s="1"/>
  <c r="AE85" i="28" a="1"/>
  <c r="AE85" i="28" s="1"/>
  <c r="AD85" i="28" s="1"/>
  <c r="AC85" i="28" s="1"/>
  <c r="AE104" i="33" a="1"/>
  <c r="AE104" i="33" s="1"/>
  <c r="AD104" i="33" s="1"/>
  <c r="AC104" i="33" s="1"/>
  <c r="AE34" i="37" a="1"/>
  <c r="AE34" i="37" s="1"/>
  <c r="AD34" i="37" s="1"/>
  <c r="AC34" i="37" s="1"/>
  <c r="AE61" i="56" a="1"/>
  <c r="AE61" i="56" s="1"/>
  <c r="AD61" i="56" s="1"/>
  <c r="AC61" i="56" s="1"/>
  <c r="AE2" i="57" a="1"/>
  <c r="AE2" i="57" s="1"/>
  <c r="AE56" i="28" a="1"/>
  <c r="AE56" i="28" s="1"/>
  <c r="AD56" i="28" s="1"/>
  <c r="AC56" i="28" s="1"/>
  <c r="AE71" i="33" a="1"/>
  <c r="AE71" i="33" s="1"/>
  <c r="AD71" i="33" s="1"/>
  <c r="AC71" i="33" s="1"/>
  <c r="AE31" i="52" a="1"/>
  <c r="AE31" i="52" s="1"/>
  <c r="AD31" i="52" s="1"/>
  <c r="AC31" i="52" s="1"/>
  <c r="AE88" i="59" a="1"/>
  <c r="AE88" i="59" s="1"/>
  <c r="AD88" i="59" s="1"/>
  <c r="AC88" i="59" s="1"/>
  <c r="AE4" i="31" a="1"/>
  <c r="AE4" i="31" s="1"/>
  <c r="AD4" i="31" s="1"/>
  <c r="AC4" i="31" s="1"/>
  <c r="AE89" i="33" a="1"/>
  <c r="AE89" i="33" s="1"/>
  <c r="AD89" i="33" s="1"/>
  <c r="AC89" i="33" s="1"/>
  <c r="AE114" i="59" a="1"/>
  <c r="AE114" i="59" s="1"/>
  <c r="AD114" i="59" s="1"/>
  <c r="AC114" i="59" s="1"/>
  <c r="AE112" i="36" a="1"/>
  <c r="AE112" i="36" s="1"/>
  <c r="AD112" i="36" s="1"/>
  <c r="AC112" i="36" s="1"/>
  <c r="AE31" i="32" a="1"/>
  <c r="AE31" i="32" s="1"/>
  <c r="AD31" i="32" s="1"/>
  <c r="AC31" i="32" s="1"/>
  <c r="AE93" i="44" a="1"/>
  <c r="AE93" i="44" s="1"/>
  <c r="AD93" i="44" s="1"/>
  <c r="AC93" i="44" s="1"/>
  <c r="AE69" i="57" a="1"/>
  <c r="AE69" i="57" s="1"/>
  <c r="AD69" i="57" s="1"/>
  <c r="AC69" i="57" s="1"/>
  <c r="AE67" i="55" a="1"/>
  <c r="AE67" i="55" s="1"/>
  <c r="AD67" i="55" s="1"/>
  <c r="AC67" i="55" s="1"/>
  <c r="AE69" i="53" a="1"/>
  <c r="AE69" i="53" s="1"/>
  <c r="AD69" i="53" s="1"/>
  <c r="AC69" i="53" s="1"/>
  <c r="AE77" i="34" a="1"/>
  <c r="AE77" i="34" s="1"/>
  <c r="AD77" i="34" s="1"/>
  <c r="AC77" i="34" s="1"/>
  <c r="AE112" i="56" a="1"/>
  <c r="AE112" i="56" s="1"/>
  <c r="AD112" i="56" s="1"/>
  <c r="AC112" i="56" s="1"/>
  <c r="AE77" i="58" a="1"/>
  <c r="AE77" i="58" s="1"/>
  <c r="AD77" i="58" s="1"/>
  <c r="AC77" i="58" s="1"/>
  <c r="AE3" i="55" a="1"/>
  <c r="AE3" i="55" s="1"/>
  <c r="AD3" i="55" s="1"/>
  <c r="AC3" i="55" s="1"/>
  <c r="AE39" i="35" a="1"/>
  <c r="AE39" i="35" s="1"/>
  <c r="AD39" i="35" s="1"/>
  <c r="AC39" i="35" s="1"/>
  <c r="AE24" i="35" a="1"/>
  <c r="AE24" i="35" s="1"/>
  <c r="AD24" i="35" s="1"/>
  <c r="AC24" i="35" s="1"/>
  <c r="AE85" i="55" a="1"/>
  <c r="AE85" i="55" s="1"/>
  <c r="AD85" i="55" s="1"/>
  <c r="AC85" i="55" s="1"/>
  <c r="AE29" i="34" a="1"/>
  <c r="AE29" i="34" s="1"/>
  <c r="AD29" i="34" s="1"/>
  <c r="AC29" i="34" s="1"/>
  <c r="AE103" i="31" a="1"/>
  <c r="AE103" i="31" s="1"/>
  <c r="AD103" i="31" s="1"/>
  <c r="AC103" i="31" s="1"/>
  <c r="AE37" i="45" a="1"/>
  <c r="AE37" i="45" s="1"/>
  <c r="AD37" i="45" s="1"/>
  <c r="AC37" i="45" s="1"/>
  <c r="AE53" i="31" a="1"/>
  <c r="AE53" i="31" s="1"/>
  <c r="AD53" i="31" s="1"/>
  <c r="AC53" i="31" s="1"/>
  <c r="AE47" i="56" a="1"/>
  <c r="AE47" i="56" s="1"/>
  <c r="AD47" i="56" s="1"/>
  <c r="AC47" i="56" s="1"/>
  <c r="AE128" i="56" a="1"/>
  <c r="AE128" i="56" s="1"/>
  <c r="AD128" i="56" s="1"/>
  <c r="AC128" i="56" s="1"/>
  <c r="AE106" i="32" a="1"/>
  <c r="AE106" i="32" s="1"/>
  <c r="AD106" i="32" s="1"/>
  <c r="AC106" i="32" s="1"/>
  <c r="AE2" i="35" a="1"/>
  <c r="AE2" i="35" s="1"/>
  <c r="AE77" i="32" a="1"/>
  <c r="AE77" i="32" s="1"/>
  <c r="AD77" i="32" s="1"/>
  <c r="AC77" i="32" s="1"/>
  <c r="AE32" i="58" a="1"/>
  <c r="AE32" i="58" s="1"/>
  <c r="AD32" i="58" s="1"/>
  <c r="AC32" i="58" s="1"/>
  <c r="AE49" i="44" a="1"/>
  <c r="AE49" i="44" s="1"/>
  <c r="AD49" i="44" s="1"/>
  <c r="AC49" i="44" s="1"/>
  <c r="AE72" i="55" a="1"/>
  <c r="AE72" i="55" s="1"/>
  <c r="AD72" i="55" s="1"/>
  <c r="AC72" i="55" s="1"/>
  <c r="AE117" i="53" a="1"/>
  <c r="AE117" i="53" s="1"/>
  <c r="AD117" i="53" s="1"/>
  <c r="AC117" i="53" s="1"/>
  <c r="AE18" i="43" a="1"/>
  <c r="AE18" i="43" s="1"/>
  <c r="AD18" i="43" s="1"/>
  <c r="AC18" i="43" s="1"/>
  <c r="AE41" i="39" a="1"/>
  <c r="AE41" i="39" s="1"/>
  <c r="AD41" i="39" s="1"/>
  <c r="AC41" i="39" s="1"/>
  <c r="AE14" i="50" a="1"/>
  <c r="AE14" i="50" s="1"/>
  <c r="AD14" i="50" s="1"/>
  <c r="AC14" i="50" s="1"/>
  <c r="AE96" i="56" a="1"/>
  <c r="AE96" i="56" s="1"/>
  <c r="AD96" i="56" s="1"/>
  <c r="AC96" i="56" s="1"/>
  <c r="AE87" i="33" a="1"/>
  <c r="AE87" i="33" s="1"/>
  <c r="AD87" i="33" s="1"/>
  <c r="AC87" i="33" s="1"/>
  <c r="AE17" i="52" a="1"/>
  <c r="AE17" i="52" s="1"/>
  <c r="AD17" i="52" s="1"/>
  <c r="AC17" i="52" s="1"/>
  <c r="AE102" i="33" a="1"/>
  <c r="AE102" i="33" s="1"/>
  <c r="AD102" i="33" s="1"/>
  <c r="AC102" i="33" s="1"/>
  <c r="AE62" i="52" a="1"/>
  <c r="AE62" i="52" s="1"/>
  <c r="AD62" i="52" s="1"/>
  <c r="AC62" i="52" s="1"/>
  <c r="AE40" i="33" a="1"/>
  <c r="AE40" i="33" s="1"/>
  <c r="AD40" i="33" s="1"/>
  <c r="AC40" i="33" s="1"/>
  <c r="AE79" i="56" a="1"/>
  <c r="AE79" i="56" s="1"/>
  <c r="AD79" i="56" s="1"/>
  <c r="AC79" i="56" s="1"/>
  <c r="AE39" i="49" a="1"/>
  <c r="AE39" i="49" s="1"/>
  <c r="AD39" i="49" s="1"/>
  <c r="AC39" i="49" s="1"/>
  <c r="AE80" i="36" a="1"/>
  <c r="AE80" i="36" s="1"/>
  <c r="AD80" i="36" s="1"/>
  <c r="AC80" i="36" s="1"/>
  <c r="AE62" i="50" a="1"/>
  <c r="AE62" i="50" s="1"/>
  <c r="AD62" i="50" s="1"/>
  <c r="AC62" i="50" s="1"/>
  <c r="AE10" i="38" a="1"/>
  <c r="AE10" i="38" s="1"/>
  <c r="AD10" i="38" s="1"/>
  <c r="AC10" i="38" s="1"/>
  <c r="AE66" i="28" a="1"/>
  <c r="AE66" i="28" s="1"/>
  <c r="AD66" i="28" s="1"/>
  <c r="AC66" i="28" s="1"/>
  <c r="AE67" i="57" a="1"/>
  <c r="AE67" i="57" s="1"/>
  <c r="AD67" i="57" s="1"/>
  <c r="AC67" i="57" s="1"/>
  <c r="AE86" i="35" a="1"/>
  <c r="AE86" i="35" s="1"/>
  <c r="AD86" i="35" s="1"/>
  <c r="AC86" i="35" s="1"/>
  <c r="AE41" i="33" a="1"/>
  <c r="AE41" i="33" s="1"/>
  <c r="AD41" i="33" s="1"/>
  <c r="AC41" i="33" s="1"/>
  <c r="AE15" i="30" a="1"/>
  <c r="AE15" i="30" s="1"/>
  <c r="AD15" i="30" s="1"/>
  <c r="AC15" i="30" s="1"/>
  <c r="AE25" i="37" a="1"/>
  <c r="AE25" i="37" s="1"/>
  <c r="AD25" i="37" s="1"/>
  <c r="AC25" i="37" s="1"/>
  <c r="AE71" i="59" a="1"/>
  <c r="AE71" i="59" s="1"/>
  <c r="AD71" i="59" s="1"/>
  <c r="AC71" i="59" s="1"/>
  <c r="AE78" i="46" a="1"/>
  <c r="AE78" i="46" s="1"/>
  <c r="AD78" i="46" s="1"/>
  <c r="AE46" i="36" a="1"/>
  <c r="AE46" i="36" s="1"/>
  <c r="AD46" i="36" s="1"/>
  <c r="AC46" i="36" s="1"/>
  <c r="AE41" i="31" a="1"/>
  <c r="AE41" i="31" s="1"/>
  <c r="AD41" i="31" s="1"/>
  <c r="AC41" i="31" s="1"/>
  <c r="AE87" i="45" a="1"/>
  <c r="AE87" i="45" s="1"/>
  <c r="AD87" i="45" s="1"/>
  <c r="AC87" i="45" s="1"/>
  <c r="AE2" i="55" a="1"/>
  <c r="AE2" i="55" s="1"/>
  <c r="AE40" i="53" a="1"/>
  <c r="AE40" i="53" s="1"/>
  <c r="AD40" i="53" s="1"/>
  <c r="AC40" i="53" s="1"/>
  <c r="AE114" i="55" a="1"/>
  <c r="AE114" i="55" s="1"/>
  <c r="AD114" i="55" s="1"/>
  <c r="AC114" i="55" s="1"/>
  <c r="AE98" i="57" a="1"/>
  <c r="AE98" i="57" s="1"/>
  <c r="AD98" i="57" s="1"/>
  <c r="AC98" i="57" s="1"/>
  <c r="AE11" i="32" a="1"/>
  <c r="AE11" i="32" s="1"/>
  <c r="AD11" i="32" s="1"/>
  <c r="AC11" i="32" s="1"/>
  <c r="AE113" i="12" a="1"/>
  <c r="AE113" i="12" s="1"/>
  <c r="AD113" i="12" s="1"/>
  <c r="AC113" i="12" s="1"/>
  <c r="AE5" i="37" a="1"/>
  <c r="AE5" i="37" s="1"/>
  <c r="AD5" i="37" s="1"/>
  <c r="AC5" i="37" s="1"/>
  <c r="AE45" i="48" a="1"/>
  <c r="AE45" i="48" s="1"/>
  <c r="AD45" i="48" s="1"/>
  <c r="AC45" i="48" s="1"/>
  <c r="AE47" i="44" a="1"/>
  <c r="AE47" i="44" s="1"/>
  <c r="AD47" i="44" s="1"/>
  <c r="AC47" i="44" s="1"/>
  <c r="AE11" i="36" a="1"/>
  <c r="AE11" i="36" s="1"/>
  <c r="AD11" i="36" s="1"/>
  <c r="AC11" i="36" s="1"/>
  <c r="AE122" i="34" a="1"/>
  <c r="AE122" i="34" s="1"/>
  <c r="AD122" i="34" s="1"/>
  <c r="AC122" i="34" s="1"/>
  <c r="AE4" i="49" a="1"/>
  <c r="AE4" i="49" s="1"/>
  <c r="AD4" i="49" s="1"/>
  <c r="AC4" i="49" s="1"/>
  <c r="AE4" i="37" a="1"/>
  <c r="AE4" i="37" s="1"/>
  <c r="AD4" i="37" s="1"/>
  <c r="AC4" i="37" s="1"/>
  <c r="AE33" i="36" a="1"/>
  <c r="AE33" i="36" s="1"/>
  <c r="AD33" i="36" s="1"/>
  <c r="AC33" i="36" s="1"/>
  <c r="AE3" i="33" a="1"/>
  <c r="AE3" i="33" s="1"/>
  <c r="AD3" i="33" s="1"/>
  <c r="AC3" i="33" s="1"/>
  <c r="AE16" i="56" a="1"/>
  <c r="AE16" i="56" s="1"/>
  <c r="AD16" i="56" s="1"/>
  <c r="AC16" i="56" s="1"/>
  <c r="AE24" i="59" a="1"/>
  <c r="AE24" i="59" s="1"/>
  <c r="AD24" i="59" s="1"/>
  <c r="AC24" i="59" s="1"/>
  <c r="AE16" i="34" a="1"/>
  <c r="AE16" i="34" s="1"/>
  <c r="AD16" i="34" s="1"/>
  <c r="AC16" i="34" s="1"/>
  <c r="AE5" i="51" a="1"/>
  <c r="AE5" i="51" s="1"/>
  <c r="AD5" i="51" s="1"/>
  <c r="AC5" i="51" s="1"/>
  <c r="AE129" i="46" a="1"/>
  <c r="AE129" i="46" s="1"/>
  <c r="AD129" i="46" s="1"/>
  <c r="AE25" i="47" a="1"/>
  <c r="AE25" i="47" s="1"/>
  <c r="AD25" i="47" s="1"/>
  <c r="AC25" i="47" s="1"/>
  <c r="AE120" i="45" a="1"/>
  <c r="AE120" i="45" s="1"/>
  <c r="AD120" i="45" s="1"/>
  <c r="AC120" i="45" s="1"/>
  <c r="AE23" i="59" a="1"/>
  <c r="AE23" i="59" s="1"/>
  <c r="AD23" i="59" s="1"/>
  <c r="AC23" i="59" s="1"/>
  <c r="AE82" i="59" a="1"/>
  <c r="AE82" i="59" s="1"/>
  <c r="AD82" i="59" s="1"/>
  <c r="AC82" i="59" s="1"/>
  <c r="AE40" i="37" a="1"/>
  <c r="AE40" i="37" s="1"/>
  <c r="AD40" i="37" s="1"/>
  <c r="AC40" i="37" s="1"/>
  <c r="AE65" i="44" a="1"/>
  <c r="AE65" i="44" s="1"/>
  <c r="AD65" i="44" s="1"/>
  <c r="AC65" i="44" s="1"/>
  <c r="AE122" i="44" a="1"/>
  <c r="AE122" i="44" s="1"/>
  <c r="AD122" i="44" s="1"/>
  <c r="AC122" i="44" s="1"/>
  <c r="AE26" i="38" a="1"/>
  <c r="AE26" i="38" s="1"/>
  <c r="AD26" i="38" s="1"/>
  <c r="AC26" i="38" s="1"/>
  <c r="AE111" i="56" a="1"/>
  <c r="AE111" i="56" s="1"/>
  <c r="AD111" i="56" s="1"/>
  <c r="AC111" i="56" s="1"/>
  <c r="AE81" i="32" a="1"/>
  <c r="AE81" i="32" s="1"/>
  <c r="AD81" i="32" s="1"/>
  <c r="AC81" i="32" s="1"/>
  <c r="AE73" i="45" a="1"/>
  <c r="AE73" i="45" s="1"/>
  <c r="AD73" i="45" s="1"/>
  <c r="AC73" i="45" s="1"/>
  <c r="AE23" i="51" a="1"/>
  <c r="AE23" i="51" s="1"/>
  <c r="AD23" i="51" s="1"/>
  <c r="AC23" i="51" s="1"/>
  <c r="AE17" i="54" a="1"/>
  <c r="AE17" i="54" s="1"/>
  <c r="AD17" i="54" s="1"/>
  <c r="AC17" i="54" s="1"/>
  <c r="AE33" i="42" a="1"/>
  <c r="AE33" i="42" s="1"/>
  <c r="AD33" i="42" s="1"/>
  <c r="AC33" i="42" s="1"/>
  <c r="AE121" i="47" a="1"/>
  <c r="AE121" i="47" s="1"/>
  <c r="AD121" i="47" s="1"/>
  <c r="AC121" i="47" s="1"/>
  <c r="AE114" i="33" a="1"/>
  <c r="AE114" i="33" s="1"/>
  <c r="AD114" i="33" s="1"/>
  <c r="AC114" i="33" s="1"/>
  <c r="AE106" i="52" a="1"/>
  <c r="AE106" i="52" s="1"/>
  <c r="AD106" i="52" s="1"/>
  <c r="AC106" i="52" s="1"/>
  <c r="AE82" i="45" a="1"/>
  <c r="AE82" i="45" s="1"/>
  <c r="AD82" i="45" s="1"/>
  <c r="AC82" i="45" s="1"/>
  <c r="AE37" i="33" a="1"/>
  <c r="AE37" i="33" s="1"/>
  <c r="AD37" i="33" s="1"/>
  <c r="AC37" i="33" s="1"/>
  <c r="AE13" i="30" a="1"/>
  <c r="AE13" i="30" s="1"/>
  <c r="AD13" i="30" s="1"/>
  <c r="AC13" i="30" s="1"/>
  <c r="AE63" i="56" a="1"/>
  <c r="AE63" i="56" s="1"/>
  <c r="AD63" i="56" s="1"/>
  <c r="AC63" i="56" s="1"/>
  <c r="AE48" i="34" a="1"/>
  <c r="AE48" i="34" s="1"/>
  <c r="AD48" i="34" s="1"/>
  <c r="AC48" i="34" s="1"/>
  <c r="AE75" i="58" a="1"/>
  <c r="AE75" i="58" s="1"/>
  <c r="AD75" i="58" s="1"/>
  <c r="AC75" i="58" s="1"/>
  <c r="AE55" i="55" a="1"/>
  <c r="AE55" i="55" s="1"/>
  <c r="AD55" i="55" s="1"/>
  <c r="AC55" i="55" s="1"/>
  <c r="AE30" i="52" a="1"/>
  <c r="AE30" i="52" s="1"/>
  <c r="AD30" i="52" s="1"/>
  <c r="AC30" i="52" s="1"/>
  <c r="AE68" i="35" a="1"/>
  <c r="AE68" i="35" s="1"/>
  <c r="AD68" i="35" s="1"/>
  <c r="AC68" i="35" s="1"/>
  <c r="AE16" i="44" a="1"/>
  <c r="AE16" i="44" s="1"/>
  <c r="AD16" i="44" s="1"/>
  <c r="AC16" i="44" s="1"/>
  <c r="AE39" i="45" a="1"/>
  <c r="AE39" i="45" s="1"/>
  <c r="AD39" i="45" s="1"/>
  <c r="AC39" i="45" s="1"/>
  <c r="AE14" i="30" a="1"/>
  <c r="AE14" i="30" s="1"/>
  <c r="AD14" i="30" s="1"/>
  <c r="AC14" i="30" s="1"/>
  <c r="AE29" i="44" a="1"/>
  <c r="AE29" i="44" s="1"/>
  <c r="AD29" i="44" s="1"/>
  <c r="AC29" i="44" s="1"/>
  <c r="AE74" i="56" a="1"/>
  <c r="AE74" i="56" s="1"/>
  <c r="AD74" i="56" s="1"/>
  <c r="AC74" i="56" s="1"/>
  <c r="AE62" i="44" a="1"/>
  <c r="AE62" i="44" s="1"/>
  <c r="AD62" i="44" s="1"/>
  <c r="AC62" i="44" s="1"/>
  <c r="AE81" i="56" a="1"/>
  <c r="AE81" i="56" s="1"/>
  <c r="AD81" i="56" s="1"/>
  <c r="AC81" i="56" s="1"/>
  <c r="AE89" i="37" a="1"/>
  <c r="AE89" i="37" s="1"/>
  <c r="AD89" i="37" s="1"/>
  <c r="AC89" i="37" s="1"/>
  <c r="AE65" i="54" a="1"/>
  <c r="AE65" i="54" s="1"/>
  <c r="AD65" i="54" s="1"/>
  <c r="AC65" i="54" s="1"/>
  <c r="AE17" i="34" a="1"/>
  <c r="AE17" i="34" s="1"/>
  <c r="AD17" i="34" s="1"/>
  <c r="AC17" i="34" s="1"/>
  <c r="AE22" i="59" a="1"/>
  <c r="AE22" i="59" s="1"/>
  <c r="AD22" i="59" s="1"/>
  <c r="AC22" i="59" s="1"/>
  <c r="AE69" i="33" a="1"/>
  <c r="AE69" i="33" s="1"/>
  <c r="AD69" i="33" s="1"/>
  <c r="AC69" i="33" s="1"/>
  <c r="AE14" i="36" a="1"/>
  <c r="AE14" i="36" s="1"/>
  <c r="AD14" i="36" s="1"/>
  <c r="AC14" i="36" s="1"/>
  <c r="AE50" i="43" a="1"/>
  <c r="AE50" i="43" s="1"/>
  <c r="AD50" i="43" s="1"/>
  <c r="AC50" i="43" s="1"/>
  <c r="AE86" i="55" a="1"/>
  <c r="AE86" i="55" s="1"/>
  <c r="AD86" i="55" s="1"/>
  <c r="AC86" i="55" s="1"/>
  <c r="AE70" i="59" a="1"/>
  <c r="AE70" i="59" s="1"/>
  <c r="AD70" i="59" s="1"/>
  <c r="AC70" i="59" s="1"/>
  <c r="AE123" i="46" a="1"/>
  <c r="AE123" i="46" s="1"/>
  <c r="AD123" i="46" s="1"/>
  <c r="AE22" i="28" a="1"/>
  <c r="AE22" i="28" s="1"/>
  <c r="AD22" i="28" s="1"/>
  <c r="AC22" i="28" s="1"/>
  <c r="AE66" i="53" a="1"/>
  <c r="AE66" i="53" s="1"/>
  <c r="AD66" i="53" s="1"/>
  <c r="AC66" i="53" s="1"/>
  <c r="AE10" i="54" a="1"/>
  <c r="AE10" i="54" s="1"/>
  <c r="AD10" i="54" s="1"/>
  <c r="AC10" i="54" s="1"/>
  <c r="AE75" i="40" a="1"/>
  <c r="AE75" i="40" s="1"/>
  <c r="AD75" i="40" s="1"/>
  <c r="AC75" i="40" s="1"/>
  <c r="AE6" i="33" a="1"/>
  <c r="AE6" i="33" s="1"/>
  <c r="AD6" i="33" s="1"/>
  <c r="AC6" i="33" s="1"/>
  <c r="AE57" i="37" a="1"/>
  <c r="AE57" i="37" s="1"/>
  <c r="AD57" i="37" s="1"/>
  <c r="AC57" i="37" s="1"/>
  <c r="AE85" i="57" a="1"/>
  <c r="AE85" i="57" s="1"/>
  <c r="AD85" i="57" s="1"/>
  <c r="AC85" i="57" s="1"/>
  <c r="AE3" i="49" a="1"/>
  <c r="AE3" i="49" s="1"/>
  <c r="AD3" i="49" s="1"/>
  <c r="AC3" i="49" s="1"/>
  <c r="AE58" i="36" a="1"/>
  <c r="AE58" i="36" s="1"/>
  <c r="AD58" i="36" s="1"/>
  <c r="AC58" i="36" s="1"/>
  <c r="AE66" i="51" a="1"/>
  <c r="AE66" i="51" s="1"/>
  <c r="AD66" i="51" s="1"/>
  <c r="AC66" i="51" s="1"/>
  <c r="AE73" i="55" a="1"/>
  <c r="AE73" i="55" s="1"/>
  <c r="AD73" i="55" s="1"/>
  <c r="AC73" i="55" s="1"/>
  <c r="AE82" i="49" a="1"/>
  <c r="AE82" i="49" s="1"/>
  <c r="AD82" i="49" s="1"/>
  <c r="AC82" i="49" s="1"/>
  <c r="AE34" i="51" a="1"/>
  <c r="AE34" i="51" s="1"/>
  <c r="AD34" i="51" s="1"/>
  <c r="AC34" i="51" s="1"/>
  <c r="AE21" i="53" a="1"/>
  <c r="AE21" i="53" s="1"/>
  <c r="AD21" i="53" s="1"/>
  <c r="AC21" i="53" s="1"/>
  <c r="AE49" i="30" a="1"/>
  <c r="AE49" i="30" s="1"/>
  <c r="AD49" i="30" s="1"/>
  <c r="AC49" i="30" s="1"/>
  <c r="AE18" i="55" a="1"/>
  <c r="AE18" i="55" s="1"/>
  <c r="AD18" i="55" s="1"/>
  <c r="AC18" i="55" s="1"/>
  <c r="AE7" i="28" a="1"/>
  <c r="AE7" i="28" s="1"/>
  <c r="AD7" i="28" s="1"/>
  <c r="AC7" i="28" s="1"/>
  <c r="AE61" i="32" a="1"/>
  <c r="AE61" i="32" s="1"/>
  <c r="AD61" i="32" s="1"/>
  <c r="AC61" i="32" s="1"/>
  <c r="AE15" i="56" a="1"/>
  <c r="AE15" i="56" s="1"/>
  <c r="AD15" i="56" s="1"/>
  <c r="AC15" i="56" s="1"/>
  <c r="AE18" i="53" a="1"/>
  <c r="AE18" i="53" s="1"/>
  <c r="AD18" i="53" s="1"/>
  <c r="AC18" i="53" s="1"/>
  <c r="AE129" i="44" a="1"/>
  <c r="AE129" i="44" s="1"/>
  <c r="AD129" i="44" s="1"/>
  <c r="AC129" i="44" s="1"/>
  <c r="AE67" i="37" a="1"/>
  <c r="AE67" i="37" s="1"/>
  <c r="AD67" i="37" s="1"/>
  <c r="AC67" i="37" s="1"/>
  <c r="AE49" i="58" a="1"/>
  <c r="AE49" i="58" s="1"/>
  <c r="AD49" i="58" s="1"/>
  <c r="AC49" i="58" s="1"/>
  <c r="AE15" i="44" a="1"/>
  <c r="AE15" i="44" s="1"/>
  <c r="AD15" i="44" s="1"/>
  <c r="AC15" i="44" s="1"/>
  <c r="AE120" i="51" a="1"/>
  <c r="AE120" i="51" s="1"/>
  <c r="AD120" i="51" s="1"/>
  <c r="AC120" i="51" s="1"/>
  <c r="AE8" i="59" a="1"/>
  <c r="AE8" i="59" s="1"/>
  <c r="AD8" i="59" s="1"/>
  <c r="AC8" i="59" s="1"/>
  <c r="AE13" i="58" a="1"/>
  <c r="AE13" i="58" s="1"/>
  <c r="AD13" i="58" s="1"/>
  <c r="AC13" i="58" s="1"/>
  <c r="AE73" i="37" a="1"/>
  <c r="AE73" i="37" s="1"/>
  <c r="AD73" i="37" s="1"/>
  <c r="AC73" i="37" s="1"/>
  <c r="AE67" i="53" a="1"/>
  <c r="AE67" i="53" s="1"/>
  <c r="AD67" i="53" s="1"/>
  <c r="AC67" i="53" s="1"/>
  <c r="AE122" i="56" a="1"/>
  <c r="AE122" i="56" s="1"/>
  <c r="AD122" i="56" s="1"/>
  <c r="AC122" i="56" s="1"/>
  <c r="AE64" i="56" a="1"/>
  <c r="AE64" i="56" s="1"/>
  <c r="AD64" i="56" s="1"/>
  <c r="AC64" i="56" s="1"/>
  <c r="AE9" i="55" a="1"/>
  <c r="AE9" i="55" s="1"/>
  <c r="AD9" i="55" s="1"/>
  <c r="AC9" i="55" s="1"/>
  <c r="AE71" i="53" a="1"/>
  <c r="AE71" i="53" s="1"/>
  <c r="AD71" i="53" s="1"/>
  <c r="AC71" i="53" s="1"/>
  <c r="AE56" i="51" a="1"/>
  <c r="AE56" i="51" s="1"/>
  <c r="AD56" i="51" s="1"/>
  <c r="AC56" i="51" s="1"/>
  <c r="AE101" i="59" a="1"/>
  <c r="AE101" i="59" s="1"/>
  <c r="AD101" i="59" s="1"/>
  <c r="AC101" i="59" s="1"/>
  <c r="AE9" i="31" a="1"/>
  <c r="AE9" i="31" s="1"/>
  <c r="AD9" i="31" s="1"/>
  <c r="AC9" i="31" s="1"/>
  <c r="AE18" i="33" a="1"/>
  <c r="AE18" i="33" s="1"/>
  <c r="AD18" i="33" s="1"/>
  <c r="AC18" i="33" s="1"/>
  <c r="AE80" i="50" a="1"/>
  <c r="AE80" i="50" s="1"/>
  <c r="AD80" i="50" s="1"/>
  <c r="AC80" i="50" s="1"/>
  <c r="AE31" i="34" a="1"/>
  <c r="AE31" i="34" s="1"/>
  <c r="AD31" i="34" s="1"/>
  <c r="AC31" i="34" s="1"/>
  <c r="AE90" i="58" a="1"/>
  <c r="AE90" i="58" s="1"/>
  <c r="AD90" i="58" s="1"/>
  <c r="AC90" i="58" s="1"/>
  <c r="AE77" i="30" a="1"/>
  <c r="AE77" i="30" s="1"/>
  <c r="AD77" i="30" s="1"/>
  <c r="AC77" i="30" s="1"/>
  <c r="AE24" i="47" a="1"/>
  <c r="AE24" i="47" s="1"/>
  <c r="AD24" i="47" s="1"/>
  <c r="AC24" i="47" s="1"/>
  <c r="AE120" i="53" a="1"/>
  <c r="AE120" i="53" s="1"/>
  <c r="AD120" i="53" s="1"/>
  <c r="AC120" i="53" s="1"/>
  <c r="AE71" i="55" a="1"/>
  <c r="AE71" i="55" s="1"/>
  <c r="AD71" i="55" s="1"/>
  <c r="AC71" i="55" s="1"/>
  <c r="AE42" i="54" a="1"/>
  <c r="AE42" i="54" s="1"/>
  <c r="AD42" i="54" s="1"/>
  <c r="AC42" i="54" s="1"/>
  <c r="AE63" i="40" a="1"/>
  <c r="AE63" i="40" s="1"/>
  <c r="AD63" i="40" s="1"/>
  <c r="AC63" i="40" s="1"/>
  <c r="AE11" i="56" a="1"/>
  <c r="AE11" i="56" s="1"/>
  <c r="AD11" i="56" s="1"/>
  <c r="AC11" i="56" s="1"/>
  <c r="AE79" i="30" a="1"/>
  <c r="AE79" i="30" s="1"/>
  <c r="AD79" i="30" s="1"/>
  <c r="AC79" i="30" s="1"/>
  <c r="AE94" i="36" a="1"/>
  <c r="AE94" i="36" s="1"/>
  <c r="AD94" i="36" s="1"/>
  <c r="AC94" i="36" s="1"/>
  <c r="AE90" i="36" a="1"/>
  <c r="AE90" i="36" s="1"/>
  <c r="AD90" i="36" s="1"/>
  <c r="AC90" i="36" s="1"/>
  <c r="AE61" i="30" a="1"/>
  <c r="AE61" i="30" s="1"/>
  <c r="AD61" i="30" s="1"/>
  <c r="AC61" i="30" s="1"/>
  <c r="AE103" i="47" a="1"/>
  <c r="AE103" i="47" s="1"/>
  <c r="AD103" i="47" s="1"/>
  <c r="AC103" i="47" s="1"/>
  <c r="AE118" i="59" a="1"/>
  <c r="AE118" i="59" s="1"/>
  <c r="AD118" i="59" s="1"/>
  <c r="AC118" i="59" s="1"/>
  <c r="AE30" i="44" a="1"/>
  <c r="AE30" i="44" s="1"/>
  <c r="AD30" i="44" s="1"/>
  <c r="AC30" i="44" s="1"/>
  <c r="AE82" i="53" a="1"/>
  <c r="AE82" i="53" s="1"/>
  <c r="AD82" i="53" s="1"/>
  <c r="AC82" i="53" s="1"/>
  <c r="AE125" i="32" a="1"/>
  <c r="AE125" i="32" s="1"/>
  <c r="AD125" i="32" s="1"/>
  <c r="AC125" i="32" s="1"/>
  <c r="AE10" i="56" a="1"/>
  <c r="AE10" i="56" s="1"/>
  <c r="AD10" i="56" s="1"/>
  <c r="AC10" i="56" s="1"/>
  <c r="AE121" i="45" a="1"/>
  <c r="AE121" i="45" s="1"/>
  <c r="AD121" i="45" s="1"/>
  <c r="AC121" i="45" s="1"/>
  <c r="AE78" i="36" a="1"/>
  <c r="AE78" i="36" s="1"/>
  <c r="AD78" i="36" s="1"/>
  <c r="AC78" i="36" s="1"/>
  <c r="AE110" i="56" a="1"/>
  <c r="AE110" i="56" s="1"/>
  <c r="AD110" i="56" s="1"/>
  <c r="AC110" i="56" s="1"/>
  <c r="AE122" i="30" a="1"/>
  <c r="AE122" i="30" s="1"/>
  <c r="AD122" i="30" s="1"/>
  <c r="AC122" i="30" s="1"/>
  <c r="AE127" i="58" a="1"/>
  <c r="AE127" i="58" s="1"/>
  <c r="AD127" i="58" s="1"/>
  <c r="AC127" i="58" s="1"/>
  <c r="AE96" i="46" a="1"/>
  <c r="AE96" i="46" s="1"/>
  <c r="AD96" i="46" s="1"/>
  <c r="AE102" i="51" a="1"/>
  <c r="AE102" i="51" s="1"/>
  <c r="AD102" i="51" s="1"/>
  <c r="AC102" i="51" s="1"/>
  <c r="AE126" i="56" a="1"/>
  <c r="AE126" i="56" s="1"/>
  <c r="AD126" i="56" s="1"/>
  <c r="AC126" i="56" s="1"/>
  <c r="AE42" i="58" a="1"/>
  <c r="AE42" i="58" s="1"/>
  <c r="AD42" i="58" s="1"/>
  <c r="AC42" i="58" s="1"/>
  <c r="AE42" i="52" a="1"/>
  <c r="AE42" i="52" s="1"/>
  <c r="AD42" i="52" s="1"/>
  <c r="AC42" i="52" s="1"/>
  <c r="AE54" i="55" a="1"/>
  <c r="AE54" i="55" s="1"/>
  <c r="AD54" i="55" s="1"/>
  <c r="AC54" i="55" s="1"/>
  <c r="AE40" i="55" a="1"/>
  <c r="AE40" i="55" s="1"/>
  <c r="AD40" i="55" s="1"/>
  <c r="AC40" i="55" s="1"/>
  <c r="AE29" i="32" a="1"/>
  <c r="AE29" i="32" s="1"/>
  <c r="AD29" i="32" s="1"/>
  <c r="AC29" i="32" s="1"/>
  <c r="AE112" i="58" a="1"/>
  <c r="AE112" i="58" s="1"/>
  <c r="AD112" i="58" s="1"/>
  <c r="AC112" i="58" s="1"/>
  <c r="AE34" i="43" a="1"/>
  <c r="AE34" i="43" s="1"/>
  <c r="AD34" i="43" s="1"/>
  <c r="AC34" i="43" s="1"/>
  <c r="AE37" i="51" a="1"/>
  <c r="AE37" i="51" s="1"/>
  <c r="AD37" i="51" s="1"/>
  <c r="AC37" i="51" s="1"/>
  <c r="AE2" i="59" a="1"/>
  <c r="AE2" i="59" s="1"/>
  <c r="AE93" i="12" a="1"/>
  <c r="AE93" i="12" s="1"/>
  <c r="AD93" i="12" s="1"/>
  <c r="AC93" i="12" s="1"/>
  <c r="AE50" i="57" a="1"/>
  <c r="AE50" i="57" s="1"/>
  <c r="AD50" i="57" s="1"/>
  <c r="AC50" i="57" s="1"/>
  <c r="AE117" i="33" a="1"/>
  <c r="AE117" i="33" s="1"/>
  <c r="AD117" i="33" s="1"/>
  <c r="AC117" i="33" s="1"/>
  <c r="AE88" i="37" a="1"/>
  <c r="AE88" i="37" s="1"/>
  <c r="AD88" i="37" s="1"/>
  <c r="AC88" i="37" s="1"/>
  <c r="AE2" i="51" a="1"/>
  <c r="AE2" i="51" s="1"/>
  <c r="AE7" i="53" a="1"/>
  <c r="AE7" i="53" s="1"/>
  <c r="AD7" i="53" s="1"/>
  <c r="AC7" i="53" s="1"/>
  <c r="AE61" i="36" a="1"/>
  <c r="AE61" i="36" s="1"/>
  <c r="AD61" i="36" s="1"/>
  <c r="AC61" i="36" s="1"/>
  <c r="AE34" i="55" a="1"/>
  <c r="AE34" i="55" s="1"/>
  <c r="AD34" i="55" s="1"/>
  <c r="AC34" i="55" s="1"/>
  <c r="AE128" i="36" a="1"/>
  <c r="AE128" i="36" s="1"/>
  <c r="AD128" i="36" s="1"/>
  <c r="AC128" i="36" s="1"/>
  <c r="AE55" i="53" a="1"/>
  <c r="AE55" i="53" s="1"/>
  <c r="AD55" i="53" s="1"/>
  <c r="AC55" i="53" s="1"/>
  <c r="AE66" i="55" a="1"/>
  <c r="AE66" i="55" s="1"/>
  <c r="AD66" i="55" s="1"/>
  <c r="AC66" i="55" s="1"/>
  <c r="AE80" i="44" a="1"/>
  <c r="AE80" i="44" s="1"/>
  <c r="AD80" i="44" s="1"/>
  <c r="AC80" i="44" s="1"/>
  <c r="AE101" i="53" a="1"/>
  <c r="AE101" i="53" s="1"/>
  <c r="AD101" i="53" s="1"/>
  <c r="AC101" i="53" s="1"/>
  <c r="AE89" i="31" a="1"/>
  <c r="AE89" i="31" s="1"/>
  <c r="AD89" i="31" s="1"/>
  <c r="AC89" i="31" s="1"/>
  <c r="AE90" i="50" a="1"/>
  <c r="AE90" i="50" s="1"/>
  <c r="AD90" i="50" s="1"/>
  <c r="AC90" i="50" s="1"/>
  <c r="AE58" i="38" a="1"/>
  <c r="AE58" i="38" s="1"/>
  <c r="AD58" i="38" s="1"/>
  <c r="AC58" i="38" s="1"/>
  <c r="AE45" i="52" a="1"/>
  <c r="AE45" i="52" s="1"/>
  <c r="AD45" i="52" s="1"/>
  <c r="AC45" i="52" s="1"/>
  <c r="AE93" i="36" a="1"/>
  <c r="AE93" i="36" s="1"/>
  <c r="AD93" i="36" s="1"/>
  <c r="AC93" i="36" s="1"/>
  <c r="AE56" i="33" a="1"/>
  <c r="AE56" i="33" s="1"/>
  <c r="AD56" i="33" s="1"/>
  <c r="AC56" i="33" s="1"/>
  <c r="AE114" i="35" a="1"/>
  <c r="AE114" i="35" s="1"/>
  <c r="AD114" i="35" s="1"/>
  <c r="AC114" i="35" s="1"/>
  <c r="AE119" i="47" a="1"/>
  <c r="AE119" i="47" s="1"/>
  <c r="AD119" i="47" s="1"/>
  <c r="AC119" i="47" s="1"/>
  <c r="AE7" i="59" a="1"/>
  <c r="AE7" i="59" s="1"/>
  <c r="AD7" i="59" s="1"/>
  <c r="AC7" i="59" s="1"/>
  <c r="AE122" i="52" a="1"/>
  <c r="AE122" i="52" s="1"/>
  <c r="AD122" i="52" s="1"/>
  <c r="AC122" i="52" s="1"/>
  <c r="AE3" i="57" a="1"/>
  <c r="AE3" i="57" s="1"/>
  <c r="AD3" i="57" s="1"/>
  <c r="AC3" i="57" s="1"/>
  <c r="AE7" i="49" a="1"/>
  <c r="AE7" i="49" s="1"/>
  <c r="AD7" i="49" s="1"/>
  <c r="AC7" i="49" s="1"/>
  <c r="AE96" i="52" a="1"/>
  <c r="AE96" i="52" s="1"/>
  <c r="AD96" i="52" s="1"/>
  <c r="AC96" i="52" s="1"/>
  <c r="AE101" i="51" a="1"/>
  <c r="AE101" i="51" s="1"/>
  <c r="AD101" i="51" s="1"/>
  <c r="AC101" i="51" s="1"/>
  <c r="AE10" i="36" a="1"/>
  <c r="AE10" i="36" s="1"/>
  <c r="AD10" i="36" s="1"/>
  <c r="AC10" i="36" s="1"/>
  <c r="AE125" i="36" a="1"/>
  <c r="AE125" i="36" s="1"/>
  <c r="AD125" i="36" s="1"/>
  <c r="AC125" i="36" s="1"/>
  <c r="AE45" i="50" a="1"/>
  <c r="AE45" i="50" s="1"/>
  <c r="AD45" i="50" s="1"/>
  <c r="AC45" i="50" s="1"/>
  <c r="AE58" i="32" a="1"/>
  <c r="AE58" i="32" s="1"/>
  <c r="AD58" i="32" s="1"/>
  <c r="AC58" i="32" s="1"/>
  <c r="AE93" i="58" a="1"/>
  <c r="AE93" i="58" s="1"/>
  <c r="AD93" i="58" s="1"/>
  <c r="AC93" i="58" s="1"/>
  <c r="AE127" i="44" a="1"/>
  <c r="AE127" i="44" s="1"/>
  <c r="AD127" i="44" s="1"/>
  <c r="AC127" i="44" s="1"/>
  <c r="AE109" i="36" a="1"/>
  <c r="AE109" i="36" s="1"/>
  <c r="AD109" i="36" s="1"/>
  <c r="AC109" i="36" s="1"/>
  <c r="AE117" i="37" a="1"/>
  <c r="AE117" i="37" s="1"/>
  <c r="AD117" i="37" s="1"/>
  <c r="AC117" i="37" s="1"/>
  <c r="AE55" i="35" a="1"/>
  <c r="AE55" i="35" s="1"/>
  <c r="AD55" i="35" s="1"/>
  <c r="AC55" i="35" s="1"/>
  <c r="AE87" i="53" a="1"/>
  <c r="AE87" i="53" s="1"/>
  <c r="AD87" i="53" s="1"/>
  <c r="AC87" i="53" s="1"/>
  <c r="AE17" i="30" a="1"/>
  <c r="AE17" i="30" s="1"/>
  <c r="AD17" i="30" s="1"/>
  <c r="AC17" i="30" s="1"/>
  <c r="AE127" i="54" a="1"/>
  <c r="AE127" i="54" s="1"/>
  <c r="AD127" i="54" s="1"/>
  <c r="AC127" i="54" s="1"/>
  <c r="AE65" i="42" a="1"/>
  <c r="AE65" i="42" s="1"/>
  <c r="AD65" i="42" s="1"/>
  <c r="AC65" i="42" s="1"/>
  <c r="AE21" i="51" a="1"/>
  <c r="AE21" i="51" s="1"/>
  <c r="AD21" i="51" s="1"/>
  <c r="AC21" i="51" s="1"/>
  <c r="AE101" i="37" a="1"/>
  <c r="AE101" i="37" s="1"/>
  <c r="AD101" i="37" s="1"/>
  <c r="AC101" i="37" s="1"/>
  <c r="AE21" i="45" a="1"/>
  <c r="AE21" i="45" s="1"/>
  <c r="AD21" i="45" s="1"/>
  <c r="AC21" i="45" s="1"/>
  <c r="AE22" i="37" a="1"/>
  <c r="AE22" i="37" s="1"/>
  <c r="AD22" i="37" s="1"/>
  <c r="AC22" i="37" s="1"/>
  <c r="AE65" i="40" a="1"/>
  <c r="AE65" i="40" s="1"/>
  <c r="AD65" i="40" s="1"/>
  <c r="AC65" i="40" s="1"/>
  <c r="AE106" i="54" a="1"/>
  <c r="AE106" i="54" s="1"/>
  <c r="AD106" i="54" s="1"/>
  <c r="AC106" i="54" s="1"/>
  <c r="AE8" i="37" a="1"/>
  <c r="AE8" i="37" s="1"/>
  <c r="AD8" i="37" s="1"/>
  <c r="AC8" i="37" s="1"/>
  <c r="AE93" i="52" a="1"/>
  <c r="AE93" i="52" s="1"/>
  <c r="AD93" i="52" s="1"/>
  <c r="AC93" i="52" s="1"/>
  <c r="AE97" i="34" a="1"/>
  <c r="AE97" i="34" s="1"/>
  <c r="AD97" i="34" s="1"/>
  <c r="AC97" i="34" s="1"/>
  <c r="AE42" i="36" a="1"/>
  <c r="AE42" i="36" s="1"/>
  <c r="AD42" i="36" s="1"/>
  <c r="AC42" i="36" s="1"/>
  <c r="AE31" i="54" a="1"/>
  <c r="AE31" i="54" s="1"/>
  <c r="AD31" i="54" s="1"/>
  <c r="AC31" i="54" s="1"/>
  <c r="AE33" i="48" a="1"/>
  <c r="AE33" i="48" s="1"/>
  <c r="AD33" i="48" s="1"/>
  <c r="AC33" i="48" s="1"/>
  <c r="AE34" i="49" a="1"/>
  <c r="AE34" i="49" s="1"/>
  <c r="AD34" i="49" s="1"/>
  <c r="AC34" i="49" s="1"/>
  <c r="AE53" i="55" a="1"/>
  <c r="AE53" i="55" s="1"/>
  <c r="AD53" i="55" s="1"/>
  <c r="AC53" i="55" s="1"/>
  <c r="AE117" i="57" a="1"/>
  <c r="AE117" i="57" s="1"/>
  <c r="AD117" i="57" s="1"/>
  <c r="AC117" i="57" s="1"/>
  <c r="AE98" i="28" a="1"/>
  <c r="AE98" i="28" s="1"/>
  <c r="AD98" i="28" s="1"/>
  <c r="AC98" i="28" s="1"/>
  <c r="AE57" i="51" a="1"/>
  <c r="AE57" i="51" s="1"/>
  <c r="AD57" i="51" s="1"/>
  <c r="AC57" i="51" s="1"/>
  <c r="AE128" i="50" a="1"/>
  <c r="AE128" i="50" s="1"/>
  <c r="AD128" i="50" s="1"/>
  <c r="AC128" i="50" s="1"/>
  <c r="AE11" i="34" a="1"/>
  <c r="AE11" i="34" s="1"/>
  <c r="AD11" i="34" s="1"/>
  <c r="AC11" i="34" s="1"/>
  <c r="AE46" i="44" a="1"/>
  <c r="AE46" i="44" s="1"/>
  <c r="AD46" i="44" s="1"/>
  <c r="AC46" i="44" s="1"/>
  <c r="AE78" i="50" a="1"/>
  <c r="AE78" i="50" s="1"/>
  <c r="AD78" i="50" s="1"/>
  <c r="AC78" i="50" s="1"/>
  <c r="AE118" i="35" a="1"/>
  <c r="AE118" i="35" s="1"/>
  <c r="AD118" i="35" s="1"/>
  <c r="AC118" i="35" s="1"/>
  <c r="AE18" i="35" a="1"/>
  <c r="AE18" i="35" s="1"/>
  <c r="AD18" i="35" s="1"/>
  <c r="AC18" i="35" s="1"/>
  <c r="AE68" i="28" a="1"/>
  <c r="AE68" i="28" s="1"/>
  <c r="AD68" i="28" s="1"/>
  <c r="AC68" i="28" s="1"/>
  <c r="AE70" i="57" a="1"/>
  <c r="AE70" i="57" s="1"/>
  <c r="AD70" i="57" s="1"/>
  <c r="AC70" i="57" s="1"/>
  <c r="AE123" i="52" a="1"/>
  <c r="AE123" i="52" s="1"/>
  <c r="AD123" i="52" s="1"/>
  <c r="AC123" i="52" s="1"/>
  <c r="AE59" i="44" a="1"/>
  <c r="AE59" i="44" s="1"/>
  <c r="AD59" i="44" s="1"/>
  <c r="AC59" i="44" s="1"/>
  <c r="AE51" i="53" a="1"/>
  <c r="AE51" i="53" s="1"/>
  <c r="AD51" i="53" s="1"/>
  <c r="AC51" i="53" s="1"/>
  <c r="AE43" i="36" a="1"/>
  <c r="AE43" i="36" s="1"/>
  <c r="AD43" i="36" s="1"/>
  <c r="AC43" i="36" s="1"/>
  <c r="AE107" i="44" a="1"/>
  <c r="AE107" i="44" s="1"/>
  <c r="AD107" i="44" s="1"/>
  <c r="AC107" i="44" s="1"/>
  <c r="AE99" i="59" a="1"/>
  <c r="AE99" i="59" s="1"/>
  <c r="AD99" i="59" s="1"/>
  <c r="AC99" i="59" s="1"/>
  <c r="AE27" i="58" a="1"/>
  <c r="AE27" i="58" s="1"/>
  <c r="AD27" i="58" s="1"/>
  <c r="AC27" i="58" s="1"/>
  <c r="AE91" i="58" a="1"/>
  <c r="AE91" i="58" s="1"/>
  <c r="AD91" i="58" s="1"/>
  <c r="AC91" i="58" s="1"/>
  <c r="AE19" i="53" a="1"/>
  <c r="AE19" i="53" s="1"/>
  <c r="AD19" i="53" s="1"/>
  <c r="AC19" i="53" s="1"/>
  <c r="AE56" i="59" a="1"/>
  <c r="AE56" i="59" s="1"/>
  <c r="AD56" i="59" s="1"/>
  <c r="AC56" i="59" s="1"/>
  <c r="AE104" i="28" a="1"/>
  <c r="AE104" i="28" s="1"/>
  <c r="AD104" i="28" s="1"/>
  <c r="AC104" i="28" s="1"/>
  <c r="AE13" i="32" a="1"/>
  <c r="AE13" i="32" s="1"/>
  <c r="AD13" i="32" s="1"/>
  <c r="AC13" i="32" s="1"/>
  <c r="AE25" i="31" a="1"/>
  <c r="AE25" i="31" s="1"/>
  <c r="AD25" i="31" s="1"/>
  <c r="AC25" i="31" s="1"/>
  <c r="AE37" i="35" a="1"/>
  <c r="AE37" i="35" s="1"/>
  <c r="AD37" i="35" s="1"/>
  <c r="AC37" i="35" s="1"/>
  <c r="AE34" i="53" a="1"/>
  <c r="AE34" i="53" s="1"/>
  <c r="AD34" i="53" s="1"/>
  <c r="AC34" i="53" s="1"/>
  <c r="AE10" i="48" a="1"/>
  <c r="AE10" i="48" s="1"/>
  <c r="AD10" i="48" s="1"/>
  <c r="AC10" i="48" s="1"/>
  <c r="AE57" i="53" a="1"/>
  <c r="AE57" i="53" s="1"/>
  <c r="AD57" i="53" s="1"/>
  <c r="AC57" i="53" s="1"/>
  <c r="AE75" i="12" a="1"/>
  <c r="AE75" i="12" s="1"/>
  <c r="AD75" i="12" s="1"/>
  <c r="AC75" i="12" s="1"/>
  <c r="AE57" i="35" a="1"/>
  <c r="AE57" i="35" s="1"/>
  <c r="AD57" i="35" s="1"/>
  <c r="AC57" i="35" s="1"/>
  <c r="AE16" i="30" a="1"/>
  <c r="AE16" i="30" s="1"/>
  <c r="AD16" i="30" s="1"/>
  <c r="AC16" i="30" s="1"/>
  <c r="AE102" i="35" a="1"/>
  <c r="AE102" i="35" s="1"/>
  <c r="AD102" i="35" s="1"/>
  <c r="AC102" i="35" s="1"/>
  <c r="AE53" i="28" a="1"/>
  <c r="AE53" i="28" s="1"/>
  <c r="AD53" i="28" s="1"/>
  <c r="AC53" i="28" s="1"/>
  <c r="AE112" i="32" a="1"/>
  <c r="AE112" i="32" s="1"/>
  <c r="AD112" i="32" s="1"/>
  <c r="AC112" i="32" s="1"/>
  <c r="AE30" i="34" a="1"/>
  <c r="AE30" i="34" s="1"/>
  <c r="AD30" i="34" s="1"/>
  <c r="AC30" i="34" s="1"/>
  <c r="AE63" i="50" a="1"/>
  <c r="AE63" i="50" s="1"/>
  <c r="AD63" i="50" s="1"/>
  <c r="AC63" i="50" s="1"/>
  <c r="AE11" i="46" a="1"/>
  <c r="AE11" i="46" s="1"/>
  <c r="AD11" i="46" s="1"/>
  <c r="AE57" i="47" a="1"/>
  <c r="AE57" i="47" s="1"/>
  <c r="AD57" i="47" s="1"/>
  <c r="AC57" i="47" s="1"/>
  <c r="AE33" i="34" a="1"/>
  <c r="AE33" i="34" s="1"/>
  <c r="AD33" i="34" s="1"/>
  <c r="AC33" i="34" s="1"/>
  <c r="AE6" i="53" a="1"/>
  <c r="AE6" i="53" s="1"/>
  <c r="AD6" i="53" s="1"/>
  <c r="AC6" i="53" s="1"/>
  <c r="AE123" i="34" a="1"/>
  <c r="AE123" i="34" s="1"/>
  <c r="AD123" i="34" s="1"/>
  <c r="AC123" i="34" s="1"/>
  <c r="AE115" i="37" a="1"/>
  <c r="AE115" i="37" s="1"/>
  <c r="AD115" i="37" s="1"/>
  <c r="AC115" i="37" s="1"/>
  <c r="AE107" i="36" a="1"/>
  <c r="AE107" i="36" s="1"/>
  <c r="AD107" i="36" s="1"/>
  <c r="AC107" i="36" s="1"/>
  <c r="AE99" i="31" a="1"/>
  <c r="AE99" i="31" s="1"/>
  <c r="AD99" i="31" s="1"/>
  <c r="AC99" i="31" s="1"/>
  <c r="AE35" i="55" a="1"/>
  <c r="AE35" i="55" s="1"/>
  <c r="AD35" i="55" s="1"/>
  <c r="AC35" i="55" s="1"/>
  <c r="AE83" i="47" a="1"/>
  <c r="AE83" i="47" s="1"/>
  <c r="AD83" i="47" s="1"/>
  <c r="AC83" i="47" s="1"/>
  <c r="AE126" i="34" a="1"/>
  <c r="AE126" i="34" s="1"/>
  <c r="AD126" i="34" s="1"/>
  <c r="AC126" i="34" s="1"/>
  <c r="AE74" i="50" a="1"/>
  <c r="AE74" i="50" s="1"/>
  <c r="AD74" i="50" s="1"/>
  <c r="AC74" i="50" s="1"/>
  <c r="AE18" i="41" a="1"/>
  <c r="AE18" i="41" s="1"/>
  <c r="AD18" i="41" s="1"/>
  <c r="AC18" i="41" s="1"/>
  <c r="AE117" i="55" a="1"/>
  <c r="AE117" i="55" s="1"/>
  <c r="AD117" i="55" s="1"/>
  <c r="AC117" i="55" s="1"/>
  <c r="AE98" i="51" a="1"/>
  <c r="AE98" i="51" s="1"/>
  <c r="AD98" i="51" s="1"/>
  <c r="AC98" i="51" s="1"/>
  <c r="AE9" i="53" a="1"/>
  <c r="AE9" i="53" s="1"/>
  <c r="AD9" i="53" s="1"/>
  <c r="AC9" i="53" s="1"/>
  <c r="AE58" i="56" a="1"/>
  <c r="AE58" i="56" s="1"/>
  <c r="AD58" i="56" s="1"/>
  <c r="AC58" i="56" s="1"/>
  <c r="AE71" i="57" a="1"/>
  <c r="AE71" i="57" s="1"/>
  <c r="AD71" i="57" s="1"/>
  <c r="AC71" i="57" s="1"/>
  <c r="AE65" i="56" a="1"/>
  <c r="AE65" i="56" s="1"/>
  <c r="AD65" i="56" s="1"/>
  <c r="AC65" i="56" s="1"/>
  <c r="AE34" i="59" a="1"/>
  <c r="AE34" i="59" s="1"/>
  <c r="AD34" i="59" s="1"/>
  <c r="AC34" i="59" s="1"/>
  <c r="AE85" i="53" a="1"/>
  <c r="AE85" i="53" s="1"/>
  <c r="AD85" i="53" s="1"/>
  <c r="AC85" i="53" s="1"/>
  <c r="AE120" i="37" a="1"/>
  <c r="AE120" i="37" s="1"/>
  <c r="AD120" i="37" s="1"/>
  <c r="AC120" i="37" s="1"/>
  <c r="AE87" i="57" a="1"/>
  <c r="AE87" i="57" s="1"/>
  <c r="AD87" i="57" s="1"/>
  <c r="AC87" i="57" s="1"/>
  <c r="AE29" i="58" a="1"/>
  <c r="AE29" i="58" s="1"/>
  <c r="AD29" i="58" s="1"/>
  <c r="AC29" i="58" s="1"/>
  <c r="AE118" i="33" a="1"/>
  <c r="AE118" i="33" s="1"/>
  <c r="AD118" i="33" s="1"/>
  <c r="AC118" i="33" s="1"/>
  <c r="AE78" i="12" a="1"/>
  <c r="AE78" i="12" s="1"/>
  <c r="AD78" i="12" s="1"/>
  <c r="AC78" i="12" s="1"/>
  <c r="AE16" i="54" a="1"/>
  <c r="AE16" i="54" s="1"/>
  <c r="AD16" i="54" s="1"/>
  <c r="AC16" i="54" s="1"/>
  <c r="AE63" i="48" a="1"/>
  <c r="AE63" i="48" s="1"/>
  <c r="AD63" i="48" s="1"/>
  <c r="AC63" i="48" s="1"/>
  <c r="AE46" i="56" a="1"/>
  <c r="AE46" i="56" s="1"/>
  <c r="AD46" i="56" s="1"/>
  <c r="AC46" i="56" s="1"/>
  <c r="AE48" i="56" a="1"/>
  <c r="AE48" i="56" s="1"/>
  <c r="AD48" i="56" s="1"/>
  <c r="AC48" i="56" s="1"/>
  <c r="AE22" i="51" a="1"/>
  <c r="AE22" i="51" s="1"/>
  <c r="AD22" i="51" s="1"/>
  <c r="AC22" i="51" s="1"/>
  <c r="AE47" i="34" a="1"/>
  <c r="AE47" i="34" s="1"/>
  <c r="AD47" i="34" s="1"/>
  <c r="AC47" i="34" s="1"/>
  <c r="AE113" i="34" a="1"/>
  <c r="AE113" i="34" s="1"/>
  <c r="AD113" i="34" s="1"/>
  <c r="AC113" i="34" s="1"/>
  <c r="AE125" i="34" a="1"/>
  <c r="AE125" i="34" s="1"/>
  <c r="AD125" i="34" s="1"/>
  <c r="AC125" i="34" s="1"/>
  <c r="AE110" i="36" a="1"/>
  <c r="AE110" i="36" s="1"/>
  <c r="AD110" i="36" s="1"/>
  <c r="AC110" i="36" s="1"/>
  <c r="AE123" i="58" a="1"/>
  <c r="AE123" i="58" s="1"/>
  <c r="AD123" i="58" s="1"/>
  <c r="AC123" i="58" s="1"/>
  <c r="AE43" i="54" a="1"/>
  <c r="AE43" i="54" s="1"/>
  <c r="AD43" i="54" s="1"/>
  <c r="AC43" i="54" s="1"/>
  <c r="AE99" i="47" a="1"/>
  <c r="AE99" i="47" s="1"/>
  <c r="AD99" i="47" s="1"/>
  <c r="AC99" i="47" s="1"/>
  <c r="AE99" i="53" a="1"/>
  <c r="AE99" i="53" s="1"/>
  <c r="AD99" i="53" s="1"/>
  <c r="AC99" i="53" s="1"/>
  <c r="AE91" i="32" a="1"/>
  <c r="AE91" i="32" s="1"/>
  <c r="AD91" i="32" s="1"/>
  <c r="AC91" i="32" s="1"/>
  <c r="AE83" i="59" a="1"/>
  <c r="AE83" i="59" s="1"/>
  <c r="AD83" i="59" s="1"/>
  <c r="AC83" i="59" s="1"/>
  <c r="AE117" i="31" a="1"/>
  <c r="AE117" i="31" s="1"/>
  <c r="AD117" i="31" s="1"/>
  <c r="AC117" i="31" s="1"/>
  <c r="AE9" i="28" a="1"/>
  <c r="AE9" i="28" s="1"/>
  <c r="AD9" i="28" s="1"/>
  <c r="AC9" i="28" s="1"/>
  <c r="AE5" i="45" a="1"/>
  <c r="AE5" i="45" s="1"/>
  <c r="AD5" i="45" s="1"/>
  <c r="AC5" i="45" s="1"/>
  <c r="AE128" i="58" a="1"/>
  <c r="AE128" i="58" s="1"/>
  <c r="AD128" i="58" s="1"/>
  <c r="AC128" i="58" s="1"/>
  <c r="AE122" i="38" a="1"/>
  <c r="AE122" i="38" s="1"/>
  <c r="AD122" i="38" s="1"/>
  <c r="AC122" i="38" s="1"/>
  <c r="AE39" i="59" a="1"/>
  <c r="AE39" i="59" s="1"/>
  <c r="AD39" i="59" s="1"/>
  <c r="AC39" i="59" s="1"/>
  <c r="AE74" i="52" a="1"/>
  <c r="AE74" i="52" s="1"/>
  <c r="AD74" i="52" s="1"/>
  <c r="AC74" i="52" s="1"/>
  <c r="AE64" i="44" a="1"/>
  <c r="AE64" i="44" s="1"/>
  <c r="AD64" i="44" s="1"/>
  <c r="AC64" i="44" s="1"/>
  <c r="AE120" i="33" a="1"/>
  <c r="AE120" i="33" s="1"/>
  <c r="AD120" i="33" s="1"/>
  <c r="AC120" i="33" s="1"/>
  <c r="AE8" i="28" a="1"/>
  <c r="AE8" i="28" s="1"/>
  <c r="AD8" i="28" s="1"/>
  <c r="AC8" i="28" s="1"/>
  <c r="AE22" i="45" a="1"/>
  <c r="AE22" i="45" s="1"/>
  <c r="AD22" i="45" s="1"/>
  <c r="AC22" i="45" s="1"/>
  <c r="AE22" i="55" a="1"/>
  <c r="AE22" i="55" s="1"/>
  <c r="AD22" i="55" s="1"/>
  <c r="AC22" i="55" s="1"/>
  <c r="AE3" i="43" a="1"/>
  <c r="AE3" i="43" s="1"/>
  <c r="AD3" i="43" s="1"/>
  <c r="AC3" i="43" s="1"/>
  <c r="AE16" i="36" a="1"/>
  <c r="AE16" i="36" s="1"/>
  <c r="AD16" i="36" s="1"/>
  <c r="AC16" i="36" s="1"/>
  <c r="AE3" i="53" a="1"/>
  <c r="AE3" i="53" s="1"/>
  <c r="AD3" i="53" s="1"/>
  <c r="AC3" i="53" s="1"/>
  <c r="AE90" i="46" a="1"/>
  <c r="AE90" i="46" s="1"/>
  <c r="AD90" i="46" s="1"/>
  <c r="AE110" i="58" a="1"/>
  <c r="AE110" i="58" s="1"/>
  <c r="AD110" i="58" s="1"/>
  <c r="AC110" i="58" s="1"/>
  <c r="AE66" i="35" a="1"/>
  <c r="AE66" i="35" s="1"/>
  <c r="AD66" i="35" s="1"/>
  <c r="AC66" i="35" s="1"/>
  <c r="AE17" i="40" a="1"/>
  <c r="AE17" i="40" s="1"/>
  <c r="AD17" i="40" s="1"/>
  <c r="AC17" i="40" s="1"/>
  <c r="AE30" i="58" a="1"/>
  <c r="AE30" i="58" s="1"/>
  <c r="AD30" i="58" s="1"/>
  <c r="AC30" i="58" s="1"/>
  <c r="AE8" i="57" a="1"/>
  <c r="AE8" i="57" s="1"/>
  <c r="AD8" i="57" s="1"/>
  <c r="AC8" i="57" s="1"/>
  <c r="AE7" i="33" a="1"/>
  <c r="AE7" i="33" s="1"/>
  <c r="AD7" i="33" s="1"/>
  <c r="AC7" i="33" s="1"/>
  <c r="AE38" i="37" a="1"/>
  <c r="AE38" i="37" s="1"/>
  <c r="AD38" i="37" s="1"/>
  <c r="AC38" i="37" s="1"/>
  <c r="AE59" i="36" a="1"/>
  <c r="AE59" i="36" s="1"/>
  <c r="AD59" i="36" s="1"/>
  <c r="AC59" i="36" s="1"/>
  <c r="AE59" i="56" a="1"/>
  <c r="AE59" i="56" s="1"/>
  <c r="AD59" i="56" s="1"/>
  <c r="AC59" i="56" s="1"/>
  <c r="AE51" i="57" a="1"/>
  <c r="AE51" i="57" s="1"/>
  <c r="AD51" i="57" s="1"/>
  <c r="AC51" i="57" s="1"/>
  <c r="AE43" i="44" a="1"/>
  <c r="AE43" i="44" s="1"/>
  <c r="AD43" i="44" s="1"/>
  <c r="AC43" i="44" s="1"/>
  <c r="AE35" i="33" a="1"/>
  <c r="AE35" i="33" s="1"/>
  <c r="AD35" i="33" s="1"/>
  <c r="AC35" i="33" s="1"/>
  <c r="AE27" i="52" a="1"/>
  <c r="AE27" i="52" s="1"/>
  <c r="AD27" i="52" s="1"/>
  <c r="AC27" i="52" s="1"/>
  <c r="AE91" i="30" a="1"/>
  <c r="AE91" i="30" s="1"/>
  <c r="AD91" i="30" s="1"/>
  <c r="AC91" i="30" s="1"/>
  <c r="AE19" i="35" a="1"/>
  <c r="AE19" i="35" s="1"/>
  <c r="AD19" i="35" s="1"/>
  <c r="AC19" i="35" s="1"/>
  <c r="AE96" i="36" a="1"/>
  <c r="AE96" i="36" s="1"/>
  <c r="AD96" i="36" s="1"/>
  <c r="AC96" i="36" s="1"/>
  <c r="AE93" i="56" a="1"/>
  <c r="AE93" i="56" s="1"/>
  <c r="AD93" i="56" s="1"/>
  <c r="AC93" i="56" s="1"/>
  <c r="AE105" i="33" a="1"/>
  <c r="AE105" i="33" s="1"/>
  <c r="AD105" i="33" s="1"/>
  <c r="AC105" i="33" s="1"/>
  <c r="AE120" i="43" a="1"/>
  <c r="AE120" i="43" s="1"/>
  <c r="AD120" i="43" s="1"/>
  <c r="AC120" i="43" s="1"/>
  <c r="AE50" i="41" a="1"/>
  <c r="AE50" i="41" s="1"/>
  <c r="AD50" i="41" s="1"/>
  <c r="AC50" i="41" s="1"/>
  <c r="AE13" i="44" a="1"/>
  <c r="AE13" i="44" s="1"/>
  <c r="AD13" i="44" s="1"/>
  <c r="AC13" i="44" s="1"/>
  <c r="AE74" i="58" a="1"/>
  <c r="AE74" i="58" s="1"/>
  <c r="AD74" i="58" s="1"/>
  <c r="AC74" i="58" s="1"/>
  <c r="AE90" i="56" a="1"/>
  <c r="AE90" i="56" s="1"/>
  <c r="AD90" i="56" s="1"/>
  <c r="AC90" i="56" s="1"/>
  <c r="AE72" i="57" a="1"/>
  <c r="AE72" i="57" s="1"/>
  <c r="AD72" i="57" s="1"/>
  <c r="AC72" i="57" s="1"/>
  <c r="AE50" i="47" a="1"/>
  <c r="AE50" i="47" s="1"/>
  <c r="AD50" i="47" s="1"/>
  <c r="AC50" i="47" s="1"/>
  <c r="AE96" i="32" a="1"/>
  <c r="AE96" i="32" s="1"/>
  <c r="AD96" i="32" s="1"/>
  <c r="AC96" i="32" s="1"/>
  <c r="AE30" i="48" a="1"/>
  <c r="AE30" i="48" s="1"/>
  <c r="AD30" i="48" s="1"/>
  <c r="AC30" i="48" s="1"/>
  <c r="AE11" i="50" a="1"/>
  <c r="AE11" i="50" s="1"/>
  <c r="AD11" i="50" s="1"/>
  <c r="AC11" i="50" s="1"/>
  <c r="AE105" i="49" a="1"/>
  <c r="AE105" i="49" s="1"/>
  <c r="AD105" i="49" s="1"/>
  <c r="AC105" i="49" s="1"/>
  <c r="AE65" i="32" a="1"/>
  <c r="AE65" i="32" s="1"/>
  <c r="AD65" i="32" s="1"/>
  <c r="AC65" i="32" s="1"/>
  <c r="AE97" i="36" a="1"/>
  <c r="AE97" i="36" s="1"/>
  <c r="AD97" i="36" s="1"/>
  <c r="AC97" i="36" s="1"/>
  <c r="AE113" i="44" a="1"/>
  <c r="AE113" i="44" s="1"/>
  <c r="AD113" i="44" s="1"/>
  <c r="AC113" i="44" s="1"/>
  <c r="AE6" i="28" a="1"/>
  <c r="AE6" i="28" s="1"/>
  <c r="AD6" i="28" s="1"/>
  <c r="AC6" i="28" s="1"/>
  <c r="AE123" i="54" a="1"/>
  <c r="AE123" i="54" s="1"/>
  <c r="AD123" i="54" s="1"/>
  <c r="AC123" i="54" s="1"/>
  <c r="AE115" i="45" a="1"/>
  <c r="AE115" i="45" s="1"/>
  <c r="AD115" i="45" s="1"/>
  <c r="AC115" i="45" s="1"/>
  <c r="AE35" i="57" a="1"/>
  <c r="AE35" i="57" s="1"/>
  <c r="AD35" i="57" s="1"/>
  <c r="AC35" i="57" s="1"/>
  <c r="AE27" i="34" a="1"/>
  <c r="AE27" i="34" s="1"/>
  <c r="AD27" i="34" s="1"/>
  <c r="AC27" i="34" s="1"/>
  <c r="AE27" i="38" a="1"/>
  <c r="AE27" i="38" s="1"/>
  <c r="AD27" i="38" s="1"/>
  <c r="AC27" i="38" s="1"/>
  <c r="AE83" i="28" a="1"/>
  <c r="AE83" i="28" s="1"/>
  <c r="AD83" i="28" s="1"/>
  <c r="AC83" i="28" s="1"/>
  <c r="AE19" i="45" a="1"/>
  <c r="AE19" i="45" s="1"/>
  <c r="AD19" i="45" s="1"/>
  <c r="AC19" i="45" s="1"/>
  <c r="AE101" i="31" a="1"/>
  <c r="AE101" i="31" s="1"/>
  <c r="AD101" i="31" s="1"/>
  <c r="AC101" i="31" s="1"/>
  <c r="AE103" i="28" a="1"/>
  <c r="AE103" i="28" s="1"/>
  <c r="AD103" i="28" s="1"/>
  <c r="AC103" i="28" s="1"/>
  <c r="AE66" i="41" a="1"/>
  <c r="AE66" i="41" s="1"/>
  <c r="AD66" i="41" s="1"/>
  <c r="AC66" i="41" s="1"/>
  <c r="AE129" i="36" a="1"/>
  <c r="AE129" i="36" s="1"/>
  <c r="AD129" i="36" s="1"/>
  <c r="AC129" i="36" s="1"/>
  <c r="AE24" i="55" a="1"/>
  <c r="AE24" i="55" s="1"/>
  <c r="AD24" i="55" s="1"/>
  <c r="AC24" i="55" s="1"/>
  <c r="AE23" i="37" a="1"/>
  <c r="AE23" i="37" s="1"/>
  <c r="AD23" i="37" s="1"/>
  <c r="AC23" i="37" s="1"/>
  <c r="AE18" i="57" a="1"/>
  <c r="AE18" i="57" s="1"/>
  <c r="AD18" i="57" s="1"/>
  <c r="AC18" i="57" s="1"/>
  <c r="AE95" i="34" a="1"/>
  <c r="AE95" i="34" s="1"/>
  <c r="AD95" i="34" s="1"/>
  <c r="AC95" i="34" s="1"/>
  <c r="AE68" i="33" a="1"/>
  <c r="AE68" i="33" s="1"/>
  <c r="AD68" i="33" s="1"/>
  <c r="AC68" i="33" s="1"/>
  <c r="AE42" i="38" a="1"/>
  <c r="AE42" i="38" s="1"/>
  <c r="AD42" i="38" s="1"/>
  <c r="AC42" i="38" s="1"/>
  <c r="AE106" i="30" a="1"/>
  <c r="AE106" i="30" s="1"/>
  <c r="AD106" i="30" s="1"/>
  <c r="AC106" i="30" s="1"/>
  <c r="AE120" i="49" a="1"/>
  <c r="AE120" i="49" s="1"/>
  <c r="AD120" i="49" s="1"/>
  <c r="AC120" i="49" s="1"/>
  <c r="AE64" i="46" a="1"/>
  <c r="AE64" i="46" s="1"/>
  <c r="AD64" i="46" s="1"/>
  <c r="AE46" i="50" a="1"/>
  <c r="AE46" i="50" s="1"/>
  <c r="AD46" i="50" s="1"/>
  <c r="AC46" i="50" s="1"/>
  <c r="AE14" i="58" a="1"/>
  <c r="AE14" i="58" s="1"/>
  <c r="AD14" i="58" s="1"/>
  <c r="AC14" i="58" s="1"/>
  <c r="AE119" i="35" a="1"/>
  <c r="AE119" i="35" s="1"/>
  <c r="AD119" i="35" s="1"/>
  <c r="AC119" i="35" s="1"/>
  <c r="AE104" i="37" a="1"/>
  <c r="AE104" i="37" s="1"/>
  <c r="AD104" i="37" s="1"/>
  <c r="AC104" i="37" s="1"/>
  <c r="AE42" i="30" a="1"/>
  <c r="AE42" i="30" s="1"/>
  <c r="AD42" i="30" s="1"/>
  <c r="AC42" i="30" s="1"/>
  <c r="AE5" i="35" a="1"/>
  <c r="AE5" i="35" s="1"/>
  <c r="AD5" i="35" s="1"/>
  <c r="AC5" i="35" s="1"/>
  <c r="AE15" i="46" a="1"/>
  <c r="AE15" i="46" s="1"/>
  <c r="AD15" i="46" s="1"/>
  <c r="AE104" i="53" a="1"/>
  <c r="AE104" i="53" s="1"/>
  <c r="AD104" i="53" s="1"/>
  <c r="AC104" i="53" s="1"/>
  <c r="AE14" i="56" a="1"/>
  <c r="AE14" i="56" s="1"/>
  <c r="AD14" i="56" s="1"/>
  <c r="AC14" i="56" s="1"/>
  <c r="AE70" i="35" a="1"/>
  <c r="AE70" i="35" s="1"/>
  <c r="AD70" i="35" s="1"/>
  <c r="AC70" i="35" s="1"/>
  <c r="AE70" i="47" a="1"/>
  <c r="AE70" i="47" s="1"/>
  <c r="AD70" i="47" s="1"/>
  <c r="AC70" i="47" s="1"/>
  <c r="AE115" i="53" a="1"/>
  <c r="AE115" i="53" s="1"/>
  <c r="AD115" i="53" s="1"/>
  <c r="AC115" i="53" s="1"/>
  <c r="AE115" i="55" a="1"/>
  <c r="AE115" i="55" s="1"/>
  <c r="AD115" i="55" s="1"/>
  <c r="AC115" i="55" s="1"/>
  <c r="AE43" i="32" a="1"/>
  <c r="AE43" i="32" s="1"/>
  <c r="AD43" i="32" s="1"/>
  <c r="AC43" i="32" s="1"/>
  <c r="AE43" i="48" a="1"/>
  <c r="AE43" i="48" s="1"/>
  <c r="AD43" i="48" s="1"/>
  <c r="AC43" i="48" s="1"/>
  <c r="AE99" i="55" a="1"/>
  <c r="AE99" i="55" s="1"/>
  <c r="AD99" i="55" s="1"/>
  <c r="AC99" i="55" s="1"/>
  <c r="AE91" i="52" a="1"/>
  <c r="AE91" i="52" s="1"/>
  <c r="AD91" i="52" s="1"/>
  <c r="AC91" i="52" s="1"/>
  <c r="AE27" i="54" a="1"/>
  <c r="AE27" i="54" s="1"/>
  <c r="AD27" i="54" s="1"/>
  <c r="AC27" i="54" s="1"/>
  <c r="AE19" i="51" a="1"/>
  <c r="AE19" i="51" s="1"/>
  <c r="AD19" i="51" s="1"/>
  <c r="AC19" i="51" s="1"/>
  <c r="AE19" i="31" a="1"/>
  <c r="AE19" i="31" s="1"/>
  <c r="AD19" i="31" s="1"/>
  <c r="AC19" i="31" s="1"/>
  <c r="AE45" i="12" a="1"/>
  <c r="AE45" i="12" s="1"/>
  <c r="AD45" i="12" s="1"/>
  <c r="AC45" i="12" s="1"/>
  <c r="AE95" i="48" a="1"/>
  <c r="AE95" i="48" s="1"/>
  <c r="AD95" i="48" s="1"/>
  <c r="AC95" i="48" s="1"/>
  <c r="AE24" i="53" a="1"/>
  <c r="AE24" i="53" s="1"/>
  <c r="AD24" i="53" s="1"/>
  <c r="AC24" i="53" s="1"/>
  <c r="AE29" i="54" a="1"/>
  <c r="AE29" i="54" s="1"/>
  <c r="AD29" i="54" s="1"/>
  <c r="AC29" i="54" s="1"/>
  <c r="AE103" i="57" a="1"/>
  <c r="AE103" i="57" s="1"/>
  <c r="AD103" i="57" s="1"/>
  <c r="AC103" i="57" s="1"/>
  <c r="AE23" i="49" a="1"/>
  <c r="AE23" i="49" s="1"/>
  <c r="AD23" i="49" s="1"/>
  <c r="AC23" i="49" s="1"/>
  <c r="AE10" i="58" a="1"/>
  <c r="AE10" i="58" s="1"/>
  <c r="AD10" i="58" s="1"/>
  <c r="AC10" i="58" s="1"/>
  <c r="AE121" i="35" a="1"/>
  <c r="AE121" i="35" s="1"/>
  <c r="AD121" i="35" s="1"/>
  <c r="AC121" i="35" s="1"/>
  <c r="AE67" i="45" a="1"/>
  <c r="AE67" i="45" s="1"/>
  <c r="AD67" i="45" s="1"/>
  <c r="AC67" i="45" s="1"/>
  <c r="AE30" i="56" a="1"/>
  <c r="AE30" i="56" s="1"/>
  <c r="AD30" i="56" s="1"/>
  <c r="AC30" i="56" s="1"/>
  <c r="AE39" i="53" a="1"/>
  <c r="AE39" i="53" s="1"/>
  <c r="AD39" i="53" s="1"/>
  <c r="AC39" i="53" s="1"/>
  <c r="AE54" i="31" a="1"/>
  <c r="AE54" i="31" s="1"/>
  <c r="AD54" i="31" s="1"/>
  <c r="AC54" i="31" s="1"/>
  <c r="AE103" i="53" a="1"/>
  <c r="AE103" i="53" s="1"/>
  <c r="AD103" i="53" s="1"/>
  <c r="AC103" i="53" s="1"/>
  <c r="AE96" i="58" a="1"/>
  <c r="AE96" i="58" s="1"/>
  <c r="AD96" i="58" s="1"/>
  <c r="AC96" i="58" s="1"/>
  <c r="AE18" i="37" a="1"/>
  <c r="AE18" i="37" s="1"/>
  <c r="AD18" i="37" s="1"/>
  <c r="AC18" i="37" s="1"/>
  <c r="AE11" i="54" a="1"/>
  <c r="AE11" i="54" s="1"/>
  <c r="AD11" i="54" s="1"/>
  <c r="AC11" i="54" s="1"/>
  <c r="AE38" i="33" a="1"/>
  <c r="AE38" i="33" s="1"/>
  <c r="AD38" i="33" s="1"/>
  <c r="AC38" i="33" s="1"/>
  <c r="AE122" i="12" a="1"/>
  <c r="AE122" i="12" s="1"/>
  <c r="AD122" i="12" s="1"/>
  <c r="AE26" i="58" a="1"/>
  <c r="AE26" i="58" s="1"/>
  <c r="AD26" i="58" s="1"/>
  <c r="AC26" i="58" s="1"/>
  <c r="AE90" i="34" a="1"/>
  <c r="AE90" i="34" s="1"/>
  <c r="AD90" i="34" s="1"/>
  <c r="AC90" i="34" s="1"/>
  <c r="AE78" i="56" a="1"/>
  <c r="AE78" i="56" s="1"/>
  <c r="AD78" i="56" s="1"/>
  <c r="AC78" i="56" s="1"/>
  <c r="AE6" i="49" a="1"/>
  <c r="AE6" i="49" s="1"/>
  <c r="AD6" i="49" s="1"/>
  <c r="AC6" i="49" s="1"/>
  <c r="AE70" i="28" a="1"/>
  <c r="AE70" i="28" s="1"/>
  <c r="AD70" i="28" s="1"/>
  <c r="AC70" i="28" s="1"/>
  <c r="AE115" i="51" a="1"/>
  <c r="AE115" i="51" s="1"/>
  <c r="AD115" i="51" s="1"/>
  <c r="AC115" i="51" s="1"/>
  <c r="AE51" i="55" a="1"/>
  <c r="AE51" i="55" s="1"/>
  <c r="AD51" i="55" s="1"/>
  <c r="AC51" i="55" s="1"/>
  <c r="AE107" i="54" a="1"/>
  <c r="AE107" i="54" s="1"/>
  <c r="AD107" i="54" s="1"/>
  <c r="AC107" i="54" s="1"/>
  <c r="AE43" i="56" a="1"/>
  <c r="AE43" i="56" s="1"/>
  <c r="AD43" i="56" s="1"/>
  <c r="AC43" i="56" s="1"/>
  <c r="AE99" i="28" a="1"/>
  <c r="AE99" i="28" s="1"/>
  <c r="AD99" i="28" s="1"/>
  <c r="AC99" i="28" s="1"/>
  <c r="AE91" i="56" a="1"/>
  <c r="AE91" i="56" s="1"/>
  <c r="AD91" i="56" s="1"/>
  <c r="AC91" i="56" s="1"/>
  <c r="AE91" i="12" a="1"/>
  <c r="AE91" i="12" s="1"/>
  <c r="AD91" i="12" s="1"/>
  <c r="AC91" i="12" s="1"/>
  <c r="AE124" i="44" a="1"/>
  <c r="AE124" i="44" s="1"/>
  <c r="AD124" i="44" s="1"/>
  <c r="AC124" i="44" s="1"/>
  <c r="AE124" i="52" a="1"/>
  <c r="AE124" i="52" s="1"/>
  <c r="AD124" i="52" s="1"/>
  <c r="AC124" i="52" s="1"/>
  <c r="AE60" i="54" a="1"/>
  <c r="AE60" i="54" s="1"/>
  <c r="AD60" i="54" s="1"/>
  <c r="AC60" i="54" s="1"/>
  <c r="AE124" i="54" a="1"/>
  <c r="AE124" i="54" s="1"/>
  <c r="AD124" i="54" s="1"/>
  <c r="AC124" i="54" s="1"/>
  <c r="AE60" i="50" a="1"/>
  <c r="AE60" i="50" s="1"/>
  <c r="AD60" i="50" s="1"/>
  <c r="AC60" i="50" s="1"/>
  <c r="AE60" i="44" a="1"/>
  <c r="AE60" i="44" s="1"/>
  <c r="AD60" i="44" s="1"/>
  <c r="AC60" i="44" s="1"/>
  <c r="AE124" i="34" a="1"/>
  <c r="AE124" i="34" s="1"/>
  <c r="AD124" i="34" s="1"/>
  <c r="AC124" i="34" s="1"/>
  <c r="AE60" i="52" a="1"/>
  <c r="AE60" i="52" s="1"/>
  <c r="AD60" i="52" s="1"/>
  <c r="AC60" i="52" s="1"/>
  <c r="AE124" i="56" a="1"/>
  <c r="AE124" i="56" s="1"/>
  <c r="AD124" i="56" s="1"/>
  <c r="AC124" i="56" s="1"/>
  <c r="AE60" i="56" a="1"/>
  <c r="AE60" i="56" s="1"/>
  <c r="AD60" i="56" s="1"/>
  <c r="AC60" i="56" s="1"/>
  <c r="AE124" i="32" a="1"/>
  <c r="AE124" i="32" s="1"/>
  <c r="AD124" i="32" s="1"/>
  <c r="AC124" i="32" s="1"/>
  <c r="AE60" i="48" a="1"/>
  <c r="AE60" i="48" s="1"/>
  <c r="AD60" i="48" s="1"/>
  <c r="AC60" i="48" s="1"/>
  <c r="AE60" i="58" a="1"/>
  <c r="AE60" i="58" s="1"/>
  <c r="AD60" i="58" s="1"/>
  <c r="AC60" i="58" s="1"/>
  <c r="AE52" i="53" a="1"/>
  <c r="AE52" i="53" s="1"/>
  <c r="AD52" i="53" s="1"/>
  <c r="AC52" i="53" s="1"/>
  <c r="AE52" i="47" a="1"/>
  <c r="AE52" i="47" s="1"/>
  <c r="AD52" i="47" s="1"/>
  <c r="AC52" i="47" s="1"/>
  <c r="AE116" i="53" a="1"/>
  <c r="AE116" i="53" s="1"/>
  <c r="AD116" i="53" s="1"/>
  <c r="AC116" i="53" s="1"/>
  <c r="AE52" i="28" a="1"/>
  <c r="AE52" i="28" s="1"/>
  <c r="AD52" i="28" s="1"/>
  <c r="AC52" i="28" s="1"/>
  <c r="AE52" i="57" a="1"/>
  <c r="AE52" i="57" s="1"/>
  <c r="AD52" i="57" s="1"/>
  <c r="AC52" i="57" s="1"/>
  <c r="AE52" i="31" a="1"/>
  <c r="AE52" i="31" s="1"/>
  <c r="AD52" i="31" s="1"/>
  <c r="AC52" i="31" s="1"/>
  <c r="AE116" i="35" a="1"/>
  <c r="AE116" i="35" s="1"/>
  <c r="AD116" i="35" s="1"/>
  <c r="AC116" i="35" s="1"/>
  <c r="AE116" i="49" a="1"/>
  <c r="AE116" i="49" s="1"/>
  <c r="AD116" i="49" s="1"/>
  <c r="AC116" i="49" s="1"/>
  <c r="AE52" i="59" a="1"/>
  <c r="AE52" i="59" s="1"/>
  <c r="AD52" i="59" s="1"/>
  <c r="AC52" i="59" s="1"/>
  <c r="AE116" i="51" a="1"/>
  <c r="AE116" i="51" s="1"/>
  <c r="AD116" i="51" s="1"/>
  <c r="AC116" i="51" s="1"/>
  <c r="AE116" i="37" a="1"/>
  <c r="AE116" i="37" s="1"/>
  <c r="AD116" i="37" s="1"/>
  <c r="AC116" i="37" s="1"/>
  <c r="AE116" i="55" a="1"/>
  <c r="AE116" i="55" s="1"/>
  <c r="AD116" i="55" s="1"/>
  <c r="AC116" i="55" s="1"/>
  <c r="AE52" i="33" a="1"/>
  <c r="AE52" i="33" s="1"/>
  <c r="AD52" i="33" s="1"/>
  <c r="AC52" i="33" s="1"/>
  <c r="AE116" i="59" a="1"/>
  <c r="AE116" i="59" s="1"/>
  <c r="AD116" i="59" s="1"/>
  <c r="AC116" i="59" s="1"/>
  <c r="AE52" i="35" a="1"/>
  <c r="AE52" i="35" s="1"/>
  <c r="AD52" i="35" s="1"/>
  <c r="AC52" i="35" s="1"/>
  <c r="AE116" i="28" a="1"/>
  <c r="AE116" i="28" s="1"/>
  <c r="AD116" i="28" s="1"/>
  <c r="AC116" i="28" s="1"/>
  <c r="AE52" i="37" a="1"/>
  <c r="AE52" i="37" s="1"/>
  <c r="AD52" i="37" s="1"/>
  <c r="AC52" i="37" s="1"/>
  <c r="AE116" i="33" a="1"/>
  <c r="AE116" i="33" s="1"/>
  <c r="AD116" i="33" s="1"/>
  <c r="AC116" i="33" s="1"/>
  <c r="AE108" i="36" a="1"/>
  <c r="AE108" i="36" s="1"/>
  <c r="AD108" i="36" s="1"/>
  <c r="AC108" i="36" s="1"/>
  <c r="AE44" i="42" a="1"/>
  <c r="AE44" i="42" s="1"/>
  <c r="AD44" i="42" s="1"/>
  <c r="AC44" i="42" s="1"/>
  <c r="AE108" i="34" a="1"/>
  <c r="AE108" i="34" s="1"/>
  <c r="AD108" i="34" s="1"/>
  <c r="AC108" i="34" s="1"/>
  <c r="AE44" i="30" a="1"/>
  <c r="AE44" i="30" s="1"/>
  <c r="AD44" i="30" s="1"/>
  <c r="AC44" i="30" s="1"/>
  <c r="AE44" i="36" a="1"/>
  <c r="AE44" i="36" s="1"/>
  <c r="AD44" i="36" s="1"/>
  <c r="AC44" i="36" s="1"/>
  <c r="AE108" i="58" a="1"/>
  <c r="AE108" i="58" s="1"/>
  <c r="AD108" i="58" s="1"/>
  <c r="AC108" i="58" s="1"/>
  <c r="AE44" i="46" a="1"/>
  <c r="AE44" i="46" s="1"/>
  <c r="AD44" i="46" s="1"/>
  <c r="AE44" i="56" a="1"/>
  <c r="AE44" i="56" s="1"/>
  <c r="AD44" i="56" s="1"/>
  <c r="AC44" i="56" s="1"/>
  <c r="AE108" i="56" a="1"/>
  <c r="AE108" i="56" s="1"/>
  <c r="AD108" i="56" s="1"/>
  <c r="AC108" i="56" s="1"/>
  <c r="AE108" i="54" a="1"/>
  <c r="AE108" i="54" s="1"/>
  <c r="AD108" i="54" s="1"/>
  <c r="AC108" i="54" s="1"/>
  <c r="AE44" i="54" a="1"/>
  <c r="AE44" i="54" s="1"/>
  <c r="AD44" i="54" s="1"/>
  <c r="AC44" i="54" s="1"/>
  <c r="AE108" i="12" a="1"/>
  <c r="AE108" i="12" s="1"/>
  <c r="AD108" i="12" s="1"/>
  <c r="AC108" i="12" s="1"/>
  <c r="AE44" i="44" a="1"/>
  <c r="AE44" i="44" s="1"/>
  <c r="AD44" i="44" s="1"/>
  <c r="AC44" i="44" s="1"/>
  <c r="AE36" i="35" a="1"/>
  <c r="AE36" i="35" s="1"/>
  <c r="AD36" i="35" s="1"/>
  <c r="AC36" i="35" s="1"/>
  <c r="AE100" i="47" a="1"/>
  <c r="AE100" i="47" s="1"/>
  <c r="AD100" i="47" s="1"/>
  <c r="AC100" i="47" s="1"/>
  <c r="AE100" i="55" a="1"/>
  <c r="AE100" i="55" s="1"/>
  <c r="AD100" i="55" s="1"/>
  <c r="AC100" i="55" s="1"/>
  <c r="AE36" i="28" a="1"/>
  <c r="AE36" i="28" s="1"/>
  <c r="AD36" i="28" s="1"/>
  <c r="AC36" i="28" s="1"/>
  <c r="AE100" i="31" a="1"/>
  <c r="AE100" i="31" s="1"/>
  <c r="AD100" i="31" s="1"/>
  <c r="AC100" i="31" s="1"/>
  <c r="AE36" i="45" a="1"/>
  <c r="AE36" i="45" s="1"/>
  <c r="AD36" i="45" s="1"/>
  <c r="AC36" i="45" s="1"/>
  <c r="AE100" i="57" a="1"/>
  <c r="AE100" i="57" s="1"/>
  <c r="AD100" i="57" s="1"/>
  <c r="AC100" i="57" s="1"/>
  <c r="AE36" i="57" a="1"/>
  <c r="AE36" i="57" s="1"/>
  <c r="AD36" i="57" s="1"/>
  <c r="AC36" i="57" s="1"/>
  <c r="AE100" i="43" a="1"/>
  <c r="AE100" i="43" s="1"/>
  <c r="AD100" i="43" s="1"/>
  <c r="AC100" i="43" s="1"/>
  <c r="AE36" i="53" a="1"/>
  <c r="AE36" i="53" s="1"/>
  <c r="AD36" i="53" s="1"/>
  <c r="AC36" i="53" s="1"/>
  <c r="AE100" i="53" a="1"/>
  <c r="AE100" i="53" s="1"/>
  <c r="AD100" i="53" s="1"/>
  <c r="AC100" i="53" s="1"/>
  <c r="AE100" i="37" a="1"/>
  <c r="AE100" i="37" s="1"/>
  <c r="AD100" i="37" s="1"/>
  <c r="AC100" i="37" s="1"/>
  <c r="AE100" i="51" a="1"/>
  <c r="AE100" i="51" s="1"/>
  <c r="AD100" i="51" s="1"/>
  <c r="AC100" i="51" s="1"/>
  <c r="AE100" i="45" a="1"/>
  <c r="AE100" i="45" s="1"/>
  <c r="AD100" i="45" s="1"/>
  <c r="AC100" i="45" s="1"/>
  <c r="AE36" i="55" a="1"/>
  <c r="AE36" i="55" s="1"/>
  <c r="AD36" i="55" s="1"/>
  <c r="AC36" i="55" s="1"/>
  <c r="AE100" i="33" a="1"/>
  <c r="AE100" i="33" s="1"/>
  <c r="AD100" i="33" s="1"/>
  <c r="AC100" i="33" s="1"/>
  <c r="AE28" i="56" a="1"/>
  <c r="AE28" i="56" s="1"/>
  <c r="AD28" i="56" s="1"/>
  <c r="AC28" i="56" s="1"/>
  <c r="AE92" i="48" a="1"/>
  <c r="AE92" i="48" s="1"/>
  <c r="AD92" i="48" s="1"/>
  <c r="AC92" i="48" s="1"/>
  <c r="AE28" i="54" a="1"/>
  <c r="AE28" i="54" s="1"/>
  <c r="AD28" i="54" s="1"/>
  <c r="AC28" i="54" s="1"/>
  <c r="AE92" i="32" a="1"/>
  <c r="AE92" i="32" s="1"/>
  <c r="AD92" i="32" s="1"/>
  <c r="AC92" i="32" s="1"/>
  <c r="AE92" i="44" a="1"/>
  <c r="AE92" i="44" s="1"/>
  <c r="AD92" i="44" s="1"/>
  <c r="AC92" i="44" s="1"/>
  <c r="AE92" i="58" a="1"/>
  <c r="AE92" i="58" s="1"/>
  <c r="AD92" i="58" s="1"/>
  <c r="AC92" i="58" s="1"/>
  <c r="AE28" i="50" a="1"/>
  <c r="AE28" i="50" s="1"/>
  <c r="AD28" i="50" s="1"/>
  <c r="AC28" i="50" s="1"/>
  <c r="AE92" i="54" a="1"/>
  <c r="AE92" i="54" s="1"/>
  <c r="AD92" i="54" s="1"/>
  <c r="AC92" i="54" s="1"/>
  <c r="AE28" i="32" a="1"/>
  <c r="AE28" i="32" s="1"/>
  <c r="AD28" i="32" s="1"/>
  <c r="AC28" i="32" s="1"/>
  <c r="AE92" i="52" a="1"/>
  <c r="AE92" i="52" s="1"/>
  <c r="AD92" i="52" s="1"/>
  <c r="AC92" i="52" s="1"/>
  <c r="AE28" i="44" a="1"/>
  <c r="AE28" i="44" s="1"/>
  <c r="AD28" i="44" s="1"/>
  <c r="AC28" i="44" s="1"/>
  <c r="AE28" i="58" a="1"/>
  <c r="AE28" i="58" s="1"/>
  <c r="AD28" i="58" s="1"/>
  <c r="AC28" i="58" s="1"/>
  <c r="AE92" i="36" a="1"/>
  <c r="AE92" i="36" s="1"/>
  <c r="AD92" i="36" s="1"/>
  <c r="AC92" i="36" s="1"/>
  <c r="AE28" i="36" a="1"/>
  <c r="AE28" i="36" s="1"/>
  <c r="AD28" i="36" s="1"/>
  <c r="AC28" i="36" s="1"/>
  <c r="AE20" i="57" a="1"/>
  <c r="AE20" i="57" s="1"/>
  <c r="AD20" i="57" s="1"/>
  <c r="AC20" i="57" s="1"/>
  <c r="AE84" i="37" a="1"/>
  <c r="AE84" i="37" s="1"/>
  <c r="AD84" i="37" s="1"/>
  <c r="AC84" i="37" s="1"/>
  <c r="AE20" i="49" a="1"/>
  <c r="AE20" i="49" s="1"/>
  <c r="AD20" i="49" s="1"/>
  <c r="AC20" i="49" s="1"/>
  <c r="AE20" i="51" a="1"/>
  <c r="AE20" i="51" s="1"/>
  <c r="AD20" i="51" s="1"/>
  <c r="AC20" i="51" s="1"/>
  <c r="AE20" i="28" a="1"/>
  <c r="AE20" i="28" s="1"/>
  <c r="AD20" i="28" s="1"/>
  <c r="AC20" i="28" s="1"/>
  <c r="AE20" i="59" a="1"/>
  <c r="AE20" i="59" s="1"/>
  <c r="AD20" i="59" s="1"/>
  <c r="AC20" i="59" s="1"/>
  <c r="AE20" i="55" a="1"/>
  <c r="AE20" i="55" s="1"/>
  <c r="AD20" i="55" s="1"/>
  <c r="AC20" i="55" s="1"/>
  <c r="AE20" i="33" a="1"/>
  <c r="AE20" i="33" s="1"/>
  <c r="AD20" i="33" s="1"/>
  <c r="AC20" i="33" s="1"/>
  <c r="AE84" i="31" a="1"/>
  <c r="AE84" i="31" s="1"/>
  <c r="AD84" i="31" s="1"/>
  <c r="AC84" i="31" s="1"/>
  <c r="AE84" i="57" a="1"/>
  <c r="AE84" i="57" s="1"/>
  <c r="AD84" i="57" s="1"/>
  <c r="AC84" i="57" s="1"/>
  <c r="AE84" i="35" a="1"/>
  <c r="AE84" i="35" s="1"/>
  <c r="AD84" i="35" s="1"/>
  <c r="AC84" i="35" s="1"/>
  <c r="AE84" i="59" a="1"/>
  <c r="AE84" i="59" s="1"/>
  <c r="AD84" i="59" s="1"/>
  <c r="AC84" i="59" s="1"/>
  <c r="AE84" i="55" a="1"/>
  <c r="AE84" i="55" s="1"/>
  <c r="AD84" i="55" s="1"/>
  <c r="AC84" i="55" s="1"/>
  <c r="AE20" i="53" a="1"/>
  <c r="AE20" i="53" s="1"/>
  <c r="AD20" i="53" s="1"/>
  <c r="AC20" i="53" s="1"/>
  <c r="AE20" i="31" a="1"/>
  <c r="AE20" i="31" s="1"/>
  <c r="AD20" i="31" s="1"/>
  <c r="AC20" i="31" s="1"/>
  <c r="AE84" i="53" a="1"/>
  <c r="AE84" i="53" s="1"/>
  <c r="AD84" i="53" s="1"/>
  <c r="AC84" i="53" s="1"/>
  <c r="AE76" i="54" a="1"/>
  <c r="AE76" i="54" s="1"/>
  <c r="AD76" i="54" s="1"/>
  <c r="AC76" i="54" s="1"/>
  <c r="AE76" i="32" a="1"/>
  <c r="AE76" i="32" s="1"/>
  <c r="AD76" i="32" s="1"/>
  <c r="AC76" i="32" s="1"/>
  <c r="AE12" i="44" a="1"/>
  <c r="AE12" i="44" s="1"/>
  <c r="AD12" i="44" s="1"/>
  <c r="AC12" i="44" s="1"/>
  <c r="AE76" i="56" a="1"/>
  <c r="AE76" i="56" s="1"/>
  <c r="AD76" i="56" s="1"/>
  <c r="AC76" i="56" s="1"/>
  <c r="AE76" i="44" a="1"/>
  <c r="AE76" i="44" s="1"/>
  <c r="AD76" i="44" s="1"/>
  <c r="AC76" i="44" s="1"/>
  <c r="AE12" i="52" a="1"/>
  <c r="AE12" i="52" s="1"/>
  <c r="AD12" i="52" s="1"/>
  <c r="AC12" i="52" s="1"/>
  <c r="AE76" i="58" a="1"/>
  <c r="AE76" i="58" s="1"/>
  <c r="AD76" i="58" s="1"/>
  <c r="AC76" i="58" s="1"/>
  <c r="AE12" i="58" a="1"/>
  <c r="AE12" i="58" s="1"/>
  <c r="AD12" i="58" s="1"/>
  <c r="AC12" i="58" s="1"/>
  <c r="AE76" i="52" a="1"/>
  <c r="AE76" i="52" s="1"/>
  <c r="AD76" i="52" s="1"/>
  <c r="AC76" i="52" s="1"/>
  <c r="AE76" i="42" a="1"/>
  <c r="AE76" i="42" s="1"/>
  <c r="AD76" i="42" s="1"/>
  <c r="AC76" i="42" s="1"/>
  <c r="AE12" i="48" a="1"/>
  <c r="AE12" i="48" s="1"/>
  <c r="AD12" i="48" s="1"/>
  <c r="AC12" i="48" s="1"/>
  <c r="AE12" i="36" a="1"/>
  <c r="AE12" i="36" s="1"/>
  <c r="AD12" i="36" s="1"/>
  <c r="AC12" i="36" s="1"/>
  <c r="AE12" i="38" a="1"/>
  <c r="AE12" i="38" s="1"/>
  <c r="AD12" i="38" s="1"/>
  <c r="AC12" i="38" s="1"/>
  <c r="AE12" i="46" a="1"/>
  <c r="AE12" i="46" s="1"/>
  <c r="AD12" i="46" s="1"/>
  <c r="AE12" i="34" a="1"/>
  <c r="AE12" i="34" s="1"/>
  <c r="AD12" i="34" s="1"/>
  <c r="AC12" i="34" s="1"/>
  <c r="AE12" i="56" a="1"/>
  <c r="AE12" i="56" s="1"/>
  <c r="AD12" i="56" s="1"/>
  <c r="AC12" i="56" s="1"/>
  <c r="AE76" i="30" a="1"/>
  <c r="AE76" i="30" s="1"/>
  <c r="AD76" i="30" s="1"/>
  <c r="AC76" i="30" s="1"/>
  <c r="AE76" i="50" a="1"/>
  <c r="AE76" i="50" s="1"/>
  <c r="AD76" i="50" s="1"/>
  <c r="AC76" i="50" s="1"/>
  <c r="AE12" i="32" a="1"/>
  <c r="AE12" i="32" s="1"/>
  <c r="AD12" i="32" s="1"/>
  <c r="AC12" i="32" s="1"/>
  <c r="AP107" i="12"/>
  <c r="AP99" i="12"/>
  <c r="AP91" i="12"/>
  <c r="AP75" i="12"/>
  <c r="AP71" i="12"/>
  <c r="AS71" i="12" s="1"/>
  <c r="AF71" i="12" s="1"/>
  <c r="AP82" i="12"/>
  <c r="AP74" i="12"/>
  <c r="AP72" i="12"/>
  <c r="AP84" i="12"/>
  <c r="AP95" i="12"/>
  <c r="AP128" i="12"/>
  <c r="AP88" i="12"/>
  <c r="AP77" i="12"/>
  <c r="AP80" i="12"/>
  <c r="AP98" i="12"/>
  <c r="AP85" i="12"/>
  <c r="AS85" i="12" s="1"/>
  <c r="AF85" i="12" s="1"/>
  <c r="AP124" i="12"/>
  <c r="AP120" i="12"/>
  <c r="AP90" i="12"/>
  <c r="AP87" i="12"/>
  <c r="AS87" i="12" s="1"/>
  <c r="AF87" i="12" s="1"/>
  <c r="AD87" i="12" s="1"/>
  <c r="AC87" i="12" s="1"/>
  <c r="AP111" i="12"/>
  <c r="AP109" i="12"/>
  <c r="AP116" i="12"/>
  <c r="AP70" i="12"/>
  <c r="AP117" i="12"/>
  <c r="AP81" i="12"/>
  <c r="AP119" i="12"/>
  <c r="AS119" i="12" s="1"/>
  <c r="AF119" i="12" s="1"/>
  <c r="AP68" i="12"/>
  <c r="AS68" i="12" s="1"/>
  <c r="AF68" i="12" s="1"/>
  <c r="AP86" i="12"/>
  <c r="AP96" i="12"/>
  <c r="AP79" i="12"/>
  <c r="AP104" i="12"/>
  <c r="AS104" i="12" s="1"/>
  <c r="AF104" i="12" s="1"/>
  <c r="AD104" i="12" s="1"/>
  <c r="AC104" i="12" s="1"/>
  <c r="AP67" i="12"/>
  <c r="AS67" i="12" s="1"/>
  <c r="AF67" i="12" s="1"/>
  <c r="AP103" i="12"/>
  <c r="AS103" i="12" s="1"/>
  <c r="AF103" i="12" s="1"/>
  <c r="AP114" i="12"/>
  <c r="AV52" i="28"/>
  <c r="AV91" i="28"/>
  <c r="AV85" i="28"/>
  <c r="AV2" i="28"/>
  <c r="AV3" i="28"/>
  <c r="AV104" i="28"/>
  <c r="AV8" i="28"/>
  <c r="AV71" i="28"/>
  <c r="AV24" i="28"/>
  <c r="AV40" i="28"/>
  <c r="AV106" i="28"/>
  <c r="AV99" i="28"/>
  <c r="AV46" i="28"/>
  <c r="AV74" i="28"/>
  <c r="AV89" i="28"/>
  <c r="AV55" i="28"/>
  <c r="AV72" i="28"/>
  <c r="AV108" i="28"/>
  <c r="AV27" i="28"/>
  <c r="AV76" i="28"/>
  <c r="AV32" i="28"/>
  <c r="AV118" i="28"/>
  <c r="AV10" i="28"/>
  <c r="AV105" i="28"/>
  <c r="AV17" i="28"/>
  <c r="AV11" i="28"/>
  <c r="AV5" i="28"/>
  <c r="AV43" i="28"/>
  <c r="AP106" i="28"/>
  <c r="AS106" i="28" s="1"/>
  <c r="AF106" i="28" s="1"/>
  <c r="AP85" i="28"/>
  <c r="AS85" i="28" s="1"/>
  <c r="AF85" i="28" s="1"/>
  <c r="AP75" i="28"/>
  <c r="AS75" i="28" s="1"/>
  <c r="AF75" i="28" s="1"/>
  <c r="AP100" i="28"/>
  <c r="AS100" i="28" s="1"/>
  <c r="AF100" i="28" s="1"/>
  <c r="AP89" i="28"/>
  <c r="AS89" i="28" s="1"/>
  <c r="AF89" i="28" s="1"/>
  <c r="AP78" i="28"/>
  <c r="AS78" i="28" s="1"/>
  <c r="AF78" i="28" s="1"/>
  <c r="AP73" i="28"/>
  <c r="AS73" i="28" s="1"/>
  <c r="AF73" i="28" s="1"/>
  <c r="AP91" i="28"/>
  <c r="AS91" i="28" s="1"/>
  <c r="AF91" i="28" s="1"/>
  <c r="AP110" i="28"/>
  <c r="AS110" i="28" s="1"/>
  <c r="AF110" i="28" s="1"/>
  <c r="AP98" i="28"/>
  <c r="AS98" i="28" s="1"/>
  <c r="AF98" i="28" s="1"/>
  <c r="AV77" i="28"/>
  <c r="AV93" i="28"/>
  <c r="AP105" i="28"/>
  <c r="AS105" i="28" s="1"/>
  <c r="AF105" i="28" s="1"/>
  <c r="AP111" i="28"/>
  <c r="AS111" i="28" s="1"/>
  <c r="AF111" i="28" s="1"/>
  <c r="AV81" i="30"/>
  <c r="AV112" i="30"/>
  <c r="AV54" i="30"/>
  <c r="AV12" i="30"/>
  <c r="AV18" i="30"/>
  <c r="AP100" i="30"/>
  <c r="AP68" i="30"/>
  <c r="AP91" i="30"/>
  <c r="AP122" i="30"/>
  <c r="AP120" i="30"/>
  <c r="AS120" i="30" s="1"/>
  <c r="AF120" i="30" s="1"/>
  <c r="AP73" i="30"/>
  <c r="AP86" i="30"/>
  <c r="AP74" i="30"/>
  <c r="AP107" i="30"/>
  <c r="AP79" i="30"/>
  <c r="AV115" i="31"/>
  <c r="AV22" i="31"/>
  <c r="AV28" i="31"/>
  <c r="AV48" i="31"/>
  <c r="AV125" i="31"/>
  <c r="AV46" i="31"/>
  <c r="AV2" i="31"/>
  <c r="AV38" i="31"/>
  <c r="AV103" i="31"/>
  <c r="AV9" i="31"/>
  <c r="AV73" i="31"/>
  <c r="AV121" i="31"/>
  <c r="AV85" i="31"/>
  <c r="AV66" i="31"/>
  <c r="AV129" i="31"/>
  <c r="D129" i="31" s="1"/>
  <c r="AV84" i="31"/>
  <c r="AV93" i="31"/>
  <c r="A93" i="31" s="1"/>
  <c r="AV95" i="31"/>
  <c r="D95" i="31" s="1"/>
  <c r="AV19" i="31"/>
  <c r="AV114" i="31"/>
  <c r="AV54" i="31"/>
  <c r="AV78" i="31"/>
  <c r="AV107" i="31"/>
  <c r="AV108" i="31"/>
  <c r="AV128" i="31"/>
  <c r="AV57" i="31"/>
  <c r="AV119" i="31"/>
  <c r="AV69" i="31"/>
  <c r="AV75" i="31"/>
  <c r="AV43" i="31"/>
  <c r="AV34" i="31"/>
  <c r="AV112" i="31"/>
  <c r="AV44" i="31"/>
  <c r="AV109" i="31"/>
  <c r="AV88" i="31"/>
  <c r="AV21" i="31"/>
  <c r="AV59" i="31"/>
  <c r="AV89" i="31"/>
  <c r="AV31" i="31"/>
  <c r="AV71" i="31"/>
  <c r="AV70" i="31"/>
  <c r="AV91" i="31"/>
  <c r="D91" i="31" s="1"/>
  <c r="AV17" i="31"/>
  <c r="AV125" i="30"/>
  <c r="AE59" i="52" a="1"/>
  <c r="AE59" i="52" s="1"/>
  <c r="AD59" i="52" s="1"/>
  <c r="AC59" i="52" s="1"/>
  <c r="AE63" i="58" a="1"/>
  <c r="AE63" i="58" s="1"/>
  <c r="AD63" i="58" s="1"/>
  <c r="AC63" i="58" s="1"/>
  <c r="AE34" i="57" a="1"/>
  <c r="AE34" i="57" s="1"/>
  <c r="AD34" i="57" s="1"/>
  <c r="AC34" i="57" s="1"/>
  <c r="AE25" i="33" a="1"/>
  <c r="AE25" i="33" s="1"/>
  <c r="AD25" i="33" s="1"/>
  <c r="AC25" i="33" s="1"/>
  <c r="AP123" i="28"/>
  <c r="AS123" i="28" s="1"/>
  <c r="AF123" i="28" s="1"/>
  <c r="AD123" i="28" s="1"/>
  <c r="AC123" i="28" s="1"/>
  <c r="AE35" i="35" a="1"/>
  <c r="AE35" i="35" s="1"/>
  <c r="AD35" i="35" s="1"/>
  <c r="AC35" i="35" s="1"/>
  <c r="AE22" i="33" a="1"/>
  <c r="AE22" i="33" s="1"/>
  <c r="AD22" i="33" s="1"/>
  <c r="AC22" i="33" s="1"/>
  <c r="AE9" i="59" a="1"/>
  <c r="AE9" i="59" s="1"/>
  <c r="AD9" i="59" s="1"/>
  <c r="AC9" i="59" s="1"/>
  <c r="AE69" i="59" a="1"/>
  <c r="AE69" i="59" s="1"/>
  <c r="AD69" i="59" s="1"/>
  <c r="AC69" i="59" s="1"/>
  <c r="AE17" i="46" a="1"/>
  <c r="AE17" i="46" s="1"/>
  <c r="AD17" i="46" s="1"/>
  <c r="AE65" i="34" a="1"/>
  <c r="AE65" i="34" s="1"/>
  <c r="AD65" i="34" s="1"/>
  <c r="AC65" i="34" s="1"/>
  <c r="AV63" i="31"/>
  <c r="AV31" i="28"/>
  <c r="AP66" i="12"/>
  <c r="AS66" i="12" s="1"/>
  <c r="AF66" i="12" s="1"/>
  <c r="AE43" i="52" a="1"/>
  <c r="AE43" i="52" s="1"/>
  <c r="AD43" i="52" s="1"/>
  <c r="AC43" i="52" s="1"/>
  <c r="AE120" i="59" a="1"/>
  <c r="AE120" i="59" s="1"/>
  <c r="AD120" i="59" s="1"/>
  <c r="AC120" i="59" s="1"/>
  <c r="AE7" i="57" a="1"/>
  <c r="AE7" i="57" s="1"/>
  <c r="AD7" i="57" s="1"/>
  <c r="AC7" i="57" s="1"/>
  <c r="AP108" i="12"/>
  <c r="AE7" i="55" a="1"/>
  <c r="AE7" i="55" s="1"/>
  <c r="AD7" i="55" s="1"/>
  <c r="AC7" i="55" s="1"/>
  <c r="AE84" i="28" a="1"/>
  <c r="AE84" i="28" s="1"/>
  <c r="AD84" i="28" s="1"/>
  <c r="AC84" i="28" s="1"/>
  <c r="AE58" i="30" a="1"/>
  <c r="AE58" i="30" s="1"/>
  <c r="AD58" i="30" s="1"/>
  <c r="AC58" i="30" s="1"/>
  <c r="AV30" i="31"/>
  <c r="AP102" i="12"/>
  <c r="AS102" i="12" s="1"/>
  <c r="AF102" i="12" s="1"/>
  <c r="AE115" i="33" a="1"/>
  <c r="AE115" i="33" s="1"/>
  <c r="AD115" i="33" s="1"/>
  <c r="AC115" i="33" s="1"/>
  <c r="AE98" i="43" a="1"/>
  <c r="AE98" i="43" s="1"/>
  <c r="AD98" i="43" s="1"/>
  <c r="AC98" i="43" s="1"/>
  <c r="AE94" i="56" a="1"/>
  <c r="AE94" i="56" s="1"/>
  <c r="AD94" i="56" s="1"/>
  <c r="AC94" i="56" s="1"/>
  <c r="AV25" i="31"/>
  <c r="AV36" i="31"/>
  <c r="AV56" i="31"/>
  <c r="AP106" i="31"/>
  <c r="AS106" i="31" s="1"/>
  <c r="AF106" i="31" s="1"/>
  <c r="AP114" i="31"/>
  <c r="AP107" i="31"/>
  <c r="AS107" i="31" s="1"/>
  <c r="AF107" i="31" s="1"/>
  <c r="AP80" i="31"/>
  <c r="AS80" i="31" s="1"/>
  <c r="AF80" i="31" s="1"/>
  <c r="AP95" i="31"/>
  <c r="AS95" i="31" s="1"/>
  <c r="AF95" i="31" s="1"/>
  <c r="AP94" i="31"/>
  <c r="AP104" i="31"/>
  <c r="AP75" i="31"/>
  <c r="AS75" i="31" s="1"/>
  <c r="AF75" i="31" s="1"/>
  <c r="AD75" i="31" s="1"/>
  <c r="AC75" i="31" s="1"/>
  <c r="AP86" i="31"/>
  <c r="AP96" i="31"/>
  <c r="AP110" i="31"/>
  <c r="AS110" i="31" s="1"/>
  <c r="AF110" i="31" s="1"/>
  <c r="AP70" i="31"/>
  <c r="AP77" i="31"/>
  <c r="AS77" i="31" s="1"/>
  <c r="AF77" i="31" s="1"/>
  <c r="AD77" i="31" s="1"/>
  <c r="AC77" i="31" s="1"/>
  <c r="AP125" i="31"/>
  <c r="AS125" i="31" s="1"/>
  <c r="AF125" i="31" s="1"/>
  <c r="AP74" i="31"/>
  <c r="AS74" i="31" s="1"/>
  <c r="AF74" i="31" s="1"/>
  <c r="AP101" i="31"/>
  <c r="AP127" i="31"/>
  <c r="AS127" i="31" s="1"/>
  <c r="AF127" i="31" s="1"/>
  <c r="AP126" i="31"/>
  <c r="AS126" i="31" s="1"/>
  <c r="AF126" i="31" s="1"/>
  <c r="AP102" i="31"/>
  <c r="AP71" i="31"/>
  <c r="AP73" i="31"/>
  <c r="AP93" i="31"/>
  <c r="AS93" i="31" s="1"/>
  <c r="AF93" i="31" s="1"/>
  <c r="AP123" i="31"/>
  <c r="AS123" i="31" s="1"/>
  <c r="AF123" i="31" s="1"/>
  <c r="AP83" i="31"/>
  <c r="AP87" i="31"/>
  <c r="AP81" i="31"/>
  <c r="AP68" i="31"/>
  <c r="AP79" i="31"/>
  <c r="AS79" i="31" s="1"/>
  <c r="AF79" i="31" s="1"/>
  <c r="AD79" i="31" s="1"/>
  <c r="AC79" i="31" s="1"/>
  <c r="AP82" i="31"/>
  <c r="AP89" i="31"/>
  <c r="AV97" i="31"/>
  <c r="AP100" i="31"/>
  <c r="AV105" i="31"/>
  <c r="AV113" i="31"/>
  <c r="AV123" i="31"/>
  <c r="AP128" i="31"/>
  <c r="AS128" i="31" s="1"/>
  <c r="AF128" i="31" s="1"/>
  <c r="AV56" i="32"/>
  <c r="AV51" i="32"/>
  <c r="AV95" i="32"/>
  <c r="AV125" i="32"/>
  <c r="AV83" i="32"/>
  <c r="AV116" i="32"/>
  <c r="AV128" i="32"/>
  <c r="AV88" i="32"/>
  <c r="AV23" i="32"/>
  <c r="AV118" i="32"/>
  <c r="AV46" i="32"/>
  <c r="AV15" i="32"/>
  <c r="AV21" i="32"/>
  <c r="AV70" i="32"/>
  <c r="AV9" i="32"/>
  <c r="AV119" i="32"/>
  <c r="AV76" i="32"/>
  <c r="AV103" i="32"/>
  <c r="AV10" i="32"/>
  <c r="AV5" i="32"/>
  <c r="AV72" i="32"/>
  <c r="AV3" i="32"/>
  <c r="AV28" i="32"/>
  <c r="AV123" i="32"/>
  <c r="A123" i="32" s="1"/>
  <c r="AV96" i="32"/>
  <c r="AV91" i="32"/>
  <c r="AV37" i="32"/>
  <c r="AV54" i="32"/>
  <c r="AV39" i="32"/>
  <c r="AV115" i="32"/>
  <c r="AV36" i="32"/>
  <c r="AP123" i="32"/>
  <c r="AP115" i="32"/>
  <c r="AP116" i="32"/>
  <c r="AP110" i="32"/>
  <c r="AP93" i="32"/>
  <c r="AP86" i="32"/>
  <c r="AS86" i="32" s="1"/>
  <c r="AF86" i="32" s="1"/>
  <c r="AP77" i="32"/>
  <c r="AP112" i="32"/>
  <c r="AP79" i="32"/>
  <c r="AP127" i="32"/>
  <c r="AP85" i="32"/>
  <c r="AP99" i="32"/>
  <c r="AS99" i="32" s="1"/>
  <c r="AF99" i="32" s="1"/>
  <c r="AP73" i="32"/>
  <c r="AS73" i="32" s="1"/>
  <c r="AF73" i="32" s="1"/>
  <c r="AP126" i="32"/>
  <c r="AP108" i="32"/>
  <c r="AP101" i="32"/>
  <c r="AS101" i="32" s="1"/>
  <c r="AF101" i="32" s="1"/>
  <c r="AP67" i="32"/>
  <c r="AP78" i="32"/>
  <c r="AP107" i="32"/>
  <c r="AP122" i="32"/>
  <c r="AP81" i="32"/>
  <c r="AP75" i="32"/>
  <c r="AP66" i="32"/>
  <c r="AS66" i="32" s="1"/>
  <c r="AF66" i="32" s="1"/>
  <c r="AD66" i="32" s="1"/>
  <c r="AC66" i="32" s="1"/>
  <c r="AP98" i="32"/>
  <c r="AP125" i="32"/>
  <c r="AP71" i="32"/>
  <c r="AS71" i="32" s="1"/>
  <c r="AF71" i="32" s="1"/>
  <c r="AP84" i="32"/>
  <c r="AS84" i="32" s="1"/>
  <c r="AF84" i="32" s="1"/>
  <c r="AP111" i="32"/>
  <c r="AP105" i="32"/>
  <c r="AS105" i="32" s="1"/>
  <c r="AF105" i="32" s="1"/>
  <c r="AP87" i="32"/>
  <c r="AP69" i="32"/>
  <c r="AS69" i="32" s="1"/>
  <c r="AF69" i="32" s="1"/>
  <c r="AV73" i="32"/>
  <c r="AP74" i="32"/>
  <c r="AV78" i="32"/>
  <c r="AV92" i="32"/>
  <c r="AP97" i="32"/>
  <c r="AV98" i="32"/>
  <c r="AP119" i="32"/>
  <c r="AS119" i="32" s="1"/>
  <c r="AF119" i="32" s="1"/>
  <c r="AD119" i="32" s="1"/>
  <c r="AC119" i="32" s="1"/>
  <c r="AV60" i="33"/>
  <c r="AV100" i="33"/>
  <c r="AV53" i="33"/>
  <c r="AV99" i="33"/>
  <c r="AV80" i="33"/>
  <c r="AV81" i="33"/>
  <c r="AV95" i="33"/>
  <c r="AV61" i="33"/>
  <c r="AV41" i="33"/>
  <c r="AV122" i="33"/>
  <c r="AV92" i="33"/>
  <c r="AV38" i="33"/>
  <c r="AV27" i="33"/>
  <c r="AV108" i="33"/>
  <c r="AV90" i="33"/>
  <c r="AV87" i="33"/>
  <c r="A87" i="33" s="1"/>
  <c r="AV72" i="33"/>
  <c r="AV29" i="33"/>
  <c r="AV64" i="33"/>
  <c r="AV26" i="33"/>
  <c r="AV93" i="33"/>
  <c r="AV65" i="33"/>
  <c r="AV40" i="33"/>
  <c r="AV128" i="33"/>
  <c r="AV74" i="33"/>
  <c r="A74" i="33" s="1"/>
  <c r="AV117" i="33"/>
  <c r="A117" i="33" s="1"/>
  <c r="AV69" i="33"/>
  <c r="AV37" i="33"/>
  <c r="AV59" i="33"/>
  <c r="AV118" i="33"/>
  <c r="AV66" i="33"/>
  <c r="AV31" i="33"/>
  <c r="AV34" i="33"/>
  <c r="AV54" i="33"/>
  <c r="AP128" i="33"/>
  <c r="AS128" i="33" s="1"/>
  <c r="AF128" i="33" s="1"/>
  <c r="AP91" i="33"/>
  <c r="AS91" i="33" s="1"/>
  <c r="AF91" i="33" s="1"/>
  <c r="AD91" i="33" s="1"/>
  <c r="AC91" i="33" s="1"/>
  <c r="AP88" i="33"/>
  <c r="AP67" i="33"/>
  <c r="AP94" i="33"/>
  <c r="AP120" i="33"/>
  <c r="AP84" i="33"/>
  <c r="AP125" i="33"/>
  <c r="AS125" i="33" s="1"/>
  <c r="AF125" i="33" s="1"/>
  <c r="AP101" i="33"/>
  <c r="AP83" i="33"/>
  <c r="AP66" i="33"/>
  <c r="AP111" i="33"/>
  <c r="AS111" i="33" s="1"/>
  <c r="AF111" i="33" s="1"/>
  <c r="AP69" i="33"/>
  <c r="AP75" i="33"/>
  <c r="AS75" i="33" s="1"/>
  <c r="AF75" i="33" s="1"/>
  <c r="AP72" i="33"/>
  <c r="AP85" i="33"/>
  <c r="AP70" i="33"/>
  <c r="AP118" i="33"/>
  <c r="AP105" i="33"/>
  <c r="AP121" i="33"/>
  <c r="AP90" i="33"/>
  <c r="AS90" i="33" s="1"/>
  <c r="AF90" i="33" s="1"/>
  <c r="AP103" i="33"/>
  <c r="AP113" i="33"/>
  <c r="AS113" i="33" s="1"/>
  <c r="AF113" i="33" s="1"/>
  <c r="AD113" i="33" s="1"/>
  <c r="AC113" i="33" s="1"/>
  <c r="AP92" i="33"/>
  <c r="AP97" i="33"/>
  <c r="AP129" i="33"/>
  <c r="AS129" i="33" s="1"/>
  <c r="AF129" i="33" s="1"/>
  <c r="AD129" i="33" s="1"/>
  <c r="AC129" i="33" s="1"/>
  <c r="AP106" i="33"/>
  <c r="AS106" i="33" s="1"/>
  <c r="AF106" i="33" s="1"/>
  <c r="AP93" i="33"/>
  <c r="AS93" i="33" s="1"/>
  <c r="AF93" i="33" s="1"/>
  <c r="AP110" i="33"/>
  <c r="AS110" i="33" s="1"/>
  <c r="AF110" i="33" s="1"/>
  <c r="AP99" i="33"/>
  <c r="AP116" i="33"/>
  <c r="AP78" i="33"/>
  <c r="AS78" i="33" s="1"/>
  <c r="AF78" i="33" s="1"/>
  <c r="AD78" i="33" s="1"/>
  <c r="AC78" i="33" s="1"/>
  <c r="AP108" i="33"/>
  <c r="AS108" i="33" s="1"/>
  <c r="AF108" i="33" s="1"/>
  <c r="AP124" i="33"/>
  <c r="AP81" i="33"/>
  <c r="AS81" i="33" s="1"/>
  <c r="AF81" i="33" s="1"/>
  <c r="AP123" i="33"/>
  <c r="AS123" i="33" s="1"/>
  <c r="AF123" i="33" s="1"/>
  <c r="AP104" i="33"/>
  <c r="AP100" i="33"/>
  <c r="AP87" i="33"/>
  <c r="AP79" i="33"/>
  <c r="AS79" i="33" s="1"/>
  <c r="AF79" i="33" s="1"/>
  <c r="AP98" i="33"/>
  <c r="AP114" i="33"/>
  <c r="AP86" i="33"/>
  <c r="AP82" i="33"/>
  <c r="AP122" i="33"/>
  <c r="AS122" i="33" s="1"/>
  <c r="AF122" i="33" s="1"/>
  <c r="AP73" i="33"/>
  <c r="AP74" i="33"/>
  <c r="AS74" i="33" s="1"/>
  <c r="AF74" i="33" s="1"/>
  <c r="AP76" i="33"/>
  <c r="AS76" i="33" s="1"/>
  <c r="AF76" i="33" s="1"/>
  <c r="AV78" i="33"/>
  <c r="AP80" i="33"/>
  <c r="AS80" i="33" s="1"/>
  <c r="AF80" i="33" s="1"/>
  <c r="AD80" i="33" s="1"/>
  <c r="AC80" i="33" s="1"/>
  <c r="AV84" i="33"/>
  <c r="AV86" i="33"/>
  <c r="AP89" i="33"/>
  <c r="AP95" i="33"/>
  <c r="AP102" i="33"/>
  <c r="AP112" i="33"/>
  <c r="AS112" i="33" s="1"/>
  <c r="AF112" i="33" s="1"/>
  <c r="AD112" i="33" s="1"/>
  <c r="AC112" i="33" s="1"/>
  <c r="AV115" i="33"/>
  <c r="AP119" i="33"/>
  <c r="AV127" i="33"/>
  <c r="AV17" i="34"/>
  <c r="AV60" i="34"/>
  <c r="AV63" i="34"/>
  <c r="AV34" i="34"/>
  <c r="AV125" i="34"/>
  <c r="AV127" i="34"/>
  <c r="AV83" i="34"/>
  <c r="AV38" i="34"/>
  <c r="AV10" i="34"/>
  <c r="AV31" i="34"/>
  <c r="AV49" i="34"/>
  <c r="AV5" i="34"/>
  <c r="AV12" i="34"/>
  <c r="AV35" i="34"/>
  <c r="AV128" i="34"/>
  <c r="AV78" i="34"/>
  <c r="AV41" i="34"/>
  <c r="AV102" i="34"/>
  <c r="AV55" i="34"/>
  <c r="AV87" i="34"/>
  <c r="AV19" i="34"/>
  <c r="AV92" i="34"/>
  <c r="AV65" i="34"/>
  <c r="AV6" i="34"/>
  <c r="AV111" i="34"/>
  <c r="A111" i="34" s="1"/>
  <c r="AV9" i="34"/>
  <c r="AV29" i="34"/>
  <c r="AV69" i="34"/>
  <c r="AV43" i="34"/>
  <c r="AV73" i="34"/>
  <c r="D73" i="34" s="1"/>
  <c r="AV42" i="34"/>
  <c r="AV39" i="34"/>
  <c r="AV8" i="34"/>
  <c r="AV16" i="34"/>
  <c r="AV79" i="34"/>
  <c r="A79" i="34" s="1"/>
  <c r="AV7" i="34"/>
  <c r="AV2" i="34"/>
  <c r="AV113" i="34"/>
  <c r="A113" i="34" s="1"/>
  <c r="AV13" i="34"/>
  <c r="AV74" i="34"/>
  <c r="D74" i="34" s="1"/>
  <c r="AV24" i="34"/>
  <c r="AV14" i="34"/>
  <c r="AV40" i="34"/>
  <c r="AV44" i="34"/>
  <c r="AV50" i="34"/>
  <c r="AV58" i="34"/>
  <c r="AP128" i="34"/>
  <c r="AP79" i="34"/>
  <c r="AP88" i="34"/>
  <c r="AS88" i="34" s="1"/>
  <c r="AF88" i="34" s="1"/>
  <c r="AP99" i="34"/>
  <c r="AS99" i="34" s="1"/>
  <c r="AF99" i="34" s="1"/>
  <c r="AP123" i="34"/>
  <c r="AP73" i="34"/>
  <c r="AP126" i="34"/>
  <c r="AP83" i="34"/>
  <c r="AS83" i="34" s="1"/>
  <c r="AF83" i="34" s="1"/>
  <c r="AD83" i="34" s="1"/>
  <c r="AC83" i="34" s="1"/>
  <c r="AP118" i="34"/>
  <c r="AS118" i="34" s="1"/>
  <c r="AF118" i="34" s="1"/>
  <c r="AP84" i="34"/>
  <c r="AS84" i="34" s="1"/>
  <c r="AF84" i="34" s="1"/>
  <c r="AP111" i="34"/>
  <c r="AP70" i="34"/>
  <c r="AS70" i="34" s="1"/>
  <c r="AF70" i="34" s="1"/>
  <c r="AP94" i="34"/>
  <c r="AP129" i="34"/>
  <c r="AP95" i="34"/>
  <c r="AP69" i="34"/>
  <c r="AS69" i="34" s="1"/>
  <c r="AF69" i="34" s="1"/>
  <c r="AD69" i="34" s="1"/>
  <c r="AC69" i="34" s="1"/>
  <c r="AP90" i="34"/>
  <c r="AP97" i="34"/>
  <c r="AP76" i="34"/>
  <c r="AP105" i="34"/>
  <c r="AS105" i="34" s="1"/>
  <c r="AF105" i="34" s="1"/>
  <c r="AD105" i="34" s="1"/>
  <c r="AC105" i="34" s="1"/>
  <c r="AP89" i="34"/>
  <c r="AS89" i="34" s="1"/>
  <c r="AF89" i="34" s="1"/>
  <c r="AP108" i="34"/>
  <c r="AP81" i="34"/>
  <c r="AP120" i="34"/>
  <c r="AS120" i="34" s="1"/>
  <c r="AF120" i="34" s="1"/>
  <c r="AP122" i="34"/>
  <c r="AP104" i="34"/>
  <c r="AS104" i="34" s="1"/>
  <c r="AF104" i="34" s="1"/>
  <c r="AD104" i="34" s="1"/>
  <c r="AC104" i="34" s="1"/>
  <c r="AP119" i="34"/>
  <c r="AS119" i="34" s="1"/>
  <c r="AF119" i="34" s="1"/>
  <c r="AP75" i="34"/>
  <c r="AP91" i="34"/>
  <c r="AP124" i="34"/>
  <c r="AP86" i="34"/>
  <c r="AS86" i="34" s="1"/>
  <c r="AF86" i="34" s="1"/>
  <c r="AD86" i="34" s="1"/>
  <c r="AC86" i="34" s="1"/>
  <c r="AP77" i="34"/>
  <c r="AP114" i="34"/>
  <c r="AS114" i="34" s="1"/>
  <c r="AF114" i="34" s="1"/>
  <c r="AD114" i="34" s="1"/>
  <c r="AC114" i="34" s="1"/>
  <c r="AP106" i="34"/>
  <c r="AP67" i="34"/>
  <c r="AP116" i="34"/>
  <c r="AS116" i="34" s="1"/>
  <c r="AF116" i="34" s="1"/>
  <c r="AP78" i="34"/>
  <c r="AP127" i="34"/>
  <c r="AP125" i="34"/>
  <c r="AP80" i="34"/>
  <c r="AP112" i="34"/>
  <c r="AP98" i="34"/>
  <c r="AS98" i="34" s="1"/>
  <c r="AF98" i="34" s="1"/>
  <c r="AD98" i="34" s="1"/>
  <c r="AC98" i="34" s="1"/>
  <c r="AP121" i="34"/>
  <c r="AS121" i="34" s="1"/>
  <c r="AF121" i="34" s="1"/>
  <c r="AP100" i="34"/>
  <c r="AS100" i="34" s="1"/>
  <c r="AF100" i="34" s="1"/>
  <c r="AP96" i="34"/>
  <c r="AP117" i="34"/>
  <c r="AP66" i="34"/>
  <c r="AS66" i="34" s="1"/>
  <c r="AF66" i="34" s="1"/>
  <c r="AP113" i="34"/>
  <c r="AP72" i="34"/>
  <c r="AS72" i="34" s="1"/>
  <c r="AF72" i="34" s="1"/>
  <c r="AD72" i="34" s="1"/>
  <c r="AC72" i="34" s="1"/>
  <c r="AP68" i="34"/>
  <c r="AS68" i="34" s="1"/>
  <c r="AF68" i="34" s="1"/>
  <c r="AP74" i="34"/>
  <c r="AV76" i="34"/>
  <c r="AV91" i="34"/>
  <c r="AP93" i="34"/>
  <c r="AV99" i="34"/>
  <c r="AP102" i="34"/>
  <c r="AS102" i="34" s="1"/>
  <c r="AF102" i="34" s="1"/>
  <c r="AV103" i="34"/>
  <c r="AP110" i="34"/>
  <c r="AP115" i="34"/>
  <c r="AS115" i="34" s="1"/>
  <c r="AF115" i="34" s="1"/>
  <c r="AV120" i="34"/>
  <c r="AV25" i="35"/>
  <c r="AV88" i="35"/>
  <c r="AV7" i="35"/>
  <c r="AV30" i="35"/>
  <c r="AV45" i="35"/>
  <c r="AV64" i="35"/>
  <c r="AV106" i="35"/>
  <c r="AV114" i="35"/>
  <c r="AV19" i="35"/>
  <c r="AV122" i="35"/>
  <c r="AV48" i="35"/>
  <c r="AV92" i="35"/>
  <c r="AV97" i="35"/>
  <c r="AV66" i="35"/>
  <c r="AV103" i="35"/>
  <c r="AV54" i="35"/>
  <c r="AV89" i="35"/>
  <c r="AV33" i="35"/>
  <c r="AV126" i="35"/>
  <c r="AV17" i="35"/>
  <c r="AV95" i="35"/>
  <c r="AV2" i="35"/>
  <c r="AV44" i="35"/>
  <c r="AV67" i="35"/>
  <c r="AV127" i="35"/>
  <c r="AV51" i="35"/>
  <c r="AV15" i="35"/>
  <c r="AV12" i="35"/>
  <c r="AV85" i="35"/>
  <c r="AV23" i="35"/>
  <c r="AV72" i="35"/>
  <c r="AV52" i="35"/>
  <c r="AV96" i="35"/>
  <c r="AV4" i="35"/>
  <c r="AV9" i="35"/>
  <c r="AV59" i="35"/>
  <c r="AV31" i="35"/>
  <c r="AV83" i="35"/>
  <c r="AV43" i="35"/>
  <c r="AV118" i="35"/>
  <c r="AV101" i="35"/>
  <c r="AV49" i="35"/>
  <c r="AV74" i="35"/>
  <c r="AV120" i="35"/>
  <c r="AV100" i="35"/>
  <c r="D100" i="35" s="1"/>
  <c r="AV6" i="35"/>
  <c r="AV10" i="35"/>
  <c r="AV28" i="35"/>
  <c r="AP121" i="35"/>
  <c r="AP90" i="35"/>
  <c r="AP103" i="35"/>
  <c r="AP86" i="35"/>
  <c r="AP119" i="35"/>
  <c r="AP89" i="35"/>
  <c r="AP71" i="35"/>
  <c r="AP96" i="35"/>
  <c r="AP99" i="35"/>
  <c r="AP81" i="35"/>
  <c r="AS81" i="35" s="1"/>
  <c r="AF81" i="35" s="1"/>
  <c r="AD81" i="35" s="1"/>
  <c r="AC81" i="35" s="1"/>
  <c r="AP116" i="35"/>
  <c r="AP77" i="35"/>
  <c r="AS77" i="35" s="1"/>
  <c r="AF77" i="35" s="1"/>
  <c r="AP109" i="35"/>
  <c r="AS109" i="35" s="1"/>
  <c r="AF109" i="35" s="1"/>
  <c r="AP127" i="35"/>
  <c r="AP82" i="35"/>
  <c r="AP92" i="35"/>
  <c r="AS92" i="35" s="1"/>
  <c r="AF92" i="35" s="1"/>
  <c r="AD92" i="35" s="1"/>
  <c r="AC92" i="35" s="1"/>
  <c r="AP104" i="35"/>
  <c r="AP84" i="35"/>
  <c r="AP120" i="35"/>
  <c r="AP74" i="35"/>
  <c r="AS74" i="35" s="1"/>
  <c r="AF74" i="35" s="1"/>
  <c r="AP67" i="35"/>
  <c r="AP126" i="35"/>
  <c r="AP95" i="35"/>
  <c r="AS95" i="35" s="1"/>
  <c r="AF95" i="35" s="1"/>
  <c r="AP112" i="35"/>
  <c r="AP125" i="35"/>
  <c r="AS125" i="35" s="1"/>
  <c r="AF125" i="35" s="1"/>
  <c r="AP79" i="35"/>
  <c r="AS79" i="35" s="1"/>
  <c r="AF79" i="35" s="1"/>
  <c r="AP97" i="35"/>
  <c r="AP66" i="35"/>
  <c r="AP128" i="35"/>
  <c r="AS128" i="35" s="1"/>
  <c r="AF128" i="35" s="1"/>
  <c r="AD128" i="35" s="1"/>
  <c r="AC128" i="35" s="1"/>
  <c r="AP78" i="35"/>
  <c r="AS78" i="35" s="1"/>
  <c r="AF78" i="35" s="1"/>
  <c r="AP69" i="35"/>
  <c r="AP83" i="35"/>
  <c r="AP98" i="35"/>
  <c r="AP117" i="35"/>
  <c r="AP129" i="35"/>
  <c r="AP124" i="35"/>
  <c r="AP76" i="35"/>
  <c r="AS76" i="35" s="1"/>
  <c r="AF76" i="35" s="1"/>
  <c r="AD76" i="35" s="1"/>
  <c r="AC76" i="35" s="1"/>
  <c r="AP102" i="35"/>
  <c r="AP91" i="35"/>
  <c r="AS91" i="35" s="1"/>
  <c r="AF91" i="35" s="1"/>
  <c r="AD91" i="35" s="1"/>
  <c r="AC91" i="35" s="1"/>
  <c r="AP123" i="35"/>
  <c r="AS123" i="35" s="1"/>
  <c r="AF123" i="35" s="1"/>
  <c r="AP105" i="35"/>
  <c r="AP93" i="35"/>
  <c r="AP110" i="35"/>
  <c r="AS110" i="35" s="1"/>
  <c r="AF110" i="35" s="1"/>
  <c r="AP115" i="35"/>
  <c r="AP80" i="35"/>
  <c r="AS80" i="35" s="1"/>
  <c r="AF80" i="35" s="1"/>
  <c r="AD80" i="35" s="1"/>
  <c r="AC80" i="35" s="1"/>
  <c r="AP118" i="35"/>
  <c r="AP68" i="35"/>
  <c r="AV70" i="35"/>
  <c r="AV71" i="35"/>
  <c r="A71" i="35" s="1"/>
  <c r="AV76" i="35"/>
  <c r="AP85" i="35"/>
  <c r="AP101" i="35"/>
  <c r="AP106" i="35"/>
  <c r="AS106" i="35" s="1"/>
  <c r="AF106" i="35" s="1"/>
  <c r="AD106" i="35" s="1"/>
  <c r="AC106" i="35" s="1"/>
  <c r="AV117" i="35"/>
  <c r="AV81" i="36"/>
  <c r="AV59" i="36"/>
  <c r="AV31" i="36"/>
  <c r="AV87" i="36"/>
  <c r="AV12" i="36"/>
  <c r="AV75" i="36"/>
  <c r="AV68" i="36"/>
  <c r="AV125" i="36"/>
  <c r="AV65" i="36"/>
  <c r="AV48" i="36"/>
  <c r="AV113" i="36"/>
  <c r="AV52" i="36"/>
  <c r="AV66" i="36"/>
  <c r="AV124" i="36"/>
  <c r="AV83" i="36"/>
  <c r="AV93" i="36"/>
  <c r="AV25" i="36"/>
  <c r="AV8" i="36"/>
  <c r="AV71" i="36"/>
  <c r="AV2" i="36"/>
  <c r="AV123" i="36"/>
  <c r="AV117" i="36"/>
  <c r="AV98" i="36"/>
  <c r="AV53" i="36"/>
  <c r="AV40" i="36"/>
  <c r="AV114" i="36"/>
  <c r="AV13" i="36"/>
  <c r="AV86" i="36"/>
  <c r="AV120" i="36"/>
  <c r="AV33" i="36"/>
  <c r="AV100" i="36"/>
  <c r="AV64" i="36"/>
  <c r="AV17" i="36"/>
  <c r="AV14" i="36"/>
  <c r="AV94" i="36"/>
  <c r="AV26" i="36"/>
  <c r="AV37" i="36"/>
  <c r="AV43" i="36"/>
  <c r="AV45" i="36"/>
  <c r="AV46" i="36"/>
  <c r="AV50" i="36"/>
  <c r="AP107" i="36"/>
  <c r="AP79" i="36"/>
  <c r="AP87" i="36"/>
  <c r="AP67" i="36"/>
  <c r="AS67" i="36" s="1"/>
  <c r="AF67" i="36" s="1"/>
  <c r="AD67" i="36" s="1"/>
  <c r="AC67" i="36" s="1"/>
  <c r="AP122" i="36"/>
  <c r="AP88" i="36"/>
  <c r="AS88" i="36" s="1"/>
  <c r="AF88" i="36" s="1"/>
  <c r="AD88" i="36" s="1"/>
  <c r="AC88" i="36" s="1"/>
  <c r="AP76" i="36"/>
  <c r="AP106" i="36"/>
  <c r="AP77" i="36"/>
  <c r="AP66" i="36"/>
  <c r="AP81" i="36"/>
  <c r="AP70" i="36"/>
  <c r="AS70" i="36" s="1"/>
  <c r="AF70" i="36" s="1"/>
  <c r="AP92" i="36"/>
  <c r="AP100" i="36"/>
  <c r="AS100" i="36" s="1"/>
  <c r="AF100" i="36" s="1"/>
  <c r="AP84" i="36"/>
  <c r="AS84" i="36" s="1"/>
  <c r="AF84" i="36" s="1"/>
  <c r="AP129" i="36"/>
  <c r="AP117" i="36"/>
  <c r="AS117" i="36" s="1"/>
  <c r="AF117" i="36" s="1"/>
  <c r="AP78" i="36"/>
  <c r="AP126" i="36"/>
  <c r="AP91" i="36"/>
  <c r="AP99" i="36"/>
  <c r="AS99" i="36" s="1"/>
  <c r="AF99" i="36" s="1"/>
  <c r="AD99" i="36" s="1"/>
  <c r="AC99" i="36" s="1"/>
  <c r="AP83" i="36"/>
  <c r="AS83" i="36" s="1"/>
  <c r="AF83" i="36" s="1"/>
  <c r="AP115" i="36"/>
  <c r="AS115" i="36" s="1"/>
  <c r="AF115" i="36" s="1"/>
  <c r="AP113" i="36"/>
  <c r="AP101" i="36"/>
  <c r="AS101" i="36" s="1"/>
  <c r="AF101" i="36" s="1"/>
  <c r="AP105" i="36"/>
  <c r="AP123" i="36"/>
  <c r="AP96" i="36"/>
  <c r="AP112" i="36"/>
  <c r="AP109" i="36"/>
  <c r="AP75" i="36"/>
  <c r="AP97" i="36"/>
  <c r="AP116" i="36"/>
  <c r="AS116" i="36" s="1"/>
  <c r="AF116" i="36" s="1"/>
  <c r="AD116" i="36" s="1"/>
  <c r="AC116" i="36" s="1"/>
  <c r="AP103" i="36"/>
  <c r="AS103" i="36" s="1"/>
  <c r="AF103" i="36" s="1"/>
  <c r="AP125" i="36"/>
  <c r="AP93" i="36"/>
  <c r="AP120" i="36"/>
  <c r="AS120" i="36" s="1"/>
  <c r="AF120" i="36" s="1"/>
  <c r="AD120" i="36" s="1"/>
  <c r="AC120" i="36" s="1"/>
  <c r="AP110" i="36"/>
  <c r="AP114" i="36"/>
  <c r="AS114" i="36" s="1"/>
  <c r="AF114" i="36" s="1"/>
  <c r="AD114" i="36" s="1"/>
  <c r="AC114" i="36" s="1"/>
  <c r="AP111" i="36"/>
  <c r="AP80" i="36"/>
  <c r="AP118" i="36"/>
  <c r="AP71" i="36"/>
  <c r="AS71" i="36" s="1"/>
  <c r="AF71" i="36" s="1"/>
  <c r="AD71" i="36" s="1"/>
  <c r="AC71" i="36" s="1"/>
  <c r="AP82" i="36"/>
  <c r="AS82" i="36" s="1"/>
  <c r="AF82" i="36" s="1"/>
  <c r="AP86" i="36"/>
  <c r="AP95" i="36"/>
  <c r="AP102" i="36"/>
  <c r="AS102" i="36" s="1"/>
  <c r="AF102" i="36" s="1"/>
  <c r="AD102" i="36" s="1"/>
  <c r="AC102" i="36" s="1"/>
  <c r="AP119" i="36"/>
  <c r="AS119" i="36" s="1"/>
  <c r="AF119" i="36" s="1"/>
  <c r="AP121" i="36"/>
  <c r="AS121" i="36" s="1"/>
  <c r="AF121" i="36" s="1"/>
  <c r="AP127" i="36"/>
  <c r="AV49" i="37"/>
  <c r="AV24" i="37"/>
  <c r="AV65" i="37"/>
  <c r="AV7" i="37"/>
  <c r="AV116" i="37"/>
  <c r="AV80" i="37"/>
  <c r="AV117" i="37"/>
  <c r="AV122" i="37"/>
  <c r="AV46" i="37"/>
  <c r="AV42" i="37"/>
  <c r="AV3" i="37"/>
  <c r="AV109" i="37"/>
  <c r="AV111" i="37"/>
  <c r="AV91" i="37"/>
  <c r="AV28" i="37"/>
  <c r="AV93" i="37"/>
  <c r="AV126" i="37"/>
  <c r="AV27" i="37"/>
  <c r="AV82" i="37"/>
  <c r="AV44" i="37"/>
  <c r="AV8" i="37"/>
  <c r="AV70" i="37"/>
  <c r="AV88" i="37"/>
  <c r="AV85" i="37"/>
  <c r="AV66" i="37"/>
  <c r="AV9" i="37"/>
  <c r="AV120" i="37"/>
  <c r="AV25" i="37"/>
  <c r="AV67" i="37"/>
  <c r="AV15" i="37"/>
  <c r="AV78" i="37"/>
  <c r="AV83" i="37"/>
  <c r="AV38" i="37"/>
  <c r="AV105" i="37"/>
  <c r="AV97" i="37"/>
  <c r="AV41" i="37"/>
  <c r="AV60" i="37"/>
  <c r="AV90" i="37"/>
  <c r="AV123" i="37"/>
  <c r="AP71" i="37"/>
  <c r="AP92" i="37"/>
  <c r="AS92" i="37" s="1"/>
  <c r="AF92" i="37" s="1"/>
  <c r="AP79" i="37"/>
  <c r="AS79" i="37" s="1"/>
  <c r="AF79" i="37" s="1"/>
  <c r="AP67" i="37"/>
  <c r="AP93" i="37"/>
  <c r="AS93" i="37" s="1"/>
  <c r="AF93" i="37" s="1"/>
  <c r="AP117" i="37"/>
  <c r="AP113" i="37"/>
  <c r="AS113" i="37" s="1"/>
  <c r="AF113" i="37" s="1"/>
  <c r="AP124" i="37"/>
  <c r="AS124" i="37" s="1"/>
  <c r="AF124" i="37" s="1"/>
  <c r="AP126" i="37"/>
  <c r="AP88" i="37"/>
  <c r="AP112" i="37"/>
  <c r="AS112" i="37" s="1"/>
  <c r="AF112" i="37" s="1"/>
  <c r="AD112" i="37" s="1"/>
  <c r="AC112" i="37" s="1"/>
  <c r="AP72" i="37"/>
  <c r="AP123" i="37"/>
  <c r="AS123" i="37" s="1"/>
  <c r="AF123" i="37" s="1"/>
  <c r="AD123" i="37" s="1"/>
  <c r="AC123" i="37" s="1"/>
  <c r="AP101" i="37"/>
  <c r="AP90" i="37"/>
  <c r="AS90" i="37" s="1"/>
  <c r="AF90" i="37" s="1"/>
  <c r="AP118" i="37"/>
  <c r="AP83" i="37"/>
  <c r="AP76" i="37"/>
  <c r="AS76" i="37" s="1"/>
  <c r="AF76" i="37" s="1"/>
  <c r="AD76" i="37" s="1"/>
  <c r="AC76" i="37" s="1"/>
  <c r="AP108" i="37"/>
  <c r="AS108" i="37" s="1"/>
  <c r="AF108" i="37" s="1"/>
  <c r="AP116" i="37"/>
  <c r="AP86" i="37"/>
  <c r="AP102" i="37"/>
  <c r="AP109" i="37"/>
  <c r="AS109" i="37" s="1"/>
  <c r="AF109" i="37" s="1"/>
  <c r="AD109" i="37" s="1"/>
  <c r="AC109" i="37" s="1"/>
  <c r="AP80" i="37"/>
  <c r="AS80" i="37" s="1"/>
  <c r="AF80" i="37" s="1"/>
  <c r="AP84" i="37"/>
  <c r="AP111" i="37"/>
  <c r="AS111" i="37" s="1"/>
  <c r="AF111" i="37" s="1"/>
  <c r="AP81" i="37"/>
  <c r="AS81" i="37" s="1"/>
  <c r="AF81" i="37" s="1"/>
  <c r="AD81" i="37" s="1"/>
  <c r="AC81" i="37" s="1"/>
  <c r="AP74" i="37"/>
  <c r="AS74" i="37" s="1"/>
  <c r="AF74" i="37" s="1"/>
  <c r="AP78" i="37"/>
  <c r="AS78" i="37" s="1"/>
  <c r="AF78" i="37" s="1"/>
  <c r="AP70" i="37"/>
  <c r="AP128" i="37"/>
  <c r="AS128" i="37" s="1"/>
  <c r="AF128" i="37" s="1"/>
  <c r="AD128" i="37" s="1"/>
  <c r="AC128" i="37" s="1"/>
  <c r="AP75" i="37"/>
  <c r="AS75" i="37" s="1"/>
  <c r="AF75" i="37" s="1"/>
  <c r="AP91" i="37"/>
  <c r="AS91" i="37" s="1"/>
  <c r="AF91" i="37" s="1"/>
  <c r="AD91" i="37" s="1"/>
  <c r="AC91" i="37" s="1"/>
  <c r="AP122" i="37"/>
  <c r="AP114" i="37"/>
  <c r="AP68" i="37"/>
  <c r="AP105" i="37"/>
  <c r="AP77" i="37"/>
  <c r="AS77" i="37" s="1"/>
  <c r="AF77" i="37" s="1"/>
  <c r="AP97" i="37"/>
  <c r="AS97" i="37" s="1"/>
  <c r="AF97" i="37" s="1"/>
  <c r="AD97" i="37" s="1"/>
  <c r="AC97" i="37" s="1"/>
  <c r="AP120" i="37"/>
  <c r="AP85" i="37"/>
  <c r="AP87" i="37"/>
  <c r="AP89" i="37"/>
  <c r="AP107" i="37"/>
  <c r="AS107" i="37" s="1"/>
  <c r="AF107" i="37" s="1"/>
  <c r="AD107" i="37" s="1"/>
  <c r="AC107" i="37" s="1"/>
  <c r="AP110" i="37"/>
  <c r="AS110" i="37" s="1"/>
  <c r="AF110" i="37" s="1"/>
  <c r="AP129" i="37"/>
  <c r="AS129" i="37" s="1"/>
  <c r="AF129" i="37" s="1"/>
  <c r="AV48" i="38"/>
  <c r="AV21" i="38"/>
  <c r="AV43" i="38"/>
  <c r="AV20" i="38"/>
  <c r="AV103" i="38"/>
  <c r="A103" i="38" s="1"/>
  <c r="AV71" i="38"/>
  <c r="AV68" i="38"/>
  <c r="AV6" i="38"/>
  <c r="AV10" i="38"/>
  <c r="AV5" i="38"/>
  <c r="AV87" i="38"/>
  <c r="AV9" i="38"/>
  <c r="AV47" i="38"/>
  <c r="AV24" i="38"/>
  <c r="AV76" i="38"/>
  <c r="AV113" i="38"/>
  <c r="AV81" i="38"/>
  <c r="AV94" i="38"/>
  <c r="AV89" i="38"/>
  <c r="AV25" i="38"/>
  <c r="AV101" i="38"/>
  <c r="AV80" i="38"/>
  <c r="AV115" i="38"/>
  <c r="AV114" i="38"/>
  <c r="AV8" i="38"/>
  <c r="AV52" i="38"/>
  <c r="AV82" i="38"/>
  <c r="AV34" i="38"/>
  <c r="AV91" i="38"/>
  <c r="AV118" i="38"/>
  <c r="AV92" i="38"/>
  <c r="AV60" i="38"/>
  <c r="AV110" i="38"/>
  <c r="AV75" i="38"/>
  <c r="AV42" i="38"/>
  <c r="AV2" i="38"/>
  <c r="AV14" i="38"/>
  <c r="AV77" i="38"/>
  <c r="AV116" i="38"/>
  <c r="AV57" i="38"/>
  <c r="AV109" i="38"/>
  <c r="AV40" i="38"/>
  <c r="AV108" i="38"/>
  <c r="AV15" i="38"/>
  <c r="AV66" i="38"/>
  <c r="AV121" i="38"/>
  <c r="AV32" i="38"/>
  <c r="AV120" i="38"/>
  <c r="AV26" i="38"/>
  <c r="AV105" i="38"/>
  <c r="AV100" i="38"/>
  <c r="AV78" i="38"/>
  <c r="AV62" i="38"/>
  <c r="AV23" i="38"/>
  <c r="AV27" i="38"/>
  <c r="AV33" i="38"/>
  <c r="AV46" i="38"/>
  <c r="AV49" i="38"/>
  <c r="AV55" i="38"/>
  <c r="AV69" i="38"/>
  <c r="AP110" i="38"/>
  <c r="AP79" i="38"/>
  <c r="AP100" i="38"/>
  <c r="AS100" i="38" s="1"/>
  <c r="AF100" i="38" s="1"/>
  <c r="AD100" i="38" s="1"/>
  <c r="AC100" i="38" s="1"/>
  <c r="AP126" i="38"/>
  <c r="AP73" i="38"/>
  <c r="AS73" i="38" s="1"/>
  <c r="AF73" i="38" s="1"/>
  <c r="AP120" i="38"/>
  <c r="AP87" i="38"/>
  <c r="AP70" i="38"/>
  <c r="AS70" i="38" s="1"/>
  <c r="AF70" i="38" s="1"/>
  <c r="AP80" i="38"/>
  <c r="AP82" i="38"/>
  <c r="AS82" i="38" s="1"/>
  <c r="AF82" i="38" s="1"/>
  <c r="AP113" i="38"/>
  <c r="AP76" i="38"/>
  <c r="AP69" i="38"/>
  <c r="AS69" i="38" s="1"/>
  <c r="AF69" i="38" s="1"/>
  <c r="AP112" i="38"/>
  <c r="AP81" i="38"/>
  <c r="AP94" i="38"/>
  <c r="AP71" i="38"/>
  <c r="AS71" i="38" s="1"/>
  <c r="AF71" i="38" s="1"/>
  <c r="AP86" i="38"/>
  <c r="AS86" i="38" s="1"/>
  <c r="AF86" i="38" s="1"/>
  <c r="AD86" i="38" s="1"/>
  <c r="AC86" i="38" s="1"/>
  <c r="AP109" i="38"/>
  <c r="AP114" i="38"/>
  <c r="AS114" i="38" s="1"/>
  <c r="AF114" i="38" s="1"/>
  <c r="AP111" i="38"/>
  <c r="AP107" i="38"/>
  <c r="AP74" i="38"/>
  <c r="AP91" i="38"/>
  <c r="AP90" i="38"/>
  <c r="AP115" i="38"/>
  <c r="AS115" i="38" s="1"/>
  <c r="AF115" i="38" s="1"/>
  <c r="AD115" i="38" s="1"/>
  <c r="AC115" i="38" s="1"/>
  <c r="AP108" i="38"/>
  <c r="AP77" i="38"/>
  <c r="AP99" i="38"/>
  <c r="AS99" i="38" s="1"/>
  <c r="AF99" i="38" s="1"/>
  <c r="AD99" i="38" s="1"/>
  <c r="AC99" i="38" s="1"/>
  <c r="AP121" i="38"/>
  <c r="AP66" i="38"/>
  <c r="AP95" i="38"/>
  <c r="AP93" i="38"/>
  <c r="AP118" i="38"/>
  <c r="AS118" i="38" s="1"/>
  <c r="AF118" i="38" s="1"/>
  <c r="AP102" i="38"/>
  <c r="AP128" i="38"/>
  <c r="AP106" i="38"/>
  <c r="AP122" i="38"/>
  <c r="AP123" i="38"/>
  <c r="AP67" i="38"/>
  <c r="AS67" i="38" s="1"/>
  <c r="AF67" i="38" s="1"/>
  <c r="AP119" i="38"/>
  <c r="AS119" i="38" s="1"/>
  <c r="AF119" i="38" s="1"/>
  <c r="AD119" i="38" s="1"/>
  <c r="AC119" i="38" s="1"/>
  <c r="AP127" i="38"/>
  <c r="AP88" i="38"/>
  <c r="AS88" i="38" s="1"/>
  <c r="AF88" i="38" s="1"/>
  <c r="AP68" i="38"/>
  <c r="AS68" i="38" s="1"/>
  <c r="AF68" i="38" s="1"/>
  <c r="AD68" i="38" s="1"/>
  <c r="AC68" i="38" s="1"/>
  <c r="AP96" i="38"/>
  <c r="AP104" i="38"/>
  <c r="AS104" i="38" s="1"/>
  <c r="AF104" i="38" s="1"/>
  <c r="AP125" i="38"/>
  <c r="AV93" i="38"/>
  <c r="AP98" i="38"/>
  <c r="AS98" i="38" s="1"/>
  <c r="AF98" i="38" s="1"/>
  <c r="AD98" i="38" s="1"/>
  <c r="AC98" i="38" s="1"/>
  <c r="AP101" i="38"/>
  <c r="AS101" i="38" s="1"/>
  <c r="AF101" i="38" s="1"/>
  <c r="AP117" i="38"/>
  <c r="AS117" i="38" s="1"/>
  <c r="AF117" i="38" s="1"/>
  <c r="AV123" i="38"/>
  <c r="AV128" i="38"/>
  <c r="AV60" i="39"/>
  <c r="AV80" i="39"/>
  <c r="AV16" i="39"/>
  <c r="AV49" i="39"/>
  <c r="AV30" i="39"/>
  <c r="AV108" i="39"/>
  <c r="AV33" i="39"/>
  <c r="AV41" i="39"/>
  <c r="AV19" i="39"/>
  <c r="AV117" i="39"/>
  <c r="AV95" i="39"/>
  <c r="AV11" i="39"/>
  <c r="AV25" i="39"/>
  <c r="AV17" i="39"/>
  <c r="AV123" i="39"/>
  <c r="AV112" i="39"/>
  <c r="AV39" i="39"/>
  <c r="AV121" i="39"/>
  <c r="AV15" i="39"/>
  <c r="AP121" i="39"/>
  <c r="AP93" i="39"/>
  <c r="AS93" i="39" s="1"/>
  <c r="AF93" i="39" s="1"/>
  <c r="AP111" i="39"/>
  <c r="AS111" i="39" s="1"/>
  <c r="AF111" i="39" s="1"/>
  <c r="AD111" i="39" s="1"/>
  <c r="AC111" i="39" s="1"/>
  <c r="AP78" i="39"/>
  <c r="AS78" i="39" s="1"/>
  <c r="AF78" i="39" s="1"/>
  <c r="AD78" i="39" s="1"/>
  <c r="AC78" i="39" s="1"/>
  <c r="AP98" i="39"/>
  <c r="AP89" i="39"/>
  <c r="AP88" i="39"/>
  <c r="AP79" i="39"/>
  <c r="AS79" i="39" s="1"/>
  <c r="AF79" i="39" s="1"/>
  <c r="AP104" i="39"/>
  <c r="AP66" i="39"/>
  <c r="AP81" i="39"/>
  <c r="AS81" i="39" s="1"/>
  <c r="AF81" i="39" s="1"/>
  <c r="AP105" i="39"/>
  <c r="AP82" i="39"/>
  <c r="AP129" i="39"/>
  <c r="AS129" i="39" s="1"/>
  <c r="AF129" i="39" s="1"/>
  <c r="AD129" i="39" s="1"/>
  <c r="AC129" i="39" s="1"/>
  <c r="AP71" i="39"/>
  <c r="AP126" i="39"/>
  <c r="AS126" i="39" s="1"/>
  <c r="AF126" i="39" s="1"/>
  <c r="AP77" i="39"/>
  <c r="AS77" i="39" s="1"/>
  <c r="AF77" i="39" s="1"/>
  <c r="AP122" i="39"/>
  <c r="AS122" i="39" s="1"/>
  <c r="AF122" i="39" s="1"/>
  <c r="AP85" i="39"/>
  <c r="AP123" i="39"/>
  <c r="AS123" i="39" s="1"/>
  <c r="AF123" i="39" s="1"/>
  <c r="AV45" i="40"/>
  <c r="AV98" i="40"/>
  <c r="AV76" i="40"/>
  <c r="AV62" i="40"/>
  <c r="AV56" i="40"/>
  <c r="AV30" i="40"/>
  <c r="AV37" i="40"/>
  <c r="AV113" i="40"/>
  <c r="AV112" i="40"/>
  <c r="AV51" i="40"/>
  <c r="AV20" i="40"/>
  <c r="AV41" i="40"/>
  <c r="AV88" i="40"/>
  <c r="A88" i="40" s="1"/>
  <c r="AV28" i="40"/>
  <c r="AV115" i="40"/>
  <c r="AV93" i="40"/>
  <c r="AV19" i="40"/>
  <c r="AV91" i="40"/>
  <c r="AV59" i="40"/>
  <c r="AV2" i="40"/>
  <c r="AV3" i="40"/>
  <c r="AV7" i="40"/>
  <c r="AV24" i="40"/>
  <c r="AV57" i="40"/>
  <c r="AV63" i="40"/>
  <c r="AV108" i="40"/>
  <c r="AV13" i="40"/>
  <c r="AV10" i="40"/>
  <c r="AV39" i="40"/>
  <c r="AV127" i="40"/>
  <c r="AV48" i="40"/>
  <c r="AV92" i="40"/>
  <c r="AV74" i="40"/>
  <c r="AV47" i="40"/>
  <c r="AV69" i="40"/>
  <c r="AV9" i="40"/>
  <c r="AV119" i="40"/>
  <c r="A119" i="40" s="1"/>
  <c r="AV73" i="40"/>
  <c r="AV36" i="40"/>
  <c r="AV80" i="40"/>
  <c r="AV65" i="40"/>
  <c r="AV128" i="40"/>
  <c r="AV104" i="40"/>
  <c r="AV34" i="40"/>
  <c r="AV72" i="40"/>
  <c r="AV99" i="40"/>
  <c r="AV8" i="40"/>
  <c r="AV52" i="40"/>
  <c r="AV58" i="40"/>
  <c r="AV60" i="40"/>
  <c r="AV64" i="40"/>
  <c r="AV68" i="40"/>
  <c r="AP99" i="40"/>
  <c r="AS99" i="40" s="1"/>
  <c r="AF99" i="40" s="1"/>
  <c r="AP97" i="40"/>
  <c r="AP67" i="40"/>
  <c r="AS67" i="40" s="1"/>
  <c r="AF67" i="40" s="1"/>
  <c r="AD67" i="40" s="1"/>
  <c r="AC67" i="40" s="1"/>
  <c r="AP90" i="40"/>
  <c r="AP84" i="40"/>
  <c r="AS84" i="40" s="1"/>
  <c r="AF84" i="40" s="1"/>
  <c r="AP114" i="40"/>
  <c r="AS114" i="40" s="1"/>
  <c r="AF114" i="40" s="1"/>
  <c r="AP78" i="40"/>
  <c r="AP80" i="40"/>
  <c r="AP129" i="40"/>
  <c r="AP83" i="40"/>
  <c r="AS83" i="40" s="1"/>
  <c r="AF83" i="40" s="1"/>
  <c r="AD83" i="40" s="1"/>
  <c r="AC83" i="40" s="1"/>
  <c r="AP98" i="40"/>
  <c r="AS98" i="40" s="1"/>
  <c r="AF98" i="40" s="1"/>
  <c r="AD98" i="40" s="1"/>
  <c r="AC98" i="40" s="1"/>
  <c r="AP123" i="40"/>
  <c r="AP106" i="40"/>
  <c r="AP103" i="40"/>
  <c r="AS103" i="40" s="1"/>
  <c r="AF103" i="40" s="1"/>
  <c r="AP127" i="40"/>
  <c r="AP73" i="40"/>
  <c r="AS73" i="40" s="1"/>
  <c r="AF73" i="40" s="1"/>
  <c r="AP74" i="40"/>
  <c r="AP121" i="40"/>
  <c r="AS121" i="40" s="1"/>
  <c r="AF121" i="40" s="1"/>
  <c r="AD121" i="40" s="1"/>
  <c r="AC121" i="40" s="1"/>
  <c r="AP110" i="40"/>
  <c r="AP71" i="40"/>
  <c r="AS71" i="40" s="1"/>
  <c r="AF71" i="40" s="1"/>
  <c r="AP100" i="40"/>
  <c r="AS100" i="40" s="1"/>
  <c r="AF100" i="40" s="1"/>
  <c r="AD100" i="40" s="1"/>
  <c r="AC100" i="40" s="1"/>
  <c r="AP92" i="40"/>
  <c r="AP107" i="40"/>
  <c r="AP66" i="40"/>
  <c r="AS66" i="40" s="1"/>
  <c r="AF66" i="40" s="1"/>
  <c r="AD66" i="40" s="1"/>
  <c r="AC66" i="40" s="1"/>
  <c r="AP115" i="40"/>
  <c r="AS115" i="40" s="1"/>
  <c r="AF115" i="40" s="1"/>
  <c r="AD115" i="40" s="1"/>
  <c r="AC115" i="40" s="1"/>
  <c r="AP91" i="40"/>
  <c r="AP75" i="40"/>
  <c r="AP102" i="40"/>
  <c r="AS102" i="40" s="1"/>
  <c r="AF102" i="40" s="1"/>
  <c r="AP86" i="40"/>
  <c r="AP82" i="40"/>
  <c r="AS82" i="40" s="1"/>
  <c r="AF82" i="40" s="1"/>
  <c r="AD82" i="40" s="1"/>
  <c r="AC82" i="40" s="1"/>
  <c r="AP124" i="40"/>
  <c r="AP70" i="40"/>
  <c r="AS70" i="40" s="1"/>
  <c r="AF70" i="40" s="1"/>
  <c r="AP68" i="40"/>
  <c r="AS68" i="40" s="1"/>
  <c r="AF68" i="40" s="1"/>
  <c r="AP77" i="40"/>
  <c r="AP87" i="40"/>
  <c r="AS87" i="40" s="1"/>
  <c r="AF87" i="40" s="1"/>
  <c r="AP116" i="40"/>
  <c r="AS116" i="40" s="1"/>
  <c r="AF116" i="40" s="1"/>
  <c r="AP113" i="40"/>
  <c r="AP94" i="40"/>
  <c r="AP95" i="40"/>
  <c r="AP111" i="40"/>
  <c r="AP79" i="40"/>
  <c r="AV83" i="40"/>
  <c r="AV97" i="40"/>
  <c r="AV106" i="40"/>
  <c r="AV129" i="40"/>
  <c r="AV18" i="41"/>
  <c r="AV112" i="41"/>
  <c r="AV129" i="41"/>
  <c r="AV20" i="41"/>
  <c r="AV93" i="41"/>
  <c r="AV54" i="41"/>
  <c r="AV101" i="41"/>
  <c r="AV11" i="41"/>
  <c r="AV102" i="41"/>
  <c r="AV77" i="41"/>
  <c r="AV71" i="41"/>
  <c r="AV14" i="41"/>
  <c r="AV49" i="41"/>
  <c r="AV43" i="41"/>
  <c r="AV13" i="41"/>
  <c r="AV92" i="41"/>
  <c r="AV57" i="41"/>
  <c r="AV82" i="41"/>
  <c r="AV67" i="41"/>
  <c r="AV5" i="41"/>
  <c r="AV51" i="41"/>
  <c r="AV9" i="41"/>
  <c r="AV81" i="41"/>
  <c r="AV39" i="41"/>
  <c r="AV47" i="41"/>
  <c r="AV58" i="41"/>
  <c r="AV8" i="41"/>
  <c r="AP90" i="41"/>
  <c r="AS90" i="41" s="1"/>
  <c r="AF90" i="41" s="1"/>
  <c r="AP120" i="41"/>
  <c r="AP104" i="41"/>
  <c r="AP96" i="41"/>
  <c r="AS96" i="41" s="1"/>
  <c r="AF96" i="41" s="1"/>
  <c r="AD96" i="41" s="1"/>
  <c r="AC96" i="41" s="1"/>
  <c r="AP125" i="41"/>
  <c r="AS125" i="41" s="1"/>
  <c r="AF125" i="41" s="1"/>
  <c r="AD125" i="41" s="1"/>
  <c r="AC125" i="41" s="1"/>
  <c r="AP106" i="41"/>
  <c r="AP88" i="41"/>
  <c r="AP129" i="41"/>
  <c r="AS129" i="41" s="1"/>
  <c r="AF129" i="41" s="1"/>
  <c r="AP84" i="41"/>
  <c r="AP101" i="41"/>
  <c r="AP85" i="41"/>
  <c r="AP102" i="41"/>
  <c r="AP73" i="41"/>
  <c r="AP82" i="41"/>
  <c r="AP127" i="41"/>
  <c r="AS127" i="41" s="1"/>
  <c r="AF127" i="41" s="1"/>
  <c r="AP93" i="41"/>
  <c r="AS93" i="41" s="1"/>
  <c r="AF93" i="41" s="1"/>
  <c r="AP95" i="41"/>
  <c r="AS95" i="41" s="1"/>
  <c r="AF95" i="41" s="1"/>
  <c r="AD95" i="41" s="1"/>
  <c r="AC95" i="41" s="1"/>
  <c r="AP124" i="41"/>
  <c r="AS124" i="41" s="1"/>
  <c r="AF124" i="41" s="1"/>
  <c r="AP123" i="41"/>
  <c r="AS123" i="41" s="1"/>
  <c r="AF123" i="41" s="1"/>
  <c r="AD123" i="41" s="1"/>
  <c r="AC123" i="41" s="1"/>
  <c r="AP66" i="41"/>
  <c r="AP72" i="41"/>
  <c r="AP70" i="41"/>
  <c r="AP79" i="41"/>
  <c r="AS79" i="41" s="1"/>
  <c r="AF79" i="41" s="1"/>
  <c r="AV89" i="41"/>
  <c r="AV103" i="41"/>
  <c r="AP105" i="41"/>
  <c r="AP107" i="41"/>
  <c r="AS107" i="41" s="1"/>
  <c r="AF107" i="41" s="1"/>
  <c r="AV108" i="41"/>
  <c r="AP111" i="41"/>
  <c r="AS111" i="41" s="1"/>
  <c r="AF111" i="41" s="1"/>
  <c r="AV125" i="42"/>
  <c r="AV21" i="42"/>
  <c r="AV116" i="42"/>
  <c r="AV26" i="42"/>
  <c r="AV113" i="42"/>
  <c r="AV33" i="42"/>
  <c r="AV58" i="42"/>
  <c r="AV122" i="42"/>
  <c r="AV14" i="42"/>
  <c r="AV73" i="42"/>
  <c r="AV47" i="42"/>
  <c r="AV98" i="42"/>
  <c r="AV56" i="42"/>
  <c r="AV81" i="42"/>
  <c r="AV42" i="42"/>
  <c r="AV52" i="42"/>
  <c r="AP75" i="42"/>
  <c r="AP128" i="42"/>
  <c r="AP120" i="42"/>
  <c r="AS120" i="42" s="1"/>
  <c r="AF120" i="42" s="1"/>
  <c r="AD120" i="42" s="1"/>
  <c r="AC120" i="42" s="1"/>
  <c r="AP123" i="42"/>
  <c r="AP71" i="42"/>
  <c r="AS71" i="42" s="1"/>
  <c r="AF71" i="42" s="1"/>
  <c r="AP98" i="42"/>
  <c r="AS98" i="42" s="1"/>
  <c r="AF98" i="42" s="1"/>
  <c r="AD98" i="42" s="1"/>
  <c r="AC98" i="42" s="1"/>
  <c r="AP68" i="42"/>
  <c r="AS68" i="42" s="1"/>
  <c r="AF68" i="42" s="1"/>
  <c r="AP70" i="42"/>
  <c r="AS70" i="42" s="1"/>
  <c r="AF70" i="42" s="1"/>
  <c r="AD70" i="42" s="1"/>
  <c r="AC70" i="42" s="1"/>
  <c r="AP105" i="42"/>
  <c r="AS105" i="42" s="1"/>
  <c r="AF105" i="42" s="1"/>
  <c r="AP114" i="42"/>
  <c r="AS114" i="42" s="1"/>
  <c r="AF114" i="42" s="1"/>
  <c r="AP79" i="42"/>
  <c r="AP101" i="42"/>
  <c r="AS101" i="42" s="1"/>
  <c r="AF101" i="42" s="1"/>
  <c r="AD101" i="42" s="1"/>
  <c r="AC101" i="42" s="1"/>
  <c r="AP109" i="42"/>
  <c r="AP82" i="42"/>
  <c r="AS82" i="42" s="1"/>
  <c r="AF82" i="42" s="1"/>
  <c r="AD82" i="42" s="1"/>
  <c r="AC82" i="42" s="1"/>
  <c r="AP119" i="42"/>
  <c r="AS119" i="42" s="1"/>
  <c r="AF119" i="42" s="1"/>
  <c r="AP81" i="42"/>
  <c r="AP103" i="42"/>
  <c r="AS103" i="42" s="1"/>
  <c r="AF103" i="42" s="1"/>
  <c r="AP94" i="42"/>
  <c r="AP104" i="42"/>
  <c r="AS104" i="42" s="1"/>
  <c r="AF104" i="42" s="1"/>
  <c r="AP121" i="42"/>
  <c r="AS121" i="42" s="1"/>
  <c r="AF121" i="42" s="1"/>
  <c r="AP127" i="42"/>
  <c r="AV89" i="43"/>
  <c r="AV13" i="43"/>
  <c r="AV123" i="43"/>
  <c r="AV23" i="43"/>
  <c r="AV79" i="43"/>
  <c r="AV2" i="43"/>
  <c r="AV29" i="43"/>
  <c r="AV56" i="43"/>
  <c r="AV42" i="43"/>
  <c r="AP100" i="43"/>
  <c r="AP107" i="43"/>
  <c r="AP123" i="43"/>
  <c r="AS123" i="43" s="1"/>
  <c r="AF123" i="43" s="1"/>
  <c r="AP106" i="43"/>
  <c r="AS106" i="43" s="1"/>
  <c r="AF106" i="43" s="1"/>
  <c r="AP113" i="43"/>
  <c r="AS113" i="43" s="1"/>
  <c r="AF113" i="43" s="1"/>
  <c r="AP93" i="43"/>
  <c r="AS93" i="43" s="1"/>
  <c r="AF93" i="43" s="1"/>
  <c r="AP78" i="43"/>
  <c r="AS78" i="43" s="1"/>
  <c r="AF78" i="43" s="1"/>
  <c r="AP94" i="43"/>
  <c r="AS94" i="43" s="1"/>
  <c r="AF94" i="43" s="1"/>
  <c r="AD94" i="43" s="1"/>
  <c r="AC94" i="43" s="1"/>
  <c r="AP68" i="43"/>
  <c r="AP86" i="43"/>
  <c r="AP102" i="43"/>
  <c r="AP119" i="43"/>
  <c r="AP77" i="43"/>
  <c r="AS77" i="43" s="1"/>
  <c r="AF77" i="43" s="1"/>
  <c r="AP79" i="43"/>
  <c r="AS79" i="43" s="1"/>
  <c r="AF79" i="43" s="1"/>
  <c r="AD79" i="43" s="1"/>
  <c r="AC79" i="43" s="1"/>
  <c r="AP70" i="43"/>
  <c r="AP98" i="43"/>
  <c r="AV70" i="43"/>
  <c r="AP97" i="43"/>
  <c r="AS97" i="43" s="1"/>
  <c r="AF97" i="43" s="1"/>
  <c r="AP124" i="43"/>
  <c r="AS124" i="43" s="1"/>
  <c r="AF124" i="43" s="1"/>
  <c r="AV125" i="43"/>
  <c r="A125" i="43" s="1"/>
  <c r="AV96" i="44"/>
  <c r="AV58" i="44"/>
  <c r="AV79" i="44"/>
  <c r="AV16" i="44"/>
  <c r="AV108" i="44"/>
  <c r="AV20" i="44"/>
  <c r="AV120" i="44"/>
  <c r="AV66" i="44"/>
  <c r="AV103" i="44"/>
  <c r="AV101" i="44"/>
  <c r="AV11" i="44"/>
  <c r="AV124" i="44"/>
  <c r="AV14" i="44"/>
  <c r="AP125" i="44"/>
  <c r="AP100" i="44"/>
  <c r="AS100" i="44" s="1"/>
  <c r="AF100" i="44" s="1"/>
  <c r="AP129" i="44"/>
  <c r="AP81" i="44"/>
  <c r="AP86" i="44"/>
  <c r="AP71" i="44"/>
  <c r="AS71" i="44" s="1"/>
  <c r="AF71" i="44" s="1"/>
  <c r="AP85" i="44"/>
  <c r="AP92" i="44"/>
  <c r="AP119" i="44"/>
  <c r="AS119" i="44" s="1"/>
  <c r="AF119" i="44" s="1"/>
  <c r="AD119" i="44" s="1"/>
  <c r="AC119" i="44" s="1"/>
  <c r="AV10" i="45"/>
  <c r="AV84" i="45"/>
  <c r="AV54" i="45"/>
  <c r="AV83" i="45"/>
  <c r="AV35" i="45"/>
  <c r="AV116" i="45"/>
  <c r="AV94" i="45"/>
  <c r="AV58" i="45"/>
  <c r="AV29" i="45"/>
  <c r="AV85" i="45"/>
  <c r="AV67" i="45"/>
  <c r="AV68" i="45"/>
  <c r="AV62" i="45"/>
  <c r="AP66" i="45"/>
  <c r="AP108" i="45"/>
  <c r="AS108" i="45" s="1"/>
  <c r="AF108" i="45" s="1"/>
  <c r="AP124" i="45"/>
  <c r="AS124" i="45" s="1"/>
  <c r="AF124" i="45" s="1"/>
  <c r="AD124" i="45" s="1"/>
  <c r="AC124" i="45" s="1"/>
  <c r="AP111" i="45"/>
  <c r="AS111" i="45" s="1"/>
  <c r="AF111" i="45" s="1"/>
  <c r="AP112" i="45"/>
  <c r="AS112" i="45" s="1"/>
  <c r="AF112" i="45" s="1"/>
  <c r="AP73" i="45"/>
  <c r="AP93" i="45"/>
  <c r="AS93" i="45" s="1"/>
  <c r="AF93" i="45" s="1"/>
  <c r="AD93" i="45" s="1"/>
  <c r="AC93" i="45" s="1"/>
  <c r="AP114" i="45"/>
  <c r="AP84" i="45"/>
  <c r="AV84" i="46"/>
  <c r="AV50" i="46"/>
  <c r="AP119" i="46"/>
  <c r="AS119" i="46" s="1"/>
  <c r="AF119" i="46" s="1"/>
  <c r="AP78" i="46"/>
  <c r="AP75" i="46"/>
  <c r="AP80" i="46"/>
  <c r="AV99" i="47"/>
  <c r="AV119" i="47"/>
  <c r="AV41" i="47"/>
  <c r="AV94" i="47"/>
  <c r="AV40" i="47"/>
  <c r="AV126" i="47"/>
  <c r="AV89" i="47"/>
  <c r="AV28" i="47"/>
  <c r="AV53" i="47"/>
  <c r="AV103" i="47"/>
  <c r="AP119" i="47"/>
  <c r="AP112" i="47"/>
  <c r="AS112" i="47" s="1"/>
  <c r="AF112" i="47" s="1"/>
  <c r="AP91" i="47"/>
  <c r="AS91" i="47" s="1"/>
  <c r="AF91" i="47" s="1"/>
  <c r="AV87" i="47"/>
  <c r="AV89" i="48"/>
  <c r="AV85" i="48"/>
  <c r="AV15" i="48"/>
  <c r="AV11" i="48"/>
  <c r="AV88" i="48"/>
  <c r="AV49" i="49"/>
  <c r="AV14" i="49"/>
  <c r="AV44" i="49"/>
  <c r="AV4" i="49"/>
  <c r="AV69" i="50"/>
  <c r="AV100" i="50"/>
  <c r="AV122" i="50"/>
  <c r="AV41" i="50"/>
  <c r="AV10" i="50"/>
  <c r="AV15" i="51"/>
  <c r="AV69" i="51"/>
  <c r="AV73" i="51"/>
  <c r="AV8" i="51"/>
  <c r="AV100" i="51"/>
  <c r="AV101" i="51"/>
  <c r="AV11" i="51"/>
  <c r="AV126" i="51"/>
  <c r="AV86" i="52"/>
  <c r="AV56" i="52"/>
  <c r="AV121" i="52"/>
  <c r="AV43" i="52"/>
  <c r="AV9" i="52"/>
  <c r="AV49" i="52"/>
  <c r="AV109" i="53"/>
  <c r="AV84" i="53"/>
  <c r="AV72" i="53"/>
  <c r="AV86" i="53"/>
  <c r="AV33" i="53"/>
  <c r="AV50" i="53"/>
  <c r="AV67" i="53"/>
  <c r="AV117" i="54"/>
  <c r="AP128" i="54"/>
  <c r="AP86" i="54"/>
  <c r="AS86" i="54" s="1"/>
  <c r="AF86" i="54" s="1"/>
  <c r="AV73" i="55"/>
  <c r="AV85" i="55"/>
  <c r="AV36" i="55"/>
  <c r="AV24" i="55"/>
  <c r="AV19" i="56"/>
  <c r="AV32" i="56"/>
  <c r="AV6" i="56"/>
  <c r="AV66" i="56"/>
  <c r="AV15" i="56"/>
  <c r="AV103" i="56"/>
  <c r="AV21" i="56"/>
  <c r="AV117" i="56"/>
  <c r="AV11" i="56"/>
  <c r="AV70" i="56"/>
  <c r="AP67" i="56"/>
  <c r="AS67" i="56" s="1"/>
  <c r="AF67" i="56" s="1"/>
  <c r="AD67" i="56" s="1"/>
  <c r="AC67" i="56" s="1"/>
  <c r="AP74" i="56"/>
  <c r="AP86" i="56"/>
  <c r="AS86" i="56" s="1"/>
  <c r="AF86" i="56" s="1"/>
  <c r="AP110" i="56"/>
  <c r="AV99" i="57"/>
  <c r="AV51" i="57"/>
  <c r="AV35" i="57"/>
  <c r="AV95" i="57"/>
  <c r="AV31" i="57"/>
  <c r="AP89" i="57"/>
  <c r="AP77" i="57"/>
  <c r="AP80" i="57"/>
  <c r="AS80" i="57" s="1"/>
  <c r="AF80" i="57" s="1"/>
  <c r="AV67" i="58"/>
  <c r="AV23" i="58"/>
  <c r="AV57" i="58"/>
  <c r="AV85" i="58"/>
  <c r="AV108" i="58"/>
  <c r="AV126" i="58"/>
  <c r="AV123" i="58"/>
  <c r="AV83" i="58"/>
  <c r="AV2" i="58"/>
  <c r="AV54" i="58"/>
  <c r="AV107" i="58"/>
  <c r="AV73" i="58"/>
  <c r="AV35" i="58"/>
  <c r="AV69" i="59"/>
  <c r="AV102" i="59"/>
  <c r="AP70" i="59"/>
  <c r="AP95" i="59"/>
  <c r="AS95" i="59" s="1"/>
  <c r="AF95" i="59" s="1"/>
  <c r="AP124" i="59"/>
  <c r="AS124" i="59" s="1"/>
  <c r="AF124" i="59" s="1"/>
  <c r="AP122" i="59"/>
  <c r="AS122" i="59" s="1"/>
  <c r="AF122" i="59" s="1"/>
  <c r="AD122" i="59" s="1"/>
  <c r="AC122" i="59" s="1"/>
  <c r="AP114" i="59"/>
  <c r="AP67" i="59"/>
  <c r="AP86" i="59"/>
  <c r="AV109" i="40"/>
  <c r="AP66" i="55"/>
  <c r="AP82" i="32"/>
  <c r="AS82" i="32" s="1"/>
  <c r="AF82" i="32" s="1"/>
  <c r="AD82" i="32" s="1"/>
  <c r="AC82" i="32" s="1"/>
  <c r="AV13" i="44"/>
  <c r="AP69" i="44"/>
  <c r="AP107" i="44"/>
  <c r="AP94" i="44"/>
  <c r="AP73" i="44"/>
  <c r="AS73" i="44" s="1"/>
  <c r="AF73" i="44" s="1"/>
  <c r="AD73" i="44" s="1"/>
  <c r="AC73" i="44" s="1"/>
  <c r="AP120" i="44"/>
  <c r="AS120" i="44" s="1"/>
  <c r="AF120" i="44" s="1"/>
  <c r="AP112" i="44"/>
  <c r="AP102" i="44"/>
  <c r="AS102" i="44" s="1"/>
  <c r="AF102" i="44" s="1"/>
  <c r="AP66" i="44"/>
  <c r="AS66" i="44" s="1"/>
  <c r="AF66" i="44" s="1"/>
  <c r="AP114" i="44"/>
  <c r="AP122" i="44"/>
  <c r="AP103" i="44"/>
  <c r="AS103" i="44" s="1"/>
  <c r="AF103" i="44" s="1"/>
  <c r="AD103" i="44" s="1"/>
  <c r="AC103" i="44" s="1"/>
  <c r="AP90" i="44"/>
  <c r="AP116" i="44"/>
  <c r="AS116" i="44" s="1"/>
  <c r="AF116" i="44" s="1"/>
  <c r="AD116" i="44" s="1"/>
  <c r="AC116" i="44" s="1"/>
  <c r="AP74" i="44"/>
  <c r="AP70" i="44"/>
  <c r="AS70" i="44" s="1"/>
  <c r="AF70" i="44" s="1"/>
  <c r="AP124" i="44"/>
  <c r="AP113" i="44"/>
  <c r="AP93" i="44"/>
  <c r="AP126" i="44"/>
  <c r="AV4" i="54"/>
  <c r="AV74" i="54"/>
  <c r="AV128" i="54"/>
  <c r="AV100" i="54"/>
  <c r="AV45" i="54"/>
  <c r="AV15" i="54"/>
  <c r="AV44" i="54"/>
  <c r="AP76" i="54"/>
  <c r="AP105" i="54"/>
  <c r="AP115" i="54"/>
  <c r="AS115" i="54" s="1"/>
  <c r="AF115" i="54" s="1"/>
  <c r="AD115" i="54" s="1"/>
  <c r="AC115" i="54" s="1"/>
  <c r="AP73" i="54"/>
  <c r="AS73" i="54" s="1"/>
  <c r="AF73" i="54" s="1"/>
  <c r="AP99" i="54"/>
  <c r="AS99" i="54" s="1"/>
  <c r="AF99" i="54" s="1"/>
  <c r="AD99" i="54" s="1"/>
  <c r="AC99" i="54" s="1"/>
  <c r="AV100" i="55"/>
  <c r="AV116" i="55"/>
  <c r="AV114" i="55"/>
  <c r="AV88" i="55"/>
  <c r="AV119" i="55"/>
  <c r="AV5" i="55"/>
  <c r="AV45" i="55"/>
  <c r="AV109" i="55"/>
  <c r="AV25" i="55"/>
  <c r="AV86" i="55"/>
  <c r="AV70" i="55"/>
  <c r="AV103" i="55"/>
  <c r="AV125" i="55"/>
  <c r="AV63" i="55"/>
  <c r="AV48" i="55"/>
  <c r="AV47" i="56"/>
  <c r="AP75" i="56"/>
  <c r="AP120" i="56"/>
  <c r="AS120" i="56" s="1"/>
  <c r="AF120" i="56" s="1"/>
  <c r="AD120" i="56" s="1"/>
  <c r="AC120" i="56" s="1"/>
  <c r="AP92" i="56"/>
  <c r="AP119" i="56"/>
  <c r="AS119" i="56" s="1"/>
  <c r="AF119" i="56" s="1"/>
  <c r="AD119" i="56" s="1"/>
  <c r="AC119" i="56" s="1"/>
  <c r="AP106" i="56"/>
  <c r="AP98" i="56"/>
  <c r="AP122" i="56"/>
  <c r="AP78" i="56"/>
  <c r="AP115" i="56"/>
  <c r="AS115" i="56" s="1"/>
  <c r="AF115" i="56" s="1"/>
  <c r="AP89" i="56"/>
  <c r="AS89" i="56" s="1"/>
  <c r="AF89" i="56" s="1"/>
  <c r="AD89" i="56" s="1"/>
  <c r="AC89" i="56" s="1"/>
  <c r="AV106" i="56"/>
  <c r="AV53" i="57"/>
  <c r="AP100" i="57"/>
  <c r="AP106" i="57"/>
  <c r="AP81" i="57"/>
  <c r="AS81" i="57" s="1"/>
  <c r="AF81" i="57" s="1"/>
  <c r="AP127" i="57"/>
  <c r="AS127" i="57" s="1"/>
  <c r="AF127" i="57" s="1"/>
  <c r="AD127" i="57" s="1"/>
  <c r="AC127" i="57" s="1"/>
  <c r="AP94" i="57"/>
  <c r="AS94" i="57" s="1"/>
  <c r="AF94" i="57" s="1"/>
  <c r="AD94" i="57" s="1"/>
  <c r="AC94" i="57" s="1"/>
  <c r="AP101" i="57"/>
  <c r="AP91" i="57"/>
  <c r="AP68" i="57"/>
  <c r="AP118" i="57"/>
  <c r="AP123" i="57"/>
  <c r="AV88" i="58"/>
  <c r="AV90" i="58"/>
  <c r="AV61" i="58"/>
  <c r="AV112" i="58"/>
  <c r="AV127" i="58"/>
  <c r="AV102" i="58"/>
  <c r="AV8" i="58"/>
  <c r="AV5" i="58"/>
  <c r="AV128" i="58"/>
  <c r="AV46" i="58"/>
  <c r="AV77" i="58"/>
  <c r="AV95" i="58"/>
  <c r="AV59" i="58"/>
  <c r="AV4" i="58"/>
  <c r="AV14" i="58"/>
  <c r="AV66" i="58"/>
  <c r="AP66" i="58"/>
  <c r="AS66" i="58" s="1"/>
  <c r="AF66" i="58" s="1"/>
  <c r="AP108" i="58"/>
  <c r="AP71" i="58"/>
  <c r="AS71" i="58" s="1"/>
  <c r="AF71" i="58" s="1"/>
  <c r="AP116" i="58"/>
  <c r="AS116" i="58" s="1"/>
  <c r="AF116" i="58" s="1"/>
  <c r="AD116" i="58" s="1"/>
  <c r="AC116" i="58" s="1"/>
  <c r="AP113" i="58"/>
  <c r="AV81" i="58"/>
  <c r="AP85" i="58"/>
  <c r="AV22" i="59"/>
  <c r="AP120" i="59"/>
  <c r="AP101" i="59"/>
  <c r="AP87" i="59"/>
  <c r="AP97" i="59"/>
  <c r="AS97" i="59" s="1"/>
  <c r="AF97" i="59" s="1"/>
  <c r="AD97" i="59" s="1"/>
  <c r="AC97" i="59" s="1"/>
  <c r="AP81" i="59"/>
  <c r="AS81" i="59" s="1"/>
  <c r="AF81" i="59" s="1"/>
  <c r="AD81" i="59" s="1"/>
  <c r="AC81" i="59" s="1"/>
  <c r="AP75" i="59"/>
  <c r="AS75" i="59" s="1"/>
  <c r="AF75" i="59" s="1"/>
  <c r="AP71" i="59"/>
  <c r="AP119" i="59"/>
  <c r="AP92" i="59"/>
  <c r="AS92" i="59" s="1"/>
  <c r="AF92" i="59" s="1"/>
  <c r="AP90" i="59"/>
  <c r="AS90" i="59" s="1"/>
  <c r="AF90" i="59" s="1"/>
  <c r="AP112" i="59"/>
  <c r="AP125" i="59"/>
  <c r="AS125" i="59" s="1"/>
  <c r="AF125" i="59" s="1"/>
  <c r="AD125" i="59" s="1"/>
  <c r="AC125" i="59" s="1"/>
  <c r="AP80" i="59"/>
  <c r="AS80" i="59" s="1"/>
  <c r="AF80" i="59" s="1"/>
  <c r="AD80" i="59" s="1"/>
  <c r="AC80" i="59" s="1"/>
  <c r="AP105" i="59"/>
  <c r="AV78" i="59"/>
  <c r="AP83" i="59"/>
  <c r="AP91" i="59"/>
  <c r="AS91" i="59" s="1"/>
  <c r="AF91" i="59" s="1"/>
  <c r="AP106" i="12"/>
  <c r="AV75" i="39"/>
  <c r="AV60" i="41"/>
  <c r="AV28" i="41"/>
  <c r="AV47" i="43"/>
  <c r="AP92" i="43"/>
  <c r="AS92" i="43" s="1"/>
  <c r="AF92" i="43" s="1"/>
  <c r="AP84" i="43"/>
  <c r="AP91" i="43"/>
  <c r="AP87" i="43"/>
  <c r="AP109" i="43"/>
  <c r="AS109" i="43" s="1"/>
  <c r="AF109" i="43" s="1"/>
  <c r="AP117" i="43"/>
  <c r="AP118" i="43"/>
  <c r="AP129" i="43"/>
  <c r="AP101" i="43"/>
  <c r="AP71" i="43"/>
  <c r="AP76" i="43"/>
  <c r="AP128" i="43"/>
  <c r="AS128" i="43" s="1"/>
  <c r="AF128" i="43" s="1"/>
  <c r="AP125" i="43"/>
  <c r="AS125" i="43" s="1"/>
  <c r="AF125" i="43" s="1"/>
  <c r="AP116" i="43"/>
  <c r="AP126" i="43"/>
  <c r="AS126" i="43" s="1"/>
  <c r="AF126" i="43" s="1"/>
  <c r="AD126" i="43" s="1"/>
  <c r="AC126" i="43" s="1"/>
  <c r="AP67" i="43"/>
  <c r="AP75" i="43"/>
  <c r="AP80" i="43"/>
  <c r="AS80" i="43" s="1"/>
  <c r="AF80" i="43" s="1"/>
  <c r="AV82" i="43"/>
  <c r="AP110" i="43"/>
  <c r="AS110" i="43" s="1"/>
  <c r="AF110" i="43" s="1"/>
  <c r="AP115" i="43"/>
  <c r="AV121" i="44"/>
  <c r="AV6" i="44"/>
  <c r="AV119" i="44"/>
  <c r="AV60" i="44"/>
  <c r="AV89" i="44"/>
  <c r="AV37" i="44"/>
  <c r="AV107" i="44"/>
  <c r="AV54" i="44"/>
  <c r="AV9" i="44"/>
  <c r="AV57" i="44"/>
  <c r="AP87" i="44"/>
  <c r="AS87" i="44" s="1"/>
  <c r="AF87" i="44" s="1"/>
  <c r="AD87" i="44" s="1"/>
  <c r="AC87" i="44" s="1"/>
  <c r="AP105" i="44"/>
  <c r="AP109" i="44"/>
  <c r="AP121" i="44"/>
  <c r="AS121" i="44" s="1"/>
  <c r="AF121" i="44" s="1"/>
  <c r="AV54" i="54"/>
  <c r="AV86" i="54"/>
  <c r="AV13" i="55"/>
  <c r="AV3" i="56"/>
  <c r="AV44" i="56"/>
  <c r="AV119" i="56"/>
  <c r="AV88" i="56"/>
  <c r="AV126" i="56"/>
  <c r="AV53" i="56"/>
  <c r="AV73" i="56"/>
  <c r="AV62" i="56"/>
  <c r="AV81" i="56"/>
  <c r="AV18" i="56"/>
  <c r="AV7" i="56"/>
  <c r="AV55" i="56"/>
  <c r="AV92" i="56"/>
  <c r="AV58" i="56"/>
  <c r="AP105" i="56"/>
  <c r="AS105" i="56" s="1"/>
  <c r="AF105" i="56" s="1"/>
  <c r="AV127" i="56"/>
  <c r="AV107" i="57"/>
  <c r="AV72" i="57"/>
  <c r="AV68" i="57"/>
  <c r="AV63" i="57"/>
  <c r="AV113" i="57"/>
  <c r="AV103" i="57"/>
  <c r="AV19" i="57"/>
  <c r="AV66" i="57"/>
  <c r="AV26" i="57"/>
  <c r="AV22" i="57"/>
  <c r="AV96" i="57"/>
  <c r="AV116" i="57"/>
  <c r="AV29" i="57"/>
  <c r="AV52" i="58"/>
  <c r="AP120" i="58"/>
  <c r="AS120" i="58" s="1"/>
  <c r="AF120" i="58" s="1"/>
  <c r="AD120" i="58" s="1"/>
  <c r="AC120" i="58" s="1"/>
  <c r="AV12" i="59"/>
  <c r="AV91" i="59"/>
  <c r="AV114" i="59"/>
  <c r="AV11" i="59"/>
  <c r="AV56" i="59"/>
  <c r="AV123" i="59"/>
  <c r="AV26" i="59"/>
  <c r="AP74" i="59"/>
  <c r="AP111" i="59"/>
  <c r="AS111" i="59" s="1"/>
  <c r="AF111" i="59" s="1"/>
  <c r="AP128" i="59"/>
  <c r="AS128" i="59" s="1"/>
  <c r="AF128" i="59" s="1"/>
  <c r="AD128" i="59" s="1"/>
  <c r="AC128" i="59" s="1"/>
  <c r="AE33" i="56" a="1"/>
  <c r="AE33" i="56" s="1"/>
  <c r="AD33" i="56" s="1"/>
  <c r="AC33" i="56" s="1"/>
  <c r="AE43" i="40" a="1"/>
  <c r="AE43" i="40" s="1"/>
  <c r="AD43" i="40" s="1"/>
  <c r="AC43" i="40" s="1"/>
  <c r="AE15" i="54" a="1"/>
  <c r="AE15" i="54" s="1"/>
  <c r="AD15" i="54" s="1"/>
  <c r="AC15" i="54" s="1"/>
  <c r="AE52" i="45" a="1"/>
  <c r="AE52" i="45" s="1"/>
  <c r="AD52" i="45" s="1"/>
  <c r="AC52" i="45" s="1"/>
  <c r="AE86" i="47" a="1"/>
  <c r="AE86" i="47" s="1"/>
  <c r="AD86" i="47" s="1"/>
  <c r="AC86" i="47" s="1"/>
  <c r="AE8" i="39" a="1"/>
  <c r="AE8" i="39" s="1"/>
  <c r="AD8" i="39" s="1"/>
  <c r="AC8" i="39" s="1"/>
  <c r="AE66" i="43" a="1"/>
  <c r="AE66" i="43" s="1"/>
  <c r="AD66" i="43" s="1"/>
  <c r="AC66" i="43" s="1"/>
  <c r="AE31" i="40" a="1"/>
  <c r="AE31" i="40" s="1"/>
  <c r="AD31" i="40" s="1"/>
  <c r="AC31" i="40" s="1"/>
  <c r="AE51" i="31" a="1"/>
  <c r="AE51" i="31" s="1"/>
  <c r="AD51" i="31" s="1"/>
  <c r="AC51" i="31" s="1"/>
  <c r="AE127" i="50" a="1"/>
  <c r="AE127" i="50" s="1"/>
  <c r="AD127" i="50" s="1"/>
  <c r="AC127" i="50" s="1"/>
  <c r="AE20" i="39" a="1"/>
  <c r="AE20" i="39" s="1"/>
  <c r="AD20" i="39" s="1"/>
  <c r="AC20" i="39" s="1"/>
  <c r="AE60" i="42" a="1"/>
  <c r="AE60" i="42" s="1"/>
  <c r="AD60" i="42" s="1"/>
  <c r="AC60" i="42" s="1"/>
  <c r="AE21" i="43" a="1"/>
  <c r="AE21" i="43" s="1"/>
  <c r="AD21" i="43" s="1"/>
  <c r="AC21" i="43" s="1"/>
  <c r="AE33" i="32" a="1"/>
  <c r="AE33" i="32" s="1"/>
  <c r="AD33" i="32" s="1"/>
  <c r="AC33" i="32" s="1"/>
  <c r="AE23" i="47" a="1"/>
  <c r="AE23" i="47" s="1"/>
  <c r="AD23" i="47" s="1"/>
  <c r="AC23" i="47" s="1"/>
  <c r="AE27" i="30" a="1"/>
  <c r="AE27" i="30" s="1"/>
  <c r="AD27" i="30" s="1"/>
  <c r="AC27" i="30" s="1"/>
  <c r="AE89" i="43" a="1"/>
  <c r="AE89" i="43" s="1"/>
  <c r="AD89" i="43" s="1"/>
  <c r="AC89" i="43" s="1"/>
  <c r="AE83" i="45" a="1"/>
  <c r="AE83" i="45" s="1"/>
  <c r="AD83" i="45" s="1"/>
  <c r="AC83" i="45" s="1"/>
  <c r="AE51" i="49" a="1"/>
  <c r="AE51" i="49" s="1"/>
  <c r="AD51" i="49" s="1"/>
  <c r="AC51" i="49" s="1"/>
  <c r="AE9" i="33" a="1"/>
  <c r="AE9" i="33" s="1"/>
  <c r="AD9" i="33" s="1"/>
  <c r="AC9" i="33" s="1"/>
  <c r="AE73" i="33" a="1"/>
  <c r="AE73" i="33" s="1"/>
  <c r="AD73" i="33" s="1"/>
  <c r="AC73" i="33" s="1"/>
  <c r="AE127" i="46" a="1"/>
  <c r="AE127" i="46" s="1"/>
  <c r="AD127" i="46" s="1"/>
  <c r="AE55" i="57" a="1"/>
  <c r="AE55" i="57" s="1"/>
  <c r="AD55" i="57" s="1"/>
  <c r="AC55" i="57" s="1"/>
  <c r="AE69" i="37" a="1"/>
  <c r="AE69" i="37" s="1"/>
  <c r="AD69" i="37" s="1"/>
  <c r="AC69" i="37" s="1"/>
  <c r="AE68" i="41" a="1"/>
  <c r="AE68" i="41" s="1"/>
  <c r="AD68" i="41" s="1"/>
  <c r="AC68" i="41" s="1"/>
  <c r="AE122" i="42" a="1"/>
  <c r="AE122" i="42" s="1"/>
  <c r="AD122" i="42" s="1"/>
  <c r="AC122" i="42" s="1"/>
  <c r="AE125" i="48" a="1"/>
  <c r="AE125" i="48" s="1"/>
  <c r="AD125" i="48" s="1"/>
  <c r="AC125" i="48" s="1"/>
  <c r="AE99" i="37" a="1"/>
  <c r="AE99" i="37" s="1"/>
  <c r="AD99" i="37" s="1"/>
  <c r="AC99" i="37" s="1"/>
  <c r="AE94" i="50" a="1"/>
  <c r="AE94" i="50" s="1"/>
  <c r="AD94" i="50" s="1"/>
  <c r="AC94" i="50" s="1"/>
  <c r="AE125" i="38" a="1"/>
  <c r="AE125" i="38" s="1"/>
  <c r="AD125" i="38" s="1"/>
  <c r="AC125" i="38" s="1"/>
  <c r="AE107" i="58" a="1"/>
  <c r="AE107" i="58" s="1"/>
  <c r="AD107" i="58" s="1"/>
  <c r="AC107" i="58" s="1"/>
  <c r="AE37" i="39" a="1"/>
  <c r="AE37" i="39" s="1"/>
  <c r="AD37" i="39" s="1"/>
  <c r="AC37" i="39" s="1"/>
  <c r="AE99" i="51" a="1"/>
  <c r="AE99" i="51" s="1"/>
  <c r="AD99" i="51" s="1"/>
  <c r="AC99" i="51" s="1"/>
  <c r="AE29" i="48" a="1"/>
  <c r="AE29" i="48" s="1"/>
  <c r="AD29" i="48" s="1"/>
  <c r="AC29" i="48" s="1"/>
  <c r="AE37" i="43" a="1"/>
  <c r="AE37" i="43" s="1"/>
  <c r="AD37" i="43" s="1"/>
  <c r="AC37" i="43" s="1"/>
  <c r="AE116" i="43" a="1"/>
  <c r="AE116" i="43" s="1"/>
  <c r="AD116" i="43" s="1"/>
  <c r="AC116" i="43" s="1"/>
  <c r="AE65" i="50" a="1"/>
  <c r="AE65" i="50" s="1"/>
  <c r="AD65" i="50" s="1"/>
  <c r="AC65" i="50" s="1"/>
  <c r="AE109" i="38" a="1"/>
  <c r="AE109" i="38" s="1"/>
  <c r="AD109" i="38" s="1"/>
  <c r="AC109" i="38" s="1"/>
  <c r="AE72" i="51" a="1"/>
  <c r="AE72" i="51" s="1"/>
  <c r="AD72" i="51" s="1"/>
  <c r="AC72" i="51" s="1"/>
  <c r="AE115" i="31" a="1"/>
  <c r="AE115" i="31" s="1"/>
  <c r="AD115" i="31" s="1"/>
  <c r="AC115" i="31" s="1"/>
  <c r="AE101" i="45" a="1"/>
  <c r="AE101" i="45" s="1"/>
  <c r="AD101" i="45" s="1"/>
  <c r="AC101" i="45" s="1"/>
  <c r="AE115" i="49" a="1"/>
  <c r="AE115" i="49" s="1"/>
  <c r="AD115" i="49" s="1"/>
  <c r="AC115" i="49" s="1"/>
  <c r="AE101" i="28" a="1"/>
  <c r="AE101" i="28" s="1"/>
  <c r="AD101" i="28" s="1"/>
  <c r="AC101" i="28" s="1"/>
  <c r="AE53" i="47" a="1"/>
  <c r="AE53" i="47" s="1"/>
  <c r="AD53" i="47" s="1"/>
  <c r="AC53" i="47" s="1"/>
  <c r="AE98" i="47" a="1"/>
  <c r="AE98" i="47" s="1"/>
  <c r="AD98" i="47" s="1"/>
  <c r="AC98" i="47" s="1"/>
  <c r="AE129" i="48" a="1"/>
  <c r="AE129" i="48" s="1"/>
  <c r="AD129" i="48" s="1"/>
  <c r="AC129" i="48" s="1"/>
  <c r="AE109" i="42" a="1"/>
  <c r="AE109" i="42" s="1"/>
  <c r="AD109" i="42" s="1"/>
  <c r="AC109" i="42" s="1"/>
  <c r="AE108" i="50" a="1"/>
  <c r="AE108" i="50" s="1"/>
  <c r="AD108" i="50" s="1"/>
  <c r="AC108" i="50" s="1"/>
  <c r="AE61" i="58" a="1"/>
  <c r="AE61" i="58" s="1"/>
  <c r="AD61" i="58" s="1"/>
  <c r="AC61" i="58" s="1"/>
  <c r="AE63" i="42" a="1"/>
  <c r="AE63" i="42" s="1"/>
  <c r="AD63" i="42" s="1"/>
  <c r="AC63" i="42" s="1"/>
  <c r="AE44" i="34" a="1"/>
  <c r="AE44" i="34" s="1"/>
  <c r="AD44" i="34" s="1"/>
  <c r="AC44" i="34" s="1"/>
  <c r="AE78" i="42" a="1"/>
  <c r="AE78" i="42" s="1"/>
  <c r="AD78" i="42" s="1"/>
  <c r="AC78" i="42" s="1"/>
  <c r="AE22" i="41" a="1"/>
  <c r="AE22" i="41" s="1"/>
  <c r="AD22" i="41" s="1"/>
  <c r="AC22" i="41" s="1"/>
  <c r="AE27" i="32" a="1"/>
  <c r="AE27" i="32" s="1"/>
  <c r="AD27" i="32" s="1"/>
  <c r="AC27" i="32" s="1"/>
  <c r="AE51" i="39" a="1"/>
  <c r="AE51" i="39" s="1"/>
  <c r="AD51" i="39" s="1"/>
  <c r="AC51" i="39" s="1"/>
  <c r="AE37" i="28" a="1"/>
  <c r="AE37" i="28" s="1"/>
  <c r="AD37" i="28" s="1"/>
  <c r="AC37" i="28" s="1"/>
  <c r="AE99" i="41" a="1"/>
  <c r="AE99" i="41" s="1"/>
  <c r="AD99" i="41" s="1"/>
  <c r="AC99" i="41" s="1"/>
  <c r="AE85" i="43" a="1"/>
  <c r="AE85" i="43" s="1"/>
  <c r="AD85" i="43" s="1"/>
  <c r="AC85" i="43" s="1"/>
  <c r="AE114" i="45" a="1"/>
  <c r="AE114" i="45" s="1"/>
  <c r="AD114" i="45" s="1"/>
  <c r="AC114" i="45" s="1"/>
  <c r="AE17" i="58" a="1"/>
  <c r="AE17" i="58" s="1"/>
  <c r="AD17" i="58" s="1"/>
  <c r="AC17" i="58" s="1"/>
  <c r="AE69" i="39" a="1"/>
  <c r="AE69" i="39" s="1"/>
  <c r="AD69" i="39" s="1"/>
  <c r="AC69" i="39" s="1"/>
  <c r="AE45" i="38" a="1"/>
  <c r="AE45" i="38" s="1"/>
  <c r="AD45" i="38" s="1"/>
  <c r="AC45" i="38" s="1"/>
  <c r="AE31" i="30" a="1"/>
  <c r="AE31" i="30" s="1"/>
  <c r="AD31" i="30" s="1"/>
  <c r="AC31" i="30" s="1"/>
  <c r="AE91" i="50" a="1"/>
  <c r="AE91" i="50" s="1"/>
  <c r="AD91" i="50" s="1"/>
  <c r="AC91" i="50" s="1"/>
  <c r="AE117" i="41" a="1"/>
  <c r="AE117" i="41" s="1"/>
  <c r="AD117" i="41" s="1"/>
  <c r="AC117" i="41" s="1"/>
  <c r="AE17" i="38" a="1"/>
  <c r="AE17" i="38" s="1"/>
  <c r="AD17" i="38" s="1"/>
  <c r="AC17" i="38" s="1"/>
  <c r="AE109" i="50" a="1"/>
  <c r="AE109" i="50" s="1"/>
  <c r="AD109" i="50" s="1"/>
  <c r="AC109" i="50" s="1"/>
  <c r="AE49" i="56" a="1"/>
  <c r="AE49" i="56" s="1"/>
  <c r="AD49" i="56" s="1"/>
  <c r="AC49" i="56" s="1"/>
  <c r="AE113" i="46" a="1"/>
  <c r="AE113" i="46" s="1"/>
  <c r="AD113" i="46" s="1"/>
  <c r="AE73" i="28" a="1"/>
  <c r="AE73" i="28" s="1"/>
  <c r="AD73" i="28" s="1"/>
  <c r="AC73" i="28" s="1"/>
  <c r="AE57" i="33" a="1"/>
  <c r="AE57" i="33" s="1"/>
  <c r="AD57" i="33" s="1"/>
  <c r="AC57" i="33" s="1"/>
  <c r="AE43" i="12" a="1"/>
  <c r="AE43" i="12" s="1"/>
  <c r="AD43" i="12" s="1"/>
  <c r="AC43" i="12" s="1"/>
  <c r="AE91" i="44" a="1"/>
  <c r="AE91" i="44" s="1"/>
  <c r="AD91" i="44" s="1"/>
  <c r="AC91" i="44" s="1"/>
  <c r="AE62" i="34" a="1"/>
  <c r="AE62" i="34" s="1"/>
  <c r="AD62" i="34" s="1"/>
  <c r="AC62" i="34" s="1"/>
  <c r="AE26" i="42" a="1"/>
  <c r="AE26" i="42" s="1"/>
  <c r="AD26" i="42" s="1"/>
  <c r="AC26" i="42" s="1"/>
  <c r="AE71" i="49" a="1"/>
  <c r="AE71" i="49" s="1"/>
  <c r="AD71" i="49" s="1"/>
  <c r="AC71" i="49" s="1"/>
  <c r="AE93" i="32" a="1"/>
  <c r="AE93" i="32" s="1"/>
  <c r="AD93" i="32" s="1"/>
  <c r="AC93" i="32" s="1"/>
  <c r="AE22" i="39" a="1"/>
  <c r="AE22" i="39" s="1"/>
  <c r="AD22" i="39" s="1"/>
  <c r="AC22" i="39" s="1"/>
  <c r="AE103" i="33" a="1"/>
  <c r="AE103" i="33" s="1"/>
  <c r="AD103" i="33" s="1"/>
  <c r="AC103" i="33" s="1"/>
  <c r="AE109" i="54" a="1"/>
  <c r="AE109" i="54" s="1"/>
  <c r="AD109" i="54" s="1"/>
  <c r="AC109" i="54" s="1"/>
  <c r="AE79" i="38" a="1"/>
  <c r="AE79" i="38" s="1"/>
  <c r="AD79" i="38" s="1"/>
  <c r="AC79" i="38" s="1"/>
  <c r="AE92" i="30" a="1"/>
  <c r="AE92" i="30" s="1"/>
  <c r="AD92" i="30" s="1"/>
  <c r="AC92" i="30" s="1"/>
  <c r="AE53" i="39" a="1"/>
  <c r="AE53" i="39" s="1"/>
  <c r="AD53" i="39" s="1"/>
  <c r="AC53" i="39" s="1"/>
  <c r="AE121" i="31" a="1"/>
  <c r="AE121" i="31" s="1"/>
  <c r="AD121" i="31" s="1"/>
  <c r="AC121" i="31" s="1"/>
  <c r="AE62" i="58" a="1"/>
  <c r="AE62" i="58" s="1"/>
  <c r="AD62" i="58" s="1"/>
  <c r="AC62" i="58" s="1"/>
  <c r="AE50" i="39" a="1"/>
  <c r="AE50" i="39" s="1"/>
  <c r="AD50" i="39" s="1"/>
  <c r="AC50" i="39" s="1"/>
  <c r="AE103" i="49" a="1"/>
  <c r="AE103" i="49" s="1"/>
  <c r="AD103" i="49" s="1"/>
  <c r="AC103" i="49" s="1"/>
  <c r="AE117" i="47" a="1"/>
  <c r="AE117" i="47" s="1"/>
  <c r="AD117" i="47" s="1"/>
  <c r="AC117" i="47" s="1"/>
  <c r="AE77" i="42" a="1"/>
  <c r="AE77" i="42" s="1"/>
  <c r="AD77" i="42" s="1"/>
  <c r="AC77" i="42" s="1"/>
  <c r="AE59" i="42" a="1"/>
  <c r="AE59" i="42" s="1"/>
  <c r="AD59" i="42" s="1"/>
  <c r="AC59" i="42" s="1"/>
  <c r="AE85" i="51" a="1"/>
  <c r="AE85" i="51" s="1"/>
  <c r="AD85" i="51" s="1"/>
  <c r="AC85" i="51" s="1"/>
  <c r="AE121" i="33" a="1"/>
  <c r="AE121" i="33" s="1"/>
  <c r="AD121" i="33" s="1"/>
  <c r="AC121" i="33" s="1"/>
  <c r="AE57" i="55" a="1"/>
  <c r="AE57" i="55" s="1"/>
  <c r="AD57" i="55" s="1"/>
  <c r="AC57" i="55" s="1"/>
  <c r="AE127" i="34" a="1"/>
  <c r="AE127" i="34" s="1"/>
  <c r="AD127" i="34" s="1"/>
  <c r="AC127" i="34" s="1"/>
  <c r="AE38" i="51" a="1"/>
  <c r="AE38" i="51" s="1"/>
  <c r="AD38" i="51" s="1"/>
  <c r="AC38" i="51" s="1"/>
  <c r="AE93" i="42" a="1"/>
  <c r="AE93" i="42" s="1"/>
  <c r="AD93" i="42" s="1"/>
  <c r="AC93" i="42" s="1"/>
  <c r="AE92" i="38" a="1"/>
  <c r="AE92" i="38" s="1"/>
  <c r="AD92" i="38" s="1"/>
  <c r="AC92" i="38" s="1"/>
  <c r="AE54" i="45" a="1"/>
  <c r="AE54" i="45" s="1"/>
  <c r="AD54" i="45" s="1"/>
  <c r="AC54" i="45" s="1"/>
  <c r="AE28" i="42" a="1"/>
  <c r="AE28" i="42" s="1"/>
  <c r="AD28" i="42" s="1"/>
  <c r="AC28" i="42" s="1"/>
  <c r="AE129" i="32" a="1"/>
  <c r="AE129" i="32" s="1"/>
  <c r="AD129" i="32" s="1"/>
  <c r="AC129" i="32" s="1"/>
  <c r="AE42" i="42" a="1"/>
  <c r="AE42" i="42" s="1"/>
  <c r="AD42" i="42" s="1"/>
  <c r="AC42" i="42" s="1"/>
  <c r="AE65" i="30" a="1"/>
  <c r="AE65" i="30" s="1"/>
  <c r="AD65" i="30" s="1"/>
  <c r="AC65" i="30" s="1"/>
  <c r="AE107" i="32" a="1"/>
  <c r="AE107" i="32" s="1"/>
  <c r="AD107" i="32" s="1"/>
  <c r="AC107" i="32" s="1"/>
  <c r="AE61" i="54" a="1"/>
  <c r="AE61" i="54" s="1"/>
  <c r="AD61" i="54" s="1"/>
  <c r="AC61" i="54" s="1"/>
  <c r="AE93" i="46" a="1"/>
  <c r="AE93" i="46" s="1"/>
  <c r="AD93" i="46" s="1"/>
  <c r="AE86" i="39" a="1"/>
  <c r="AE86" i="39" s="1"/>
  <c r="AD86" i="39" s="1"/>
  <c r="AC86" i="39" s="1"/>
  <c r="AE89" i="41" a="1"/>
  <c r="AE89" i="41" s="1"/>
  <c r="AD89" i="41" s="1"/>
  <c r="AC89" i="41" s="1"/>
  <c r="AE117" i="39" a="1"/>
  <c r="AE117" i="39" s="1"/>
  <c r="AD117" i="39" s="1"/>
  <c r="AC117" i="39" s="1"/>
  <c r="AE53" i="33" a="1"/>
  <c r="AE53" i="33" s="1"/>
  <c r="AD53" i="33" s="1"/>
  <c r="AC53" i="33" s="1"/>
  <c r="AE125" i="50" a="1"/>
  <c r="AE125" i="50" s="1"/>
  <c r="AD125" i="50" s="1"/>
  <c r="AC125" i="50" s="1"/>
  <c r="AE77" i="38" a="1"/>
  <c r="AE77" i="38" s="1"/>
  <c r="AD77" i="38" s="1"/>
  <c r="AC77" i="38" s="1"/>
  <c r="AE81" i="54" a="1"/>
  <c r="AE81" i="54" s="1"/>
  <c r="AD81" i="54" s="1"/>
  <c r="AC81" i="54" s="1"/>
  <c r="AE118" i="41" a="1"/>
  <c r="AE118" i="41" s="1"/>
  <c r="AD118" i="41" s="1"/>
  <c r="AC118" i="41" s="1"/>
  <c r="AE29" i="42" a="1"/>
  <c r="AE29" i="42" s="1"/>
  <c r="AD29" i="42" s="1"/>
  <c r="AC29" i="42" s="1"/>
  <c r="AE66" i="45" a="1"/>
  <c r="AE66" i="45" s="1"/>
  <c r="AD66" i="45" s="1"/>
  <c r="AC66" i="45" s="1"/>
  <c r="AE110" i="40" a="1"/>
  <c r="AE110" i="40" s="1"/>
  <c r="AD110" i="40" s="1"/>
  <c r="AC110" i="40" s="1"/>
  <c r="AE101" i="39" a="1"/>
  <c r="AE101" i="39" s="1"/>
  <c r="AD101" i="39" s="1"/>
  <c r="AC101" i="39" s="1"/>
  <c r="AE5" i="33" a="1"/>
  <c r="AE5" i="33" s="1"/>
  <c r="AD5" i="33" s="1"/>
  <c r="AC5" i="33" s="1"/>
  <c r="AE92" i="46" a="1"/>
  <c r="AE92" i="46" s="1"/>
  <c r="AD92" i="46" s="1"/>
  <c r="AE97" i="46" a="1"/>
  <c r="AE97" i="46" s="1"/>
  <c r="AD97" i="46" s="1"/>
  <c r="AE82" i="51" a="1"/>
  <c r="AE82" i="51" s="1"/>
  <c r="AD82" i="51" s="1"/>
  <c r="AC82" i="51" s="1"/>
  <c r="AE97" i="56" a="1"/>
  <c r="AE97" i="56" s="1"/>
  <c r="AD97" i="56" s="1"/>
  <c r="AC97" i="56" s="1"/>
  <c r="AE39" i="39" a="1"/>
  <c r="AE39" i="39" s="1"/>
  <c r="AD39" i="39" s="1"/>
  <c r="AC39" i="39" s="1"/>
  <c r="AE82" i="41" a="1"/>
  <c r="AE82" i="41" s="1"/>
  <c r="AD82" i="41" s="1"/>
  <c r="AC82" i="41" s="1"/>
  <c r="AE7" i="43" a="1"/>
  <c r="AE7" i="43" s="1"/>
  <c r="AD7" i="43" s="1"/>
  <c r="AC7" i="43" s="1"/>
  <c r="AE117" i="51" a="1"/>
  <c r="AE117" i="51" s="1"/>
  <c r="AD117" i="51" s="1"/>
  <c r="AC117" i="51" s="1"/>
  <c r="AE5" i="41" a="1"/>
  <c r="AE5" i="41" s="1"/>
  <c r="AD5" i="41" s="1"/>
  <c r="AC5" i="41" s="1"/>
  <c r="AE71" i="41" a="1"/>
  <c r="AE71" i="41" s="1"/>
  <c r="AD71" i="41" s="1"/>
  <c r="AC71" i="41" s="1"/>
  <c r="AE15" i="50" a="1"/>
  <c r="AE15" i="50" s="1"/>
  <c r="AD15" i="50" s="1"/>
  <c r="AC15" i="50" s="1"/>
  <c r="AE54" i="41" a="1"/>
  <c r="AE54" i="41" s="1"/>
  <c r="AD54" i="41" s="1"/>
  <c r="AC54" i="41" s="1"/>
  <c r="AE53" i="41" a="1"/>
  <c r="AE53" i="41" s="1"/>
  <c r="AD53" i="41" s="1"/>
  <c r="AC53" i="41" s="1"/>
  <c r="AE2" i="33" a="1"/>
  <c r="AE2" i="33" s="1"/>
  <c r="AE102" i="47" a="1"/>
  <c r="AE102" i="47" s="1"/>
  <c r="AD102" i="47" s="1"/>
  <c r="AC102" i="47" s="1"/>
  <c r="AE46" i="30" a="1"/>
  <c r="AE46" i="30" s="1"/>
  <c r="AD46" i="30" s="1"/>
  <c r="AC46" i="30" s="1"/>
  <c r="AE93" i="48" a="1"/>
  <c r="AE93" i="48" s="1"/>
  <c r="AD93" i="48" s="1"/>
  <c r="AC93" i="48" s="1"/>
  <c r="AE86" i="51" a="1"/>
  <c r="AE86" i="51" s="1"/>
  <c r="AD86" i="51" s="1"/>
  <c r="AC86" i="51" s="1"/>
  <c r="AE20" i="43" a="1"/>
  <c r="AE20" i="43" s="1"/>
  <c r="AD20" i="43" s="1"/>
  <c r="AC20" i="43" s="1"/>
  <c r="AE44" i="32" a="1"/>
  <c r="AE44" i="32" s="1"/>
  <c r="AD44" i="32" s="1"/>
  <c r="AC44" i="32" s="1"/>
  <c r="AE14" i="46" a="1"/>
  <c r="AE14" i="46" s="1"/>
  <c r="AD14" i="46" s="1"/>
  <c r="AE119" i="43" a="1"/>
  <c r="AE119" i="43" s="1"/>
  <c r="AD119" i="43" s="1"/>
  <c r="AC119" i="43" s="1"/>
  <c r="AE38" i="49" a="1"/>
  <c r="AE38" i="49" s="1"/>
  <c r="AD38" i="49" s="1"/>
  <c r="AC38" i="49" s="1"/>
  <c r="AE10" i="30" a="1"/>
  <c r="AE10" i="30" s="1"/>
  <c r="AD10" i="30" s="1"/>
  <c r="AC10" i="30" s="1"/>
  <c r="AE37" i="53" a="1"/>
  <c r="AE37" i="53" s="1"/>
  <c r="AD37" i="53" s="1"/>
  <c r="AC37" i="53" s="1"/>
  <c r="AE4" i="47" a="1"/>
  <c r="AE4" i="47" s="1"/>
  <c r="AD4" i="47" s="1"/>
  <c r="AC4" i="47" s="1"/>
  <c r="AE10" i="46" a="1"/>
  <c r="AE10" i="46" s="1"/>
  <c r="AD10" i="46" s="1"/>
  <c r="AE68" i="43" a="1"/>
  <c r="AE68" i="43" s="1"/>
  <c r="AD68" i="43" s="1"/>
  <c r="AC68" i="43" s="1"/>
  <c r="AE59" i="32" a="1"/>
  <c r="AE59" i="32" s="1"/>
  <c r="AD59" i="32" s="1"/>
  <c r="AC59" i="32" s="1"/>
  <c r="AE17" i="56" a="1"/>
  <c r="AE17" i="56" s="1"/>
  <c r="AD17" i="56" s="1"/>
  <c r="AC17" i="56" s="1"/>
  <c r="AE19" i="47" a="1"/>
  <c r="AE19" i="47" s="1"/>
  <c r="AD19" i="47" s="1"/>
  <c r="AC19" i="47" s="1"/>
  <c r="AE53" i="53" a="1"/>
  <c r="AE53" i="53" s="1"/>
  <c r="AD53" i="53" s="1"/>
  <c r="AC53" i="53" s="1"/>
  <c r="AE5" i="28" a="1"/>
  <c r="AE5" i="28" s="1"/>
  <c r="AD5" i="28" s="1"/>
  <c r="AC5" i="28" s="1"/>
  <c r="AE125" i="42" a="1"/>
  <c r="AE125" i="42" s="1"/>
  <c r="AD125" i="42" s="1"/>
  <c r="AC125" i="42" s="1"/>
  <c r="AE21" i="41" a="1"/>
  <c r="AE21" i="41" s="1"/>
  <c r="AD21" i="41" s="1"/>
  <c r="AC21" i="41" s="1"/>
  <c r="AE105" i="43" a="1"/>
  <c r="AE105" i="43" s="1"/>
  <c r="AD105" i="43" s="1"/>
  <c r="AC105" i="43" s="1"/>
  <c r="AE85" i="59" a="1"/>
  <c r="AE85" i="59" s="1"/>
  <c r="AD85" i="59" s="1"/>
  <c r="AC85" i="59" s="1"/>
  <c r="AE61" i="38" a="1"/>
  <c r="AE61" i="38" s="1"/>
  <c r="AD61" i="38" s="1"/>
  <c r="AC61" i="38" s="1"/>
  <c r="AE76" i="46" a="1"/>
  <c r="AE76" i="46" s="1"/>
  <c r="AD76" i="46" s="1"/>
  <c r="AE89" i="59" a="1"/>
  <c r="AE89" i="59" s="1"/>
  <c r="AD89" i="59" s="1"/>
  <c r="AC89" i="59" s="1"/>
  <c r="AE52" i="49" a="1"/>
  <c r="AE52" i="49" s="1"/>
  <c r="AD52" i="49" s="1"/>
  <c r="AC52" i="49" s="1"/>
  <c r="AE110" i="12" a="1"/>
  <c r="AE110" i="12" s="1"/>
  <c r="AD110" i="12" s="1"/>
  <c r="AC110" i="12" s="1"/>
  <c r="AE109" i="56" a="1"/>
  <c r="AE109" i="56" s="1"/>
  <c r="AD109" i="56" s="1"/>
  <c r="AC109" i="56" s="1"/>
  <c r="AE98" i="39" a="1"/>
  <c r="AE98" i="39" s="1"/>
  <c r="AD98" i="39" s="1"/>
  <c r="AC98" i="39" s="1"/>
  <c r="AE77" i="40" a="1"/>
  <c r="AE77" i="40" s="1"/>
  <c r="AD77" i="40" s="1"/>
  <c r="AC77" i="40" s="1"/>
  <c r="AE46" i="40" a="1"/>
  <c r="AE46" i="40" s="1"/>
  <c r="AD46" i="40" s="1"/>
  <c r="AC46" i="40" s="1"/>
  <c r="AE81" i="46" a="1"/>
  <c r="AE81" i="46" s="1"/>
  <c r="AD81" i="46" s="1"/>
  <c r="AE113" i="48" a="1"/>
  <c r="AE113" i="48" s="1"/>
  <c r="AD113" i="48" s="1"/>
  <c r="AC113" i="48" s="1"/>
  <c r="AE124" i="38" a="1"/>
  <c r="AE124" i="38" s="1"/>
  <c r="AD124" i="38" s="1"/>
  <c r="AC124" i="38" s="1"/>
  <c r="AE92" i="34" a="1"/>
  <c r="AE92" i="34" s="1"/>
  <c r="AD92" i="34" s="1"/>
  <c r="AC92" i="34" s="1"/>
  <c r="AE30" i="36" a="1"/>
  <c r="AE30" i="36" s="1"/>
  <c r="AD30" i="36" s="1"/>
  <c r="AC30" i="36" s="1"/>
  <c r="AE12" i="30" a="1"/>
  <c r="AE12" i="30" s="1"/>
  <c r="AD12" i="30" s="1"/>
  <c r="AC12" i="30" s="1"/>
  <c r="AE18" i="28" a="1"/>
  <c r="AE18" i="28" s="1"/>
  <c r="AD18" i="28" s="1"/>
  <c r="AC18" i="28" s="1"/>
  <c r="AE8" i="49" a="1"/>
  <c r="AE8" i="49" s="1"/>
  <c r="AD8" i="49" s="1"/>
  <c r="AC8" i="49" s="1"/>
  <c r="AE81" i="36" a="1"/>
  <c r="AE81" i="36" s="1"/>
  <c r="AD81" i="36" s="1"/>
  <c r="AC81" i="36" s="1"/>
  <c r="AE62" i="42" a="1"/>
  <c r="AE62" i="42" s="1"/>
  <c r="AD62" i="42" s="1"/>
  <c r="AC62" i="42" s="1"/>
  <c r="AE4" i="55" a="1"/>
  <c r="AE4" i="55" s="1"/>
  <c r="AD4" i="55" s="1"/>
  <c r="AC4" i="55" s="1"/>
  <c r="AE25" i="49" a="1"/>
  <c r="AE25" i="49" s="1"/>
  <c r="AD25" i="49" s="1"/>
  <c r="AC25" i="49" s="1"/>
  <c r="AE98" i="49" a="1"/>
  <c r="AE98" i="49" s="1"/>
  <c r="AD98" i="49" s="1"/>
  <c r="AC98" i="49" s="1"/>
  <c r="AE44" i="50" a="1"/>
  <c r="AE44" i="50" s="1"/>
  <c r="AD44" i="50" s="1"/>
  <c r="AC44" i="50" s="1"/>
  <c r="AE102" i="39" a="1"/>
  <c r="AE102" i="39" s="1"/>
  <c r="AD102" i="39" s="1"/>
  <c r="AC102" i="39" s="1"/>
  <c r="AE47" i="40" a="1"/>
  <c r="AE47" i="40" s="1"/>
  <c r="AD47" i="40" s="1"/>
  <c r="AC47" i="40" s="1"/>
  <c r="AE15" i="38" a="1"/>
  <c r="AE15" i="38" s="1"/>
  <c r="AD15" i="38" s="1"/>
  <c r="AC15" i="38" s="1"/>
  <c r="AE75" i="50" a="1"/>
  <c r="AE75" i="50" s="1"/>
  <c r="AD75" i="50" s="1"/>
  <c r="AC75" i="50" s="1"/>
  <c r="AE58" i="50" a="1"/>
  <c r="AE58" i="50" s="1"/>
  <c r="AD58" i="50" s="1"/>
  <c r="AC58" i="50" s="1"/>
  <c r="AE70" i="45" a="1"/>
  <c r="AE70" i="45" s="1"/>
  <c r="AD70" i="45" s="1"/>
  <c r="AC70" i="45" s="1"/>
  <c r="AE123" i="44" a="1"/>
  <c r="AE123" i="44" s="1"/>
  <c r="AD123" i="44" s="1"/>
  <c r="AC123" i="44" s="1"/>
  <c r="AE43" i="34" a="1"/>
  <c r="AE43" i="34" s="1"/>
  <c r="AD43" i="34" s="1"/>
  <c r="AC43" i="34" s="1"/>
  <c r="AE107" i="42" a="1"/>
  <c r="AE107" i="42" s="1"/>
  <c r="AD107" i="42" s="1"/>
  <c r="AC107" i="42" s="1"/>
  <c r="AE101" i="49" a="1"/>
  <c r="AE101" i="49" s="1"/>
  <c r="AD101" i="49" s="1"/>
  <c r="AC101" i="49" s="1"/>
  <c r="AE30" i="50" a="1"/>
  <c r="AE30" i="50" s="1"/>
  <c r="AD30" i="50" s="1"/>
  <c r="AC30" i="50" s="1"/>
  <c r="AE110" i="48" a="1"/>
  <c r="AE110" i="48" s="1"/>
  <c r="AD110" i="48" s="1"/>
  <c r="AC110" i="48" s="1"/>
  <c r="AE55" i="41" a="1"/>
  <c r="AE55" i="41" s="1"/>
  <c r="AD55" i="41" s="1"/>
  <c r="AC55" i="41" s="1"/>
  <c r="AE127" i="12" a="1"/>
  <c r="AE127" i="12" s="1"/>
  <c r="AD127" i="12" s="1"/>
  <c r="AC127" i="12" s="1"/>
  <c r="AE84" i="49" a="1"/>
  <c r="AE84" i="49" s="1"/>
  <c r="AD84" i="49" s="1"/>
  <c r="AC84" i="49" s="1"/>
  <c r="AE124" i="40" a="1"/>
  <c r="AE124" i="40" s="1"/>
  <c r="AD124" i="40" s="1"/>
  <c r="AC124" i="40" s="1"/>
  <c r="AE53" i="35" a="1"/>
  <c r="AE53" i="35" s="1"/>
  <c r="AD53" i="35" s="1"/>
  <c r="AC53" i="35" s="1"/>
  <c r="AE54" i="35" a="1"/>
  <c r="AE54" i="35" s="1"/>
  <c r="AD54" i="35" s="1"/>
  <c r="AC54" i="35" s="1"/>
  <c r="AE110" i="38" a="1"/>
  <c r="AE110" i="38" s="1"/>
  <c r="AD110" i="38" s="1"/>
  <c r="AC110" i="38" s="1"/>
  <c r="AE81" i="38" a="1"/>
  <c r="AE81" i="38" s="1"/>
  <c r="AD81" i="38" s="1"/>
  <c r="AC81" i="38" s="1"/>
  <c r="AE36" i="51" a="1"/>
  <c r="AE36" i="51" s="1"/>
  <c r="AD36" i="51" s="1"/>
  <c r="AC36" i="51" s="1"/>
  <c r="AE49" i="38" a="1"/>
  <c r="AE49" i="38" s="1"/>
  <c r="AD49" i="38" s="1"/>
  <c r="AC49" i="38" s="1"/>
  <c r="AE25" i="53" a="1"/>
  <c r="AE25" i="53" s="1"/>
  <c r="AD25" i="53" s="1"/>
  <c r="AC25" i="53" s="1"/>
  <c r="AE25" i="59" a="1"/>
  <c r="AE25" i="59" s="1"/>
  <c r="AD25" i="59" s="1"/>
  <c r="AC25" i="59" s="1"/>
  <c r="AE108" i="40" a="1"/>
  <c r="AE108" i="40" s="1"/>
  <c r="AD108" i="40" s="1"/>
  <c r="AC108" i="40" s="1"/>
  <c r="AE31" i="50" a="1"/>
  <c r="AE31" i="50" s="1"/>
  <c r="AD31" i="50" s="1"/>
  <c r="AC31" i="50" s="1"/>
  <c r="AE101" i="41" a="1"/>
  <c r="AE101" i="41" s="1"/>
  <c r="AD101" i="41" s="1"/>
  <c r="AC101" i="41" s="1"/>
  <c r="AE82" i="39" a="1"/>
  <c r="AE82" i="39" s="1"/>
  <c r="AD82" i="39" s="1"/>
  <c r="AC82" i="39" s="1"/>
  <c r="AE105" i="28" a="1"/>
  <c r="AE105" i="28" s="1"/>
  <c r="AD105" i="28" s="1"/>
  <c r="AC105" i="28" s="1"/>
  <c r="AE6" i="37" a="1"/>
  <c r="AE6" i="37" s="1"/>
  <c r="AD6" i="37" s="1"/>
  <c r="AC6" i="37" s="1"/>
  <c r="AE99" i="33" a="1"/>
  <c r="AE99" i="33" s="1"/>
  <c r="AD99" i="33" s="1"/>
  <c r="AC99" i="33" s="1"/>
  <c r="AE99" i="49" a="1"/>
  <c r="AE99" i="49" s="1"/>
  <c r="AD99" i="49" s="1"/>
  <c r="AC99" i="49" s="1"/>
  <c r="AE83" i="39" a="1"/>
  <c r="AE83" i="39" s="1"/>
  <c r="AD83" i="39" s="1"/>
  <c r="AC83" i="39" s="1"/>
  <c r="AE95" i="38" a="1"/>
  <c r="AE95" i="38" s="1"/>
  <c r="AD95" i="38" s="1"/>
  <c r="AC95" i="38" s="1"/>
  <c r="AE38" i="47" a="1"/>
  <c r="AE38" i="47" s="1"/>
  <c r="AD38" i="47" s="1"/>
  <c r="AC38" i="47" s="1"/>
  <c r="AE113" i="38" a="1"/>
  <c r="AE113" i="38" s="1"/>
  <c r="AD113" i="38" s="1"/>
  <c r="AC113" i="38" s="1"/>
  <c r="AE119" i="39" a="1"/>
  <c r="AE119" i="39" s="1"/>
  <c r="AD119" i="39" s="1"/>
  <c r="AC119" i="39" s="1"/>
  <c r="AE63" i="34" a="1"/>
  <c r="AE63" i="34" s="1"/>
  <c r="AD63" i="34" s="1"/>
  <c r="AC63" i="34" s="1"/>
  <c r="AE2" i="41" a="1"/>
  <c r="AE2" i="41" s="1"/>
  <c r="AE65" i="58" a="1"/>
  <c r="AE65" i="58" s="1"/>
  <c r="AD65" i="58" s="1"/>
  <c r="AC65" i="58" s="1"/>
  <c r="AE94" i="38" a="1"/>
  <c r="AE94" i="38" s="1"/>
  <c r="AD94" i="38" s="1"/>
  <c r="AC94" i="38" s="1"/>
  <c r="AE22" i="57" a="1"/>
  <c r="AE22" i="57" s="1"/>
  <c r="AD22" i="57" s="1"/>
  <c r="AC22" i="57" s="1"/>
  <c r="AE129" i="34" a="1"/>
  <c r="AE129" i="34" s="1"/>
  <c r="AD129" i="34" s="1"/>
  <c r="AC129" i="34" s="1"/>
  <c r="AE71" i="51" a="1"/>
  <c r="AE71" i="51" s="1"/>
  <c r="AD71" i="51" s="1"/>
  <c r="AC71" i="51" s="1"/>
  <c r="AE97" i="52" a="1"/>
  <c r="AE97" i="52" s="1"/>
  <c r="AD97" i="52" s="1"/>
  <c r="AC97" i="52" s="1"/>
  <c r="AE38" i="43" a="1"/>
  <c r="AE38" i="43" s="1"/>
  <c r="AD38" i="43" s="1"/>
  <c r="AC38" i="43" s="1"/>
  <c r="AE65" i="12" a="1"/>
  <c r="AE65" i="12" s="1"/>
  <c r="AD65" i="12" s="1"/>
  <c r="AC65" i="12" s="1"/>
  <c r="AE47" i="38" a="1"/>
  <c r="AE47" i="38" s="1"/>
  <c r="AD47" i="38" s="1"/>
  <c r="AC47" i="38" s="1"/>
  <c r="AE47" i="46" a="1"/>
  <c r="AE47" i="46" s="1"/>
  <c r="AD47" i="46" s="1"/>
  <c r="AE23" i="39" a="1"/>
  <c r="AE23" i="39" s="1"/>
  <c r="AD23" i="39" s="1"/>
  <c r="AC23" i="39" s="1"/>
  <c r="AE49" i="32" a="1"/>
  <c r="AE49" i="32" s="1"/>
  <c r="AD49" i="32" s="1"/>
  <c r="AC49" i="32" s="1"/>
  <c r="AE87" i="47" a="1"/>
  <c r="AE87" i="47" s="1"/>
  <c r="AD87" i="47" s="1"/>
  <c r="AC87" i="47" s="1"/>
  <c r="AE70" i="49" a="1"/>
  <c r="AE70" i="49" s="1"/>
  <c r="AD70" i="49" s="1"/>
  <c r="AC70" i="49" s="1"/>
  <c r="AE123" i="12" a="1"/>
  <c r="AE123" i="12" s="1"/>
  <c r="AD123" i="12" s="1"/>
  <c r="AC123" i="12" s="1"/>
  <c r="AE51" i="47" a="1"/>
  <c r="AE51" i="47" s="1"/>
  <c r="AD51" i="47" s="1"/>
  <c r="AC51" i="47" s="1"/>
  <c r="AE35" i="37" a="1"/>
  <c r="AE35" i="37" s="1"/>
  <c r="AD35" i="37" s="1"/>
  <c r="AC35" i="37" s="1"/>
  <c r="AE99" i="57" a="1"/>
  <c r="AE99" i="57" s="1"/>
  <c r="AD99" i="57" s="1"/>
  <c r="AC99" i="57" s="1"/>
  <c r="AE83" i="35" a="1"/>
  <c r="AE83" i="35" s="1"/>
  <c r="AD83" i="35" s="1"/>
  <c r="AC83" i="35" s="1"/>
  <c r="AE38" i="31" a="1"/>
  <c r="AE38" i="31" s="1"/>
  <c r="AD38" i="31" s="1"/>
  <c r="AC38" i="31" s="1"/>
  <c r="AE13" i="38" a="1"/>
  <c r="AE13" i="38" s="1"/>
  <c r="AD13" i="38" s="1"/>
  <c r="AC13" i="38" s="1"/>
  <c r="AE8" i="41" a="1"/>
  <c r="AE8" i="41" s="1"/>
  <c r="AD8" i="41" s="1"/>
  <c r="AC8" i="41" s="1"/>
  <c r="AE13" i="40" a="1"/>
  <c r="AE13" i="40" s="1"/>
  <c r="AD13" i="40" s="1"/>
  <c r="AC13" i="40" s="1"/>
  <c r="AE36" i="41" a="1"/>
  <c r="AE36" i="41" s="1"/>
  <c r="AD36" i="41" s="1"/>
  <c r="AC36" i="41" s="1"/>
  <c r="AE87" i="35" a="1"/>
  <c r="AE87" i="35" s="1"/>
  <c r="AD87" i="35" s="1"/>
  <c r="AC87" i="35" s="1"/>
  <c r="AE102" i="41" a="1"/>
  <c r="AE102" i="41" s="1"/>
  <c r="AD102" i="41" s="1"/>
  <c r="AC102" i="41" s="1"/>
  <c r="AE73" i="35" a="1"/>
  <c r="AE73" i="35" s="1"/>
  <c r="AD73" i="35" s="1"/>
  <c r="AC73" i="35" s="1"/>
  <c r="AE10" i="40" a="1"/>
  <c r="AE10" i="40" s="1"/>
  <c r="AD10" i="40" s="1"/>
  <c r="AC10" i="40" s="1"/>
  <c r="AE58" i="52" a="1"/>
  <c r="AE58" i="52" s="1"/>
  <c r="AD58" i="52" s="1"/>
  <c r="AC58" i="52" s="1"/>
  <c r="AE39" i="57" a="1"/>
  <c r="AE39" i="57" s="1"/>
  <c r="AD39" i="57" s="1"/>
  <c r="AC39" i="57" s="1"/>
  <c r="AE81" i="50" a="1"/>
  <c r="AE81" i="50" s="1"/>
  <c r="AD81" i="50" s="1"/>
  <c r="AC81" i="50" s="1"/>
  <c r="AE45" i="32" a="1"/>
  <c r="AE45" i="32" s="1"/>
  <c r="AD45" i="32" s="1"/>
  <c r="AC45" i="32" s="1"/>
  <c r="AE75" i="48" a="1"/>
  <c r="AE75" i="48" s="1"/>
  <c r="AD75" i="48" s="1"/>
  <c r="AC75" i="48" s="1"/>
  <c r="AE90" i="12" a="1"/>
  <c r="AE90" i="12" s="1"/>
  <c r="AD90" i="12" s="1"/>
  <c r="AE126" i="38" a="1"/>
  <c r="AE126" i="38" s="1"/>
  <c r="AD126" i="38" s="1"/>
  <c r="AC126" i="38" s="1"/>
  <c r="AE85" i="41" a="1"/>
  <c r="AE85" i="41" s="1"/>
  <c r="AD85" i="41" s="1"/>
  <c r="AC85" i="41" s="1"/>
  <c r="AE82" i="47" a="1"/>
  <c r="AE82" i="47" s="1"/>
  <c r="AD82" i="47" s="1"/>
  <c r="AC82" i="47" s="1"/>
  <c r="AE106" i="40" a="1"/>
  <c r="AE106" i="40" s="1"/>
  <c r="AD106" i="40" s="1"/>
  <c r="AC106" i="40" s="1"/>
  <c r="AE39" i="41" a="1"/>
  <c r="AE39" i="41" s="1"/>
  <c r="AD39" i="41" s="1"/>
  <c r="AC39" i="41" s="1"/>
  <c r="AE121" i="51" a="1"/>
  <c r="AE121" i="51" s="1"/>
  <c r="AD121" i="51" s="1"/>
  <c r="AC121" i="51" s="1"/>
  <c r="AE59" i="38" a="1"/>
  <c r="AE59" i="38" s="1"/>
  <c r="AD59" i="38" s="1"/>
  <c r="AC59" i="38" s="1"/>
  <c r="AE123" i="40" a="1"/>
  <c r="AE123" i="40" s="1"/>
  <c r="AD123" i="40" s="1"/>
  <c r="AC123" i="40" s="1"/>
  <c r="AE107" i="50" a="1"/>
  <c r="AE107" i="50" s="1"/>
  <c r="AD107" i="50" s="1"/>
  <c r="AC107" i="50" s="1"/>
  <c r="AE27" i="56" a="1"/>
  <c r="AE27" i="56" s="1"/>
  <c r="AD27" i="56" s="1"/>
  <c r="AC27" i="56" s="1"/>
  <c r="AE21" i="39" a="1"/>
  <c r="AE21" i="39" s="1"/>
  <c r="AD21" i="39" s="1"/>
  <c r="AC21" i="39" s="1"/>
  <c r="AE113" i="32" a="1"/>
  <c r="AE113" i="32" s="1"/>
  <c r="AD113" i="32" s="1"/>
  <c r="AC113" i="32" s="1"/>
  <c r="AE45" i="30" a="1"/>
  <c r="AE45" i="30" s="1"/>
  <c r="AD45" i="30" s="1"/>
  <c r="AC45" i="30" s="1"/>
  <c r="AE127" i="38" a="1"/>
  <c r="AE127" i="38" s="1"/>
  <c r="AD127" i="38" s="1"/>
  <c r="AC127" i="38" s="1"/>
  <c r="AE113" i="56" a="1"/>
  <c r="AE113" i="56" s="1"/>
  <c r="AD113" i="56" s="1"/>
  <c r="AC113" i="56" s="1"/>
  <c r="AE30" i="30" a="1"/>
  <c r="AE30" i="30" s="1"/>
  <c r="AD30" i="30" s="1"/>
  <c r="AC30" i="30" s="1"/>
  <c r="AE49" i="46" a="1"/>
  <c r="AE49" i="46" s="1"/>
  <c r="AD49" i="46" s="1"/>
  <c r="AE119" i="51" a="1"/>
  <c r="AE119" i="51" s="1"/>
  <c r="AD119" i="51" s="1"/>
  <c r="AC119" i="51" s="1"/>
  <c r="AE82" i="28" a="1"/>
  <c r="AE82" i="28" s="1"/>
  <c r="AD82" i="28" s="1"/>
  <c r="AC82" i="28" s="1"/>
  <c r="AE81" i="30" a="1"/>
  <c r="AE81" i="30" s="1"/>
  <c r="AD81" i="30" s="1"/>
  <c r="AC81" i="30" s="1"/>
  <c r="AE127" i="40" a="1"/>
  <c r="AE127" i="40" s="1"/>
  <c r="AD127" i="40" s="1"/>
  <c r="AC127" i="40" s="1"/>
  <c r="AE11" i="38" a="1"/>
  <c r="AE11" i="38" s="1"/>
  <c r="AD11" i="38" s="1"/>
  <c r="AC11" i="38" s="1"/>
  <c r="AE45" i="34" a="1"/>
  <c r="AE45" i="34" s="1"/>
  <c r="AD45" i="34" s="1"/>
  <c r="AC45" i="34" s="1"/>
  <c r="AE81" i="42" a="1"/>
  <c r="AE81" i="42" s="1"/>
  <c r="AD81" i="42" s="1"/>
  <c r="AC81" i="42" s="1"/>
  <c r="AE118" i="31" a="1"/>
  <c r="AE118" i="31" s="1"/>
  <c r="AD118" i="31" s="1"/>
  <c r="AC118" i="31" s="1"/>
  <c r="AE57" i="41" a="1"/>
  <c r="AE57" i="41" s="1"/>
  <c r="AD57" i="41" s="1"/>
  <c r="AC57" i="41" s="1"/>
  <c r="AE4" i="39" a="1"/>
  <c r="AE4" i="39" s="1"/>
  <c r="AD4" i="39" s="1"/>
  <c r="AC4" i="39" s="1"/>
  <c r="AE62" i="40" a="1"/>
  <c r="AE62" i="40" s="1"/>
  <c r="AD62" i="40" s="1"/>
  <c r="AC62" i="40" s="1"/>
  <c r="AE127" i="36" a="1"/>
  <c r="AE127" i="36" s="1"/>
  <c r="AD127" i="36" s="1"/>
  <c r="AC127" i="36" s="1"/>
  <c r="AE89" i="47" a="1"/>
  <c r="AE89" i="47" s="1"/>
  <c r="AD89" i="47" s="1"/>
  <c r="AC89" i="47" s="1"/>
  <c r="AE19" i="37" a="1"/>
  <c r="AE19" i="37" s="1"/>
  <c r="AD19" i="37" s="1"/>
  <c r="AC19" i="37" s="1"/>
  <c r="AE126" i="40" a="1"/>
  <c r="AE126" i="40" s="1"/>
  <c r="AD126" i="40" s="1"/>
  <c r="AC126" i="40" s="1"/>
  <c r="AE53" i="49" a="1"/>
  <c r="AE53" i="49" s="1"/>
  <c r="AD53" i="49" s="1"/>
  <c r="AC53" i="49" s="1"/>
  <c r="AE74" i="32" a="1"/>
  <c r="AE74" i="32" s="1"/>
  <c r="AD74" i="32" s="1"/>
  <c r="AC74" i="32" s="1"/>
  <c r="AE53" i="45" a="1"/>
  <c r="AE53" i="45" s="1"/>
  <c r="AD53" i="45" s="1"/>
  <c r="AC53" i="45" s="1"/>
  <c r="AE25" i="51" a="1"/>
  <c r="AE25" i="51" s="1"/>
  <c r="AD25" i="51" s="1"/>
  <c r="AC25" i="51" s="1"/>
  <c r="AE49" i="50" a="1"/>
  <c r="AE49" i="50" s="1"/>
  <c r="AD49" i="50" s="1"/>
  <c r="AC49" i="50" s="1"/>
  <c r="AE60" i="38" a="1"/>
  <c r="AE60" i="38" s="1"/>
  <c r="AD60" i="38" s="1"/>
  <c r="AC60" i="38" s="1"/>
  <c r="AE126" i="36" a="1"/>
  <c r="AE126" i="36" s="1"/>
  <c r="AD126" i="36" s="1"/>
  <c r="AC126" i="36" s="1"/>
  <c r="AE118" i="51" a="1"/>
  <c r="AE118" i="51" s="1"/>
  <c r="AD118" i="51" s="1"/>
  <c r="AC118" i="51" s="1"/>
  <c r="AE39" i="28" a="1"/>
  <c r="AE39" i="28" s="1"/>
  <c r="AD39" i="28" s="1"/>
  <c r="AC39" i="28" s="1"/>
  <c r="AE79" i="46" a="1"/>
  <c r="AE79" i="46" s="1"/>
  <c r="AD79" i="46" s="1"/>
  <c r="AE54" i="33" a="1"/>
  <c r="AE54" i="33" s="1"/>
  <c r="AD54" i="33" s="1"/>
  <c r="AC54" i="33" s="1"/>
  <c r="AE46" i="12" a="1"/>
  <c r="AE46" i="12" s="1"/>
  <c r="AD46" i="12" s="1"/>
  <c r="AC46" i="12" s="1"/>
  <c r="AE121" i="43" a="1"/>
  <c r="AE121" i="43" s="1"/>
  <c r="AD121" i="43" s="1"/>
  <c r="AC121" i="43" s="1"/>
  <c r="AE49" i="54" a="1"/>
  <c r="AE49" i="54" s="1"/>
  <c r="AD49" i="54" s="1"/>
  <c r="AC49" i="54" s="1"/>
  <c r="AE118" i="43" a="1"/>
  <c r="AE118" i="43" s="1"/>
  <c r="AD118" i="43" s="1"/>
  <c r="AC118" i="43" s="1"/>
  <c r="AE119" i="49" a="1"/>
  <c r="AE119" i="49" s="1"/>
  <c r="AD119" i="49" s="1"/>
  <c r="AC119" i="49" s="1"/>
  <c r="AE18" i="47" a="1"/>
  <c r="AE18" i="47" s="1"/>
  <c r="AD18" i="47" s="1"/>
  <c r="AC18" i="47" s="1"/>
  <c r="AE119" i="33" a="1"/>
  <c r="AE119" i="33" s="1"/>
  <c r="AD119" i="33" s="1"/>
  <c r="AC119" i="33" s="1"/>
  <c r="AE124" i="42" a="1"/>
  <c r="AE124" i="42" s="1"/>
  <c r="AD124" i="42" s="1"/>
  <c r="AC124" i="42" s="1"/>
  <c r="AE44" i="40" a="1"/>
  <c r="AE44" i="40" s="1"/>
  <c r="AD44" i="40" s="1"/>
  <c r="AC44" i="40" s="1"/>
  <c r="AE62" i="12" a="1"/>
  <c r="AE62" i="12" s="1"/>
  <c r="AD62" i="12" s="1"/>
  <c r="AC62" i="12" s="1"/>
  <c r="AE122" i="40" a="1"/>
  <c r="AE122" i="40" s="1"/>
  <c r="AD122" i="40" s="1"/>
  <c r="AC122" i="40" s="1"/>
  <c r="AE20" i="47" a="1"/>
  <c r="AE20" i="47" s="1"/>
  <c r="AD20" i="47" s="1"/>
  <c r="AC20" i="47" s="1"/>
  <c r="AE123" i="48" a="1"/>
  <c r="AE123" i="48" s="1"/>
  <c r="AD123" i="48" s="1"/>
  <c r="AC123" i="48" s="1"/>
  <c r="AE35" i="39" a="1"/>
  <c r="AE35" i="39" s="1"/>
  <c r="AD35" i="39" s="1"/>
  <c r="AC35" i="39" s="1"/>
  <c r="AE27" i="42" a="1"/>
  <c r="AE27" i="42" s="1"/>
  <c r="AD27" i="42" s="1"/>
  <c r="AC27" i="42" s="1"/>
  <c r="AE19" i="41" a="1"/>
  <c r="AE19" i="41" s="1"/>
  <c r="AD19" i="41" s="1"/>
  <c r="AC19" i="41" s="1"/>
  <c r="AE69" i="31" a="1"/>
  <c r="AE69" i="31" s="1"/>
  <c r="AD69" i="31" s="1"/>
  <c r="AC69" i="31" s="1"/>
  <c r="AE29" i="40" a="1"/>
  <c r="AE29" i="40" s="1"/>
  <c r="AD29" i="40" s="1"/>
  <c r="AC29" i="40" s="1"/>
  <c r="AE78" i="30" a="1"/>
  <c r="AE78" i="30" s="1"/>
  <c r="AD78" i="30" s="1"/>
  <c r="AC78" i="30" s="1"/>
  <c r="AE86" i="45" a="1"/>
  <c r="AE86" i="45" s="1"/>
  <c r="AD86" i="45" s="1"/>
  <c r="AC86" i="45" s="1"/>
  <c r="AE106" i="38" a="1"/>
  <c r="AE106" i="38" s="1"/>
  <c r="AD106" i="38" s="1"/>
  <c r="AC106" i="38" s="1"/>
  <c r="AE38" i="45" a="1"/>
  <c r="AE38" i="45" s="1"/>
  <c r="AD38" i="45" s="1"/>
  <c r="AC38" i="45" s="1"/>
  <c r="AE57" i="57" a="1"/>
  <c r="AE57" i="57" s="1"/>
  <c r="AD57" i="57" s="1"/>
  <c r="AC57" i="57" s="1"/>
  <c r="AE52" i="39" a="1"/>
  <c r="AE52" i="39" s="1"/>
  <c r="AD52" i="39" s="1"/>
  <c r="AC52" i="39" s="1"/>
  <c r="AE26" i="48" a="1"/>
  <c r="AE26" i="48" s="1"/>
  <c r="AD26" i="48" s="1"/>
  <c r="AC26" i="48" s="1"/>
  <c r="AE2" i="49" a="1"/>
  <c r="AE2" i="49" s="1"/>
  <c r="AE4" i="28" a="1"/>
  <c r="AE4" i="28" s="1"/>
  <c r="AD4" i="28" s="1"/>
  <c r="AC4" i="28" s="1"/>
  <c r="AE4" i="45" a="1"/>
  <c r="AE4" i="45" s="1"/>
  <c r="AD4" i="45" s="1"/>
  <c r="AC4" i="45" s="1"/>
  <c r="AE28" i="48" a="1"/>
  <c r="AE28" i="48" s="1"/>
  <c r="AD28" i="48" s="1"/>
  <c r="AC28" i="48" s="1"/>
  <c r="AE71" i="39" a="1"/>
  <c r="AE71" i="39" s="1"/>
  <c r="AD71" i="39" s="1"/>
  <c r="AC71" i="39" s="1"/>
  <c r="AE86" i="49" a="1"/>
  <c r="AE86" i="49" s="1"/>
  <c r="AD86" i="49" s="1"/>
  <c r="AC86" i="49" s="1"/>
  <c r="AE58" i="48" a="1"/>
  <c r="AE58" i="48" s="1"/>
  <c r="AD58" i="48" s="1"/>
  <c r="AC58" i="48" s="1"/>
  <c r="AE61" i="42" a="1"/>
  <c r="AE61" i="42" s="1"/>
  <c r="AD61" i="42" s="1"/>
  <c r="AC61" i="42" s="1"/>
  <c r="AE100" i="41" a="1"/>
  <c r="AE100" i="41" s="1"/>
  <c r="AD100" i="41" s="1"/>
  <c r="AC100" i="41" s="1"/>
  <c r="AE41" i="41" a="1"/>
  <c r="AE41" i="41" s="1"/>
  <c r="AD41" i="41" s="1"/>
  <c r="AC41" i="41" s="1"/>
  <c r="AE86" i="41" a="1"/>
  <c r="AE86" i="41" s="1"/>
  <c r="AD86" i="41" s="1"/>
  <c r="AC86" i="41" s="1"/>
  <c r="AE89" i="49" a="1"/>
  <c r="AE89" i="49" s="1"/>
  <c r="AD89" i="49" s="1"/>
  <c r="AC89" i="49" s="1"/>
  <c r="AE119" i="41" a="1"/>
  <c r="AE119" i="41" s="1"/>
  <c r="AD119" i="41" s="1"/>
  <c r="AC119" i="41" s="1"/>
  <c r="AE123" i="30" a="1"/>
  <c r="AE123" i="30" s="1"/>
  <c r="AD123" i="30" s="1"/>
  <c r="AC123" i="30" s="1"/>
  <c r="AE51" i="45" a="1"/>
  <c r="AE51" i="45" s="1"/>
  <c r="AD51" i="45" s="1"/>
  <c r="AC51" i="45" s="1"/>
  <c r="AE107" i="40" a="1"/>
  <c r="AE107" i="40" s="1"/>
  <c r="AD107" i="40" s="1"/>
  <c r="AC107" i="40" s="1"/>
  <c r="AE35" i="47" a="1"/>
  <c r="AE35" i="47" s="1"/>
  <c r="AD35" i="47" s="1"/>
  <c r="AC35" i="47" s="1"/>
  <c r="AE118" i="45" a="1"/>
  <c r="AE118" i="45" s="1"/>
  <c r="AD118" i="45" s="1"/>
  <c r="AC118" i="45" s="1"/>
  <c r="AE79" i="42" a="1"/>
  <c r="AE79" i="42" s="1"/>
  <c r="AD79" i="42" s="1"/>
  <c r="AC79" i="42" s="1"/>
  <c r="AE89" i="57" a="1"/>
  <c r="AE89" i="57" s="1"/>
  <c r="AD89" i="57" s="1"/>
  <c r="AC89" i="57" s="1"/>
  <c r="AE28" i="40" a="1"/>
  <c r="AE28" i="40" s="1"/>
  <c r="AD28" i="40" s="1"/>
  <c r="AC28" i="40" s="1"/>
  <c r="AE102" i="28" a="1"/>
  <c r="AE102" i="28" s="1"/>
  <c r="AD102" i="28" s="1"/>
  <c r="AC102" i="28" s="1"/>
  <c r="AE114" i="43" a="1"/>
  <c r="AE114" i="43" s="1"/>
  <c r="AD114" i="43" s="1"/>
  <c r="AC114" i="43" s="1"/>
  <c r="AE5" i="47" a="1"/>
  <c r="AE5" i="47" s="1"/>
  <c r="AD5" i="47" s="1"/>
  <c r="AC5" i="47" s="1"/>
  <c r="AE5" i="43" a="1"/>
  <c r="AE5" i="43" s="1"/>
  <c r="AD5" i="43" s="1"/>
  <c r="AC5" i="43" s="1"/>
  <c r="AE15" i="32" a="1"/>
  <c r="AE15" i="32" s="1"/>
  <c r="AD15" i="32" s="1"/>
  <c r="AC15" i="32" s="1"/>
  <c r="AE55" i="39" a="1"/>
  <c r="AE55" i="39" s="1"/>
  <c r="AD55" i="39" s="1"/>
  <c r="AC55" i="39" s="1"/>
  <c r="AE35" i="53" a="1"/>
  <c r="AE35" i="53" s="1"/>
  <c r="AD35" i="53" s="1"/>
  <c r="AC35" i="53" s="1"/>
  <c r="AE83" i="55" a="1"/>
  <c r="AE83" i="55" s="1"/>
  <c r="AD83" i="55" s="1"/>
  <c r="AC83" i="55" s="1"/>
  <c r="AE71" i="47" a="1"/>
  <c r="AE71" i="47" s="1"/>
  <c r="AD71" i="47" s="1"/>
  <c r="AC71" i="47" s="1"/>
  <c r="AE115" i="39" a="1"/>
  <c r="AE115" i="39" s="1"/>
  <c r="AD115" i="39" s="1"/>
  <c r="AC115" i="39" s="1"/>
  <c r="AE11" i="48" a="1"/>
  <c r="AE11" i="48" s="1"/>
  <c r="AD11" i="48" s="1"/>
  <c r="AC11" i="48" s="1"/>
  <c r="AE106" i="44" a="1"/>
  <c r="AE106" i="44" s="1"/>
  <c r="AD106" i="44" s="1"/>
  <c r="AC106" i="44" s="1"/>
  <c r="AE6" i="43" a="1"/>
  <c r="AE6" i="43" s="1"/>
  <c r="AD6" i="43" s="1"/>
  <c r="AC6" i="43" s="1"/>
  <c r="AE35" i="45" a="1"/>
  <c r="AE35" i="45" s="1"/>
  <c r="AD35" i="45" s="1"/>
  <c r="AC35" i="45" s="1"/>
  <c r="AE19" i="49" a="1"/>
  <c r="AE19" i="49" s="1"/>
  <c r="AD19" i="49" s="1"/>
  <c r="AC19" i="49" s="1"/>
  <c r="AE121" i="59" a="1"/>
  <c r="AE121" i="59" s="1"/>
  <c r="AD121" i="59" s="1"/>
  <c r="AC121" i="59" s="1"/>
  <c r="AE13" i="34" a="1"/>
  <c r="AE13" i="34" s="1"/>
  <c r="AD13" i="34" s="1"/>
  <c r="AC13" i="34" s="1"/>
  <c r="AE121" i="28" a="1"/>
  <c r="AE121" i="28" s="1"/>
  <c r="AD121" i="28" s="1"/>
  <c r="AC121" i="28" s="1"/>
  <c r="AE84" i="39" a="1"/>
  <c r="AE84" i="39" s="1"/>
  <c r="AD84" i="39" s="1"/>
  <c r="AC84" i="39" s="1"/>
  <c r="AE3" i="47" a="1"/>
  <c r="AE3" i="47" s="1"/>
  <c r="AD3" i="47" s="1"/>
  <c r="AC3" i="47" s="1"/>
  <c r="AE33" i="52" a="1"/>
  <c r="AE33" i="52" s="1"/>
  <c r="AD33" i="52" s="1"/>
  <c r="AC33" i="52" s="1"/>
  <c r="AE129" i="56" a="1"/>
  <c r="AE129" i="56" s="1"/>
  <c r="AD129" i="56" s="1"/>
  <c r="AC129" i="56" s="1"/>
  <c r="AE6" i="35" a="1"/>
  <c r="AE6" i="35" s="1"/>
  <c r="AD6" i="35" s="1"/>
  <c r="AC6" i="35" s="1"/>
  <c r="AE102" i="31" a="1"/>
  <c r="AE102" i="31" s="1"/>
  <c r="AD102" i="31" s="1"/>
  <c r="AC102" i="31" s="1"/>
  <c r="AE11" i="42" a="1"/>
  <c r="AE11" i="42" s="1"/>
  <c r="AD11" i="42" s="1"/>
  <c r="AC11" i="42" s="1"/>
  <c r="AE87" i="31" a="1"/>
  <c r="AE87" i="31" s="1"/>
  <c r="AD87" i="31" s="1"/>
  <c r="AC87" i="31" s="1"/>
  <c r="AE97" i="42" a="1"/>
  <c r="AE97" i="42" s="1"/>
  <c r="AD97" i="42" s="1"/>
  <c r="AC97" i="42" s="1"/>
  <c r="AE119" i="53" a="1"/>
  <c r="AE119" i="53" s="1"/>
  <c r="AD119" i="53" s="1"/>
  <c r="AC119" i="53" s="1"/>
  <c r="AE105" i="53" a="1"/>
  <c r="AE105" i="53" s="1"/>
  <c r="AD105" i="53" s="1"/>
  <c r="AC105" i="53" s="1"/>
  <c r="AE59" i="46" a="1"/>
  <c r="AE59" i="46" s="1"/>
  <c r="AD59" i="46" s="1"/>
  <c r="AE27" i="44" a="1"/>
  <c r="AE27" i="44" s="1"/>
  <c r="AD27" i="44" s="1"/>
  <c r="AC27" i="44" s="1"/>
  <c r="AE110" i="42" a="1"/>
  <c r="AE110" i="42" s="1"/>
  <c r="AD110" i="42" s="1"/>
  <c r="AC110" i="42" s="1"/>
  <c r="AE79" i="36" a="1"/>
  <c r="AE79" i="36" s="1"/>
  <c r="AD79" i="36" s="1"/>
  <c r="AC79" i="36" s="1"/>
  <c r="AE95" i="44" a="1"/>
  <c r="AE95" i="44" s="1"/>
  <c r="AD95" i="44" s="1"/>
  <c r="AC95" i="44" s="1"/>
  <c r="AE36" i="59" a="1"/>
  <c r="AE36" i="59" s="1"/>
  <c r="AD36" i="59" s="1"/>
  <c r="AC36" i="59" s="1"/>
  <c r="AE33" i="30" a="1"/>
  <c r="AE33" i="30" s="1"/>
  <c r="AD33" i="30" s="1"/>
  <c r="AC33" i="30" s="1"/>
  <c r="AE59" i="34" a="1"/>
  <c r="AE59" i="34" s="1"/>
  <c r="AD59" i="34" s="1"/>
  <c r="AC59" i="34" s="1"/>
  <c r="AE27" i="50" a="1"/>
  <c r="AE27" i="50" s="1"/>
  <c r="AD27" i="50" s="1"/>
  <c r="AC27" i="50" s="1"/>
  <c r="AE6" i="39" a="1"/>
  <c r="AE6" i="39" s="1"/>
  <c r="AD6" i="39" s="1"/>
  <c r="AC6" i="39" s="1"/>
  <c r="AE34" i="45" a="1"/>
  <c r="AE34" i="45" s="1"/>
  <c r="AD34" i="45" s="1"/>
  <c r="AC34" i="45" s="1"/>
  <c r="AE79" i="32" a="1"/>
  <c r="AE79" i="32" s="1"/>
  <c r="AD79" i="32" s="1"/>
  <c r="AC79" i="32" s="1"/>
  <c r="AE22" i="31" a="1"/>
  <c r="AE22" i="31" s="1"/>
  <c r="AD22" i="31" s="1"/>
  <c r="AC22" i="31" s="1"/>
  <c r="AE93" i="50" a="1"/>
  <c r="AE93" i="50" s="1"/>
  <c r="AD93" i="50" s="1"/>
  <c r="AC93" i="50" s="1"/>
  <c r="AE67" i="49" a="1"/>
  <c r="AE67" i="49" s="1"/>
  <c r="AD67" i="49" s="1"/>
  <c r="AC67" i="49" s="1"/>
  <c r="AE62" i="32" a="1"/>
  <c r="AE62" i="32" s="1"/>
  <c r="AD62" i="32" s="1"/>
  <c r="AC62" i="32" s="1"/>
  <c r="AE115" i="28" a="1"/>
  <c r="AE115" i="28" s="1"/>
  <c r="AD115" i="28" s="1"/>
  <c r="AC115" i="28" s="1"/>
  <c r="AE83" i="51" a="1"/>
  <c r="AE83" i="51" s="1"/>
  <c r="AD83" i="51" s="1"/>
  <c r="AC83" i="51" s="1"/>
  <c r="AE10" i="34" a="1"/>
  <c r="AE10" i="34" s="1"/>
  <c r="AD10" i="34" s="1"/>
  <c r="AC10" i="34" s="1"/>
  <c r="AE23" i="53" a="1"/>
  <c r="AE23" i="53" s="1"/>
  <c r="AD23" i="53" s="1"/>
  <c r="AC23" i="53" s="1"/>
  <c r="AE116" i="31" a="1"/>
  <c r="AE116" i="31" s="1"/>
  <c r="AD116" i="31" s="1"/>
  <c r="AC116" i="31" s="1"/>
  <c r="AE2" i="39" a="1"/>
  <c r="AE2" i="39" s="1"/>
  <c r="AE9" i="47" a="1"/>
  <c r="AE9" i="47" s="1"/>
  <c r="AD9" i="47" s="1"/>
  <c r="AC9" i="47" s="1"/>
  <c r="AE94" i="42" a="1"/>
  <c r="AE94" i="42" s="1"/>
  <c r="AD94" i="42" s="1"/>
  <c r="AC94" i="42" s="1"/>
  <c r="AE68" i="51" a="1"/>
  <c r="AE68" i="51" s="1"/>
  <c r="AD68" i="51" s="1"/>
  <c r="AC68" i="51" s="1"/>
  <c r="AE35" i="51" a="1"/>
  <c r="AE35" i="51" s="1"/>
  <c r="AD35" i="51" s="1"/>
  <c r="AC35" i="51" s="1"/>
  <c r="AE22" i="47" a="1"/>
  <c r="AE22" i="47" s="1"/>
  <c r="AD22" i="47" s="1"/>
  <c r="AC22" i="47" s="1"/>
  <c r="AE103" i="41" a="1"/>
  <c r="AE103" i="41" s="1"/>
  <c r="AD103" i="41" s="1"/>
  <c r="AC103" i="41" s="1"/>
  <c r="AE73" i="41" a="1"/>
  <c r="AE73" i="41" s="1"/>
  <c r="AD73" i="41" s="1"/>
  <c r="AC73" i="41" s="1"/>
  <c r="AE83" i="43" a="1"/>
  <c r="AE83" i="43" s="1"/>
  <c r="AD83" i="43" s="1"/>
  <c r="AC83" i="43" s="1"/>
  <c r="AE49" i="34" a="1"/>
  <c r="AE49" i="34" s="1"/>
  <c r="AD49" i="34" s="1"/>
  <c r="AC49" i="34" s="1"/>
  <c r="AE83" i="53" a="1"/>
  <c r="AE83" i="53" s="1"/>
  <c r="AD83" i="53" s="1"/>
  <c r="AC83" i="53" s="1"/>
  <c r="AE6" i="41" a="1"/>
  <c r="AE6" i="41" s="1"/>
  <c r="AD6" i="41" s="1"/>
  <c r="AC6" i="41" s="1"/>
  <c r="AE21" i="55" a="1"/>
  <c r="AE21" i="55" s="1"/>
  <c r="AD21" i="55" s="1"/>
  <c r="AC21" i="55" s="1"/>
  <c r="AE39" i="43" a="1"/>
  <c r="AE39" i="43" s="1"/>
  <c r="AD39" i="43" s="1"/>
  <c r="AC39" i="43" s="1"/>
  <c r="AE128" i="42" a="1"/>
  <c r="AE128" i="42" s="1"/>
  <c r="AD128" i="42" s="1"/>
  <c r="AC128" i="42" s="1"/>
  <c r="AE128" i="30" a="1"/>
  <c r="AE128" i="30" s="1"/>
  <c r="AD128" i="30" s="1"/>
  <c r="AC128" i="30" s="1"/>
  <c r="AE128" i="40" a="1"/>
  <c r="AE128" i="40" s="1"/>
  <c r="AD128" i="40" s="1"/>
  <c r="AC128" i="40" s="1"/>
  <c r="AE64" i="48" a="1"/>
  <c r="AE64" i="48" s="1"/>
  <c r="AD64" i="48" s="1"/>
  <c r="AC64" i="48" s="1"/>
  <c r="AE128" i="48" a="1"/>
  <c r="AE128" i="48" s="1"/>
  <c r="AD128" i="48" s="1"/>
  <c r="AC128" i="48" s="1"/>
  <c r="AE128" i="32" a="1"/>
  <c r="AE128" i="32" s="1"/>
  <c r="AD128" i="32" s="1"/>
  <c r="AC128" i="32" s="1"/>
  <c r="AE64" i="42" a="1"/>
  <c r="AE64" i="42" s="1"/>
  <c r="AD64" i="42" s="1"/>
  <c r="AC64" i="42" s="1"/>
  <c r="AE64" i="40" a="1"/>
  <c r="AE64" i="40" s="1"/>
  <c r="AD64" i="40" s="1"/>
  <c r="AC64" i="40" s="1"/>
  <c r="AE64" i="30" a="1"/>
  <c r="AE64" i="30" s="1"/>
  <c r="AD64" i="30" s="1"/>
  <c r="AC64" i="30" s="1"/>
  <c r="AE120" i="35" a="1"/>
  <c r="AE120" i="35" s="1"/>
  <c r="AD120" i="35" s="1"/>
  <c r="AC120" i="35" s="1"/>
  <c r="AE56" i="45" a="1"/>
  <c r="AE56" i="45" s="1"/>
  <c r="AD56" i="45" s="1"/>
  <c r="AC56" i="45" s="1"/>
  <c r="AE56" i="47" a="1"/>
  <c r="AE56" i="47" s="1"/>
  <c r="AD56" i="47" s="1"/>
  <c r="AC56" i="47" s="1"/>
  <c r="AE56" i="49" a="1"/>
  <c r="AE56" i="49" s="1"/>
  <c r="AD56" i="49" s="1"/>
  <c r="AC56" i="49" s="1"/>
  <c r="AE120" i="41" a="1"/>
  <c r="AE120" i="41" s="1"/>
  <c r="AD120" i="41" s="1"/>
  <c r="AC120" i="41" s="1"/>
  <c r="AE120" i="47" a="1"/>
  <c r="AE120" i="47" s="1"/>
  <c r="AD120" i="47" s="1"/>
  <c r="AC120" i="47" s="1"/>
  <c r="AE48" i="30" a="1"/>
  <c r="AE48" i="30" s="1"/>
  <c r="AD48" i="30" s="1"/>
  <c r="AC48" i="30" s="1"/>
  <c r="AE48" i="40" a="1"/>
  <c r="AE48" i="40" s="1"/>
  <c r="AD48" i="40" s="1"/>
  <c r="AC48" i="40" s="1"/>
  <c r="AE48" i="36" a="1"/>
  <c r="AE48" i="36" s="1"/>
  <c r="AD48" i="36" s="1"/>
  <c r="AC48" i="36" s="1"/>
  <c r="AE112" i="46" a="1"/>
  <c r="AE112" i="46" s="1"/>
  <c r="AD112" i="46" s="1"/>
  <c r="AE112" i="38" a="1"/>
  <c r="AE112" i="38" s="1"/>
  <c r="AD112" i="38" s="1"/>
  <c r="AC112" i="38" s="1"/>
  <c r="AE40" i="59" a="1"/>
  <c r="AE40" i="59" s="1"/>
  <c r="AD40" i="59" s="1"/>
  <c r="AC40" i="59" s="1"/>
  <c r="AE104" i="57" a="1"/>
  <c r="AE104" i="57" s="1"/>
  <c r="AD104" i="57" s="1"/>
  <c r="AC104" i="57" s="1"/>
  <c r="AE104" i="41" a="1"/>
  <c r="AE104" i="41" s="1"/>
  <c r="AD104" i="41" s="1"/>
  <c r="AC104" i="41" s="1"/>
  <c r="AE40" i="43" a="1"/>
  <c r="AE40" i="43" s="1"/>
  <c r="AD40" i="43" s="1"/>
  <c r="AC40" i="43" s="1"/>
  <c r="AE40" i="49" a="1"/>
  <c r="AE40" i="49" s="1"/>
  <c r="AD40" i="49" s="1"/>
  <c r="AC40" i="49" s="1"/>
  <c r="AE32" i="54" a="1"/>
  <c r="AE32" i="54" s="1"/>
  <c r="AD32" i="54" s="1"/>
  <c r="AC32" i="54" s="1"/>
  <c r="AE32" i="32" a="1"/>
  <c r="AE32" i="32" s="1"/>
  <c r="AD32" i="32" s="1"/>
  <c r="AC32" i="32" s="1"/>
  <c r="AE32" i="40" a="1"/>
  <c r="AE32" i="40" s="1"/>
  <c r="AD32" i="40" s="1"/>
  <c r="AC32" i="40" s="1"/>
  <c r="AE32" i="50" a="1"/>
  <c r="AE32" i="50" s="1"/>
  <c r="AD32" i="50" s="1"/>
  <c r="AC32" i="50" s="1"/>
  <c r="AE96" i="42" a="1"/>
  <c r="AE96" i="42" s="1"/>
  <c r="AD96" i="42" s="1"/>
  <c r="AC96" i="42" s="1"/>
  <c r="AE96" i="40" a="1"/>
  <c r="AE96" i="40" s="1"/>
  <c r="AD96" i="40" s="1"/>
  <c r="AC96" i="40" s="1"/>
  <c r="AE32" i="12" a="1"/>
  <c r="AE32" i="12" s="1"/>
  <c r="AD32" i="12" s="1"/>
  <c r="AC32" i="12" s="1"/>
  <c r="AE88" i="45" a="1"/>
  <c r="AE88" i="45" s="1"/>
  <c r="AD88" i="45" s="1"/>
  <c r="AC88" i="45" s="1"/>
  <c r="AE88" i="47" a="1"/>
  <c r="AE88" i="47" s="1"/>
  <c r="AD88" i="47" s="1"/>
  <c r="AC88" i="47" s="1"/>
  <c r="AE88" i="31" a="1"/>
  <c r="AE88" i="31" s="1"/>
  <c r="AD88" i="31" s="1"/>
  <c r="AC88" i="31" s="1"/>
  <c r="AE88" i="53" a="1"/>
  <c r="AE88" i="53" s="1"/>
  <c r="AD88" i="53" s="1"/>
  <c r="AC88" i="53" s="1"/>
  <c r="AE88" i="49" a="1"/>
  <c r="AE88" i="49" s="1"/>
  <c r="AD88" i="49" s="1"/>
  <c r="AC88" i="49" s="1"/>
  <c r="AE24" i="33" a="1"/>
  <c r="AE24" i="33" s="1"/>
  <c r="AD24" i="33" s="1"/>
  <c r="AC24" i="33" s="1"/>
  <c r="AE80" i="30" a="1"/>
  <c r="AE80" i="30" s="1"/>
  <c r="AD80" i="30" s="1"/>
  <c r="AC80" i="30" s="1"/>
  <c r="AE80" i="56" a="1"/>
  <c r="AE80" i="56" s="1"/>
  <c r="AD80" i="56" s="1"/>
  <c r="AC80" i="56" s="1"/>
  <c r="AE80" i="40" a="1"/>
  <c r="AE80" i="40" s="1"/>
  <c r="AD80" i="40" s="1"/>
  <c r="AC80" i="40" s="1"/>
  <c r="AE16" i="40" a="1"/>
  <c r="AE16" i="40" s="1"/>
  <c r="AD16" i="40" s="1"/>
  <c r="AC16" i="40" s="1"/>
  <c r="AE80" i="46" a="1"/>
  <c r="AE80" i="46" s="1"/>
  <c r="AD80" i="46" s="1"/>
  <c r="AP122" i="12"/>
  <c r="AP121" i="12"/>
  <c r="AP76" i="12"/>
  <c r="AP94" i="12"/>
  <c r="AP89" i="12"/>
  <c r="AP113" i="12"/>
  <c r="AP129" i="12"/>
  <c r="AP105" i="12"/>
  <c r="AS105" i="12" s="1"/>
  <c r="AF105" i="12" s="1"/>
  <c r="AP126" i="12"/>
  <c r="AP118" i="12"/>
  <c r="AP110" i="12"/>
  <c r="AP83" i="12"/>
  <c r="AP78" i="12"/>
  <c r="AP115" i="12"/>
  <c r="AS115" i="12" s="1"/>
  <c r="AF115" i="12" s="1"/>
  <c r="AD115" i="12" s="1"/>
  <c r="AC115" i="12" s="1"/>
  <c r="AP101" i="12"/>
  <c r="AP93" i="12"/>
  <c r="AP100" i="12"/>
  <c r="AS100" i="12" s="1"/>
  <c r="AF100" i="12" s="1"/>
  <c r="AP73" i="12"/>
  <c r="AP112" i="12"/>
  <c r="AP92" i="12"/>
  <c r="AP69" i="12"/>
  <c r="AV98" i="28"/>
  <c r="AV67" i="28"/>
  <c r="AV48" i="28"/>
  <c r="AV116" i="28"/>
  <c r="AV115" i="28"/>
  <c r="AV128" i="28"/>
  <c r="AV54" i="28"/>
  <c r="AV70" i="28"/>
  <c r="AV56" i="28"/>
  <c r="AV37" i="28"/>
  <c r="AV64" i="28"/>
  <c r="AP118" i="28"/>
  <c r="AS118" i="28" s="1"/>
  <c r="AF118" i="28" s="1"/>
  <c r="AP114" i="28"/>
  <c r="AS114" i="28" s="1"/>
  <c r="AF114" i="28" s="1"/>
  <c r="AP126" i="28"/>
  <c r="AS126" i="28" s="1"/>
  <c r="AF126" i="28" s="1"/>
  <c r="AD126" i="28" s="1"/>
  <c r="AC126" i="28" s="1"/>
  <c r="AP102" i="28"/>
  <c r="AS102" i="28" s="1"/>
  <c r="AF102" i="28" s="1"/>
  <c r="AP122" i="28"/>
  <c r="AS122" i="28" s="1"/>
  <c r="AF122" i="28" s="1"/>
  <c r="AP94" i="28"/>
  <c r="AS94" i="28" s="1"/>
  <c r="AF94" i="28" s="1"/>
  <c r="AD94" i="28" s="1"/>
  <c r="AC94" i="28" s="1"/>
  <c r="AP96" i="28"/>
  <c r="AS96" i="28" s="1"/>
  <c r="AF96" i="28" s="1"/>
  <c r="AP87" i="28"/>
  <c r="AS87" i="28" s="1"/>
  <c r="AF87" i="28" s="1"/>
  <c r="AP72" i="28"/>
  <c r="AS72" i="28" s="1"/>
  <c r="AF72" i="28" s="1"/>
  <c r="AP93" i="28"/>
  <c r="AS93" i="28" s="1"/>
  <c r="AF93" i="28" s="1"/>
  <c r="AD93" i="28" s="1"/>
  <c r="AC93" i="28" s="1"/>
  <c r="AP125" i="28"/>
  <c r="AS125" i="28" s="1"/>
  <c r="AF125" i="28" s="1"/>
  <c r="AD125" i="28" s="1"/>
  <c r="AC125" i="28" s="1"/>
  <c r="AP70" i="28"/>
  <c r="AS70" i="28" s="1"/>
  <c r="AF70" i="28" s="1"/>
  <c r="AP112" i="28"/>
  <c r="AS112" i="28" s="1"/>
  <c r="AF112" i="28" s="1"/>
  <c r="AP128" i="28"/>
  <c r="AS128" i="28" s="1"/>
  <c r="AF128" i="28" s="1"/>
  <c r="AD128" i="28" s="1"/>
  <c r="AC128" i="28" s="1"/>
  <c r="AP129" i="28"/>
  <c r="AS129" i="28" s="1"/>
  <c r="AF129" i="28" s="1"/>
  <c r="AP74" i="28"/>
  <c r="AS74" i="28" s="1"/>
  <c r="AF74" i="28" s="1"/>
  <c r="AP104" i="28"/>
  <c r="AS104" i="28" s="1"/>
  <c r="AF104" i="28" s="1"/>
  <c r="AP121" i="28"/>
  <c r="AS121" i="28" s="1"/>
  <c r="AF121" i="28" s="1"/>
  <c r="AP69" i="28"/>
  <c r="AS69" i="28" s="1"/>
  <c r="AF69" i="28" s="1"/>
  <c r="AP86" i="28"/>
  <c r="AS86" i="28" s="1"/>
  <c r="AF86" i="28" s="1"/>
  <c r="AP119" i="28"/>
  <c r="AS119" i="28" s="1"/>
  <c r="AF119" i="28" s="1"/>
  <c r="AP109" i="28"/>
  <c r="AS109" i="28" s="1"/>
  <c r="AF109" i="28" s="1"/>
  <c r="AP77" i="28"/>
  <c r="AS77" i="28" s="1"/>
  <c r="AF77" i="28" s="1"/>
  <c r="AD77" i="28" s="1"/>
  <c r="AC77" i="28" s="1"/>
  <c r="AP116" i="28"/>
  <c r="AS116" i="28" s="1"/>
  <c r="AF116" i="28" s="1"/>
  <c r="AP84" i="28"/>
  <c r="AS84" i="28" s="1"/>
  <c r="AF84" i="28" s="1"/>
  <c r="AP124" i="28"/>
  <c r="AS124" i="28" s="1"/>
  <c r="AF124" i="28" s="1"/>
  <c r="AD124" i="28" s="1"/>
  <c r="AC124" i="28" s="1"/>
  <c r="AP90" i="28"/>
  <c r="AS90" i="28" s="1"/>
  <c r="AF90" i="28" s="1"/>
  <c r="AP95" i="28"/>
  <c r="AS95" i="28" s="1"/>
  <c r="AF95" i="28" s="1"/>
  <c r="AP76" i="28"/>
  <c r="AS76" i="28" s="1"/>
  <c r="AF76" i="28" s="1"/>
  <c r="AP92" i="28"/>
  <c r="AS92" i="28" s="1"/>
  <c r="AF92" i="28" s="1"/>
  <c r="AD92" i="28" s="1"/>
  <c r="AC92" i="28" s="1"/>
  <c r="AP115" i="28"/>
  <c r="AS115" i="28" s="1"/>
  <c r="AF115" i="28" s="1"/>
  <c r="AP67" i="28"/>
  <c r="AS67" i="28" s="1"/>
  <c r="AF67" i="28" s="1"/>
  <c r="AP80" i="28"/>
  <c r="AS80" i="28" s="1"/>
  <c r="AF80" i="28" s="1"/>
  <c r="AD80" i="28" s="1"/>
  <c r="AC80" i="28" s="1"/>
  <c r="AP82" i="28"/>
  <c r="AS82" i="28" s="1"/>
  <c r="AF82" i="28" s="1"/>
  <c r="AP83" i="28"/>
  <c r="AS83" i="28" s="1"/>
  <c r="AF83" i="28" s="1"/>
  <c r="AP81" i="28"/>
  <c r="AS81" i="28" s="1"/>
  <c r="AF81" i="28" s="1"/>
  <c r="AP88" i="28"/>
  <c r="AS88" i="28" s="1"/>
  <c r="AF88" i="28" s="1"/>
  <c r="AP107" i="28"/>
  <c r="AS107" i="28" s="1"/>
  <c r="AF107" i="28" s="1"/>
  <c r="AP113" i="28"/>
  <c r="AS113" i="28" s="1"/>
  <c r="AF113" i="28" s="1"/>
  <c r="AP120" i="28"/>
  <c r="AS120" i="28" s="1"/>
  <c r="AF120" i="28" s="1"/>
  <c r="AV121" i="30"/>
  <c r="AV124" i="30"/>
  <c r="AV29" i="30"/>
  <c r="AV118" i="30"/>
  <c r="AV85" i="30"/>
  <c r="AV100" i="30"/>
  <c r="AV20" i="30"/>
  <c r="AV38" i="30"/>
  <c r="AV30" i="30"/>
  <c r="AV47" i="30"/>
  <c r="AV58" i="30"/>
  <c r="AV61" i="30"/>
  <c r="AV82" i="30"/>
  <c r="AV6" i="30"/>
  <c r="AV128" i="30"/>
  <c r="AV60" i="30"/>
  <c r="AV4" i="30"/>
  <c r="AV80" i="30"/>
  <c r="AV40" i="30"/>
  <c r="AV72" i="30"/>
  <c r="AV22" i="30"/>
  <c r="AV34" i="30"/>
  <c r="AV101" i="30"/>
  <c r="AV37" i="30"/>
  <c r="AV107" i="30"/>
  <c r="AV15" i="30"/>
  <c r="AV19" i="30"/>
  <c r="AV21" i="30"/>
  <c r="AV49" i="30"/>
  <c r="AV63" i="30"/>
  <c r="AV71" i="30"/>
  <c r="AP72" i="30"/>
  <c r="AS72" i="30" s="1"/>
  <c r="AF72" i="30" s="1"/>
  <c r="AD72" i="30" s="1"/>
  <c r="AC72" i="30" s="1"/>
  <c r="AP108" i="30"/>
  <c r="AP94" i="30"/>
  <c r="AP129" i="30"/>
  <c r="AP88" i="30"/>
  <c r="AS88" i="30" s="1"/>
  <c r="AF88" i="30" s="1"/>
  <c r="AP117" i="30"/>
  <c r="AP101" i="30"/>
  <c r="AS101" i="30" s="1"/>
  <c r="AF101" i="30" s="1"/>
  <c r="AP127" i="30"/>
  <c r="AP77" i="30"/>
  <c r="AP106" i="30"/>
  <c r="AP119" i="30"/>
  <c r="AS119" i="30" s="1"/>
  <c r="AF119" i="30" s="1"/>
  <c r="AP125" i="30"/>
  <c r="AP112" i="30"/>
  <c r="AP114" i="30"/>
  <c r="AP96" i="30"/>
  <c r="AP70" i="30"/>
  <c r="AS70" i="30" s="1"/>
  <c r="AF70" i="30" s="1"/>
  <c r="AP102" i="30"/>
  <c r="AS102" i="30" s="1"/>
  <c r="AF102" i="30" s="1"/>
  <c r="AP85" i="30"/>
  <c r="AS85" i="30" s="1"/>
  <c r="AF85" i="30" s="1"/>
  <c r="AD85" i="30" s="1"/>
  <c r="AC85" i="30" s="1"/>
  <c r="AP103" i="30"/>
  <c r="AS103" i="30" s="1"/>
  <c r="AF103" i="30" s="1"/>
  <c r="AD103" i="30" s="1"/>
  <c r="AC103" i="30" s="1"/>
  <c r="AP97" i="30"/>
  <c r="AP111" i="30"/>
  <c r="AP92" i="30"/>
  <c r="AP109" i="30"/>
  <c r="AP71" i="30"/>
  <c r="AS71" i="30" s="1"/>
  <c r="AF71" i="30" s="1"/>
  <c r="AD71" i="30" s="1"/>
  <c r="AC71" i="30" s="1"/>
  <c r="AP82" i="30"/>
  <c r="AS82" i="30" s="1"/>
  <c r="AF82" i="30" s="1"/>
  <c r="AP76" i="30"/>
  <c r="AP113" i="30"/>
  <c r="AP123" i="30"/>
  <c r="AP115" i="30"/>
  <c r="AS115" i="30" s="1"/>
  <c r="AF115" i="30" s="1"/>
  <c r="AP84" i="30"/>
  <c r="AP105" i="30"/>
  <c r="AS105" i="30" s="1"/>
  <c r="AF105" i="30" s="1"/>
  <c r="AP99" i="30"/>
  <c r="AS99" i="30" s="1"/>
  <c r="AF99" i="30" s="1"/>
  <c r="AP75" i="30"/>
  <c r="AP81" i="30"/>
  <c r="AP67" i="30"/>
  <c r="AS67" i="30" s="1"/>
  <c r="AF67" i="30" s="1"/>
  <c r="AD67" i="30" s="1"/>
  <c r="AC67" i="30" s="1"/>
  <c r="AP80" i="30"/>
  <c r="AP93" i="30"/>
  <c r="AP95" i="30"/>
  <c r="AV102" i="30"/>
  <c r="AP110" i="30"/>
  <c r="AP116" i="30"/>
  <c r="AS116" i="30" s="1"/>
  <c r="AF116" i="30" s="1"/>
  <c r="AV122" i="30"/>
  <c r="AP126" i="30"/>
  <c r="AP128" i="30"/>
  <c r="AV122" i="31"/>
  <c r="AV67" i="31"/>
  <c r="AV52" i="31"/>
  <c r="AV42" i="31"/>
  <c r="AV126" i="31"/>
  <c r="AV87" i="31"/>
  <c r="AV76" i="31"/>
  <c r="AV117" i="31"/>
  <c r="AV92" i="31"/>
  <c r="AV64" i="31"/>
  <c r="AV79" i="31"/>
  <c r="AV18" i="31"/>
  <c r="AP105" i="31"/>
  <c r="AP124" i="31"/>
  <c r="AS124" i="31" s="1"/>
  <c r="AF124" i="31" s="1"/>
  <c r="AP72" i="31"/>
  <c r="AP120" i="31"/>
  <c r="AP66" i="31"/>
  <c r="AP69" i="31"/>
  <c r="AP109" i="31"/>
  <c r="AS109" i="31" s="1"/>
  <c r="AF109" i="31" s="1"/>
  <c r="AP118" i="31"/>
  <c r="AP117" i="31"/>
  <c r="AP113" i="31"/>
  <c r="AS113" i="31" s="1"/>
  <c r="AF113" i="31" s="1"/>
  <c r="AD113" i="31" s="1"/>
  <c r="AC113" i="31" s="1"/>
  <c r="AP116" i="31"/>
  <c r="AP103" i="31"/>
  <c r="AP122" i="31"/>
  <c r="AS122" i="31" s="1"/>
  <c r="AF122" i="31" s="1"/>
  <c r="AD122" i="31" s="1"/>
  <c r="AC122" i="31" s="1"/>
  <c r="AP67" i="31"/>
  <c r="AP111" i="31"/>
  <c r="AS111" i="31" s="1"/>
  <c r="AF111" i="31" s="1"/>
  <c r="AD111" i="31" s="1"/>
  <c r="AC111" i="31" s="1"/>
  <c r="AP91" i="31"/>
  <c r="AS91" i="31" s="1"/>
  <c r="AF91" i="31" s="1"/>
  <c r="AP88" i="31"/>
  <c r="AP115" i="31"/>
  <c r="AP97" i="31"/>
  <c r="AS97" i="31" s="1"/>
  <c r="AF97" i="31" s="1"/>
  <c r="AP92" i="31"/>
  <c r="AP129" i="31"/>
  <c r="AS129" i="31" s="1"/>
  <c r="AF129" i="31" s="1"/>
  <c r="AD129" i="31" s="1"/>
  <c r="AC129" i="31" s="1"/>
  <c r="AP108" i="31"/>
  <c r="AS108" i="31" s="1"/>
  <c r="AF108" i="31" s="1"/>
  <c r="AD108" i="31" s="1"/>
  <c r="AC108" i="31" s="1"/>
  <c r="AV80" i="31"/>
  <c r="AP84" i="31"/>
  <c r="AP119" i="31"/>
  <c r="AV127" i="31"/>
  <c r="AV18" i="32"/>
  <c r="AV87" i="32"/>
  <c r="AV48" i="32"/>
  <c r="AV101" i="32"/>
  <c r="AV34" i="32"/>
  <c r="AV32" i="32"/>
  <c r="AV90" i="32"/>
  <c r="AV65" i="32"/>
  <c r="AV110" i="32"/>
  <c r="AV20" i="32"/>
  <c r="AV25" i="32"/>
  <c r="AV127" i="32"/>
  <c r="AV113" i="32"/>
  <c r="AV40" i="32"/>
  <c r="AV85" i="32"/>
  <c r="AV67" i="32"/>
  <c r="AV69" i="32"/>
  <c r="AV58" i="32"/>
  <c r="AV71" i="32"/>
  <c r="AV60" i="32"/>
  <c r="AV117" i="32"/>
  <c r="AV84" i="32"/>
  <c r="AV124" i="32"/>
  <c r="AP100" i="32"/>
  <c r="AS100" i="32" s="1"/>
  <c r="AF100" i="32" s="1"/>
  <c r="AD100" i="32" s="1"/>
  <c r="AC100" i="32" s="1"/>
  <c r="AP103" i="32"/>
  <c r="AS103" i="32" s="1"/>
  <c r="AF103" i="32" s="1"/>
  <c r="AP94" i="32"/>
  <c r="AP102" i="32"/>
  <c r="AP109" i="32"/>
  <c r="AP91" i="32"/>
  <c r="AP68" i="32"/>
  <c r="AS68" i="32" s="1"/>
  <c r="AF68" i="32" s="1"/>
  <c r="AP72" i="32"/>
  <c r="AS72" i="32" s="1"/>
  <c r="AF72" i="32" s="1"/>
  <c r="AP89" i="32"/>
  <c r="AS89" i="32" s="1"/>
  <c r="AF89" i="32" s="1"/>
  <c r="AP92" i="32"/>
  <c r="AP96" i="32"/>
  <c r="AP106" i="32"/>
  <c r="AP113" i="32"/>
  <c r="AP70" i="32"/>
  <c r="AS70" i="32" s="1"/>
  <c r="AF70" i="32" s="1"/>
  <c r="AP104" i="32"/>
  <c r="AS104" i="32" s="1"/>
  <c r="AF104" i="32" s="1"/>
  <c r="AP117" i="32"/>
  <c r="AS117" i="32" s="1"/>
  <c r="AF117" i="32" s="1"/>
  <c r="AP80" i="32"/>
  <c r="AP118" i="32"/>
  <c r="AS118" i="32" s="1"/>
  <c r="AF118" i="32" s="1"/>
  <c r="AV93" i="32"/>
  <c r="AV108" i="32"/>
  <c r="AP120" i="32"/>
  <c r="AS120" i="32" s="1"/>
  <c r="AF120" i="32" s="1"/>
  <c r="AD120" i="32" s="1"/>
  <c r="AC120" i="32" s="1"/>
  <c r="AV113" i="33"/>
  <c r="AV110" i="33"/>
  <c r="AV123" i="33"/>
  <c r="AV129" i="33"/>
  <c r="AV96" i="33"/>
  <c r="AV124" i="33"/>
  <c r="AV47" i="33"/>
  <c r="AV6" i="33"/>
  <c r="AV20" i="33"/>
  <c r="AV39" i="33"/>
  <c r="AV3" i="33"/>
  <c r="AV67" i="33"/>
  <c r="AV18" i="33"/>
  <c r="AP71" i="33"/>
  <c r="AP109" i="33"/>
  <c r="AS109" i="33" s="1"/>
  <c r="AF109" i="33" s="1"/>
  <c r="AV83" i="33"/>
  <c r="AV94" i="34"/>
  <c r="AV95" i="34"/>
  <c r="AV48" i="34"/>
  <c r="AV98" i="34"/>
  <c r="AV51" i="34"/>
  <c r="AV62" i="34"/>
  <c r="AV33" i="34"/>
  <c r="AP92" i="34"/>
  <c r="AP107" i="34"/>
  <c r="AP71" i="34"/>
  <c r="AS71" i="34" s="1"/>
  <c r="AF71" i="34" s="1"/>
  <c r="AD71" i="34" s="1"/>
  <c r="AC71" i="34" s="1"/>
  <c r="AP109" i="34"/>
  <c r="AP101" i="34"/>
  <c r="AS101" i="34" s="1"/>
  <c r="AF101" i="34" s="1"/>
  <c r="AD101" i="34" s="1"/>
  <c r="AC101" i="34" s="1"/>
  <c r="AP103" i="34"/>
  <c r="AS103" i="34" s="1"/>
  <c r="AF103" i="34" s="1"/>
  <c r="AD103" i="34" s="1"/>
  <c r="AC103" i="34" s="1"/>
  <c r="AP82" i="34"/>
  <c r="AS82" i="34" s="1"/>
  <c r="AF82" i="34" s="1"/>
  <c r="AP85" i="34"/>
  <c r="AS85" i="34" s="1"/>
  <c r="AF85" i="34" s="1"/>
  <c r="AP87" i="34"/>
  <c r="AS87" i="34" s="1"/>
  <c r="AF87" i="34" s="1"/>
  <c r="AD87" i="34" s="1"/>
  <c r="AC87" i="34" s="1"/>
  <c r="AV97" i="34"/>
  <c r="AV100" i="34"/>
  <c r="AV113" i="35"/>
  <c r="AV87" i="35"/>
  <c r="AV90" i="35"/>
  <c r="AV5" i="35"/>
  <c r="AV91" i="35"/>
  <c r="AV124" i="35"/>
  <c r="AV38" i="35"/>
  <c r="AV109" i="35"/>
  <c r="AV14" i="35"/>
  <c r="AV93" i="35"/>
  <c r="AV77" i="35"/>
  <c r="AV125" i="35"/>
  <c r="AV69" i="35"/>
  <c r="AV99" i="35"/>
  <c r="AP94" i="35"/>
  <c r="AS94" i="35" s="1"/>
  <c r="AF94" i="35" s="1"/>
  <c r="AD94" i="35" s="1"/>
  <c r="AC94" i="35" s="1"/>
  <c r="AP100" i="35"/>
  <c r="AP70" i="35"/>
  <c r="AP114" i="35"/>
  <c r="AP73" i="35"/>
  <c r="AP72" i="35"/>
  <c r="AP108" i="35"/>
  <c r="AS108" i="35" s="1"/>
  <c r="AF108" i="35" s="1"/>
  <c r="AD108" i="35" s="1"/>
  <c r="AC108" i="35" s="1"/>
  <c r="AP111" i="35"/>
  <c r="AS111" i="35" s="1"/>
  <c r="AF111" i="35" s="1"/>
  <c r="AD111" i="35" s="1"/>
  <c r="AC111" i="35" s="1"/>
  <c r="AP122" i="35"/>
  <c r="AS122" i="35" s="1"/>
  <c r="AF122" i="35" s="1"/>
  <c r="AP87" i="35"/>
  <c r="AP88" i="35"/>
  <c r="AP113" i="35"/>
  <c r="AP107" i="35"/>
  <c r="AS107" i="35" s="1"/>
  <c r="AF107" i="35" s="1"/>
  <c r="AD107" i="35" s="1"/>
  <c r="AC107" i="35" s="1"/>
  <c r="AV90" i="36"/>
  <c r="AV105" i="36"/>
  <c r="AV115" i="36"/>
  <c r="AV60" i="36"/>
  <c r="AV18" i="36"/>
  <c r="AV61" i="36"/>
  <c r="AV22" i="36"/>
  <c r="AV103" i="36"/>
  <c r="AV11" i="36"/>
  <c r="AV108" i="36"/>
  <c r="AV49" i="36"/>
  <c r="AV51" i="36"/>
  <c r="AV3" i="36"/>
  <c r="AV58" i="36"/>
  <c r="AP85" i="36"/>
  <c r="AS85" i="36" s="1"/>
  <c r="AF85" i="36" s="1"/>
  <c r="AP90" i="36"/>
  <c r="AP98" i="36"/>
  <c r="AS98" i="36" s="1"/>
  <c r="AF98" i="36" s="1"/>
  <c r="AD98" i="36" s="1"/>
  <c r="AC98" i="36" s="1"/>
  <c r="AP68" i="36"/>
  <c r="AP74" i="36"/>
  <c r="AP72" i="36"/>
  <c r="AP108" i="36"/>
  <c r="AP69" i="36"/>
  <c r="AS69" i="36" s="1"/>
  <c r="AF69" i="36" s="1"/>
  <c r="AP124" i="36"/>
  <c r="AP104" i="36"/>
  <c r="AP73" i="36"/>
  <c r="AS73" i="36" s="1"/>
  <c r="AF73" i="36" s="1"/>
  <c r="AD73" i="36" s="1"/>
  <c r="AC73" i="36" s="1"/>
  <c r="AP94" i="36"/>
  <c r="AP89" i="36"/>
  <c r="AS89" i="36" s="1"/>
  <c r="AF89" i="36" s="1"/>
  <c r="AD89" i="36" s="1"/>
  <c r="AC89" i="36" s="1"/>
  <c r="AV104" i="36"/>
  <c r="AP128" i="36"/>
  <c r="AV89" i="37"/>
  <c r="AV112" i="37"/>
  <c r="AV121" i="37"/>
  <c r="AV59" i="37"/>
  <c r="AV64" i="37"/>
  <c r="AV86" i="37"/>
  <c r="AV13" i="37"/>
  <c r="AV10" i="37"/>
  <c r="AV62" i="37"/>
  <c r="AV30" i="37"/>
  <c r="AV101" i="37"/>
  <c r="AV106" i="37"/>
  <c r="AV35" i="37"/>
  <c r="AV33" i="37"/>
  <c r="AV124" i="37"/>
  <c r="AP115" i="37"/>
  <c r="AP66" i="37"/>
  <c r="AP73" i="37"/>
  <c r="AP119" i="37"/>
  <c r="AP96" i="37"/>
  <c r="AS96" i="37" s="1"/>
  <c r="AF96" i="37" s="1"/>
  <c r="AP106" i="37"/>
  <c r="AS106" i="37" s="1"/>
  <c r="AF106" i="37" s="1"/>
  <c r="AD106" i="37" s="1"/>
  <c r="AC106" i="37" s="1"/>
  <c r="AP121" i="37"/>
  <c r="AP104" i="37"/>
  <c r="AP125" i="37"/>
  <c r="AS125" i="37" s="1"/>
  <c r="AF125" i="37" s="1"/>
  <c r="AP69" i="37"/>
  <c r="AP127" i="37"/>
  <c r="AP94" i="37"/>
  <c r="AS94" i="37" s="1"/>
  <c r="AF94" i="37" s="1"/>
  <c r="AP100" i="37"/>
  <c r="AP82" i="37"/>
  <c r="AP98" i="37"/>
  <c r="AP95" i="37"/>
  <c r="AS95" i="37" s="1"/>
  <c r="AF95" i="37" s="1"/>
  <c r="AD95" i="37" s="1"/>
  <c r="AC95" i="37" s="1"/>
  <c r="AP103" i="37"/>
  <c r="AV119" i="37"/>
  <c r="AV125" i="38"/>
  <c r="AV90" i="38"/>
  <c r="AV3" i="38"/>
  <c r="AV36" i="38"/>
  <c r="AV106" i="38"/>
  <c r="AV53" i="38"/>
  <c r="AV104" i="38"/>
  <c r="AV16" i="38"/>
  <c r="AV50" i="38"/>
  <c r="AV39" i="38"/>
  <c r="AV74" i="38"/>
  <c r="AV28" i="38"/>
  <c r="AV88" i="38"/>
  <c r="AV59" i="38"/>
  <c r="AV64" i="38"/>
  <c r="AV99" i="38"/>
  <c r="AV126" i="38"/>
  <c r="AV29" i="38"/>
  <c r="AV102" i="38"/>
  <c r="AP83" i="38"/>
  <c r="AS83" i="38" s="1"/>
  <c r="AF83" i="38" s="1"/>
  <c r="AP89" i="38"/>
  <c r="AP78" i="38"/>
  <c r="AP84" i="38"/>
  <c r="AS84" i="38" s="1"/>
  <c r="AF84" i="38" s="1"/>
  <c r="AD84" i="38" s="1"/>
  <c r="AC84" i="38" s="1"/>
  <c r="AP124" i="38"/>
  <c r="AP85" i="38"/>
  <c r="AS85" i="38" s="1"/>
  <c r="AF85" i="38" s="1"/>
  <c r="AP72" i="38"/>
  <c r="AS72" i="38" s="1"/>
  <c r="AF72" i="38" s="1"/>
  <c r="AD72" i="38" s="1"/>
  <c r="AC72" i="38" s="1"/>
  <c r="AP103" i="38"/>
  <c r="AS103" i="38" s="1"/>
  <c r="AF103" i="38" s="1"/>
  <c r="AP105" i="38"/>
  <c r="AS105" i="38" s="1"/>
  <c r="AF105" i="38" s="1"/>
  <c r="AP129" i="38"/>
  <c r="AP92" i="38"/>
  <c r="AP75" i="38"/>
  <c r="AV70" i="38"/>
  <c r="AP97" i="38"/>
  <c r="AV107" i="38"/>
  <c r="AV35" i="39"/>
  <c r="AV89" i="39"/>
  <c r="AV37" i="39"/>
  <c r="AV9" i="39"/>
  <c r="AV105" i="39"/>
  <c r="AV58" i="39"/>
  <c r="AV85" i="39"/>
  <c r="AV14" i="39"/>
  <c r="AV113" i="39"/>
  <c r="AV116" i="39"/>
  <c r="AV29" i="39"/>
  <c r="AV20" i="39"/>
  <c r="AV57" i="39"/>
  <c r="AV18" i="39"/>
  <c r="AV76" i="39"/>
  <c r="AV111" i="39"/>
  <c r="AV34" i="39"/>
  <c r="AV27" i="39"/>
  <c r="AV22" i="39"/>
  <c r="AV118" i="39"/>
  <c r="AV110" i="39"/>
  <c r="AV102" i="39"/>
  <c r="AV115" i="39"/>
  <c r="AV88" i="39"/>
  <c r="AV100" i="39"/>
  <c r="AV32" i="39"/>
  <c r="AV98" i="39"/>
  <c r="AV47" i="39"/>
  <c r="AV93" i="39"/>
  <c r="AV67" i="39"/>
  <c r="AV21" i="39"/>
  <c r="AV124" i="39"/>
  <c r="AV31" i="39"/>
  <c r="AV125" i="39"/>
  <c r="AV40" i="39"/>
  <c r="AV44" i="39"/>
  <c r="AV52" i="39"/>
  <c r="AP125" i="39"/>
  <c r="AS125" i="39" s="1"/>
  <c r="AF125" i="39" s="1"/>
  <c r="AD125" i="39" s="1"/>
  <c r="AC125" i="39" s="1"/>
  <c r="AP73" i="39"/>
  <c r="AP112" i="39"/>
  <c r="AS112" i="39" s="1"/>
  <c r="AF112" i="39" s="1"/>
  <c r="AD112" i="39" s="1"/>
  <c r="AC112" i="39" s="1"/>
  <c r="AP86" i="39"/>
  <c r="AP103" i="39"/>
  <c r="AP114" i="39"/>
  <c r="AP107" i="39"/>
  <c r="AS107" i="39" s="1"/>
  <c r="AF107" i="39" s="1"/>
  <c r="AD107" i="39" s="1"/>
  <c r="AC107" i="39" s="1"/>
  <c r="AP127" i="39"/>
  <c r="AP70" i="39"/>
  <c r="AP110" i="39"/>
  <c r="AS110" i="39" s="1"/>
  <c r="AF110" i="39" s="1"/>
  <c r="AD110" i="39" s="1"/>
  <c r="AC110" i="39" s="1"/>
  <c r="AP76" i="39"/>
  <c r="AS76" i="39" s="1"/>
  <c r="AF76" i="39" s="1"/>
  <c r="AD76" i="39" s="1"/>
  <c r="AC76" i="39" s="1"/>
  <c r="AP102" i="39"/>
  <c r="AP67" i="39"/>
  <c r="AP116" i="39"/>
  <c r="AP94" i="39"/>
  <c r="AS94" i="39" s="1"/>
  <c r="AF94" i="39" s="1"/>
  <c r="AD94" i="39" s="1"/>
  <c r="AC94" i="39" s="1"/>
  <c r="AP95" i="39"/>
  <c r="AS95" i="39" s="1"/>
  <c r="AF95" i="39" s="1"/>
  <c r="AD95" i="39" s="1"/>
  <c r="AC95" i="39" s="1"/>
  <c r="AP118" i="39"/>
  <c r="AP99" i="39"/>
  <c r="AP106" i="39"/>
  <c r="AS106" i="39" s="1"/>
  <c r="AF106" i="39" s="1"/>
  <c r="AP108" i="39"/>
  <c r="AS108" i="39" s="1"/>
  <c r="AF108" i="39" s="1"/>
  <c r="AD108" i="39" s="1"/>
  <c r="AC108" i="39" s="1"/>
  <c r="AP69" i="39"/>
  <c r="AP97" i="39"/>
  <c r="AS97" i="39" s="1"/>
  <c r="AF97" i="39" s="1"/>
  <c r="AD97" i="39" s="1"/>
  <c r="AC97" i="39" s="1"/>
  <c r="AP72" i="39"/>
  <c r="AP115" i="39"/>
  <c r="AP87" i="39"/>
  <c r="AP101" i="39"/>
  <c r="AP113" i="39"/>
  <c r="AP90" i="39"/>
  <c r="AS90" i="39" s="1"/>
  <c r="AF90" i="39" s="1"/>
  <c r="AD90" i="39" s="1"/>
  <c r="AC90" i="39" s="1"/>
  <c r="AP96" i="39"/>
  <c r="AP120" i="39"/>
  <c r="AP91" i="39"/>
  <c r="AP84" i="39"/>
  <c r="AP100" i="39"/>
  <c r="AP83" i="39"/>
  <c r="AP80" i="39"/>
  <c r="AP74" i="39"/>
  <c r="AP68" i="39"/>
  <c r="AP124" i="39"/>
  <c r="AS124" i="39" s="1"/>
  <c r="AF124" i="39" s="1"/>
  <c r="AD124" i="39" s="1"/>
  <c r="AC124" i="39" s="1"/>
  <c r="AP109" i="39"/>
  <c r="AS109" i="39" s="1"/>
  <c r="AF109" i="39" s="1"/>
  <c r="AD109" i="39" s="1"/>
  <c r="AC109" i="39" s="1"/>
  <c r="AP75" i="39"/>
  <c r="AS75" i="39" s="1"/>
  <c r="AF75" i="39" s="1"/>
  <c r="AD75" i="39" s="1"/>
  <c r="AC75" i="39" s="1"/>
  <c r="AP117" i="39"/>
  <c r="AP92" i="39"/>
  <c r="AS92" i="39" s="1"/>
  <c r="AF92" i="39" s="1"/>
  <c r="AV114" i="39"/>
  <c r="AV120" i="39"/>
  <c r="AV122" i="39"/>
  <c r="AP128" i="39"/>
  <c r="AS128" i="39" s="1"/>
  <c r="AF128" i="39" s="1"/>
  <c r="AD128" i="39" s="1"/>
  <c r="AC128" i="39" s="1"/>
  <c r="AV82" i="40"/>
  <c r="AV50" i="40"/>
  <c r="AV116" i="40"/>
  <c r="AV66" i="40"/>
  <c r="AV16" i="40"/>
  <c r="AV21" i="40"/>
  <c r="AV121" i="40"/>
  <c r="AV49" i="40"/>
  <c r="AV79" i="40"/>
  <c r="AV102" i="40"/>
  <c r="AV86" i="40"/>
  <c r="AV87" i="40"/>
  <c r="AV54" i="40"/>
  <c r="AV78" i="40"/>
  <c r="AV4" i="40"/>
  <c r="AV44" i="40"/>
  <c r="AV123" i="40"/>
  <c r="AV120" i="40"/>
  <c r="D120" i="40" s="1"/>
  <c r="AV125" i="40"/>
  <c r="AV11" i="40"/>
  <c r="AV71" i="40"/>
  <c r="AV26" i="40"/>
  <c r="AV95" i="40"/>
  <c r="AV14" i="40"/>
  <c r="AV124" i="40"/>
  <c r="AV114" i="40"/>
  <c r="AV5" i="40"/>
  <c r="AV23" i="40"/>
  <c r="AV77" i="40"/>
  <c r="AV70" i="40"/>
  <c r="AV33" i="40"/>
  <c r="AV43" i="40"/>
  <c r="AV61" i="40"/>
  <c r="AP81" i="40"/>
  <c r="AP96" i="40"/>
  <c r="AP126" i="40"/>
  <c r="AP93" i="40"/>
  <c r="AP105" i="40"/>
  <c r="AS105" i="40" s="1"/>
  <c r="AF105" i="40" s="1"/>
  <c r="AP122" i="40"/>
  <c r="AP69" i="40"/>
  <c r="AS69" i="40" s="1"/>
  <c r="AF69" i="40" s="1"/>
  <c r="AP85" i="40"/>
  <c r="AS85" i="40" s="1"/>
  <c r="AF85" i="40" s="1"/>
  <c r="AP109" i="40"/>
  <c r="AP125" i="40"/>
  <c r="AP118" i="40"/>
  <c r="AP104" i="40"/>
  <c r="AS104" i="40" s="1"/>
  <c r="AF104" i="40" s="1"/>
  <c r="AD104" i="40" s="1"/>
  <c r="AC104" i="40" s="1"/>
  <c r="AP101" i="40"/>
  <c r="AP117" i="40"/>
  <c r="AP76" i="40"/>
  <c r="AP72" i="40"/>
  <c r="AS72" i="40" s="1"/>
  <c r="AF72" i="40" s="1"/>
  <c r="AP108" i="40"/>
  <c r="AP128" i="40"/>
  <c r="AP89" i="40"/>
  <c r="AS89" i="40" s="1"/>
  <c r="AF89" i="40" s="1"/>
  <c r="AD89" i="40" s="1"/>
  <c r="AC89" i="40" s="1"/>
  <c r="AP119" i="40"/>
  <c r="AS119" i="40" s="1"/>
  <c r="AF119" i="40" s="1"/>
  <c r="AP120" i="40"/>
  <c r="AS120" i="40" s="1"/>
  <c r="AF120" i="40" s="1"/>
  <c r="AV81" i="40"/>
  <c r="AV85" i="40"/>
  <c r="AP88" i="40"/>
  <c r="AS88" i="40" s="1"/>
  <c r="AF88" i="40" s="1"/>
  <c r="AV100" i="40"/>
  <c r="AV103" i="40"/>
  <c r="AV105" i="40"/>
  <c r="AV110" i="40"/>
  <c r="AP112" i="40"/>
  <c r="AV118" i="40"/>
  <c r="AV126" i="40"/>
  <c r="AV66" i="41"/>
  <c r="AV88" i="41"/>
  <c r="AV37" i="41"/>
  <c r="AV74" i="41"/>
  <c r="AV10" i="41"/>
  <c r="AV86" i="41"/>
  <c r="AV80" i="41"/>
  <c r="AV3" i="41"/>
  <c r="AV95" i="41"/>
  <c r="AV121" i="41"/>
  <c r="AV79" i="41"/>
  <c r="AV96" i="41"/>
  <c r="AV119" i="41"/>
  <c r="AV50" i="41"/>
  <c r="AV98" i="41"/>
  <c r="AV61" i="41"/>
  <c r="AV36" i="41"/>
  <c r="AV27" i="41"/>
  <c r="AV30" i="41"/>
  <c r="AV85" i="41"/>
  <c r="AV41" i="41"/>
  <c r="AV125" i="41"/>
  <c r="AV64" i="41"/>
  <c r="AV70" i="41"/>
  <c r="AV65" i="41"/>
  <c r="AV40" i="41"/>
  <c r="AV87" i="41"/>
  <c r="AV111" i="41"/>
  <c r="AV118" i="41"/>
  <c r="AV55" i="41"/>
  <c r="AV63" i="41"/>
  <c r="AV126" i="41"/>
  <c r="AV2" i="41"/>
  <c r="AV97" i="41"/>
  <c r="AV52" i="41"/>
  <c r="AV42" i="41"/>
  <c r="AV109" i="41"/>
  <c r="AV73" i="41"/>
  <c r="AV94" i="41"/>
  <c r="AV24" i="41"/>
  <c r="AP119" i="41"/>
  <c r="AP110" i="41"/>
  <c r="AS110" i="41" s="1"/>
  <c r="AF110" i="41" s="1"/>
  <c r="AP103" i="41"/>
  <c r="AP113" i="41"/>
  <c r="AS113" i="41" s="1"/>
  <c r="AF113" i="41" s="1"/>
  <c r="AP91" i="41"/>
  <c r="AS91" i="41" s="1"/>
  <c r="AF91" i="41" s="1"/>
  <c r="AD91" i="41" s="1"/>
  <c r="AC91" i="41" s="1"/>
  <c r="AP108" i="41"/>
  <c r="AS108" i="41" s="1"/>
  <c r="AF108" i="41" s="1"/>
  <c r="AD108" i="41" s="1"/>
  <c r="AC108" i="41" s="1"/>
  <c r="AP99" i="41"/>
  <c r="AP94" i="41"/>
  <c r="AS94" i="41" s="1"/>
  <c r="AF94" i="41" s="1"/>
  <c r="AD94" i="41" s="1"/>
  <c r="AC94" i="41" s="1"/>
  <c r="AP76" i="41"/>
  <c r="AS76" i="41" s="1"/>
  <c r="AF76" i="41" s="1"/>
  <c r="AP126" i="41"/>
  <c r="AS126" i="41" s="1"/>
  <c r="AF126" i="41" s="1"/>
  <c r="AD126" i="41" s="1"/>
  <c r="AC126" i="41" s="1"/>
  <c r="AP67" i="41"/>
  <c r="AP121" i="41"/>
  <c r="AP74" i="41"/>
  <c r="AS74" i="41" s="1"/>
  <c r="AF74" i="41" s="1"/>
  <c r="AD74" i="41" s="1"/>
  <c r="AC74" i="41" s="1"/>
  <c r="AP100" i="41"/>
  <c r="AP89" i="41"/>
  <c r="AP71" i="41"/>
  <c r="AP109" i="41"/>
  <c r="AS109" i="41" s="1"/>
  <c r="AF109" i="41" s="1"/>
  <c r="AD109" i="41" s="1"/>
  <c r="AC109" i="41" s="1"/>
  <c r="AP68" i="41"/>
  <c r="AP75" i="41"/>
  <c r="AS75" i="41" s="1"/>
  <c r="AF75" i="41" s="1"/>
  <c r="AP115" i="41"/>
  <c r="AP80" i="41"/>
  <c r="AS80" i="41" s="1"/>
  <c r="AF80" i="41" s="1"/>
  <c r="AD80" i="41" s="1"/>
  <c r="AC80" i="41" s="1"/>
  <c r="AP87" i="41"/>
  <c r="AP97" i="41"/>
  <c r="AS97" i="41" s="1"/>
  <c r="AF97" i="41" s="1"/>
  <c r="AD97" i="41" s="1"/>
  <c r="AC97" i="41" s="1"/>
  <c r="AP117" i="41"/>
  <c r="AP128" i="41"/>
  <c r="AP69" i="41"/>
  <c r="AP118" i="41"/>
  <c r="AP77" i="41"/>
  <c r="AS77" i="41" s="1"/>
  <c r="AF77" i="41" s="1"/>
  <c r="AD77" i="41" s="1"/>
  <c r="AC77" i="41" s="1"/>
  <c r="AP78" i="41"/>
  <c r="AS78" i="41" s="1"/>
  <c r="AF78" i="41" s="1"/>
  <c r="AD78" i="41" s="1"/>
  <c r="AC78" i="41" s="1"/>
  <c r="AP114" i="41"/>
  <c r="AP81" i="41"/>
  <c r="AP83" i="41"/>
  <c r="AP86" i="41"/>
  <c r="AP98" i="41"/>
  <c r="AV67" i="42"/>
  <c r="AV44" i="42"/>
  <c r="AV71" i="42"/>
  <c r="AV6" i="42"/>
  <c r="AV79" i="42"/>
  <c r="AV94" i="42"/>
  <c r="AV59" i="42"/>
  <c r="AV93" i="42"/>
  <c r="AV25" i="42"/>
  <c r="AV115" i="42"/>
  <c r="AV35" i="42"/>
  <c r="AV15" i="42"/>
  <c r="AV74" i="42"/>
  <c r="AV4" i="42"/>
  <c r="AV111" i="42"/>
  <c r="AV88" i="42"/>
  <c r="AV120" i="42"/>
  <c r="AV68" i="42"/>
  <c r="AV89" i="42"/>
  <c r="AV30" i="42"/>
  <c r="AV63" i="42"/>
  <c r="AV108" i="42"/>
  <c r="AV129" i="42"/>
  <c r="AV112" i="42"/>
  <c r="AV75" i="42"/>
  <c r="AV24" i="42"/>
  <c r="AV20" i="42"/>
  <c r="AV9" i="42"/>
  <c r="AV92" i="42"/>
  <c r="AV2" i="42"/>
  <c r="AV5" i="42"/>
  <c r="AV82" i="42"/>
  <c r="AV64" i="42"/>
  <c r="AV12" i="42"/>
  <c r="AV55" i="42"/>
  <c r="AV78" i="42"/>
  <c r="AV7" i="42"/>
  <c r="AV13" i="42"/>
  <c r="AV53" i="42"/>
  <c r="AP122" i="42"/>
  <c r="AP125" i="42"/>
  <c r="AP90" i="42"/>
  <c r="AP76" i="42"/>
  <c r="AP69" i="42"/>
  <c r="AS69" i="42" s="1"/>
  <c r="AF69" i="42" s="1"/>
  <c r="AD69" i="42" s="1"/>
  <c r="AC69" i="42" s="1"/>
  <c r="AP113" i="42"/>
  <c r="AP115" i="42"/>
  <c r="AS115" i="42" s="1"/>
  <c r="AF115" i="42" s="1"/>
  <c r="AD115" i="42" s="1"/>
  <c r="AC115" i="42" s="1"/>
  <c r="AP92" i="42"/>
  <c r="AP73" i="42"/>
  <c r="AS73" i="42" s="1"/>
  <c r="AF73" i="42" s="1"/>
  <c r="AP91" i="42"/>
  <c r="AP74" i="42"/>
  <c r="AP77" i="42"/>
  <c r="AP66" i="42"/>
  <c r="AS66" i="42" s="1"/>
  <c r="AF66" i="42" s="1"/>
  <c r="AP95" i="42"/>
  <c r="AP108" i="42"/>
  <c r="AP88" i="42"/>
  <c r="AS88" i="42" s="1"/>
  <c r="AF88" i="42" s="1"/>
  <c r="AP124" i="42"/>
  <c r="AP96" i="42"/>
  <c r="AP129" i="42"/>
  <c r="AP100" i="42"/>
  <c r="AS100" i="42" s="1"/>
  <c r="AF100" i="42" s="1"/>
  <c r="AD100" i="42" s="1"/>
  <c r="AC100" i="42" s="1"/>
  <c r="AP126" i="42"/>
  <c r="AP87" i="42"/>
  <c r="AS87" i="42" s="1"/>
  <c r="AF87" i="42" s="1"/>
  <c r="AP78" i="42"/>
  <c r="AP102" i="42"/>
  <c r="AS102" i="42" s="1"/>
  <c r="AF102" i="42" s="1"/>
  <c r="AP72" i="42"/>
  <c r="AP67" i="42"/>
  <c r="AS67" i="42" s="1"/>
  <c r="AF67" i="42" s="1"/>
  <c r="AD67" i="42" s="1"/>
  <c r="AC67" i="42" s="1"/>
  <c r="AP85" i="42"/>
  <c r="AS85" i="42" s="1"/>
  <c r="AF85" i="42" s="1"/>
  <c r="AP97" i="42"/>
  <c r="AP110" i="42"/>
  <c r="AP99" i="42"/>
  <c r="AS99" i="42" s="1"/>
  <c r="AF99" i="42" s="1"/>
  <c r="AP112" i="42"/>
  <c r="AP83" i="42"/>
  <c r="AS83" i="42" s="1"/>
  <c r="AF83" i="42" s="1"/>
  <c r="AD83" i="42" s="1"/>
  <c r="AC83" i="42" s="1"/>
  <c r="AP118" i="42"/>
  <c r="AS118" i="42" s="1"/>
  <c r="AF118" i="42" s="1"/>
  <c r="AD118" i="42" s="1"/>
  <c r="AC118" i="42" s="1"/>
  <c r="AP106" i="42"/>
  <c r="AP80" i="42"/>
  <c r="AP111" i="42"/>
  <c r="AP116" i="42"/>
  <c r="AS116" i="42" s="1"/>
  <c r="AF116" i="42" s="1"/>
  <c r="AD116" i="42" s="1"/>
  <c r="AC116" i="42" s="1"/>
  <c r="AV117" i="42"/>
  <c r="AV119" i="42"/>
  <c r="AV25" i="43"/>
  <c r="AV59" i="43"/>
  <c r="AV40" i="43"/>
  <c r="AV27" i="43"/>
  <c r="AV51" i="43"/>
  <c r="AV36" i="43"/>
  <c r="AV39" i="43"/>
  <c r="AV102" i="43"/>
  <c r="AV54" i="43"/>
  <c r="AV44" i="43"/>
  <c r="AV6" i="43"/>
  <c r="AV28" i="43"/>
  <c r="AV96" i="43"/>
  <c r="AV71" i="43"/>
  <c r="AV64" i="43"/>
  <c r="AV77" i="43"/>
  <c r="AV95" i="43"/>
  <c r="AV3" i="43"/>
  <c r="AV30" i="43"/>
  <c r="AV116" i="43"/>
  <c r="AV19" i="43"/>
  <c r="AV85" i="43"/>
  <c r="AV106" i="43"/>
  <c r="AV17" i="43"/>
  <c r="AV9" i="43"/>
  <c r="AV110" i="43"/>
  <c r="AV31" i="43"/>
  <c r="AV121" i="43"/>
  <c r="AV73" i="43"/>
  <c r="AV60" i="43"/>
  <c r="AV104" i="43"/>
  <c r="AV69" i="43"/>
  <c r="AV63" i="43"/>
  <c r="AV12" i="43"/>
  <c r="AV8" i="43"/>
  <c r="AV34" i="43"/>
  <c r="AV58" i="43"/>
  <c r="AP99" i="43"/>
  <c r="AP85" i="43"/>
  <c r="AP95" i="43"/>
  <c r="AS95" i="43" s="1"/>
  <c r="AF95" i="43" s="1"/>
  <c r="AP89" i="43"/>
  <c r="AP66" i="43"/>
  <c r="AP81" i="43"/>
  <c r="AS81" i="43" s="1"/>
  <c r="AF81" i="43" s="1"/>
  <c r="AP74" i="43"/>
  <c r="AS74" i="43" s="1"/>
  <c r="AF74" i="43" s="1"/>
  <c r="AV90" i="43"/>
  <c r="AV118" i="43"/>
  <c r="AP120" i="43"/>
  <c r="AV99" i="44"/>
  <c r="AV88" i="44"/>
  <c r="AV8" i="44"/>
  <c r="AV76" i="44"/>
  <c r="AV84" i="44"/>
  <c r="AP95" i="44"/>
  <c r="AP127" i="44"/>
  <c r="AP118" i="44"/>
  <c r="AP83" i="44"/>
  <c r="AP128" i="44"/>
  <c r="AP88" i="44"/>
  <c r="AS88" i="44" s="1"/>
  <c r="AF88" i="44" s="1"/>
  <c r="AD88" i="44" s="1"/>
  <c r="AC88" i="44" s="1"/>
  <c r="AP117" i="44"/>
  <c r="AS117" i="44" s="1"/>
  <c r="AF117" i="44" s="1"/>
  <c r="AP79" i="44"/>
  <c r="AP72" i="44"/>
  <c r="AS72" i="44" s="1"/>
  <c r="AF72" i="44" s="1"/>
  <c r="AD72" i="44" s="1"/>
  <c r="AC72" i="44" s="1"/>
  <c r="AP82" i="44"/>
  <c r="AS82" i="44" s="1"/>
  <c r="AF82" i="44" s="1"/>
  <c r="AV107" i="45"/>
  <c r="AV81" i="45"/>
  <c r="AV16" i="45"/>
  <c r="AP123" i="45"/>
  <c r="AS123" i="45" s="1"/>
  <c r="AF123" i="45" s="1"/>
  <c r="AP77" i="45"/>
  <c r="AS77" i="45" s="1"/>
  <c r="AF77" i="45" s="1"/>
  <c r="AD77" i="45" s="1"/>
  <c r="AC77" i="45" s="1"/>
  <c r="AP103" i="45"/>
  <c r="AP117" i="45"/>
  <c r="AV37" i="46"/>
  <c r="AV27" i="46"/>
  <c r="AV44" i="46"/>
  <c r="AV29" i="46"/>
  <c r="AP91" i="46"/>
  <c r="AP122" i="46"/>
  <c r="AV35" i="47"/>
  <c r="AV85" i="47"/>
  <c r="AV115" i="47"/>
  <c r="AP69" i="47"/>
  <c r="AP102" i="47"/>
  <c r="AP78" i="47"/>
  <c r="AV92" i="48"/>
  <c r="AP128" i="48"/>
  <c r="AP116" i="48"/>
  <c r="AS116" i="48" s="1"/>
  <c r="AF116" i="48" s="1"/>
  <c r="AD116" i="48" s="1"/>
  <c r="AC116" i="48" s="1"/>
  <c r="AP99" i="48"/>
  <c r="AS99" i="48" s="1"/>
  <c r="AF99" i="48" s="1"/>
  <c r="AP84" i="48"/>
  <c r="AS84" i="48" s="1"/>
  <c r="AF84" i="48" s="1"/>
  <c r="AP129" i="48"/>
  <c r="AV105" i="49"/>
  <c r="AV124" i="49"/>
  <c r="AV33" i="49"/>
  <c r="AV61" i="49"/>
  <c r="AP105" i="49"/>
  <c r="AP79" i="49"/>
  <c r="AS79" i="49" s="1"/>
  <c r="AF79" i="49" s="1"/>
  <c r="AD79" i="49" s="1"/>
  <c r="AC79" i="49" s="1"/>
  <c r="AP112" i="49"/>
  <c r="AS112" i="49" s="1"/>
  <c r="AF112" i="49" s="1"/>
  <c r="AP86" i="49"/>
  <c r="AP76" i="49"/>
  <c r="AP100" i="49"/>
  <c r="AV94" i="50"/>
  <c r="AV124" i="50"/>
  <c r="AV35" i="50"/>
  <c r="AV97" i="50"/>
  <c r="AV110" i="50"/>
  <c r="AV53" i="50"/>
  <c r="AV85" i="50"/>
  <c r="AV20" i="50"/>
  <c r="AV89" i="50"/>
  <c r="AV112" i="50"/>
  <c r="AV72" i="50"/>
  <c r="AV109" i="50"/>
  <c r="AV102" i="50"/>
  <c r="AV115" i="50"/>
  <c r="AV16" i="50"/>
  <c r="AV120" i="50"/>
  <c r="AV12" i="50"/>
  <c r="AV31" i="50"/>
  <c r="AV23" i="50"/>
  <c r="AP126" i="50"/>
  <c r="AP76" i="50"/>
  <c r="AP79" i="50"/>
  <c r="AP105" i="50"/>
  <c r="AS105" i="50" s="1"/>
  <c r="AF105" i="50" s="1"/>
  <c r="AP109" i="50"/>
  <c r="AP71" i="50"/>
  <c r="AS71" i="50" s="1"/>
  <c r="AF71" i="50" s="1"/>
  <c r="AD71" i="50" s="1"/>
  <c r="AC71" i="50" s="1"/>
  <c r="AP74" i="50"/>
  <c r="AP113" i="50"/>
  <c r="AP80" i="50"/>
  <c r="AP95" i="50"/>
  <c r="AP121" i="50"/>
  <c r="AS121" i="50" s="1"/>
  <c r="AF121" i="50" s="1"/>
  <c r="AD121" i="50" s="1"/>
  <c r="AC121" i="50" s="1"/>
  <c r="AP118" i="50"/>
  <c r="AS118" i="50" s="1"/>
  <c r="AF118" i="50" s="1"/>
  <c r="AD118" i="50" s="1"/>
  <c r="AC118" i="50" s="1"/>
  <c r="AP77" i="50"/>
  <c r="AP89" i="50"/>
  <c r="AS89" i="50" s="1"/>
  <c r="AF89" i="50" s="1"/>
  <c r="AP125" i="50"/>
  <c r="AP116" i="50"/>
  <c r="AS116" i="50" s="1"/>
  <c r="AF116" i="50" s="1"/>
  <c r="AP117" i="50"/>
  <c r="AP98" i="50"/>
  <c r="AS98" i="50" s="1"/>
  <c r="AF98" i="50" s="1"/>
  <c r="AD98" i="50" s="1"/>
  <c r="AC98" i="50" s="1"/>
  <c r="AP69" i="50"/>
  <c r="AS69" i="50" s="1"/>
  <c r="AF69" i="50" s="1"/>
  <c r="AD69" i="50" s="1"/>
  <c r="AC69" i="50" s="1"/>
  <c r="AP110" i="50"/>
  <c r="AP103" i="50"/>
  <c r="AS103" i="50" s="1"/>
  <c r="AF103" i="50" s="1"/>
  <c r="AP97" i="50"/>
  <c r="AP100" i="50"/>
  <c r="AS100" i="50" s="1"/>
  <c r="AF100" i="50" s="1"/>
  <c r="AP122" i="50"/>
  <c r="AP84" i="50"/>
  <c r="AS84" i="50" s="1"/>
  <c r="AF84" i="50" s="1"/>
  <c r="AP108" i="50"/>
  <c r="AP128" i="50"/>
  <c r="AP101" i="50"/>
  <c r="AS101" i="50" s="1"/>
  <c r="AF101" i="50" s="1"/>
  <c r="AP104" i="50"/>
  <c r="AS104" i="50" s="1"/>
  <c r="AF104" i="50" s="1"/>
  <c r="AP106" i="50"/>
  <c r="AP102" i="50"/>
  <c r="AS102" i="50" s="1"/>
  <c r="AF102" i="50" s="1"/>
  <c r="AP81" i="50"/>
  <c r="AV82" i="50"/>
  <c r="AV86" i="50"/>
  <c r="AP92" i="50"/>
  <c r="AP94" i="50"/>
  <c r="AP114" i="50"/>
  <c r="AS114" i="50" s="1"/>
  <c r="AF114" i="50" s="1"/>
  <c r="AV71" i="51"/>
  <c r="AV81" i="51"/>
  <c r="AV62" i="51"/>
  <c r="AV72" i="51"/>
  <c r="AV99" i="51"/>
  <c r="AV83" i="51"/>
  <c r="AV117" i="51"/>
  <c r="AV95" i="51"/>
  <c r="AV88" i="51"/>
  <c r="AV16" i="51"/>
  <c r="AV30" i="51"/>
  <c r="AV79" i="51"/>
  <c r="AV44" i="51"/>
  <c r="AP71" i="51"/>
  <c r="AP124" i="51"/>
  <c r="AS124" i="51" s="1"/>
  <c r="AF124" i="51" s="1"/>
  <c r="AP78" i="51"/>
  <c r="AS78" i="51" s="1"/>
  <c r="AF78" i="51" s="1"/>
  <c r="AP113" i="51"/>
  <c r="AP110" i="51"/>
  <c r="AS110" i="51" s="1"/>
  <c r="AF110" i="51" s="1"/>
  <c r="AP97" i="51"/>
  <c r="AS97" i="51" s="1"/>
  <c r="AF97" i="51" s="1"/>
  <c r="AD97" i="51" s="1"/>
  <c r="AC97" i="51" s="1"/>
  <c r="AP128" i="51"/>
  <c r="AS128" i="51" s="1"/>
  <c r="AF128" i="51" s="1"/>
  <c r="AP92" i="51"/>
  <c r="AS92" i="51" s="1"/>
  <c r="AF92" i="51" s="1"/>
  <c r="AD92" i="51" s="1"/>
  <c r="AC92" i="51" s="1"/>
  <c r="AP114" i="51"/>
  <c r="AP118" i="51"/>
  <c r="AP66" i="51"/>
  <c r="AP129" i="51"/>
  <c r="AP95" i="51"/>
  <c r="AS95" i="51" s="1"/>
  <c r="AF95" i="51" s="1"/>
  <c r="AP123" i="51"/>
  <c r="AP86" i="51"/>
  <c r="AP121" i="51"/>
  <c r="AP99" i="51"/>
  <c r="AP88" i="51"/>
  <c r="AP126" i="51"/>
  <c r="AS126" i="51" s="1"/>
  <c r="AF126" i="51" s="1"/>
  <c r="AP83" i="51"/>
  <c r="AP115" i="51"/>
  <c r="AP68" i="51"/>
  <c r="AP112" i="51"/>
  <c r="AS112" i="51" s="1"/>
  <c r="AF112" i="51" s="1"/>
  <c r="AP82" i="51"/>
  <c r="AP72" i="51"/>
  <c r="AP80" i="51"/>
  <c r="AP127" i="51"/>
  <c r="AP111" i="51"/>
  <c r="AS111" i="51" s="1"/>
  <c r="AF111" i="51" s="1"/>
  <c r="AD111" i="51" s="1"/>
  <c r="AC111" i="51" s="1"/>
  <c r="AP105" i="51"/>
  <c r="AP87" i="51"/>
  <c r="AP119" i="51"/>
  <c r="AP122" i="51"/>
  <c r="AS122" i="51" s="1"/>
  <c r="AF122" i="51" s="1"/>
  <c r="AP100" i="51"/>
  <c r="AP98" i="51"/>
  <c r="AP81" i="51"/>
  <c r="AS81" i="51" s="1"/>
  <c r="AF81" i="51" s="1"/>
  <c r="AP84" i="51"/>
  <c r="AP85" i="51"/>
  <c r="AP101" i="51"/>
  <c r="AP104" i="51"/>
  <c r="AP106" i="51"/>
  <c r="AS106" i="51" s="1"/>
  <c r="AF106" i="51" s="1"/>
  <c r="AP108" i="51"/>
  <c r="AS108" i="51" s="1"/>
  <c r="AF108" i="51" s="1"/>
  <c r="AD108" i="51" s="1"/>
  <c r="AC108" i="51" s="1"/>
  <c r="AV61" i="52"/>
  <c r="AV78" i="52"/>
  <c r="AV69" i="52"/>
  <c r="AV3" i="52"/>
  <c r="AV111" i="52"/>
  <c r="AV100" i="52"/>
  <c r="AV95" i="52"/>
  <c r="AV51" i="52"/>
  <c r="AV45" i="52"/>
  <c r="AV114" i="52"/>
  <c r="AV92" i="52"/>
  <c r="AV8" i="52"/>
  <c r="AV63" i="52"/>
  <c r="AP128" i="52"/>
  <c r="AP113" i="52"/>
  <c r="AP66" i="52"/>
  <c r="AS66" i="52" s="1"/>
  <c r="AF66" i="52" s="1"/>
  <c r="AP84" i="52"/>
  <c r="AS84" i="52" s="1"/>
  <c r="AF84" i="52" s="1"/>
  <c r="AP127" i="52"/>
  <c r="AP119" i="52"/>
  <c r="AS119" i="52" s="1"/>
  <c r="AF119" i="52" s="1"/>
  <c r="AP110" i="52"/>
  <c r="AP108" i="52"/>
  <c r="AP114" i="52"/>
  <c r="AP129" i="52"/>
  <c r="AP70" i="52"/>
  <c r="AS70" i="52" s="1"/>
  <c r="AF70" i="52" s="1"/>
  <c r="AP81" i="52"/>
  <c r="AP98" i="52"/>
  <c r="AS98" i="52" s="1"/>
  <c r="AF98" i="52" s="1"/>
  <c r="AP93" i="52"/>
  <c r="AP99" i="52"/>
  <c r="AP101" i="52"/>
  <c r="AS101" i="52" s="1"/>
  <c r="AF101" i="52" s="1"/>
  <c r="AD101" i="52" s="1"/>
  <c r="AC101" i="52" s="1"/>
  <c r="AP103" i="52"/>
  <c r="AP68" i="52"/>
  <c r="AP125" i="52"/>
  <c r="AP100" i="52"/>
  <c r="AV73" i="52"/>
  <c r="AP79" i="52"/>
  <c r="AP97" i="52"/>
  <c r="AV107" i="52"/>
  <c r="AP115" i="52"/>
  <c r="AS115" i="52" s="1"/>
  <c r="AF115" i="52" s="1"/>
  <c r="AP116" i="52"/>
  <c r="AS116" i="52" s="1"/>
  <c r="AF116" i="52" s="1"/>
  <c r="AP121" i="52"/>
  <c r="AV53" i="53"/>
  <c r="AV3" i="53"/>
  <c r="AV100" i="53"/>
  <c r="AV10" i="53"/>
  <c r="AV77" i="53"/>
  <c r="AV129" i="53"/>
  <c r="AV47" i="53"/>
  <c r="AV102" i="53"/>
  <c r="AV54" i="53"/>
  <c r="AV2" i="53"/>
  <c r="AV82" i="53"/>
  <c r="AV66" i="53"/>
  <c r="AV39" i="53"/>
  <c r="AV106" i="53"/>
  <c r="AV71" i="53"/>
  <c r="AV12" i="53"/>
  <c r="AV7" i="53"/>
  <c r="AV78" i="53"/>
  <c r="AV99" i="53"/>
  <c r="AV83" i="53"/>
  <c r="AV18" i="53"/>
  <c r="AV97" i="53"/>
  <c r="AV9" i="53"/>
  <c r="AV75" i="53"/>
  <c r="AV85" i="53"/>
  <c r="AV80" i="53"/>
  <c r="AV45" i="53"/>
  <c r="AV63" i="53"/>
  <c r="AV49" i="53"/>
  <c r="AV58" i="53"/>
  <c r="AV91" i="53"/>
  <c r="AV122" i="53"/>
  <c r="AV17" i="53"/>
  <c r="AV43" i="53"/>
  <c r="AV55" i="53"/>
  <c r="AV56" i="53"/>
  <c r="AP113" i="53"/>
  <c r="AS113" i="53" s="1"/>
  <c r="AF113" i="53" s="1"/>
  <c r="AD113" i="53" s="1"/>
  <c r="AC113" i="53" s="1"/>
  <c r="AP125" i="53"/>
  <c r="AS125" i="53" s="1"/>
  <c r="AF125" i="53" s="1"/>
  <c r="AD125" i="53" s="1"/>
  <c r="AC125" i="53" s="1"/>
  <c r="AP101" i="53"/>
  <c r="AP111" i="53"/>
  <c r="AS111" i="53" s="1"/>
  <c r="AF111" i="53" s="1"/>
  <c r="AD111" i="53" s="1"/>
  <c r="AC111" i="53" s="1"/>
  <c r="AP84" i="53"/>
  <c r="AP99" i="53"/>
  <c r="AP109" i="53"/>
  <c r="AS109" i="53" s="1"/>
  <c r="AF109" i="53" s="1"/>
  <c r="AP104" i="53"/>
  <c r="AP94" i="53"/>
  <c r="AS94" i="53" s="1"/>
  <c r="AF94" i="53" s="1"/>
  <c r="AD94" i="53" s="1"/>
  <c r="AC94" i="53" s="1"/>
  <c r="AP91" i="53"/>
  <c r="AS91" i="53" s="1"/>
  <c r="AF91" i="53" s="1"/>
  <c r="AD91" i="53" s="1"/>
  <c r="AC91" i="53" s="1"/>
  <c r="AP121" i="53"/>
  <c r="AP103" i="53"/>
  <c r="AP86" i="53"/>
  <c r="AP118" i="53"/>
  <c r="AP93" i="53"/>
  <c r="AS93" i="53" s="1"/>
  <c r="AF93" i="53" s="1"/>
  <c r="AD93" i="53" s="1"/>
  <c r="AC93" i="53" s="1"/>
  <c r="AP79" i="53"/>
  <c r="AS79" i="53" s="1"/>
  <c r="AF79" i="53" s="1"/>
  <c r="AP69" i="53"/>
  <c r="AP106" i="53"/>
  <c r="AS106" i="53" s="1"/>
  <c r="AF106" i="53" s="1"/>
  <c r="AP90" i="53"/>
  <c r="AS90" i="53" s="1"/>
  <c r="AF90" i="53" s="1"/>
  <c r="AP116" i="53"/>
  <c r="AP92" i="53"/>
  <c r="AS92" i="53" s="1"/>
  <c r="AF92" i="53" s="1"/>
  <c r="AP80" i="53"/>
  <c r="AS80" i="53" s="1"/>
  <c r="AF80" i="53" s="1"/>
  <c r="AP119" i="53"/>
  <c r="AP74" i="53"/>
  <c r="AS74" i="53" s="1"/>
  <c r="AF74" i="53" s="1"/>
  <c r="AD74" i="53" s="1"/>
  <c r="AC74" i="53" s="1"/>
  <c r="AP124" i="53"/>
  <c r="AS124" i="53" s="1"/>
  <c r="AF124" i="53" s="1"/>
  <c r="AP97" i="53"/>
  <c r="AS97" i="53" s="1"/>
  <c r="AF97" i="53" s="1"/>
  <c r="AP107" i="53"/>
  <c r="AS107" i="53" s="1"/>
  <c r="AF107" i="53" s="1"/>
  <c r="AD107" i="53" s="1"/>
  <c r="AC107" i="53" s="1"/>
  <c r="AP112" i="53"/>
  <c r="AP77" i="53"/>
  <c r="AS77" i="53" s="1"/>
  <c r="AF77" i="53" s="1"/>
  <c r="AP102" i="53"/>
  <c r="AP85" i="53"/>
  <c r="AP96" i="53"/>
  <c r="AS96" i="53" s="1"/>
  <c r="AF96" i="53" s="1"/>
  <c r="AD96" i="53" s="1"/>
  <c r="AC96" i="53" s="1"/>
  <c r="AP122" i="53"/>
  <c r="AS122" i="53" s="1"/>
  <c r="AF122" i="53" s="1"/>
  <c r="AP128" i="53"/>
  <c r="AS128" i="53" s="1"/>
  <c r="AF128" i="53" s="1"/>
  <c r="AD128" i="53" s="1"/>
  <c r="AC128" i="53" s="1"/>
  <c r="AP78" i="53"/>
  <c r="AS78" i="53" s="1"/>
  <c r="AF78" i="53" s="1"/>
  <c r="AD78" i="53" s="1"/>
  <c r="AC78" i="53" s="1"/>
  <c r="AP68" i="53"/>
  <c r="AP66" i="53"/>
  <c r="AP117" i="53"/>
  <c r="AP95" i="53"/>
  <c r="AS95" i="53" s="1"/>
  <c r="AF95" i="53" s="1"/>
  <c r="AP123" i="53"/>
  <c r="AP120" i="53"/>
  <c r="AP82" i="53"/>
  <c r="AP70" i="53"/>
  <c r="AP75" i="53"/>
  <c r="AS75" i="53" s="1"/>
  <c r="AF75" i="53" s="1"/>
  <c r="AD75" i="53" s="1"/>
  <c r="AC75" i="53" s="1"/>
  <c r="AP73" i="53"/>
  <c r="AP76" i="53"/>
  <c r="AS76" i="53" s="1"/>
  <c r="AF76" i="53" s="1"/>
  <c r="AP89" i="53"/>
  <c r="AP98" i="53"/>
  <c r="AP100" i="53"/>
  <c r="AP105" i="53"/>
  <c r="AP108" i="53"/>
  <c r="AS108" i="53" s="1"/>
  <c r="AF108" i="53" s="1"/>
  <c r="AD108" i="53" s="1"/>
  <c r="AC108" i="53" s="1"/>
  <c r="AP110" i="53"/>
  <c r="AS110" i="53" s="1"/>
  <c r="AF110" i="53" s="1"/>
  <c r="AP114" i="53"/>
  <c r="AP115" i="53"/>
  <c r="AV119" i="53"/>
  <c r="AP126" i="53"/>
  <c r="AS126" i="53" s="1"/>
  <c r="AF126" i="53" s="1"/>
  <c r="AD126" i="53" s="1"/>
  <c r="AC126" i="53" s="1"/>
  <c r="AV123" i="54"/>
  <c r="AV98" i="54"/>
  <c r="AV51" i="54"/>
  <c r="AV55" i="54"/>
  <c r="AV126" i="54"/>
  <c r="AV7" i="54"/>
  <c r="AV103" i="54"/>
  <c r="AV5" i="54"/>
  <c r="AV101" i="54"/>
  <c r="AV116" i="54"/>
  <c r="AV108" i="54"/>
  <c r="AV124" i="54"/>
  <c r="AV41" i="54"/>
  <c r="AV43" i="54"/>
  <c r="AV77" i="54"/>
  <c r="AV106" i="54"/>
  <c r="AV76" i="54"/>
  <c r="AV40" i="54"/>
  <c r="AV120" i="54"/>
  <c r="AV99" i="54"/>
  <c r="AV88" i="54"/>
  <c r="AV37" i="54"/>
  <c r="AV65" i="54"/>
  <c r="AV82" i="54"/>
  <c r="AV84" i="54"/>
  <c r="AV89" i="54"/>
  <c r="AV18" i="54"/>
  <c r="AV27" i="54"/>
  <c r="AV3" i="54"/>
  <c r="AV107" i="54"/>
  <c r="AV97" i="54"/>
  <c r="AV39" i="54"/>
  <c r="AP103" i="54"/>
  <c r="AS103" i="54" s="1"/>
  <c r="AF103" i="54" s="1"/>
  <c r="AP66" i="54"/>
  <c r="AS66" i="54" s="1"/>
  <c r="AF66" i="54" s="1"/>
  <c r="AP88" i="54"/>
  <c r="AS88" i="54" s="1"/>
  <c r="AF88" i="54" s="1"/>
  <c r="AP124" i="54"/>
  <c r="AP104" i="54"/>
  <c r="AS104" i="54" s="1"/>
  <c r="AF104" i="54" s="1"/>
  <c r="AD104" i="54" s="1"/>
  <c r="AC104" i="54" s="1"/>
  <c r="AP69" i="54"/>
  <c r="AS69" i="54" s="1"/>
  <c r="AF69" i="54" s="1"/>
  <c r="AP116" i="54"/>
  <c r="AS116" i="54" s="1"/>
  <c r="AF116" i="54" s="1"/>
  <c r="AD116" i="54" s="1"/>
  <c r="AC116" i="54" s="1"/>
  <c r="AP125" i="54"/>
  <c r="AP100" i="54"/>
  <c r="AS100" i="54" s="1"/>
  <c r="AF100" i="54" s="1"/>
  <c r="AP113" i="54"/>
  <c r="AP81" i="54"/>
  <c r="AP95" i="54"/>
  <c r="AP68" i="54"/>
  <c r="AP93" i="54"/>
  <c r="AP108" i="54"/>
  <c r="AP90" i="54"/>
  <c r="AP87" i="54"/>
  <c r="AS87" i="54" s="1"/>
  <c r="AF87" i="54" s="1"/>
  <c r="AP70" i="54"/>
  <c r="AP129" i="54"/>
  <c r="AP82" i="54"/>
  <c r="AP127" i="54"/>
  <c r="AP112" i="54"/>
  <c r="AP106" i="54"/>
  <c r="AP120" i="54"/>
  <c r="AS120" i="54" s="1"/>
  <c r="AF120" i="54" s="1"/>
  <c r="AD120" i="54" s="1"/>
  <c r="AC120" i="54" s="1"/>
  <c r="AP111" i="54"/>
  <c r="AP102" i="54"/>
  <c r="AS102" i="54" s="1"/>
  <c r="AF102" i="54" s="1"/>
  <c r="AP71" i="54"/>
  <c r="AS71" i="54" s="1"/>
  <c r="AF71" i="54" s="1"/>
  <c r="AD71" i="54" s="1"/>
  <c r="AC71" i="54" s="1"/>
  <c r="AP117" i="54"/>
  <c r="AP91" i="54"/>
  <c r="AP67" i="54"/>
  <c r="AS67" i="54" s="1"/>
  <c r="AF67" i="54" s="1"/>
  <c r="AD67" i="54" s="1"/>
  <c r="AC67" i="54" s="1"/>
  <c r="AP121" i="54"/>
  <c r="AS121" i="54" s="1"/>
  <c r="AF121" i="54" s="1"/>
  <c r="AP94" i="54"/>
  <c r="AP78" i="54"/>
  <c r="AP119" i="54"/>
  <c r="AS119" i="54" s="1"/>
  <c r="AF119" i="54" s="1"/>
  <c r="AD119" i="54" s="1"/>
  <c r="AC119" i="54" s="1"/>
  <c r="AP85" i="54"/>
  <c r="AS85" i="54" s="1"/>
  <c r="AF85" i="54" s="1"/>
  <c r="AP89" i="54"/>
  <c r="AS89" i="54" s="1"/>
  <c r="AF89" i="54" s="1"/>
  <c r="AD89" i="54" s="1"/>
  <c r="AC89" i="54" s="1"/>
  <c r="AP97" i="54"/>
  <c r="AP98" i="54"/>
  <c r="AP75" i="54"/>
  <c r="AP79" i="54"/>
  <c r="AP126" i="54"/>
  <c r="AP84" i="54"/>
  <c r="AP123" i="54"/>
  <c r="AP77" i="54"/>
  <c r="AP74" i="54"/>
  <c r="AP83" i="54"/>
  <c r="AS83" i="54" s="1"/>
  <c r="AF83" i="54" s="1"/>
  <c r="AD83" i="54" s="1"/>
  <c r="AC83" i="54" s="1"/>
  <c r="AP109" i="54"/>
  <c r="AV27" i="55"/>
  <c r="AV110" i="55"/>
  <c r="AV92" i="55"/>
  <c r="AV76" i="55"/>
  <c r="AV35" i="55"/>
  <c r="AV61" i="55"/>
  <c r="AV123" i="55"/>
  <c r="AV69" i="55"/>
  <c r="AV8" i="55"/>
  <c r="AV22" i="55"/>
  <c r="AV4" i="55"/>
  <c r="AV21" i="55"/>
  <c r="AV113" i="55"/>
  <c r="AV97" i="55"/>
  <c r="AV20" i="55"/>
  <c r="AV75" i="55"/>
  <c r="AV60" i="55"/>
  <c r="AV99" i="55"/>
  <c r="AV87" i="55"/>
  <c r="AV18" i="55"/>
  <c r="AV43" i="55"/>
  <c r="AV16" i="55"/>
  <c r="AV40" i="55"/>
  <c r="AV52" i="55"/>
  <c r="AP87" i="55"/>
  <c r="AP77" i="55"/>
  <c r="AS77" i="55" s="1"/>
  <c r="AF77" i="55" s="1"/>
  <c r="AD77" i="55" s="1"/>
  <c r="AC77" i="55" s="1"/>
  <c r="AP79" i="55"/>
  <c r="AS79" i="55" s="1"/>
  <c r="AF79" i="55" s="1"/>
  <c r="AP76" i="55"/>
  <c r="AS76" i="55" s="1"/>
  <c r="AF76" i="55" s="1"/>
  <c r="AP72" i="55"/>
  <c r="AP85" i="55"/>
  <c r="AP93" i="55"/>
  <c r="AS93" i="55" s="1"/>
  <c r="AF93" i="55" s="1"/>
  <c r="AP81" i="55"/>
  <c r="AS81" i="55" s="1"/>
  <c r="AF81" i="55" s="1"/>
  <c r="AD81" i="55" s="1"/>
  <c r="AC81" i="55" s="1"/>
  <c r="AP98" i="55"/>
  <c r="AP122" i="55"/>
  <c r="AS122" i="55" s="1"/>
  <c r="AF122" i="55" s="1"/>
  <c r="AD122" i="55" s="1"/>
  <c r="AC122" i="55" s="1"/>
  <c r="AP70" i="55"/>
  <c r="AP88" i="55"/>
  <c r="AP78" i="55"/>
  <c r="AP123" i="55"/>
  <c r="AS123" i="55" s="1"/>
  <c r="AF123" i="55" s="1"/>
  <c r="AD123" i="55" s="1"/>
  <c r="AC123" i="55" s="1"/>
  <c r="AP108" i="55"/>
  <c r="AS108" i="55" s="1"/>
  <c r="AF108" i="55" s="1"/>
  <c r="AD108" i="55" s="1"/>
  <c r="AC108" i="55" s="1"/>
  <c r="AP91" i="55"/>
  <c r="AP118" i="55"/>
  <c r="AP73" i="55"/>
  <c r="AP89" i="55"/>
  <c r="AP95" i="55"/>
  <c r="AS95" i="55" s="1"/>
  <c r="AF95" i="55" s="1"/>
  <c r="AP127" i="55"/>
  <c r="AS127" i="55" s="1"/>
  <c r="AF127" i="55" s="1"/>
  <c r="AP68" i="55"/>
  <c r="AP114" i="55"/>
  <c r="AP104" i="55"/>
  <c r="AP126" i="55"/>
  <c r="AS126" i="55" s="1"/>
  <c r="AF126" i="55" s="1"/>
  <c r="AP119" i="55"/>
  <c r="AP97" i="55"/>
  <c r="AS97" i="55" s="1"/>
  <c r="AF97" i="55" s="1"/>
  <c r="AD97" i="55" s="1"/>
  <c r="AC97" i="55" s="1"/>
  <c r="AP83" i="55"/>
  <c r="AP117" i="55"/>
  <c r="AP116" i="55"/>
  <c r="AP111" i="55"/>
  <c r="AP71" i="55"/>
  <c r="AP109" i="55"/>
  <c r="AS109" i="55" s="1"/>
  <c r="AF109" i="55" s="1"/>
  <c r="AP100" i="55"/>
  <c r="AP129" i="55"/>
  <c r="AS129" i="55" s="1"/>
  <c r="AF129" i="55" s="1"/>
  <c r="AP67" i="55"/>
  <c r="AP92" i="55"/>
  <c r="AP99" i="55"/>
  <c r="AP82" i="55"/>
  <c r="AP125" i="55"/>
  <c r="AS125" i="55" s="1"/>
  <c r="AF125" i="55" s="1"/>
  <c r="AP103" i="55"/>
  <c r="AP94" i="55"/>
  <c r="AS94" i="55" s="1"/>
  <c r="AF94" i="55" s="1"/>
  <c r="AP113" i="55"/>
  <c r="AP110" i="55"/>
  <c r="AS110" i="55" s="1"/>
  <c r="AF110" i="55" s="1"/>
  <c r="AP115" i="55"/>
  <c r="AP90" i="55"/>
  <c r="AS90" i="55" s="1"/>
  <c r="AF90" i="55" s="1"/>
  <c r="AP74" i="55"/>
  <c r="AS74" i="55" s="1"/>
  <c r="AF74" i="55" s="1"/>
  <c r="AP121" i="55"/>
  <c r="AP96" i="55"/>
  <c r="AS96" i="55" s="1"/>
  <c r="AF96" i="55" s="1"/>
  <c r="AP102" i="55"/>
  <c r="AP86" i="55"/>
  <c r="AV90" i="55"/>
  <c r="AP101" i="55"/>
  <c r="AP106" i="55"/>
  <c r="AS106" i="55" s="1"/>
  <c r="AF106" i="55" s="1"/>
  <c r="AP107" i="55"/>
  <c r="AS107" i="55" s="1"/>
  <c r="AF107" i="55" s="1"/>
  <c r="AD107" i="55" s="1"/>
  <c r="AC107" i="55" s="1"/>
  <c r="AV105" i="56"/>
  <c r="AV34" i="56"/>
  <c r="AV84" i="56"/>
  <c r="AV49" i="56"/>
  <c r="AV37" i="56"/>
  <c r="AV69" i="56"/>
  <c r="AV123" i="56"/>
  <c r="AV46" i="56"/>
  <c r="AV120" i="56"/>
  <c r="AV5" i="56"/>
  <c r="AV86" i="56"/>
  <c r="AV115" i="56"/>
  <c r="AV121" i="56"/>
  <c r="AV10" i="56"/>
  <c r="AV13" i="56"/>
  <c r="AV39" i="56"/>
  <c r="AV26" i="56"/>
  <c r="AV23" i="56"/>
  <c r="AV93" i="56"/>
  <c r="AV48" i="56"/>
  <c r="AV110" i="56"/>
  <c r="AV20" i="56"/>
  <c r="AV98" i="56"/>
  <c r="AV129" i="56"/>
  <c r="AV43" i="56"/>
  <c r="AV40" i="56"/>
  <c r="AP73" i="56"/>
  <c r="AS73" i="56" s="1"/>
  <c r="AF73" i="56" s="1"/>
  <c r="AD73" i="56" s="1"/>
  <c r="AC73" i="56" s="1"/>
  <c r="AP126" i="56"/>
  <c r="AP95" i="56"/>
  <c r="AP72" i="56"/>
  <c r="AS72" i="56" s="1"/>
  <c r="AF72" i="56" s="1"/>
  <c r="AP107" i="56"/>
  <c r="AP104" i="56"/>
  <c r="AS104" i="56" s="1"/>
  <c r="AF104" i="56" s="1"/>
  <c r="AP125" i="56"/>
  <c r="AP109" i="56"/>
  <c r="AP70" i="56"/>
  <c r="AS70" i="56" s="1"/>
  <c r="AF70" i="56" s="1"/>
  <c r="AP128" i="56"/>
  <c r="AP118" i="56"/>
  <c r="AS118" i="56" s="1"/>
  <c r="AF118" i="56" s="1"/>
  <c r="AP83" i="56"/>
  <c r="AS83" i="56" s="1"/>
  <c r="AF83" i="56" s="1"/>
  <c r="AP124" i="56"/>
  <c r="AP103" i="56"/>
  <c r="AS103" i="56" s="1"/>
  <c r="AF103" i="56" s="1"/>
  <c r="AD103" i="56" s="1"/>
  <c r="AC103" i="56" s="1"/>
  <c r="AP71" i="56"/>
  <c r="AS71" i="56" s="1"/>
  <c r="AF71" i="56" s="1"/>
  <c r="AP91" i="56"/>
  <c r="AP127" i="56"/>
  <c r="AP96" i="56"/>
  <c r="AP79" i="56"/>
  <c r="AP68" i="56"/>
  <c r="AS68" i="56" s="1"/>
  <c r="AF68" i="56" s="1"/>
  <c r="AP117" i="56"/>
  <c r="AP129" i="56"/>
  <c r="AP90" i="56"/>
  <c r="AP93" i="56"/>
  <c r="AP121" i="56"/>
  <c r="AS121" i="56" s="1"/>
  <c r="AF121" i="56" s="1"/>
  <c r="AP66" i="56"/>
  <c r="AS66" i="56" s="1"/>
  <c r="AF66" i="56" s="1"/>
  <c r="AP102" i="56"/>
  <c r="AP82" i="56"/>
  <c r="AS82" i="56" s="1"/>
  <c r="AF82" i="56" s="1"/>
  <c r="AP97" i="56"/>
  <c r="AP116" i="56"/>
  <c r="AS116" i="56" s="1"/>
  <c r="AF116" i="56" s="1"/>
  <c r="AD116" i="56" s="1"/>
  <c r="AC116" i="56" s="1"/>
  <c r="AP94" i="56"/>
  <c r="AP101" i="56"/>
  <c r="AS101" i="56" s="1"/>
  <c r="AF101" i="56" s="1"/>
  <c r="AP76" i="56"/>
  <c r="AP111" i="56"/>
  <c r="AP123" i="56"/>
  <c r="AP100" i="56"/>
  <c r="AS100" i="56" s="1"/>
  <c r="AF100" i="56" s="1"/>
  <c r="AD100" i="56" s="1"/>
  <c r="AC100" i="56" s="1"/>
  <c r="AP69" i="56"/>
  <c r="AS69" i="56" s="1"/>
  <c r="AF69" i="56" s="1"/>
  <c r="AP84" i="56"/>
  <c r="AS84" i="56" s="1"/>
  <c r="AF84" i="56" s="1"/>
  <c r="AP113" i="56"/>
  <c r="AP87" i="56"/>
  <c r="AS87" i="56" s="1"/>
  <c r="AF87" i="56" s="1"/>
  <c r="AP85" i="56"/>
  <c r="AS85" i="56" s="1"/>
  <c r="AF85" i="56" s="1"/>
  <c r="AD85" i="56" s="1"/>
  <c r="AC85" i="56" s="1"/>
  <c r="AP77" i="56"/>
  <c r="AP108" i="56"/>
  <c r="AP80" i="56"/>
  <c r="AP99" i="56"/>
  <c r="AS99" i="56" s="1"/>
  <c r="AF99" i="56" s="1"/>
  <c r="AD99" i="56" s="1"/>
  <c r="AC99" i="56" s="1"/>
  <c r="AP112" i="56"/>
  <c r="AP81" i="56"/>
  <c r="AP88" i="56"/>
  <c r="AS88" i="56" s="1"/>
  <c r="AF88" i="56" s="1"/>
  <c r="AP114" i="56"/>
  <c r="AS114" i="56" s="1"/>
  <c r="AF114" i="56" s="1"/>
  <c r="AV24" i="57"/>
  <c r="AV87" i="57"/>
  <c r="AV77" i="57"/>
  <c r="AV34" i="57"/>
  <c r="AV86" i="57"/>
  <c r="AV48" i="57"/>
  <c r="AV43" i="57"/>
  <c r="AV40" i="57"/>
  <c r="AV62" i="57"/>
  <c r="AV52" i="57"/>
  <c r="AV28" i="57"/>
  <c r="AV112" i="57"/>
  <c r="AV36" i="57"/>
  <c r="AV21" i="57"/>
  <c r="AV8" i="57"/>
  <c r="AV110" i="57"/>
  <c r="AV73" i="57"/>
  <c r="AV45" i="57"/>
  <c r="AV111" i="57"/>
  <c r="AV117" i="57"/>
  <c r="AV75" i="57"/>
  <c r="AV46" i="57"/>
  <c r="AV65" i="57"/>
  <c r="AV115" i="57"/>
  <c r="AV37" i="57"/>
  <c r="AV50" i="57"/>
  <c r="AV14" i="57"/>
  <c r="AV16" i="57"/>
  <c r="AV41" i="57"/>
  <c r="AP107" i="57"/>
  <c r="AP73" i="57"/>
  <c r="AP67" i="57"/>
  <c r="AP114" i="57"/>
  <c r="AP75" i="57"/>
  <c r="AS75" i="57" s="1"/>
  <c r="AF75" i="57" s="1"/>
  <c r="AD75" i="57" s="1"/>
  <c r="AC75" i="57" s="1"/>
  <c r="AP129" i="57"/>
  <c r="AS129" i="57" s="1"/>
  <c r="AF129" i="57" s="1"/>
  <c r="AP126" i="57"/>
  <c r="AS126" i="57" s="1"/>
  <c r="AF126" i="57" s="1"/>
  <c r="AP125" i="57"/>
  <c r="AP115" i="57"/>
  <c r="AP124" i="57"/>
  <c r="AS124" i="57" s="1"/>
  <c r="AF124" i="57" s="1"/>
  <c r="AD124" i="57" s="1"/>
  <c r="AC124" i="57" s="1"/>
  <c r="AP104" i="57"/>
  <c r="AP83" i="57"/>
  <c r="AP122" i="57"/>
  <c r="AS122" i="57" s="1"/>
  <c r="AF122" i="57" s="1"/>
  <c r="AP102" i="57"/>
  <c r="AP113" i="57"/>
  <c r="AS113" i="57" s="1"/>
  <c r="AF113" i="57" s="1"/>
  <c r="AD113" i="57" s="1"/>
  <c r="AC113" i="57" s="1"/>
  <c r="AP96" i="57"/>
  <c r="AS96" i="57" s="1"/>
  <c r="AF96" i="57" s="1"/>
  <c r="AP121" i="57"/>
  <c r="AP72" i="57"/>
  <c r="AP103" i="57"/>
  <c r="AP69" i="57"/>
  <c r="AP108" i="57"/>
  <c r="AS108" i="57" s="1"/>
  <c r="AF108" i="57" s="1"/>
  <c r="AD108" i="57" s="1"/>
  <c r="AC108" i="57" s="1"/>
  <c r="AP74" i="57"/>
  <c r="AP95" i="57"/>
  <c r="AS95" i="57" s="1"/>
  <c r="AF95" i="57" s="1"/>
  <c r="AP87" i="57"/>
  <c r="AP71" i="57"/>
  <c r="AP85" i="57"/>
  <c r="AP117" i="57"/>
  <c r="AP76" i="57"/>
  <c r="AP82" i="57"/>
  <c r="AP105" i="57"/>
  <c r="AP110" i="57"/>
  <c r="AS110" i="57" s="1"/>
  <c r="AF110" i="57" s="1"/>
  <c r="AD110" i="57" s="1"/>
  <c r="AC110" i="57" s="1"/>
  <c r="AP112" i="57"/>
  <c r="AS112" i="57" s="1"/>
  <c r="AF112" i="57" s="1"/>
  <c r="AP86" i="57"/>
  <c r="AP92" i="57"/>
  <c r="AP88" i="57"/>
  <c r="AP111" i="57"/>
  <c r="AP93" i="57"/>
  <c r="AS93" i="57" s="1"/>
  <c r="AF93" i="57" s="1"/>
  <c r="AD93" i="57" s="1"/>
  <c r="AC93" i="57" s="1"/>
  <c r="AP66" i="57"/>
  <c r="AP70" i="57"/>
  <c r="AP79" i="57"/>
  <c r="AS79" i="57" s="1"/>
  <c r="AF79" i="57" s="1"/>
  <c r="AD79" i="57" s="1"/>
  <c r="AC79" i="57" s="1"/>
  <c r="AP90" i="57"/>
  <c r="AP84" i="57"/>
  <c r="AV74" i="57"/>
  <c r="AV76" i="57"/>
  <c r="AP78" i="57"/>
  <c r="AS78" i="57" s="1"/>
  <c r="AF78" i="57" s="1"/>
  <c r="AD78" i="57" s="1"/>
  <c r="AC78" i="57" s="1"/>
  <c r="AP98" i="57"/>
  <c r="AP99" i="57"/>
  <c r="AP109" i="57"/>
  <c r="AS109" i="57" s="1"/>
  <c r="AF109" i="57" s="1"/>
  <c r="AP116" i="57"/>
  <c r="AP119" i="57"/>
  <c r="AV125" i="57"/>
  <c r="AP128" i="57"/>
  <c r="AS128" i="57" s="1"/>
  <c r="AF128" i="57" s="1"/>
  <c r="AV16" i="58"/>
  <c r="AV12" i="58"/>
  <c r="AV120" i="58"/>
  <c r="AV55" i="58"/>
  <c r="AV97" i="58"/>
  <c r="AV109" i="58"/>
  <c r="AV38" i="58"/>
  <c r="AV117" i="58"/>
  <c r="AV69" i="58"/>
  <c r="AV19" i="58"/>
  <c r="AV6" i="58"/>
  <c r="AV111" i="58"/>
  <c r="AV26" i="58"/>
  <c r="AV28" i="58"/>
  <c r="AV45" i="58"/>
  <c r="AV82" i="58"/>
  <c r="AV63" i="58"/>
  <c r="AV103" i="58"/>
  <c r="AV119" i="58"/>
  <c r="AV105" i="58"/>
  <c r="AV21" i="58"/>
  <c r="AV65" i="58"/>
  <c r="AV13" i="58"/>
  <c r="AV68" i="58"/>
  <c r="AV71" i="58"/>
  <c r="AV11" i="58"/>
  <c r="AV56" i="58"/>
  <c r="AV129" i="58"/>
  <c r="AV124" i="58"/>
  <c r="AV78" i="58"/>
  <c r="AV100" i="58"/>
  <c r="AV49" i="58"/>
  <c r="AV17" i="58"/>
  <c r="AV50" i="58"/>
  <c r="AV60" i="58"/>
  <c r="AP88" i="58"/>
  <c r="AS88" i="58" s="1"/>
  <c r="AF88" i="58" s="1"/>
  <c r="AP91" i="58"/>
  <c r="AP109" i="58"/>
  <c r="AP72" i="58"/>
  <c r="AS72" i="58" s="1"/>
  <c r="AF72" i="58" s="1"/>
  <c r="AP105" i="58"/>
  <c r="AS105" i="58" s="1"/>
  <c r="AF105" i="58" s="1"/>
  <c r="AP84" i="58"/>
  <c r="AS84" i="58" s="1"/>
  <c r="AF84" i="58" s="1"/>
  <c r="AD84" i="58" s="1"/>
  <c r="AC84" i="58" s="1"/>
  <c r="AP123" i="58"/>
  <c r="AP89" i="58"/>
  <c r="AS89" i="58" s="1"/>
  <c r="AF89" i="58" s="1"/>
  <c r="AP76" i="58"/>
  <c r="AP68" i="58"/>
  <c r="AS68" i="58" s="1"/>
  <c r="AF68" i="58" s="1"/>
  <c r="AP81" i="58"/>
  <c r="AP96" i="58"/>
  <c r="AP75" i="58"/>
  <c r="AP82" i="58"/>
  <c r="AS82" i="58" s="1"/>
  <c r="AF82" i="58" s="1"/>
  <c r="AP111" i="58"/>
  <c r="AP97" i="58"/>
  <c r="AP95" i="58"/>
  <c r="AP98" i="58"/>
  <c r="AS98" i="58" s="1"/>
  <c r="AF98" i="58" s="1"/>
  <c r="AD98" i="58" s="1"/>
  <c r="AC98" i="58" s="1"/>
  <c r="AP127" i="58"/>
  <c r="AP117" i="58"/>
  <c r="AS117" i="58" s="1"/>
  <c r="AF117" i="58" s="1"/>
  <c r="AD117" i="58" s="1"/>
  <c r="AC117" i="58" s="1"/>
  <c r="AP67" i="58"/>
  <c r="AS67" i="58" s="1"/>
  <c r="AF67" i="58" s="1"/>
  <c r="AP70" i="58"/>
  <c r="AS70" i="58" s="1"/>
  <c r="AF70" i="58" s="1"/>
  <c r="AP124" i="58"/>
  <c r="AP93" i="58"/>
  <c r="AP118" i="58"/>
  <c r="AS118" i="58" s="1"/>
  <c r="AF118" i="58" s="1"/>
  <c r="AP101" i="58"/>
  <c r="AS101" i="58" s="1"/>
  <c r="AF101" i="58" s="1"/>
  <c r="AD101" i="58" s="1"/>
  <c r="AC101" i="58" s="1"/>
  <c r="AP128" i="58"/>
  <c r="AP104" i="58"/>
  <c r="AS104" i="58" s="1"/>
  <c r="AF104" i="58" s="1"/>
  <c r="AP92" i="58"/>
  <c r="AP103" i="58"/>
  <c r="AS103" i="58" s="1"/>
  <c r="AF103" i="58" s="1"/>
  <c r="AD103" i="58" s="1"/>
  <c r="AC103" i="58" s="1"/>
  <c r="AP119" i="58"/>
  <c r="AS119" i="58" s="1"/>
  <c r="AF119" i="58" s="1"/>
  <c r="AP94" i="58"/>
  <c r="AP106" i="58"/>
  <c r="AP99" i="58"/>
  <c r="AS99" i="58" s="1"/>
  <c r="AF99" i="58" s="1"/>
  <c r="AP80" i="58"/>
  <c r="AP115" i="58"/>
  <c r="AS115" i="58" s="1"/>
  <c r="AF115" i="58" s="1"/>
  <c r="AP83" i="58"/>
  <c r="AS83" i="58" s="1"/>
  <c r="AF83" i="58" s="1"/>
  <c r="AD83" i="58" s="1"/>
  <c r="AC83" i="58" s="1"/>
  <c r="AP73" i="58"/>
  <c r="AP78" i="58"/>
  <c r="AP74" i="58"/>
  <c r="AP90" i="58"/>
  <c r="AP126" i="58"/>
  <c r="AP129" i="58"/>
  <c r="AV74" i="58"/>
  <c r="AV79" i="58"/>
  <c r="AP86" i="58"/>
  <c r="AS86" i="58" s="1"/>
  <c r="AF86" i="58" s="1"/>
  <c r="AD86" i="58" s="1"/>
  <c r="AC86" i="58" s="1"/>
  <c r="AP87" i="58"/>
  <c r="AS87" i="58" s="1"/>
  <c r="AF87" i="58" s="1"/>
  <c r="AP102" i="58"/>
  <c r="AS102" i="58" s="1"/>
  <c r="AF102" i="58" s="1"/>
  <c r="AP112" i="58"/>
  <c r="AV30" i="59"/>
  <c r="AV117" i="59"/>
  <c r="AV103" i="59"/>
  <c r="AV74" i="59"/>
  <c r="AV108" i="59"/>
  <c r="AV118" i="59"/>
  <c r="AV13" i="59"/>
  <c r="AV125" i="59"/>
  <c r="AV126" i="59"/>
  <c r="AV110" i="59"/>
  <c r="AV96" i="59"/>
  <c r="AV71" i="59"/>
  <c r="AV124" i="59"/>
  <c r="AV67" i="59"/>
  <c r="AP85" i="59"/>
  <c r="AP66" i="59"/>
  <c r="AP88" i="59"/>
  <c r="AP103" i="59"/>
  <c r="AP84" i="59"/>
  <c r="AP79" i="59"/>
  <c r="AS79" i="59" s="1"/>
  <c r="AF79" i="59" s="1"/>
  <c r="AD79" i="59" s="1"/>
  <c r="AC79" i="59" s="1"/>
  <c r="AP115" i="59"/>
  <c r="AP68" i="59"/>
  <c r="AP104" i="59"/>
  <c r="AP72" i="59"/>
  <c r="AP123" i="59"/>
  <c r="AS123" i="59" s="1"/>
  <c r="AF123" i="59" s="1"/>
  <c r="AD123" i="59" s="1"/>
  <c r="AC123" i="59" s="1"/>
  <c r="AP69" i="59"/>
  <c r="AP117" i="59"/>
  <c r="AP126" i="59"/>
  <c r="AS126" i="59" s="1"/>
  <c r="AF126" i="59" s="1"/>
  <c r="AP113" i="59"/>
  <c r="AS113" i="59" s="1"/>
  <c r="AF113" i="59" s="1"/>
  <c r="AD113" i="59" s="1"/>
  <c r="AC113" i="59" s="1"/>
  <c r="AP76" i="59"/>
  <c r="AP106" i="59"/>
  <c r="AS106" i="59" s="1"/>
  <c r="AF106" i="59" s="1"/>
  <c r="AP116" i="59"/>
  <c r="AP98" i="59"/>
  <c r="AP89" i="59"/>
  <c r="AP93" i="59"/>
  <c r="AS93" i="59" s="1"/>
  <c r="AF93" i="59" s="1"/>
  <c r="AP82" i="59"/>
  <c r="AP107" i="59"/>
  <c r="AS107" i="59" s="1"/>
  <c r="AF107" i="59" s="1"/>
  <c r="AD107" i="59" s="1"/>
  <c r="AC107" i="59" s="1"/>
  <c r="AP94" i="59"/>
  <c r="AS94" i="59" s="1"/>
  <c r="AF94" i="59" s="1"/>
  <c r="AD94" i="59" s="1"/>
  <c r="AC94" i="59" s="1"/>
  <c r="AP73" i="59"/>
  <c r="AP96" i="59"/>
  <c r="AS96" i="59" s="1"/>
  <c r="AF96" i="59" s="1"/>
  <c r="AV97" i="59"/>
  <c r="AP118" i="59"/>
  <c r="AV39" i="31"/>
  <c r="AP75" i="35"/>
  <c r="AS75" i="35" s="1"/>
  <c r="AF75" i="35" s="1"/>
  <c r="AV102" i="36"/>
  <c r="AV63" i="44"/>
  <c r="AP106" i="44"/>
  <c r="AV59" i="50"/>
  <c r="AP119" i="50"/>
  <c r="AS119" i="50" s="1"/>
  <c r="AF119" i="50" s="1"/>
  <c r="AV21" i="51"/>
  <c r="AP76" i="51"/>
  <c r="AS76" i="51" s="1"/>
  <c r="AF76" i="51" s="1"/>
  <c r="AD76" i="51" s="1"/>
  <c r="AC76" i="51" s="1"/>
  <c r="A86" i="48"/>
  <c r="AE122" i="48" a="1"/>
  <c r="AE122" i="48" s="1"/>
  <c r="AD122" i="48" s="1"/>
  <c r="AC122" i="48" s="1"/>
  <c r="AE104" i="43" a="1"/>
  <c r="AE104" i="43" s="1"/>
  <c r="AD104" i="43" s="1"/>
  <c r="AC104" i="43" s="1"/>
  <c r="AE36" i="39" a="1"/>
  <c r="AE36" i="39" s="1"/>
  <c r="AD36" i="39" s="1"/>
  <c r="AC36" i="39" s="1"/>
  <c r="AE18" i="39" a="1"/>
  <c r="AE18" i="39" s="1"/>
  <c r="AD18" i="39" s="1"/>
  <c r="AC18" i="39" s="1"/>
  <c r="AE119" i="37" a="1"/>
  <c r="AE119" i="37" s="1"/>
  <c r="AD119" i="37" s="1"/>
  <c r="AC119" i="37" s="1"/>
  <c r="AE78" i="58" a="1"/>
  <c r="AE78" i="58" s="1"/>
  <c r="AD78" i="58" s="1"/>
  <c r="AC78" i="58" s="1"/>
  <c r="AE25" i="28" a="1"/>
  <c r="AE25" i="28" s="1"/>
  <c r="AD25" i="28" s="1"/>
  <c r="AC25" i="28" s="1"/>
  <c r="AE87" i="39" a="1"/>
  <c r="AE87" i="39" s="1"/>
  <c r="AD87" i="39" s="1"/>
  <c r="AC87" i="39" s="1"/>
  <c r="AE7" i="51" a="1"/>
  <c r="AE7" i="51" s="1"/>
  <c r="AD7" i="51" s="1"/>
  <c r="AC7" i="51" s="1"/>
  <c r="AE95" i="52" a="1"/>
  <c r="AE95" i="52" s="1"/>
  <c r="AD95" i="52" s="1"/>
  <c r="AC95" i="52" s="1"/>
  <c r="AE54" i="39" a="1"/>
  <c r="AE54" i="39" s="1"/>
  <c r="AD54" i="39" s="1"/>
  <c r="AC54" i="39" s="1"/>
  <c r="AE124" i="50" a="1"/>
  <c r="AE124" i="50" s="1"/>
  <c r="AD124" i="50" s="1"/>
  <c r="AC124" i="50" s="1"/>
  <c r="AE47" i="36" a="1"/>
  <c r="AE47" i="36" s="1"/>
  <c r="AD47" i="36" s="1"/>
  <c r="AC47" i="36" s="1"/>
  <c r="AE67" i="43" a="1"/>
  <c r="AE67" i="43" s="1"/>
  <c r="AD67" i="43" s="1"/>
  <c r="AC67" i="43" s="1"/>
  <c r="AE48" i="52" a="1"/>
  <c r="AE48" i="52" s="1"/>
  <c r="AD48" i="52" s="1"/>
  <c r="AC48" i="52" s="1"/>
  <c r="AE102" i="57" a="1"/>
  <c r="AE102" i="57" s="1"/>
  <c r="AD102" i="57" s="1"/>
  <c r="AC102" i="57" s="1"/>
  <c r="AE57" i="49" a="1"/>
  <c r="AE57" i="49" s="1"/>
  <c r="AD57" i="49" s="1"/>
  <c r="AC57" i="49" s="1"/>
  <c r="AE55" i="43" a="1"/>
  <c r="AE55" i="43" s="1"/>
  <c r="AD55" i="43" s="1"/>
  <c r="AC55" i="43" s="1"/>
  <c r="AE42" i="40" a="1"/>
  <c r="AE42" i="40" s="1"/>
  <c r="AD42" i="40" s="1"/>
  <c r="AC42" i="40" s="1"/>
  <c r="AE76" i="40" a="1"/>
  <c r="AE76" i="40" s="1"/>
  <c r="AD76" i="40" s="1"/>
  <c r="AC76" i="40" s="1"/>
  <c r="AE112" i="40" a="1"/>
  <c r="AE112" i="40" s="1"/>
  <c r="AD112" i="40" s="1"/>
  <c r="AC112" i="40" s="1"/>
  <c r="AE52" i="41" a="1"/>
  <c r="AE52" i="41" s="1"/>
  <c r="AD52" i="41" s="1"/>
  <c r="AC52" i="41" s="1"/>
  <c r="AE49" i="36" a="1"/>
  <c r="AE49" i="36" s="1"/>
  <c r="AD49" i="36" s="1"/>
  <c r="AC49" i="36" s="1"/>
  <c r="AE24" i="43" a="1"/>
  <c r="AE24" i="43" s="1"/>
  <c r="AD24" i="43" s="1"/>
  <c r="AC24" i="43" s="1"/>
  <c r="AE118" i="39" a="1"/>
  <c r="AE118" i="39" s="1"/>
  <c r="AD118" i="39" s="1"/>
  <c r="AC118" i="39" s="1"/>
  <c r="AE114" i="39" a="1"/>
  <c r="AE114" i="39" s="1"/>
  <c r="AD114" i="39" s="1"/>
  <c r="AC114" i="39" s="1"/>
  <c r="AE73" i="53" a="1"/>
  <c r="AE73" i="53" s="1"/>
  <c r="AD73" i="53" s="1"/>
  <c r="AC73" i="53" s="1"/>
  <c r="AE69" i="28" a="1"/>
  <c r="AE69" i="28" s="1"/>
  <c r="AD69" i="28" s="1"/>
  <c r="AC69" i="28" s="1"/>
  <c r="AE126" i="46" a="1"/>
  <c r="AE126" i="46" s="1"/>
  <c r="AD126" i="46" s="1"/>
  <c r="AE2" i="43" a="1"/>
  <c r="AE2" i="43" s="1"/>
  <c r="AE118" i="49" a="1"/>
  <c r="AE118" i="49" s="1"/>
  <c r="AD118" i="49" s="1"/>
  <c r="AC118" i="49" s="1"/>
  <c r="AE114" i="41" a="1"/>
  <c r="AE114" i="41" s="1"/>
  <c r="AD114" i="41" s="1"/>
  <c r="AC114" i="41" s="1"/>
  <c r="AE95" i="30" a="1"/>
  <c r="AE95" i="30" s="1"/>
  <c r="AD95" i="30" s="1"/>
  <c r="AC95" i="30" s="1"/>
  <c r="AE90" i="30" a="1"/>
  <c r="AE90" i="30" s="1"/>
  <c r="AD90" i="30" s="1"/>
  <c r="AC90" i="30" s="1"/>
  <c r="AE8" i="55" a="1"/>
  <c r="AE8" i="55" s="1"/>
  <c r="AD8" i="55" s="1"/>
  <c r="AC8" i="55" s="1"/>
  <c r="AE52" i="51" a="1"/>
  <c r="AE52" i="51" s="1"/>
  <c r="AD52" i="51" s="1"/>
  <c r="AC52" i="51" s="1"/>
  <c r="AE77" i="50" a="1"/>
  <c r="AE77" i="50" s="1"/>
  <c r="AD77" i="50" s="1"/>
  <c r="AC77" i="50" s="1"/>
  <c r="AE111" i="40" a="1"/>
  <c r="AE111" i="40" s="1"/>
  <c r="AD111" i="40" s="1"/>
  <c r="AC111" i="40" s="1"/>
  <c r="AE23" i="41" a="1"/>
  <c r="AE23" i="41" s="1"/>
  <c r="AD23" i="41" s="1"/>
  <c r="AC23" i="41" s="1"/>
  <c r="AE56" i="43" a="1"/>
  <c r="AE56" i="43" s="1"/>
  <c r="AD56" i="43" s="1"/>
  <c r="AC56" i="43" s="1"/>
  <c r="AE41" i="43" a="1"/>
  <c r="AE41" i="43" s="1"/>
  <c r="AD41" i="43" s="1"/>
  <c r="AC41" i="43" s="1"/>
  <c r="AE31" i="42" a="1"/>
  <c r="AE31" i="42" s="1"/>
  <c r="AD31" i="42" s="1"/>
  <c r="AC31" i="42" s="1"/>
  <c r="AE109" i="40" a="1"/>
  <c r="AE109" i="40" s="1"/>
  <c r="AD109" i="40" s="1"/>
  <c r="AC109" i="40" s="1"/>
  <c r="AE50" i="31" a="1"/>
  <c r="AE50" i="31" s="1"/>
  <c r="AD50" i="31" s="1"/>
  <c r="AC50" i="31" s="1"/>
  <c r="AE47" i="50" a="1"/>
  <c r="AE47" i="50" s="1"/>
  <c r="AD47" i="50" s="1"/>
  <c r="AC47" i="50" s="1"/>
  <c r="AE8" i="43" a="1"/>
  <c r="AE8" i="43" s="1"/>
  <c r="AD8" i="43" s="1"/>
  <c r="AC8" i="43" s="1"/>
  <c r="AE108" i="38" a="1"/>
  <c r="AE108" i="38" s="1"/>
  <c r="AD108" i="38" s="1"/>
  <c r="AC108" i="38" s="1"/>
  <c r="AE40" i="28" a="1"/>
  <c r="AE40" i="28" s="1"/>
  <c r="AD40" i="28" s="1"/>
  <c r="AC40" i="28" s="1"/>
  <c r="AE82" i="35" a="1"/>
  <c r="AE82" i="35" s="1"/>
  <c r="AD82" i="35" s="1"/>
  <c r="AC82" i="35" s="1"/>
  <c r="AE127" i="42" a="1"/>
  <c r="AE127" i="42" s="1"/>
  <c r="AD127" i="42" s="1"/>
  <c r="AC127" i="42" s="1"/>
  <c r="AE13" i="48" a="1"/>
  <c r="AE13" i="48" s="1"/>
  <c r="AD13" i="48" s="1"/>
  <c r="AC13" i="48" s="1"/>
  <c r="AE89" i="39" a="1"/>
  <c r="AE89" i="39" s="1"/>
  <c r="AD89" i="39" s="1"/>
  <c r="AC89" i="39" s="1"/>
  <c r="AE77" i="46" a="1"/>
  <c r="AE77" i="46" s="1"/>
  <c r="AD77" i="46" s="1"/>
  <c r="AE125" i="40" a="1"/>
  <c r="AE125" i="40" s="1"/>
  <c r="AD125" i="40" s="1"/>
  <c r="AC125" i="40" s="1"/>
  <c r="AE74" i="48" a="1"/>
  <c r="AE74" i="48" s="1"/>
  <c r="AD74" i="48" s="1"/>
  <c r="AC74" i="48" s="1"/>
  <c r="AE95" i="42" a="1"/>
  <c r="AE95" i="42" s="1"/>
  <c r="AD95" i="42" s="1"/>
  <c r="AC95" i="42" s="1"/>
  <c r="AE39" i="51" a="1"/>
  <c r="AE39" i="51" s="1"/>
  <c r="AD39" i="51" s="1"/>
  <c r="AC39" i="51" s="1"/>
  <c r="AE33" i="46" a="1"/>
  <c r="AE33" i="46" s="1"/>
  <c r="AD33" i="46" s="1"/>
  <c r="AE78" i="48" a="1"/>
  <c r="AE78" i="48" s="1"/>
  <c r="AD78" i="48" s="1"/>
  <c r="AC78" i="48" s="1"/>
  <c r="AE116" i="41" a="1"/>
  <c r="AE116" i="41" s="1"/>
  <c r="AD116" i="41" s="1"/>
  <c r="AC116" i="41" s="1"/>
  <c r="AE46" i="42" a="1"/>
  <c r="AE46" i="42" s="1"/>
  <c r="AD46" i="42" s="1"/>
  <c r="AC46" i="42" s="1"/>
  <c r="AE7" i="41" a="1"/>
  <c r="AE7" i="41" s="1"/>
  <c r="AD7" i="41" s="1"/>
  <c r="AC7" i="41" s="1"/>
  <c r="AE95" i="50" a="1"/>
  <c r="AE95" i="50" s="1"/>
  <c r="AD95" i="50" s="1"/>
  <c r="AC95" i="50" s="1"/>
  <c r="AE41" i="28" a="1"/>
  <c r="AE41" i="28" s="1"/>
  <c r="AD41" i="28" s="1"/>
  <c r="AC41" i="28" s="1"/>
  <c r="AE26" i="12" a="1"/>
  <c r="AE26" i="12" s="1"/>
  <c r="AD26" i="12" s="1"/>
  <c r="AE55" i="28" a="1"/>
  <c r="AE55" i="28" s="1"/>
  <c r="AD55" i="28" s="1"/>
  <c r="AC55" i="28" s="1"/>
  <c r="AE86" i="43" a="1"/>
  <c r="AE86" i="43" s="1"/>
  <c r="AD86" i="43" s="1"/>
  <c r="AC86" i="43" s="1"/>
  <c r="AE56" i="41" a="1"/>
  <c r="AE56" i="41" s="1"/>
  <c r="AD56" i="41" s="1"/>
  <c r="AC56" i="41" s="1"/>
  <c r="AE55" i="59" a="1"/>
  <c r="AE55" i="59" s="1"/>
  <c r="AD55" i="59" s="1"/>
  <c r="AC55" i="59" s="1"/>
  <c r="AE118" i="28" a="1"/>
  <c r="AE118" i="28" s="1"/>
  <c r="AD118" i="28" s="1"/>
  <c r="AC118" i="28" s="1"/>
  <c r="AE109" i="46" a="1"/>
  <c r="AE109" i="46" s="1"/>
  <c r="AD109" i="46" s="1"/>
  <c r="AE57" i="59" a="1"/>
  <c r="AE57" i="59" s="1"/>
  <c r="AD57" i="59" s="1"/>
  <c r="AC57" i="59" s="1"/>
  <c r="AE100" i="39" a="1"/>
  <c r="AE100" i="39" s="1"/>
  <c r="AD100" i="39" s="1"/>
  <c r="AC100" i="39" s="1"/>
  <c r="AE53" i="51" a="1"/>
  <c r="AE53" i="51" s="1"/>
  <c r="AD53" i="51" s="1"/>
  <c r="AC53" i="51" s="1"/>
  <c r="AE111" i="46" a="1"/>
  <c r="AE111" i="46" s="1"/>
  <c r="AD111" i="46" s="1"/>
  <c r="AE16" i="42" a="1"/>
  <c r="AE16" i="42" s="1"/>
  <c r="AD16" i="42" s="1"/>
  <c r="AC16" i="42" s="1"/>
  <c r="AE69" i="35" a="1"/>
  <c r="AE69" i="35" s="1"/>
  <c r="AD69" i="35" s="1"/>
  <c r="AC69" i="35" s="1"/>
  <c r="AE55" i="45" a="1"/>
  <c r="AE55" i="45" s="1"/>
  <c r="AD55" i="45" s="1"/>
  <c r="AC55" i="45" s="1"/>
  <c r="AE71" i="43" a="1"/>
  <c r="AE71" i="43" s="1"/>
  <c r="AD71" i="43" s="1"/>
  <c r="AC71" i="43" s="1"/>
  <c r="AE33" i="50" a="1"/>
  <c r="AE33" i="50" s="1"/>
  <c r="AD33" i="50" s="1"/>
  <c r="AC33" i="50" s="1"/>
  <c r="AE88" i="41" a="1"/>
  <c r="AE88" i="41" s="1"/>
  <c r="AD88" i="41" s="1"/>
  <c r="AC88" i="41" s="1"/>
  <c r="AE54" i="43" a="1"/>
  <c r="AE54" i="43" s="1"/>
  <c r="AD54" i="43" s="1"/>
  <c r="AC54" i="43" s="1"/>
  <c r="AE92" i="50" a="1"/>
  <c r="AE92" i="50" s="1"/>
  <c r="AD92" i="50" s="1"/>
  <c r="AC92" i="50" s="1"/>
  <c r="AE23" i="43" a="1"/>
  <c r="AE23" i="43" s="1"/>
  <c r="AD23" i="43" s="1"/>
  <c r="AC23" i="43" s="1"/>
  <c r="AE125" i="30" a="1"/>
  <c r="AE125" i="30" s="1"/>
  <c r="AD125" i="30" s="1"/>
  <c r="AC125" i="30" s="1"/>
  <c r="AE29" i="38" a="1"/>
  <c r="AE29" i="38" s="1"/>
  <c r="AD29" i="38" s="1"/>
  <c r="AC29" i="38" s="1"/>
  <c r="AE39" i="31" a="1"/>
  <c r="AE39" i="31" s="1"/>
  <c r="AD39" i="31" s="1"/>
  <c r="AC39" i="31" s="1"/>
  <c r="AE89" i="51" a="1"/>
  <c r="AE89" i="51" s="1"/>
  <c r="AD89" i="51" s="1"/>
  <c r="AC89" i="51" s="1"/>
  <c r="AE40" i="57" a="1"/>
  <c r="AE40" i="57" s="1"/>
  <c r="AD40" i="57" s="1"/>
  <c r="AC40" i="57" s="1"/>
  <c r="AE62" i="38" a="1"/>
  <c r="AE62" i="38" s="1"/>
  <c r="AD62" i="38" s="1"/>
  <c r="AC62" i="38" s="1"/>
  <c r="AE106" i="48" a="1"/>
  <c r="AE106" i="48" s="1"/>
  <c r="AD106" i="48" s="1"/>
  <c r="AC106" i="48" s="1"/>
  <c r="AE114" i="28" a="1"/>
  <c r="AE114" i="28" s="1"/>
  <c r="AD114" i="28" s="1"/>
  <c r="AC114" i="28" s="1"/>
  <c r="AE98" i="45" a="1"/>
  <c r="AE98" i="45" s="1"/>
  <c r="AD98" i="45" s="1"/>
  <c r="AC98" i="45" s="1"/>
  <c r="AE104" i="45" a="1"/>
  <c r="AE104" i="45" s="1"/>
  <c r="AD104" i="45" s="1"/>
  <c r="AC104" i="45" s="1"/>
  <c r="AE111" i="30" a="1"/>
  <c r="AE111" i="30" s="1"/>
  <c r="AD111" i="30" s="1"/>
  <c r="AC111" i="30" s="1"/>
  <c r="AE113" i="40" a="1"/>
  <c r="AE113" i="40" s="1"/>
  <c r="AD113" i="40" s="1"/>
  <c r="AC113" i="40" s="1"/>
  <c r="AE113" i="58" a="1"/>
  <c r="AE113" i="58" s="1"/>
  <c r="AD113" i="58" s="1"/>
  <c r="AC113" i="58" s="1"/>
  <c r="AE73" i="31" a="1"/>
  <c r="AE73" i="31" s="1"/>
  <c r="AD73" i="31" s="1"/>
  <c r="AC73" i="31" s="1"/>
  <c r="AE124" i="30" a="1"/>
  <c r="AE124" i="30" s="1"/>
  <c r="AD124" i="30" s="1"/>
  <c r="AC124" i="30" s="1"/>
  <c r="AE108" i="42" a="1"/>
  <c r="AE108" i="42" s="1"/>
  <c r="AD108" i="42" s="1"/>
  <c r="AC108" i="42" s="1"/>
  <c r="AE84" i="51" a="1"/>
  <c r="AE84" i="51" s="1"/>
  <c r="AD84" i="51" s="1"/>
  <c r="AC84" i="51" s="1"/>
  <c r="AE45" i="42" a="1"/>
  <c r="AE45" i="42" s="1"/>
  <c r="AD45" i="42" s="1"/>
  <c r="AC45" i="42" s="1"/>
  <c r="AE69" i="41" a="1"/>
  <c r="AE69" i="41" s="1"/>
  <c r="AD69" i="41" s="1"/>
  <c r="AC69" i="41" s="1"/>
  <c r="AE117" i="45" a="1"/>
  <c r="AE117" i="45" s="1"/>
  <c r="AD117" i="45" s="1"/>
  <c r="AC117" i="45" s="1"/>
  <c r="AE70" i="51" a="1"/>
  <c r="AE70" i="51" s="1"/>
  <c r="AD70" i="51" s="1"/>
  <c r="AC70" i="51" s="1"/>
  <c r="AE6" i="51" a="1"/>
  <c r="AE6" i="51" s="1"/>
  <c r="AD6" i="51" s="1"/>
  <c r="AC6" i="51" s="1"/>
  <c r="AE70" i="31" a="1"/>
  <c r="AE70" i="31" s="1"/>
  <c r="AD70" i="31" s="1"/>
  <c r="AC70" i="31" s="1"/>
  <c r="AE59" i="30" a="1"/>
  <c r="AE59" i="30" s="1"/>
  <c r="AD59" i="30" s="1"/>
  <c r="AC59" i="30" s="1"/>
  <c r="AE59" i="50" a="1"/>
  <c r="AE59" i="50" s="1"/>
  <c r="AD59" i="50" s="1"/>
  <c r="AC59" i="50" s="1"/>
  <c r="AE51" i="28" a="1"/>
  <c r="AE51" i="28" s="1"/>
  <c r="AD51" i="28" s="1"/>
  <c r="AC51" i="28" s="1"/>
  <c r="AE115" i="41" a="1"/>
  <c r="AE115" i="41" s="1"/>
  <c r="AD115" i="41" s="1"/>
  <c r="AC115" i="41" s="1"/>
  <c r="AE51" i="43" a="1"/>
  <c r="AE51" i="43" s="1"/>
  <c r="AD51" i="43" s="1"/>
  <c r="AC51" i="43" s="1"/>
  <c r="AE115" i="47" a="1"/>
  <c r="AE115" i="47" s="1"/>
  <c r="AD115" i="47" s="1"/>
  <c r="AC115" i="47" s="1"/>
  <c r="AE115" i="43" a="1"/>
  <c r="AE115" i="43" s="1"/>
  <c r="AD115" i="43" s="1"/>
  <c r="AC115" i="43" s="1"/>
  <c r="AE107" i="38" a="1"/>
  <c r="AE107" i="38" s="1"/>
  <c r="AD107" i="38" s="1"/>
  <c r="AC107" i="38" s="1"/>
  <c r="AE43" i="38" a="1"/>
  <c r="AE43" i="38" s="1"/>
  <c r="AD43" i="38" s="1"/>
  <c r="AC43" i="38" s="1"/>
  <c r="AE107" i="56" a="1"/>
  <c r="AE107" i="56" s="1"/>
  <c r="AD107" i="56" s="1"/>
  <c r="AC107" i="56" s="1"/>
  <c r="AE35" i="43" a="1"/>
  <c r="AE35" i="43" s="1"/>
  <c r="AD35" i="43" s="1"/>
  <c r="AC35" i="43" s="1"/>
  <c r="AE27" i="48" a="1"/>
  <c r="AE27" i="48" s="1"/>
  <c r="AD27" i="48" s="1"/>
  <c r="AC27" i="48" s="1"/>
  <c r="AE91" i="40" a="1"/>
  <c r="AE91" i="40" s="1"/>
  <c r="AD91" i="40" s="1"/>
  <c r="AC91" i="40" s="1"/>
  <c r="AE91" i="46" a="1"/>
  <c r="AE91" i="46" s="1"/>
  <c r="AD91" i="46" s="1"/>
  <c r="AE83" i="33" a="1"/>
  <c r="AE83" i="33" s="1"/>
  <c r="AD83" i="33" s="1"/>
  <c r="AC83" i="33" s="1"/>
  <c r="AE83" i="49" a="1"/>
  <c r="AE83" i="49" s="1"/>
  <c r="AD83" i="49" s="1"/>
  <c r="AC83" i="49" s="1"/>
  <c r="AE83" i="41" a="1"/>
  <c r="AE83" i="41" s="1"/>
  <c r="AD83" i="41" s="1"/>
  <c r="AC83" i="41" s="1"/>
  <c r="AE83" i="37" a="1"/>
  <c r="AE83" i="37" s="1"/>
  <c r="AD83" i="37" s="1"/>
  <c r="AC83" i="37" s="1"/>
  <c r="AP97" i="12"/>
  <c r="AP127" i="12"/>
  <c r="AV36" i="28"/>
  <c r="AV90" i="28"/>
  <c r="AP127" i="28"/>
  <c r="AS127" i="28" s="1"/>
  <c r="AF127" i="28" s="1"/>
  <c r="AP103" i="28"/>
  <c r="AS103" i="28" s="1"/>
  <c r="AF103" i="28" s="1"/>
  <c r="AP71" i="28"/>
  <c r="AS71" i="28" s="1"/>
  <c r="AF71" i="28" s="1"/>
  <c r="AP97" i="28"/>
  <c r="AS97" i="28" s="1"/>
  <c r="AF97" i="28" s="1"/>
  <c r="AP99" i="28"/>
  <c r="AS99" i="28" s="1"/>
  <c r="AF99" i="28" s="1"/>
  <c r="AV96" i="30"/>
  <c r="AV95" i="30"/>
  <c r="AV91" i="30"/>
  <c r="AP83" i="30"/>
  <c r="AS83" i="30" s="1"/>
  <c r="AF83" i="30" s="1"/>
  <c r="AP118" i="30"/>
  <c r="AS118" i="30" s="1"/>
  <c r="AF118" i="30" s="1"/>
  <c r="AP121" i="30"/>
  <c r="AS121" i="30" s="1"/>
  <c r="AF121" i="30" s="1"/>
  <c r="AP124" i="30"/>
  <c r="AP76" i="31"/>
  <c r="AS76" i="31" s="1"/>
  <c r="AF76" i="31" s="1"/>
  <c r="AD76" i="31" s="1"/>
  <c r="AC76" i="31" s="1"/>
  <c r="AP78" i="31"/>
  <c r="AS78" i="31" s="1"/>
  <c r="AF78" i="31" s="1"/>
  <c r="AD78" i="31" s="1"/>
  <c r="AC78" i="31" s="1"/>
  <c r="AP121" i="31"/>
  <c r="AP90" i="31"/>
  <c r="AS90" i="31" s="1"/>
  <c r="AF90" i="31" s="1"/>
  <c r="AV74" i="32"/>
  <c r="AV86" i="32"/>
  <c r="AP88" i="32"/>
  <c r="AP76" i="32"/>
  <c r="AP129" i="32"/>
  <c r="AP95" i="32"/>
  <c r="AV3" i="34"/>
  <c r="AV79" i="35"/>
  <c r="AV26" i="35"/>
  <c r="AV61" i="37"/>
  <c r="AV102" i="37"/>
  <c r="AV95" i="37"/>
  <c r="AV53" i="39"/>
  <c r="AV31" i="41"/>
  <c r="AV23" i="41"/>
  <c r="AV62" i="41"/>
  <c r="AV62" i="42"/>
  <c r="AV57" i="42"/>
  <c r="AV106" i="42"/>
  <c r="AV66" i="42"/>
  <c r="AV86" i="42"/>
  <c r="AV109" i="42"/>
  <c r="AV32" i="42"/>
  <c r="AV90" i="42"/>
  <c r="AV102" i="42"/>
  <c r="AV17" i="42"/>
  <c r="AV22" i="42"/>
  <c r="AV39" i="42"/>
  <c r="AV85" i="42"/>
  <c r="AV121" i="42"/>
  <c r="AP84" i="42"/>
  <c r="AS84" i="42" s="1"/>
  <c r="AF84" i="42" s="1"/>
  <c r="AD84" i="42" s="1"/>
  <c r="AC84" i="42" s="1"/>
  <c r="AP93" i="42"/>
  <c r="AV45" i="43"/>
  <c r="AV98" i="43"/>
  <c r="AV112" i="43"/>
  <c r="AV113" i="43"/>
  <c r="AV11" i="43"/>
  <c r="AV18" i="43"/>
  <c r="AV103" i="43"/>
  <c r="AV114" i="43"/>
  <c r="AV93" i="43"/>
  <c r="AV120" i="43"/>
  <c r="AV41" i="43"/>
  <c r="AV88" i="43"/>
  <c r="AP122" i="43"/>
  <c r="AS122" i="43" s="1"/>
  <c r="AF122" i="43" s="1"/>
  <c r="AD122" i="43" s="1"/>
  <c r="AC122" i="43" s="1"/>
  <c r="AP90" i="43"/>
  <c r="AS90" i="43" s="1"/>
  <c r="AF90" i="43" s="1"/>
  <c r="AD90" i="43" s="1"/>
  <c r="AC90" i="43" s="1"/>
  <c r="AP103" i="43"/>
  <c r="AP111" i="43"/>
  <c r="AS111" i="43" s="1"/>
  <c r="AF111" i="43" s="1"/>
  <c r="AD111" i="43" s="1"/>
  <c r="AC111" i="43" s="1"/>
  <c r="AP105" i="43"/>
  <c r="AP72" i="43"/>
  <c r="AP121" i="43"/>
  <c r="AP82" i="43"/>
  <c r="AP127" i="43"/>
  <c r="AS127" i="43" s="1"/>
  <c r="AF127" i="43" s="1"/>
  <c r="AD127" i="43" s="1"/>
  <c r="AC127" i="43" s="1"/>
  <c r="AP88" i="43"/>
  <c r="AP83" i="43"/>
  <c r="AP73" i="43"/>
  <c r="AP114" i="43"/>
  <c r="AV28" i="44"/>
  <c r="AV61" i="45"/>
  <c r="AV71" i="45"/>
  <c r="AV21" i="45"/>
  <c r="AV69" i="45"/>
  <c r="AV8" i="45"/>
  <c r="AV47" i="45"/>
  <c r="AV121" i="45"/>
  <c r="AV78" i="45"/>
  <c r="AV31" i="45"/>
  <c r="AV2" i="45"/>
  <c r="AV70" i="45"/>
  <c r="AV106" i="45"/>
  <c r="AV27" i="45"/>
  <c r="AV48" i="45"/>
  <c r="AV6" i="45"/>
  <c r="AV111" i="45"/>
  <c r="AV90" i="45"/>
  <c r="AV46" i="45"/>
  <c r="AV33" i="45"/>
  <c r="AP121" i="45"/>
  <c r="AP113" i="45"/>
  <c r="AS113" i="45" s="1"/>
  <c r="AF113" i="45" s="1"/>
  <c r="AP107" i="45"/>
  <c r="AS107" i="45" s="1"/>
  <c r="AF107" i="45" s="1"/>
  <c r="AD107" i="45" s="1"/>
  <c r="AC107" i="45" s="1"/>
  <c r="AP87" i="45"/>
  <c r="AP80" i="45"/>
  <c r="AS80" i="45" s="1"/>
  <c r="AF80" i="45" s="1"/>
  <c r="AD80" i="45" s="1"/>
  <c r="AC80" i="45" s="1"/>
  <c r="AP102" i="45"/>
  <c r="AP75" i="45"/>
  <c r="AS75" i="45" s="1"/>
  <c r="AF75" i="45" s="1"/>
  <c r="AP78" i="45"/>
  <c r="AS78" i="45" s="1"/>
  <c r="AF78" i="45" s="1"/>
  <c r="AD78" i="45" s="1"/>
  <c r="AC78" i="45" s="1"/>
  <c r="AP99" i="45"/>
  <c r="AP70" i="45"/>
  <c r="AP69" i="45"/>
  <c r="AP92" i="45"/>
  <c r="AS92" i="45" s="1"/>
  <c r="AF92" i="45" s="1"/>
  <c r="AP95" i="45"/>
  <c r="AS95" i="45" s="1"/>
  <c r="AF95" i="45" s="1"/>
  <c r="AP67" i="45"/>
  <c r="AP100" i="45"/>
  <c r="AP68" i="45"/>
  <c r="AP90" i="45"/>
  <c r="AS90" i="45" s="1"/>
  <c r="AF90" i="45" s="1"/>
  <c r="AP122" i="45"/>
  <c r="AS122" i="45" s="1"/>
  <c r="AF122" i="45" s="1"/>
  <c r="AP109" i="45"/>
  <c r="AS109" i="45" s="1"/>
  <c r="AF109" i="45" s="1"/>
  <c r="AD109" i="45" s="1"/>
  <c r="AC109" i="45" s="1"/>
  <c r="AP88" i="45"/>
  <c r="AP76" i="45"/>
  <c r="AP116" i="45"/>
  <c r="AP129" i="45"/>
  <c r="AS129" i="45" s="1"/>
  <c r="AF129" i="45" s="1"/>
  <c r="AD129" i="45" s="1"/>
  <c r="AC129" i="45" s="1"/>
  <c r="AP127" i="45"/>
  <c r="AS127" i="45" s="1"/>
  <c r="AF127" i="45" s="1"/>
  <c r="AD127" i="45" s="1"/>
  <c r="AC127" i="45" s="1"/>
  <c r="AP83" i="45"/>
  <c r="AP89" i="45"/>
  <c r="AP104" i="45"/>
  <c r="AP115" i="45"/>
  <c r="AP82" i="45"/>
  <c r="AP86" i="45"/>
  <c r="AP74" i="45"/>
  <c r="AS74" i="45" s="1"/>
  <c r="AF74" i="45" s="1"/>
  <c r="AP97" i="45"/>
  <c r="AS97" i="45" s="1"/>
  <c r="AF97" i="45" s="1"/>
  <c r="AD97" i="45" s="1"/>
  <c r="AC97" i="45" s="1"/>
  <c r="AP72" i="45"/>
  <c r="AP79" i="45"/>
  <c r="AS79" i="45" s="1"/>
  <c r="AF79" i="45" s="1"/>
  <c r="AD79" i="45" s="1"/>
  <c r="AC79" i="45" s="1"/>
  <c r="AP119" i="45"/>
  <c r="AP118" i="45"/>
  <c r="AP128" i="45"/>
  <c r="AS128" i="45" s="1"/>
  <c r="AF128" i="45" s="1"/>
  <c r="AD128" i="45" s="1"/>
  <c r="AC128" i="45" s="1"/>
  <c r="AP125" i="45"/>
  <c r="AS125" i="45" s="1"/>
  <c r="AF125" i="45" s="1"/>
  <c r="AV77" i="45"/>
  <c r="AV91" i="45"/>
  <c r="AP98" i="45"/>
  <c r="AP101" i="45"/>
  <c r="AP105" i="45"/>
  <c r="AV118" i="45"/>
  <c r="AV120" i="45"/>
  <c r="AP126" i="45"/>
  <c r="AS126" i="45" s="1"/>
  <c r="AF126" i="45" s="1"/>
  <c r="AP88" i="46"/>
  <c r="AS88" i="46" s="1"/>
  <c r="AF88" i="46" s="1"/>
  <c r="AP100" i="46"/>
  <c r="AS100" i="46" s="1"/>
  <c r="AF100" i="46" s="1"/>
  <c r="AP77" i="46"/>
  <c r="AP121" i="46"/>
  <c r="AS121" i="46" s="1"/>
  <c r="AF121" i="46" s="1"/>
  <c r="AP84" i="46"/>
  <c r="AS84" i="46" s="1"/>
  <c r="AF84" i="46" s="1"/>
  <c r="AP81" i="46"/>
  <c r="AP116" i="46"/>
  <c r="AS116" i="46" s="1"/>
  <c r="AF116" i="46" s="1"/>
  <c r="AP105" i="46"/>
  <c r="AS105" i="46" s="1"/>
  <c r="AF105" i="46" s="1"/>
  <c r="AP89" i="46"/>
  <c r="AS89" i="46" s="1"/>
  <c r="AF89" i="46" s="1"/>
  <c r="AP82" i="46"/>
  <c r="AS82" i="46" s="1"/>
  <c r="AF82" i="46" s="1"/>
  <c r="AP113" i="46"/>
  <c r="AP101" i="46"/>
  <c r="AS101" i="46" s="1"/>
  <c r="AF101" i="46" s="1"/>
  <c r="AP115" i="46"/>
  <c r="AS115" i="46" s="1"/>
  <c r="AF115" i="46" s="1"/>
  <c r="AP68" i="46"/>
  <c r="AS68" i="46" s="1"/>
  <c r="AF68" i="46" s="1"/>
  <c r="AP90" i="46"/>
  <c r="AP69" i="46"/>
  <c r="AS69" i="46" s="1"/>
  <c r="AF69" i="46" s="1"/>
  <c r="AP125" i="46"/>
  <c r="AV5" i="47"/>
  <c r="AV101" i="47"/>
  <c r="AV11" i="47"/>
  <c r="AV74" i="47"/>
  <c r="AV44" i="47"/>
  <c r="AV88" i="47"/>
  <c r="AV82" i="47"/>
  <c r="AV95" i="47"/>
  <c r="AV39" i="47"/>
  <c r="AP117" i="47"/>
  <c r="AP124" i="47"/>
  <c r="AS124" i="47" s="1"/>
  <c r="AF124" i="47" s="1"/>
  <c r="AP88" i="47"/>
  <c r="AP103" i="47"/>
  <c r="AP126" i="47"/>
  <c r="AS126" i="47" s="1"/>
  <c r="AF126" i="47" s="1"/>
  <c r="AP72" i="47"/>
  <c r="AP74" i="47"/>
  <c r="AS74" i="47" s="1"/>
  <c r="AF74" i="47" s="1"/>
  <c r="AD74" i="47" s="1"/>
  <c r="AC74" i="47" s="1"/>
  <c r="AP114" i="47"/>
  <c r="AP129" i="47"/>
  <c r="AS129" i="47" s="1"/>
  <c r="AF129" i="47" s="1"/>
  <c r="AP94" i="47"/>
  <c r="AP68" i="47"/>
  <c r="AP85" i="47"/>
  <c r="AP76" i="47"/>
  <c r="AS76" i="47" s="1"/>
  <c r="AF76" i="47" s="1"/>
  <c r="AP73" i="47"/>
  <c r="AP128" i="47"/>
  <c r="AS128" i="47" s="1"/>
  <c r="AF128" i="47" s="1"/>
  <c r="AD128" i="47" s="1"/>
  <c r="AC128" i="47" s="1"/>
  <c r="AP93" i="47"/>
  <c r="AS93" i="47" s="1"/>
  <c r="AF93" i="47" s="1"/>
  <c r="AV104" i="48"/>
  <c r="AV62" i="48"/>
  <c r="AV112" i="48"/>
  <c r="AP89" i="48"/>
  <c r="AS89" i="48" s="1"/>
  <c r="AF89" i="48" s="1"/>
  <c r="AP70" i="48"/>
  <c r="AP81" i="48"/>
  <c r="AP106" i="48"/>
  <c r="AP85" i="48"/>
  <c r="AS85" i="48" s="1"/>
  <c r="AF85" i="48" s="1"/>
  <c r="AP75" i="48"/>
  <c r="AP83" i="48"/>
  <c r="AS83" i="48" s="1"/>
  <c r="AF83" i="48" s="1"/>
  <c r="AP91" i="48"/>
  <c r="AP118" i="48"/>
  <c r="AS118" i="48" s="1"/>
  <c r="AF118" i="48" s="1"/>
  <c r="AP90" i="48"/>
  <c r="AP104" i="48"/>
  <c r="AP115" i="48"/>
  <c r="AS115" i="48" s="1"/>
  <c r="AF115" i="48" s="1"/>
  <c r="AP113" i="48"/>
  <c r="AP123" i="48"/>
  <c r="AP100" i="48"/>
  <c r="AS100" i="48" s="1"/>
  <c r="AF100" i="48" s="1"/>
  <c r="AD100" i="48" s="1"/>
  <c r="AC100" i="48" s="1"/>
  <c r="AP126" i="48"/>
  <c r="AP108" i="48"/>
  <c r="AP119" i="48"/>
  <c r="AS119" i="48" s="1"/>
  <c r="AF119" i="48" s="1"/>
  <c r="AD119" i="48" s="1"/>
  <c r="AC119" i="48" s="1"/>
  <c r="AP71" i="48"/>
  <c r="AS71" i="48" s="1"/>
  <c r="AF71" i="48" s="1"/>
  <c r="AP67" i="48"/>
  <c r="AP73" i="48"/>
  <c r="AP127" i="48"/>
  <c r="AP80" i="48"/>
  <c r="AP102" i="48"/>
  <c r="AP107" i="48"/>
  <c r="AP125" i="48"/>
  <c r="AV83" i="49"/>
  <c r="AV19" i="49"/>
  <c r="AV5" i="49"/>
  <c r="AV122" i="49"/>
  <c r="AV13" i="49"/>
  <c r="AV109" i="49"/>
  <c r="AV32" i="49"/>
  <c r="AV47" i="49"/>
  <c r="AV125" i="49"/>
  <c r="AV29" i="49"/>
  <c r="AV126" i="49"/>
  <c r="AV10" i="49"/>
  <c r="AV99" i="49"/>
  <c r="AV45" i="49"/>
  <c r="AV9" i="49"/>
  <c r="AV63" i="49"/>
  <c r="AV54" i="49"/>
  <c r="AV94" i="49"/>
  <c r="AV34" i="49"/>
  <c r="AV60" i="49"/>
  <c r="AV91" i="49"/>
  <c r="AV41" i="49"/>
  <c r="AP107" i="49"/>
  <c r="AS107" i="49" s="1"/>
  <c r="AF107" i="49" s="1"/>
  <c r="AD107" i="49" s="1"/>
  <c r="AC107" i="49" s="1"/>
  <c r="AP89" i="49"/>
  <c r="AP66" i="49"/>
  <c r="AP71" i="49"/>
  <c r="AP97" i="49"/>
  <c r="AP116" i="49"/>
  <c r="AP78" i="49"/>
  <c r="AS78" i="49" s="1"/>
  <c r="AF78" i="49" s="1"/>
  <c r="AP118" i="49"/>
  <c r="AP95" i="49"/>
  <c r="AS95" i="49" s="1"/>
  <c r="AF95" i="49" s="1"/>
  <c r="AD95" i="49" s="1"/>
  <c r="AC95" i="49" s="1"/>
  <c r="AP67" i="49"/>
  <c r="AP73" i="49"/>
  <c r="AP127" i="49"/>
  <c r="AP77" i="49"/>
  <c r="AS77" i="49" s="1"/>
  <c r="AF77" i="49" s="1"/>
  <c r="AP93" i="49"/>
  <c r="AS93" i="49" s="1"/>
  <c r="AF93" i="49" s="1"/>
  <c r="AD93" i="49" s="1"/>
  <c r="AC93" i="49" s="1"/>
  <c r="AP69" i="49"/>
  <c r="AP96" i="49"/>
  <c r="AS96" i="49" s="1"/>
  <c r="AF96" i="49" s="1"/>
  <c r="AP114" i="49"/>
  <c r="AP72" i="49"/>
  <c r="AP99" i="49"/>
  <c r="AP82" i="49"/>
  <c r="AP115" i="49"/>
  <c r="AP113" i="49"/>
  <c r="AP128" i="49"/>
  <c r="AS128" i="49" s="1"/>
  <c r="AF128" i="49" s="1"/>
  <c r="AP68" i="49"/>
  <c r="AP102" i="49"/>
  <c r="AP119" i="49"/>
  <c r="AP120" i="49"/>
  <c r="AP87" i="49"/>
  <c r="AP75" i="49"/>
  <c r="AS75" i="49" s="1"/>
  <c r="AF75" i="49" s="1"/>
  <c r="AD75" i="49" s="1"/>
  <c r="AC75" i="49" s="1"/>
  <c r="AP122" i="49"/>
  <c r="AP125" i="49"/>
  <c r="AS125" i="49" s="1"/>
  <c r="AF125" i="49" s="1"/>
  <c r="AD125" i="49" s="1"/>
  <c r="AC125" i="49" s="1"/>
  <c r="AP83" i="49"/>
  <c r="AP108" i="49"/>
  <c r="AS108" i="49" s="1"/>
  <c r="AF108" i="49" s="1"/>
  <c r="AP101" i="49"/>
  <c r="AP109" i="49"/>
  <c r="AS109" i="49" s="1"/>
  <c r="AF109" i="49" s="1"/>
  <c r="AD109" i="49" s="1"/>
  <c r="AC109" i="49" s="1"/>
  <c r="AP74" i="49"/>
  <c r="AP117" i="49"/>
  <c r="AV9" i="51"/>
  <c r="AP124" i="50"/>
  <c r="AP86" i="50"/>
  <c r="AS86" i="50" s="1"/>
  <c r="AF86" i="50" s="1"/>
  <c r="AP85" i="50"/>
  <c r="AS85" i="50" s="1"/>
  <c r="AF85" i="50" s="1"/>
  <c r="AP90" i="50"/>
  <c r="AP123" i="50"/>
  <c r="AE117" i="49" a="1"/>
  <c r="AE117" i="49" s="1"/>
  <c r="AD117" i="49" s="1"/>
  <c r="AC117" i="49" s="1"/>
  <c r="AV65" i="28"/>
  <c r="AP108" i="28"/>
  <c r="AS108" i="28" s="1"/>
  <c r="AF108" i="28" s="1"/>
  <c r="AP98" i="30"/>
  <c r="AS98" i="30" s="1"/>
  <c r="AF98" i="30" s="1"/>
  <c r="AP99" i="31"/>
  <c r="AP128" i="32"/>
  <c r="AV42" i="36"/>
  <c r="AP116" i="38"/>
  <c r="AS116" i="38" s="1"/>
  <c r="AF116" i="38" s="1"/>
  <c r="AD116" i="38" s="1"/>
  <c r="AC116" i="38" s="1"/>
  <c r="AP119" i="39"/>
  <c r="AP89" i="42"/>
  <c r="AS89" i="42" s="1"/>
  <c r="AF89" i="42" s="1"/>
  <c r="AP96" i="43"/>
  <c r="AS96" i="43" s="1"/>
  <c r="AF96" i="43" s="1"/>
  <c r="AP87" i="47"/>
  <c r="AP86" i="48"/>
  <c r="AP109" i="59"/>
  <c r="AS109" i="59" s="1"/>
  <c r="AF109" i="59" s="1"/>
  <c r="AD109" i="59" s="1"/>
  <c r="AC109" i="59" s="1"/>
  <c r="D119" i="48"/>
  <c r="AE68" i="53" a="1"/>
  <c r="AE68" i="53" s="1"/>
  <c r="AD68" i="53" s="1"/>
  <c r="AC68" i="53" s="1"/>
  <c r="AE72" i="53" a="1"/>
  <c r="AE72" i="53" s="1"/>
  <c r="AD72" i="53" s="1"/>
  <c r="AC72" i="53" s="1"/>
  <c r="AE72" i="31" a="1"/>
  <c r="AE72" i="31" s="1"/>
  <c r="AD72" i="31" s="1"/>
  <c r="AC72" i="31" s="1"/>
  <c r="AE72" i="41" a="1"/>
  <c r="AE72" i="41" s="1"/>
  <c r="AD72" i="41" s="1"/>
  <c r="AC72" i="41" s="1"/>
  <c r="AE72" i="39" a="1"/>
  <c r="AE72" i="39" s="1"/>
  <c r="AD72" i="39" s="1"/>
  <c r="AC72" i="39" s="1"/>
  <c r="AE61" i="40" a="1"/>
  <c r="AE61" i="40" s="1"/>
  <c r="AD61" i="40" s="1"/>
  <c r="AC61" i="40" s="1"/>
  <c r="AE45" i="40" a="1"/>
  <c r="AE45" i="40" s="1"/>
  <c r="AD45" i="40" s="1"/>
  <c r="AC45" i="40" s="1"/>
  <c r="AE37" i="41" a="1"/>
  <c r="AE37" i="41" s="1"/>
  <c r="AD37" i="41" s="1"/>
  <c r="AC37" i="41" s="1"/>
  <c r="AE93" i="40" a="1"/>
  <c r="AE93" i="40" s="1"/>
  <c r="AD93" i="40" s="1"/>
  <c r="AC93" i="40" s="1"/>
  <c r="AE21" i="47" a="1"/>
  <c r="AE21" i="47" s="1"/>
  <c r="AD21" i="47" s="1"/>
  <c r="AC21" i="47" s="1"/>
  <c r="AP116" i="41"/>
  <c r="AP127" i="46"/>
  <c r="AP67" i="46"/>
  <c r="AS67" i="46" s="1"/>
  <c r="AF67" i="46" s="1"/>
  <c r="AV71" i="49"/>
  <c r="AV28" i="49"/>
  <c r="AP91" i="49"/>
  <c r="AS91" i="49" s="1"/>
  <c r="AF91" i="49" s="1"/>
  <c r="AD91" i="49" s="1"/>
  <c r="AC91" i="49" s="1"/>
  <c r="AP72" i="50"/>
  <c r="AS72" i="50" s="1"/>
  <c r="AF72" i="50" s="1"/>
  <c r="AP127" i="50"/>
  <c r="AP82" i="50"/>
  <c r="AS82" i="50" s="1"/>
  <c r="AF82" i="50" s="1"/>
  <c r="AP68" i="50"/>
  <c r="AS68" i="50" s="1"/>
  <c r="AF68" i="50" s="1"/>
  <c r="AP96" i="50"/>
  <c r="AP73" i="51"/>
  <c r="AP75" i="51"/>
  <c r="AS75" i="51" s="1"/>
  <c r="AF75" i="51" s="1"/>
  <c r="AV30" i="52"/>
  <c r="AP109" i="52"/>
  <c r="AP123" i="52"/>
  <c r="AP129" i="53"/>
  <c r="AS129" i="53" s="1"/>
  <c r="AF129" i="53" s="1"/>
  <c r="AP83" i="53"/>
  <c r="AP72" i="53"/>
  <c r="AP88" i="53"/>
  <c r="AP127" i="53"/>
  <c r="AS127" i="53" s="1"/>
  <c r="AF127" i="53" s="1"/>
  <c r="AD127" i="53" s="1"/>
  <c r="AC127" i="53" s="1"/>
  <c r="AP72" i="54"/>
  <c r="AS72" i="54" s="1"/>
  <c r="AF72" i="54" s="1"/>
  <c r="AP92" i="54"/>
  <c r="AP96" i="54"/>
  <c r="AP118" i="54"/>
  <c r="AS118" i="54" s="1"/>
  <c r="AF118" i="54" s="1"/>
  <c r="AP122" i="54"/>
  <c r="AV74" i="55"/>
  <c r="AV9" i="55"/>
  <c r="AV111" i="55"/>
  <c r="AV55" i="55"/>
  <c r="AP120" i="55"/>
  <c r="AP128" i="55"/>
  <c r="AP69" i="55"/>
  <c r="AP80" i="55"/>
  <c r="AV91" i="55"/>
  <c r="AP97" i="57"/>
  <c r="AS97" i="57" s="1"/>
  <c r="AF97" i="57" s="1"/>
  <c r="AV114" i="58"/>
  <c r="AV33" i="58"/>
  <c r="AP100" i="58"/>
  <c r="AS100" i="58" s="1"/>
  <c r="AF100" i="58" s="1"/>
  <c r="AP125" i="58"/>
  <c r="AP122" i="58"/>
  <c r="AP77" i="58"/>
  <c r="AP121" i="58"/>
  <c r="AP83" i="32"/>
  <c r="AS83" i="32" s="1"/>
  <c r="AF83" i="32" s="1"/>
  <c r="AP89" i="30"/>
  <c r="AS89" i="30" s="1"/>
  <c r="AF89" i="30" s="1"/>
  <c r="AD89" i="30" s="1"/>
  <c r="AC89" i="30" s="1"/>
  <c r="AV41" i="30"/>
  <c r="AE107" i="12" a="1"/>
  <c r="AE107" i="12" s="1"/>
  <c r="AD107" i="12" s="1"/>
  <c r="AC107" i="12" s="1"/>
  <c r="AE84" i="43" a="1"/>
  <c r="AE84" i="43" s="1"/>
  <c r="AD84" i="43" s="1"/>
  <c r="AC84" i="43" s="1"/>
  <c r="AE41" i="47" a="1"/>
  <c r="AE41" i="47" s="1"/>
  <c r="AD41" i="47" s="1"/>
  <c r="AC41" i="47" s="1"/>
  <c r="AE48" i="42" a="1"/>
  <c r="AE48" i="42" s="1"/>
  <c r="AD48" i="42" s="1"/>
  <c r="AC48" i="42" s="1"/>
  <c r="AE76" i="38" a="1"/>
  <c r="AE76" i="38" s="1"/>
  <c r="AD76" i="38" s="1"/>
  <c r="AC76" i="38" s="1"/>
  <c r="AE56" i="39" a="1"/>
  <c r="AE56" i="39" s="1"/>
  <c r="AD56" i="39" s="1"/>
  <c r="AC56" i="39" s="1"/>
  <c r="AE15" i="48" a="1"/>
  <c r="AE15" i="48" s="1"/>
  <c r="AD15" i="48" s="1"/>
  <c r="AC15" i="48" s="1"/>
  <c r="AE75" i="32" a="1"/>
  <c r="AE75" i="32" s="1"/>
  <c r="AD75" i="32" s="1"/>
  <c r="AC75" i="32" s="1"/>
  <c r="AE112" i="42" a="1"/>
  <c r="AE112" i="42" s="1"/>
  <c r="AD112" i="42" s="1"/>
  <c r="AC112" i="42" s="1"/>
  <c r="AE12" i="42" a="1"/>
  <c r="AE12" i="42" s="1"/>
  <c r="AD12" i="42" s="1"/>
  <c r="AC12" i="42" s="1"/>
  <c r="AE38" i="41" a="1"/>
  <c r="AE38" i="41" s="1"/>
  <c r="AD38" i="41" s="1"/>
  <c r="AC38" i="41" s="1"/>
  <c r="AE111" i="34" a="1"/>
  <c r="AE111" i="34" s="1"/>
  <c r="AD111" i="34" s="1"/>
  <c r="AC111" i="34" s="1"/>
  <c r="AE18" i="51" a="1"/>
  <c r="AE18" i="51" s="1"/>
  <c r="AD18" i="51" s="1"/>
  <c r="AC18" i="51" s="1"/>
  <c r="AE40" i="31" a="1"/>
  <c r="AE40" i="31" s="1"/>
  <c r="AD40" i="31" s="1"/>
  <c r="AC40" i="31" s="1"/>
  <c r="AV16" i="32"/>
  <c r="AV115" i="30"/>
  <c r="AP78" i="30"/>
  <c r="AV66" i="30"/>
  <c r="AE19" i="33" a="1"/>
  <c r="AE19" i="33" s="1"/>
  <c r="AD19" i="33" s="1"/>
  <c r="AC19" i="33" s="1"/>
  <c r="AE27" i="40" a="1"/>
  <c r="AE27" i="40" s="1"/>
  <c r="AD27" i="40" s="1"/>
  <c r="AC27" i="40" s="1"/>
  <c r="AE43" i="46" a="1"/>
  <c r="AE43" i="46" s="1"/>
  <c r="AD43" i="46" s="1"/>
  <c r="AE123" i="38" a="1"/>
  <c r="AE123" i="38" s="1"/>
  <c r="AD123" i="38" s="1"/>
  <c r="AC123" i="38" s="1"/>
  <c r="AE70" i="43" a="1"/>
  <c r="AE70" i="43" s="1"/>
  <c r="AD70" i="43" s="1"/>
  <c r="AC70" i="43" s="1"/>
  <c r="AE72" i="45" a="1"/>
  <c r="AE72" i="45" s="1"/>
  <c r="AD72" i="45" s="1"/>
  <c r="AC72" i="45" s="1"/>
  <c r="AE112" i="12" a="1"/>
  <c r="AE112" i="12" s="1"/>
  <c r="AD112" i="12" s="1"/>
  <c r="AC112" i="12" s="1"/>
  <c r="AE26" i="50" a="1"/>
  <c r="AE26" i="50" s="1"/>
  <c r="AD26" i="50" s="1"/>
  <c r="AC26" i="50" s="1"/>
  <c r="AE24" i="37" a="1"/>
  <c r="AE24" i="37" s="1"/>
  <c r="AD24" i="37" s="1"/>
  <c r="AC24" i="37" s="1"/>
  <c r="AE23" i="45" a="1"/>
  <c r="AE23" i="45" s="1"/>
  <c r="AD23" i="45" s="1"/>
  <c r="AC23" i="45" s="1"/>
  <c r="AE106" i="50" a="1"/>
  <c r="AE106" i="50" s="1"/>
  <c r="AD106" i="50" s="1"/>
  <c r="AC106" i="50" s="1"/>
  <c r="AE72" i="33" a="1"/>
  <c r="AE72" i="33" s="1"/>
  <c r="AD72" i="33" s="1"/>
  <c r="AC72" i="33" s="1"/>
  <c r="AE4" i="35" a="1"/>
  <c r="AE4" i="35" s="1"/>
  <c r="AD4" i="35" s="1"/>
  <c r="AC4" i="35" s="1"/>
  <c r="AE38" i="53" a="1"/>
  <c r="AE38" i="53" s="1"/>
  <c r="AD38" i="53" s="1"/>
  <c r="AC38" i="53" s="1"/>
  <c r="AE41" i="49" a="1"/>
  <c r="AE41" i="49" s="1"/>
  <c r="AD41" i="49" s="1"/>
  <c r="AC41" i="49" s="1"/>
  <c r="AE89" i="55" a="1"/>
  <c r="AE89" i="55" s="1"/>
  <c r="AD89" i="55" s="1"/>
  <c r="AC89" i="55" s="1"/>
  <c r="AE10" i="42" a="1"/>
  <c r="AE10" i="42" s="1"/>
  <c r="AD10" i="42" s="1"/>
  <c r="AC10" i="42" s="1"/>
  <c r="AE25" i="43" a="1"/>
  <c r="AE25" i="43" s="1"/>
  <c r="AD25" i="43" s="1"/>
  <c r="AC25" i="43" s="1"/>
  <c r="AE22" i="43" a="1"/>
  <c r="AE22" i="43" s="1"/>
  <c r="AD22" i="43" s="1"/>
  <c r="AC22" i="43" s="1"/>
  <c r="AE40" i="41" a="1"/>
  <c r="AE40" i="41" s="1"/>
  <c r="AD40" i="41" s="1"/>
  <c r="AC40" i="41" s="1"/>
  <c r="AE87" i="41" a="1"/>
  <c r="AE87" i="41" s="1"/>
  <c r="AD87" i="41" s="1"/>
  <c r="AC87" i="41" s="1"/>
  <c r="AE44" i="52" a="1"/>
  <c r="AE44" i="52" s="1"/>
  <c r="AD44" i="52" s="1"/>
  <c r="AC44" i="52" s="1"/>
  <c r="AE80" i="54" a="1"/>
  <c r="AE80" i="54" s="1"/>
  <c r="AD80" i="54" s="1"/>
  <c r="AC80" i="54" s="1"/>
  <c r="AE34" i="47" a="1"/>
  <c r="AE34" i="47" s="1"/>
  <c r="AD34" i="47" s="1"/>
  <c r="AC34" i="47" s="1"/>
  <c r="AE36" i="47" a="1"/>
  <c r="AE36" i="47" s="1"/>
  <c r="AD36" i="47" s="1"/>
  <c r="AC36" i="47" s="1"/>
  <c r="AE58" i="40" a="1"/>
  <c r="AE58" i="40" s="1"/>
  <c r="AD58" i="40" s="1"/>
  <c r="AC58" i="40" s="1"/>
  <c r="AE44" i="38" a="1"/>
  <c r="AE44" i="38" s="1"/>
  <c r="AD44" i="38" s="1"/>
  <c r="AC44" i="38" s="1"/>
  <c r="AE96" i="30" a="1"/>
  <c r="AE96" i="30" s="1"/>
  <c r="AD96" i="30" s="1"/>
  <c r="AC96" i="30" s="1"/>
  <c r="AE15" i="36" a="1"/>
  <c r="AE15" i="36" s="1"/>
  <c r="AD15" i="36" s="1"/>
  <c r="AC15" i="36" s="1"/>
  <c r="AE103" i="37" a="1"/>
  <c r="AE103" i="37" s="1"/>
  <c r="AD103" i="37" s="1"/>
  <c r="AC103" i="37" s="1"/>
  <c r="AE47" i="30" a="1"/>
  <c r="AE47" i="30" s="1"/>
  <c r="AD47" i="30" s="1"/>
  <c r="AC47" i="30" s="1"/>
  <c r="AE88" i="39" a="1"/>
  <c r="AE88" i="39" s="1"/>
  <c r="AD88" i="39" s="1"/>
  <c r="AC88" i="39" s="1"/>
  <c r="AE46" i="38" a="1"/>
  <c r="AE46" i="38" s="1"/>
  <c r="AD46" i="38" s="1"/>
  <c r="AC46" i="38" s="1"/>
  <c r="AE26" i="34" a="1"/>
  <c r="AE26" i="34" s="1"/>
  <c r="AD26" i="34" s="1"/>
  <c r="AC26" i="34" s="1"/>
  <c r="AE119" i="45" a="1"/>
  <c r="AE119" i="45" s="1"/>
  <c r="AD119" i="45" s="1"/>
  <c r="AC119" i="45" s="1"/>
  <c r="AE74" i="42" a="1"/>
  <c r="AE74" i="42" s="1"/>
  <c r="AD74" i="42" s="1"/>
  <c r="AC74" i="42" s="1"/>
  <c r="AE50" i="33" a="1"/>
  <c r="AE50" i="33" s="1"/>
  <c r="AD50" i="33" s="1"/>
  <c r="AC50" i="33" s="1"/>
  <c r="AE26" i="54" a="1"/>
  <c r="AE26" i="54" s="1"/>
  <c r="AD26" i="54" s="1"/>
  <c r="AC26" i="54" s="1"/>
  <c r="AE2" i="47" a="1"/>
  <c r="AE2" i="47" s="1"/>
  <c r="AE46" i="32" a="1"/>
  <c r="AE46" i="32" s="1"/>
  <c r="AD46" i="32" s="1"/>
  <c r="AC46" i="32" s="1"/>
  <c r="AE122" i="54" a="1"/>
  <c r="AE122" i="54" s="1"/>
  <c r="AD122" i="54" s="1"/>
  <c r="AC122" i="54" s="1"/>
  <c r="AE129" i="12" a="1"/>
  <c r="AE129" i="12" s="1"/>
  <c r="AD129" i="12" s="1"/>
  <c r="AC129" i="12" s="1"/>
  <c r="AE11" i="52" a="1"/>
  <c r="AE11" i="52" s="1"/>
  <c r="AD11" i="52" s="1"/>
  <c r="AC11" i="52" s="1"/>
  <c r="AE54" i="53" a="1"/>
  <c r="AE54" i="53" s="1"/>
  <c r="AD54" i="53" s="1"/>
  <c r="AC54" i="53" s="1"/>
  <c r="AE102" i="43" a="1"/>
  <c r="AE102" i="43" s="1"/>
  <c r="AD102" i="43" s="1"/>
  <c r="AC102" i="43" s="1"/>
  <c r="AE84" i="33" a="1"/>
  <c r="AE84" i="33" s="1"/>
  <c r="AD84" i="33" s="1"/>
  <c r="AC84" i="33" s="1"/>
  <c r="AE16" i="38" a="1"/>
  <c r="AE16" i="38" s="1"/>
  <c r="AD16" i="38" s="1"/>
  <c r="AC16" i="38" s="1"/>
  <c r="AE129" i="52" a="1"/>
  <c r="AE129" i="52" s="1"/>
  <c r="AD129" i="52" s="1"/>
  <c r="AC129" i="52" s="1"/>
  <c r="AE12" i="54" a="1"/>
  <c r="AE12" i="54" s="1"/>
  <c r="AD12" i="54" s="1"/>
  <c r="AC12" i="54" s="1"/>
  <c r="AE42" i="50" a="1"/>
  <c r="AE42" i="50" s="1"/>
  <c r="AD42" i="50" s="1"/>
  <c r="AC42" i="50" s="1"/>
  <c r="AE87" i="43" a="1"/>
  <c r="AE87" i="43" s="1"/>
  <c r="AD87" i="43" s="1"/>
  <c r="AC87" i="43" s="1"/>
  <c r="AE55" i="47" a="1"/>
  <c r="AE55" i="47" s="1"/>
  <c r="AD55" i="47" s="1"/>
  <c r="AC55" i="47" s="1"/>
  <c r="AE9" i="43" a="1"/>
  <c r="AE9" i="43" s="1"/>
  <c r="AD9" i="43" s="1"/>
  <c r="AC9" i="43" s="1"/>
  <c r="AE96" i="12" a="1"/>
  <c r="AE96" i="12" s="1"/>
  <c r="AD96" i="12" s="1"/>
  <c r="AC96" i="12" s="1"/>
  <c r="AE100" i="59" a="1"/>
  <c r="AE100" i="59" s="1"/>
  <c r="AD100" i="59" s="1"/>
  <c r="AC100" i="59" s="1"/>
  <c r="AE39" i="47" a="1"/>
  <c r="AE39" i="47" s="1"/>
  <c r="AD39" i="47" s="1"/>
  <c r="AC39" i="47" s="1"/>
  <c r="AE120" i="31" a="1"/>
  <c r="AE120" i="31" s="1"/>
  <c r="AD120" i="31" s="1"/>
  <c r="AC120" i="31" s="1"/>
  <c r="AE95" i="40" a="1"/>
  <c r="AE95" i="40" s="1"/>
  <c r="AD95" i="40" s="1"/>
  <c r="AC95" i="40" s="1"/>
  <c r="AE80" i="12" a="1"/>
  <c r="AE80" i="12" s="1"/>
  <c r="AD80" i="12" s="1"/>
  <c r="AC80" i="12" s="1"/>
  <c r="AE87" i="37" a="1"/>
  <c r="AE87" i="37" s="1"/>
  <c r="AD87" i="37" s="1"/>
  <c r="AC87" i="37" s="1"/>
  <c r="AE16" i="58" a="1"/>
  <c r="AE16" i="58" s="1"/>
  <c r="AD16" i="58" s="1"/>
  <c r="AC16" i="58" s="1"/>
  <c r="AE113" i="42" a="1"/>
  <c r="AE113" i="42" s="1"/>
  <c r="AD113" i="42" s="1"/>
  <c r="AC113" i="42" s="1"/>
  <c r="AE58" i="42" a="1"/>
  <c r="AE58" i="42" s="1"/>
  <c r="AD58" i="42" s="1"/>
  <c r="AC58" i="42" s="1"/>
  <c r="AE24" i="45" a="1"/>
  <c r="AE24" i="45" s="1"/>
  <c r="AD24" i="45" s="1"/>
  <c r="AC24" i="45" s="1"/>
  <c r="AE118" i="37" a="1"/>
  <c r="AE118" i="37" s="1"/>
  <c r="AD118" i="37" s="1"/>
  <c r="AC118" i="37" s="1"/>
  <c r="AE62" i="48" a="1"/>
  <c r="AE62" i="48" s="1"/>
  <c r="AD62" i="48" s="1"/>
  <c r="AC62" i="48" s="1"/>
  <c r="AE129" i="58" a="1"/>
  <c r="AE129" i="58" s="1"/>
  <c r="AD129" i="58" s="1"/>
  <c r="AC129" i="58" s="1"/>
  <c r="AE30" i="38" a="1"/>
  <c r="AE30" i="38" s="1"/>
  <c r="AD30" i="38" s="1"/>
  <c r="AC30" i="38" s="1"/>
  <c r="AE64" i="38" a="1"/>
  <c r="AE64" i="38" s="1"/>
  <c r="AD64" i="38" s="1"/>
  <c r="AC64" i="38" s="1"/>
  <c r="AE47" i="58" a="1"/>
  <c r="AE47" i="58" s="1"/>
  <c r="AD47" i="58" s="1"/>
  <c r="AC47" i="58" s="1"/>
  <c r="AE79" i="40" a="1"/>
  <c r="AE79" i="40" s="1"/>
  <c r="AD79" i="40" s="1"/>
  <c r="AC79" i="40" s="1"/>
  <c r="AE42" i="48" a="1"/>
  <c r="AE42" i="48" s="1"/>
  <c r="AD42" i="48" s="1"/>
  <c r="AC42" i="48" s="1"/>
  <c r="AE129" i="40" a="1"/>
  <c r="AE129" i="40" s="1"/>
  <c r="AD129" i="40" s="1"/>
  <c r="AC129" i="40" s="1"/>
  <c r="AE110" i="46" a="1"/>
  <c r="AE110" i="46" s="1"/>
  <c r="AD110" i="46" s="1"/>
  <c r="AE14" i="38" a="1"/>
  <c r="AE14" i="38" s="1"/>
  <c r="AD14" i="38" s="1"/>
  <c r="AC14" i="38" s="1"/>
  <c r="AE36" i="31" a="1"/>
  <c r="AE36" i="31" s="1"/>
  <c r="AD36" i="31" s="1"/>
  <c r="AC36" i="31" s="1"/>
  <c r="AE42" i="56" a="1"/>
  <c r="AE42" i="56" s="1"/>
  <c r="AD42" i="56" s="1"/>
  <c r="AC42" i="56" s="1"/>
  <c r="AE104" i="31" a="1"/>
  <c r="AE104" i="31" s="1"/>
  <c r="AD104" i="31" s="1"/>
  <c r="AC104" i="31" s="1"/>
  <c r="AE63" i="38" a="1"/>
  <c r="AE63" i="38" s="1"/>
  <c r="AD63" i="38" s="1"/>
  <c r="AC63" i="38" s="1"/>
  <c r="AE54" i="28" a="1"/>
  <c r="AE54" i="28" s="1"/>
  <c r="AD54" i="28" s="1"/>
  <c r="AC54" i="28" s="1"/>
  <c r="AE12" i="40" a="1"/>
  <c r="AE12" i="40" s="1"/>
  <c r="AD12" i="40" s="1"/>
  <c r="AC12" i="40" s="1"/>
  <c r="AE5" i="49" a="1"/>
  <c r="AE5" i="49" s="1"/>
  <c r="AD5" i="49" s="1"/>
  <c r="AC5" i="49" s="1"/>
  <c r="AE121" i="53" a="1"/>
  <c r="AE121" i="53" s="1"/>
  <c r="AD121" i="53" s="1"/>
  <c r="AC121" i="53" s="1"/>
  <c r="AE57" i="45" a="1"/>
  <c r="AE57" i="45" s="1"/>
  <c r="AD57" i="45" s="1"/>
  <c r="AC57" i="45" s="1"/>
  <c r="AE116" i="39" a="1"/>
  <c r="AE116" i="39" s="1"/>
  <c r="AD116" i="39" s="1"/>
  <c r="AC116" i="39" s="1"/>
  <c r="AE25" i="57" a="1"/>
  <c r="AE25" i="57" s="1"/>
  <c r="AD25" i="57" s="1"/>
  <c r="AC25" i="57" s="1"/>
  <c r="AE112" i="30" a="1"/>
  <c r="AE112" i="30" s="1"/>
  <c r="AD112" i="30" s="1"/>
  <c r="AC112" i="30" s="1"/>
  <c r="AE48" i="46" a="1"/>
  <c r="AE48" i="46" s="1"/>
  <c r="AD48" i="46" s="1"/>
  <c r="AE87" i="49" a="1"/>
  <c r="AE87" i="49" s="1"/>
  <c r="AD87" i="49" s="1"/>
  <c r="AC87" i="49" s="1"/>
  <c r="AE32" i="38" a="1"/>
  <c r="AE32" i="38" s="1"/>
  <c r="AD32" i="38" s="1"/>
  <c r="AC32" i="38" s="1"/>
  <c r="AE67" i="39" a="1"/>
  <c r="AE67" i="39" s="1"/>
  <c r="AD67" i="39" s="1"/>
  <c r="AC67" i="39" s="1"/>
  <c r="AE94" i="40" a="1"/>
  <c r="AE94" i="40" s="1"/>
  <c r="AD94" i="40" s="1"/>
  <c r="AC94" i="40" s="1"/>
  <c r="AE103" i="39" a="1"/>
  <c r="AE103" i="39" s="1"/>
  <c r="AD103" i="39" s="1"/>
  <c r="AC103" i="39" s="1"/>
  <c r="AE3" i="31" a="1"/>
  <c r="AE3" i="31" s="1"/>
  <c r="AD3" i="31" s="1"/>
  <c r="AC3" i="31" s="1"/>
  <c r="AE81" i="12" a="1"/>
  <c r="AE81" i="12" s="1"/>
  <c r="AD81" i="12" s="1"/>
  <c r="AC81" i="12" s="1"/>
  <c r="AE3" i="39" a="1"/>
  <c r="AE3" i="39" s="1"/>
  <c r="AD3" i="39" s="1"/>
  <c r="AC3" i="39" s="1"/>
  <c r="AE105" i="31" a="1"/>
  <c r="AE105" i="31" s="1"/>
  <c r="AD105" i="31" s="1"/>
  <c r="AC105" i="31" s="1"/>
  <c r="AE111" i="42" a="1"/>
  <c r="AE111" i="42" s="1"/>
  <c r="AD111" i="42" s="1"/>
  <c r="AC111" i="42" s="1"/>
  <c r="AE69" i="49" a="1"/>
  <c r="AE69" i="49" s="1"/>
  <c r="AD69" i="49" s="1"/>
  <c r="AC69" i="49" s="1"/>
  <c r="AE94" i="48" a="1"/>
  <c r="AE94" i="48" s="1"/>
  <c r="AD94" i="48" s="1"/>
  <c r="AC94" i="48" s="1"/>
  <c r="AE75" i="30" a="1"/>
  <c r="AE75" i="30" s="1"/>
  <c r="AD75" i="30" s="1"/>
  <c r="AC75" i="30" s="1"/>
  <c r="AE102" i="53" a="1"/>
  <c r="AE102" i="53" s="1"/>
  <c r="AD102" i="53" s="1"/>
  <c r="AC102" i="53" s="1"/>
  <c r="AE89" i="35" a="1"/>
  <c r="AE89" i="35" s="1"/>
  <c r="AD89" i="35" s="1"/>
  <c r="AC89" i="35" s="1"/>
  <c r="AE41" i="57" a="1"/>
  <c r="AE41" i="57" s="1"/>
  <c r="AD41" i="57" s="1"/>
  <c r="AC41" i="57" s="1"/>
  <c r="AE4" i="33" a="1"/>
  <c r="AE4" i="33" s="1"/>
  <c r="AD4" i="33" s="1"/>
  <c r="AC4" i="33" s="1"/>
  <c r="AE32" i="42" a="1"/>
  <c r="AE32" i="42" s="1"/>
  <c r="AD32" i="42" s="1"/>
  <c r="AC32" i="42" s="1"/>
  <c r="AE90" i="40" a="1"/>
  <c r="AE90" i="40" s="1"/>
  <c r="AD90" i="40" s="1"/>
  <c r="AC90" i="40" s="1"/>
  <c r="AE54" i="49" a="1"/>
  <c r="AE54" i="49" s="1"/>
  <c r="AD54" i="49" s="1"/>
  <c r="AC54" i="49" s="1"/>
  <c r="AE118" i="47" a="1"/>
  <c r="AE118" i="47" s="1"/>
  <c r="AD118" i="47" s="1"/>
  <c r="AC118" i="47" s="1"/>
  <c r="AE52" i="43" a="1"/>
  <c r="AE52" i="43" s="1"/>
  <c r="AD52" i="43" s="1"/>
  <c r="AC52" i="43" s="1"/>
  <c r="AE14" i="48" a="1"/>
  <c r="AE14" i="48" s="1"/>
  <c r="AD14" i="48" s="1"/>
  <c r="AC14" i="48" s="1"/>
  <c r="AE66" i="39" a="1"/>
  <c r="AE66" i="39" s="1"/>
  <c r="AD66" i="39" s="1"/>
  <c r="AC66" i="39" s="1"/>
  <c r="AE23" i="57" a="1"/>
  <c r="AE23" i="57" s="1"/>
  <c r="AD23" i="57" s="1"/>
  <c r="AC23" i="57" s="1"/>
  <c r="AE26" i="30" a="1"/>
  <c r="AE26" i="30" s="1"/>
  <c r="AD26" i="30" s="1"/>
  <c r="AC26" i="30" s="1"/>
  <c r="AE128" i="12" a="1"/>
  <c r="AE128" i="12" s="1"/>
  <c r="AD128" i="12" s="1"/>
  <c r="AC128" i="12" s="1"/>
  <c r="AE26" i="52" a="1"/>
  <c r="AE26" i="52" s="1"/>
  <c r="AD26" i="52" s="1"/>
  <c r="AC26" i="52" s="1"/>
  <c r="AE111" i="50" a="1"/>
  <c r="AE111" i="50" s="1"/>
  <c r="AD111" i="50" s="1"/>
  <c r="AC111" i="50" s="1"/>
  <c r="AE31" i="46" a="1"/>
  <c r="AE31" i="46" s="1"/>
  <c r="AD31" i="46" s="1"/>
  <c r="AE30" i="42" a="1"/>
  <c r="AE30" i="42" s="1"/>
  <c r="AD30" i="42" s="1"/>
  <c r="AC30" i="42" s="1"/>
  <c r="AE3" i="41" a="1"/>
  <c r="AE3" i="41" s="1"/>
  <c r="AD3" i="41" s="1"/>
  <c r="AC3" i="41" s="1"/>
  <c r="AE26" i="40" a="1"/>
  <c r="AE26" i="40" s="1"/>
  <c r="AD26" i="40" s="1"/>
  <c r="AC26" i="40" s="1"/>
  <c r="AV107" i="37"/>
  <c r="AV35" i="41"/>
  <c r="AP79" i="47"/>
  <c r="AS79" i="47" s="1"/>
  <c r="AF79" i="47" s="1"/>
  <c r="AD79" i="47" s="1"/>
  <c r="AC79" i="47" s="1"/>
  <c r="AP112" i="48"/>
  <c r="AP109" i="48"/>
  <c r="AP90" i="49"/>
  <c r="AS90" i="49" s="1"/>
  <c r="AF90" i="49" s="1"/>
  <c r="AP94" i="49"/>
  <c r="AS94" i="49" s="1"/>
  <c r="AF94" i="49" s="1"/>
  <c r="AP98" i="49"/>
  <c r="AP80" i="49"/>
  <c r="AS80" i="49" s="1"/>
  <c r="AF80" i="49" s="1"/>
  <c r="AP124" i="49"/>
  <c r="AS124" i="49" s="1"/>
  <c r="AF124" i="49" s="1"/>
  <c r="AP85" i="49"/>
  <c r="AV101" i="50"/>
  <c r="AV37" i="50"/>
  <c r="AV81" i="50"/>
  <c r="AV91" i="50"/>
  <c r="AV17" i="50"/>
  <c r="AV58" i="50"/>
  <c r="AP115" i="50"/>
  <c r="AS115" i="50" s="1"/>
  <c r="AF115" i="50" s="1"/>
  <c r="AD115" i="50" s="1"/>
  <c r="AC115" i="50" s="1"/>
  <c r="AV90" i="51"/>
  <c r="AV12" i="51"/>
  <c r="AP85" i="52"/>
  <c r="AS85" i="52" s="1"/>
  <c r="AF85" i="52" s="1"/>
  <c r="AP92" i="52"/>
  <c r="AP74" i="52"/>
  <c r="AP107" i="52"/>
  <c r="AP102" i="52"/>
  <c r="AS102" i="52" s="1"/>
  <c r="AF102" i="52" s="1"/>
  <c r="AP95" i="52"/>
  <c r="AP72" i="52"/>
  <c r="AS72" i="52" s="1"/>
  <c r="AF72" i="52" s="1"/>
  <c r="AD72" i="52" s="1"/>
  <c r="AC72" i="52" s="1"/>
  <c r="AP86" i="52"/>
  <c r="AS86" i="52" s="1"/>
  <c r="AF86" i="52" s="1"/>
  <c r="AP75" i="52"/>
  <c r="AP120" i="52"/>
  <c r="AS120" i="52" s="1"/>
  <c r="AF120" i="52" s="1"/>
  <c r="AD120" i="52" s="1"/>
  <c r="AC120" i="52" s="1"/>
  <c r="AP122" i="52"/>
  <c r="AV104" i="54"/>
  <c r="AV80" i="55"/>
  <c r="AV8" i="56"/>
  <c r="AV123" i="57"/>
  <c r="AV98" i="59"/>
  <c r="AV41" i="32"/>
  <c r="AP90" i="30"/>
  <c r="AP66" i="28"/>
  <c r="AS66" i="28" s="1"/>
  <c r="AF66" i="28" s="1"/>
  <c r="AE91" i="42" a="1"/>
  <c r="AE91" i="42" s="1"/>
  <c r="AD91" i="42" s="1"/>
  <c r="AC91" i="42" s="1"/>
  <c r="AE43" i="42" a="1"/>
  <c r="AE43" i="42" s="1"/>
  <c r="AD43" i="42" s="1"/>
  <c r="AC43" i="42" s="1"/>
  <c r="AE123" i="42" a="1"/>
  <c r="AE123" i="42" s="1"/>
  <c r="AD123" i="42" s="1"/>
  <c r="AC123" i="42" s="1"/>
  <c r="AE105" i="37" a="1"/>
  <c r="AE105" i="37" s="1"/>
  <c r="AD105" i="37" s="1"/>
  <c r="AC105" i="37" s="1"/>
  <c r="AE33" i="54" a="1"/>
  <c r="AE33" i="54" s="1"/>
  <c r="AD33" i="54" s="1"/>
  <c r="AC33" i="54" s="1"/>
  <c r="AE57" i="43" a="1"/>
  <c r="AE57" i="43" s="1"/>
  <c r="AD57" i="43" s="1"/>
  <c r="AC57" i="43" s="1"/>
  <c r="AE8" i="33" a="1"/>
  <c r="AE8" i="33" s="1"/>
  <c r="AD8" i="33" s="1"/>
  <c r="AC8" i="33" s="1"/>
  <c r="AE113" i="36" a="1"/>
  <c r="AE113" i="36" s="1"/>
  <c r="AD113" i="36" s="1"/>
  <c r="AC113" i="36" s="1"/>
  <c r="AE63" i="30" a="1"/>
  <c r="AE63" i="30" s="1"/>
  <c r="AD63" i="30" s="1"/>
  <c r="AC63" i="30" s="1"/>
  <c r="AE55" i="51" a="1"/>
  <c r="AE55" i="51" s="1"/>
  <c r="AD55" i="51" s="1"/>
  <c r="AC55" i="51" s="1"/>
  <c r="AE62" i="46" a="1"/>
  <c r="AE62" i="46" s="1"/>
  <c r="AD62" i="46" s="1"/>
  <c r="AE28" i="38" a="1"/>
  <c r="AE28" i="38" s="1"/>
  <c r="AD28" i="38" s="1"/>
  <c r="AC28" i="38" s="1"/>
  <c r="AE20" i="35" a="1"/>
  <c r="AE20" i="35" s="1"/>
  <c r="AD20" i="35" s="1"/>
  <c r="AC20" i="35" s="1"/>
  <c r="AV79" i="32"/>
  <c r="AP66" i="30"/>
  <c r="AS66" i="30" s="1"/>
  <c r="AF66" i="30" s="1"/>
  <c r="AD66" i="30" s="1"/>
  <c r="AC66" i="30" s="1"/>
  <c r="AP87" i="30"/>
  <c r="AS87" i="30" s="1"/>
  <c r="AF87" i="30" s="1"/>
  <c r="AP117" i="28"/>
  <c r="AS117" i="28" s="1"/>
  <c r="AF117" i="28" s="1"/>
  <c r="AE19" i="39" a="1"/>
  <c r="AE19" i="39" s="1"/>
  <c r="AD19" i="39" s="1"/>
  <c r="AC19" i="39" s="1"/>
  <c r="AE99" i="43" a="1"/>
  <c r="AE99" i="43" s="1"/>
  <c r="AD99" i="43" s="1"/>
  <c r="AC99" i="43" s="1"/>
  <c r="AE43" i="58" a="1"/>
  <c r="AE43" i="58" s="1"/>
  <c r="AD43" i="58" s="1"/>
  <c r="AC43" i="58" s="1"/>
  <c r="AE39" i="37" a="1"/>
  <c r="AE39" i="37" s="1"/>
  <c r="AD39" i="37" s="1"/>
  <c r="AC39" i="37" s="1"/>
  <c r="AE7" i="45" a="1"/>
  <c r="AE7" i="45" s="1"/>
  <c r="AD7" i="45" s="1"/>
  <c r="AC7" i="45" s="1"/>
  <c r="AE9" i="41" a="1"/>
  <c r="AE9" i="41" s="1"/>
  <c r="AD9" i="41" s="1"/>
  <c r="AC9" i="41" s="1"/>
  <c r="AE84" i="45" a="1"/>
  <c r="AE84" i="45" s="1"/>
  <c r="AD84" i="45" s="1"/>
  <c r="AC84" i="45" s="1"/>
  <c r="AE92" i="42" a="1"/>
  <c r="AE92" i="42" s="1"/>
  <c r="AD92" i="42" s="1"/>
  <c r="AC92" i="42" s="1"/>
  <c r="AE60" i="40" a="1"/>
  <c r="AE60" i="40" s="1"/>
  <c r="AD60" i="40" s="1"/>
  <c r="AC60" i="40" s="1"/>
  <c r="AE87" i="28" a="1"/>
  <c r="AE87" i="28" s="1"/>
  <c r="AD87" i="28" s="1"/>
  <c r="AC87" i="28" s="1"/>
  <c r="AE112" i="50" a="1"/>
  <c r="AE112" i="50" s="1"/>
  <c r="AD112" i="50" s="1"/>
  <c r="AC112" i="50" s="1"/>
  <c r="AE72" i="35" a="1"/>
  <c r="AE72" i="35" s="1"/>
  <c r="AD72" i="35" s="1"/>
  <c r="AC72" i="35" s="1"/>
  <c r="AE80" i="42" a="1"/>
  <c r="AE80" i="42" s="1"/>
  <c r="AD80" i="42" s="1"/>
  <c r="AC80" i="42" s="1"/>
  <c r="AE110" i="30" a="1"/>
  <c r="AE110" i="30" s="1"/>
  <c r="AD110" i="30" s="1"/>
  <c r="AC110" i="30" s="1"/>
  <c r="AE103" i="59" a="1"/>
  <c r="AE103" i="59" s="1"/>
  <c r="AD103" i="59" s="1"/>
  <c r="AC103" i="59" s="1"/>
  <c r="AE105" i="51" a="1"/>
  <c r="AE105" i="51" s="1"/>
  <c r="AD105" i="51" s="1"/>
  <c r="AC105" i="51" s="1"/>
  <c r="AE12" i="50" a="1"/>
  <c r="AE12" i="50" s="1"/>
  <c r="AD12" i="50" s="1"/>
  <c r="AC12" i="50" s="1"/>
  <c r="AE25" i="41" a="1"/>
  <c r="AE25" i="41" s="1"/>
  <c r="AD25" i="41" s="1"/>
  <c r="AC25" i="41" s="1"/>
  <c r="AE46" i="34" a="1"/>
  <c r="AE46" i="34" s="1"/>
  <c r="AD46" i="34" s="1"/>
  <c r="AC46" i="34" s="1"/>
  <c r="AP68" i="28"/>
  <c r="AS68" i="28" s="1"/>
  <c r="AF68" i="28" s="1"/>
  <c r="AE91" i="38" a="1"/>
  <c r="AE91" i="38" s="1"/>
  <c r="AD91" i="38" s="1"/>
  <c r="AC91" i="38" s="1"/>
  <c r="AE51" i="41" a="1"/>
  <c r="AE51" i="41" s="1"/>
  <c r="AD51" i="41" s="1"/>
  <c r="AC51" i="41" s="1"/>
  <c r="AE59" i="40" a="1"/>
  <c r="AE59" i="40" s="1"/>
  <c r="AD59" i="40" s="1"/>
  <c r="AC59" i="40" s="1"/>
  <c r="AE120" i="39" a="1"/>
  <c r="AE120" i="39" s="1"/>
  <c r="AD120" i="39" s="1"/>
  <c r="AC120" i="39" s="1"/>
  <c r="AE68" i="47" a="1"/>
  <c r="AE68" i="47" s="1"/>
  <c r="AD68" i="47" s="1"/>
  <c r="AC68" i="47" s="1"/>
  <c r="AE15" i="42" a="1"/>
  <c r="AE15" i="42" s="1"/>
  <c r="AD15" i="42" s="1"/>
  <c r="AC15" i="42" s="1"/>
  <c r="AE32" i="46" a="1"/>
  <c r="AE32" i="46" s="1"/>
  <c r="AD32" i="46" s="1"/>
  <c r="AE40" i="47" a="1"/>
  <c r="AE40" i="47" s="1"/>
  <c r="AD40" i="47" s="1"/>
  <c r="AC40" i="47" s="1"/>
  <c r="AE11" i="40" a="1"/>
  <c r="AE11" i="40" s="1"/>
  <c r="AD11" i="40" s="1"/>
  <c r="AC11" i="40" s="1"/>
  <c r="AE4" i="43" a="1"/>
  <c r="AE4" i="43" s="1"/>
  <c r="AD4" i="43" s="1"/>
  <c r="AC4" i="43" s="1"/>
  <c r="AE74" i="40" a="1"/>
  <c r="AE74" i="40" s="1"/>
  <c r="AD74" i="40" s="1"/>
  <c r="AC74" i="40" s="1"/>
  <c r="AE5" i="39" a="1"/>
  <c r="AE5" i="39" s="1"/>
  <c r="AD5" i="39" s="1"/>
  <c r="AC5" i="39" s="1"/>
  <c r="AE104" i="39" a="1"/>
  <c r="AE104" i="39" s="1"/>
  <c r="AD104" i="39" s="1"/>
  <c r="AC104" i="39" s="1"/>
  <c r="AE40" i="39" a="1"/>
  <c r="AE40" i="39" s="1"/>
  <c r="AD40" i="39" s="1"/>
  <c r="AC40" i="39" s="1"/>
  <c r="AE68" i="45" a="1"/>
  <c r="AE68" i="45" s="1"/>
  <c r="AD68" i="45" s="1"/>
  <c r="AC68" i="45" s="1"/>
  <c r="AE26" i="32" a="1"/>
  <c r="AE26" i="32" s="1"/>
  <c r="AD26" i="32" s="1"/>
  <c r="AC26" i="32" s="1"/>
  <c r="AV88" i="36"/>
  <c r="AE99" i="39" a="1"/>
  <c r="AE99" i="39" s="1"/>
  <c r="AD99" i="39" s="1"/>
  <c r="AC99" i="39" s="1"/>
  <c r="AE70" i="39" a="1"/>
  <c r="AE70" i="39" s="1"/>
  <c r="AD70" i="39" s="1"/>
  <c r="AC70" i="39" s="1"/>
  <c r="AE14" i="42" a="1"/>
  <c r="AE14" i="42" s="1"/>
  <c r="AD14" i="42" s="1"/>
  <c r="AC14" i="42" s="1"/>
  <c r="AE20" i="41" a="1"/>
  <c r="AE20" i="41" s="1"/>
  <c r="AD20" i="41" s="1"/>
  <c r="AC20" i="41" s="1"/>
  <c r="AE48" i="58" a="1"/>
  <c r="AE48" i="58" s="1"/>
  <c r="AD48" i="58" s="1"/>
  <c r="AC48" i="58" s="1"/>
  <c r="AE97" i="50" a="1"/>
  <c r="AE97" i="50" s="1"/>
  <c r="AD97" i="50" s="1"/>
  <c r="AC97" i="50" s="1"/>
  <c r="AE9" i="51" a="1"/>
  <c r="AE9" i="51" s="1"/>
  <c r="AD9" i="51" s="1"/>
  <c r="AC9" i="51" s="1"/>
  <c r="AE5" i="59" a="1"/>
  <c r="AE5" i="59" s="1"/>
  <c r="AD5" i="59" s="1"/>
  <c r="AC5" i="59" s="1"/>
  <c r="AE121" i="57" a="1"/>
  <c r="AE121" i="57" s="1"/>
  <c r="AD121" i="57" s="1"/>
  <c r="AC121" i="57" s="1"/>
  <c r="AE69" i="43" a="1"/>
  <c r="AE69" i="43" s="1"/>
  <c r="AD69" i="43" s="1"/>
  <c r="AC69" i="43" s="1"/>
  <c r="AE105" i="41" a="1"/>
  <c r="AE105" i="41" s="1"/>
  <c r="AD105" i="41" s="1"/>
  <c r="AC105" i="41" s="1"/>
  <c r="AE69" i="45" a="1"/>
  <c r="AE69" i="45" s="1"/>
  <c r="AD69" i="45" s="1"/>
  <c r="AC69" i="45" s="1"/>
  <c r="AE16" i="52" a="1"/>
  <c r="AE16" i="52" s="1"/>
  <c r="AD16" i="52" s="1"/>
  <c r="AC16" i="52" s="1"/>
  <c r="AE128" i="34" a="1"/>
  <c r="AE128" i="34" s="1"/>
  <c r="AD128" i="34" s="1"/>
  <c r="AC128" i="34" s="1"/>
  <c r="AE124" i="46" a="1"/>
  <c r="AE124" i="46" s="1"/>
  <c r="AD124" i="46" s="1"/>
  <c r="D122" i="51"/>
  <c r="D89" i="56"/>
  <c r="AP101" i="28"/>
  <c r="AS101" i="28" s="1"/>
  <c r="AF101" i="28" s="1"/>
  <c r="AP79" i="28"/>
  <c r="AS79" i="28" s="1"/>
  <c r="AF79" i="28" s="1"/>
  <c r="AD79" i="28" s="1"/>
  <c r="AC79" i="28" s="1"/>
  <c r="AP92" i="47"/>
  <c r="AS92" i="47" s="1"/>
  <c r="AF92" i="47" s="1"/>
  <c r="AP123" i="47"/>
  <c r="AS123" i="47" s="1"/>
  <c r="AF123" i="47" s="1"/>
  <c r="AV48" i="49"/>
  <c r="AV129" i="49"/>
  <c r="AV78" i="49"/>
  <c r="AV40" i="49"/>
  <c r="AV84" i="49"/>
  <c r="AV15" i="49"/>
  <c r="AV69" i="49"/>
  <c r="AP104" i="49"/>
  <c r="AP81" i="49"/>
  <c r="AP106" i="49"/>
  <c r="AP126" i="49"/>
  <c r="AS126" i="49" s="1"/>
  <c r="AF126" i="49" s="1"/>
  <c r="AP84" i="49"/>
  <c r="AP92" i="49"/>
  <c r="AS92" i="49" s="1"/>
  <c r="AF92" i="49" s="1"/>
  <c r="AP123" i="49"/>
  <c r="AS123" i="49" s="1"/>
  <c r="AF123" i="49" s="1"/>
  <c r="AV32" i="50"/>
  <c r="AP129" i="50"/>
  <c r="AP91" i="50"/>
  <c r="AP120" i="50"/>
  <c r="AS120" i="50" s="1"/>
  <c r="AF120" i="50" s="1"/>
  <c r="AD120" i="50" s="1"/>
  <c r="AC120" i="50" s="1"/>
  <c r="AP107" i="50"/>
  <c r="AP112" i="50"/>
  <c r="AP93" i="50"/>
  <c r="AP99" i="50"/>
  <c r="AS99" i="50" s="1"/>
  <c r="AF99" i="50" s="1"/>
  <c r="AP88" i="50"/>
  <c r="AS88" i="50" s="1"/>
  <c r="AF88" i="50" s="1"/>
  <c r="AP78" i="50"/>
  <c r="AP66" i="50"/>
  <c r="AS66" i="50" s="1"/>
  <c r="AF66" i="50" s="1"/>
  <c r="AD66" i="50" s="1"/>
  <c r="AC66" i="50" s="1"/>
  <c r="AP73" i="50"/>
  <c r="AS73" i="50" s="1"/>
  <c r="AF73" i="50" s="1"/>
  <c r="AP111" i="50"/>
  <c r="AP67" i="50"/>
  <c r="AS67" i="50" s="1"/>
  <c r="AF67" i="50" s="1"/>
  <c r="AP75" i="50"/>
  <c r="AP70" i="50"/>
  <c r="AS70" i="50" s="1"/>
  <c r="AF70" i="50" s="1"/>
  <c r="AP87" i="50"/>
  <c r="AS87" i="50" s="1"/>
  <c r="AF87" i="50" s="1"/>
  <c r="AD87" i="50" s="1"/>
  <c r="AC87" i="50" s="1"/>
  <c r="AV29" i="51"/>
  <c r="AV34" i="51"/>
  <c r="AV5" i="51"/>
  <c r="AV20" i="51"/>
  <c r="AP107" i="51"/>
  <c r="AS107" i="51" s="1"/>
  <c r="AF107" i="51" s="1"/>
  <c r="AP89" i="51"/>
  <c r="AP125" i="51"/>
  <c r="AP91" i="51"/>
  <c r="AS91" i="51" s="1"/>
  <c r="AF91" i="51" s="1"/>
  <c r="AP102" i="51"/>
  <c r="AP94" i="51"/>
  <c r="AP103" i="51"/>
  <c r="AP109" i="51"/>
  <c r="AS109" i="51" s="1"/>
  <c r="AF109" i="51" s="1"/>
  <c r="AP117" i="51"/>
  <c r="AP77" i="51"/>
  <c r="AP93" i="51"/>
  <c r="AP120" i="51"/>
  <c r="AP96" i="51"/>
  <c r="AP90" i="51"/>
  <c r="AS90" i="51" s="1"/>
  <c r="AF90" i="51" s="1"/>
  <c r="AD90" i="51" s="1"/>
  <c r="AC90" i="51" s="1"/>
  <c r="AP74" i="51"/>
  <c r="AS74" i="51" s="1"/>
  <c r="AF74" i="51" s="1"/>
  <c r="AD74" i="51" s="1"/>
  <c r="AC74" i="51" s="1"/>
  <c r="AP67" i="51"/>
  <c r="AP69" i="51"/>
  <c r="AP70" i="51"/>
  <c r="AP116" i="51"/>
  <c r="AV23" i="52"/>
  <c r="AV44" i="52"/>
  <c r="AV10" i="52"/>
  <c r="AV26" i="52"/>
  <c r="AV101" i="52"/>
  <c r="AV75" i="52"/>
  <c r="AV80" i="52"/>
  <c r="AV103" i="52"/>
  <c r="AP71" i="52"/>
  <c r="AS71" i="52" s="1"/>
  <c r="AF71" i="52" s="1"/>
  <c r="AP106" i="52"/>
  <c r="AP67" i="52"/>
  <c r="AS67" i="52" s="1"/>
  <c r="AF67" i="52" s="1"/>
  <c r="AD67" i="52" s="1"/>
  <c r="AC67" i="52" s="1"/>
  <c r="AP94" i="52"/>
  <c r="AP112" i="52"/>
  <c r="AP82" i="52"/>
  <c r="AP76" i="52"/>
  <c r="AP126" i="52"/>
  <c r="AP104" i="52"/>
  <c r="AP69" i="52"/>
  <c r="AS69" i="52" s="1"/>
  <c r="AF69" i="52" s="1"/>
  <c r="AD69" i="52" s="1"/>
  <c r="AC69" i="52" s="1"/>
  <c r="AP118" i="52"/>
  <c r="AS118" i="52" s="1"/>
  <c r="AF118" i="52" s="1"/>
  <c r="AP124" i="52"/>
  <c r="AP117" i="52"/>
  <c r="AS117" i="52" s="1"/>
  <c r="AF117" i="52" s="1"/>
  <c r="AD117" i="52" s="1"/>
  <c r="AC117" i="52" s="1"/>
  <c r="AP90" i="52"/>
  <c r="AP83" i="52"/>
  <c r="AS83" i="52" s="1"/>
  <c r="AF83" i="52" s="1"/>
  <c r="AP111" i="52"/>
  <c r="AP77" i="52"/>
  <c r="AP91" i="52"/>
  <c r="AV4" i="53"/>
  <c r="AE57" i="28" a="1"/>
  <c r="AE57" i="28" s="1"/>
  <c r="AD57" i="28" s="1"/>
  <c r="AC57" i="28" s="1"/>
  <c r="AE35" i="59" a="1"/>
  <c r="AE35" i="59" s="1"/>
  <c r="AD35" i="59" s="1"/>
  <c r="AC35" i="59" s="1"/>
  <c r="AP69" i="30"/>
  <c r="AS69" i="30" s="1"/>
  <c r="AF69" i="30" s="1"/>
  <c r="AV53" i="37"/>
  <c r="AP93" i="48"/>
  <c r="AV8" i="49"/>
  <c r="AP103" i="49"/>
  <c r="AP121" i="49"/>
  <c r="AP70" i="49"/>
  <c r="AP110" i="49"/>
  <c r="AP111" i="49"/>
  <c r="AS111" i="49" s="1"/>
  <c r="AF111" i="49" s="1"/>
  <c r="AP88" i="49"/>
  <c r="AP129" i="49"/>
  <c r="AV103" i="50"/>
  <c r="AV78" i="50"/>
  <c r="AV127" i="50"/>
  <c r="AP83" i="50"/>
  <c r="AS83" i="50" s="1"/>
  <c r="AF83" i="50" s="1"/>
  <c r="AV47" i="51"/>
  <c r="AV104" i="51"/>
  <c r="AP79" i="51"/>
  <c r="AS79" i="51" s="1"/>
  <c r="AF79" i="51" s="1"/>
  <c r="AD79" i="51" s="1"/>
  <c r="AC79" i="51" s="1"/>
  <c r="AP67" i="53"/>
  <c r="AV48" i="54"/>
  <c r="BE2" i="58" l="1" a="1"/>
  <c r="BE2" i="58" s="1"/>
  <c r="BF114" i="59" a="1"/>
  <c r="BF114" i="59" s="1"/>
  <c r="BF106" i="59" a="1"/>
  <c r="BF106" i="59" s="1"/>
  <c r="BG114" i="59" a="1"/>
  <c r="BG114" i="59" s="1"/>
  <c r="BF90" i="57" a="1"/>
  <c r="BF90" i="57" s="1"/>
  <c r="BF90" i="59" a="1"/>
  <c r="BF90" i="59" s="1"/>
  <c r="BG106" i="59" a="1"/>
  <c r="BG106" i="59" s="1"/>
  <c r="BE58" i="55" a="1"/>
  <c r="BE58" i="55" s="1"/>
  <c r="BF82" i="59" a="1"/>
  <c r="BF82" i="59" s="1"/>
  <c r="BG2" i="59" a="1"/>
  <c r="BG2" i="59" s="1"/>
  <c r="BG122" i="53" a="1"/>
  <c r="BG122" i="53" s="1"/>
  <c r="BE42" i="59" a="1"/>
  <c r="BE42" i="59" s="1"/>
  <c r="BE98" i="55" a="1"/>
  <c r="BE98" i="55" s="1"/>
  <c r="BF82" i="57" a="1"/>
  <c r="BF82" i="57" s="1"/>
  <c r="BF2" i="54" a="1"/>
  <c r="BF2" i="54" s="1"/>
  <c r="BF58" i="55" a="1"/>
  <c r="BF58" i="55" s="1"/>
  <c r="BF50" i="59" a="1"/>
  <c r="BF50" i="59" s="1"/>
  <c r="BF10" i="58" a="1"/>
  <c r="BF10" i="58" s="1"/>
  <c r="BE50" i="58" a="1"/>
  <c r="BE50" i="58" s="1"/>
  <c r="BG58" i="55" a="1"/>
  <c r="BG58" i="55" s="1"/>
  <c r="BF66" i="58" a="1"/>
  <c r="BF66" i="58" s="1"/>
  <c r="BE10" i="58" a="1"/>
  <c r="BE10" i="58" s="1"/>
  <c r="BF122" i="59" a="1"/>
  <c r="BF122" i="59" s="1"/>
  <c r="BG58" i="59" a="1"/>
  <c r="BG58" i="59" s="1"/>
  <c r="BE66" i="59" a="1"/>
  <c r="BE66" i="59" s="1"/>
  <c r="BF122" i="58" a="1"/>
  <c r="BF122" i="58" s="1"/>
  <c r="BE42" i="53" a="1"/>
  <c r="BE42" i="53" s="1"/>
  <c r="BF2" i="59" a="1"/>
  <c r="BF2" i="59" s="1"/>
  <c r="BG74" i="59" a="1"/>
  <c r="BG74" i="59" s="1"/>
  <c r="BE58" i="59" a="1"/>
  <c r="BE58" i="59" s="1"/>
  <c r="BE74" i="58" a="1"/>
  <c r="BE74" i="58" s="1"/>
  <c r="BF34" i="52" a="1"/>
  <c r="BF34" i="52" s="1"/>
  <c r="BE50" i="53" a="1"/>
  <c r="BE50" i="53" s="1"/>
  <c r="BE2" i="54" a="1"/>
  <c r="BE2" i="54" s="1"/>
  <c r="BF82" i="50" a="1"/>
  <c r="BF82" i="50" s="1"/>
  <c r="BG106" i="57" a="1"/>
  <c r="BG106" i="57" s="1"/>
  <c r="W104" i="12"/>
  <c r="Z68" i="12"/>
  <c r="AZ68" i="12" s="1"/>
  <c r="BD127" i="12" a="1"/>
  <c r="BD127" i="12" s="1"/>
  <c r="BE90" i="59" a="1"/>
  <c r="BE90" i="59" s="1"/>
  <c r="P104" i="12"/>
  <c r="W68" i="12"/>
  <c r="BE122" i="59" a="1"/>
  <c r="BE122" i="59" s="1"/>
  <c r="Q104" i="12"/>
  <c r="BA104" i="12" s="1"/>
  <c r="BD56" i="12" a="1"/>
  <c r="BD56" i="12" s="1"/>
  <c r="BG74" i="51" a="1"/>
  <c r="BG74" i="51" s="1"/>
  <c r="BD82" i="12" a="1"/>
  <c r="BD82" i="12" s="1"/>
  <c r="BD59" i="12" a="1"/>
  <c r="BD59" i="12" s="1"/>
  <c r="BF2" i="47" a="1"/>
  <c r="BF2" i="47" s="1"/>
  <c r="BE114" i="57" a="1"/>
  <c r="BE114" i="57" s="1"/>
  <c r="BD111" i="12" a="1"/>
  <c r="BD111" i="12" s="1"/>
  <c r="S102" i="12"/>
  <c r="BF106" i="50" a="1"/>
  <c r="BF106" i="50" s="1"/>
  <c r="BF18" i="53" a="1"/>
  <c r="BF18" i="53" s="1"/>
  <c r="BE50" i="57" a="1"/>
  <c r="BE50" i="57" s="1"/>
  <c r="BG90" i="59" a="1"/>
  <c r="BG90" i="59" s="1"/>
  <c r="BF26" i="59" a="1"/>
  <c r="BF26" i="59" s="1"/>
  <c r="Z70" i="12"/>
  <c r="AZ70" i="12" s="1"/>
  <c r="BG34" i="52" a="1"/>
  <c r="BG34" i="52" s="1"/>
  <c r="BG58" i="58" a="1"/>
  <c r="BG58" i="58" s="1"/>
  <c r="BG122" i="58" a="1"/>
  <c r="BG122" i="58" s="1"/>
  <c r="BG50" i="58" a="1"/>
  <c r="BG50" i="58" s="1"/>
  <c r="BG114" i="58" a="1"/>
  <c r="BG114" i="58" s="1"/>
  <c r="BF98" i="55" a="1"/>
  <c r="BF98" i="55" s="1"/>
  <c r="BE122" i="49" a="1"/>
  <c r="BE122" i="49" s="1"/>
  <c r="BF34" i="55" a="1"/>
  <c r="BF34" i="55" s="1"/>
  <c r="BE114" i="55" a="1"/>
  <c r="BE114" i="55" s="1"/>
  <c r="BF26" i="52" a="1"/>
  <c r="BF26" i="52" s="1"/>
  <c r="BE10" i="59" a="1"/>
  <c r="BE10" i="59" s="1"/>
  <c r="BF58" i="57" a="1"/>
  <c r="BF58" i="57" s="1"/>
  <c r="BG2" i="58" a="1"/>
  <c r="BG2" i="58" s="1"/>
  <c r="BE26" i="50" a="1"/>
  <c r="BE26" i="50" s="1"/>
  <c r="BF106" i="52" a="1"/>
  <c r="BF106" i="52" s="1"/>
  <c r="BG106" i="54" a="1"/>
  <c r="BG106" i="54" s="1"/>
  <c r="BE90" i="57" a="1"/>
  <c r="BE90" i="57" s="1"/>
  <c r="BF10" i="59" a="1"/>
  <c r="BF10" i="59" s="1"/>
  <c r="BF42" i="53" a="1"/>
  <c r="BF42" i="53" s="1"/>
  <c r="BF74" i="55" a="1"/>
  <c r="BF74" i="55" s="1"/>
  <c r="BE10" i="52" a="1"/>
  <c r="BE10" i="52" s="1"/>
  <c r="BF34" i="53" a="1"/>
  <c r="BF34" i="53" s="1"/>
  <c r="BF42" i="57" a="1"/>
  <c r="BF42" i="57" s="1"/>
  <c r="BE74" i="52" a="1"/>
  <c r="BE74" i="52" s="1"/>
  <c r="BG122" i="55" a="1"/>
  <c r="BG122" i="55" s="1"/>
  <c r="BF34" i="58" a="1"/>
  <c r="BF34" i="58" s="1"/>
  <c r="BF74" i="59" a="1"/>
  <c r="BF74" i="59" s="1"/>
  <c r="BE34" i="59" a="1"/>
  <c r="BE34" i="59" s="1"/>
  <c r="BF34" i="51" a="1"/>
  <c r="BF34" i="51" s="1"/>
  <c r="BG98" i="59" a="1"/>
  <c r="BG98" i="59" s="1"/>
  <c r="BE122" i="53" a="1"/>
  <c r="BE122" i="53" s="1"/>
  <c r="BF42" i="59" a="1"/>
  <c r="BF42" i="59" s="1"/>
  <c r="BG42" i="59" a="1"/>
  <c r="BG42" i="59" s="1"/>
  <c r="BE26" i="52" a="1"/>
  <c r="BE26" i="52" s="1"/>
  <c r="BF26" i="53" a="1"/>
  <c r="BF26" i="53" s="1"/>
  <c r="BG10" i="54" a="1"/>
  <c r="BG10" i="54" s="1"/>
  <c r="BE114" i="59" a="1"/>
  <c r="BE114" i="59" s="1"/>
  <c r="BF114" i="55" a="1"/>
  <c r="BF114" i="55" s="1"/>
  <c r="BG98" i="58" a="1"/>
  <c r="BG98" i="58" s="1"/>
  <c r="BG106" i="58" a="1"/>
  <c r="BG106" i="58" s="1"/>
  <c r="BG26" i="59" a="1"/>
  <c r="BG26" i="59" s="1"/>
  <c r="BE26" i="58" a="1"/>
  <c r="BE26" i="58" s="1"/>
  <c r="BF42" i="55" a="1"/>
  <c r="BF42" i="55" s="1"/>
  <c r="BE18" i="59" a="1"/>
  <c r="BE18" i="59" s="1"/>
  <c r="BG34" i="59" a="1"/>
  <c r="BG34" i="59" s="1"/>
  <c r="BF66" i="59" a="1"/>
  <c r="BF66" i="59" s="1"/>
  <c r="BE34" i="57" a="1"/>
  <c r="BE34" i="57" s="1"/>
  <c r="BE42" i="58" a="1"/>
  <c r="BE42" i="58" s="1"/>
  <c r="BE106" i="59" a="1"/>
  <c r="BE106" i="59" s="1"/>
  <c r="BF66" i="54" a="1"/>
  <c r="BF66" i="54" s="1"/>
  <c r="BG26" i="57" a="1"/>
  <c r="BG26" i="57" s="1"/>
  <c r="BF74" i="58" a="1"/>
  <c r="BF74" i="58" s="1"/>
  <c r="BG90" i="58" a="1"/>
  <c r="BG90" i="58" s="1"/>
  <c r="BF58" i="59" a="1"/>
  <c r="BF58" i="59" s="1"/>
  <c r="BE98" i="59" a="1"/>
  <c r="BE98" i="59" s="1"/>
  <c r="BF90" i="52" a="1"/>
  <c r="BF90" i="52" s="1"/>
  <c r="BG42" i="55" a="1"/>
  <c r="BG42" i="55" s="1"/>
  <c r="BG10" i="58" a="1"/>
  <c r="BG10" i="58" s="1"/>
  <c r="BE26" i="57" a="1"/>
  <c r="BE26" i="57" s="1"/>
  <c r="BF18" i="59" a="1"/>
  <c r="BF18" i="59" s="1"/>
  <c r="BE114" i="54" a="1"/>
  <c r="BE114" i="54" s="1"/>
  <c r="BF10" i="54" a="1"/>
  <c r="BF10" i="54" s="1"/>
  <c r="BF98" i="59" a="1"/>
  <c r="BF98" i="59" s="1"/>
  <c r="BE26" i="59" a="1"/>
  <c r="BE26" i="59" s="1"/>
  <c r="BG18" i="47" a="1"/>
  <c r="BG18" i="47" s="1"/>
  <c r="BF42" i="54" a="1"/>
  <c r="BF42" i="54" s="1"/>
  <c r="BE42" i="54" a="1"/>
  <c r="BE42" i="54" s="1"/>
  <c r="BG34" i="58" a="1"/>
  <c r="BG34" i="58" s="1"/>
  <c r="BG26" i="58" a="1"/>
  <c r="BG26" i="58" s="1"/>
  <c r="BF2" i="58" a="1"/>
  <c r="BF2" i="58" s="1"/>
  <c r="BF26" i="58" a="1"/>
  <c r="BF26" i="58" s="1"/>
  <c r="BG82" i="59" a="1"/>
  <c r="BG82" i="59" s="1"/>
  <c r="BE34" i="54" a="1"/>
  <c r="BE34" i="54" s="1"/>
  <c r="BF106" i="47" a="1"/>
  <c r="BF106" i="47" s="1"/>
  <c r="BF122" i="48" a="1"/>
  <c r="BF122" i="48" s="1"/>
  <c r="BE90" i="54" a="1"/>
  <c r="BE90" i="54" s="1"/>
  <c r="BG106" i="55" a="1"/>
  <c r="BG106" i="55" s="1"/>
  <c r="BE66" i="57" a="1"/>
  <c r="BE66" i="57" s="1"/>
  <c r="BE58" i="57" a="1"/>
  <c r="BE58" i="57" s="1"/>
  <c r="BF58" i="58" a="1"/>
  <c r="BF58" i="58" s="1"/>
  <c r="BF42" i="58" a="1"/>
  <c r="BF42" i="58" s="1"/>
  <c r="BE50" i="59" a="1"/>
  <c r="BE50" i="59" s="1"/>
  <c r="BE10" i="49" a="1"/>
  <c r="BE10" i="49" s="1"/>
  <c r="BG74" i="53" a="1"/>
  <c r="BG74" i="53" s="1"/>
  <c r="BE106" i="58" a="1"/>
  <c r="BE106" i="58" s="1"/>
  <c r="BG18" i="59" a="1"/>
  <c r="BG18" i="59" s="1"/>
  <c r="BG50" i="52" a="1"/>
  <c r="BG50" i="52" s="1"/>
  <c r="BE106" i="57" a="1"/>
  <c r="BE106" i="57" s="1"/>
  <c r="BG42" i="58" a="1"/>
  <c r="BG42" i="58" s="1"/>
  <c r="BG66" i="59" a="1"/>
  <c r="BG66" i="59" s="1"/>
  <c r="BE82" i="50" a="1"/>
  <c r="BE82" i="50" s="1"/>
  <c r="BE50" i="49" a="1"/>
  <c r="BE50" i="49" s="1"/>
  <c r="BG114" i="52" a="1"/>
  <c r="BG114" i="52" s="1"/>
  <c r="BF122" i="54" a="1"/>
  <c r="BF122" i="54" s="1"/>
  <c r="BG90" i="57" a="1"/>
  <c r="BG90" i="57" s="1"/>
  <c r="BE90" i="58" a="1"/>
  <c r="BE90" i="58" s="1"/>
  <c r="BF106" i="58" a="1"/>
  <c r="BF106" i="58" s="1"/>
  <c r="BF90" i="58" a="1"/>
  <c r="BF90" i="58" s="1"/>
  <c r="BG18" i="50" a="1"/>
  <c r="BG18" i="50" s="1"/>
  <c r="BE74" i="53" a="1"/>
  <c r="BE74" i="53" s="1"/>
  <c r="BG50" i="54" a="1"/>
  <c r="BG50" i="54" s="1"/>
  <c r="BE10" i="55" a="1"/>
  <c r="BE10" i="55" s="1"/>
  <c r="BE34" i="55" a="1"/>
  <c r="BE34" i="55" s="1"/>
  <c r="BF26" i="57" a="1"/>
  <c r="BF26" i="57" s="1"/>
  <c r="BG34" i="57" a="1"/>
  <c r="BG34" i="57" s="1"/>
  <c r="BF50" i="58" a="1"/>
  <c r="BF50" i="58" s="1"/>
  <c r="BG50" i="59" a="1"/>
  <c r="BG50" i="59" s="1"/>
  <c r="BG82" i="51" a="1"/>
  <c r="BG82" i="51" s="1"/>
  <c r="BG122" i="59" a="1"/>
  <c r="BG122" i="59" s="1"/>
  <c r="BE2" i="59" a="1"/>
  <c r="BE2" i="59" s="1"/>
  <c r="BF10" i="55" a="1"/>
  <c r="BF10" i="55" s="1"/>
  <c r="BF122" i="57" a="1"/>
  <c r="BF122" i="57" s="1"/>
  <c r="BE74" i="57" a="1"/>
  <c r="BE74" i="57" s="1"/>
  <c r="BG74" i="58" a="1"/>
  <c r="BG74" i="58" s="1"/>
  <c r="BE82" i="59" a="1"/>
  <c r="BE82" i="59" s="1"/>
  <c r="BF90" i="46" a="1"/>
  <c r="BF90" i="46" s="1"/>
  <c r="BG10" i="57" a="1"/>
  <c r="BG10" i="57" s="1"/>
  <c r="BE34" i="58" a="1"/>
  <c r="BE34" i="58" s="1"/>
  <c r="BF18" i="58" a="1"/>
  <c r="BF18" i="58" s="1"/>
  <c r="BE74" i="59" a="1"/>
  <c r="BE74" i="59" s="1"/>
  <c r="BE82" i="57" a="1"/>
  <c r="BE82" i="57" s="1"/>
  <c r="BF82" i="58" a="1"/>
  <c r="BF82" i="58" s="1"/>
  <c r="BF74" i="51" a="1"/>
  <c r="BF74" i="51" s="1"/>
  <c r="BE106" i="53" a="1"/>
  <c r="BE106" i="53" s="1"/>
  <c r="BF50" i="57" a="1"/>
  <c r="BF50" i="57" s="1"/>
  <c r="BE58" i="58" a="1"/>
  <c r="BE58" i="58" s="1"/>
  <c r="BF98" i="58" a="1"/>
  <c r="BF98" i="58" s="1"/>
  <c r="BE18" i="58" a="1"/>
  <c r="BE18" i="58" s="1"/>
  <c r="BG10" i="59" a="1"/>
  <c r="BG10" i="59" s="1"/>
  <c r="BF34" i="59" a="1"/>
  <c r="BF34" i="59" s="1"/>
  <c r="BF106" i="53" a="1"/>
  <c r="BF106" i="53" s="1"/>
  <c r="BG10" i="55" a="1"/>
  <c r="BG10" i="55" s="1"/>
  <c r="BG122" i="57" a="1"/>
  <c r="BG122" i="57" s="1"/>
  <c r="BG122" i="54" a="1"/>
  <c r="BG122" i="54" s="1"/>
  <c r="BF18" i="54" a="1"/>
  <c r="BF18" i="54" s="1"/>
  <c r="BG90" i="54" a="1"/>
  <c r="BG90" i="54" s="1"/>
  <c r="BE82" i="58" a="1"/>
  <c r="BE82" i="58" s="1"/>
  <c r="BG18" i="58" a="1"/>
  <c r="BG18" i="58" s="1"/>
  <c r="P61" i="59"/>
  <c r="BE122" i="48" a="1"/>
  <c r="BE122" i="48" s="1"/>
  <c r="BG10" i="51" a="1"/>
  <c r="BG10" i="51" s="1"/>
  <c r="BG34" i="51" a="1"/>
  <c r="BG34" i="51" s="1"/>
  <c r="BE18" i="54" a="1"/>
  <c r="BE18" i="54" s="1"/>
  <c r="BG98" i="55" a="1"/>
  <c r="BG98" i="55" s="1"/>
  <c r="Y73" i="59"/>
  <c r="P73" i="59"/>
  <c r="Z73" i="59"/>
  <c r="AZ73" i="59" s="1"/>
  <c r="BB73" i="59" s="1"/>
  <c r="BB98" i="59"/>
  <c r="BB22" i="59"/>
  <c r="BG106" i="51" a="1"/>
  <c r="BG106" i="51" s="1"/>
  <c r="BE122" i="55" a="1"/>
  <c r="BE122" i="55" s="1"/>
  <c r="BF66" i="57" a="1"/>
  <c r="BF66" i="57" s="1"/>
  <c r="BE114" i="58" a="1"/>
  <c r="BE114" i="58" s="1"/>
  <c r="BG66" i="58" a="1"/>
  <c r="BG66" i="58" s="1"/>
  <c r="R61" i="59"/>
  <c r="BG18" i="54" a="1"/>
  <c r="BG18" i="54" s="1"/>
  <c r="BE10" i="54" a="1"/>
  <c r="BE10" i="54" s="1"/>
  <c r="BG82" i="55" a="1"/>
  <c r="BG82" i="55" s="1"/>
  <c r="BG82" i="57" a="1"/>
  <c r="BG82" i="57" s="1"/>
  <c r="BE18" i="57" a="1"/>
  <c r="BE18" i="57" s="1"/>
  <c r="BE98" i="58" a="1"/>
  <c r="BE98" i="58" s="1"/>
  <c r="BE66" i="58" a="1"/>
  <c r="BE66" i="58" s="1"/>
  <c r="Z129" i="59"/>
  <c r="AZ129" i="59" s="1"/>
  <c r="Y129" i="59"/>
  <c r="AE129" i="59" a="1"/>
  <c r="AE129" i="59" s="1"/>
  <c r="U129" i="59"/>
  <c r="P129" i="59"/>
  <c r="AB129" i="59"/>
  <c r="AA129" i="59"/>
  <c r="W129" i="59"/>
  <c r="AS74" i="59"/>
  <c r="AF74" i="59" s="1"/>
  <c r="AS108" i="59"/>
  <c r="AF108" i="59" s="1"/>
  <c r="BB55" i="59"/>
  <c r="P108" i="59"/>
  <c r="Q61" i="59"/>
  <c r="BA61" i="59" s="1"/>
  <c r="BB61" i="59" s="1"/>
  <c r="BG2" i="53" a="1"/>
  <c r="BG2" i="53" s="1"/>
  <c r="BE26" i="54" a="1"/>
  <c r="BE26" i="54" s="1"/>
  <c r="BF26" i="54" a="1"/>
  <c r="BF26" i="54" s="1"/>
  <c r="BF34" i="54" a="1"/>
  <c r="BF34" i="54" s="1"/>
  <c r="BG66" i="54" a="1"/>
  <c r="BG66" i="54" s="1"/>
  <c r="BF122" i="55" a="1"/>
  <c r="BF122" i="55" s="1"/>
  <c r="BG82" i="58" a="1"/>
  <c r="BG82" i="58" s="1"/>
  <c r="BB100" i="59"/>
  <c r="AD129" i="59"/>
  <c r="AC129" i="59" s="1"/>
  <c r="BB103" i="59"/>
  <c r="BG26" i="47" a="1"/>
  <c r="BG26" i="47" s="1"/>
  <c r="BG98" i="50" a="1"/>
  <c r="BG98" i="50" s="1"/>
  <c r="BE82" i="54" a="1"/>
  <c r="BE82" i="54" s="1"/>
  <c r="BF26" i="55" a="1"/>
  <c r="BF26" i="55" s="1"/>
  <c r="BF18" i="57" a="1"/>
  <c r="BF18" i="57" s="1"/>
  <c r="BE98" i="57" a="1"/>
  <c r="BE98" i="57" s="1"/>
  <c r="BB80" i="59"/>
  <c r="BF98" i="49" a="1"/>
  <c r="BF98" i="49" s="1"/>
  <c r="BF90" i="55" a="1"/>
  <c r="BF90" i="55" s="1"/>
  <c r="BG114" i="57" a="1"/>
  <c r="BG114" i="57" s="1"/>
  <c r="BE2" i="57" a="1"/>
  <c r="BE2" i="57" s="1"/>
  <c r="BG50" i="57" a="1"/>
  <c r="BG50" i="57" s="1"/>
  <c r="BF114" i="58" a="1"/>
  <c r="BF114" i="58" s="1"/>
  <c r="BG18" i="57" a="1"/>
  <c r="BG18" i="57" s="1"/>
  <c r="BE122" i="57" a="1"/>
  <c r="BE122" i="57" s="1"/>
  <c r="BE122" i="58" a="1"/>
  <c r="BE122" i="58" s="1"/>
  <c r="BG42" i="51" a="1"/>
  <c r="BG42" i="51" s="1"/>
  <c r="BG26" i="55" a="1"/>
  <c r="BG26" i="55" s="1"/>
  <c r="BF74" i="57" a="1"/>
  <c r="BF74" i="57" s="1"/>
  <c r="BG66" i="57" a="1"/>
  <c r="BG66" i="57" s="1"/>
  <c r="BE42" i="57" a="1"/>
  <c r="BE42" i="57" s="1"/>
  <c r="BG90" i="53" a="1"/>
  <c r="BG90" i="53" s="1"/>
  <c r="BF98" i="53" a="1"/>
  <c r="BF98" i="53" s="1"/>
  <c r="BF50" i="55" a="1"/>
  <c r="BF50" i="55" s="1"/>
  <c r="BG98" i="57" a="1"/>
  <c r="BG98" i="57" s="1"/>
  <c r="BF98" i="57" a="1"/>
  <c r="BF98" i="57" s="1"/>
  <c r="BG74" i="57" a="1"/>
  <c r="BG74" i="57" s="1"/>
  <c r="BE2" i="53" a="1"/>
  <c r="BE2" i="53" s="1"/>
  <c r="BF90" i="54" a="1"/>
  <c r="BF90" i="54" s="1"/>
  <c r="BE26" i="55" a="1"/>
  <c r="BE26" i="55" s="1"/>
  <c r="BE50" i="55" a="1"/>
  <c r="BE50" i="55" s="1"/>
  <c r="BF2" i="57" a="1"/>
  <c r="BF2" i="57" s="1"/>
  <c r="BF66" i="49" a="1"/>
  <c r="BF66" i="49" s="1"/>
  <c r="BE90" i="51" a="1"/>
  <c r="BE90" i="51" s="1"/>
  <c r="BF66" i="55" a="1"/>
  <c r="BF66" i="55" s="1"/>
  <c r="BG58" i="57" a="1"/>
  <c r="BG58" i="57" s="1"/>
  <c r="BF106" i="57" a="1"/>
  <c r="BF106" i="57" s="1"/>
  <c r="BE2" i="47" a="1"/>
  <c r="BE2" i="47" s="1"/>
  <c r="BG66" i="49" a="1"/>
  <c r="BG66" i="49" s="1"/>
  <c r="BF10" i="53" a="1"/>
  <c r="BF10" i="53" s="1"/>
  <c r="BG74" i="55" a="1"/>
  <c r="BG74" i="55" s="1"/>
  <c r="BE42" i="55" a="1"/>
  <c r="BE42" i="55" s="1"/>
  <c r="BF114" i="57" a="1"/>
  <c r="BF114" i="57" s="1"/>
  <c r="BE74" i="55" a="1"/>
  <c r="BE74" i="55" s="1"/>
  <c r="BF10" i="57" a="1"/>
  <c r="BF10" i="57" s="1"/>
  <c r="BG42" i="57" a="1"/>
  <c r="BG42" i="57" s="1"/>
  <c r="BE2" i="52" a="1"/>
  <c r="BE2" i="52" s="1"/>
  <c r="BF58" i="54" a="1"/>
  <c r="BF58" i="54" s="1"/>
  <c r="BE90" i="55" a="1"/>
  <c r="BE90" i="55" s="1"/>
  <c r="BF34" i="57" a="1"/>
  <c r="BF34" i="57" s="1"/>
  <c r="BG2" i="57" a="1"/>
  <c r="BG2" i="57" s="1"/>
  <c r="BE10" i="57" a="1"/>
  <c r="BE10" i="57" s="1"/>
  <c r="BG90" i="51" a="1"/>
  <c r="BG90" i="51" s="1"/>
  <c r="BF106" i="49" a="1"/>
  <c r="BF106" i="49" s="1"/>
  <c r="BG26" i="54" a="1"/>
  <c r="BG26" i="54" s="1"/>
  <c r="BF66" i="52" a="1"/>
  <c r="BF66" i="52" s="1"/>
  <c r="BF58" i="53" a="1"/>
  <c r="BF58" i="53" s="1"/>
  <c r="BF42" i="51" a="1"/>
  <c r="BF42" i="51" s="1"/>
  <c r="BF106" i="54" a="1"/>
  <c r="BF106" i="54" s="1"/>
  <c r="BG42" i="54" a="1"/>
  <c r="BG42" i="54" s="1"/>
  <c r="BG82" i="54" a="1"/>
  <c r="BG82" i="54" s="1"/>
  <c r="BE58" i="50" a="1"/>
  <c r="BE58" i="50" s="1"/>
  <c r="BF2" i="53" a="1"/>
  <c r="BF2" i="53" s="1"/>
  <c r="BE98" i="53" a="1"/>
  <c r="BE98" i="53" s="1"/>
  <c r="BF82" i="55" a="1"/>
  <c r="BF82" i="55" s="1"/>
  <c r="BE82" i="55" a="1"/>
  <c r="BE82" i="55" s="1"/>
  <c r="BG26" i="46" a="1"/>
  <c r="BG26" i="46" s="1"/>
  <c r="BE122" i="52" a="1"/>
  <c r="BE122" i="52" s="1"/>
  <c r="BG58" i="52" a="1"/>
  <c r="BG58" i="52" s="1"/>
  <c r="BG58" i="53" a="1"/>
  <c r="BG58" i="53" s="1"/>
  <c r="BG82" i="53" a="1"/>
  <c r="BG82" i="53" s="1"/>
  <c r="BG34" i="55" a="1"/>
  <c r="BG34" i="55" s="1"/>
  <c r="BF106" i="55" a="1"/>
  <c r="BF106" i="55" s="1"/>
  <c r="BE106" i="55" a="1"/>
  <c r="BE106" i="55" s="1"/>
  <c r="BG50" i="49" a="1"/>
  <c r="BG50" i="49" s="1"/>
  <c r="BE66" i="52" a="1"/>
  <c r="BE66" i="52" s="1"/>
  <c r="BG58" i="54" a="1"/>
  <c r="BG58" i="54" s="1"/>
  <c r="BG2" i="55" a="1"/>
  <c r="BG2" i="55" s="1"/>
  <c r="BG18" i="55" a="1"/>
  <c r="BG18" i="55" s="1"/>
  <c r="BG50" i="55" a="1"/>
  <c r="BG50" i="55" s="1"/>
  <c r="BF18" i="49" a="1"/>
  <c r="BF18" i="49" s="1"/>
  <c r="BF18" i="52" a="1"/>
  <c r="BF18" i="52" s="1"/>
  <c r="BF82" i="54" a="1"/>
  <c r="BF82" i="54" s="1"/>
  <c r="BG58" i="51" a="1"/>
  <c r="BG58" i="51" s="1"/>
  <c r="BF10" i="52" a="1"/>
  <c r="BF10" i="52" s="1"/>
  <c r="BG18" i="52" a="1"/>
  <c r="BG18" i="52" s="1"/>
  <c r="BG114" i="55" a="1"/>
  <c r="BG114" i="55" s="1"/>
  <c r="BG66" i="55" a="1"/>
  <c r="BG66" i="55" s="1"/>
  <c r="BG82" i="49" a="1"/>
  <c r="BG82" i="49" s="1"/>
  <c r="BE90" i="52" a="1"/>
  <c r="BE90" i="52" s="1"/>
  <c r="BE2" i="55" a="1"/>
  <c r="BE2" i="55" s="1"/>
  <c r="BG106" i="52" a="1"/>
  <c r="BG106" i="52" s="1"/>
  <c r="BG50" i="53" a="1"/>
  <c r="BG50" i="53" s="1"/>
  <c r="BE26" i="53" a="1"/>
  <c r="BE26" i="53" s="1"/>
  <c r="BF50" i="53" a="1"/>
  <c r="BF50" i="53" s="1"/>
  <c r="BF18" i="55" a="1"/>
  <c r="BF18" i="55" s="1"/>
  <c r="BE66" i="55" a="1"/>
  <c r="BE66" i="55" s="1"/>
  <c r="BF66" i="47" a="1"/>
  <c r="BF66" i="47" s="1"/>
  <c r="BG122" i="48" a="1"/>
  <c r="BG122" i="48" s="1"/>
  <c r="BF66" i="48" a="1"/>
  <c r="BF66" i="48" s="1"/>
  <c r="BG66" i="52" a="1"/>
  <c r="BG66" i="52" s="1"/>
  <c r="BF122" i="53" a="1"/>
  <c r="BF122" i="53" s="1"/>
  <c r="BF114" i="53" a="1"/>
  <c r="BF114" i="53" s="1"/>
  <c r="BF2" i="55" a="1"/>
  <c r="BF2" i="55" s="1"/>
  <c r="BE2" i="51" a="1"/>
  <c r="BE2" i="51" s="1"/>
  <c r="BE58" i="54" a="1"/>
  <c r="BE58" i="54" s="1"/>
  <c r="BG34" i="54" a="1"/>
  <c r="BG34" i="54" s="1"/>
  <c r="BG90" i="47" a="1"/>
  <c r="BG90" i="47" s="1"/>
  <c r="BF18" i="50" a="1"/>
  <c r="BF18" i="50" s="1"/>
  <c r="BE82" i="53" a="1"/>
  <c r="BE82" i="53" s="1"/>
  <c r="BG98" i="54" a="1"/>
  <c r="BG98" i="54" s="1"/>
  <c r="BE18" i="55" a="1"/>
  <c r="BE18" i="55" s="1"/>
  <c r="BE18" i="50" a="1"/>
  <c r="BE18" i="50" s="1"/>
  <c r="BE122" i="54" a="1"/>
  <c r="BE122" i="54" s="1"/>
  <c r="BG90" i="55" a="1"/>
  <c r="BG90" i="55" s="1"/>
  <c r="BG10" i="50" a="1"/>
  <c r="BG10" i="50" s="1"/>
  <c r="BF74" i="52" a="1"/>
  <c r="BF74" i="52" s="1"/>
  <c r="BG122" i="52" a="1"/>
  <c r="BG122" i="52" s="1"/>
  <c r="BE90" i="53" a="1"/>
  <c r="BE90" i="53" s="1"/>
  <c r="BE74" i="54" a="1"/>
  <c r="BE74" i="54" s="1"/>
  <c r="BG82" i="52" a="1"/>
  <c r="BG82" i="52" s="1"/>
  <c r="BE50" i="54" a="1"/>
  <c r="BE50" i="54" s="1"/>
  <c r="BF74" i="54" a="1"/>
  <c r="BF74" i="54" s="1"/>
  <c r="BE66" i="54" a="1"/>
  <c r="BE66" i="54" s="1"/>
  <c r="BE98" i="48" a="1"/>
  <c r="BE98" i="48" s="1"/>
  <c r="BE74" i="50" a="1"/>
  <c r="BE74" i="50" s="1"/>
  <c r="BE34" i="53" a="1"/>
  <c r="BE34" i="53" s="1"/>
  <c r="BE98" i="54" a="1"/>
  <c r="BE98" i="54" s="1"/>
  <c r="BE106" i="49" a="1"/>
  <c r="BE106" i="49" s="1"/>
  <c r="BE66" i="49" a="1"/>
  <c r="BE66" i="49" s="1"/>
  <c r="BF114" i="54" a="1"/>
  <c r="BF114" i="54" s="1"/>
  <c r="BF50" i="54" a="1"/>
  <c r="BF50" i="54" s="1"/>
  <c r="BF50" i="52" a="1"/>
  <c r="BF50" i="52" s="1"/>
  <c r="BE106" i="54" a="1"/>
  <c r="BE106" i="54" s="1"/>
  <c r="BF98" i="54" a="1"/>
  <c r="BF98" i="54" s="1"/>
  <c r="BE106" i="52" a="1"/>
  <c r="BE106" i="52" s="1"/>
  <c r="BG74" i="54" a="1"/>
  <c r="BG74" i="54" s="1"/>
  <c r="BF98" i="48" a="1"/>
  <c r="BF98" i="48" s="1"/>
  <c r="BF82" i="51" a="1"/>
  <c r="BF82" i="51" s="1"/>
  <c r="BF122" i="52" a="1"/>
  <c r="BF122" i="52" s="1"/>
  <c r="BE18" i="52" a="1"/>
  <c r="BE18" i="52" s="1"/>
  <c r="BF90" i="53" a="1"/>
  <c r="BF90" i="53" s="1"/>
  <c r="BG42" i="53" a="1"/>
  <c r="BG42" i="53" s="1"/>
  <c r="BG106" i="53" a="1"/>
  <c r="BG106" i="53" s="1"/>
  <c r="BE2" i="49" a="1"/>
  <c r="BE2" i="49" s="1"/>
  <c r="BG90" i="52" a="1"/>
  <c r="BG90" i="52" s="1"/>
  <c r="BE82" i="52" a="1"/>
  <c r="BE82" i="52" s="1"/>
  <c r="BG2" i="52" a="1"/>
  <c r="BG2" i="52" s="1"/>
  <c r="BG114" i="53" a="1"/>
  <c r="BG114" i="53" s="1"/>
  <c r="BG66" i="53" a="1"/>
  <c r="BG66" i="53" s="1"/>
  <c r="BG2" i="54" a="1"/>
  <c r="BG2" i="54" s="1"/>
  <c r="BF114" i="52" a="1"/>
  <c r="BF114" i="52" s="1"/>
  <c r="BG34" i="53" a="1"/>
  <c r="BG34" i="53" s="1"/>
  <c r="BE18" i="51" a="1"/>
  <c r="BE18" i="51" s="1"/>
  <c r="BF58" i="51" a="1"/>
  <c r="BF58" i="51" s="1"/>
  <c r="BG66" i="51" a="1"/>
  <c r="BG66" i="51" s="1"/>
  <c r="BG74" i="52" a="1"/>
  <c r="BG74" i="52" s="1"/>
  <c r="BG98" i="52" a="1"/>
  <c r="BG98" i="52" s="1"/>
  <c r="BF2" i="48" a="1"/>
  <c r="BF2" i="48" s="1"/>
  <c r="BG2" i="48" a="1"/>
  <c r="BG2" i="48" s="1"/>
  <c r="BF90" i="51" a="1"/>
  <c r="BF90" i="51" s="1"/>
  <c r="BE98" i="51" a="1"/>
  <c r="BE98" i="51" s="1"/>
  <c r="BE114" i="51" a="1"/>
  <c r="BE114" i="51" s="1"/>
  <c r="BE26" i="51" a="1"/>
  <c r="BE26" i="51" s="1"/>
  <c r="BE58" i="53" a="1"/>
  <c r="BE58" i="53" s="1"/>
  <c r="BG10" i="53" a="1"/>
  <c r="BG10" i="53" s="1"/>
  <c r="BG114" i="54" a="1"/>
  <c r="BG114" i="54" s="1"/>
  <c r="BE114" i="53" a="1"/>
  <c r="BE114" i="53" s="1"/>
  <c r="BE18" i="53" a="1"/>
  <c r="BE18" i="53" s="1"/>
  <c r="BE18" i="49" a="1"/>
  <c r="BE18" i="49" s="1"/>
  <c r="BF122" i="49" a="1"/>
  <c r="BF122" i="49" s="1"/>
  <c r="BG122" i="49" a="1"/>
  <c r="BG122" i="49" s="1"/>
  <c r="BE34" i="52" a="1"/>
  <c r="BE34" i="52" s="1"/>
  <c r="BE114" i="52" a="1"/>
  <c r="BE114" i="52" s="1"/>
  <c r="BF42" i="52" a="1"/>
  <c r="BF42" i="52" s="1"/>
  <c r="BF74" i="53" a="1"/>
  <c r="BF74" i="53" s="1"/>
  <c r="BG18" i="53" a="1"/>
  <c r="BG18" i="53" s="1"/>
  <c r="BE10" i="53" a="1"/>
  <c r="BE10" i="53" s="1"/>
  <c r="BF114" i="48" a="1"/>
  <c r="BF114" i="48" s="1"/>
  <c r="BG106" i="49" a="1"/>
  <c r="BG106" i="49" s="1"/>
  <c r="BG42" i="52" a="1"/>
  <c r="BG42" i="52" s="1"/>
  <c r="BE50" i="52" a="1"/>
  <c r="BE50" i="52" s="1"/>
  <c r="BE66" i="53" a="1"/>
  <c r="BE66" i="53" s="1"/>
  <c r="BG26" i="53" a="1"/>
  <c r="BG26" i="53" s="1"/>
  <c r="BF66" i="53" a="1"/>
  <c r="BF66" i="53" s="1"/>
  <c r="BF82" i="53" a="1"/>
  <c r="BF82" i="53" s="1"/>
  <c r="BG98" i="53" a="1"/>
  <c r="BG98" i="53" s="1"/>
  <c r="BG122" i="50" a="1"/>
  <c r="BG122" i="50" s="1"/>
  <c r="BF74" i="50" a="1"/>
  <c r="BF74" i="50" s="1"/>
  <c r="BE34" i="51" a="1"/>
  <c r="BE34" i="51" s="1"/>
  <c r="BG18" i="51" a="1"/>
  <c r="BG18" i="51" s="1"/>
  <c r="BG98" i="51" a="1"/>
  <c r="BG98" i="51" s="1"/>
  <c r="BF2" i="51" a="1"/>
  <c r="BF2" i="51" s="1"/>
  <c r="BF58" i="52" a="1"/>
  <c r="BF58" i="52" s="1"/>
  <c r="BG34" i="47" a="1"/>
  <c r="BG34" i="47" s="1"/>
  <c r="BG114" i="48" a="1"/>
  <c r="BG114" i="48" s="1"/>
  <c r="BG74" i="50" a="1"/>
  <c r="BG74" i="50" s="1"/>
  <c r="BF122" i="51" a="1"/>
  <c r="BF122" i="51" s="1"/>
  <c r="BG50" i="51" a="1"/>
  <c r="BG50" i="51" s="1"/>
  <c r="BG74" i="49" a="1"/>
  <c r="BG74" i="49" s="1"/>
  <c r="BE42" i="51" a="1"/>
  <c r="BE42" i="51" s="1"/>
  <c r="BF114" i="51" a="1"/>
  <c r="BF114" i="51" s="1"/>
  <c r="BF2" i="52" a="1"/>
  <c r="BF2" i="52" s="1"/>
  <c r="BE42" i="52" a="1"/>
  <c r="BE42" i="52" s="1"/>
  <c r="BE98" i="52" a="1"/>
  <c r="BE98" i="52" s="1"/>
  <c r="BG66" i="47" a="1"/>
  <c r="BG66" i="47" s="1"/>
  <c r="BG34" i="48" a="1"/>
  <c r="BG34" i="48" s="1"/>
  <c r="BF34" i="48" a="1"/>
  <c r="BF34" i="48" s="1"/>
  <c r="BG114" i="49" a="1"/>
  <c r="BG114" i="49" s="1"/>
  <c r="BG90" i="49" a="1"/>
  <c r="BG90" i="49" s="1"/>
  <c r="BF114" i="49" a="1"/>
  <c r="BF114" i="49" s="1"/>
  <c r="BF10" i="51" a="1"/>
  <c r="BF10" i="51" s="1"/>
  <c r="BE26" i="48" a="1"/>
  <c r="BE26" i="48" s="1"/>
  <c r="BE122" i="47" a="1"/>
  <c r="BE122" i="47" s="1"/>
  <c r="BG58" i="49" a="1"/>
  <c r="BG58" i="49" s="1"/>
  <c r="BE114" i="49" a="1"/>
  <c r="BE114" i="49" s="1"/>
  <c r="BF2" i="49" a="1"/>
  <c r="BF2" i="49" s="1"/>
  <c r="BE82" i="51" a="1"/>
  <c r="BE82" i="51" s="1"/>
  <c r="BG122" i="51" a="1"/>
  <c r="BG122" i="51" s="1"/>
  <c r="BG26" i="52" a="1"/>
  <c r="BG26" i="52" s="1"/>
  <c r="BE58" i="52" a="1"/>
  <c r="BE58" i="52" s="1"/>
  <c r="BF82" i="47" a="1"/>
  <c r="BF82" i="47" s="1"/>
  <c r="BE66" i="47" a="1"/>
  <c r="BE66" i="47" s="1"/>
  <c r="BE90" i="49" a="1"/>
  <c r="BE90" i="49" s="1"/>
  <c r="BF82" i="52" a="1"/>
  <c r="BF82" i="52" s="1"/>
  <c r="BF98" i="52" a="1"/>
  <c r="BF98" i="52" s="1"/>
  <c r="BE2" i="48" a="1"/>
  <c r="BE2" i="48" s="1"/>
  <c r="BG26" i="50" a="1"/>
  <c r="BG26" i="50" s="1"/>
  <c r="BE114" i="50" a="1"/>
  <c r="BE114" i="50" s="1"/>
  <c r="BE74" i="49" a="1"/>
  <c r="BE74" i="49" s="1"/>
  <c r="BF50" i="49" a="1"/>
  <c r="BF50" i="49" s="1"/>
  <c r="BG42" i="49" a="1"/>
  <c r="BG42" i="49" s="1"/>
  <c r="BF98" i="51" a="1"/>
  <c r="BF98" i="51" s="1"/>
  <c r="BE58" i="51" a="1"/>
  <c r="BE58" i="51" s="1"/>
  <c r="BG66" i="46" a="1"/>
  <c r="BG66" i="46" s="1"/>
  <c r="BF26" i="48" a="1"/>
  <c r="BF26" i="48" s="1"/>
  <c r="BE114" i="48" a="1"/>
  <c r="BE114" i="48" s="1"/>
  <c r="BF58" i="50" a="1"/>
  <c r="BF58" i="50" s="1"/>
  <c r="BE66" i="51" a="1"/>
  <c r="BE66" i="51" s="1"/>
  <c r="BF26" i="51" a="1"/>
  <c r="BF26" i="51" s="1"/>
  <c r="BE82" i="48" a="1"/>
  <c r="BE82" i="48" s="1"/>
  <c r="BF42" i="49" a="1"/>
  <c r="BF42" i="49" s="1"/>
  <c r="BE50" i="51" a="1"/>
  <c r="BE50" i="51" s="1"/>
  <c r="BF66" i="51" a="1"/>
  <c r="BF66" i="51" s="1"/>
  <c r="BG10" i="52" a="1"/>
  <c r="BG10" i="52" s="1"/>
  <c r="BF58" i="48" a="1"/>
  <c r="BF58" i="48" s="1"/>
  <c r="BF26" i="50" a="1"/>
  <c r="BF26" i="50" s="1"/>
  <c r="BG98" i="49" a="1"/>
  <c r="BG98" i="49" s="1"/>
  <c r="BE74" i="51" a="1"/>
  <c r="BE74" i="51" s="1"/>
  <c r="BF18" i="51" a="1"/>
  <c r="BF18" i="51" s="1"/>
  <c r="BE122" i="51" a="1"/>
  <c r="BE122" i="51" s="1"/>
  <c r="BG2" i="51" a="1"/>
  <c r="BG2" i="51" s="1"/>
  <c r="BG26" i="51" a="1"/>
  <c r="BG26" i="51" s="1"/>
  <c r="BF122" i="47" a="1"/>
  <c r="BF122" i="47" s="1"/>
  <c r="BF98" i="50" a="1"/>
  <c r="BF98" i="50" s="1"/>
  <c r="BF58" i="49" a="1"/>
  <c r="BF58" i="49" s="1"/>
  <c r="BF106" i="51" a="1"/>
  <c r="BF106" i="51" s="1"/>
  <c r="BF34" i="47" a="1"/>
  <c r="BF34" i="47" s="1"/>
  <c r="BG2" i="47" a="1"/>
  <c r="BG2" i="47" s="1"/>
  <c r="BG58" i="48" a="1"/>
  <c r="BG58" i="48" s="1"/>
  <c r="BG66" i="48" a="1"/>
  <c r="BG66" i="48" s="1"/>
  <c r="BE42" i="50" a="1"/>
  <c r="BE42" i="50" s="1"/>
  <c r="BF2" i="50" a="1"/>
  <c r="BF2" i="50" s="1"/>
  <c r="BG2" i="49" a="1"/>
  <c r="BG2" i="49" s="1"/>
  <c r="BF50" i="51" a="1"/>
  <c r="BF50" i="51" s="1"/>
  <c r="BF42" i="50" a="1"/>
  <c r="BF42" i="50" s="1"/>
  <c r="BF74" i="49" a="1"/>
  <c r="BF74" i="49" s="1"/>
  <c r="BG58" i="46" a="1"/>
  <c r="BG58" i="46" s="1"/>
  <c r="BE98" i="50" a="1"/>
  <c r="BE98" i="50" s="1"/>
  <c r="BG34" i="49" a="1"/>
  <c r="BG34" i="49" s="1"/>
  <c r="BF34" i="49" a="1"/>
  <c r="BF34" i="49" s="1"/>
  <c r="BF90" i="49" a="1"/>
  <c r="BF90" i="49" s="1"/>
  <c r="BE106" i="48" a="1"/>
  <c r="BE106" i="48" s="1"/>
  <c r="BE34" i="50" a="1"/>
  <c r="BE34" i="50" s="1"/>
  <c r="BF82" i="49" a="1"/>
  <c r="BF82" i="49" s="1"/>
  <c r="BE82" i="49" a="1"/>
  <c r="BE82" i="49" s="1"/>
  <c r="BE42" i="49" a="1"/>
  <c r="BE42" i="49" s="1"/>
  <c r="BE106" i="51" a="1"/>
  <c r="BE106" i="51" s="1"/>
  <c r="BE10" i="51" a="1"/>
  <c r="BE10" i="51" s="1"/>
  <c r="BE2" i="46" a="1"/>
  <c r="BE2" i="46" s="1"/>
  <c r="BG122" i="47" a="1"/>
  <c r="BG122" i="47" s="1"/>
  <c r="BE34" i="48" a="1"/>
  <c r="BE34" i="48" s="1"/>
  <c r="BG90" i="48" a="1"/>
  <c r="BG90" i="48" s="1"/>
  <c r="BG82" i="50" a="1"/>
  <c r="BG82" i="50" s="1"/>
  <c r="BF26" i="49" a="1"/>
  <c r="BF26" i="49" s="1"/>
  <c r="BF10" i="49" a="1"/>
  <c r="BF10" i="49" s="1"/>
  <c r="BE10" i="46" a="1"/>
  <c r="BE10" i="46" s="1"/>
  <c r="BF106" i="48" a="1"/>
  <c r="BF106" i="48" s="1"/>
  <c r="BE90" i="50" a="1"/>
  <c r="BE90" i="50" s="1"/>
  <c r="BF90" i="50" a="1"/>
  <c r="BF90" i="50" s="1"/>
  <c r="BE98" i="49" a="1"/>
  <c r="BE98" i="49" s="1"/>
  <c r="BG114" i="51" a="1"/>
  <c r="BG114" i="51" s="1"/>
  <c r="BE34" i="46" a="1"/>
  <c r="BE34" i="46" s="1"/>
  <c r="BE58" i="46" a="1"/>
  <c r="BE58" i="46" s="1"/>
  <c r="BE50" i="47" a="1"/>
  <c r="BE50" i="47" s="1"/>
  <c r="BG66" i="50" a="1"/>
  <c r="BG66" i="50" s="1"/>
  <c r="BG50" i="48" a="1"/>
  <c r="BG50" i="48" s="1"/>
  <c r="BG26" i="48" a="1"/>
  <c r="BG26" i="48" s="1"/>
  <c r="BE58" i="49" a="1"/>
  <c r="BE58" i="49" s="1"/>
  <c r="BG18" i="49" a="1"/>
  <c r="BG18" i="49" s="1"/>
  <c r="BE34" i="49" a="1"/>
  <c r="BE34" i="49" s="1"/>
  <c r="BG26" i="49" a="1"/>
  <c r="BG26" i="49" s="1"/>
  <c r="BG10" i="49" a="1"/>
  <c r="BG10" i="49" s="1"/>
  <c r="BE82" i="47" a="1"/>
  <c r="BE82" i="47" s="1"/>
  <c r="BG98" i="48" a="1"/>
  <c r="BG98" i="48" s="1"/>
  <c r="BE42" i="48" a="1"/>
  <c r="BE42" i="48" s="1"/>
  <c r="BG58" i="50" a="1"/>
  <c r="BG58" i="50" s="1"/>
  <c r="BG2" i="50" a="1"/>
  <c r="BG2" i="50" s="1"/>
  <c r="BF66" i="50" a="1"/>
  <c r="BF66" i="50" s="1"/>
  <c r="BE122" i="50" a="1"/>
  <c r="BE122" i="50" s="1"/>
  <c r="BE66" i="48" a="1"/>
  <c r="BE66" i="48" s="1"/>
  <c r="BF10" i="50" a="1"/>
  <c r="BF10" i="50" s="1"/>
  <c r="BF42" i="48" a="1"/>
  <c r="BF42" i="48" s="1"/>
  <c r="BG50" i="50" a="1"/>
  <c r="BG50" i="50" s="1"/>
  <c r="BF122" i="50" a="1"/>
  <c r="BF122" i="50" s="1"/>
  <c r="BE26" i="49" a="1"/>
  <c r="BE26" i="49" s="1"/>
  <c r="BG114" i="50" a="1"/>
  <c r="BG114" i="50" s="1"/>
  <c r="BG106" i="50" a="1"/>
  <c r="BG106" i="50" s="1"/>
  <c r="BE10" i="50" a="1"/>
  <c r="BE10" i="50" s="1"/>
  <c r="BF18" i="48" a="1"/>
  <c r="BF18" i="48" s="1"/>
  <c r="BG42" i="48" a="1"/>
  <c r="BG42" i="48" s="1"/>
  <c r="AD96" i="49"/>
  <c r="AC96" i="49" s="1"/>
  <c r="BE34" i="47" a="1"/>
  <c r="BE34" i="47" s="1"/>
  <c r="BE42" i="46" a="1"/>
  <c r="BE42" i="46" s="1"/>
  <c r="AS106" i="49"/>
  <c r="AF106" i="49" s="1"/>
  <c r="BG74" i="47" a="1"/>
  <c r="BG74" i="47" s="1"/>
  <c r="BF10" i="47" a="1"/>
  <c r="BF10" i="47" s="1"/>
  <c r="BE90" i="47" a="1"/>
  <c r="BE90" i="47" s="1"/>
  <c r="BE90" i="48" a="1"/>
  <c r="BE90" i="48" s="1"/>
  <c r="BF114" i="50" a="1"/>
  <c r="BF114" i="50" s="1"/>
  <c r="BE106" i="50" a="1"/>
  <c r="BE106" i="50" s="1"/>
  <c r="BE66" i="50" a="1"/>
  <c r="BE66" i="50" s="1"/>
  <c r="V60" i="49"/>
  <c r="AY60" i="49" s="1"/>
  <c r="Q60" i="49"/>
  <c r="BA60" i="49" s="1"/>
  <c r="BB60" i="49" s="1"/>
  <c r="AU60" i="49"/>
  <c r="AV30" i="49" s="1"/>
  <c r="S60" i="49"/>
  <c r="AA60" i="49"/>
  <c r="Y60" i="49"/>
  <c r="AB108" i="49"/>
  <c r="AE108" i="49" a="1"/>
  <c r="AE108" i="49" s="1"/>
  <c r="AD108" i="49" s="1"/>
  <c r="AC108" i="49" s="1"/>
  <c r="R108" i="49"/>
  <c r="S108" i="49"/>
  <c r="AA108" i="49"/>
  <c r="U108" i="49"/>
  <c r="W108" i="49"/>
  <c r="Q108" i="49"/>
  <c r="BA108" i="49" s="1"/>
  <c r="BB108" i="49" s="1"/>
  <c r="P108" i="49"/>
  <c r="Z108" i="49"/>
  <c r="AZ108" i="49" s="1"/>
  <c r="Y108" i="49"/>
  <c r="V108" i="49"/>
  <c r="AY108" i="49" s="1"/>
  <c r="AS122" i="49"/>
  <c r="AF122" i="49" s="1"/>
  <c r="BE50" i="48" a="1"/>
  <c r="BE50" i="48" s="1"/>
  <c r="BG18" i="48" a="1"/>
  <c r="BG18" i="48" s="1"/>
  <c r="BF34" i="50" a="1"/>
  <c r="BF34" i="50" s="1"/>
  <c r="V44" i="49"/>
  <c r="AY44" i="49" s="1"/>
  <c r="AU44" i="49"/>
  <c r="AV23" i="49" s="1"/>
  <c r="AE44" i="49" a="1"/>
  <c r="AE44" i="49" s="1"/>
  <c r="Y44" i="49"/>
  <c r="Q44" i="49"/>
  <c r="BA44" i="49" s="1"/>
  <c r="BB44" i="49" s="1"/>
  <c r="AB44" i="49"/>
  <c r="W44" i="49"/>
  <c r="AA44" i="49"/>
  <c r="S44" i="49"/>
  <c r="U44" i="49"/>
  <c r="P44" i="49"/>
  <c r="R44" i="49"/>
  <c r="Z44" i="49"/>
  <c r="AZ44" i="49" s="1"/>
  <c r="BB20" i="49"/>
  <c r="BB49" i="49"/>
  <c r="BG10" i="47" a="1"/>
  <c r="BG10" i="47" s="1"/>
  <c r="BG106" i="48" a="1"/>
  <c r="BG106" i="48" s="1"/>
  <c r="BF82" i="48" a="1"/>
  <c r="BF82" i="48" s="1"/>
  <c r="BG42" i="50" a="1"/>
  <c r="BG42" i="50" s="1"/>
  <c r="BF50" i="50" a="1"/>
  <c r="BF50" i="50" s="1"/>
  <c r="V52" i="49"/>
  <c r="AY52" i="49" s="1"/>
  <c r="BB52" i="49" s="1"/>
  <c r="Z52" i="49"/>
  <c r="AZ52" i="49" s="1"/>
  <c r="P52" i="49"/>
  <c r="BB55" i="49"/>
  <c r="BE10" i="47" a="1"/>
  <c r="BE10" i="47" s="1"/>
  <c r="BE58" i="48" a="1"/>
  <c r="BE58" i="48" s="1"/>
  <c r="BF90" i="48" a="1"/>
  <c r="BF90" i="48" s="1"/>
  <c r="AS74" i="49"/>
  <c r="AF74" i="49" s="1"/>
  <c r="BE74" i="47" a="1"/>
  <c r="BE74" i="47" s="1"/>
  <c r="BF98" i="47" a="1"/>
  <c r="BF98" i="47" s="1"/>
  <c r="BE18" i="48" a="1"/>
  <c r="BE18" i="48" s="1"/>
  <c r="BG90" i="50" a="1"/>
  <c r="BG90" i="50" s="1"/>
  <c r="BE50" i="50" a="1"/>
  <c r="BE50" i="50" s="1"/>
  <c r="Q124" i="49"/>
  <c r="BA124" i="49" s="1"/>
  <c r="BB124" i="49" s="1"/>
  <c r="Z124" i="49"/>
  <c r="AZ124" i="49" s="1"/>
  <c r="Y124" i="49"/>
  <c r="W124" i="49"/>
  <c r="AE124" i="49" a="1"/>
  <c r="AE124" i="49" s="1"/>
  <c r="AD124" i="49" s="1"/>
  <c r="AC124" i="49" s="1"/>
  <c r="U124" i="49"/>
  <c r="R124" i="49"/>
  <c r="BF50" i="47" a="1"/>
  <c r="BF50" i="47" s="1"/>
  <c r="BF18" i="47" a="1"/>
  <c r="BF18" i="47" s="1"/>
  <c r="BE106" i="47" a="1"/>
  <c r="BE106" i="47" s="1"/>
  <c r="BE10" i="48" a="1"/>
  <c r="BE10" i="48" s="1"/>
  <c r="BF10" i="48" a="1"/>
  <c r="BF10" i="48" s="1"/>
  <c r="BE74" i="48" a="1"/>
  <c r="BE74" i="48" s="1"/>
  <c r="BG74" i="48" a="1"/>
  <c r="BG74" i="48" s="1"/>
  <c r="BF74" i="48" a="1"/>
  <c r="BF74" i="48" s="1"/>
  <c r="BG82" i="48" a="1"/>
  <c r="BG82" i="48" s="1"/>
  <c r="BE18" i="47" a="1"/>
  <c r="BE18" i="47" s="1"/>
  <c r="BG34" i="50" a="1"/>
  <c r="BG34" i="50" s="1"/>
  <c r="BE2" i="50" a="1"/>
  <c r="BE2" i="50" s="1"/>
  <c r="BG82" i="47" a="1"/>
  <c r="BG82" i="47" s="1"/>
  <c r="BG10" i="48" a="1"/>
  <c r="BG10" i="48" s="1"/>
  <c r="BF90" i="47" a="1"/>
  <c r="BF90" i="47" s="1"/>
  <c r="BE42" i="47" a="1"/>
  <c r="BE42" i="47" s="1"/>
  <c r="BF26" i="46" a="1"/>
  <c r="BF26" i="46" s="1"/>
  <c r="BG42" i="47" a="1"/>
  <c r="BG42" i="47" s="1"/>
  <c r="BG58" i="47" a="1"/>
  <c r="BG58" i="47" s="1"/>
  <c r="BE114" i="47" a="1"/>
  <c r="BE114" i="47" s="1"/>
  <c r="BF58" i="47" a="1"/>
  <c r="BF58" i="47" s="1"/>
  <c r="BE26" i="47" a="1"/>
  <c r="BE26" i="47" s="1"/>
  <c r="BG50" i="47" a="1"/>
  <c r="BG50" i="47" s="1"/>
  <c r="BF50" i="48" a="1"/>
  <c r="BF50" i="48" s="1"/>
  <c r="BF114" i="47" a="1"/>
  <c r="BF114" i="47" s="1"/>
  <c r="BG98" i="47" a="1"/>
  <c r="BG98" i="47" s="1"/>
  <c r="BG106" i="47" a="1"/>
  <c r="BG106" i="47" s="1"/>
  <c r="BE26" i="46" a="1"/>
  <c r="BE26" i="46" s="1"/>
  <c r="BG114" i="46" a="1"/>
  <c r="BG114" i="46" s="1"/>
  <c r="BF42" i="47" a="1"/>
  <c r="BF42" i="47" s="1"/>
  <c r="BE58" i="47" a="1"/>
  <c r="BE58" i="47" s="1"/>
  <c r="BF26" i="47" a="1"/>
  <c r="BF26" i="47" s="1"/>
  <c r="BF74" i="47" a="1"/>
  <c r="BF74" i="47" s="1"/>
  <c r="BE98" i="47" a="1"/>
  <c r="BE98" i="47" s="1"/>
  <c r="BG114" i="47" a="1"/>
  <c r="BG114" i="47" s="1"/>
  <c r="BF122" i="46" a="1"/>
  <c r="BF122" i="46" s="1"/>
  <c r="BG50" i="46" a="1"/>
  <c r="BG50" i="46" s="1"/>
  <c r="BG122" i="46" a="1"/>
  <c r="BG122" i="46" s="1"/>
  <c r="BF42" i="46" a="1"/>
  <c r="BF42" i="46" s="1"/>
  <c r="BE98" i="46" a="1"/>
  <c r="BE98" i="46" s="1"/>
  <c r="BG74" i="46" a="1"/>
  <c r="BG74" i="46" s="1"/>
  <c r="BF58" i="46" a="1"/>
  <c r="BF58" i="46" s="1"/>
  <c r="BG90" i="46" a="1"/>
  <c r="BG90" i="46" s="1"/>
  <c r="BF66" i="46" a="1"/>
  <c r="BF66" i="46" s="1"/>
  <c r="BE90" i="46" a="1"/>
  <c r="BE90" i="46" s="1"/>
  <c r="BG2" i="46" a="1"/>
  <c r="BG2" i="46" s="1"/>
  <c r="BG82" i="46" a="1"/>
  <c r="BG82" i="46" s="1"/>
  <c r="BE74" i="46" a="1"/>
  <c r="BE74" i="46" s="1"/>
  <c r="BG34" i="46" a="1"/>
  <c r="BG34" i="46" s="1"/>
  <c r="BF114" i="46" a="1"/>
  <c r="BF114" i="46" s="1"/>
  <c r="BF82" i="46" a="1"/>
  <c r="BF82" i="46" s="1"/>
  <c r="BF98" i="46" a="1"/>
  <c r="BF98" i="46" s="1"/>
  <c r="BG98" i="46" a="1"/>
  <c r="BG98" i="46" s="1"/>
  <c r="BE66" i="46" a="1"/>
  <c r="BE66" i="46" s="1"/>
  <c r="BE50" i="46" a="1"/>
  <c r="BE50" i="46" s="1"/>
  <c r="BF106" i="46" a="1"/>
  <c r="BF106" i="46" s="1"/>
  <c r="BE114" i="46" a="1"/>
  <c r="BE114" i="46" s="1"/>
  <c r="BE106" i="46" a="1"/>
  <c r="BE106" i="46" s="1"/>
  <c r="BG18" i="46" a="1"/>
  <c r="BG18" i="46" s="1"/>
  <c r="BF10" i="46" a="1"/>
  <c r="BF10" i="46" s="1"/>
  <c r="BF34" i="46" a="1"/>
  <c r="BF34" i="46" s="1"/>
  <c r="BF2" i="46" a="1"/>
  <c r="BF2" i="46" s="1"/>
  <c r="BE18" i="46" a="1"/>
  <c r="BE18" i="46" s="1"/>
  <c r="BG10" i="46" a="1"/>
  <c r="BG10" i="46" s="1"/>
  <c r="BE122" i="46" a="1"/>
  <c r="BE122" i="46" s="1"/>
  <c r="BE82" i="46" a="1"/>
  <c r="BE82" i="46" s="1"/>
  <c r="BF74" i="46" a="1"/>
  <c r="BF74" i="46" s="1"/>
  <c r="BG42" i="46" a="1"/>
  <c r="BG42" i="46" s="1"/>
  <c r="BF18" i="46" a="1"/>
  <c r="BF18" i="46" s="1"/>
  <c r="BF50" i="46" a="1"/>
  <c r="BF50" i="46" s="1"/>
  <c r="BG106" i="46" a="1"/>
  <c r="BG106" i="46" s="1"/>
  <c r="BF82" i="43" a="1"/>
  <c r="BF82" i="43" s="1"/>
  <c r="BG10" i="36" a="1"/>
  <c r="BG10" i="36" s="1"/>
  <c r="BF122" i="44" a="1"/>
  <c r="BF122" i="44" s="1"/>
  <c r="BF26" i="42" a="1"/>
  <c r="BF26" i="42" s="1"/>
  <c r="BF10" i="44" a="1"/>
  <c r="BF10" i="44" s="1"/>
  <c r="BF90" i="45" a="1"/>
  <c r="BF90" i="45" s="1"/>
  <c r="BE114" i="44" a="1"/>
  <c r="BE114" i="44" s="1"/>
  <c r="AD85" i="46"/>
  <c r="BF34" i="37" a="1"/>
  <c r="BF34" i="37" s="1"/>
  <c r="BF66" i="43" a="1"/>
  <c r="BF66" i="43" s="1"/>
  <c r="AD119" i="46"/>
  <c r="AD99" i="46"/>
  <c r="BG26" i="40" a="1"/>
  <c r="BG26" i="40" s="1"/>
  <c r="AD102" i="46"/>
  <c r="AD104" i="46"/>
  <c r="AD66" i="46"/>
  <c r="BG74" i="44" a="1"/>
  <c r="BG74" i="44" s="1"/>
  <c r="BE114" i="43" a="1"/>
  <c r="BE114" i="43" s="1"/>
  <c r="BG18" i="44" a="1"/>
  <c r="BG18" i="44" s="1"/>
  <c r="BF34" i="43" a="1"/>
  <c r="BF34" i="43" s="1"/>
  <c r="AD84" i="46"/>
  <c r="AD70" i="46"/>
  <c r="BF42" i="41" a="1"/>
  <c r="BF42" i="41" s="1"/>
  <c r="AD116" i="46"/>
  <c r="BE98" i="38" a="1"/>
  <c r="BE98" i="38" s="1"/>
  <c r="BG50" i="43" a="1"/>
  <c r="BG50" i="43" s="1"/>
  <c r="BF18" i="44" a="1"/>
  <c r="BF18" i="44" s="1"/>
  <c r="BG42" i="44" a="1"/>
  <c r="BG42" i="44" s="1"/>
  <c r="BF114" i="44" a="1"/>
  <c r="BF114" i="44" s="1"/>
  <c r="BE2" i="42" a="1"/>
  <c r="BE2" i="42" s="1"/>
  <c r="BG58" i="44" a="1"/>
  <c r="BG58" i="44" s="1"/>
  <c r="BF34" i="36" a="1"/>
  <c r="BF34" i="36" s="1"/>
  <c r="BE42" i="45" a="1"/>
  <c r="BE42" i="45" s="1"/>
  <c r="BF58" i="42" a="1"/>
  <c r="BF58" i="42" s="1"/>
  <c r="BF74" i="44" a="1"/>
  <c r="BF74" i="44" s="1"/>
  <c r="BF82" i="45" a="1"/>
  <c r="BF82" i="45" s="1"/>
  <c r="BE58" i="44" a="1"/>
  <c r="BE58" i="44" s="1"/>
  <c r="BG58" i="38" a="1"/>
  <c r="BG58" i="38" s="1"/>
  <c r="BE114" i="45" a="1"/>
  <c r="BE114" i="45" s="1"/>
  <c r="BE114" i="42" a="1"/>
  <c r="BE114" i="42" s="1"/>
  <c r="BG50" i="39" a="1"/>
  <c r="BG50" i="39" s="1"/>
  <c r="BE106" i="41" a="1"/>
  <c r="BE106" i="41" s="1"/>
  <c r="BG106" i="43" a="1"/>
  <c r="BG106" i="43" s="1"/>
  <c r="BE106" i="39" a="1"/>
  <c r="BE106" i="39" s="1"/>
  <c r="BG122" i="42" a="1"/>
  <c r="BG122" i="42" s="1"/>
  <c r="BF26" i="43" a="1"/>
  <c r="BF26" i="43" s="1"/>
  <c r="BE2" i="44" a="1"/>
  <c r="BE2" i="44" s="1"/>
  <c r="BG50" i="33" a="1"/>
  <c r="BG50" i="33" s="1"/>
  <c r="BG58" i="43" a="1"/>
  <c r="BG58" i="43" s="1"/>
  <c r="BF98" i="44" a="1"/>
  <c r="BF98" i="44" s="1"/>
  <c r="BE50" i="45" a="1"/>
  <c r="BE50" i="45" s="1"/>
  <c r="BE2" i="40" a="1"/>
  <c r="BE2" i="40" s="1"/>
  <c r="BG114" i="42" a="1"/>
  <c r="BG114" i="42" s="1"/>
  <c r="BG26" i="45" a="1"/>
  <c r="BG26" i="45" s="1"/>
  <c r="BE42" i="35" a="1"/>
  <c r="BE42" i="35" s="1"/>
  <c r="BE50" i="42" a="1"/>
  <c r="BE50" i="42" s="1"/>
  <c r="BG18" i="42" a="1"/>
  <c r="BG18" i="42" s="1"/>
  <c r="BG114" i="45" a="1"/>
  <c r="BG114" i="45" s="1"/>
  <c r="BF122" i="41" a="1"/>
  <c r="BF122" i="41" s="1"/>
  <c r="BF2" i="45" a="1"/>
  <c r="BF2" i="45" s="1"/>
  <c r="BG114" i="40" a="1"/>
  <c r="BG114" i="40" s="1"/>
  <c r="BF58" i="45" a="1"/>
  <c r="BF58" i="45" s="1"/>
  <c r="BF26" i="44" a="1"/>
  <c r="BF26" i="44" s="1"/>
  <c r="BF26" i="45" a="1"/>
  <c r="BF26" i="45" s="1"/>
  <c r="BG106" i="44" a="1"/>
  <c r="BG106" i="44" s="1"/>
  <c r="BF42" i="45" a="1"/>
  <c r="BF42" i="45" s="1"/>
  <c r="BE98" i="45" a="1"/>
  <c r="BE98" i="45" s="1"/>
  <c r="BF98" i="45" a="1"/>
  <c r="BF98" i="45" s="1"/>
  <c r="BE42" i="40" a="1"/>
  <c r="BE42" i="40" s="1"/>
  <c r="BE82" i="44" a="1"/>
  <c r="BE82" i="44" s="1"/>
  <c r="BG98" i="39" a="1"/>
  <c r="BG98" i="39" s="1"/>
  <c r="BE34" i="41" a="1"/>
  <c r="BE34" i="41" s="1"/>
  <c r="BG90" i="35" a="1"/>
  <c r="BG90" i="35" s="1"/>
  <c r="BG98" i="41" a="1"/>
  <c r="BG98" i="41" s="1"/>
  <c r="BE18" i="42" a="1"/>
  <c r="BE18" i="42" s="1"/>
  <c r="BF114" i="45" a="1"/>
  <c r="BF114" i="45" s="1"/>
  <c r="BF90" i="41" a="1"/>
  <c r="BF90" i="41" s="1"/>
  <c r="BF18" i="42" a="1"/>
  <c r="BF18" i="42" s="1"/>
  <c r="BF2" i="44" a="1"/>
  <c r="BF2" i="44" s="1"/>
  <c r="BG34" i="45" a="1"/>
  <c r="BG34" i="45" s="1"/>
  <c r="BG42" i="45" a="1"/>
  <c r="BG42" i="45" s="1"/>
  <c r="BF106" i="42" a="1"/>
  <c r="BF106" i="42" s="1"/>
  <c r="BE58" i="43" a="1"/>
  <c r="BE58" i="43" s="1"/>
  <c r="BG50" i="44" a="1"/>
  <c r="BG50" i="44" s="1"/>
  <c r="BG66" i="45" a="1"/>
  <c r="BG66" i="45" s="1"/>
  <c r="BG34" i="43" a="1"/>
  <c r="BG34" i="43" s="1"/>
  <c r="BF34" i="45" a="1"/>
  <c r="BF34" i="45" s="1"/>
  <c r="BE122" i="33" a="1"/>
  <c r="BE122" i="33" s="1"/>
  <c r="BG50" i="35" a="1"/>
  <c r="BG50" i="35" s="1"/>
  <c r="BF34" i="41" a="1"/>
  <c r="BF34" i="41" s="1"/>
  <c r="BG114" i="43" a="1"/>
  <c r="BG114" i="43" s="1"/>
  <c r="BE122" i="43" a="1"/>
  <c r="BE122" i="43" s="1"/>
  <c r="BE66" i="44" a="1"/>
  <c r="BE66" i="44" s="1"/>
  <c r="BE122" i="44" a="1"/>
  <c r="BE122" i="44" s="1"/>
  <c r="BE18" i="45" a="1"/>
  <c r="BE18" i="45" s="1"/>
  <c r="BE10" i="45" a="1"/>
  <c r="BE10" i="45" s="1"/>
  <c r="BG74" i="45" a="1"/>
  <c r="BG74" i="45" s="1"/>
  <c r="BE82" i="45" a="1"/>
  <c r="BE82" i="45" s="1"/>
  <c r="BF90" i="38" a="1"/>
  <c r="BF90" i="38" s="1"/>
  <c r="BE98" i="43" a="1"/>
  <c r="BE98" i="43" s="1"/>
  <c r="BE90" i="45" a="1"/>
  <c r="BE90" i="45" s="1"/>
  <c r="BE106" i="45" a="1"/>
  <c r="BE106" i="45" s="1"/>
  <c r="BF10" i="39" a="1"/>
  <c r="BF10" i="39" s="1"/>
  <c r="BF98" i="41" a="1"/>
  <c r="BF98" i="41" s="1"/>
  <c r="BG74" i="42" a="1"/>
  <c r="BG74" i="42" s="1"/>
  <c r="BF90" i="44" a="1"/>
  <c r="BF90" i="44" s="1"/>
  <c r="BG2" i="45" a="1"/>
  <c r="BG2" i="45" s="1"/>
  <c r="BF106" i="45" a="1"/>
  <c r="BF106" i="45" s="1"/>
  <c r="BF10" i="42" a="1"/>
  <c r="BF10" i="42" s="1"/>
  <c r="BG18" i="43" a="1"/>
  <c r="BG18" i="43" s="1"/>
  <c r="BE42" i="44" a="1"/>
  <c r="BE42" i="44" s="1"/>
  <c r="BF82" i="44" a="1"/>
  <c r="BF82" i="44" s="1"/>
  <c r="BE58" i="45" a="1"/>
  <c r="BE58" i="45" s="1"/>
  <c r="BF74" i="42" a="1"/>
  <c r="BF74" i="42" s="1"/>
  <c r="BF66" i="44" a="1"/>
  <c r="BF66" i="44" s="1"/>
  <c r="BG122" i="44" a="1"/>
  <c r="BG122" i="44" s="1"/>
  <c r="BF122" i="45" a="1"/>
  <c r="BF122" i="45" s="1"/>
  <c r="BE122" i="45" a="1"/>
  <c r="BE122" i="45" s="1"/>
  <c r="BF50" i="45" a="1"/>
  <c r="BF50" i="45" s="1"/>
  <c r="BF42" i="40" a="1"/>
  <c r="BF42" i="40" s="1"/>
  <c r="BE90" i="41" a="1"/>
  <c r="BE90" i="41" s="1"/>
  <c r="BG26" i="41" a="1"/>
  <c r="BG26" i="41" s="1"/>
  <c r="BG74" i="41" a="1"/>
  <c r="BG74" i="41" s="1"/>
  <c r="BG26" i="42" a="1"/>
  <c r="BG26" i="42" s="1"/>
  <c r="BE74" i="43" a="1"/>
  <c r="BE74" i="43" s="1"/>
  <c r="BF74" i="43" a="1"/>
  <c r="BF74" i="43" s="1"/>
  <c r="BG122" i="43" a="1"/>
  <c r="BG122" i="43" s="1"/>
  <c r="BG66" i="44" a="1"/>
  <c r="BG66" i="44" s="1"/>
  <c r="BE18" i="30" a="1"/>
  <c r="BE18" i="30" s="1"/>
  <c r="BG98" i="38" a="1"/>
  <c r="BG98" i="38" s="1"/>
  <c r="BE42" i="39" a="1"/>
  <c r="BE42" i="39" s="1"/>
  <c r="BF10" i="41" a="1"/>
  <c r="BF10" i="41" s="1"/>
  <c r="BE66" i="41" a="1"/>
  <c r="BE66" i="41" s="1"/>
  <c r="BG10" i="42" a="1"/>
  <c r="BG10" i="42" s="1"/>
  <c r="BE18" i="43" a="1"/>
  <c r="BE18" i="43" s="1"/>
  <c r="BF74" i="41" a="1"/>
  <c r="BF74" i="41" s="1"/>
  <c r="BF114" i="41" a="1"/>
  <c r="BF114" i="41" s="1"/>
  <c r="BE74" i="42" a="1"/>
  <c r="BE74" i="42" s="1"/>
  <c r="BG58" i="42" a="1"/>
  <c r="BG58" i="42" s="1"/>
  <c r="BE26" i="43" a="1"/>
  <c r="BE26" i="43" s="1"/>
  <c r="BE82" i="43" a="1"/>
  <c r="BE82" i="43" s="1"/>
  <c r="BE34" i="45" a="1"/>
  <c r="BE34" i="45" s="1"/>
  <c r="BG82" i="45" a="1"/>
  <c r="BG82" i="45" s="1"/>
  <c r="BF26" i="38" a="1"/>
  <c r="BF26" i="38" s="1"/>
  <c r="BE98" i="41" a="1"/>
  <c r="BE98" i="41" s="1"/>
  <c r="BG90" i="43" a="1"/>
  <c r="BG90" i="43" s="1"/>
  <c r="BG10" i="43" a="1"/>
  <c r="BG10" i="43" s="1"/>
  <c r="BE106" i="44" a="1"/>
  <c r="BE106" i="44" s="1"/>
  <c r="BG90" i="44" a="1"/>
  <c r="BG90" i="44" s="1"/>
  <c r="BE18" i="44" a="1"/>
  <c r="BE18" i="44" s="1"/>
  <c r="BG114" i="39" a="1"/>
  <c r="BG114" i="39" s="1"/>
  <c r="BG10" i="39" a="1"/>
  <c r="BG10" i="39" s="1"/>
  <c r="BE122" i="40" a="1"/>
  <c r="BE122" i="40" s="1"/>
  <c r="BG34" i="41" a="1"/>
  <c r="BG34" i="41" s="1"/>
  <c r="BF2" i="43" a="1"/>
  <c r="BF2" i="43" s="1"/>
  <c r="BE74" i="44" a="1"/>
  <c r="BE74" i="44" s="1"/>
  <c r="BF10" i="45" a="1"/>
  <c r="BF10" i="45" s="1"/>
  <c r="BF18" i="45" a="1"/>
  <c r="BF18" i="45" s="1"/>
  <c r="BE58" i="42" a="1"/>
  <c r="BE58" i="42" s="1"/>
  <c r="BE50" i="44" a="1"/>
  <c r="BE50" i="44" s="1"/>
  <c r="BF50" i="44" a="1"/>
  <c r="BF50" i="44" s="1"/>
  <c r="BF34" i="44" a="1"/>
  <c r="BF34" i="44" s="1"/>
  <c r="BF58" i="44" a="1"/>
  <c r="BF58" i="44" s="1"/>
  <c r="BF66" i="45" a="1"/>
  <c r="BF66" i="45" s="1"/>
  <c r="BG50" i="45" a="1"/>
  <c r="BG50" i="45" s="1"/>
  <c r="BF74" i="45" a="1"/>
  <c r="BF74" i="45" s="1"/>
  <c r="BG58" i="45" a="1"/>
  <c r="BG58" i="45" s="1"/>
  <c r="BG18" i="45" a="1"/>
  <c r="BG18" i="45" s="1"/>
  <c r="BF122" i="40" a="1"/>
  <c r="BF122" i="40" s="1"/>
  <c r="BF106" i="41" a="1"/>
  <c r="BF106" i="41" s="1"/>
  <c r="BF98" i="42" a="1"/>
  <c r="BF98" i="42" s="1"/>
  <c r="BG10" i="44" a="1"/>
  <c r="BG10" i="44" s="1"/>
  <c r="BE26" i="45" a="1"/>
  <c r="BE26" i="45" s="1"/>
  <c r="BG10" i="45" a="1"/>
  <c r="BG10" i="45" s="1"/>
  <c r="BE74" i="45" a="1"/>
  <c r="BE74" i="45" s="1"/>
  <c r="BF26" i="32" a="1"/>
  <c r="BF26" i="32" s="1"/>
  <c r="BF74" i="36" a="1"/>
  <c r="BF74" i="36" s="1"/>
  <c r="BG106" i="42" a="1"/>
  <c r="BG106" i="42" s="1"/>
  <c r="BE34" i="44" a="1"/>
  <c r="BE34" i="44" s="1"/>
  <c r="BG2" i="44" a="1"/>
  <c r="BG2" i="44" s="1"/>
  <c r="BF106" i="44" a="1"/>
  <c r="BF106" i="44" s="1"/>
  <c r="BG98" i="45" a="1"/>
  <c r="BG98" i="45" s="1"/>
  <c r="BG26" i="38" a="1"/>
  <c r="BG26" i="38" s="1"/>
  <c r="BF114" i="38" a="1"/>
  <c r="BF114" i="38" s="1"/>
  <c r="BE26" i="41" a="1"/>
  <c r="BE26" i="41" s="1"/>
  <c r="BF66" i="42" a="1"/>
  <c r="BF66" i="42" s="1"/>
  <c r="BG26" i="43" a="1"/>
  <c r="BG26" i="43" s="1"/>
  <c r="BE10" i="43" a="1"/>
  <c r="BE10" i="43" s="1"/>
  <c r="BE34" i="43" a="1"/>
  <c r="BE34" i="43" s="1"/>
  <c r="BE10" i="44" a="1"/>
  <c r="BE10" i="44" s="1"/>
  <c r="BE90" i="44" a="1"/>
  <c r="BE90" i="44" s="1"/>
  <c r="BG106" i="45" a="1"/>
  <c r="BG106" i="45" s="1"/>
  <c r="BE34" i="42" a="1"/>
  <c r="BE34" i="42" s="1"/>
  <c r="BG34" i="44" a="1"/>
  <c r="BG34" i="44" s="1"/>
  <c r="BG114" i="44" a="1"/>
  <c r="BG114" i="44" s="1"/>
  <c r="BG90" i="32" a="1"/>
  <c r="BG90" i="32" s="1"/>
  <c r="BE26" i="39" a="1"/>
  <c r="BE26" i="39" s="1"/>
  <c r="BF82" i="42" a="1"/>
  <c r="BF82" i="42" s="1"/>
  <c r="BF90" i="42" a="1"/>
  <c r="BF90" i="42" s="1"/>
  <c r="BG90" i="45" a="1"/>
  <c r="BG90" i="45" s="1"/>
  <c r="BE10" i="41" a="1"/>
  <c r="BE10" i="41" s="1"/>
  <c r="BF42" i="44" a="1"/>
  <c r="BF42" i="44" s="1"/>
  <c r="BE98" i="44" a="1"/>
  <c r="BE98" i="44" s="1"/>
  <c r="BF34" i="35" a="1"/>
  <c r="BF34" i="35" s="1"/>
  <c r="BF50" i="40" a="1"/>
  <c r="BF50" i="40" s="1"/>
  <c r="BE98" i="40" a="1"/>
  <c r="BE98" i="40" s="1"/>
  <c r="BE42" i="42" a="1"/>
  <c r="BE42" i="42" s="1"/>
  <c r="BG98" i="42" a="1"/>
  <c r="BG98" i="42" s="1"/>
  <c r="BF98" i="43" a="1"/>
  <c r="BF98" i="43" s="1"/>
  <c r="BF10" i="43" a="1"/>
  <c r="BF10" i="43" s="1"/>
  <c r="BG122" i="45" a="1"/>
  <c r="BG122" i="45" s="1"/>
  <c r="BE2" i="45" a="1"/>
  <c r="BE2" i="45" s="1"/>
  <c r="BF42" i="33" a="1"/>
  <c r="BF42" i="33" s="1"/>
  <c r="BF98" i="34" a="1"/>
  <c r="BF98" i="34" s="1"/>
  <c r="BE58" i="38" a="1"/>
  <c r="BE58" i="38" s="1"/>
  <c r="BG66" i="42" a="1"/>
  <c r="BG66" i="42" s="1"/>
  <c r="BG2" i="42" a="1"/>
  <c r="BG2" i="42" s="1"/>
  <c r="BF42" i="42" a="1"/>
  <c r="BF42" i="42" s="1"/>
  <c r="BG26" i="44" a="1"/>
  <c r="BG26" i="44" s="1"/>
  <c r="BG26" i="39" a="1"/>
  <c r="BG26" i="39" s="1"/>
  <c r="BG34" i="39" a="1"/>
  <c r="BG34" i="39" s="1"/>
  <c r="BG90" i="42" a="1"/>
  <c r="BG90" i="42" s="1"/>
  <c r="BE122" i="42" a="1"/>
  <c r="BE122" i="42" s="1"/>
  <c r="BE2" i="43" a="1"/>
  <c r="BE2" i="43" s="1"/>
  <c r="BE66" i="45" a="1"/>
  <c r="BE66" i="45" s="1"/>
  <c r="BG18" i="35" a="1"/>
  <c r="BG18" i="35" s="1"/>
  <c r="BF82" i="37" a="1"/>
  <c r="BF82" i="37" s="1"/>
  <c r="BF2" i="41" a="1"/>
  <c r="BF2" i="41" s="1"/>
  <c r="BG10" i="41" a="1"/>
  <c r="BG10" i="41" s="1"/>
  <c r="BE106" i="42" a="1"/>
  <c r="BE106" i="42" s="1"/>
  <c r="BF114" i="42" a="1"/>
  <c r="BF114" i="42" s="1"/>
  <c r="BG34" i="42" a="1"/>
  <c r="BG34" i="42" s="1"/>
  <c r="BE26" i="42" a="1"/>
  <c r="BE26" i="42" s="1"/>
  <c r="BF122" i="43" a="1"/>
  <c r="BF122" i="43" s="1"/>
  <c r="BG74" i="43" a="1"/>
  <c r="BG74" i="43" s="1"/>
  <c r="BG98" i="44" a="1"/>
  <c r="BG98" i="44" s="1"/>
  <c r="BG26" i="34" a="1"/>
  <c r="BG26" i="34" s="1"/>
  <c r="BF114" i="35" a="1"/>
  <c r="BF114" i="35" s="1"/>
  <c r="BG114" i="35" a="1"/>
  <c r="BG114" i="35" s="1"/>
  <c r="BE66" i="37" a="1"/>
  <c r="BE66" i="37" s="1"/>
  <c r="BE66" i="40" a="1"/>
  <c r="BE66" i="40" s="1"/>
  <c r="BF122" i="42" a="1"/>
  <c r="BF122" i="42" s="1"/>
  <c r="BF42" i="43" a="1"/>
  <c r="BF42" i="43" s="1"/>
  <c r="BG82" i="44" a="1"/>
  <c r="BG82" i="44" s="1"/>
  <c r="BE26" i="44" a="1"/>
  <c r="BE26" i="44" s="1"/>
  <c r="BE98" i="36" a="1"/>
  <c r="BE98" i="36" s="1"/>
  <c r="BG58" i="37" a="1"/>
  <c r="BG58" i="37" s="1"/>
  <c r="BF10" i="38" a="1"/>
  <c r="BF10" i="38" s="1"/>
  <c r="BE58" i="41" a="1"/>
  <c r="BE58" i="41" s="1"/>
  <c r="BE74" i="41" a="1"/>
  <c r="BE74" i="41" s="1"/>
  <c r="BF26" i="41" a="1"/>
  <c r="BF26" i="41" s="1"/>
  <c r="BF66" i="41" a="1"/>
  <c r="BF66" i="41" s="1"/>
  <c r="BE10" i="42" a="1"/>
  <c r="BE10" i="42" s="1"/>
  <c r="BE82" i="37" a="1"/>
  <c r="BE82" i="37" s="1"/>
  <c r="BE66" i="43" a="1"/>
  <c r="BE66" i="43" s="1"/>
  <c r="BF66" i="35" a="1"/>
  <c r="BF66" i="35" s="1"/>
  <c r="BG82" i="40" a="1"/>
  <c r="BG82" i="40" s="1"/>
  <c r="BG2" i="41" a="1"/>
  <c r="BG2" i="41" s="1"/>
  <c r="BF18" i="43" a="1"/>
  <c r="BF18" i="43" s="1"/>
  <c r="BE50" i="43" a="1"/>
  <c r="BE50" i="43" s="1"/>
  <c r="BF106" i="43" a="1"/>
  <c r="BF106" i="43" s="1"/>
  <c r="BF10" i="30" a="1"/>
  <c r="BF10" i="30" s="1"/>
  <c r="BE2" i="36" a="1"/>
  <c r="BE2" i="36" s="1"/>
  <c r="BE42" i="38" a="1"/>
  <c r="BE42" i="38" s="1"/>
  <c r="BG82" i="39" a="1"/>
  <c r="BG82" i="39" s="1"/>
  <c r="BF58" i="41" a="1"/>
  <c r="BF58" i="41" s="1"/>
  <c r="BG42" i="42" a="1"/>
  <c r="BG42" i="42" s="1"/>
  <c r="BE106" i="43" a="1"/>
  <c r="BE106" i="43" s="1"/>
  <c r="BF58" i="43" a="1"/>
  <c r="BF58" i="43" s="1"/>
  <c r="BE10" i="38" a="1"/>
  <c r="BE10" i="38" s="1"/>
  <c r="BF26" i="39" a="1"/>
  <c r="BF26" i="39" s="1"/>
  <c r="BF50" i="41" a="1"/>
  <c r="BF50" i="41" s="1"/>
  <c r="BG82" i="43" a="1"/>
  <c r="BG82" i="43" s="1"/>
  <c r="BG2" i="43" a="1"/>
  <c r="BG2" i="43" s="1"/>
  <c r="BG42" i="43" a="1"/>
  <c r="BG42" i="43" s="1"/>
  <c r="BF98" i="36" a="1"/>
  <c r="BF98" i="36" s="1"/>
  <c r="BF82" i="39" a="1"/>
  <c r="BF82" i="39" s="1"/>
  <c r="BF42" i="39" a="1"/>
  <c r="BF42" i="39" s="1"/>
  <c r="BG82" i="42" a="1"/>
  <c r="BG82" i="42" s="1"/>
  <c r="BF114" i="43" a="1"/>
  <c r="BF114" i="43" s="1"/>
  <c r="BG2" i="36" a="1"/>
  <c r="BG2" i="36" s="1"/>
  <c r="BG106" i="39" a="1"/>
  <c r="BG106" i="39" s="1"/>
  <c r="BE114" i="40" a="1"/>
  <c r="BE114" i="40" s="1"/>
  <c r="BG90" i="41" a="1"/>
  <c r="BG90" i="41" s="1"/>
  <c r="BE114" i="41" a="1"/>
  <c r="BE114" i="41" s="1"/>
  <c r="BF90" i="43" a="1"/>
  <c r="BF90" i="43" s="1"/>
  <c r="BG66" i="43" a="1"/>
  <c r="BG66" i="43" s="1"/>
  <c r="BG106" i="30" a="1"/>
  <c r="BG106" i="30" s="1"/>
  <c r="BE2" i="38" a="1"/>
  <c r="BE2" i="38" s="1"/>
  <c r="BE58" i="40" a="1"/>
  <c r="BE58" i="40" s="1"/>
  <c r="BG122" i="41" a="1"/>
  <c r="BG122" i="41" s="1"/>
  <c r="BG58" i="41" a="1"/>
  <c r="BG58" i="41" s="1"/>
  <c r="BF2" i="42" a="1"/>
  <c r="BF2" i="42" s="1"/>
  <c r="BF34" i="42" a="1"/>
  <c r="BF34" i="42" s="1"/>
  <c r="BF50" i="43" a="1"/>
  <c r="BF50" i="43" s="1"/>
  <c r="BE90" i="35" a="1"/>
  <c r="BE90" i="35" s="1"/>
  <c r="BE114" i="38" a="1"/>
  <c r="BE114" i="38" s="1"/>
  <c r="BG58" i="40" a="1"/>
  <c r="BG58" i="40" s="1"/>
  <c r="BG82" i="41" a="1"/>
  <c r="BG82" i="41" s="1"/>
  <c r="BE122" i="41" a="1"/>
  <c r="BE122" i="41" s="1"/>
  <c r="BE98" i="42" a="1"/>
  <c r="BE98" i="42" s="1"/>
  <c r="BE90" i="42" a="1"/>
  <c r="BE90" i="42" s="1"/>
  <c r="BE42" i="43" a="1"/>
  <c r="BE42" i="43" s="1"/>
  <c r="BG10" i="40" a="1"/>
  <c r="BG10" i="40" s="1"/>
  <c r="BG98" i="43" a="1"/>
  <c r="BG98" i="43" s="1"/>
  <c r="BG74" i="37" a="1"/>
  <c r="BG74" i="37" s="1"/>
  <c r="BF34" i="40" a="1"/>
  <c r="BF34" i="40" s="1"/>
  <c r="BG114" i="41" a="1"/>
  <c r="BG114" i="41" s="1"/>
  <c r="BE82" i="42" a="1"/>
  <c r="BE82" i="42" s="1"/>
  <c r="BE90" i="43" a="1"/>
  <c r="BE90" i="43" s="1"/>
  <c r="BE18" i="41" a="1"/>
  <c r="BE18" i="41" s="1"/>
  <c r="BG50" i="41" a="1"/>
  <c r="BG50" i="41" s="1"/>
  <c r="BE82" i="41" a="1"/>
  <c r="BE82" i="41" s="1"/>
  <c r="BE66" i="42" a="1"/>
  <c r="BE66" i="42" s="1"/>
  <c r="BG50" i="42" a="1"/>
  <c r="BG50" i="42" s="1"/>
  <c r="BF106" i="33" a="1"/>
  <c r="BF106" i="33" s="1"/>
  <c r="BE82" i="38" a="1"/>
  <c r="BE82" i="38" s="1"/>
  <c r="BE82" i="40" a="1"/>
  <c r="BE82" i="40" s="1"/>
  <c r="BF90" i="40" a="1"/>
  <c r="BF90" i="40" s="1"/>
  <c r="BF18" i="41" a="1"/>
  <c r="BF18" i="41" s="1"/>
  <c r="BG106" i="40" a="1"/>
  <c r="BG106" i="40" s="1"/>
  <c r="BE2" i="41" a="1"/>
  <c r="BE2" i="41" s="1"/>
  <c r="BF50" i="42" a="1"/>
  <c r="BF50" i="42" s="1"/>
  <c r="BF122" i="32" a="1"/>
  <c r="BF122" i="32" s="1"/>
  <c r="BE74" i="34" a="1"/>
  <c r="BE74" i="34" s="1"/>
  <c r="BG122" i="37" a="1"/>
  <c r="BG122" i="37" s="1"/>
  <c r="BE114" i="37" a="1"/>
  <c r="BE114" i="37" s="1"/>
  <c r="BG114" i="38" a="1"/>
  <c r="BG114" i="38" s="1"/>
  <c r="BF58" i="38" a="1"/>
  <c r="BF58" i="38" s="1"/>
  <c r="BE18" i="39" a="1"/>
  <c r="BE18" i="39" s="1"/>
  <c r="BE10" i="39" a="1"/>
  <c r="BE10" i="39" s="1"/>
  <c r="BE90" i="39" a="1"/>
  <c r="BE90" i="39" s="1"/>
  <c r="BG66" i="40" a="1"/>
  <c r="BG66" i="40" s="1"/>
  <c r="BF82" i="41" a="1"/>
  <c r="BF82" i="41" s="1"/>
  <c r="BG10" i="33" a="1"/>
  <c r="BG10" i="33" s="1"/>
  <c r="BF98" i="35" a="1"/>
  <c r="BF98" i="35" s="1"/>
  <c r="BE18" i="36" a="1"/>
  <c r="BE18" i="36" s="1"/>
  <c r="BF122" i="36" a="1"/>
  <c r="BF122" i="36" s="1"/>
  <c r="BE58" i="36" a="1"/>
  <c r="BE58" i="36" s="1"/>
  <c r="BE58" i="37" a="1"/>
  <c r="BE58" i="37" s="1"/>
  <c r="BG90" i="38" a="1"/>
  <c r="BG90" i="38" s="1"/>
  <c r="BE98" i="39" a="1"/>
  <c r="BE98" i="39" s="1"/>
  <c r="BF106" i="39" a="1"/>
  <c r="BF106" i="39" s="1"/>
  <c r="BG122" i="40" a="1"/>
  <c r="BG122" i="40" s="1"/>
  <c r="BF66" i="40" a="1"/>
  <c r="BF66" i="40" s="1"/>
  <c r="BG106" i="41" a="1"/>
  <c r="BG106" i="41" s="1"/>
  <c r="BG66" i="34" a="1"/>
  <c r="BG66" i="34" s="1"/>
  <c r="BG82" i="37" a="1"/>
  <c r="BG82" i="37" s="1"/>
  <c r="BF122" i="38" a="1"/>
  <c r="BF122" i="38" s="1"/>
  <c r="BG34" i="38" a="1"/>
  <c r="BG34" i="38" s="1"/>
  <c r="BF98" i="40" a="1"/>
  <c r="BF98" i="40" s="1"/>
  <c r="BE42" i="41" a="1"/>
  <c r="BE42" i="41" s="1"/>
  <c r="BE50" i="41" a="1"/>
  <c r="BE50" i="41" s="1"/>
  <c r="BF10" i="36" a="1"/>
  <c r="BF10" i="36" s="1"/>
  <c r="BG74" i="38" a="1"/>
  <c r="BG74" i="38" s="1"/>
  <c r="BF50" i="39" a="1"/>
  <c r="BF50" i="39" s="1"/>
  <c r="BG106" i="37" a="1"/>
  <c r="BG106" i="37" s="1"/>
  <c r="BE122" i="38" a="1"/>
  <c r="BE122" i="38" s="1"/>
  <c r="BF18" i="39" a="1"/>
  <c r="BF18" i="39" s="1"/>
  <c r="BG2" i="39" a="1"/>
  <c r="BG2" i="39" s="1"/>
  <c r="BF106" i="40" a="1"/>
  <c r="BF106" i="40" s="1"/>
  <c r="BG74" i="40" a="1"/>
  <c r="BG74" i="40" s="1"/>
  <c r="BF82" i="40" a="1"/>
  <c r="BF82" i="40" s="1"/>
  <c r="BE90" i="36" a="1"/>
  <c r="BE90" i="36" s="1"/>
  <c r="BF10" i="37" a="1"/>
  <c r="BF10" i="37" s="1"/>
  <c r="BE74" i="38" a="1"/>
  <c r="BE74" i="38" s="1"/>
  <c r="BE26" i="38" a="1"/>
  <c r="BE26" i="38" s="1"/>
  <c r="BE50" i="39" a="1"/>
  <c r="BE50" i="39" s="1"/>
  <c r="BG66" i="41" a="1"/>
  <c r="BG66" i="41" s="1"/>
  <c r="BG74" i="32" a="1"/>
  <c r="BG74" i="32" s="1"/>
  <c r="BG26" i="36" a="1"/>
  <c r="BG26" i="36" s="1"/>
  <c r="BG122" i="36" a="1"/>
  <c r="BG122" i="36" s="1"/>
  <c r="BF58" i="39" a="1"/>
  <c r="BF58" i="39" s="1"/>
  <c r="BG18" i="41" a="1"/>
  <c r="BG18" i="41" s="1"/>
  <c r="BF98" i="37" a="1"/>
  <c r="BF98" i="37" s="1"/>
  <c r="BF2" i="40" a="1"/>
  <c r="BF2" i="40" s="1"/>
  <c r="BG66" i="36" a="1"/>
  <c r="BG66" i="36" s="1"/>
  <c r="BF74" i="37" a="1"/>
  <c r="BF74" i="37" s="1"/>
  <c r="BF98" i="33" a="1"/>
  <c r="BF98" i="33" s="1"/>
  <c r="BF74" i="39" a="1"/>
  <c r="BF74" i="39" s="1"/>
  <c r="BF18" i="40" a="1"/>
  <c r="BF18" i="40" s="1"/>
  <c r="BG18" i="40" a="1"/>
  <c r="BG18" i="40" s="1"/>
  <c r="BE34" i="34" a="1"/>
  <c r="BE34" i="34" s="1"/>
  <c r="BE106" i="35" a="1"/>
  <c r="BE106" i="35" s="1"/>
  <c r="BF106" i="36" a="1"/>
  <c r="BF106" i="36" s="1"/>
  <c r="BE82" i="39" a="1"/>
  <c r="BE82" i="39" s="1"/>
  <c r="BF2" i="39" a="1"/>
  <c r="BF2" i="39" s="1"/>
  <c r="BF34" i="39" a="1"/>
  <c r="BF34" i="39" s="1"/>
  <c r="BG34" i="40" a="1"/>
  <c r="BG34" i="40" s="1"/>
  <c r="BE90" i="40" a="1"/>
  <c r="BE90" i="40" s="1"/>
  <c r="BG42" i="40" a="1"/>
  <c r="BG42" i="40" s="1"/>
  <c r="BF10" i="40" a="1"/>
  <c r="BF10" i="40" s="1"/>
  <c r="BE26" i="31" a="1"/>
  <c r="BE26" i="31" s="1"/>
  <c r="BG114" i="32" a="1"/>
  <c r="BG114" i="32" s="1"/>
  <c r="BG18" i="32" a="1"/>
  <c r="BG18" i="32" s="1"/>
  <c r="BG122" i="34" a="1"/>
  <c r="BG122" i="34" s="1"/>
  <c r="BE50" i="35" a="1"/>
  <c r="BE50" i="35" s="1"/>
  <c r="BF122" i="35" a="1"/>
  <c r="BF122" i="35" s="1"/>
  <c r="BF58" i="36" a="1"/>
  <c r="BF58" i="36" s="1"/>
  <c r="BG2" i="38" a="1"/>
  <c r="BG2" i="38" s="1"/>
  <c r="BF106" i="38" a="1"/>
  <c r="BF106" i="38" s="1"/>
  <c r="BF122" i="39" a="1"/>
  <c r="BF122" i="39" s="1"/>
  <c r="BG42" i="39" a="1"/>
  <c r="BG42" i="39" s="1"/>
  <c r="BE50" i="40" a="1"/>
  <c r="BE50" i="40" s="1"/>
  <c r="BF26" i="40" a="1"/>
  <c r="BF26" i="40" s="1"/>
  <c r="BE18" i="40" a="1"/>
  <c r="BE18" i="40" s="1"/>
  <c r="BG42" i="41" a="1"/>
  <c r="BG42" i="41" s="1"/>
  <c r="BE2" i="34" a="1"/>
  <c r="BE2" i="34" s="1"/>
  <c r="BG66" i="37" a="1"/>
  <c r="BG66" i="37" s="1"/>
  <c r="BF18" i="38" a="1"/>
  <c r="BF18" i="38" s="1"/>
  <c r="BG66" i="38" a="1"/>
  <c r="BG66" i="38" s="1"/>
  <c r="BF98" i="38" a="1"/>
  <c r="BF98" i="38" s="1"/>
  <c r="BG74" i="39" a="1"/>
  <c r="BG74" i="39" s="1"/>
  <c r="BE26" i="40" a="1"/>
  <c r="BE26" i="40" s="1"/>
  <c r="BE106" i="40" a="1"/>
  <c r="BE106" i="40" s="1"/>
  <c r="BG90" i="40" a="1"/>
  <c r="BG90" i="40" s="1"/>
  <c r="BF114" i="40" a="1"/>
  <c r="BF114" i="40" s="1"/>
  <c r="BE82" i="33" a="1"/>
  <c r="BE82" i="33" s="1"/>
  <c r="BG58" i="35" a="1"/>
  <c r="BG58" i="35" s="1"/>
  <c r="BG18" i="38" a="1"/>
  <c r="BG18" i="38" s="1"/>
  <c r="BE74" i="40" a="1"/>
  <c r="BE74" i="40" s="1"/>
  <c r="BG50" i="40" a="1"/>
  <c r="BG50" i="40" s="1"/>
  <c r="BF58" i="40" a="1"/>
  <c r="BF58" i="40" s="1"/>
  <c r="BG2" i="40" a="1"/>
  <c r="BG2" i="40" s="1"/>
  <c r="BG98" i="40" a="1"/>
  <c r="BG98" i="40" s="1"/>
  <c r="BF66" i="36" a="1"/>
  <c r="BF66" i="36" s="1"/>
  <c r="BG42" i="35" a="1"/>
  <c r="BG42" i="35" s="1"/>
  <c r="BG50" i="37" a="1"/>
  <c r="BG50" i="37" s="1"/>
  <c r="BF74" i="38" a="1"/>
  <c r="BF74" i="38" s="1"/>
  <c r="BE106" i="38" a="1"/>
  <c r="BE106" i="38" s="1"/>
  <c r="BF82" i="38" a="1"/>
  <c r="BF82" i="38" s="1"/>
  <c r="BG122" i="38" a="1"/>
  <c r="BG122" i="38" s="1"/>
  <c r="BE34" i="39" a="1"/>
  <c r="BE34" i="39" s="1"/>
  <c r="BE34" i="40" a="1"/>
  <c r="BE34" i="40" s="1"/>
  <c r="BG90" i="34" a="1"/>
  <c r="BG90" i="34" s="1"/>
  <c r="BE122" i="35" a="1"/>
  <c r="BE122" i="35" s="1"/>
  <c r="BG18" i="36" a="1"/>
  <c r="BG18" i="36" s="1"/>
  <c r="BF122" i="37" a="1"/>
  <c r="BF122" i="37" s="1"/>
  <c r="BE18" i="38" a="1"/>
  <c r="BE18" i="38" s="1"/>
  <c r="BF66" i="38" a="1"/>
  <c r="BF66" i="38" s="1"/>
  <c r="BE66" i="38" a="1"/>
  <c r="BE66" i="38" s="1"/>
  <c r="BG50" i="38" a="1"/>
  <c r="BG50" i="38" s="1"/>
  <c r="BE74" i="39" a="1"/>
  <c r="BE74" i="39" s="1"/>
  <c r="BF90" i="39" a="1"/>
  <c r="BF90" i="39" s="1"/>
  <c r="BE10" i="40" a="1"/>
  <c r="BE10" i="40" s="1"/>
  <c r="BF74" i="40" a="1"/>
  <c r="BF74" i="40" s="1"/>
  <c r="BG122" i="35" a="1"/>
  <c r="BG122" i="35" s="1"/>
  <c r="BG42" i="38" a="1"/>
  <c r="BG42" i="38" s="1"/>
  <c r="BG58" i="39" a="1"/>
  <c r="BG58" i="39" s="1"/>
  <c r="BE58" i="39" a="1"/>
  <c r="BE58" i="39" s="1"/>
  <c r="BG90" i="39" a="1"/>
  <c r="BG90" i="39" s="1"/>
  <c r="BG66" i="39" a="1"/>
  <c r="BG66" i="39" s="1"/>
  <c r="BE98" i="32" a="1"/>
  <c r="BE98" i="32" s="1"/>
  <c r="BF34" i="33" a="1"/>
  <c r="BF34" i="33" s="1"/>
  <c r="BF66" i="34" a="1"/>
  <c r="BF66" i="34" s="1"/>
  <c r="BE34" i="35" a="1"/>
  <c r="BE34" i="35" s="1"/>
  <c r="BG82" i="36" a="1"/>
  <c r="BG82" i="36" s="1"/>
  <c r="BG2" i="37" a="1"/>
  <c r="BG2" i="37" s="1"/>
  <c r="BG82" i="38" a="1"/>
  <c r="BG82" i="38" s="1"/>
  <c r="BG18" i="39" a="1"/>
  <c r="BG18" i="39" s="1"/>
  <c r="BG122" i="39" a="1"/>
  <c r="BG122" i="39" s="1"/>
  <c r="BE114" i="39" a="1"/>
  <c r="BE114" i="39" s="1"/>
  <c r="BE2" i="39" a="1"/>
  <c r="BE2" i="39" s="1"/>
  <c r="BG90" i="33" a="1"/>
  <c r="BG90" i="33" s="1"/>
  <c r="BF82" i="36" a="1"/>
  <c r="BF82" i="36" s="1"/>
  <c r="BE50" i="38" a="1"/>
  <c r="BE50" i="38" s="1"/>
  <c r="BE122" i="39" a="1"/>
  <c r="BE122" i="39" s="1"/>
  <c r="BE66" i="39" a="1"/>
  <c r="BE66" i="39" s="1"/>
  <c r="BE10" i="32" a="1"/>
  <c r="BE10" i="32" s="1"/>
  <c r="BG34" i="35" a="1"/>
  <c r="BG34" i="35" s="1"/>
  <c r="BE82" i="36" a="1"/>
  <c r="BE82" i="36" s="1"/>
  <c r="BE98" i="37" a="1"/>
  <c r="BE98" i="37" s="1"/>
  <c r="BF114" i="39" a="1"/>
  <c r="BF114" i="39" s="1"/>
  <c r="BF98" i="39" a="1"/>
  <c r="BF98" i="39" s="1"/>
  <c r="BF66" i="39" a="1"/>
  <c r="BF66" i="39" s="1"/>
  <c r="BE34" i="32" a="1"/>
  <c r="BE34" i="32" s="1"/>
  <c r="BF90" i="36" a="1"/>
  <c r="BF90" i="36" s="1"/>
  <c r="BE42" i="36" a="1"/>
  <c r="BE42" i="36" s="1"/>
  <c r="BF50" i="37" a="1"/>
  <c r="BF50" i="37" s="1"/>
  <c r="BF34" i="38" a="1"/>
  <c r="BF34" i="38" s="1"/>
  <c r="BG106" i="38" a="1"/>
  <c r="BG106" i="38" s="1"/>
  <c r="BE42" i="34" a="1"/>
  <c r="BE42" i="34" s="1"/>
  <c r="BF10" i="35" a="1"/>
  <c r="BF10" i="35" s="1"/>
  <c r="BE50" i="37" a="1"/>
  <c r="BE50" i="37" s="1"/>
  <c r="BF42" i="38" a="1"/>
  <c r="BF42" i="38" s="1"/>
  <c r="BE106" i="37" a="1"/>
  <c r="BE106" i="37" s="1"/>
  <c r="BG114" i="37" a="1"/>
  <c r="BG114" i="37" s="1"/>
  <c r="BF58" i="33" a="1"/>
  <c r="BF58" i="33" s="1"/>
  <c r="BE18" i="35" a="1"/>
  <c r="BE18" i="35" s="1"/>
  <c r="BG50" i="36" a="1"/>
  <c r="BG50" i="36" s="1"/>
  <c r="BE114" i="36" a="1"/>
  <c r="BE114" i="36" s="1"/>
  <c r="BG34" i="37" a="1"/>
  <c r="BG34" i="37" s="1"/>
  <c r="BE34" i="37" a="1"/>
  <c r="BE34" i="37" s="1"/>
  <c r="BF50" i="38" a="1"/>
  <c r="BF50" i="38" s="1"/>
  <c r="BG34" i="36" a="1"/>
  <c r="BG34" i="36" s="1"/>
  <c r="BE90" i="37" a="1"/>
  <c r="BE90" i="37" s="1"/>
  <c r="BE34" i="38" a="1"/>
  <c r="BE34" i="38" s="1"/>
  <c r="BF2" i="38" a="1"/>
  <c r="BF2" i="38" s="1"/>
  <c r="BF90" i="37" a="1"/>
  <c r="BF90" i="37" s="1"/>
  <c r="BG90" i="37" a="1"/>
  <c r="BG90" i="37" s="1"/>
  <c r="BE90" i="38" a="1"/>
  <c r="BE90" i="38" s="1"/>
  <c r="BE82" i="30" a="1"/>
  <c r="BE82" i="30" s="1"/>
  <c r="BE90" i="32" a="1"/>
  <c r="BE90" i="32" s="1"/>
  <c r="BG122" i="33" a="1"/>
  <c r="BG122" i="33" s="1"/>
  <c r="BE10" i="35" a="1"/>
  <c r="BE10" i="35" s="1"/>
  <c r="BF82" i="35" a="1"/>
  <c r="BF82" i="35" s="1"/>
  <c r="BG42" i="36" a="1"/>
  <c r="BG42" i="36" s="1"/>
  <c r="BF26" i="36" a="1"/>
  <c r="BF26" i="36" s="1"/>
  <c r="BE42" i="37" a="1"/>
  <c r="BE42" i="37" s="1"/>
  <c r="BE74" i="35" a="1"/>
  <c r="BE74" i="35" s="1"/>
  <c r="BG114" i="36" a="1"/>
  <c r="BG114" i="36" s="1"/>
  <c r="BE34" i="36" a="1"/>
  <c r="BE34" i="36" s="1"/>
  <c r="BG10" i="37" a="1"/>
  <c r="BG10" i="37" s="1"/>
  <c r="BG98" i="34" a="1"/>
  <c r="BG98" i="34" s="1"/>
  <c r="BF106" i="35" a="1"/>
  <c r="BF106" i="35" s="1"/>
  <c r="BG90" i="36" a="1"/>
  <c r="BG90" i="36" s="1"/>
  <c r="BF106" i="37" a="1"/>
  <c r="BF106" i="37" s="1"/>
  <c r="BG98" i="31" a="1"/>
  <c r="BG98" i="31" s="1"/>
  <c r="BF34" i="31" a="1"/>
  <c r="BF34" i="31" s="1"/>
  <c r="BG2" i="33" a="1"/>
  <c r="BG2" i="33" s="1"/>
  <c r="BE66" i="34" a="1"/>
  <c r="BE66" i="34" s="1"/>
  <c r="BF50" i="35" a="1"/>
  <c r="BF50" i="35" s="1"/>
  <c r="BG2" i="35" a="1"/>
  <c r="BG2" i="35" s="1"/>
  <c r="BF74" i="35" a="1"/>
  <c r="BF74" i="35" s="1"/>
  <c r="BE50" i="36" a="1"/>
  <c r="BE50" i="36" s="1"/>
  <c r="BE26" i="36" a="1"/>
  <c r="BE26" i="36" s="1"/>
  <c r="BG98" i="36" a="1"/>
  <c r="BG98" i="36" s="1"/>
  <c r="BE26" i="37" a="1"/>
  <c r="BE26" i="37" s="1"/>
  <c r="BF18" i="36" a="1"/>
  <c r="BF18" i="36" s="1"/>
  <c r="BE10" i="36" a="1"/>
  <c r="BE10" i="36" s="1"/>
  <c r="BF26" i="37" a="1"/>
  <c r="BF26" i="37" s="1"/>
  <c r="BG10" i="38" a="1"/>
  <c r="BG10" i="38" s="1"/>
  <c r="BE10" i="33" a="1"/>
  <c r="BE10" i="33" s="1"/>
  <c r="BE58" i="34" a="1"/>
  <c r="BE58" i="34" s="1"/>
  <c r="BG42" i="34" a="1"/>
  <c r="BG42" i="34" s="1"/>
  <c r="BG98" i="35" a="1"/>
  <c r="BG98" i="35" s="1"/>
  <c r="BG106" i="35" a="1"/>
  <c r="BG106" i="35" s="1"/>
  <c r="BE18" i="37" a="1"/>
  <c r="BE18" i="37" s="1"/>
  <c r="BG58" i="32" a="1"/>
  <c r="BG58" i="32" s="1"/>
  <c r="BF18" i="32" a="1"/>
  <c r="BF18" i="32" s="1"/>
  <c r="BG114" i="33" a="1"/>
  <c r="BG114" i="33" s="1"/>
  <c r="BE74" i="33" a="1"/>
  <c r="BE74" i="33" s="1"/>
  <c r="BF2" i="34" a="1"/>
  <c r="BF2" i="34" s="1"/>
  <c r="BE98" i="35" a="1"/>
  <c r="BE98" i="35" s="1"/>
  <c r="BE74" i="36" a="1"/>
  <c r="BE74" i="36" s="1"/>
  <c r="BE10" i="37" a="1"/>
  <c r="BE10" i="37" s="1"/>
  <c r="BE122" i="37" a="1"/>
  <c r="BE122" i="37" s="1"/>
  <c r="BF114" i="32" a="1"/>
  <c r="BF114" i="32" s="1"/>
  <c r="BE82" i="32" a="1"/>
  <c r="BE82" i="32" s="1"/>
  <c r="BE98" i="34" a="1"/>
  <c r="BE98" i="34" s="1"/>
  <c r="BG74" i="35" a="1"/>
  <c r="BG74" i="35" s="1"/>
  <c r="BE122" i="36" a="1"/>
  <c r="BE122" i="36" s="1"/>
  <c r="BE2" i="37" a="1"/>
  <c r="BE2" i="37" s="1"/>
  <c r="BE74" i="37" a="1"/>
  <c r="BE74" i="37" s="1"/>
  <c r="BG18" i="37" a="1"/>
  <c r="BG18" i="37" s="1"/>
  <c r="BF18" i="37" a="1"/>
  <c r="BF18" i="37" s="1"/>
  <c r="BF114" i="37" a="1"/>
  <c r="BF114" i="37" s="1"/>
  <c r="BF122" i="33" a="1"/>
  <c r="BF122" i="33" s="1"/>
  <c r="BE114" i="33" a="1"/>
  <c r="BE114" i="33" s="1"/>
  <c r="BG26" i="35" a="1"/>
  <c r="BG26" i="35" s="1"/>
  <c r="BG10" i="35" a="1"/>
  <c r="BG10" i="35" s="1"/>
  <c r="BG74" i="36" a="1"/>
  <c r="BG74" i="36" s="1"/>
  <c r="BG42" i="37" a="1"/>
  <c r="BG42" i="37" s="1"/>
  <c r="BG26" i="37" a="1"/>
  <c r="BG26" i="37" s="1"/>
  <c r="BE26" i="32" a="1"/>
  <c r="BE26" i="32" s="1"/>
  <c r="BG106" i="34" a="1"/>
  <c r="BG106" i="34" s="1"/>
  <c r="BE2" i="35" a="1"/>
  <c r="BE2" i="35" s="1"/>
  <c r="BE58" i="35" a="1"/>
  <c r="BE58" i="35" s="1"/>
  <c r="BF58" i="37" a="1"/>
  <c r="BF58" i="37" s="1"/>
  <c r="BF2" i="36" a="1"/>
  <c r="BF2" i="36" s="1"/>
  <c r="BF42" i="36" a="1"/>
  <c r="BF42" i="36" s="1"/>
  <c r="BF42" i="37" a="1"/>
  <c r="BF42" i="37" s="1"/>
  <c r="BG98" i="37" a="1"/>
  <c r="BG98" i="37" s="1"/>
  <c r="BE26" i="35" a="1"/>
  <c r="BE26" i="35" s="1"/>
  <c r="BF2" i="37" a="1"/>
  <c r="BF2" i="37" s="1"/>
  <c r="BF58" i="31" a="1"/>
  <c r="BF58" i="31" s="1"/>
  <c r="BF58" i="32" a="1"/>
  <c r="BF58" i="32" s="1"/>
  <c r="BE58" i="33" a="1"/>
  <c r="BE58" i="33" s="1"/>
  <c r="BE114" i="34" a="1"/>
  <c r="BE114" i="34" s="1"/>
  <c r="BF2" i="35" a="1"/>
  <c r="BF2" i="35" s="1"/>
  <c r="BE114" i="35" a="1"/>
  <c r="BE114" i="35" s="1"/>
  <c r="BF18" i="35" a="1"/>
  <c r="BF18" i="35" s="1"/>
  <c r="BG58" i="36" a="1"/>
  <c r="BG58" i="36" s="1"/>
  <c r="BG106" i="36" a="1"/>
  <c r="BG106" i="36" s="1"/>
  <c r="BE50" i="30" a="1"/>
  <c r="BE50" i="30" s="1"/>
  <c r="BG26" i="30" a="1"/>
  <c r="BG26" i="30" s="1"/>
  <c r="BE10" i="31" a="1"/>
  <c r="BE10" i="31" s="1"/>
  <c r="BF106" i="32" a="1"/>
  <c r="BF106" i="32" s="1"/>
  <c r="BG26" i="33" a="1"/>
  <c r="BG26" i="33" s="1"/>
  <c r="BE106" i="36" a="1"/>
  <c r="BE106" i="36" s="1"/>
  <c r="BF66" i="37" a="1"/>
  <c r="BF66" i="37" s="1"/>
  <c r="BG58" i="31" a="1"/>
  <c r="BG58" i="31" s="1"/>
  <c r="BF114" i="33" a="1"/>
  <c r="BF114" i="33" s="1"/>
  <c r="BF114" i="34" a="1"/>
  <c r="BF114" i="34" s="1"/>
  <c r="BF42" i="35" a="1"/>
  <c r="BF42" i="35" s="1"/>
  <c r="BE66" i="35" a="1"/>
  <c r="BE66" i="35" s="1"/>
  <c r="BF58" i="35" a="1"/>
  <c r="BF58" i="35" s="1"/>
  <c r="BF50" i="36" a="1"/>
  <c r="BF50" i="36" s="1"/>
  <c r="BF106" i="28" a="1"/>
  <c r="BF106" i="28" s="1"/>
  <c r="BG50" i="30" a="1"/>
  <c r="BG50" i="30" s="1"/>
  <c r="BE122" i="31" a="1"/>
  <c r="BE122" i="31" s="1"/>
  <c r="BG42" i="31" a="1"/>
  <c r="BG42" i="31" s="1"/>
  <c r="BE2" i="31" a="1"/>
  <c r="BE2" i="31" s="1"/>
  <c r="BE42" i="31" a="1"/>
  <c r="BE42" i="31" s="1"/>
  <c r="BF34" i="34" a="1"/>
  <c r="BF34" i="34" s="1"/>
  <c r="BG2" i="34" a="1"/>
  <c r="BG2" i="34" s="1"/>
  <c r="BF90" i="35" a="1"/>
  <c r="BF90" i="35" s="1"/>
  <c r="BE66" i="33" a="1"/>
  <c r="BE66" i="33" s="1"/>
  <c r="BG18" i="30" a="1"/>
  <c r="BG18" i="30" s="1"/>
  <c r="BF98" i="31" a="1"/>
  <c r="BF98" i="31" s="1"/>
  <c r="BG122" i="32" a="1"/>
  <c r="BG122" i="32" s="1"/>
  <c r="BF34" i="32" a="1"/>
  <c r="BF34" i="32" s="1"/>
  <c r="BG74" i="33" a="1"/>
  <c r="BG74" i="33" s="1"/>
  <c r="BE26" i="34" a="1"/>
  <c r="BE26" i="34" s="1"/>
  <c r="BF10" i="34" a="1"/>
  <c r="BF10" i="34" s="1"/>
  <c r="BE82" i="35" a="1"/>
  <c r="BE82" i="35" s="1"/>
  <c r="BF26" i="35" a="1"/>
  <c r="BF26" i="35" s="1"/>
  <c r="BE98" i="33" a="1"/>
  <c r="BE98" i="33" s="1"/>
  <c r="BG58" i="34" a="1"/>
  <c r="BG58" i="34" s="1"/>
  <c r="BF58" i="34" a="1"/>
  <c r="BF58" i="34" s="1"/>
  <c r="BG82" i="35" a="1"/>
  <c r="BG82" i="35" s="1"/>
  <c r="BE66" i="36" a="1"/>
  <c r="BE66" i="36" s="1"/>
  <c r="BF50" i="31" a="1"/>
  <c r="BF50" i="31" s="1"/>
  <c r="BF18" i="33" a="1"/>
  <c r="BF18" i="33" s="1"/>
  <c r="BF18" i="34" a="1"/>
  <c r="BF18" i="34" s="1"/>
  <c r="BF74" i="34" a="1"/>
  <c r="BF74" i="34" s="1"/>
  <c r="BF90" i="32" a="1"/>
  <c r="BF90" i="32" s="1"/>
  <c r="BE18" i="34" a="1"/>
  <c r="BE18" i="34" s="1"/>
  <c r="BG114" i="34" a="1"/>
  <c r="BG114" i="34" s="1"/>
  <c r="BF114" i="36" a="1"/>
  <c r="BF114" i="36" s="1"/>
  <c r="BG2" i="31" a="1"/>
  <c r="BG2" i="31" s="1"/>
  <c r="BG34" i="32" a="1"/>
  <c r="BG34" i="32" s="1"/>
  <c r="BE90" i="33" a="1"/>
  <c r="BE90" i="33" s="1"/>
  <c r="BG10" i="34" a="1"/>
  <c r="BG10" i="34" s="1"/>
  <c r="BG74" i="34" a="1"/>
  <c r="BG74" i="34" s="1"/>
  <c r="BE10" i="34" a="1"/>
  <c r="BE10" i="34" s="1"/>
  <c r="BG66" i="32" a="1"/>
  <c r="BG66" i="32" s="1"/>
  <c r="BF50" i="33" a="1"/>
  <c r="BF50" i="33" s="1"/>
  <c r="BE26" i="33" a="1"/>
  <c r="BE26" i="33" s="1"/>
  <c r="BF50" i="34" a="1"/>
  <c r="BF50" i="34" s="1"/>
  <c r="BG122" i="31" a="1"/>
  <c r="BG122" i="31" s="1"/>
  <c r="BG50" i="32" a="1"/>
  <c r="BG50" i="32" s="1"/>
  <c r="BE50" i="33" a="1"/>
  <c r="BE50" i="33" s="1"/>
  <c r="BG106" i="33" a="1"/>
  <c r="BG106" i="33" s="1"/>
  <c r="BG98" i="33" a="1"/>
  <c r="BG98" i="33" s="1"/>
  <c r="BG34" i="33" a="1"/>
  <c r="BG34" i="33" s="1"/>
  <c r="BE2" i="33" a="1"/>
  <c r="BE2" i="33" s="1"/>
  <c r="BE122" i="34" a="1"/>
  <c r="BE122" i="34" s="1"/>
  <c r="BE50" i="34" a="1"/>
  <c r="BE50" i="34" s="1"/>
  <c r="BF2" i="32" a="1"/>
  <c r="BF2" i="32" s="1"/>
  <c r="BF90" i="31" a="1"/>
  <c r="BF90" i="31" s="1"/>
  <c r="BE42" i="33" a="1"/>
  <c r="BE42" i="33" s="1"/>
  <c r="BE106" i="33" a="1"/>
  <c r="BE106" i="33" s="1"/>
  <c r="BG82" i="34" a="1"/>
  <c r="BG82" i="34" s="1"/>
  <c r="BE106" i="34" a="1"/>
  <c r="BE106" i="34" s="1"/>
  <c r="BF82" i="34" a="1"/>
  <c r="BF82" i="34" s="1"/>
  <c r="BG34" i="34" a="1"/>
  <c r="BG34" i="34" s="1"/>
  <c r="BF50" i="32" a="1"/>
  <c r="BF50" i="32" s="1"/>
  <c r="BE2" i="32" a="1"/>
  <c r="BE2" i="32" s="1"/>
  <c r="BG18" i="33" a="1"/>
  <c r="BG18" i="33" s="1"/>
  <c r="BF82" i="33" a="1"/>
  <c r="BF82" i="33" s="1"/>
  <c r="BG58" i="33" a="1"/>
  <c r="BG58" i="33" s="1"/>
  <c r="BF42" i="34" a="1"/>
  <c r="BF42" i="34" s="1"/>
  <c r="BE90" i="34" a="1"/>
  <c r="BE90" i="34" s="1"/>
  <c r="BF98" i="30" a="1"/>
  <c r="BF98" i="30" s="1"/>
  <c r="BE106" i="32" a="1"/>
  <c r="BE106" i="32" s="1"/>
  <c r="BF82" i="32" a="1"/>
  <c r="BF82" i="32" s="1"/>
  <c r="BG2" i="32" a="1"/>
  <c r="BG2" i="32" s="1"/>
  <c r="BE122" i="32" a="1"/>
  <c r="BE122" i="32" s="1"/>
  <c r="BG42" i="33" a="1"/>
  <c r="BG42" i="33" s="1"/>
  <c r="BF2" i="33" a="1"/>
  <c r="BF2" i="33" s="1"/>
  <c r="BG18" i="34" a="1"/>
  <c r="BG18" i="34" s="1"/>
  <c r="BG50" i="34" a="1"/>
  <c r="BG50" i="34" s="1"/>
  <c r="BG66" i="35" a="1"/>
  <c r="BG66" i="35" s="1"/>
  <c r="BE18" i="31" a="1"/>
  <c r="BE18" i="31" s="1"/>
  <c r="BG26" i="32" a="1"/>
  <c r="BG26" i="32" s="1"/>
  <c r="BE114" i="32" a="1"/>
  <c r="BE114" i="32" s="1"/>
  <c r="BF90" i="33" a="1"/>
  <c r="BF90" i="33" s="1"/>
  <c r="BF122" i="34" a="1"/>
  <c r="BF122" i="34" s="1"/>
  <c r="BF90" i="34" a="1"/>
  <c r="BF90" i="34" s="1"/>
  <c r="BE34" i="31" a="1"/>
  <c r="BE34" i="31" s="1"/>
  <c r="BG74" i="31" a="1"/>
  <c r="BG74" i="31" s="1"/>
  <c r="BG90" i="31" a="1"/>
  <c r="BG90" i="31" s="1"/>
  <c r="BF98" i="32" a="1"/>
  <c r="BF98" i="32" s="1"/>
  <c r="BF106" i="34" a="1"/>
  <c r="BF106" i="34" s="1"/>
  <c r="BE82" i="34" a="1"/>
  <c r="BE82" i="34" s="1"/>
  <c r="BF26" i="34" a="1"/>
  <c r="BF26" i="34" s="1"/>
  <c r="BF106" i="31" a="1"/>
  <c r="BF106" i="31" s="1"/>
  <c r="BF66" i="30" a="1"/>
  <c r="BF66" i="30" s="1"/>
  <c r="BE122" i="30" a="1"/>
  <c r="BE122" i="30" s="1"/>
  <c r="BG10" i="30" a="1"/>
  <c r="BG10" i="30" s="1"/>
  <c r="BE58" i="32" a="1"/>
  <c r="BE58" i="32" s="1"/>
  <c r="BE18" i="33" a="1"/>
  <c r="BE18" i="33" s="1"/>
  <c r="BE34" i="33" a="1"/>
  <c r="BE34" i="33" s="1"/>
  <c r="BE26" i="30" a="1"/>
  <c r="BE26" i="30" s="1"/>
  <c r="BG66" i="31" a="1"/>
  <c r="BG66" i="31" s="1"/>
  <c r="BG82" i="31" a="1"/>
  <c r="BG82" i="31" s="1"/>
  <c r="BG122" i="28" a="1"/>
  <c r="BG122" i="28" s="1"/>
  <c r="BE50" i="32" a="1"/>
  <c r="BE50" i="32" s="1"/>
  <c r="BG74" i="28" a="1"/>
  <c r="BG74" i="28" s="1"/>
  <c r="BG82" i="30" a="1"/>
  <c r="BG82" i="30" s="1"/>
  <c r="BF122" i="30" a="1"/>
  <c r="BF122" i="30" s="1"/>
  <c r="BG66" i="33" a="1"/>
  <c r="BG66" i="33" s="1"/>
  <c r="BG82" i="33" a="1"/>
  <c r="BG82" i="33" s="1"/>
  <c r="BF2" i="30" a="1"/>
  <c r="BF2" i="30" s="1"/>
  <c r="BG42" i="30" a="1"/>
  <c r="BG42" i="30" s="1"/>
  <c r="BF2" i="31" a="1"/>
  <c r="BF2" i="31" s="1"/>
  <c r="BE42" i="32" a="1"/>
  <c r="BE42" i="32" s="1"/>
  <c r="BF42" i="32" a="1"/>
  <c r="BF42" i="32" s="1"/>
  <c r="BE66" i="32" a="1"/>
  <c r="BE66" i="32" s="1"/>
  <c r="BF10" i="33" a="1"/>
  <c r="BF10" i="33" s="1"/>
  <c r="BF66" i="33" a="1"/>
  <c r="BF66" i="33" s="1"/>
  <c r="BF58" i="30" a="1"/>
  <c r="BF58" i="30" s="1"/>
  <c r="BE98" i="30" a="1"/>
  <c r="BE98" i="30" s="1"/>
  <c r="BF90" i="30" a="1"/>
  <c r="BF90" i="30" s="1"/>
  <c r="BF66" i="31" a="1"/>
  <c r="BF66" i="31" s="1"/>
  <c r="BE58" i="31" a="1"/>
  <c r="BE58" i="31" s="1"/>
  <c r="BG42" i="32" a="1"/>
  <c r="BG42" i="32" s="1"/>
  <c r="BG10" i="32" a="1"/>
  <c r="BG10" i="32" s="1"/>
  <c r="BF74" i="33" a="1"/>
  <c r="BF74" i="33" s="1"/>
  <c r="BG114" i="31" a="1"/>
  <c r="BG114" i="31" s="1"/>
  <c r="BF82" i="31" a="1"/>
  <c r="BF82" i="31" s="1"/>
  <c r="BE82" i="31" a="1"/>
  <c r="BE82" i="31" s="1"/>
  <c r="BE66" i="31" a="1"/>
  <c r="BE66" i="31" s="1"/>
  <c r="BF18" i="31" a="1"/>
  <c r="BF18" i="31" s="1"/>
  <c r="BE114" i="31" a="1"/>
  <c r="BE114" i="31" s="1"/>
  <c r="BF106" i="30" a="1"/>
  <c r="BF106" i="30" s="1"/>
  <c r="BF74" i="31" a="1"/>
  <c r="BF74" i="31" s="1"/>
  <c r="BE18" i="32" a="1"/>
  <c r="BE18" i="32" s="1"/>
  <c r="BF10" i="32" a="1"/>
  <c r="BF10" i="32" s="1"/>
  <c r="BE74" i="32" a="1"/>
  <c r="BE74" i="32" s="1"/>
  <c r="BF26" i="33" a="1"/>
  <c r="BF26" i="33" s="1"/>
  <c r="BF74" i="32" a="1"/>
  <c r="BF74" i="32" s="1"/>
  <c r="BG82" i="32" a="1"/>
  <c r="BG82" i="32" s="1"/>
  <c r="BG34" i="30" a="1"/>
  <c r="BG34" i="30" s="1"/>
  <c r="BG98" i="32" a="1"/>
  <c r="BG98" i="32" s="1"/>
  <c r="BG90" i="30" a="1"/>
  <c r="BG90" i="30" s="1"/>
  <c r="BF66" i="32" a="1"/>
  <c r="BF66" i="32" s="1"/>
  <c r="BF18" i="30" a="1"/>
  <c r="BF18" i="30" s="1"/>
  <c r="BE90" i="30" a="1"/>
  <c r="BE90" i="30" s="1"/>
  <c r="BG2" i="30" a="1"/>
  <c r="BG2" i="30" s="1"/>
  <c r="BF42" i="31" a="1"/>
  <c r="BF42" i="31" s="1"/>
  <c r="BG18" i="31" a="1"/>
  <c r="BG18" i="31" s="1"/>
  <c r="BF26" i="31" a="1"/>
  <c r="BF26" i="31" s="1"/>
  <c r="BF74" i="30" a="1"/>
  <c r="BF74" i="30" s="1"/>
  <c r="BG106" i="31" a="1"/>
  <c r="BG106" i="31" s="1"/>
  <c r="BF50" i="30" a="1"/>
  <c r="BF50" i="30" s="1"/>
  <c r="BE42" i="30" a="1"/>
  <c r="BE42" i="30" s="1"/>
  <c r="BF122" i="31" a="1"/>
  <c r="BF122" i="31" s="1"/>
  <c r="BE50" i="31" a="1"/>
  <c r="BE50" i="31" s="1"/>
  <c r="BG34" i="31" a="1"/>
  <c r="BG34" i="31" s="1"/>
  <c r="BG26" i="31" a="1"/>
  <c r="BG26" i="31" s="1"/>
  <c r="BE106" i="31" a="1"/>
  <c r="BE106" i="31" s="1"/>
  <c r="BF10" i="31" a="1"/>
  <c r="BF10" i="31" s="1"/>
  <c r="BF82" i="30" a="1"/>
  <c r="BF82" i="30" s="1"/>
  <c r="BG98" i="30" a="1"/>
  <c r="BG98" i="30" s="1"/>
  <c r="BG50" i="31" a="1"/>
  <c r="BG50" i="31" s="1"/>
  <c r="BE74" i="31" a="1"/>
  <c r="BE74" i="31" s="1"/>
  <c r="BE90" i="31" a="1"/>
  <c r="BE90" i="31" s="1"/>
  <c r="BF26" i="30" a="1"/>
  <c r="BF26" i="30" s="1"/>
  <c r="BF42" i="30" a="1"/>
  <c r="BF42" i="30" s="1"/>
  <c r="BG106" i="32" a="1"/>
  <c r="BG106" i="32" s="1"/>
  <c r="BF10" i="28" a="1"/>
  <c r="BF10" i="28" s="1"/>
  <c r="BG10" i="31" a="1"/>
  <c r="BG10" i="31" s="1"/>
  <c r="BG114" i="30" a="1"/>
  <c r="BG114" i="30" s="1"/>
  <c r="BE10" i="30" a="1"/>
  <c r="BE10" i="30" s="1"/>
  <c r="BG74" i="30" a="1"/>
  <c r="BG74" i="30" s="1"/>
  <c r="BE2" i="30" a="1"/>
  <c r="BE2" i="30" s="1"/>
  <c r="BG66" i="30" a="1"/>
  <c r="BG66" i="30" s="1"/>
  <c r="BF114" i="31" a="1"/>
  <c r="BF114" i="31" s="1"/>
  <c r="BE106" i="30" a="1"/>
  <c r="BE106" i="30" s="1"/>
  <c r="BG58" i="30" a="1"/>
  <c r="BG58" i="30" s="1"/>
  <c r="BE74" i="30" a="1"/>
  <c r="BE74" i="30" s="1"/>
  <c r="BE98" i="31" a="1"/>
  <c r="BE98" i="31" s="1"/>
  <c r="BG114" i="28" a="1"/>
  <c r="BG114" i="28" s="1"/>
  <c r="BG122" i="30" a="1"/>
  <c r="BG122" i="30" s="1"/>
  <c r="BF114" i="30" a="1"/>
  <c r="BF114" i="30" s="1"/>
  <c r="BE58" i="30" a="1"/>
  <c r="BE58" i="30" s="1"/>
  <c r="BE66" i="30" a="1"/>
  <c r="BE66" i="30" s="1"/>
  <c r="BE114" i="30" a="1"/>
  <c r="BE114" i="30" s="1"/>
  <c r="BE34" i="30" a="1"/>
  <c r="BE34" i="30" s="1"/>
  <c r="BF34" i="30" a="1"/>
  <c r="BF34" i="30" s="1"/>
  <c r="BG50" i="28" a="1"/>
  <c r="BG50" i="28" s="1"/>
  <c r="BG58" i="28" a="1"/>
  <c r="BG58" i="28" s="1"/>
  <c r="BF58" i="28" a="1"/>
  <c r="BF58" i="28" s="1"/>
  <c r="BF50" i="28" a="1"/>
  <c r="BF50" i="28" s="1"/>
  <c r="BE2" i="28" a="1"/>
  <c r="BE2" i="28" s="1"/>
  <c r="BF42" i="28" a="1"/>
  <c r="BF42" i="28" s="1"/>
  <c r="BF74" i="28" a="1"/>
  <c r="BF74" i="28" s="1"/>
  <c r="BF34" i="28" a="1"/>
  <c r="BF34" i="28" s="1"/>
  <c r="BE34" i="28" a="1"/>
  <c r="BE34" i="28" s="1"/>
  <c r="BE18" i="28" a="1"/>
  <c r="BE18" i="28" s="1"/>
  <c r="R23" i="28"/>
  <c r="AU38" i="28"/>
  <c r="W117" i="28"/>
  <c r="U23" i="28"/>
  <c r="S113" i="28"/>
  <c r="P21" i="28"/>
  <c r="W21" i="28"/>
  <c r="V43" i="28"/>
  <c r="AY43" i="28" s="1"/>
  <c r="AU31" i="28"/>
  <c r="AV16" i="28" s="1"/>
  <c r="Y31" i="28"/>
  <c r="P89" i="28"/>
  <c r="S67" i="28"/>
  <c r="AU21" i="28"/>
  <c r="Y43" i="28"/>
  <c r="AE43" i="28" a="1"/>
  <c r="AE43" i="28" s="1"/>
  <c r="AD127" i="28"/>
  <c r="AC127" i="28" s="1"/>
  <c r="AE38" i="28" a="1"/>
  <c r="AE38" i="28" s="1"/>
  <c r="AD38" i="28" s="1"/>
  <c r="AC38" i="28" s="1"/>
  <c r="V23" i="28"/>
  <c r="AY23" i="28" s="1"/>
  <c r="U3" i="28"/>
  <c r="AA89" i="28"/>
  <c r="AB15" i="28"/>
  <c r="R113" i="28"/>
  <c r="Z35" i="28"/>
  <c r="AZ35" i="28" s="1"/>
  <c r="Y21" i="28"/>
  <c r="Q31" i="28"/>
  <c r="BA31" i="28" s="1"/>
  <c r="BB31" i="28" s="1"/>
  <c r="Z3" i="28"/>
  <c r="AZ3" i="28" s="1"/>
  <c r="W43" i="28"/>
  <c r="BE10" i="28" a="1"/>
  <c r="BE10" i="28" s="1"/>
  <c r="BD70" i="28" a="1"/>
  <c r="BD70" i="28" s="1"/>
  <c r="AE89" i="28" a="1"/>
  <c r="AE89" i="28" s="1"/>
  <c r="AD89" i="28" s="1"/>
  <c r="AC89" i="28" s="1"/>
  <c r="AE67" i="28" a="1"/>
  <c r="AE67" i="28" s="1"/>
  <c r="AD67" i="28" s="1"/>
  <c r="AC67" i="28" s="1"/>
  <c r="AE21" i="28" a="1"/>
  <c r="AE21" i="28" s="1"/>
  <c r="AD21" i="28" s="1"/>
  <c r="AC21" i="28" s="1"/>
  <c r="W23" i="28"/>
  <c r="S89" i="28"/>
  <c r="AA35" i="28"/>
  <c r="V89" i="28"/>
  <c r="AY89" i="28" s="1"/>
  <c r="R43" i="28"/>
  <c r="R15" i="28"/>
  <c r="Y55" i="28"/>
  <c r="Y113" i="28"/>
  <c r="Z113" i="28"/>
  <c r="AZ113" i="28" s="1"/>
  <c r="Q35" i="28"/>
  <c r="BA35" i="28" s="1"/>
  <c r="S31" i="28"/>
  <c r="Z89" i="28"/>
  <c r="AZ89" i="28" s="1"/>
  <c r="AU43" i="28"/>
  <c r="BD72" i="28" a="1"/>
  <c r="BD72" i="28" s="1"/>
  <c r="AE117" i="28" a="1"/>
  <c r="AE117" i="28" s="1"/>
  <c r="AD117" i="28" s="1"/>
  <c r="AC117" i="28" s="1"/>
  <c r="U38" i="28"/>
  <c r="AB43" i="28"/>
  <c r="AV114" i="28"/>
  <c r="W15" i="28"/>
  <c r="AU15" i="28"/>
  <c r="U55" i="28"/>
  <c r="U113" i="28"/>
  <c r="W113" i="28"/>
  <c r="AB35" i="28"/>
  <c r="Q43" i="28"/>
  <c r="BA43" i="28" s="1"/>
  <c r="BB43" i="28" s="1"/>
  <c r="AA31" i="28"/>
  <c r="R89" i="28"/>
  <c r="Z67" i="28"/>
  <c r="AZ67" i="28" s="1"/>
  <c r="W67" i="28"/>
  <c r="BD67" i="28" a="1"/>
  <c r="BD67" i="28" s="1"/>
  <c r="BD77" i="28" a="1"/>
  <c r="BD77" i="28" s="1"/>
  <c r="AD113" i="28"/>
  <c r="AC113" i="28" s="1"/>
  <c r="AB38" i="28"/>
  <c r="AB3" i="28"/>
  <c r="Q15" i="28"/>
  <c r="BA15" i="28" s="1"/>
  <c r="BB15" i="28" s="1"/>
  <c r="P15" i="28"/>
  <c r="Y15" i="28"/>
  <c r="AA55" i="28"/>
  <c r="Z55" i="28"/>
  <c r="AZ55" i="28" s="1"/>
  <c r="Q113" i="28"/>
  <c r="BA113" i="28" s="1"/>
  <c r="BB113" i="28" s="1"/>
  <c r="AA113" i="28"/>
  <c r="S35" i="28"/>
  <c r="P43" i="28"/>
  <c r="V31" i="28"/>
  <c r="AY31" i="28" s="1"/>
  <c r="P31" i="28"/>
  <c r="U89" i="28"/>
  <c r="U35" i="28"/>
  <c r="BF82" i="28" a="1"/>
  <c r="BF82" i="28" s="1"/>
  <c r="BG42" i="28" a="1"/>
  <c r="BG42" i="28" s="1"/>
  <c r="BD79" i="28" a="1"/>
  <c r="BD79" i="28" s="1"/>
  <c r="AE35" i="28" a="1"/>
  <c r="AE35" i="28" s="1"/>
  <c r="AD35" i="28" s="1"/>
  <c r="AC35" i="28" s="1"/>
  <c r="Z38" i="28"/>
  <c r="AZ38" i="28" s="1"/>
  <c r="W89" i="28"/>
  <c r="Y3" i="28"/>
  <c r="AB117" i="28"/>
  <c r="V117" i="28"/>
  <c r="AY117" i="28" s="1"/>
  <c r="AA15" i="28"/>
  <c r="Z15" i="28"/>
  <c r="AZ15" i="28" s="1"/>
  <c r="V55" i="28"/>
  <c r="AY55" i="28" s="1"/>
  <c r="AE113" i="28" a="1"/>
  <c r="AE113" i="28" s="1"/>
  <c r="AB88" i="28"/>
  <c r="S21" i="28"/>
  <c r="U21" i="28"/>
  <c r="AB31" i="28"/>
  <c r="AE31" i="28" a="1"/>
  <c r="AE31" i="28" s="1"/>
  <c r="AB89" i="28"/>
  <c r="U67" i="28"/>
  <c r="P113" i="28"/>
  <c r="R21" i="28"/>
  <c r="AA21" i="28"/>
  <c r="Q21" i="28"/>
  <c r="BA21" i="28" s="1"/>
  <c r="W31" i="28"/>
  <c r="R31" i="28"/>
  <c r="Z21" i="28"/>
  <c r="AZ21" i="28" s="1"/>
  <c r="Y35" i="28"/>
  <c r="W35" i="28"/>
  <c r="BG10" i="28" a="1"/>
  <c r="BG10" i="28" s="1"/>
  <c r="BF18" i="28" a="1"/>
  <c r="BF18" i="28" s="1"/>
  <c r="BE58" i="28" a="1"/>
  <c r="BE58" i="28" s="1"/>
  <c r="BF98" i="28" a="1"/>
  <c r="BF98" i="28" s="1"/>
  <c r="BE42" i="28" a="1"/>
  <c r="BE42" i="28" s="1"/>
  <c r="BG34" i="28" a="1"/>
  <c r="BG34" i="28" s="1"/>
  <c r="BF122" i="28" a="1"/>
  <c r="BF122" i="28" s="1"/>
  <c r="BG90" i="28" a="1"/>
  <c r="BG90" i="28" s="1"/>
  <c r="BF90" i="28" a="1"/>
  <c r="BF90" i="28" s="1"/>
  <c r="BF114" i="28" a="1"/>
  <c r="BF114" i="28" s="1"/>
  <c r="BG66" i="28" a="1"/>
  <c r="BG66" i="28" s="1"/>
  <c r="BF66" i="28" a="1"/>
  <c r="BF66" i="28" s="1"/>
  <c r="BE50" i="28" a="1"/>
  <c r="BE50" i="28" s="1"/>
  <c r="BG2" i="28" a="1"/>
  <c r="BG2" i="28" s="1"/>
  <c r="BF2" i="28" a="1"/>
  <c r="BF2" i="28" s="1"/>
  <c r="BG26" i="28" a="1"/>
  <c r="BG26" i="28" s="1"/>
  <c r="BG18" i="28" a="1"/>
  <c r="BG18" i="28" s="1"/>
  <c r="BF26" i="28" a="1"/>
  <c r="BF26" i="28" s="1"/>
  <c r="BG82" i="28" a="1"/>
  <c r="BG82" i="28" s="1"/>
  <c r="BE26" i="28" a="1"/>
  <c r="BE26" i="28" s="1"/>
  <c r="BG98" i="28" a="1"/>
  <c r="BG98" i="28" s="1"/>
  <c r="BG106" i="28" a="1"/>
  <c r="BG106" i="28" s="1"/>
  <c r="AE126" i="12" a="1"/>
  <c r="AE126" i="12" s="1"/>
  <c r="AD126" i="12" s="1"/>
  <c r="AC126" i="12" s="1"/>
  <c r="V40" i="12"/>
  <c r="AY40" i="12" s="1"/>
  <c r="Q40" i="12"/>
  <c r="BA40" i="12" s="1"/>
  <c r="W117" i="12"/>
  <c r="V4" i="12"/>
  <c r="AY4" i="12" s="1"/>
  <c r="P126" i="12"/>
  <c r="BD107" i="12" a="1"/>
  <c r="BD107" i="12" s="1"/>
  <c r="P35" i="12"/>
  <c r="BD37" i="12" a="1"/>
  <c r="BD37" i="12" s="1"/>
  <c r="AB40" i="12"/>
  <c r="P73" i="12"/>
  <c r="U4" i="12"/>
  <c r="Z4" i="12"/>
  <c r="AZ4" i="12" s="1"/>
  <c r="S126" i="12"/>
  <c r="BD92" i="12" a="1"/>
  <c r="BD92" i="12" s="1"/>
  <c r="BD124" i="12" a="1"/>
  <c r="BD124" i="12" s="1"/>
  <c r="Z40" i="12"/>
  <c r="AZ40" i="12" s="1"/>
  <c r="AE4" i="12" a="1"/>
  <c r="AE4" i="12" s="1"/>
  <c r="AB126" i="12"/>
  <c r="R126" i="12"/>
  <c r="BD65" i="12" a="1"/>
  <c r="BD65" i="12" s="1"/>
  <c r="R40" i="12"/>
  <c r="V59" i="12"/>
  <c r="AY59" i="12" s="1"/>
  <c r="BB59" i="12" s="1"/>
  <c r="P59" i="12"/>
  <c r="Y126" i="12"/>
  <c r="W4" i="12"/>
  <c r="AE35" i="12" a="1"/>
  <c r="AE35" i="12" s="1"/>
  <c r="BD129" i="12" a="1"/>
  <c r="BD129" i="12" s="1"/>
  <c r="AE61" i="12" a="1"/>
  <c r="AE61" i="12" s="1"/>
  <c r="AD61" i="12" s="1"/>
  <c r="AC61" i="12" s="1"/>
  <c r="S40" i="12"/>
  <c r="U126" i="12"/>
  <c r="Y4" i="12"/>
  <c r="AA35" i="12"/>
  <c r="BD35" i="12" a="1"/>
  <c r="BD35" i="12" s="1"/>
  <c r="BD114" i="12" a="1"/>
  <c r="BD114" i="12" s="1"/>
  <c r="AE40" i="12" a="1"/>
  <c r="AE40" i="12" s="1"/>
  <c r="Y40" i="12"/>
  <c r="Y46" i="12"/>
  <c r="AS126" i="12"/>
  <c r="AF126" i="12" s="1"/>
  <c r="BD53" i="12" a="1"/>
  <c r="BD53" i="12" s="1"/>
  <c r="BD16" i="12" a="1"/>
  <c r="BD16" i="12" s="1"/>
  <c r="AU40" i="12"/>
  <c r="BD118" i="12" a="1"/>
  <c r="BD118" i="12" s="1"/>
  <c r="AB117" i="12"/>
  <c r="V61" i="12"/>
  <c r="AY61" i="12" s="1"/>
  <c r="BD73" i="12" a="1"/>
  <c r="BD73" i="12" s="1"/>
  <c r="BD39" i="12" a="1"/>
  <c r="BD39" i="12" s="1"/>
  <c r="BD80" i="12" a="1"/>
  <c r="BD80" i="12" s="1"/>
  <c r="AS116" i="12"/>
  <c r="AF116" i="12" s="1"/>
  <c r="AD116" i="12" s="1"/>
  <c r="AC116" i="12" s="1"/>
  <c r="AS98" i="12"/>
  <c r="AF98" i="12" s="1"/>
  <c r="P14" i="12"/>
  <c r="Z96" i="12"/>
  <c r="AZ96" i="12" s="1"/>
  <c r="P77" i="12"/>
  <c r="BB90" i="12"/>
  <c r="V120" i="12"/>
  <c r="AY120" i="12" s="1"/>
  <c r="AA120" i="12"/>
  <c r="W116" i="12"/>
  <c r="R69" i="12"/>
  <c r="P117" i="12"/>
  <c r="U112" i="12"/>
  <c r="Q48" i="12"/>
  <c r="BA48" i="12" s="1"/>
  <c r="Q76" i="12"/>
  <c r="BA76" i="12" s="1"/>
  <c r="P41" i="12"/>
  <c r="AB4" i="12"/>
  <c r="AA116" i="12"/>
  <c r="Y48" i="12"/>
  <c r="P105" i="12"/>
  <c r="BD48" i="12" a="1"/>
  <c r="BD48" i="12" s="1"/>
  <c r="BD106" i="12" a="1"/>
  <c r="BD106" i="12" s="1"/>
  <c r="Q92" i="12"/>
  <c r="BA92" i="12" s="1"/>
  <c r="V35" i="12"/>
  <c r="AY35" i="12" s="1"/>
  <c r="Y68" i="12"/>
  <c r="V102" i="12"/>
  <c r="AY102" i="12" s="1"/>
  <c r="Y43" i="12"/>
  <c r="V96" i="12"/>
  <c r="AY96" i="12" s="1"/>
  <c r="AE120" i="12" a="1"/>
  <c r="AE120" i="12" s="1"/>
  <c r="AD105" i="12"/>
  <c r="AC105" i="12" s="1"/>
  <c r="AE77" i="12" a="1"/>
  <c r="AE77" i="12" s="1"/>
  <c r="AD77" i="12" s="1"/>
  <c r="AC77" i="12" s="1"/>
  <c r="Y96" i="12"/>
  <c r="S125" i="12"/>
  <c r="R68" i="12"/>
  <c r="AB120" i="12"/>
  <c r="AE117" i="12" a="1"/>
  <c r="AE117" i="12" s="1"/>
  <c r="Q112" i="12"/>
  <c r="BA112" i="12" s="1"/>
  <c r="S48" i="12"/>
  <c r="AA76" i="12"/>
  <c r="Q41" i="12"/>
  <c r="BA41" i="12" s="1"/>
  <c r="BB41" i="12" s="1"/>
  <c r="Q4" i="12"/>
  <c r="BA4" i="12" s="1"/>
  <c r="BB4" i="12" s="1"/>
  <c r="AB7" i="12"/>
  <c r="P116" i="12"/>
  <c r="R105" i="12"/>
  <c r="S35" i="12"/>
  <c r="R35" i="12"/>
  <c r="AB68" i="12"/>
  <c r="Z77" i="12"/>
  <c r="AZ77" i="12" s="1"/>
  <c r="P96" i="12"/>
  <c r="BD27" i="12" a="1"/>
  <c r="BD27" i="12" s="1"/>
  <c r="AB14" i="12"/>
  <c r="Z48" i="12"/>
  <c r="AZ48" i="12" s="1"/>
  <c r="AU48" i="12"/>
  <c r="R76" i="12"/>
  <c r="AA48" i="12"/>
  <c r="AU60" i="12"/>
  <c r="W105" i="12"/>
  <c r="Q100" i="12"/>
  <c r="BA100" i="12" s="1"/>
  <c r="Y102" i="12"/>
  <c r="AA96" i="12"/>
  <c r="AZ98" i="12"/>
  <c r="P120" i="12"/>
  <c r="Q46" i="12"/>
  <c r="BA46" i="12" s="1"/>
  <c r="R117" i="12"/>
  <c r="S112" i="12"/>
  <c r="AB48" i="12"/>
  <c r="AA100" i="12"/>
  <c r="AA86" i="12"/>
  <c r="AB41" i="12"/>
  <c r="P4" i="12"/>
  <c r="Y116" i="12"/>
  <c r="U124" i="12"/>
  <c r="BA98" i="12"/>
  <c r="BB98" i="12" s="1"/>
  <c r="S4" i="12"/>
  <c r="S105" i="12"/>
  <c r="S117" i="12"/>
  <c r="V68" i="12"/>
  <c r="AY68" i="12" s="1"/>
  <c r="AU35" i="12"/>
  <c r="AV115" i="12" s="1"/>
  <c r="BD10" i="12" a="1"/>
  <c r="BD10" i="12" s="1"/>
  <c r="BD55" i="12" a="1"/>
  <c r="BD55" i="12" s="1"/>
  <c r="BD91" i="12" a="1"/>
  <c r="BD91" i="12" s="1"/>
  <c r="AS120" i="12"/>
  <c r="AF120" i="12" s="1"/>
  <c r="Z102" i="12"/>
  <c r="AZ102" i="12" s="1"/>
  <c r="BD66" i="12" a="1"/>
  <c r="BD66" i="12" s="1"/>
  <c r="W96" i="12"/>
  <c r="W120" i="12"/>
  <c r="AA117" i="12"/>
  <c r="Q117" i="12"/>
  <c r="BA117" i="12" s="1"/>
  <c r="BB117" i="12" s="1"/>
  <c r="AB112" i="12"/>
  <c r="V48" i="12"/>
  <c r="AY48" i="12" s="1"/>
  <c r="U100" i="12"/>
  <c r="S41" i="12"/>
  <c r="AE41" i="12" a="1"/>
  <c r="AE41" i="12" s="1"/>
  <c r="R4" i="12"/>
  <c r="R116" i="12"/>
  <c r="AA7" i="12"/>
  <c r="AE98" i="12" a="1"/>
  <c r="AE98" i="12" s="1"/>
  <c r="U105" i="12"/>
  <c r="R128" i="12"/>
  <c r="AA68" i="12"/>
  <c r="Q35" i="12"/>
  <c r="BA35" i="12" s="1"/>
  <c r="BB35" i="12" s="1"/>
  <c r="BD105" i="12" a="1"/>
  <c r="BD105" i="12" s="1"/>
  <c r="AS92" i="12"/>
  <c r="AF92" i="12" s="1"/>
  <c r="U96" i="12"/>
  <c r="BD36" i="12" a="1"/>
  <c r="BD36" i="12" s="1"/>
  <c r="Z105" i="12"/>
  <c r="AZ105" i="12" s="1"/>
  <c r="AD68" i="12"/>
  <c r="AC68" i="12" s="1"/>
  <c r="AE48" i="12" a="1"/>
  <c r="AE48" i="12" s="1"/>
  <c r="AD48" i="12" s="1"/>
  <c r="AC48" i="12" s="1"/>
  <c r="AS117" i="12"/>
  <c r="AF117" i="12" s="1"/>
  <c r="S68" i="12"/>
  <c r="Z120" i="12"/>
  <c r="AZ120" i="12" s="1"/>
  <c r="U117" i="12"/>
  <c r="AA112" i="12"/>
  <c r="W100" i="12"/>
  <c r="V12" i="12"/>
  <c r="AY12" i="12" s="1"/>
  <c r="Y41" i="12"/>
  <c r="V80" i="12"/>
  <c r="AY80" i="12" s="1"/>
  <c r="BB80" i="12" s="1"/>
  <c r="Q105" i="12"/>
  <c r="BA105" i="12" s="1"/>
  <c r="BB105" i="12" s="1"/>
  <c r="Y35" i="12"/>
  <c r="BD117" i="12" a="1"/>
  <c r="BD117" i="12" s="1"/>
  <c r="S92" i="12"/>
  <c r="BD84" i="12" a="1"/>
  <c r="BD84" i="12" s="1"/>
  <c r="BD41" i="12" a="1"/>
  <c r="BD41" i="12" s="1"/>
  <c r="U92" i="12"/>
  <c r="BD109" i="12" a="1"/>
  <c r="BD109" i="12" s="1"/>
  <c r="Z127" i="12"/>
  <c r="AZ127" i="12" s="1"/>
  <c r="BB127" i="12" s="1"/>
  <c r="P38" i="12"/>
  <c r="BD21" i="12" a="1"/>
  <c r="BD21" i="12" s="1"/>
  <c r="BD62" i="12" a="1"/>
  <c r="BD62" i="12" s="1"/>
  <c r="V105" i="12"/>
  <c r="AY105" i="12" s="1"/>
  <c r="BD26" i="12" a="1"/>
  <c r="BD26" i="12" s="1"/>
  <c r="Y59" i="12"/>
  <c r="Z59" i="12"/>
  <c r="AZ59" i="12" s="1"/>
  <c r="AS84" i="12"/>
  <c r="AF84" i="12" s="1"/>
  <c r="AD84" i="12" s="1"/>
  <c r="AC84" i="12" s="1"/>
  <c r="AE59" i="12" a="1"/>
  <c r="AE59" i="12" s="1"/>
  <c r="AD59" i="12" s="1"/>
  <c r="AC59" i="12" s="1"/>
  <c r="AE95" i="12" a="1"/>
  <c r="AE95" i="12" s="1"/>
  <c r="AD95" i="12" s="1"/>
  <c r="AC95" i="12" s="1"/>
  <c r="P83" i="12"/>
  <c r="AS77" i="12"/>
  <c r="AF77" i="12" s="1"/>
  <c r="V103" i="12"/>
  <c r="AY103" i="12" s="1"/>
  <c r="Q118" i="12"/>
  <c r="BA118" i="12" s="1"/>
  <c r="Y107" i="12"/>
  <c r="W25" i="12"/>
  <c r="W84" i="12"/>
  <c r="S89" i="12"/>
  <c r="U8" i="12"/>
  <c r="Z94" i="12"/>
  <c r="AZ94" i="12" s="1"/>
  <c r="P12" i="12"/>
  <c r="AU59" i="12"/>
  <c r="V129" i="12"/>
  <c r="AY129" i="12" s="1"/>
  <c r="Q44" i="12"/>
  <c r="BA44" i="12" s="1"/>
  <c r="P128" i="12"/>
  <c r="Y28" i="12"/>
  <c r="AA28" i="12"/>
  <c r="U77" i="12"/>
  <c r="V43" i="12"/>
  <c r="AY43" i="12" s="1"/>
  <c r="BD20" i="12" a="1"/>
  <c r="BD20" i="12" s="1"/>
  <c r="AE72" i="12" a="1"/>
  <c r="AE72" i="12" s="1"/>
  <c r="AB51" i="12"/>
  <c r="BD31" i="12" a="1"/>
  <c r="BD31" i="12" s="1"/>
  <c r="BD77" i="12" a="1"/>
  <c r="BD77" i="12" s="1"/>
  <c r="BD125" i="12" a="1"/>
  <c r="BD125" i="12" s="1"/>
  <c r="AE94" i="12" a="1"/>
  <c r="AE94" i="12" s="1"/>
  <c r="AD94" i="12" s="1"/>
  <c r="AC94" i="12" s="1"/>
  <c r="AE16" i="12" a="1"/>
  <c r="AE16" i="12" s="1"/>
  <c r="AD16" i="12" s="1"/>
  <c r="AC16" i="12" s="1"/>
  <c r="AS72" i="12"/>
  <c r="AF72" i="12" s="1"/>
  <c r="Z83" i="12"/>
  <c r="AZ83" i="12" s="1"/>
  <c r="AB103" i="12"/>
  <c r="S107" i="12"/>
  <c r="R89" i="12"/>
  <c r="P8" i="12"/>
  <c r="R94" i="12"/>
  <c r="Y12" i="12"/>
  <c r="BA114" i="12"/>
  <c r="AB44" i="12"/>
  <c r="BD4" i="12" a="1"/>
  <c r="BD4" i="12" s="1"/>
  <c r="BD5" i="12" a="1"/>
  <c r="BD5" i="12" s="1"/>
  <c r="Z28" i="12"/>
  <c r="AZ28" i="12" s="1"/>
  <c r="BB28" i="12" s="1"/>
  <c r="P28" i="12"/>
  <c r="AA77" i="12"/>
  <c r="AA43" i="12"/>
  <c r="P43" i="12"/>
  <c r="U59" i="12"/>
  <c r="BD40" i="12" a="1"/>
  <c r="BD40" i="12" s="1"/>
  <c r="BD85" i="12" a="1"/>
  <c r="BD85" i="12" s="1"/>
  <c r="Y128" i="12"/>
  <c r="P89" i="12"/>
  <c r="AA12" i="12"/>
  <c r="U128" i="12"/>
  <c r="U28" i="12"/>
  <c r="AB43" i="12"/>
  <c r="AU43" i="12"/>
  <c r="AV84" i="12" s="1"/>
  <c r="AB59" i="12"/>
  <c r="AA59" i="12"/>
  <c r="AE51" i="12" a="1"/>
  <c r="AE51" i="12" s="1"/>
  <c r="AA51" i="12"/>
  <c r="AS89" i="12"/>
  <c r="AF89" i="12" s="1"/>
  <c r="AD89" i="12" s="1"/>
  <c r="AC89" i="12" s="1"/>
  <c r="AE10" i="12" a="1"/>
  <c r="AE10" i="12" s="1"/>
  <c r="AD10" i="12" s="1"/>
  <c r="BD102" i="12" a="1"/>
  <c r="BD102" i="12" s="1"/>
  <c r="V128" i="12"/>
  <c r="AY128" i="12" s="1"/>
  <c r="AE83" i="12" a="1"/>
  <c r="AE83" i="12" s="1"/>
  <c r="P103" i="12"/>
  <c r="U103" i="12"/>
  <c r="Q107" i="12"/>
  <c r="BA107" i="12" s="1"/>
  <c r="Y89" i="12"/>
  <c r="W12" i="12"/>
  <c r="S12" i="12"/>
  <c r="BD94" i="12" a="1"/>
  <c r="BD94" i="12" s="1"/>
  <c r="V44" i="12"/>
  <c r="AY44" i="12" s="1"/>
  <c r="BD101" i="12" a="1"/>
  <c r="BD101" i="12" s="1"/>
  <c r="S128" i="12"/>
  <c r="S28" i="12"/>
  <c r="P72" i="12"/>
  <c r="AB77" i="12"/>
  <c r="Q43" i="12"/>
  <c r="BA43" i="12" s="1"/>
  <c r="BB64" i="12"/>
  <c r="AB128" i="12"/>
  <c r="S59" i="12"/>
  <c r="U51" i="12"/>
  <c r="AS83" i="12"/>
  <c r="AF83" i="12" s="1"/>
  <c r="W103" i="12"/>
  <c r="U72" i="12"/>
  <c r="R107" i="12"/>
  <c r="AA44" i="12"/>
  <c r="AA89" i="12"/>
  <c r="Q89" i="12"/>
  <c r="BA89" i="12" s="1"/>
  <c r="BB89" i="12" s="1"/>
  <c r="AB12" i="12"/>
  <c r="U12" i="12"/>
  <c r="BD126" i="12" a="1"/>
  <c r="BD126" i="12" s="1"/>
  <c r="BD89" i="12" a="1"/>
  <c r="BD89" i="12" s="1"/>
  <c r="AA107" i="12"/>
  <c r="Z43" i="12"/>
  <c r="AZ43" i="12" s="1"/>
  <c r="AS128" i="12"/>
  <c r="AF128" i="12" s="1"/>
  <c r="BD86" i="12" a="1"/>
  <c r="BD86" i="12" s="1"/>
  <c r="V28" i="12"/>
  <c r="AY28" i="12" s="1"/>
  <c r="Z72" i="12"/>
  <c r="AZ72" i="12" s="1"/>
  <c r="P22" i="12"/>
  <c r="S43" i="12"/>
  <c r="Q84" i="12"/>
  <c r="BA84" i="12" s="1"/>
  <c r="BB84" i="12" s="1"/>
  <c r="BD8" i="12" a="1"/>
  <c r="BD8" i="12" s="1"/>
  <c r="W59" i="12"/>
  <c r="BD12" i="12" a="1"/>
  <c r="BD12" i="12" s="1"/>
  <c r="BD69" i="12" a="1"/>
  <c r="BD69" i="12" s="1"/>
  <c r="BD108" i="12" a="1"/>
  <c r="BD108" i="12" s="1"/>
  <c r="BD75" i="12" a="1"/>
  <c r="BD75" i="12" s="1"/>
  <c r="Z51" i="12"/>
  <c r="AZ51" i="12" s="1"/>
  <c r="U83" i="12"/>
  <c r="Z128" i="12"/>
  <c r="AZ128" i="12" s="1"/>
  <c r="R77" i="12"/>
  <c r="AE103" i="12" a="1"/>
  <c r="AE103" i="12" s="1"/>
  <c r="AD103" i="12" s="1"/>
  <c r="AC103" i="12" s="1"/>
  <c r="AB72" i="12"/>
  <c r="AU44" i="12"/>
  <c r="U89" i="12"/>
  <c r="Z89" i="12"/>
  <c r="AZ89" i="12" s="1"/>
  <c r="Z44" i="12"/>
  <c r="AZ44" i="12" s="1"/>
  <c r="AU12" i="12"/>
  <c r="AV48" i="12" s="1"/>
  <c r="Q59" i="12"/>
  <c r="BA59" i="12" s="1"/>
  <c r="R129" i="12"/>
  <c r="U107" i="12"/>
  <c r="W128" i="12"/>
  <c r="BD104" i="12" a="1"/>
  <c r="BD104" i="12" s="1"/>
  <c r="W28" i="12"/>
  <c r="P51" i="12"/>
  <c r="V77" i="12"/>
  <c r="AY77" i="12" s="1"/>
  <c r="S22" i="12"/>
  <c r="W43" i="12"/>
  <c r="Y51" i="12"/>
  <c r="S72" i="12"/>
  <c r="BD61" i="12" a="1"/>
  <c r="BD61" i="12" s="1"/>
  <c r="BD54" i="12" a="1"/>
  <c r="BD54" i="12" s="1"/>
  <c r="AS118" i="12"/>
  <c r="AF118" i="12" s="1"/>
  <c r="AS121" i="12"/>
  <c r="AF121" i="12" s="1"/>
  <c r="AS114" i="12"/>
  <c r="AF114" i="12" s="1"/>
  <c r="AE12" i="12" a="1"/>
  <c r="AE12" i="12" s="1"/>
  <c r="AD12" i="12" s="1"/>
  <c r="AC12" i="12" s="1"/>
  <c r="AE28" i="12" a="1"/>
  <c r="AE28" i="12" s="1"/>
  <c r="AD28" i="12" s="1"/>
  <c r="AC28" i="12" s="1"/>
  <c r="AE44" i="12" a="1"/>
  <c r="AE44" i="12" s="1"/>
  <c r="AD44" i="12" s="1"/>
  <c r="AC44" i="12" s="1"/>
  <c r="AA128" i="12"/>
  <c r="AA83" i="12"/>
  <c r="Q77" i="12"/>
  <c r="BA77" i="12" s="1"/>
  <c r="Q103" i="12"/>
  <c r="BA103" i="12" s="1"/>
  <c r="BB103" i="12" s="1"/>
  <c r="AB89" i="12"/>
  <c r="S44" i="12"/>
  <c r="R51" i="12"/>
  <c r="R43" i="12"/>
  <c r="S51" i="12"/>
  <c r="Q72" i="12"/>
  <c r="BA72" i="12" s="1"/>
  <c r="BB72" i="12" s="1"/>
  <c r="BD49" i="12" a="1"/>
  <c r="BD49" i="12" s="1"/>
  <c r="W51" i="12"/>
  <c r="BD58" i="12" a="1"/>
  <c r="BD58" i="12" s="1"/>
  <c r="AB60" i="12"/>
  <c r="AA84" i="12"/>
  <c r="AE6" i="12" a="1"/>
  <c r="AE6" i="12" s="1"/>
  <c r="P88" i="12"/>
  <c r="S60" i="12"/>
  <c r="BD11" i="12" a="1"/>
  <c r="BD11" i="12" s="1"/>
  <c r="BD42" i="12" a="1"/>
  <c r="BD42" i="12" s="1"/>
  <c r="BD46" i="12" a="1"/>
  <c r="BD46" i="12" s="1"/>
  <c r="BD115" i="12" a="1"/>
  <c r="BD115" i="12" s="1"/>
  <c r="Y6" i="12"/>
  <c r="AU8" i="12"/>
  <c r="AY114" i="12"/>
  <c r="AA70" i="12"/>
  <c r="BD120" i="12" a="1"/>
  <c r="BD120" i="12" s="1"/>
  <c r="R121" i="12"/>
  <c r="BD67" i="12" a="1"/>
  <c r="BD67" i="12" s="1"/>
  <c r="BD97" i="12" a="1"/>
  <c r="BD97" i="12" s="1"/>
  <c r="R60" i="12"/>
  <c r="S84" i="12"/>
  <c r="BD15" i="12" a="1"/>
  <c r="BD15" i="12" s="1"/>
  <c r="BD30" i="12" a="1"/>
  <c r="BD30" i="12" s="1"/>
  <c r="BD45" i="12" a="1"/>
  <c r="BD45" i="12" s="1"/>
  <c r="BD72" i="12" a="1"/>
  <c r="BD72" i="12" s="1"/>
  <c r="Z6" i="12"/>
  <c r="AZ6" i="12" s="1"/>
  <c r="U70" i="12"/>
  <c r="AA8" i="12"/>
  <c r="W129" i="12"/>
  <c r="W70" i="12"/>
  <c r="BD29" i="12" a="1"/>
  <c r="BD29" i="12" s="1"/>
  <c r="BD23" i="12" a="1"/>
  <c r="BD23" i="12" s="1"/>
  <c r="Y60" i="12"/>
  <c r="P84" i="12"/>
  <c r="BD52" i="12" a="1"/>
  <c r="BD52" i="12" s="1"/>
  <c r="BB15" i="12"/>
  <c r="BD34" i="12" a="1"/>
  <c r="BD34" i="12" s="1"/>
  <c r="BD50" i="12" a="1"/>
  <c r="BD50" i="12" s="1"/>
  <c r="BD88" i="12" a="1"/>
  <c r="BD88" i="12" s="1"/>
  <c r="BD112" i="12" a="1"/>
  <c r="BD112" i="12" s="1"/>
  <c r="BD123" i="12" a="1"/>
  <c r="BD123" i="12" s="1"/>
  <c r="AE60" i="12" a="1"/>
  <c r="AE60" i="12" s="1"/>
  <c r="AD60" i="12" s="1"/>
  <c r="AC60" i="12" s="1"/>
  <c r="W56" i="12"/>
  <c r="V6" i="12"/>
  <c r="AY6" i="12" s="1"/>
  <c r="Q8" i="12"/>
  <c r="BA8" i="12" s="1"/>
  <c r="BD95" i="12" a="1"/>
  <c r="BD95" i="12" s="1"/>
  <c r="Y70" i="12"/>
  <c r="BD63" i="12" a="1"/>
  <c r="BD63" i="12" s="1"/>
  <c r="BD99" i="12" a="1"/>
  <c r="BD99" i="12" s="1"/>
  <c r="BD24" i="12" a="1"/>
  <c r="BD24" i="12" s="1"/>
  <c r="BD57" i="12" a="1"/>
  <c r="BD57" i="12" s="1"/>
  <c r="BD64" i="12" a="1"/>
  <c r="BD64" i="12" s="1"/>
  <c r="BD74" i="12" a="1"/>
  <c r="BD74" i="12" s="1"/>
  <c r="BD110" i="12" a="1"/>
  <c r="BD110" i="12" s="1"/>
  <c r="BD2" i="12" a="1"/>
  <c r="BD2" i="12" s="1"/>
  <c r="BD119" i="12" a="1"/>
  <c r="BD119" i="12" s="1"/>
  <c r="Z95" i="12"/>
  <c r="AZ95" i="12" s="1"/>
  <c r="Z60" i="12"/>
  <c r="AZ60" i="12" s="1"/>
  <c r="R84" i="12"/>
  <c r="BD25" i="12" a="1"/>
  <c r="BD25" i="12" s="1"/>
  <c r="BD81" i="12" a="1"/>
  <c r="BD81" i="12" s="1"/>
  <c r="BD116" i="12" a="1"/>
  <c r="BD116" i="12" s="1"/>
  <c r="AS70" i="12"/>
  <c r="AF70" i="12" s="1"/>
  <c r="V60" i="12"/>
  <c r="AY60" i="12" s="1"/>
  <c r="AU10" i="12"/>
  <c r="W60" i="12"/>
  <c r="BD18" i="12" a="1"/>
  <c r="BD18" i="12" s="1"/>
  <c r="Z84" i="12"/>
  <c r="AZ84" i="12" s="1"/>
  <c r="AB6" i="12"/>
  <c r="Z8" i="12"/>
  <c r="AZ8" i="12" s="1"/>
  <c r="AE70" i="12" a="1"/>
  <c r="AE70" i="12" s="1"/>
  <c r="R56" i="12"/>
  <c r="AB129" i="12"/>
  <c r="BD9" i="12" a="1"/>
  <c r="BD9" i="12" s="1"/>
  <c r="BD96" i="12" a="1"/>
  <c r="BD96" i="12" s="1"/>
  <c r="BD19" i="12" a="1"/>
  <c r="BD19" i="12" s="1"/>
  <c r="Q60" i="12"/>
  <c r="BA60" i="12" s="1"/>
  <c r="BD6" i="12" a="1"/>
  <c r="BD6" i="12" s="1"/>
  <c r="BD22" i="12" a="1"/>
  <c r="BD22" i="12" s="1"/>
  <c r="BD98" i="12" a="1"/>
  <c r="BD98" i="12" s="1"/>
  <c r="BD121" i="12" a="1"/>
  <c r="BD121" i="12" s="1"/>
  <c r="U60" i="12"/>
  <c r="AB84" i="12"/>
  <c r="U129" i="12"/>
  <c r="W8" i="12"/>
  <c r="Q56" i="12"/>
  <c r="BA56" i="12" s="1"/>
  <c r="Q129" i="12"/>
  <c r="BA129" i="12" s="1"/>
  <c r="BD83" i="12" a="1"/>
  <c r="BD83" i="12" s="1"/>
  <c r="BD103" i="12" a="1"/>
  <c r="BD103" i="12" s="1"/>
  <c r="Y84" i="12"/>
  <c r="BD28" i="12" a="1"/>
  <c r="BD28" i="12" s="1"/>
  <c r="BD38" i="12" a="1"/>
  <c r="BD38" i="12" s="1"/>
  <c r="BD93" i="12" a="1"/>
  <c r="BD93" i="12" s="1"/>
  <c r="BD122" i="12" a="1"/>
  <c r="BD122" i="12" s="1"/>
  <c r="Q80" i="12"/>
  <c r="BA80" i="12" s="1"/>
  <c r="R80" i="12"/>
  <c r="AD85" i="12"/>
  <c r="AC85" i="12" s="1"/>
  <c r="AE73" i="12" a="1"/>
  <c r="AE73" i="12" s="1"/>
  <c r="V33" i="12"/>
  <c r="AY33" i="12" s="1"/>
  <c r="BB33" i="12" s="1"/>
  <c r="AA25" i="12"/>
  <c r="AB69" i="12"/>
  <c r="U46" i="12"/>
  <c r="P49" i="12"/>
  <c r="V86" i="12"/>
  <c r="AY86" i="12" s="1"/>
  <c r="AB27" i="12"/>
  <c r="R97" i="12"/>
  <c r="P124" i="12"/>
  <c r="AY82" i="12"/>
  <c r="BB37" i="12"/>
  <c r="U25" i="12"/>
  <c r="Y92" i="12"/>
  <c r="BD70" i="12" a="1"/>
  <c r="BD70" i="12" s="1"/>
  <c r="U80" i="12"/>
  <c r="S73" i="12"/>
  <c r="S33" i="12"/>
  <c r="Q25" i="12"/>
  <c r="BA25" i="12" s="1"/>
  <c r="BB25" i="12" s="1"/>
  <c r="W69" i="12"/>
  <c r="AU46" i="12"/>
  <c r="W97" i="12"/>
  <c r="U49" i="12"/>
  <c r="Y86" i="12"/>
  <c r="Q27" i="12"/>
  <c r="BA27" i="12" s="1"/>
  <c r="P97" i="12"/>
  <c r="AB124" i="12"/>
  <c r="P86" i="12"/>
  <c r="W46" i="12"/>
  <c r="R92" i="12"/>
  <c r="R46" i="12"/>
  <c r="Z80" i="12"/>
  <c r="AZ80" i="12" s="1"/>
  <c r="P80" i="12"/>
  <c r="Q73" i="12"/>
  <c r="BA73" i="12" s="1"/>
  <c r="BB73" i="12" s="1"/>
  <c r="AE97" i="12" a="1"/>
  <c r="AE97" i="12" s="1"/>
  <c r="AD97" i="12" s="1"/>
  <c r="AC97" i="12" s="1"/>
  <c r="AS69" i="12"/>
  <c r="AF69" i="12" s="1"/>
  <c r="AS86" i="12"/>
  <c r="AF86" i="12" s="1"/>
  <c r="AD71" i="12"/>
  <c r="AC71" i="12" s="1"/>
  <c r="U73" i="12"/>
  <c r="W33" i="12"/>
  <c r="S25" i="12"/>
  <c r="AE25" i="12" a="1"/>
  <c r="AE25" i="12" s="1"/>
  <c r="AB80" i="12"/>
  <c r="Q69" i="12"/>
  <c r="BA69" i="12" s="1"/>
  <c r="BB69" i="12" s="1"/>
  <c r="Y69" i="12"/>
  <c r="Z46" i="12"/>
  <c r="AZ46" i="12" s="1"/>
  <c r="Q86" i="12"/>
  <c r="BA86" i="12" s="1"/>
  <c r="BB86" i="12" s="1"/>
  <c r="AA27" i="12"/>
  <c r="Y97" i="12"/>
  <c r="W73" i="12"/>
  <c r="P92" i="12"/>
  <c r="W92" i="12"/>
  <c r="AI2" i="12" a="1"/>
  <c r="AI2" i="12" s="1"/>
  <c r="AJ2" i="12" s="1"/>
  <c r="AK2" i="12" s="1"/>
  <c r="AE33" i="12" a="1"/>
  <c r="AE33" i="12" s="1"/>
  <c r="AD33" i="12" s="1"/>
  <c r="AC33" i="12" s="1"/>
  <c r="AE42" i="12" a="1"/>
  <c r="AE42" i="12" s="1"/>
  <c r="AD42" i="12" s="1"/>
  <c r="Q33" i="12"/>
  <c r="BA33" i="12" s="1"/>
  <c r="Z25" i="12"/>
  <c r="AZ25" i="12" s="1"/>
  <c r="S97" i="12"/>
  <c r="AE69" i="12" a="1"/>
  <c r="AE69" i="12" s="1"/>
  <c r="S69" i="12"/>
  <c r="V46" i="12"/>
  <c r="AY46" i="12" s="1"/>
  <c r="BB46" i="12" s="1"/>
  <c r="W80" i="12"/>
  <c r="AE86" i="12" a="1"/>
  <c r="AE86" i="12" s="1"/>
  <c r="U27" i="12"/>
  <c r="V97" i="12"/>
  <c r="AY97" i="12" s="1"/>
  <c r="BB97" i="12" s="1"/>
  <c r="Y73" i="12"/>
  <c r="AA23" i="12"/>
  <c r="AA92" i="12"/>
  <c r="AB92" i="12"/>
  <c r="W108" i="12"/>
  <c r="BD76" i="12" a="1"/>
  <c r="BD76" i="12" s="1"/>
  <c r="AE74" i="12" a="1"/>
  <c r="AE74" i="12" s="1"/>
  <c r="AD74" i="12" s="1"/>
  <c r="AD119" i="12"/>
  <c r="AC119" i="12" s="1"/>
  <c r="AE92" i="12" a="1"/>
  <c r="AE92" i="12" s="1"/>
  <c r="AD92" i="12" s="1"/>
  <c r="AC92" i="12" s="1"/>
  <c r="V20" i="12"/>
  <c r="AY20" i="12" s="1"/>
  <c r="U33" i="12"/>
  <c r="AU25" i="12"/>
  <c r="AV60" i="12" s="1"/>
  <c r="V69" i="12"/>
  <c r="AY69" i="12" s="1"/>
  <c r="Z69" i="12"/>
  <c r="AZ69" i="12" s="1"/>
  <c r="AA46" i="12"/>
  <c r="U97" i="12"/>
  <c r="U86" i="12"/>
  <c r="W27" i="12"/>
  <c r="AB97" i="12"/>
  <c r="S7" i="12"/>
  <c r="AS80" i="12"/>
  <c r="AF80" i="12" s="1"/>
  <c r="AB25" i="12"/>
  <c r="AA33" i="12"/>
  <c r="AB73" i="12"/>
  <c r="V92" i="12"/>
  <c r="AY92" i="12" s="1"/>
  <c r="AY74" i="12"/>
  <c r="AB22" i="12"/>
  <c r="AE22" i="12" a="1"/>
  <c r="AE22" i="12" s="1"/>
  <c r="AA22" i="12"/>
  <c r="Z22" i="12"/>
  <c r="AZ22" i="12" s="1"/>
  <c r="U22" i="12"/>
  <c r="Y22" i="12"/>
  <c r="W22" i="12"/>
  <c r="AU22" i="12"/>
  <c r="AS73" i="12"/>
  <c r="AF73" i="12" s="1"/>
  <c r="AE27" i="12" a="1"/>
  <c r="AE27" i="12" s="1"/>
  <c r="AD27" i="12" s="1"/>
  <c r="AC27" i="12" s="1"/>
  <c r="AS99" i="12"/>
  <c r="AF99" i="12" s="1"/>
  <c r="U20" i="12"/>
  <c r="R25" i="12"/>
  <c r="Z27" i="12"/>
  <c r="AZ27" i="12" s="1"/>
  <c r="BB27" i="12" s="1"/>
  <c r="Y27" i="12"/>
  <c r="S46" i="12"/>
  <c r="Q97" i="12"/>
  <c r="BA97" i="12" s="1"/>
  <c r="Z86" i="12"/>
  <c r="AZ86" i="12" s="1"/>
  <c r="AA80" i="12"/>
  <c r="AA95" i="12"/>
  <c r="Z41" i="12"/>
  <c r="AZ41" i="12" s="1"/>
  <c r="U41" i="12"/>
  <c r="Y56" i="12"/>
  <c r="AA129" i="12"/>
  <c r="W95" i="12"/>
  <c r="AS129" i="12"/>
  <c r="AF129" i="12" s="1"/>
  <c r="Z56" i="12"/>
  <c r="AZ56" i="12" s="1"/>
  <c r="Z129" i="12"/>
  <c r="AZ129" i="12" s="1"/>
  <c r="BB129" i="12" s="1"/>
  <c r="U95" i="12"/>
  <c r="BA10" i="12"/>
  <c r="U6" i="12"/>
  <c r="Q6" i="12"/>
  <c r="BA6" i="12" s="1"/>
  <c r="BB6" i="12" s="1"/>
  <c r="R6" i="12"/>
  <c r="AA6" i="12"/>
  <c r="AZ10" i="12"/>
  <c r="V95" i="12"/>
  <c r="AY95" i="12" s="1"/>
  <c r="R73" i="12"/>
  <c r="P46" i="12"/>
  <c r="AE24" i="12" a="1"/>
  <c r="AE24" i="12" s="1"/>
  <c r="R83" i="12"/>
  <c r="AU18" i="12"/>
  <c r="S8" i="12"/>
  <c r="AE100" i="12" a="1"/>
  <c r="AE100" i="12" s="1"/>
  <c r="AD100" i="12" s="1"/>
  <c r="AC100" i="12" s="1"/>
  <c r="P56" i="12"/>
  <c r="S129" i="12"/>
  <c r="Q83" i="12"/>
  <c r="BA83" i="12" s="1"/>
  <c r="AB8" i="12"/>
  <c r="AB56" i="12"/>
  <c r="Y129" i="12"/>
  <c r="AB95" i="12"/>
  <c r="AE56" i="12" a="1"/>
  <c r="AE56" i="12" s="1"/>
  <c r="V56" i="12"/>
  <c r="AY56" i="12" s="1"/>
  <c r="BB71" i="12"/>
  <c r="AI20" i="46" a="1"/>
  <c r="AI20" i="46" s="1"/>
  <c r="AJ20" i="46" s="1"/>
  <c r="AK20" i="46" s="1"/>
  <c r="AI3" i="46" a="1"/>
  <c r="AI3" i="46" s="1"/>
  <c r="AJ3" i="46" s="1"/>
  <c r="AK3" i="46" s="1"/>
  <c r="AD124" i="31"/>
  <c r="AC124" i="31" s="1"/>
  <c r="AI21" i="46" a="1"/>
  <c r="AI21" i="46" s="1"/>
  <c r="AJ21" i="46" s="1"/>
  <c r="AK21" i="46" s="1"/>
  <c r="AD75" i="35"/>
  <c r="AC75" i="35" s="1"/>
  <c r="AD117" i="32"/>
  <c r="AC117" i="32" s="1"/>
  <c r="AD82" i="30"/>
  <c r="AC82" i="30" s="1"/>
  <c r="AD90" i="41"/>
  <c r="AC90" i="41" s="1"/>
  <c r="AD72" i="48"/>
  <c r="AC72" i="48" s="1"/>
  <c r="AI32" i="46" a="1"/>
  <c r="AI32" i="46" s="1"/>
  <c r="AJ32" i="46" s="1"/>
  <c r="AL32" i="46" s="1"/>
  <c r="AD129" i="41"/>
  <c r="AC129" i="41" s="1"/>
  <c r="AD69" i="32"/>
  <c r="AC69" i="32" s="1"/>
  <c r="AD96" i="45"/>
  <c r="AC96" i="45" s="1"/>
  <c r="AI8" i="46" a="1"/>
  <c r="AI8" i="46" s="1"/>
  <c r="AJ8" i="46" s="1"/>
  <c r="AK8" i="46" s="1"/>
  <c r="AD120" i="48"/>
  <c r="AC120" i="48" s="1"/>
  <c r="AI29" i="46" a="1"/>
  <c r="AI29" i="46" s="1"/>
  <c r="AJ29" i="46" s="1"/>
  <c r="AL29" i="46" s="1"/>
  <c r="AD95" i="45"/>
  <c r="AC95" i="45" s="1"/>
  <c r="AD73" i="38"/>
  <c r="AC73" i="38" s="1"/>
  <c r="AD113" i="37"/>
  <c r="AC113" i="37" s="1"/>
  <c r="AA45" i="59"/>
  <c r="W65" i="59"/>
  <c r="Y65" i="59"/>
  <c r="P72" i="59"/>
  <c r="AB72" i="59"/>
  <c r="AS72" i="59"/>
  <c r="AF72" i="59" s="1"/>
  <c r="Q72" i="59"/>
  <c r="BA72" i="59" s="1"/>
  <c r="S72" i="59"/>
  <c r="R72" i="59"/>
  <c r="V72" i="59"/>
  <c r="AY72" i="59" s="1"/>
  <c r="BB72" i="59" s="1"/>
  <c r="Y72" i="59"/>
  <c r="Z72" i="59"/>
  <c r="AZ72" i="59" s="1"/>
  <c r="AA72" i="59"/>
  <c r="W72" i="59"/>
  <c r="U72" i="59"/>
  <c r="AE18" i="59" a="1"/>
  <c r="AE18" i="59" s="1"/>
  <c r="AD18" i="59" s="1"/>
  <c r="AC18" i="59" s="1"/>
  <c r="AE4" i="59" a="1"/>
  <c r="AE4" i="59" s="1"/>
  <c r="AD4" i="59" s="1"/>
  <c r="AC4" i="59" s="1"/>
  <c r="R18" i="59"/>
  <c r="U18" i="59"/>
  <c r="S19" i="59"/>
  <c r="R21" i="59"/>
  <c r="AU18" i="59"/>
  <c r="W4" i="59"/>
  <c r="R101" i="59"/>
  <c r="S101" i="59"/>
  <c r="AS101" i="59"/>
  <c r="AF101" i="59" s="1"/>
  <c r="Q101" i="59"/>
  <c r="BA101" i="59" s="1"/>
  <c r="AB101" i="59"/>
  <c r="U101" i="59"/>
  <c r="V101" i="59"/>
  <c r="AY101" i="59" s="1"/>
  <c r="BB101" i="59" s="1"/>
  <c r="P101" i="59"/>
  <c r="W101" i="59"/>
  <c r="W121" i="59"/>
  <c r="AB121" i="59"/>
  <c r="Y121" i="59"/>
  <c r="R121" i="59"/>
  <c r="AA121" i="59"/>
  <c r="Q121" i="59"/>
  <c r="BA121" i="59" s="1"/>
  <c r="AE21" i="59" a="1"/>
  <c r="AE21" i="59" s="1"/>
  <c r="AD21" i="59" s="1"/>
  <c r="AC21" i="59" s="1"/>
  <c r="AE115" i="59" a="1"/>
  <c r="AE115" i="59" s="1"/>
  <c r="AD115" i="59" s="1"/>
  <c r="AC115" i="59" s="1"/>
  <c r="BB2" i="59"/>
  <c r="Z18" i="59"/>
  <c r="AZ18" i="59" s="1"/>
  <c r="BB18" i="59" s="1"/>
  <c r="V19" i="59"/>
  <c r="AY19" i="59" s="1"/>
  <c r="Y18" i="59"/>
  <c r="Q21" i="59"/>
  <c r="BA21" i="59" s="1"/>
  <c r="AA18" i="59"/>
  <c r="BB40" i="59"/>
  <c r="S65" i="59"/>
  <c r="AA19" i="59"/>
  <c r="W19" i="59"/>
  <c r="Z21" i="59"/>
  <c r="AZ21" i="59" s="1"/>
  <c r="W18" i="59"/>
  <c r="S45" i="59"/>
  <c r="V65" i="59"/>
  <c r="AY65" i="59" s="1"/>
  <c r="AA65" i="59"/>
  <c r="W71" i="59"/>
  <c r="U71" i="59"/>
  <c r="AD111" i="59"/>
  <c r="AC111" i="59" s="1"/>
  <c r="V5" i="59"/>
  <c r="AY5" i="59" s="1"/>
  <c r="P5" i="59"/>
  <c r="AB21" i="59"/>
  <c r="P18" i="59"/>
  <c r="Y19" i="59"/>
  <c r="U45" i="59"/>
  <c r="Z65" i="59"/>
  <c r="AZ65" i="59" s="1"/>
  <c r="P65" i="59"/>
  <c r="Q65" i="59"/>
  <c r="BA65" i="59" s="1"/>
  <c r="BB65" i="59" s="1"/>
  <c r="Y75" i="59"/>
  <c r="Z75" i="59"/>
  <c r="AZ75" i="59" s="1"/>
  <c r="Z113" i="59"/>
  <c r="AZ113" i="59" s="1"/>
  <c r="AB113" i="59"/>
  <c r="Y113" i="59"/>
  <c r="W113" i="59"/>
  <c r="BB125" i="59"/>
  <c r="AU5" i="59"/>
  <c r="AV42" i="59" s="1"/>
  <c r="AA21" i="59"/>
  <c r="S21" i="59"/>
  <c r="AB19" i="59"/>
  <c r="Z45" i="59"/>
  <c r="AZ45" i="59" s="1"/>
  <c r="P63" i="59"/>
  <c r="Z115" i="59"/>
  <c r="AZ115" i="59" s="1"/>
  <c r="AB65" i="59"/>
  <c r="Q22" i="59"/>
  <c r="BA22" i="59" s="1"/>
  <c r="U22" i="59"/>
  <c r="AB22" i="59"/>
  <c r="AU22" i="59"/>
  <c r="W22" i="59"/>
  <c r="P22" i="59"/>
  <c r="AE92" i="59" a="1"/>
  <c r="AE92" i="59" s="1"/>
  <c r="AD92" i="59" s="1"/>
  <c r="AC92" i="59" s="1"/>
  <c r="AB92" i="59"/>
  <c r="U92" i="59"/>
  <c r="W92" i="59"/>
  <c r="AA92" i="59"/>
  <c r="Y92" i="59"/>
  <c r="Z92" i="59"/>
  <c r="AZ92" i="59" s="1"/>
  <c r="AE19" i="59" a="1"/>
  <c r="AE19" i="59" s="1"/>
  <c r="AD19" i="59" s="1"/>
  <c r="AC19" i="59" s="1"/>
  <c r="Z19" i="59"/>
  <c r="AZ19" i="59" s="1"/>
  <c r="U19" i="59"/>
  <c r="BB35" i="59"/>
  <c r="AU21" i="59"/>
  <c r="AV105" i="59" s="1"/>
  <c r="U65" i="59"/>
  <c r="P20" i="12"/>
  <c r="AU53" i="12"/>
  <c r="AE88" i="12" a="1"/>
  <c r="AE88" i="12" s="1"/>
  <c r="Y20" i="12"/>
  <c r="U84" i="12"/>
  <c r="V84" i="12"/>
  <c r="AY84" i="12" s="1"/>
  <c r="AD67" i="12"/>
  <c r="AC67" i="12" s="1"/>
  <c r="Z20" i="12"/>
  <c r="AZ20" i="12" s="1"/>
  <c r="W53" i="12"/>
  <c r="BA74" i="12"/>
  <c r="Q20" i="12"/>
  <c r="BA20" i="12" s="1"/>
  <c r="BB20" i="12" s="1"/>
  <c r="S20" i="12"/>
  <c r="AZ82" i="12"/>
  <c r="AU20" i="12"/>
  <c r="AV56" i="12" s="1"/>
  <c r="R20" i="12"/>
  <c r="AD66" i="12"/>
  <c r="Q88" i="12"/>
  <c r="BA88" i="12" s="1"/>
  <c r="S88" i="12"/>
  <c r="AE20" i="12" a="1"/>
  <c r="AE20" i="12" s="1"/>
  <c r="AB28" i="12"/>
  <c r="Q28" i="12"/>
  <c r="BA28" i="12" s="1"/>
  <c r="AS101" i="12"/>
  <c r="AF101" i="12" s="1"/>
  <c r="AS82" i="12"/>
  <c r="AF82" i="12" s="1"/>
  <c r="U88" i="12"/>
  <c r="AB88" i="12"/>
  <c r="W20" i="12"/>
  <c r="AU33" i="12"/>
  <c r="AV18" i="12" s="1"/>
  <c r="P33" i="12"/>
  <c r="V88" i="12"/>
  <c r="AY88" i="12" s="1"/>
  <c r="AA88" i="12"/>
  <c r="AS74" i="12"/>
  <c r="AF74" i="12" s="1"/>
  <c r="AA20" i="12"/>
  <c r="Z21" i="12"/>
  <c r="AZ21" i="12" s="1"/>
  <c r="Q21" i="12"/>
  <c r="BA21" i="12" s="1"/>
  <c r="BB21" i="12" s="1"/>
  <c r="V21" i="12"/>
  <c r="AY21" i="12" s="1"/>
  <c r="AU21" i="12"/>
  <c r="Y21" i="12"/>
  <c r="U21" i="12"/>
  <c r="AS88" i="12"/>
  <c r="AF88" i="12" s="1"/>
  <c r="AE82" i="12" a="1"/>
  <c r="AE82" i="12" s="1"/>
  <c r="W35" i="12"/>
  <c r="Z35" i="12"/>
  <c r="AZ35" i="12" s="1"/>
  <c r="AB35" i="12"/>
  <c r="AE88" i="28" a="1"/>
  <c r="AE88" i="28" s="1"/>
  <c r="AD88" i="28" s="1"/>
  <c r="AC88" i="28" s="1"/>
  <c r="V116" i="28"/>
  <c r="AY116" i="28" s="1"/>
  <c r="U111" i="28"/>
  <c r="Z19" i="28"/>
  <c r="AZ19" i="28" s="1"/>
  <c r="Q60" i="28"/>
  <c r="BA60" i="28" s="1"/>
  <c r="BB60" i="28" s="1"/>
  <c r="Y86" i="28"/>
  <c r="AA19" i="28"/>
  <c r="Y88" i="28"/>
  <c r="Z122" i="28"/>
  <c r="AZ122" i="28" s="1"/>
  <c r="P78" i="28"/>
  <c r="Y111" i="28"/>
  <c r="W53" i="28"/>
  <c r="AA49" i="28"/>
  <c r="AV84" i="28"/>
  <c r="S57" i="28"/>
  <c r="V57" i="28"/>
  <c r="AY57" i="28" s="1"/>
  <c r="BB57" i="28" s="1"/>
  <c r="U57" i="28"/>
  <c r="AA57" i="28"/>
  <c r="AE111" i="28" a="1"/>
  <c r="AE111" i="28" s="1"/>
  <c r="AD111" i="28" s="1"/>
  <c r="AC111" i="28" s="1"/>
  <c r="AA86" i="28"/>
  <c r="AB19" i="28"/>
  <c r="S60" i="28"/>
  <c r="Q86" i="28"/>
  <c r="BA86" i="28" s="1"/>
  <c r="Y19" i="28"/>
  <c r="U122" i="28"/>
  <c r="W78" i="28"/>
  <c r="R110" i="28"/>
  <c r="AB111" i="28"/>
  <c r="U53" i="28"/>
  <c r="Y49" i="28"/>
  <c r="U49" i="28"/>
  <c r="BB62" i="28"/>
  <c r="AB58" i="28"/>
  <c r="Y58" i="28"/>
  <c r="AE58" i="28" a="1"/>
  <c r="AE58" i="28" s="1"/>
  <c r="Z58" i="28"/>
  <c r="AZ58" i="28" s="1"/>
  <c r="AA58" i="28"/>
  <c r="AU58" i="28"/>
  <c r="AV4" i="28" s="1"/>
  <c r="U58" i="28"/>
  <c r="W58" i="28"/>
  <c r="AB42" i="28"/>
  <c r="W42" i="28"/>
  <c r="S111" i="28"/>
  <c r="V19" i="28"/>
  <c r="AY19" i="28" s="1"/>
  <c r="Z60" i="28"/>
  <c r="AZ60" i="28" s="1"/>
  <c r="U86" i="28"/>
  <c r="Z88" i="28"/>
  <c r="AZ88" i="28" s="1"/>
  <c r="AA122" i="28"/>
  <c r="Q78" i="28"/>
  <c r="BA78" i="28" s="1"/>
  <c r="BB78" i="28" s="1"/>
  <c r="AB110" i="28"/>
  <c r="W111" i="28"/>
  <c r="Q53" i="28"/>
  <c r="BA53" i="28" s="1"/>
  <c r="P49" i="28"/>
  <c r="Q49" i="28"/>
  <c r="BA49" i="28" s="1"/>
  <c r="BB49" i="28" s="1"/>
  <c r="BB102" i="28"/>
  <c r="W72" i="28"/>
  <c r="AB123" i="28"/>
  <c r="U123" i="28"/>
  <c r="AD129" i="28"/>
  <c r="AC129" i="28" s="1"/>
  <c r="AE86" i="28" a="1"/>
  <c r="AE86" i="28" s="1"/>
  <c r="AD86" i="28" s="1"/>
  <c r="AC86" i="28" s="1"/>
  <c r="W60" i="28"/>
  <c r="AA110" i="28"/>
  <c r="S86" i="28"/>
  <c r="V88" i="28"/>
  <c r="AY88" i="28" s="1"/>
  <c r="AE122" i="28" a="1"/>
  <c r="AE122" i="28" s="1"/>
  <c r="AD122" i="28" s="1"/>
  <c r="AC122" i="28" s="1"/>
  <c r="BB47" i="28"/>
  <c r="AB116" i="28"/>
  <c r="AA78" i="28"/>
  <c r="Q64" i="28"/>
  <c r="BA64" i="28" s="1"/>
  <c r="BB64" i="28" s="1"/>
  <c r="BB71" i="28"/>
  <c r="V53" i="28"/>
  <c r="AY53" i="28" s="1"/>
  <c r="BB53" i="28" s="1"/>
  <c r="W49" i="28"/>
  <c r="AU49" i="28"/>
  <c r="S72" i="28"/>
  <c r="AE72" i="28" a="1"/>
  <c r="AE72" i="28" s="1"/>
  <c r="AD72" i="28" s="1"/>
  <c r="AC72" i="28" s="1"/>
  <c r="AA116" i="28"/>
  <c r="V60" i="28"/>
  <c r="AY60" i="28" s="1"/>
  <c r="V64" i="28"/>
  <c r="AY64" i="28" s="1"/>
  <c r="V86" i="28"/>
  <c r="AY86" i="28" s="1"/>
  <c r="U88" i="28"/>
  <c r="W122" i="28"/>
  <c r="R116" i="28"/>
  <c r="AB78" i="28"/>
  <c r="Z111" i="28"/>
  <c r="AZ111" i="28" s="1"/>
  <c r="AA53" i="28"/>
  <c r="AB49" i="28"/>
  <c r="AE49" i="28" a="1"/>
  <c r="AE49" i="28" s="1"/>
  <c r="BB73" i="28"/>
  <c r="V72" i="28"/>
  <c r="AY72" i="28" s="1"/>
  <c r="R72" i="28"/>
  <c r="AA33" i="28"/>
  <c r="V33" i="28"/>
  <c r="AY33" i="28" s="1"/>
  <c r="P33" i="28"/>
  <c r="AB33" i="28"/>
  <c r="R33" i="28"/>
  <c r="W33" i="28"/>
  <c r="S33" i="28"/>
  <c r="AE33" i="28" a="1"/>
  <c r="AE33" i="28" s="1"/>
  <c r="Q33" i="28"/>
  <c r="BA33" i="28" s="1"/>
  <c r="BB33" i="28" s="1"/>
  <c r="AU12" i="28"/>
  <c r="AE12" i="28" a="1"/>
  <c r="AE12" i="28" s="1"/>
  <c r="AA12" i="28"/>
  <c r="P12" i="28"/>
  <c r="Z12" i="28"/>
  <c r="AZ12" i="28" s="1"/>
  <c r="V12" i="28"/>
  <c r="AY12" i="28" s="1"/>
  <c r="Y12" i="28"/>
  <c r="Q12" i="28"/>
  <c r="BA12" i="28" s="1"/>
  <c r="BB12" i="28" s="1"/>
  <c r="AE19" i="28" a="1"/>
  <c r="AE19" i="28" s="1"/>
  <c r="AD19" i="28" s="1"/>
  <c r="AC19" i="28" s="1"/>
  <c r="W116" i="28"/>
  <c r="AB86" i="28"/>
  <c r="Z86" i="28"/>
  <c r="AZ86" i="28" s="1"/>
  <c r="Q122" i="28"/>
  <c r="BA122" i="28" s="1"/>
  <c r="BB122" i="28" s="1"/>
  <c r="U78" i="28"/>
  <c r="Z78" i="28"/>
  <c r="AZ78" i="28" s="1"/>
  <c r="AA111" i="28"/>
  <c r="AU53" i="28"/>
  <c r="AV51" i="28" s="1"/>
  <c r="Z49" i="28"/>
  <c r="AZ49" i="28" s="1"/>
  <c r="S49" i="28"/>
  <c r="BB128" i="28"/>
  <c r="Q72" i="28"/>
  <c r="BA72" i="28" s="1"/>
  <c r="AB72" i="28"/>
  <c r="AD81" i="28"/>
  <c r="AC81" i="28" s="1"/>
  <c r="P86" i="28"/>
  <c r="AE78" i="28" a="1"/>
  <c r="AE78" i="28" s="1"/>
  <c r="AD78" i="28" s="1"/>
  <c r="AC78" i="28" s="1"/>
  <c r="V111" i="28"/>
  <c r="AY111" i="28" s="1"/>
  <c r="Y53" i="28"/>
  <c r="AA43" i="28"/>
  <c r="U43" i="28"/>
  <c r="Z43" i="28"/>
  <c r="AZ43" i="28" s="1"/>
  <c r="V35" i="28"/>
  <c r="AY35" i="28" s="1"/>
  <c r="AU35" i="28"/>
  <c r="AV92" i="28" s="1"/>
  <c r="P35" i="28"/>
  <c r="AD69" i="30"/>
  <c r="AC69" i="30" s="1"/>
  <c r="AE28" i="30" a="1"/>
  <c r="AE28" i="30" s="1"/>
  <c r="AD28" i="30" s="1"/>
  <c r="AC28" i="30" s="1"/>
  <c r="AS84" i="30"/>
  <c r="AF84" i="30" s="1"/>
  <c r="AS114" i="30"/>
  <c r="AF114" i="30" s="1"/>
  <c r="AS117" i="30"/>
  <c r="AF117" i="30" s="1"/>
  <c r="Z68" i="30"/>
  <c r="AZ68" i="30" s="1"/>
  <c r="Y68" i="30"/>
  <c r="S36" i="30"/>
  <c r="P127" i="30"/>
  <c r="AU43" i="30"/>
  <c r="AV64" i="30" s="1"/>
  <c r="W73" i="30"/>
  <c r="Q73" i="30"/>
  <c r="BA73" i="30" s="1"/>
  <c r="BB73" i="30" s="1"/>
  <c r="AA114" i="30"/>
  <c r="Y117" i="30"/>
  <c r="P117" i="30"/>
  <c r="AA46" i="30"/>
  <c r="Y7" i="30"/>
  <c r="S7" i="30"/>
  <c r="W28" i="30"/>
  <c r="AS76" i="30"/>
  <c r="AF76" i="30" s="1"/>
  <c r="AA76" i="30"/>
  <c r="Y76" i="30"/>
  <c r="BB28" i="30"/>
  <c r="P113" i="30"/>
  <c r="W113" i="30"/>
  <c r="Q113" i="30"/>
  <c r="BA113" i="30" s="1"/>
  <c r="AS113" i="30"/>
  <c r="AF113" i="30" s="1"/>
  <c r="R113" i="30"/>
  <c r="AD115" i="30"/>
  <c r="AC115" i="30" s="1"/>
  <c r="AE113" i="30" a="1"/>
  <c r="AE113" i="30" s="1"/>
  <c r="AD113" i="30" s="1"/>
  <c r="AC113" i="30" s="1"/>
  <c r="AS68" i="30"/>
  <c r="AF68" i="30" s="1"/>
  <c r="Q68" i="30"/>
  <c r="BA68" i="30" s="1"/>
  <c r="BB68" i="30" s="1"/>
  <c r="AE68" i="30" a="1"/>
  <c r="AE68" i="30" s="1"/>
  <c r="AA28" i="30"/>
  <c r="R36" i="30"/>
  <c r="V127" i="30"/>
  <c r="AY127" i="30" s="1"/>
  <c r="AB43" i="30"/>
  <c r="AA73" i="30"/>
  <c r="AB73" i="30"/>
  <c r="Y114" i="30"/>
  <c r="Q117" i="30"/>
  <c r="BA117" i="30" s="1"/>
  <c r="BB117" i="30" s="1"/>
  <c r="R46" i="30"/>
  <c r="Z7" i="30"/>
  <c r="AZ7" i="30" s="1"/>
  <c r="W6" i="30"/>
  <c r="Y6" i="30"/>
  <c r="AA6" i="30"/>
  <c r="P6" i="30"/>
  <c r="AE6" i="30" a="1"/>
  <c r="AE6" i="30" s="1"/>
  <c r="AB6" i="30"/>
  <c r="Z6" i="30"/>
  <c r="AZ6" i="30" s="1"/>
  <c r="AU6" i="30"/>
  <c r="AV67" i="30" s="1"/>
  <c r="V6" i="30"/>
  <c r="AY6" i="30" s="1"/>
  <c r="AU20" i="30"/>
  <c r="Z20" i="30"/>
  <c r="AZ20" i="30" s="1"/>
  <c r="AA20" i="30"/>
  <c r="V129" i="30"/>
  <c r="AY129" i="30" s="1"/>
  <c r="V68" i="30"/>
  <c r="AY68" i="30" s="1"/>
  <c r="R43" i="30"/>
  <c r="P73" i="30"/>
  <c r="Y73" i="30"/>
  <c r="AE114" i="30" a="1"/>
  <c r="AE114" i="30" s="1"/>
  <c r="AE117" i="30" a="1"/>
  <c r="AE117" i="30" s="1"/>
  <c r="AA7" i="30"/>
  <c r="U113" i="30"/>
  <c r="AA14" i="30"/>
  <c r="R14" i="30"/>
  <c r="W14" i="30"/>
  <c r="P14" i="30"/>
  <c r="AU14" i="30"/>
  <c r="AV11" i="30" s="1"/>
  <c r="S14" i="30"/>
  <c r="Y14" i="30"/>
  <c r="V111" i="30"/>
  <c r="AY111" i="30" s="1"/>
  <c r="AB111" i="30"/>
  <c r="R111" i="30"/>
  <c r="P111" i="30"/>
  <c r="W111" i="30"/>
  <c r="AA111" i="30"/>
  <c r="U111" i="30"/>
  <c r="Z111" i="30"/>
  <c r="AZ111" i="30" s="1"/>
  <c r="S111" i="30"/>
  <c r="Q111" i="30"/>
  <c r="BA111" i="30" s="1"/>
  <c r="AS111" i="30"/>
  <c r="AF111" i="30" s="1"/>
  <c r="Y111" i="30"/>
  <c r="AS86" i="30"/>
  <c r="AF86" i="30" s="1"/>
  <c r="AB68" i="30"/>
  <c r="S43" i="30"/>
  <c r="R73" i="30"/>
  <c r="Z114" i="30"/>
  <c r="AZ114" i="30" s="1"/>
  <c r="AB114" i="30"/>
  <c r="R117" i="30"/>
  <c r="W46" i="30"/>
  <c r="W7" i="30"/>
  <c r="AB113" i="30"/>
  <c r="S28" i="30"/>
  <c r="R28" i="30"/>
  <c r="Q28" i="30"/>
  <c r="BA28" i="30" s="1"/>
  <c r="AE43" i="30" a="1"/>
  <c r="AE43" i="30" s="1"/>
  <c r="AD43" i="30" s="1"/>
  <c r="AC43" i="30" s="1"/>
  <c r="AS73" i="30"/>
  <c r="AF73" i="30" s="1"/>
  <c r="AD73" i="30" s="1"/>
  <c r="AC73" i="30" s="1"/>
  <c r="R68" i="30"/>
  <c r="U28" i="30"/>
  <c r="U73" i="30"/>
  <c r="V114" i="30"/>
  <c r="AY114" i="30" s="1"/>
  <c r="S114" i="30"/>
  <c r="V117" i="30"/>
  <c r="AY117" i="30" s="1"/>
  <c r="U117" i="30"/>
  <c r="Q129" i="30"/>
  <c r="BA129" i="30" s="1"/>
  <c r="Y46" i="30"/>
  <c r="AE7" i="30" a="1"/>
  <c r="AE7" i="30" s="1"/>
  <c r="AB7" i="30"/>
  <c r="P28" i="30"/>
  <c r="Z113" i="30"/>
  <c r="AZ113" i="30" s="1"/>
  <c r="AB2" i="30"/>
  <c r="Z2" i="30"/>
  <c r="AZ2" i="30" s="1"/>
  <c r="AU2" i="30"/>
  <c r="AV104" i="30" s="1"/>
  <c r="U2" i="30"/>
  <c r="Y2" i="30"/>
  <c r="W2" i="30"/>
  <c r="AE2" i="30" a="1"/>
  <c r="AE2" i="30" s="1"/>
  <c r="S2" i="30"/>
  <c r="V43" i="30"/>
  <c r="AY43" i="30" s="1"/>
  <c r="BB43" i="30" s="1"/>
  <c r="Z43" i="30"/>
  <c r="AZ43" i="30" s="1"/>
  <c r="Q43" i="30"/>
  <c r="BA43" i="30" s="1"/>
  <c r="S113" i="30"/>
  <c r="BB8" i="30"/>
  <c r="Y43" i="30"/>
  <c r="Q114" i="30"/>
  <c r="BA114" i="30" s="1"/>
  <c r="BB114" i="30" s="1"/>
  <c r="W117" i="30"/>
  <c r="Q7" i="30"/>
  <c r="BA7" i="30" s="1"/>
  <c r="BB7" i="30" s="1"/>
  <c r="AU7" i="30"/>
  <c r="V113" i="30"/>
  <c r="AY113" i="30" s="1"/>
  <c r="BB15" i="30"/>
  <c r="AU28" i="30"/>
  <c r="AV78" i="30" s="1"/>
  <c r="W43" i="30"/>
  <c r="Y113" i="30"/>
  <c r="Y74" i="30"/>
  <c r="P74" i="30"/>
  <c r="AS74" i="30"/>
  <c r="AF74" i="30" s="1"/>
  <c r="W74" i="30"/>
  <c r="AA74" i="30"/>
  <c r="U74" i="30"/>
  <c r="Q74" i="30"/>
  <c r="BA74" i="30" s="1"/>
  <c r="AB74" i="30"/>
  <c r="R74" i="30"/>
  <c r="Z74" i="30"/>
  <c r="AZ74" i="30" s="1"/>
  <c r="S74" i="30"/>
  <c r="V74" i="30"/>
  <c r="AY74" i="30" s="1"/>
  <c r="V128" i="30"/>
  <c r="AY128" i="30" s="1"/>
  <c r="BB128" i="30" s="1"/>
  <c r="Q128" i="30"/>
  <c r="BA128" i="30" s="1"/>
  <c r="S128" i="30"/>
  <c r="AS128" i="30"/>
  <c r="AF128" i="30" s="1"/>
  <c r="R128" i="30"/>
  <c r="P128" i="30"/>
  <c r="AA128" i="30"/>
  <c r="Y128" i="30"/>
  <c r="AS104" i="31"/>
  <c r="AF104" i="31" s="1"/>
  <c r="V104" i="31"/>
  <c r="AY104" i="31" s="1"/>
  <c r="BB104" i="31" s="1"/>
  <c r="W104" i="31"/>
  <c r="R104" i="31"/>
  <c r="U104" i="31"/>
  <c r="Z104" i="31"/>
  <c r="AZ104" i="31" s="1"/>
  <c r="S104" i="31"/>
  <c r="Y104" i="31"/>
  <c r="AB104" i="31"/>
  <c r="Q104" i="31"/>
  <c r="BA104" i="31" s="1"/>
  <c r="P104" i="31"/>
  <c r="AD123" i="31"/>
  <c r="AC123" i="31" s="1"/>
  <c r="AU8" i="31"/>
  <c r="Y92" i="31"/>
  <c r="Y86" i="31"/>
  <c r="S86" i="31"/>
  <c r="Q11" i="31"/>
  <c r="BA11" i="31" s="1"/>
  <c r="BB11" i="31" s="1"/>
  <c r="U11" i="31"/>
  <c r="Y94" i="31"/>
  <c r="R81" i="31"/>
  <c r="S83" i="31"/>
  <c r="AB114" i="31"/>
  <c r="W82" i="31"/>
  <c r="AB49" i="31"/>
  <c r="AU49" i="31"/>
  <c r="Y49" i="31"/>
  <c r="U49" i="31"/>
  <c r="AS94" i="31"/>
  <c r="AF94" i="31" s="1"/>
  <c r="AD94" i="31" s="1"/>
  <c r="AC94" i="31" s="1"/>
  <c r="Y71" i="31"/>
  <c r="P8" i="31"/>
  <c r="U8" i="31"/>
  <c r="AA92" i="31"/>
  <c r="S8" i="31"/>
  <c r="Q86" i="31"/>
  <c r="BA86" i="31" s="1"/>
  <c r="AS86" i="31"/>
  <c r="AF86" i="31" s="1"/>
  <c r="Y11" i="31"/>
  <c r="AE11" i="31" a="1"/>
  <c r="AE11" i="31" s="1"/>
  <c r="AA8" i="31"/>
  <c r="U94" i="31"/>
  <c r="W94" i="31"/>
  <c r="R83" i="31"/>
  <c r="P49" i="31"/>
  <c r="AA49" i="31"/>
  <c r="Y8" i="31"/>
  <c r="W8" i="31"/>
  <c r="R8" i="31"/>
  <c r="P92" i="31"/>
  <c r="U86" i="31"/>
  <c r="P11" i="31"/>
  <c r="Z94" i="31"/>
  <c r="AZ94" i="31" s="1"/>
  <c r="Y83" i="31"/>
  <c r="W83" i="31"/>
  <c r="W114" i="31"/>
  <c r="AA48" i="31"/>
  <c r="P48" i="31"/>
  <c r="S105" i="31"/>
  <c r="Q105" i="31"/>
  <c r="BA105" i="31" s="1"/>
  <c r="AE114" i="31" a="1"/>
  <c r="AE114" i="31" s="1"/>
  <c r="AD114" i="31" s="1"/>
  <c r="AC114" i="31" s="1"/>
  <c r="AE83" i="31" a="1"/>
  <c r="AE83" i="31" s="1"/>
  <c r="AD83" i="31" s="1"/>
  <c r="AC83" i="31" s="1"/>
  <c r="Z8" i="31"/>
  <c r="AZ8" i="31" s="1"/>
  <c r="R86" i="31"/>
  <c r="Z11" i="31"/>
  <c r="AZ11" i="31" s="1"/>
  <c r="AB94" i="31"/>
  <c r="Q83" i="31"/>
  <c r="BA83" i="31" s="1"/>
  <c r="AB83" i="31"/>
  <c r="P82" i="31"/>
  <c r="Q49" i="31"/>
  <c r="BA49" i="31" s="1"/>
  <c r="BB49" i="31" s="1"/>
  <c r="BB63" i="31"/>
  <c r="AA106" i="31"/>
  <c r="S106" i="31"/>
  <c r="AS96" i="31"/>
  <c r="AF96" i="31" s="1"/>
  <c r="AE86" i="31" a="1"/>
  <c r="AE86" i="31" s="1"/>
  <c r="AD86" i="31" s="1"/>
  <c r="AC86" i="31" s="1"/>
  <c r="AA86" i="31"/>
  <c r="W11" i="31"/>
  <c r="P94" i="31"/>
  <c r="Q94" i="31"/>
  <c r="BA94" i="31" s="1"/>
  <c r="BB94" i="31" s="1"/>
  <c r="P83" i="31"/>
  <c r="AS83" i="31"/>
  <c r="AF83" i="31" s="1"/>
  <c r="S49" i="31"/>
  <c r="AA104" i="31"/>
  <c r="W49" i="31"/>
  <c r="AS92" i="31"/>
  <c r="AF92" i="31" s="1"/>
  <c r="AD106" i="31"/>
  <c r="AC106" i="31" s="1"/>
  <c r="V86" i="31"/>
  <c r="AY86" i="31" s="1"/>
  <c r="BB86" i="31" s="1"/>
  <c r="R94" i="31"/>
  <c r="V83" i="31"/>
  <c r="AY83" i="31" s="1"/>
  <c r="BB83" i="31" s="1"/>
  <c r="Z49" i="31"/>
  <c r="AZ49" i="31" s="1"/>
  <c r="R49" i="31"/>
  <c r="V56" i="31"/>
  <c r="AY56" i="31" s="1"/>
  <c r="BB56" i="31" s="1"/>
  <c r="U56" i="31"/>
  <c r="AS115" i="32"/>
  <c r="AF115" i="32" s="1"/>
  <c r="AD115" i="32" s="1"/>
  <c r="AC115" i="32" s="1"/>
  <c r="W108" i="32"/>
  <c r="AE115" i="32" a="1"/>
  <c r="AE115" i="32" s="1"/>
  <c r="AS67" i="32"/>
  <c r="AF67" i="32" s="1"/>
  <c r="AE60" i="32" a="1"/>
  <c r="AE60" i="32" s="1"/>
  <c r="AD60" i="32" s="1"/>
  <c r="AC60" i="32" s="1"/>
  <c r="AE10" i="32" a="1"/>
  <c r="AE10" i="32" s="1"/>
  <c r="AD10" i="32" s="1"/>
  <c r="AC10" i="32" s="1"/>
  <c r="AE47" i="32" a="1"/>
  <c r="AE47" i="32" s="1"/>
  <c r="AD47" i="32" s="1"/>
  <c r="AC47" i="32" s="1"/>
  <c r="Y124" i="32"/>
  <c r="U110" i="32"/>
  <c r="Q47" i="32"/>
  <c r="BA47" i="32" s="1"/>
  <c r="AU17" i="32"/>
  <c r="AV26" i="32" s="1"/>
  <c r="U115" i="32"/>
  <c r="Y47" i="32"/>
  <c r="V98" i="32"/>
  <c r="AY98" i="32" s="1"/>
  <c r="S67" i="32"/>
  <c r="BB71" i="32"/>
  <c r="Q104" i="32"/>
  <c r="BA104" i="32" s="1"/>
  <c r="BB104" i="32" s="1"/>
  <c r="BB52" i="32"/>
  <c r="AB52" i="32"/>
  <c r="Q76" i="32"/>
  <c r="BA76" i="32" s="1"/>
  <c r="AB76" i="32"/>
  <c r="S76" i="32"/>
  <c r="V76" i="32"/>
  <c r="AY76" i="32" s="1"/>
  <c r="Z76" i="32"/>
  <c r="AZ76" i="32" s="1"/>
  <c r="U76" i="32"/>
  <c r="AE7" i="32" a="1"/>
  <c r="AE7" i="32" s="1"/>
  <c r="V7" i="32"/>
  <c r="AY7" i="32" s="1"/>
  <c r="S7" i="32"/>
  <c r="AA68" i="32"/>
  <c r="W68" i="32"/>
  <c r="AB68" i="32"/>
  <c r="Z68" i="32"/>
  <c r="AZ68" i="32" s="1"/>
  <c r="AE68" i="32" a="1"/>
  <c r="AE68" i="32" s="1"/>
  <c r="AD68" i="32" s="1"/>
  <c r="AC68" i="32" s="1"/>
  <c r="U68" i="32"/>
  <c r="Y68" i="32"/>
  <c r="AS98" i="32"/>
  <c r="AF98" i="32" s="1"/>
  <c r="Z124" i="32"/>
  <c r="AZ124" i="32" s="1"/>
  <c r="R110" i="32"/>
  <c r="V110" i="32"/>
  <c r="AY110" i="32" s="1"/>
  <c r="AA47" i="32"/>
  <c r="Y17" i="32"/>
  <c r="AB108" i="32"/>
  <c r="Z115" i="32"/>
  <c r="AZ115" i="32" s="1"/>
  <c r="R98" i="32"/>
  <c r="Q67" i="32"/>
  <c r="BA67" i="32" s="1"/>
  <c r="BB67" i="32" s="1"/>
  <c r="P104" i="32"/>
  <c r="AU52" i="32"/>
  <c r="AV107" i="32" s="1"/>
  <c r="R7" i="32"/>
  <c r="V52" i="32"/>
  <c r="AY52" i="32" s="1"/>
  <c r="U70" i="32"/>
  <c r="Z70" i="32"/>
  <c r="AZ70" i="32" s="1"/>
  <c r="S70" i="32"/>
  <c r="Z108" i="32"/>
  <c r="AZ108" i="32" s="1"/>
  <c r="Z7" i="32"/>
  <c r="AZ7" i="32" s="1"/>
  <c r="AE52" i="32" a="1"/>
  <c r="AE52" i="32" s="1"/>
  <c r="Z52" i="32"/>
  <c r="AZ52" i="32" s="1"/>
  <c r="AA52" i="32"/>
  <c r="AS88" i="32"/>
  <c r="AF88" i="32" s="1"/>
  <c r="AD73" i="32"/>
  <c r="AC73" i="32" s="1"/>
  <c r="BB128" i="32"/>
  <c r="P10" i="32"/>
  <c r="AA110" i="32"/>
  <c r="BB62" i="32"/>
  <c r="W47" i="32"/>
  <c r="Q17" i="32"/>
  <c r="BA17" i="32" s="1"/>
  <c r="AB17" i="32"/>
  <c r="V108" i="32"/>
  <c r="AY108" i="32" s="1"/>
  <c r="BB108" i="32" s="1"/>
  <c r="V68" i="32"/>
  <c r="AY68" i="32" s="1"/>
  <c r="Q68" i="32"/>
  <c r="BA68" i="32" s="1"/>
  <c r="BB68" i="32" s="1"/>
  <c r="Z60" i="32"/>
  <c r="AZ60" i="32" s="1"/>
  <c r="Z110" i="32"/>
  <c r="AZ110" i="32" s="1"/>
  <c r="P52" i="32"/>
  <c r="W7" i="32"/>
  <c r="Y7" i="32"/>
  <c r="Q7" i="32"/>
  <c r="BA7" i="32" s="1"/>
  <c r="BB7" i="32" s="1"/>
  <c r="Z54" i="32"/>
  <c r="AZ54" i="32" s="1"/>
  <c r="S54" i="32"/>
  <c r="P54" i="32"/>
  <c r="R54" i="32"/>
  <c r="U54" i="32"/>
  <c r="AB54" i="32"/>
  <c r="AA54" i="32"/>
  <c r="AU54" i="32"/>
  <c r="AV63" i="32" s="1"/>
  <c r="Y54" i="32"/>
  <c r="V54" i="32"/>
  <c r="AY54" i="32" s="1"/>
  <c r="AE54" i="32" a="1"/>
  <c r="AE54" i="32" s="1"/>
  <c r="W54" i="32"/>
  <c r="Q54" i="32"/>
  <c r="BA54" i="32" s="1"/>
  <c r="BB54" i="32" s="1"/>
  <c r="R10" i="32"/>
  <c r="P68" i="32"/>
  <c r="U7" i="32"/>
  <c r="W14" i="32"/>
  <c r="V14" i="32"/>
  <c r="AY14" i="32" s="1"/>
  <c r="BB14" i="32" s="1"/>
  <c r="AB14" i="32"/>
  <c r="Z14" i="32"/>
  <c r="AZ14" i="32" s="1"/>
  <c r="S14" i="32"/>
  <c r="Y14" i="32"/>
  <c r="R14" i="32"/>
  <c r="AA14" i="32"/>
  <c r="Q14" i="32"/>
  <c r="BA14" i="32" s="1"/>
  <c r="AU14" i="32"/>
  <c r="AV120" i="32" s="1"/>
  <c r="P14" i="32"/>
  <c r="AS102" i="32"/>
  <c r="AF102" i="32" s="1"/>
  <c r="AE17" i="32" a="1"/>
  <c r="AE17" i="32" s="1"/>
  <c r="AD17" i="32" s="1"/>
  <c r="AC17" i="32" s="1"/>
  <c r="BB65" i="32"/>
  <c r="Q10" i="32"/>
  <c r="BA10" i="32" s="1"/>
  <c r="P110" i="32"/>
  <c r="R47" i="32"/>
  <c r="R17" i="32"/>
  <c r="AA115" i="32"/>
  <c r="U60" i="32"/>
  <c r="Y60" i="32"/>
  <c r="Y110" i="32"/>
  <c r="U52" i="32"/>
  <c r="AA7" i="32"/>
  <c r="Y115" i="32"/>
  <c r="R68" i="32"/>
  <c r="AE108" i="32" a="1"/>
  <c r="AE108" i="32" s="1"/>
  <c r="AD108" i="32" s="1"/>
  <c r="AC108" i="32" s="1"/>
  <c r="AE110" i="32" a="1"/>
  <c r="AE110" i="32" s="1"/>
  <c r="AD110" i="32" s="1"/>
  <c r="AC110" i="32" s="1"/>
  <c r="AV99" i="32"/>
  <c r="P47" i="32"/>
  <c r="AA60" i="32"/>
  <c r="U14" i="32"/>
  <c r="W52" i="32"/>
  <c r="AB7" i="32"/>
  <c r="Q31" i="32"/>
  <c r="BA31" i="32" s="1"/>
  <c r="P31" i="32"/>
  <c r="V66" i="33"/>
  <c r="AY66" i="33" s="1"/>
  <c r="BB66" i="33" s="1"/>
  <c r="S66" i="33"/>
  <c r="Q66" i="33"/>
  <c r="BA66" i="33" s="1"/>
  <c r="P66" i="33"/>
  <c r="AS66" i="33"/>
  <c r="AF66" i="33" s="1"/>
  <c r="Z66" i="33"/>
  <c r="AZ66" i="33" s="1"/>
  <c r="AD108" i="33"/>
  <c r="AC108" i="33" s="1"/>
  <c r="AS97" i="33"/>
  <c r="AF97" i="33" s="1"/>
  <c r="AB27" i="33"/>
  <c r="V124" i="33"/>
  <c r="AY124" i="33" s="1"/>
  <c r="AU11" i="33"/>
  <c r="Y11" i="33"/>
  <c r="Z11" i="33"/>
  <c r="AZ11" i="33" s="1"/>
  <c r="Q23" i="33"/>
  <c r="BA23" i="33" s="1"/>
  <c r="U124" i="33"/>
  <c r="U66" i="33"/>
  <c r="AS95" i="33"/>
  <c r="AF95" i="33" s="1"/>
  <c r="AD75" i="33"/>
  <c r="AC75" i="33" s="1"/>
  <c r="AA23" i="33"/>
  <c r="AA124" i="33"/>
  <c r="AA66" i="33"/>
  <c r="AB46" i="33"/>
  <c r="AA46" i="33"/>
  <c r="P46" i="33"/>
  <c r="Y46" i="33"/>
  <c r="U46" i="33"/>
  <c r="R46" i="33"/>
  <c r="AE46" i="33" a="1"/>
  <c r="AE46" i="33" s="1"/>
  <c r="AU46" i="33"/>
  <c r="AV103" i="33" s="1"/>
  <c r="Q46" i="33"/>
  <c r="BA46" i="33" s="1"/>
  <c r="BB46" i="33" s="1"/>
  <c r="V46" i="33"/>
  <c r="AY46" i="33" s="1"/>
  <c r="Z46" i="33"/>
  <c r="AZ46" i="33" s="1"/>
  <c r="R23" i="33"/>
  <c r="Y124" i="33"/>
  <c r="R124" i="33"/>
  <c r="Y66" i="33"/>
  <c r="BB107" i="33"/>
  <c r="W27" i="33"/>
  <c r="P124" i="33"/>
  <c r="S124" i="33"/>
  <c r="BB101" i="33"/>
  <c r="W66" i="33"/>
  <c r="AB66" i="33"/>
  <c r="R83" i="33"/>
  <c r="AS83" i="33"/>
  <c r="AF83" i="33" s="1"/>
  <c r="P83" i="33"/>
  <c r="Q83" i="33"/>
  <c r="BA83" i="33" s="1"/>
  <c r="AU50" i="33"/>
  <c r="AV33" i="33" s="1"/>
  <c r="Q50" i="33"/>
  <c r="BA50" i="33" s="1"/>
  <c r="AV73" i="33"/>
  <c r="Y27" i="33"/>
  <c r="Z124" i="33"/>
  <c r="AZ124" i="33" s="1"/>
  <c r="AB124" i="33"/>
  <c r="AB38" i="33"/>
  <c r="S38" i="33"/>
  <c r="AA38" i="33"/>
  <c r="P38" i="33"/>
  <c r="AS124" i="33"/>
  <c r="AF124" i="33" s="1"/>
  <c r="AD124" i="33" s="1"/>
  <c r="AC124" i="33" s="1"/>
  <c r="AE66" i="33" a="1"/>
  <c r="AE66" i="33" s="1"/>
  <c r="AD66" i="33" s="1"/>
  <c r="AC66" i="33" s="1"/>
  <c r="V75" i="33"/>
  <c r="AY75" i="33" s="1"/>
  <c r="AB75" i="33"/>
  <c r="Q75" i="33"/>
  <c r="BA75" i="33" s="1"/>
  <c r="BB75" i="33" s="1"/>
  <c r="W75" i="33"/>
  <c r="S75" i="33"/>
  <c r="Z75" i="33"/>
  <c r="AZ75" i="33" s="1"/>
  <c r="R75" i="33"/>
  <c r="U75" i="33"/>
  <c r="U111" i="33"/>
  <c r="AA111" i="33"/>
  <c r="W111" i="33"/>
  <c r="AE111" i="33" a="1"/>
  <c r="AE111" i="33" s="1"/>
  <c r="AD111" i="33" s="1"/>
  <c r="AC111" i="33" s="1"/>
  <c r="P111" i="33"/>
  <c r="AB111" i="33"/>
  <c r="AU22" i="33"/>
  <c r="AV44" i="33" s="1"/>
  <c r="P22" i="33"/>
  <c r="R22" i="33"/>
  <c r="AA22" i="33"/>
  <c r="Z22" i="33"/>
  <c r="AZ22" i="33" s="1"/>
  <c r="Q22" i="33"/>
  <c r="BA22" i="33" s="1"/>
  <c r="V22" i="33"/>
  <c r="AY22" i="33" s="1"/>
  <c r="S22" i="33"/>
  <c r="U22" i="33"/>
  <c r="P42" i="34"/>
  <c r="AB107" i="34"/>
  <c r="AA110" i="34"/>
  <c r="S110" i="34"/>
  <c r="P38" i="34"/>
  <c r="Q38" i="34"/>
  <c r="BA38" i="34" s="1"/>
  <c r="W38" i="34"/>
  <c r="S65" i="34"/>
  <c r="V65" i="34"/>
  <c r="AY65" i="34" s="1"/>
  <c r="V90" i="34"/>
  <c r="AY90" i="34" s="1"/>
  <c r="S90" i="34"/>
  <c r="AE107" i="34" a="1"/>
  <c r="AE107" i="34" s="1"/>
  <c r="AD107" i="34" s="1"/>
  <c r="AC107" i="34" s="1"/>
  <c r="AE94" i="34" a="1"/>
  <c r="AE94" i="34" s="1"/>
  <c r="AD94" i="34" s="1"/>
  <c r="AC94" i="34" s="1"/>
  <c r="BB110" i="34"/>
  <c r="AU42" i="34"/>
  <c r="AA42" i="34"/>
  <c r="AS107" i="34"/>
  <c r="AF107" i="34" s="1"/>
  <c r="Z94" i="34"/>
  <c r="AZ94" i="34" s="1"/>
  <c r="BB28" i="34"/>
  <c r="AE100" i="34" a="1"/>
  <c r="AE100" i="34" s="1"/>
  <c r="AD100" i="34" s="1"/>
  <c r="AC100" i="34" s="1"/>
  <c r="AB65" i="34"/>
  <c r="U65" i="34"/>
  <c r="Z38" i="34"/>
  <c r="AZ38" i="34" s="1"/>
  <c r="Y90" i="34"/>
  <c r="W110" i="34"/>
  <c r="Q110" i="34"/>
  <c r="BA110" i="34" s="1"/>
  <c r="Y38" i="34"/>
  <c r="AA90" i="34"/>
  <c r="Y110" i="34"/>
  <c r="U110" i="34"/>
  <c r="W89" i="34"/>
  <c r="Z89" i="34"/>
  <c r="AZ89" i="34" s="1"/>
  <c r="Q89" i="34"/>
  <c r="BA89" i="34" s="1"/>
  <c r="BB89" i="34" s="1"/>
  <c r="AE89" i="34" a="1"/>
  <c r="AE89" i="34" s="1"/>
  <c r="AD89" i="34" s="1"/>
  <c r="AC89" i="34" s="1"/>
  <c r="P89" i="34"/>
  <c r="R89" i="34"/>
  <c r="S89" i="34"/>
  <c r="AB89" i="34"/>
  <c r="U89" i="34"/>
  <c r="Y89" i="34"/>
  <c r="V89" i="34"/>
  <c r="AY89" i="34" s="1"/>
  <c r="AA89" i="34"/>
  <c r="U19" i="34"/>
  <c r="Y19" i="34"/>
  <c r="AU19" i="34"/>
  <c r="AV88" i="34" s="1"/>
  <c r="AB19" i="34"/>
  <c r="R19" i="34"/>
  <c r="W19" i="34"/>
  <c r="Z19" i="34"/>
  <c r="AZ19" i="34" s="1"/>
  <c r="AE19" i="34" a="1"/>
  <c r="AE19" i="34" s="1"/>
  <c r="AA19" i="34"/>
  <c r="U100" i="34"/>
  <c r="U42" i="34"/>
  <c r="S42" i="34"/>
  <c r="U107" i="34"/>
  <c r="P100" i="34"/>
  <c r="P65" i="34"/>
  <c r="AE38" i="34" a="1"/>
  <c r="AE38" i="34" s="1"/>
  <c r="P90" i="34"/>
  <c r="AB110" i="34"/>
  <c r="AE66" i="34" a="1"/>
  <c r="AE66" i="34" s="1"/>
  <c r="AD66" i="34" s="1"/>
  <c r="AC66" i="34" s="1"/>
  <c r="AB66" i="34"/>
  <c r="Y2" i="34"/>
  <c r="U2" i="34"/>
  <c r="AA2" i="34"/>
  <c r="W2" i="34"/>
  <c r="P2" i="34"/>
  <c r="Q2" i="34"/>
  <c r="BA2" i="34" s="1"/>
  <c r="BB2" i="34" s="1"/>
  <c r="AB2" i="34"/>
  <c r="S2" i="34"/>
  <c r="V2" i="34"/>
  <c r="AY2" i="34" s="1"/>
  <c r="AU2" i="34"/>
  <c r="AV85" i="34" s="1"/>
  <c r="R2" i="34"/>
  <c r="Z2" i="34"/>
  <c r="AZ2" i="34" s="1"/>
  <c r="W34" i="34"/>
  <c r="Y34" i="34"/>
  <c r="U34" i="34"/>
  <c r="AA34" i="34"/>
  <c r="Z34" i="34"/>
  <c r="AZ34" i="34" s="1"/>
  <c r="AB34" i="34"/>
  <c r="P85" i="34"/>
  <c r="Y100" i="34"/>
  <c r="W42" i="34"/>
  <c r="V42" i="34"/>
  <c r="AY42" i="34" s="1"/>
  <c r="Y107" i="34"/>
  <c r="Q100" i="34"/>
  <c r="BA100" i="34" s="1"/>
  <c r="BB100" i="34" s="1"/>
  <c r="Y65" i="34"/>
  <c r="Q65" i="34"/>
  <c r="BA65" i="34" s="1"/>
  <c r="BB90" i="34"/>
  <c r="R38" i="34"/>
  <c r="AS90" i="34"/>
  <c r="AF90" i="34" s="1"/>
  <c r="W65" i="34"/>
  <c r="AE76" i="34" a="1"/>
  <c r="AE76" i="34" s="1"/>
  <c r="AD76" i="34" s="1"/>
  <c r="AC76" i="34" s="1"/>
  <c r="Q42" i="34"/>
  <c r="BA42" i="34" s="1"/>
  <c r="Z42" i="34"/>
  <c r="AZ42" i="34" s="1"/>
  <c r="AA107" i="34"/>
  <c r="V107" i="34"/>
  <c r="AY107" i="34" s="1"/>
  <c r="W100" i="34"/>
  <c r="R65" i="34"/>
  <c r="BB65" i="34"/>
  <c r="AB38" i="34"/>
  <c r="R90" i="34"/>
  <c r="AD82" i="34"/>
  <c r="AC82" i="34" s="1"/>
  <c r="AS67" i="34"/>
  <c r="AF67" i="34" s="1"/>
  <c r="AV82" i="34"/>
  <c r="R42" i="34"/>
  <c r="R107" i="34"/>
  <c r="W107" i="34"/>
  <c r="R100" i="34"/>
  <c r="BB38" i="34"/>
  <c r="S38" i="34"/>
  <c r="U90" i="34"/>
  <c r="BB91" i="34"/>
  <c r="AE42" i="34" a="1"/>
  <c r="AE42" i="34" s="1"/>
  <c r="AD42" i="34" s="1"/>
  <c r="AC42" i="34" s="1"/>
  <c r="Q107" i="34"/>
  <c r="BA107" i="34" s="1"/>
  <c r="AU38" i="34"/>
  <c r="AV30" i="34" s="1"/>
  <c r="AA100" i="34"/>
  <c r="AB100" i="34"/>
  <c r="V38" i="34"/>
  <c r="AY38" i="34" s="1"/>
  <c r="Q90" i="34"/>
  <c r="BA90" i="34" s="1"/>
  <c r="AB90" i="34"/>
  <c r="AA65" i="34"/>
  <c r="Y98" i="35"/>
  <c r="Q98" i="35"/>
  <c r="BA98" i="35" s="1"/>
  <c r="W112" i="35"/>
  <c r="S112" i="35"/>
  <c r="AB126" i="35"/>
  <c r="U126" i="35"/>
  <c r="R96" i="35"/>
  <c r="AA98" i="35"/>
  <c r="BB123" i="35"/>
  <c r="Z99" i="35"/>
  <c r="AZ99" i="35" s="1"/>
  <c r="U99" i="35"/>
  <c r="AA62" i="35"/>
  <c r="S62" i="35"/>
  <c r="Y62" i="35"/>
  <c r="AB62" i="35"/>
  <c r="W62" i="35"/>
  <c r="V62" i="35"/>
  <c r="AY62" i="35" s="1"/>
  <c r="AU62" i="35"/>
  <c r="AV105" i="35" s="1"/>
  <c r="Z62" i="35"/>
  <c r="AZ62" i="35" s="1"/>
  <c r="Q62" i="35"/>
  <c r="BA62" i="35" s="1"/>
  <c r="BB62" i="35" s="1"/>
  <c r="AU22" i="35"/>
  <c r="S22" i="35"/>
  <c r="R22" i="35"/>
  <c r="AS115" i="35"/>
  <c r="AF115" i="35" s="1"/>
  <c r="Y115" i="35"/>
  <c r="P23" i="35"/>
  <c r="R23" i="35"/>
  <c r="U23" i="35"/>
  <c r="AA23" i="35"/>
  <c r="Y23" i="35"/>
  <c r="AU23" i="35"/>
  <c r="AV62" i="35" s="1"/>
  <c r="AB23" i="35"/>
  <c r="S23" i="35"/>
  <c r="V23" i="35"/>
  <c r="AY23" i="35" s="1"/>
  <c r="W23" i="35"/>
  <c r="Z23" i="35"/>
  <c r="AZ23" i="35" s="1"/>
  <c r="Q23" i="35"/>
  <c r="BA23" i="35" s="1"/>
  <c r="AE23" i="35" a="1"/>
  <c r="AE23" i="35" s="1"/>
  <c r="AD23" i="35" s="1"/>
  <c r="AC23" i="35" s="1"/>
  <c r="U112" i="35"/>
  <c r="AB112" i="35"/>
  <c r="Z112" i="35"/>
  <c r="AZ112" i="35" s="1"/>
  <c r="Q112" i="35"/>
  <c r="BA112" i="35" s="1"/>
  <c r="BB112" i="35" s="1"/>
  <c r="W126" i="35"/>
  <c r="V126" i="35"/>
  <c r="AY126" i="35" s="1"/>
  <c r="P96" i="35"/>
  <c r="AS99" i="35"/>
  <c r="AF99" i="35" s="1"/>
  <c r="W99" i="35"/>
  <c r="AS70" i="35"/>
  <c r="AF70" i="35" s="1"/>
  <c r="S70" i="35"/>
  <c r="P70" i="35"/>
  <c r="P112" i="35"/>
  <c r="AA112" i="35"/>
  <c r="Z98" i="35"/>
  <c r="AZ98" i="35" s="1"/>
  <c r="BB98" i="35" s="1"/>
  <c r="Q126" i="35"/>
  <c r="BA126" i="35" s="1"/>
  <c r="AA96" i="35"/>
  <c r="U96" i="35"/>
  <c r="R99" i="35"/>
  <c r="V112" i="35"/>
  <c r="AY112" i="35" s="1"/>
  <c r="S44" i="35"/>
  <c r="U115" i="35"/>
  <c r="Y126" i="35"/>
  <c r="AE96" i="35" a="1"/>
  <c r="AE96" i="35" s="1"/>
  <c r="AB96" i="35"/>
  <c r="AB99" i="35"/>
  <c r="AB115" i="35"/>
  <c r="V115" i="35"/>
  <c r="AY115" i="35" s="1"/>
  <c r="AS112" i="35"/>
  <c r="AF112" i="35" s="1"/>
  <c r="AD112" i="35" s="1"/>
  <c r="AC112" i="35" s="1"/>
  <c r="AE98" i="35" a="1"/>
  <c r="AE98" i="35" s="1"/>
  <c r="AD98" i="35" s="1"/>
  <c r="AC98" i="35" s="1"/>
  <c r="AD95" i="35"/>
  <c r="AC95" i="35" s="1"/>
  <c r="S96" i="35"/>
  <c r="R98" i="35"/>
  <c r="R44" i="35"/>
  <c r="AB44" i="35"/>
  <c r="AB88" i="35"/>
  <c r="R112" i="35"/>
  <c r="P115" i="35"/>
  <c r="AA126" i="35"/>
  <c r="V96" i="35"/>
  <c r="AY96" i="35" s="1"/>
  <c r="Q96" i="35"/>
  <c r="BA96" i="35" s="1"/>
  <c r="BB96" i="35" s="1"/>
  <c r="S99" i="35"/>
  <c r="AV55" i="35"/>
  <c r="AS126" i="35"/>
  <c r="AF126" i="35" s="1"/>
  <c r="AD126" i="35" s="1"/>
  <c r="AC126" i="35" s="1"/>
  <c r="AU44" i="35"/>
  <c r="AV57" i="35" s="1"/>
  <c r="V44" i="35"/>
  <c r="AY44" i="35" s="1"/>
  <c r="R88" i="35"/>
  <c r="Y44" i="35"/>
  <c r="W115" i="35"/>
  <c r="P126" i="35"/>
  <c r="W96" i="35"/>
  <c r="U25" i="35"/>
  <c r="Q99" i="35"/>
  <c r="BA99" i="35" s="1"/>
  <c r="AA115" i="35"/>
  <c r="S115" i="35"/>
  <c r="R115" i="35"/>
  <c r="AD123" i="35"/>
  <c r="AC123" i="35" s="1"/>
  <c r="AS96" i="35"/>
  <c r="AF96" i="35" s="1"/>
  <c r="AE88" i="35" a="1"/>
  <c r="AE88" i="35" s="1"/>
  <c r="AD88" i="35" s="1"/>
  <c r="AC88" i="35" s="1"/>
  <c r="AE99" i="35" a="1"/>
  <c r="AE99" i="35" s="1"/>
  <c r="AD99" i="35" s="1"/>
  <c r="AC99" i="35" s="1"/>
  <c r="Q44" i="35"/>
  <c r="BA44" i="35" s="1"/>
  <c r="BB44" i="35" s="1"/>
  <c r="AA44" i="35"/>
  <c r="Z115" i="35"/>
  <c r="AZ115" i="35" s="1"/>
  <c r="BB115" i="35" s="1"/>
  <c r="BB80" i="35"/>
  <c r="R126" i="35"/>
  <c r="V99" i="35"/>
  <c r="AY99" i="35" s="1"/>
  <c r="BB23" i="35"/>
  <c r="Q115" i="35"/>
  <c r="BA115" i="35" s="1"/>
  <c r="AE104" i="36" a="1"/>
  <c r="AE104" i="36" s="1"/>
  <c r="AA104" i="36"/>
  <c r="Z104" i="36"/>
  <c r="AZ104" i="36" s="1"/>
  <c r="AB104" i="36"/>
  <c r="Y104" i="36"/>
  <c r="W104" i="36"/>
  <c r="U104" i="36"/>
  <c r="AB7" i="36"/>
  <c r="U7" i="36"/>
  <c r="AA7" i="36"/>
  <c r="Y7" i="36"/>
  <c r="AE7" i="36" a="1"/>
  <c r="AE7" i="36" s="1"/>
  <c r="AU7" i="36"/>
  <c r="AV79" i="36" s="1"/>
  <c r="W7" i="36"/>
  <c r="P7" i="36"/>
  <c r="Z7" i="36"/>
  <c r="AZ7" i="36" s="1"/>
  <c r="AS104" i="36"/>
  <c r="AF104" i="36" s="1"/>
  <c r="AD104" i="36" s="1"/>
  <c r="AC104" i="36" s="1"/>
  <c r="AA105" i="36"/>
  <c r="AB123" i="36"/>
  <c r="R95" i="36"/>
  <c r="BB97" i="36"/>
  <c r="R15" i="36"/>
  <c r="W6" i="36"/>
  <c r="P105" i="36"/>
  <c r="Y65" i="36"/>
  <c r="V109" i="36"/>
  <c r="AY109" i="36" s="1"/>
  <c r="S109" i="36"/>
  <c r="W123" i="36"/>
  <c r="Y95" i="36"/>
  <c r="AV36" i="36"/>
  <c r="S73" i="36"/>
  <c r="BB89" i="36"/>
  <c r="P35" i="36"/>
  <c r="R98" i="36"/>
  <c r="P98" i="36"/>
  <c r="AB15" i="36"/>
  <c r="AU6" i="36"/>
  <c r="AA25" i="36"/>
  <c r="P24" i="36"/>
  <c r="W24" i="36"/>
  <c r="P104" i="36"/>
  <c r="AB117" i="36"/>
  <c r="Q117" i="36"/>
  <c r="BA117" i="36" s="1"/>
  <c r="BB117" i="36" s="1"/>
  <c r="Z117" i="36"/>
  <c r="AZ117" i="36" s="1"/>
  <c r="Y117" i="36"/>
  <c r="S117" i="36"/>
  <c r="R117" i="36"/>
  <c r="AE95" i="36" a="1"/>
  <c r="AE95" i="36" s="1"/>
  <c r="AD95" i="36" s="1"/>
  <c r="AC95" i="36" s="1"/>
  <c r="AE105" i="36" a="1"/>
  <c r="AE105" i="36" s="1"/>
  <c r="AS95" i="36"/>
  <c r="AF95" i="36" s="1"/>
  <c r="W95" i="36"/>
  <c r="BB98" i="36"/>
  <c r="W15" i="36"/>
  <c r="S104" i="36"/>
  <c r="R7" i="36"/>
  <c r="Q17" i="36"/>
  <c r="BA17" i="36" s="1"/>
  <c r="AU17" i="36"/>
  <c r="AV122" i="36" s="1"/>
  <c r="R17" i="36"/>
  <c r="P17" i="36"/>
  <c r="AE25" i="36" a="1"/>
  <c r="AE25" i="36" s="1"/>
  <c r="U25" i="36"/>
  <c r="AU25" i="36"/>
  <c r="U112" i="36"/>
  <c r="S112" i="36"/>
  <c r="AS112" i="36"/>
  <c r="AF112" i="36" s="1"/>
  <c r="P112" i="36"/>
  <c r="V112" i="36"/>
  <c r="AY112" i="36" s="1"/>
  <c r="BB112" i="36" s="1"/>
  <c r="AB112" i="36"/>
  <c r="Z112" i="36"/>
  <c r="AZ112" i="36" s="1"/>
  <c r="W112" i="36"/>
  <c r="R112" i="36"/>
  <c r="Q112" i="36"/>
  <c r="BA112" i="36" s="1"/>
  <c r="AE65" i="36" a="1"/>
  <c r="AE65" i="36" s="1"/>
  <c r="AD65" i="36" s="1"/>
  <c r="AC65" i="36" s="1"/>
  <c r="AS87" i="36"/>
  <c r="AF87" i="36" s="1"/>
  <c r="AE123" i="36" a="1"/>
  <c r="AE123" i="36" s="1"/>
  <c r="AD123" i="36" s="1"/>
  <c r="AC123" i="36" s="1"/>
  <c r="AB105" i="36"/>
  <c r="Z105" i="36"/>
  <c r="AZ105" i="36" s="1"/>
  <c r="P109" i="36"/>
  <c r="Q123" i="36"/>
  <c r="BA123" i="36" s="1"/>
  <c r="Y123" i="36"/>
  <c r="Q95" i="36"/>
  <c r="BA95" i="36" s="1"/>
  <c r="S95" i="36"/>
  <c r="Q73" i="36"/>
  <c r="BA73" i="36" s="1"/>
  <c r="BB73" i="36" s="1"/>
  <c r="Q35" i="36"/>
  <c r="BA35" i="36" s="1"/>
  <c r="BB35" i="36" s="1"/>
  <c r="S98" i="36"/>
  <c r="AA106" i="36"/>
  <c r="S15" i="36"/>
  <c r="Y6" i="36"/>
  <c r="Q25" i="36"/>
  <c r="BA25" i="36" s="1"/>
  <c r="BB25" i="36" s="1"/>
  <c r="Z17" i="36"/>
  <c r="AZ17" i="36" s="1"/>
  <c r="Q104" i="36"/>
  <c r="BA104" i="36" s="1"/>
  <c r="BB104" i="36" s="1"/>
  <c r="V24" i="36"/>
  <c r="AY24" i="36" s="1"/>
  <c r="U103" i="36"/>
  <c r="R103" i="36"/>
  <c r="V103" i="36"/>
  <c r="AY103" i="36" s="1"/>
  <c r="AS72" i="36"/>
  <c r="AF72" i="36" s="1"/>
  <c r="AS105" i="36"/>
  <c r="AF105" i="36" s="1"/>
  <c r="AD105" i="36" s="1"/>
  <c r="AC105" i="36" s="1"/>
  <c r="S105" i="36"/>
  <c r="Y105" i="36"/>
  <c r="AB109" i="36"/>
  <c r="AS123" i="36"/>
  <c r="AF123" i="36" s="1"/>
  <c r="V123" i="36"/>
  <c r="AY123" i="36" s="1"/>
  <c r="BB123" i="36" s="1"/>
  <c r="AA95" i="36"/>
  <c r="V95" i="36"/>
  <c r="AY95" i="36" s="1"/>
  <c r="BB95" i="36" s="1"/>
  <c r="V73" i="36"/>
  <c r="AY73" i="36" s="1"/>
  <c r="AB73" i="36"/>
  <c r="V98" i="36"/>
  <c r="AY98" i="36" s="1"/>
  <c r="R106" i="36"/>
  <c r="Z15" i="36"/>
  <c r="AZ15" i="36" s="1"/>
  <c r="U15" i="36"/>
  <c r="AB6" i="36"/>
  <c r="S25" i="36"/>
  <c r="P25" i="36"/>
  <c r="AB17" i="36"/>
  <c r="Y17" i="36"/>
  <c r="R24" i="36"/>
  <c r="Y119" i="36"/>
  <c r="U119" i="36"/>
  <c r="AB119" i="36"/>
  <c r="R16" i="36"/>
  <c r="Q16" i="36"/>
  <c r="BA16" i="36" s="1"/>
  <c r="AD101" i="36"/>
  <c r="AC101" i="36" s="1"/>
  <c r="Y112" i="36"/>
  <c r="U105" i="36"/>
  <c r="S6" i="36"/>
  <c r="Z109" i="36"/>
  <c r="AZ109" i="36" s="1"/>
  <c r="BB109" i="36" s="1"/>
  <c r="Z123" i="36"/>
  <c r="AZ123" i="36" s="1"/>
  <c r="P123" i="36"/>
  <c r="P95" i="36"/>
  <c r="R73" i="36"/>
  <c r="U73" i="36"/>
  <c r="W98" i="36"/>
  <c r="AA15" i="36"/>
  <c r="AU15" i="36"/>
  <c r="AV55" i="36" s="1"/>
  <c r="AA6" i="36"/>
  <c r="R104" i="36"/>
  <c r="V25" i="36"/>
  <c r="AY25" i="36" s="1"/>
  <c r="S17" i="36"/>
  <c r="S7" i="36"/>
  <c r="Y24" i="36"/>
  <c r="AS68" i="36"/>
  <c r="AF68" i="36" s="1"/>
  <c r="AA112" i="36"/>
  <c r="P6" i="36"/>
  <c r="AA123" i="36"/>
  <c r="U95" i="36"/>
  <c r="Z73" i="36"/>
  <c r="AZ73" i="36" s="1"/>
  <c r="P73" i="36"/>
  <c r="Q15" i="36"/>
  <c r="BA15" i="36" s="1"/>
  <c r="BB50" i="36"/>
  <c r="V6" i="36"/>
  <c r="AY6" i="36" s="1"/>
  <c r="U17" i="36"/>
  <c r="W25" i="36"/>
  <c r="V17" i="36"/>
  <c r="AY17" i="36" s="1"/>
  <c r="Q7" i="36"/>
  <c r="BA7" i="36" s="1"/>
  <c r="BB7" i="36" s="1"/>
  <c r="U24" i="36"/>
  <c r="W40" i="36"/>
  <c r="AE40" i="36" a="1"/>
  <c r="AE40" i="36" s="1"/>
  <c r="S40" i="36"/>
  <c r="R40" i="36"/>
  <c r="Q40" i="36"/>
  <c r="BA40" i="36" s="1"/>
  <c r="BB40" i="36" s="1"/>
  <c r="Z40" i="36"/>
  <c r="AZ40" i="36" s="1"/>
  <c r="AA40" i="36"/>
  <c r="AU40" i="36"/>
  <c r="AV57" i="36" s="1"/>
  <c r="U40" i="36"/>
  <c r="AB40" i="36"/>
  <c r="Y40" i="36"/>
  <c r="AB12" i="37"/>
  <c r="Q12" i="37"/>
  <c r="BA12" i="37" s="1"/>
  <c r="BB12" i="37" s="1"/>
  <c r="P9" i="37"/>
  <c r="Z124" i="37"/>
  <c r="AZ124" i="37" s="1"/>
  <c r="S12" i="37"/>
  <c r="AE12" i="37" a="1"/>
  <c r="AE12" i="37" s="1"/>
  <c r="W9" i="37"/>
  <c r="V9" i="37"/>
  <c r="AY9" i="37" s="1"/>
  <c r="BB109" i="37"/>
  <c r="S73" i="37"/>
  <c r="R73" i="37"/>
  <c r="Q73" i="37"/>
  <c r="BA73" i="37" s="1"/>
  <c r="AA73" i="37"/>
  <c r="AS73" i="37"/>
  <c r="AF73" i="37" s="1"/>
  <c r="Z73" i="37"/>
  <c r="AZ73" i="37" s="1"/>
  <c r="BB73" i="37" s="1"/>
  <c r="Q5" i="37"/>
  <c r="BA5" i="37" s="1"/>
  <c r="AU5" i="37"/>
  <c r="AV68" i="37" s="1"/>
  <c r="Z5" i="37"/>
  <c r="AZ5" i="37" s="1"/>
  <c r="P5" i="37"/>
  <c r="Y5" i="37"/>
  <c r="W5" i="37"/>
  <c r="R5" i="37"/>
  <c r="AB5" i="37"/>
  <c r="S5" i="37"/>
  <c r="AA124" i="37"/>
  <c r="Y12" i="37"/>
  <c r="R12" i="37"/>
  <c r="Z9" i="37"/>
  <c r="AZ9" i="37" s="1"/>
  <c r="AB9" i="37"/>
  <c r="R44" i="37"/>
  <c r="Z44" i="37"/>
  <c r="AZ44" i="37" s="1"/>
  <c r="AE44" i="37" a="1"/>
  <c r="AE44" i="37" s="1"/>
  <c r="U44" i="37"/>
  <c r="P44" i="37"/>
  <c r="S44" i="37"/>
  <c r="AU44" i="37"/>
  <c r="AV55" i="37" s="1"/>
  <c r="Y44" i="37"/>
  <c r="AB44" i="37"/>
  <c r="W44" i="37"/>
  <c r="V44" i="37"/>
  <c r="AY44" i="37" s="1"/>
  <c r="AA44" i="37"/>
  <c r="BB53" i="37"/>
  <c r="AB124" i="37"/>
  <c r="V124" i="37"/>
  <c r="AY124" i="37" s="1"/>
  <c r="U12" i="37"/>
  <c r="Y9" i="37"/>
  <c r="AU9" i="37"/>
  <c r="U4" i="37"/>
  <c r="Y4" i="37"/>
  <c r="V4" i="37"/>
  <c r="AY4" i="37" s="1"/>
  <c r="S4" i="37"/>
  <c r="AU4" i="37"/>
  <c r="AV114" i="37" s="1"/>
  <c r="Z4" i="37"/>
  <c r="AZ4" i="37" s="1"/>
  <c r="AB4" i="37"/>
  <c r="W4" i="37"/>
  <c r="R4" i="37"/>
  <c r="Q4" i="37"/>
  <c r="BA4" i="37" s="1"/>
  <c r="AA4" i="37"/>
  <c r="P4" i="37"/>
  <c r="S37" i="37"/>
  <c r="R37" i="37"/>
  <c r="AU37" i="37"/>
  <c r="AV74" i="37" s="1"/>
  <c r="Q37" i="37"/>
  <c r="BA37" i="37" s="1"/>
  <c r="P37" i="37"/>
  <c r="Y37" i="37"/>
  <c r="U37" i="37"/>
  <c r="U99" i="37"/>
  <c r="V99" i="37"/>
  <c r="AY99" i="37" s="1"/>
  <c r="BB99" i="37" s="1"/>
  <c r="Q99" i="37"/>
  <c r="BA99" i="37" s="1"/>
  <c r="AB99" i="37"/>
  <c r="R99" i="37"/>
  <c r="P99" i="37"/>
  <c r="AA99" i="37"/>
  <c r="AS99" i="37"/>
  <c r="AF99" i="37" s="1"/>
  <c r="Y99" i="37"/>
  <c r="AE17" i="37" a="1"/>
  <c r="AE17" i="37" s="1"/>
  <c r="Z17" i="37"/>
  <c r="AZ17" i="37" s="1"/>
  <c r="W17" i="37"/>
  <c r="AB17" i="37"/>
  <c r="U17" i="37"/>
  <c r="Y17" i="37"/>
  <c r="AU17" i="37"/>
  <c r="AV76" i="37" s="1"/>
  <c r="AA17" i="37"/>
  <c r="U120" i="37"/>
  <c r="P120" i="37"/>
  <c r="Z61" i="37"/>
  <c r="AZ61" i="37" s="1"/>
  <c r="Y61" i="37"/>
  <c r="W61" i="37"/>
  <c r="U61" i="37"/>
  <c r="V61" i="37"/>
  <c r="AY61" i="37" s="1"/>
  <c r="AE61" i="37" a="1"/>
  <c r="AE61" i="37" s="1"/>
  <c r="AA61" i="37"/>
  <c r="AB61" i="37"/>
  <c r="Q61" i="37"/>
  <c r="BA61" i="37" s="1"/>
  <c r="BB61" i="37" s="1"/>
  <c r="AU61" i="37"/>
  <c r="AV5" i="37" s="1"/>
  <c r="Y69" i="37"/>
  <c r="P69" i="37"/>
  <c r="Q69" i="37"/>
  <c r="BA69" i="37" s="1"/>
  <c r="AA69" i="37"/>
  <c r="Z69" i="37"/>
  <c r="AZ69" i="37" s="1"/>
  <c r="BB69" i="37" s="1"/>
  <c r="AB69" i="37"/>
  <c r="AE124" i="37" a="1"/>
  <c r="AE124" i="37" s="1"/>
  <c r="AD124" i="37" s="1"/>
  <c r="AC124" i="37" s="1"/>
  <c r="Z12" i="37"/>
  <c r="AZ12" i="37" s="1"/>
  <c r="U9" i="37"/>
  <c r="P96" i="37"/>
  <c r="U96" i="37"/>
  <c r="AE96" i="37" a="1"/>
  <c r="AE96" i="37" s="1"/>
  <c r="AD96" i="37" s="1"/>
  <c r="AC96" i="37" s="1"/>
  <c r="V96" i="37"/>
  <c r="AY96" i="37" s="1"/>
  <c r="W96" i="37"/>
  <c r="AB96" i="37"/>
  <c r="AA96" i="37"/>
  <c r="R96" i="37"/>
  <c r="AA80" i="37"/>
  <c r="Z80" i="37"/>
  <c r="AZ80" i="37" s="1"/>
  <c r="R80" i="37"/>
  <c r="Q80" i="37"/>
  <c r="BA80" i="37" s="1"/>
  <c r="BB80" i="37" s="1"/>
  <c r="S80" i="37"/>
  <c r="Y80" i="37"/>
  <c r="P80" i="37"/>
  <c r="AB80" i="37"/>
  <c r="AE80" i="37" a="1"/>
  <c r="AE80" i="37" s="1"/>
  <c r="AD80" i="37" s="1"/>
  <c r="AC80" i="37" s="1"/>
  <c r="W80" i="37"/>
  <c r="U80" i="37"/>
  <c r="V80" i="37"/>
  <c r="AY80" i="37" s="1"/>
  <c r="W12" i="37"/>
  <c r="AA115" i="37"/>
  <c r="AS115" i="37"/>
  <c r="AF115" i="37" s="1"/>
  <c r="R115" i="37"/>
  <c r="AB13" i="37"/>
  <c r="S13" i="37"/>
  <c r="AE13" i="37" a="1"/>
  <c r="AE13" i="37" s="1"/>
  <c r="V13" i="37"/>
  <c r="AY13" i="37" s="1"/>
  <c r="Z13" i="37"/>
  <c r="AZ13" i="37" s="1"/>
  <c r="W13" i="37"/>
  <c r="W88" i="37"/>
  <c r="V88" i="37"/>
  <c r="AY88" i="37" s="1"/>
  <c r="BB88" i="37" s="1"/>
  <c r="AB88" i="37"/>
  <c r="R88" i="37"/>
  <c r="S88" i="37"/>
  <c r="AA102" i="38"/>
  <c r="U102" i="38"/>
  <c r="Y102" i="38"/>
  <c r="Z111" i="38"/>
  <c r="AZ111" i="38" s="1"/>
  <c r="S5" i="38"/>
  <c r="AE35" i="38" a="1"/>
  <c r="AE35" i="38" s="1"/>
  <c r="AE74" i="38" a="1"/>
  <c r="AE74" i="38" s="1"/>
  <c r="AD74" i="38" s="1"/>
  <c r="AC74" i="38" s="1"/>
  <c r="AE78" i="38" a="1"/>
  <c r="AE78" i="38" s="1"/>
  <c r="AD78" i="38" s="1"/>
  <c r="AC78" i="38" s="1"/>
  <c r="AS121" i="38"/>
  <c r="AF121" i="38" s="1"/>
  <c r="Z102" i="38"/>
  <c r="AZ102" i="38" s="1"/>
  <c r="U96" i="38"/>
  <c r="Y96" i="38"/>
  <c r="Q111" i="38"/>
  <c r="BA111" i="38" s="1"/>
  <c r="V111" i="38"/>
  <c r="AY111" i="38" s="1"/>
  <c r="V97" i="38"/>
  <c r="AY97" i="38" s="1"/>
  <c r="P78" i="38"/>
  <c r="Y5" i="38"/>
  <c r="R5" i="38"/>
  <c r="Q35" i="38"/>
  <c r="BA35" i="38" s="1"/>
  <c r="BB35" i="38" s="1"/>
  <c r="R75" i="38"/>
  <c r="S54" i="38"/>
  <c r="S58" i="38"/>
  <c r="AB58" i="38"/>
  <c r="V58" i="38"/>
  <c r="AY58" i="38" s="1"/>
  <c r="BB58" i="38" s="1"/>
  <c r="R62" i="38"/>
  <c r="AU62" i="38"/>
  <c r="AV30" i="38" s="1"/>
  <c r="U62" i="38"/>
  <c r="P62" i="38"/>
  <c r="S62" i="38"/>
  <c r="Q62" i="38"/>
  <c r="BA62" i="38" s="1"/>
  <c r="U87" i="38"/>
  <c r="W87" i="38"/>
  <c r="V87" i="38"/>
  <c r="AY87" i="38" s="1"/>
  <c r="Z87" i="38"/>
  <c r="AZ87" i="38" s="1"/>
  <c r="Q87" i="38"/>
  <c r="BA87" i="38" s="1"/>
  <c r="BB87" i="38" s="1"/>
  <c r="AA87" i="38"/>
  <c r="R87" i="38"/>
  <c r="W6" i="38"/>
  <c r="AA6" i="38"/>
  <c r="AE6" i="38" a="1"/>
  <c r="AE6" i="38" s="1"/>
  <c r="Y6" i="38"/>
  <c r="AU6" i="38"/>
  <c r="AV7" i="38" s="1"/>
  <c r="Z6" i="38"/>
  <c r="AZ6" i="38" s="1"/>
  <c r="AB6" i="38"/>
  <c r="U6" i="38"/>
  <c r="AA23" i="38"/>
  <c r="W23" i="38"/>
  <c r="Y23" i="38"/>
  <c r="AE23" i="38" a="1"/>
  <c r="AE23" i="38" s="1"/>
  <c r="Z23" i="38"/>
  <c r="AZ23" i="38" s="1"/>
  <c r="R54" i="38"/>
  <c r="AA54" i="38"/>
  <c r="AE54" i="38" a="1"/>
  <c r="AE54" i="38" s="1"/>
  <c r="U54" i="38"/>
  <c r="P26" i="38"/>
  <c r="Q26" i="38"/>
  <c r="BA26" i="38" s="1"/>
  <c r="AU26" i="38"/>
  <c r="AV18" i="38" s="1"/>
  <c r="AE97" i="38" a="1"/>
  <c r="AE97" i="38" s="1"/>
  <c r="AD97" i="38" s="1"/>
  <c r="AC97" i="38" s="1"/>
  <c r="AS102" i="38"/>
  <c r="AF102" i="38" s="1"/>
  <c r="AE102" i="38" a="1"/>
  <c r="AE102" i="38" s="1"/>
  <c r="AE87" i="38" a="1"/>
  <c r="AE87" i="38" s="1"/>
  <c r="AS74" i="38"/>
  <c r="AF74" i="38" s="1"/>
  <c r="Z96" i="38"/>
  <c r="AZ96" i="38" s="1"/>
  <c r="AB111" i="38"/>
  <c r="AA111" i="38"/>
  <c r="S97" i="38"/>
  <c r="AE5" i="38" a="1"/>
  <c r="AE5" i="38" s="1"/>
  <c r="P5" i="38"/>
  <c r="BB128" i="38"/>
  <c r="BB75" i="38"/>
  <c r="S23" i="38"/>
  <c r="P54" i="38"/>
  <c r="Z75" i="38"/>
  <c r="AZ75" i="38" s="1"/>
  <c r="Y35" i="38"/>
  <c r="P6" i="38"/>
  <c r="AS127" i="38"/>
  <c r="AF127" i="38" s="1"/>
  <c r="W127" i="38"/>
  <c r="V127" i="38"/>
  <c r="AY127" i="38" s="1"/>
  <c r="BB127" i="38" s="1"/>
  <c r="Q127" i="38"/>
  <c r="BA127" i="38" s="1"/>
  <c r="P127" i="38"/>
  <c r="R127" i="38"/>
  <c r="Y127" i="38"/>
  <c r="U127" i="38"/>
  <c r="AB127" i="38"/>
  <c r="S127" i="38"/>
  <c r="Z127" i="38"/>
  <c r="AZ127" i="38" s="1"/>
  <c r="AA127" i="38"/>
  <c r="U83" i="38"/>
  <c r="V83" i="38"/>
  <c r="AY83" i="38" s="1"/>
  <c r="Z83" i="38"/>
  <c r="AZ83" i="38" s="1"/>
  <c r="AA83" i="38"/>
  <c r="W83" i="38"/>
  <c r="R83" i="38"/>
  <c r="Y83" i="38"/>
  <c r="Q83" i="38"/>
  <c r="BA83" i="38" s="1"/>
  <c r="BB83" i="38" s="1"/>
  <c r="S83" i="38"/>
  <c r="P83" i="38"/>
  <c r="AB83" i="38"/>
  <c r="AE83" i="38" a="1"/>
  <c r="AE83" i="38" s="1"/>
  <c r="S94" i="38"/>
  <c r="W94" i="38"/>
  <c r="Q94" i="38"/>
  <c r="BA94" i="38" s="1"/>
  <c r="V54" i="38"/>
  <c r="AY54" i="38" s="1"/>
  <c r="AD118" i="38"/>
  <c r="AC118" i="38" s="1"/>
  <c r="S102" i="38"/>
  <c r="AB87" i="38"/>
  <c r="Z74" i="38"/>
  <c r="AZ74" i="38" s="1"/>
  <c r="V26" i="38"/>
  <c r="AY26" i="38" s="1"/>
  <c r="BB26" i="38" s="1"/>
  <c r="Q96" i="38"/>
  <c r="BA96" i="38" s="1"/>
  <c r="Y111" i="38"/>
  <c r="R97" i="38"/>
  <c r="AU5" i="38"/>
  <c r="AV119" i="38" s="1"/>
  <c r="AA5" i="38"/>
  <c r="R23" i="38"/>
  <c r="W54" i="38"/>
  <c r="AB75" i="38"/>
  <c r="R6" i="38"/>
  <c r="Z122" i="38"/>
  <c r="AZ122" i="38" s="1"/>
  <c r="AA122" i="38"/>
  <c r="AB122" i="38"/>
  <c r="AS122" i="38"/>
  <c r="AF122" i="38" s="1"/>
  <c r="V122" i="38"/>
  <c r="AY122" i="38" s="1"/>
  <c r="R122" i="38"/>
  <c r="S15" i="38"/>
  <c r="R15" i="38"/>
  <c r="P15" i="38"/>
  <c r="AU15" i="38"/>
  <c r="AV97" i="38" s="1"/>
  <c r="Q15" i="38"/>
  <c r="BA15" i="38" s="1"/>
  <c r="AA103" i="38"/>
  <c r="Q103" i="38"/>
  <c r="BA103" i="38" s="1"/>
  <c r="BB103" i="38" s="1"/>
  <c r="U7" i="38"/>
  <c r="AA7" i="38"/>
  <c r="Z7" i="38"/>
  <c r="AZ7" i="38" s="1"/>
  <c r="AU7" i="38"/>
  <c r="AV41" i="38" s="1"/>
  <c r="AB7" i="38"/>
  <c r="AE7" i="38" a="1"/>
  <c r="AE7" i="38" s="1"/>
  <c r="Y7" i="38"/>
  <c r="S7" i="38"/>
  <c r="W7" i="38"/>
  <c r="U35" i="38"/>
  <c r="R35" i="38"/>
  <c r="S35" i="38"/>
  <c r="V35" i="38"/>
  <c r="AY35" i="38" s="1"/>
  <c r="U75" i="38"/>
  <c r="S75" i="38"/>
  <c r="V102" i="38"/>
  <c r="AY102" i="38" s="1"/>
  <c r="Z5" i="38"/>
  <c r="AZ5" i="38" s="1"/>
  <c r="AA75" i="38"/>
  <c r="W35" i="38"/>
  <c r="V6" i="38"/>
  <c r="AY6" i="38" s="1"/>
  <c r="Y66" i="38"/>
  <c r="S66" i="38"/>
  <c r="AE66" i="38" a="1"/>
  <c r="AE66" i="38" s="1"/>
  <c r="W66" i="38"/>
  <c r="V66" i="38"/>
  <c r="AY66" i="38" s="1"/>
  <c r="P66" i="38"/>
  <c r="AA66" i="38"/>
  <c r="R66" i="38"/>
  <c r="U66" i="38"/>
  <c r="AB66" i="38"/>
  <c r="Z66" i="38"/>
  <c r="AZ66" i="38" s="1"/>
  <c r="Q66" i="38"/>
  <c r="BA66" i="38" s="1"/>
  <c r="BB66" i="38" s="1"/>
  <c r="AD83" i="38"/>
  <c r="AC83" i="38" s="1"/>
  <c r="R102" i="38"/>
  <c r="W74" i="38"/>
  <c r="U26" i="38"/>
  <c r="S96" i="38"/>
  <c r="AS96" i="38"/>
  <c r="AF96" i="38" s="1"/>
  <c r="W111" i="38"/>
  <c r="AA97" i="38"/>
  <c r="W97" i="38"/>
  <c r="Q5" i="38"/>
  <c r="BA5" i="38" s="1"/>
  <c r="BB5" i="38" s="1"/>
  <c r="Q54" i="38"/>
  <c r="BA54" i="38" s="1"/>
  <c r="BB54" i="38" s="1"/>
  <c r="S26" i="38"/>
  <c r="Y54" i="38"/>
  <c r="W75" i="38"/>
  <c r="P35" i="38"/>
  <c r="S6" i="38"/>
  <c r="AA91" i="38"/>
  <c r="R91" i="38"/>
  <c r="U91" i="38"/>
  <c r="AS91" i="38"/>
  <c r="AF91" i="38" s="1"/>
  <c r="P91" i="38"/>
  <c r="Y91" i="38"/>
  <c r="Q91" i="38"/>
  <c r="BA91" i="38" s="1"/>
  <c r="Z91" i="38"/>
  <c r="AZ91" i="38" s="1"/>
  <c r="AB91" i="38"/>
  <c r="S91" i="38"/>
  <c r="V91" i="38"/>
  <c r="AY91" i="38" s="1"/>
  <c r="BB91" i="38" s="1"/>
  <c r="W91" i="38"/>
  <c r="U111" i="38"/>
  <c r="AA78" i="38"/>
  <c r="U78" i="38"/>
  <c r="W78" i="38"/>
  <c r="Z78" i="38"/>
  <c r="AZ78" i="38" s="1"/>
  <c r="V78" i="38"/>
  <c r="AY78" i="38" s="1"/>
  <c r="BB78" i="38" s="1"/>
  <c r="AB78" i="38"/>
  <c r="Y78" i="38"/>
  <c r="S31" i="38"/>
  <c r="Z31" i="38"/>
  <c r="AZ31" i="38" s="1"/>
  <c r="AU31" i="38"/>
  <c r="AV111" i="38" s="1"/>
  <c r="R31" i="38"/>
  <c r="Y31" i="38"/>
  <c r="AB31" i="38"/>
  <c r="P31" i="38"/>
  <c r="W31" i="38"/>
  <c r="V31" i="38"/>
  <c r="AY31" i="38" s="1"/>
  <c r="U31" i="38"/>
  <c r="AA31" i="38"/>
  <c r="Q31" i="38"/>
  <c r="BA31" i="38" s="1"/>
  <c r="AE111" i="38" a="1"/>
  <c r="AE111" i="38" s="1"/>
  <c r="AD111" i="38" s="1"/>
  <c r="AC111" i="38" s="1"/>
  <c r="AD103" i="38"/>
  <c r="AC103" i="38" s="1"/>
  <c r="AE75" i="38" a="1"/>
  <c r="AE75" i="38" s="1"/>
  <c r="AD75" i="38" s="1"/>
  <c r="AC75" i="38" s="1"/>
  <c r="AD67" i="38"/>
  <c r="AC67" i="38" s="1"/>
  <c r="AB102" i="38"/>
  <c r="AB26" i="38"/>
  <c r="V96" i="38"/>
  <c r="AY96" i="38" s="1"/>
  <c r="P96" i="38"/>
  <c r="S111" i="38"/>
  <c r="Z97" i="38"/>
  <c r="AZ97" i="38" s="1"/>
  <c r="W5" i="38"/>
  <c r="BB88" i="38"/>
  <c r="BB31" i="38"/>
  <c r="AU35" i="38"/>
  <c r="BB16" i="38"/>
  <c r="Z35" i="38"/>
  <c r="AZ35" i="38" s="1"/>
  <c r="AB23" i="38"/>
  <c r="Z54" i="38"/>
  <c r="AZ54" i="38" s="1"/>
  <c r="AB35" i="38"/>
  <c r="Y75" i="38"/>
  <c r="Z70" i="38"/>
  <c r="AZ70" i="38" s="1"/>
  <c r="AB70" i="38"/>
  <c r="W70" i="38"/>
  <c r="U70" i="38"/>
  <c r="AA70" i="38"/>
  <c r="AE70" i="38" a="1"/>
  <c r="AE70" i="38" s="1"/>
  <c r="AD70" i="38" s="1"/>
  <c r="AC70" i="38" s="1"/>
  <c r="Y70" i="38"/>
  <c r="Q30" i="38"/>
  <c r="BA30" i="38" s="1"/>
  <c r="P30" i="38"/>
  <c r="S30" i="38"/>
  <c r="R30" i="38"/>
  <c r="AU30" i="38"/>
  <c r="AV86" i="38" s="1"/>
  <c r="AA30" i="38"/>
  <c r="S87" i="38"/>
  <c r="AU23" i="38"/>
  <c r="AV67" i="38" s="1"/>
  <c r="AE96" i="38" a="1"/>
  <c r="AE96" i="38" s="1"/>
  <c r="AD96" i="38" s="1"/>
  <c r="AC96" i="38" s="1"/>
  <c r="AS66" i="38"/>
  <c r="AF66" i="38" s="1"/>
  <c r="AD66" i="38" s="1"/>
  <c r="AC66" i="38" s="1"/>
  <c r="AS87" i="38"/>
  <c r="AF87" i="38" s="1"/>
  <c r="AD87" i="38" s="1"/>
  <c r="AC87" i="38" s="1"/>
  <c r="P102" i="38"/>
  <c r="W102" i="38"/>
  <c r="AA26" i="38"/>
  <c r="AA96" i="38"/>
  <c r="AS78" i="38"/>
  <c r="AF78" i="38" s="1"/>
  <c r="V23" i="38"/>
  <c r="AY23" i="38" s="1"/>
  <c r="Q23" i="38"/>
  <c r="BA23" i="38" s="1"/>
  <c r="BB23" i="38" s="1"/>
  <c r="V75" i="38"/>
  <c r="AY75" i="38" s="1"/>
  <c r="Q75" i="38"/>
  <c r="BA75" i="38" s="1"/>
  <c r="S39" i="38"/>
  <c r="AA39" i="38"/>
  <c r="Z39" i="38"/>
  <c r="AZ39" i="38" s="1"/>
  <c r="Q39" i="38"/>
  <c r="BA39" i="38" s="1"/>
  <c r="BB39" i="38" s="1"/>
  <c r="Y39" i="38"/>
  <c r="U39" i="38"/>
  <c r="W39" i="38"/>
  <c r="AE39" i="38" a="1"/>
  <c r="AE39" i="38" s="1"/>
  <c r="AB39" i="38"/>
  <c r="V39" i="38"/>
  <c r="AY39" i="38" s="1"/>
  <c r="P39" i="38"/>
  <c r="R39" i="38"/>
  <c r="AU39" i="38"/>
  <c r="AV11" i="38" s="1"/>
  <c r="Z59" i="38"/>
  <c r="AZ59" i="38" s="1"/>
  <c r="W59" i="38"/>
  <c r="R59" i="38"/>
  <c r="P59" i="38"/>
  <c r="S59" i="38"/>
  <c r="AU59" i="38"/>
  <c r="AV85" i="38" s="1"/>
  <c r="AA59" i="38"/>
  <c r="Q59" i="38"/>
  <c r="BA59" i="38" s="1"/>
  <c r="AB59" i="38"/>
  <c r="V59" i="38"/>
  <c r="AY59" i="38" s="1"/>
  <c r="Z115" i="38"/>
  <c r="AZ115" i="38" s="1"/>
  <c r="P115" i="38"/>
  <c r="U115" i="38"/>
  <c r="Q115" i="38"/>
  <c r="BA115" i="38" s="1"/>
  <c r="BB115" i="38" s="1"/>
  <c r="AB115" i="38"/>
  <c r="V71" i="38"/>
  <c r="AY71" i="38" s="1"/>
  <c r="Q71" i="38"/>
  <c r="BA71" i="38" s="1"/>
  <c r="BB71" i="38" s="1"/>
  <c r="R71" i="38"/>
  <c r="AB71" i="38"/>
  <c r="AE71" i="38" a="1"/>
  <c r="AE71" i="38" s="1"/>
  <c r="AD71" i="38" s="1"/>
  <c r="AC71" i="38" s="1"/>
  <c r="U71" i="38"/>
  <c r="W71" i="38"/>
  <c r="AA71" i="38"/>
  <c r="Y71" i="38"/>
  <c r="P71" i="38"/>
  <c r="S71" i="38"/>
  <c r="Z71" i="38"/>
  <c r="AZ71" i="38" s="1"/>
  <c r="S46" i="38"/>
  <c r="R46" i="38"/>
  <c r="AU46" i="38"/>
  <c r="W46" i="38"/>
  <c r="P46" i="38"/>
  <c r="Q46" i="38"/>
  <c r="BA46" i="38" s="1"/>
  <c r="P113" i="39"/>
  <c r="W121" i="39"/>
  <c r="AB74" i="39"/>
  <c r="AU63" i="39"/>
  <c r="AV84" i="39" s="1"/>
  <c r="Y63" i="39"/>
  <c r="AB5" i="39"/>
  <c r="S37" i="39"/>
  <c r="R37" i="39"/>
  <c r="AA37" i="39"/>
  <c r="AU37" i="39"/>
  <c r="AV59" i="39" s="1"/>
  <c r="Q37" i="39"/>
  <c r="BA37" i="39" s="1"/>
  <c r="U37" i="39"/>
  <c r="P37" i="39"/>
  <c r="AS74" i="39"/>
  <c r="AF74" i="39" s="1"/>
  <c r="Y105" i="39"/>
  <c r="S113" i="39"/>
  <c r="R91" i="39"/>
  <c r="V118" i="39"/>
  <c r="AY118" i="39" s="1"/>
  <c r="R118" i="39"/>
  <c r="S74" i="39"/>
  <c r="V74" i="39"/>
  <c r="AY74" i="39" s="1"/>
  <c r="V12" i="39"/>
  <c r="AY12" i="39" s="1"/>
  <c r="BB72" i="39"/>
  <c r="Q91" i="39"/>
  <c r="BA91" i="39" s="1"/>
  <c r="BB91" i="39" s="1"/>
  <c r="AE63" i="39" a="1"/>
  <c r="AE63" i="39" s="1"/>
  <c r="AS118" i="39"/>
  <c r="AF118" i="39" s="1"/>
  <c r="Y5" i="39"/>
  <c r="W89" i="39"/>
  <c r="Z89" i="39"/>
  <c r="AZ89" i="39" s="1"/>
  <c r="P89" i="39"/>
  <c r="AS89" i="39"/>
  <c r="AF89" i="39" s="1"/>
  <c r="S89" i="39"/>
  <c r="Q89" i="39"/>
  <c r="BA89" i="39" s="1"/>
  <c r="Y89" i="39"/>
  <c r="R89" i="39"/>
  <c r="U89" i="39"/>
  <c r="V89" i="39"/>
  <c r="AY89" i="39" s="1"/>
  <c r="BB89" i="39" s="1"/>
  <c r="Z94" i="39"/>
  <c r="AZ94" i="39" s="1"/>
  <c r="P94" i="39"/>
  <c r="AE77" i="39" a="1"/>
  <c r="AE77" i="39" s="1"/>
  <c r="AD77" i="39" s="1"/>
  <c r="AC77" i="39" s="1"/>
  <c r="AB77" i="39"/>
  <c r="Z77" i="39"/>
  <c r="AZ77" i="39" s="1"/>
  <c r="Q77" i="39"/>
  <c r="BA77" i="39" s="1"/>
  <c r="BB77" i="39" s="1"/>
  <c r="AS113" i="39"/>
  <c r="AF113" i="39" s="1"/>
  <c r="AE105" i="39" a="1"/>
  <c r="AE105" i="39" s="1"/>
  <c r="AD105" i="39" s="1"/>
  <c r="AC105" i="39" s="1"/>
  <c r="U105" i="39"/>
  <c r="W91" i="39"/>
  <c r="Q113" i="39"/>
  <c r="BA113" i="39" s="1"/>
  <c r="BB113" i="39" s="1"/>
  <c r="P118" i="39"/>
  <c r="AE91" i="39" a="1"/>
  <c r="AE91" i="39" s="1"/>
  <c r="Q74" i="39"/>
  <c r="BA74" i="39" s="1"/>
  <c r="R74" i="39"/>
  <c r="P12" i="39"/>
  <c r="AA63" i="39"/>
  <c r="BB31" i="39"/>
  <c r="AU5" i="39"/>
  <c r="AV4" i="39" s="1"/>
  <c r="V34" i="39"/>
  <c r="AY34" i="39" s="1"/>
  <c r="BB34" i="39" s="1"/>
  <c r="Z34" i="39"/>
  <c r="AZ34" i="39" s="1"/>
  <c r="AU34" i="39"/>
  <c r="AV48" i="39" s="1"/>
  <c r="P34" i="39"/>
  <c r="S34" i="39"/>
  <c r="AA34" i="39"/>
  <c r="Q34" i="39"/>
  <c r="BA34" i="39" s="1"/>
  <c r="Y34" i="39"/>
  <c r="AB34" i="39"/>
  <c r="U34" i="39"/>
  <c r="W34" i="39"/>
  <c r="R34" i="39"/>
  <c r="Y50" i="39"/>
  <c r="Z50" i="39"/>
  <c r="AZ50" i="39" s="1"/>
  <c r="R50" i="39"/>
  <c r="U50" i="39"/>
  <c r="S50" i="39"/>
  <c r="AB50" i="39"/>
  <c r="V50" i="39"/>
  <c r="AY50" i="39" s="1"/>
  <c r="P50" i="39"/>
  <c r="AA50" i="39"/>
  <c r="AU50" i="39"/>
  <c r="AV106" i="39" s="1"/>
  <c r="Q50" i="39"/>
  <c r="BA50" i="39" s="1"/>
  <c r="W50" i="39"/>
  <c r="AA43" i="39"/>
  <c r="AU43" i="39"/>
  <c r="AV104" i="39" s="1"/>
  <c r="R43" i="39"/>
  <c r="AA113" i="39"/>
  <c r="Y91" i="39"/>
  <c r="W118" i="39"/>
  <c r="P74" i="39"/>
  <c r="U91" i="39"/>
  <c r="S91" i="39"/>
  <c r="R63" i="39"/>
  <c r="Q5" i="39"/>
  <c r="BA5" i="39" s="1"/>
  <c r="S5" i="39"/>
  <c r="Y29" i="39"/>
  <c r="Z29" i="39"/>
  <c r="AZ29" i="39" s="1"/>
  <c r="U29" i="39"/>
  <c r="W29" i="39"/>
  <c r="AU29" i="39"/>
  <c r="AV62" i="39" s="1"/>
  <c r="AB29" i="39"/>
  <c r="AA29" i="39"/>
  <c r="AE29" i="39" a="1"/>
  <c r="AE29" i="39" s="1"/>
  <c r="W32" i="39"/>
  <c r="AA32" i="39"/>
  <c r="AB32" i="39"/>
  <c r="U32" i="39"/>
  <c r="AE32" i="39" a="1"/>
  <c r="AE32" i="39" s="1"/>
  <c r="R32" i="39"/>
  <c r="Z32" i="39"/>
  <c r="AZ32" i="39" s="1"/>
  <c r="AE121" i="39" a="1"/>
  <c r="AE121" i="39" s="1"/>
  <c r="AD121" i="39" s="1"/>
  <c r="AC121" i="39" s="1"/>
  <c r="AA105" i="39"/>
  <c r="V121" i="39"/>
  <c r="AY121" i="39" s="1"/>
  <c r="Z118" i="39"/>
  <c r="AZ118" i="39" s="1"/>
  <c r="Z74" i="39"/>
  <c r="AZ74" i="39" s="1"/>
  <c r="Q12" i="39"/>
  <c r="BA12" i="39" s="1"/>
  <c r="BB12" i="39" s="1"/>
  <c r="V63" i="39"/>
  <c r="AY63" i="39" s="1"/>
  <c r="P63" i="39"/>
  <c r="U5" i="39"/>
  <c r="Y37" i="39"/>
  <c r="P19" i="39"/>
  <c r="R19" i="39"/>
  <c r="S19" i="39"/>
  <c r="AB19" i="39"/>
  <c r="P40" i="39"/>
  <c r="R40" i="39"/>
  <c r="AU40" i="39"/>
  <c r="AV81" i="39" s="1"/>
  <c r="W105" i="39"/>
  <c r="W113" i="39"/>
  <c r="AB121" i="39"/>
  <c r="AA118" i="39"/>
  <c r="AA74" i="39"/>
  <c r="Q63" i="39"/>
  <c r="BA63" i="39" s="1"/>
  <c r="BB63" i="39" s="1"/>
  <c r="Z63" i="39"/>
  <c r="AZ63" i="39" s="1"/>
  <c r="BB37" i="39"/>
  <c r="BB40" i="39"/>
  <c r="R5" i="39"/>
  <c r="Y16" i="39"/>
  <c r="Z16" i="39"/>
  <c r="AZ16" i="39" s="1"/>
  <c r="AE16" i="39" a="1"/>
  <c r="AE16" i="39" s="1"/>
  <c r="AU16" i="39"/>
  <c r="AV71" i="39" s="1"/>
  <c r="AA13" i="39"/>
  <c r="AE13" i="39" a="1"/>
  <c r="AE13" i="39" s="1"/>
  <c r="Y13" i="39"/>
  <c r="Z13" i="39"/>
  <c r="AZ13" i="39" s="1"/>
  <c r="S13" i="39"/>
  <c r="AU13" i="39"/>
  <c r="AV23" i="39" s="1"/>
  <c r="AB13" i="39"/>
  <c r="W13" i="39"/>
  <c r="AS91" i="39"/>
  <c r="AF91" i="39" s="1"/>
  <c r="Y118" i="39"/>
  <c r="AB118" i="39"/>
  <c r="W63" i="39"/>
  <c r="W37" i="39"/>
  <c r="V37" i="39"/>
  <c r="AY37" i="39" s="1"/>
  <c r="Z37" i="39"/>
  <c r="AZ37" i="39" s="1"/>
  <c r="Z5" i="39"/>
  <c r="AZ5" i="39" s="1"/>
  <c r="V5" i="39"/>
  <c r="AY5" i="39" s="1"/>
  <c r="BB5" i="39" s="1"/>
  <c r="AA126" i="39"/>
  <c r="U126" i="39"/>
  <c r="AE126" i="39" a="1"/>
  <c r="AE126" i="39" s="1"/>
  <c r="AD126" i="39" s="1"/>
  <c r="AC126" i="39" s="1"/>
  <c r="U97" i="40"/>
  <c r="W14" i="40"/>
  <c r="Y117" i="40"/>
  <c r="Y118" i="40"/>
  <c r="W117" i="40"/>
  <c r="BB80" i="40"/>
  <c r="AD103" i="40"/>
  <c r="AC103" i="40" s="1"/>
  <c r="Q102" i="40"/>
  <c r="BA102" i="40" s="1"/>
  <c r="BB102" i="40" s="1"/>
  <c r="P117" i="40"/>
  <c r="W97" i="40"/>
  <c r="AA14" i="40"/>
  <c r="P109" i="40"/>
  <c r="Q23" i="40"/>
  <c r="BA23" i="40" s="1"/>
  <c r="BB23" i="40" s="1"/>
  <c r="Z117" i="40"/>
  <c r="AZ117" i="40" s="1"/>
  <c r="Q101" i="40"/>
  <c r="BA101" i="40" s="1"/>
  <c r="BB101" i="40" s="1"/>
  <c r="V118" i="40"/>
  <c r="AY118" i="40" s="1"/>
  <c r="S117" i="40"/>
  <c r="V74" i="40"/>
  <c r="AY74" i="40" s="1"/>
  <c r="P81" i="40"/>
  <c r="W54" i="40"/>
  <c r="W86" i="40"/>
  <c r="P86" i="40"/>
  <c r="U110" i="40"/>
  <c r="Y110" i="40"/>
  <c r="AB15" i="40"/>
  <c r="AB76" i="40"/>
  <c r="Q76" i="40"/>
  <c r="BA76" i="40" s="1"/>
  <c r="Y76" i="40"/>
  <c r="Z76" i="40"/>
  <c r="AZ76" i="40" s="1"/>
  <c r="U76" i="40"/>
  <c r="AS76" i="40"/>
  <c r="AF76" i="40" s="1"/>
  <c r="W76" i="40"/>
  <c r="S76" i="40"/>
  <c r="AA76" i="40"/>
  <c r="P76" i="40"/>
  <c r="V76" i="40"/>
  <c r="AY76" i="40" s="1"/>
  <c r="R76" i="40"/>
  <c r="S79" i="40"/>
  <c r="Z79" i="40"/>
  <c r="AZ79" i="40" s="1"/>
  <c r="AB79" i="40"/>
  <c r="P79" i="40"/>
  <c r="Y79" i="40"/>
  <c r="U79" i="40"/>
  <c r="W79" i="40"/>
  <c r="V79" i="40"/>
  <c r="AY79" i="40" s="1"/>
  <c r="BB79" i="40" s="1"/>
  <c r="AA79" i="40"/>
  <c r="AS79" i="40"/>
  <c r="AF79" i="40" s="1"/>
  <c r="R79" i="40"/>
  <c r="Q79" i="40"/>
  <c r="BA79" i="40" s="1"/>
  <c r="AS86" i="40"/>
  <c r="AF86" i="40" s="1"/>
  <c r="AD86" i="40" s="1"/>
  <c r="AC86" i="40" s="1"/>
  <c r="Q117" i="40"/>
  <c r="BA117" i="40" s="1"/>
  <c r="BB117" i="40" s="1"/>
  <c r="R113" i="40"/>
  <c r="W109" i="40"/>
  <c r="V23" i="40"/>
  <c r="AY23" i="40" s="1"/>
  <c r="R101" i="40"/>
  <c r="Z118" i="40"/>
  <c r="AZ118" i="40" s="1"/>
  <c r="AB81" i="40"/>
  <c r="R81" i="40"/>
  <c r="Z54" i="40"/>
  <c r="AZ54" i="40" s="1"/>
  <c r="AA78" i="40"/>
  <c r="V124" i="40"/>
  <c r="AY124" i="40" s="1"/>
  <c r="Q86" i="40"/>
  <c r="BA86" i="40" s="1"/>
  <c r="W15" i="40"/>
  <c r="AU15" i="40"/>
  <c r="AV122" i="40" s="1"/>
  <c r="AE69" i="40" a="1"/>
  <c r="AE69" i="40" s="1"/>
  <c r="AD69" i="40" s="1"/>
  <c r="AC69" i="40" s="1"/>
  <c r="Y69" i="40"/>
  <c r="S94" i="40"/>
  <c r="AA94" i="40"/>
  <c r="Q94" i="40"/>
  <c r="BA94" i="40" s="1"/>
  <c r="AS94" i="40"/>
  <c r="AF94" i="40" s="1"/>
  <c r="S101" i="40"/>
  <c r="AE117" i="40" a="1"/>
  <c r="AE117" i="40" s="1"/>
  <c r="W118" i="40"/>
  <c r="U81" i="40"/>
  <c r="V81" i="40"/>
  <c r="AY81" i="40" s="1"/>
  <c r="U86" i="40"/>
  <c r="S86" i="40"/>
  <c r="R86" i="40"/>
  <c r="Z52" i="40"/>
  <c r="AZ52" i="40" s="1"/>
  <c r="AU52" i="40"/>
  <c r="AV38" i="40" s="1"/>
  <c r="W110" i="40"/>
  <c r="AS110" i="40"/>
  <c r="AF110" i="40" s="1"/>
  <c r="Q110" i="40"/>
  <c r="BA110" i="40" s="1"/>
  <c r="Z110" i="40"/>
  <c r="AZ110" i="40" s="1"/>
  <c r="BB110" i="40" s="1"/>
  <c r="R110" i="40"/>
  <c r="P110" i="40"/>
  <c r="Q31" i="40"/>
  <c r="BA31" i="40" s="1"/>
  <c r="S31" i="40"/>
  <c r="AS117" i="40"/>
  <c r="AF117" i="40" s="1"/>
  <c r="AD120" i="40"/>
  <c r="AC120" i="40" s="1"/>
  <c r="AS101" i="40"/>
  <c r="AF101" i="40" s="1"/>
  <c r="AD101" i="40" s="1"/>
  <c r="AC101" i="40" s="1"/>
  <c r="AE81" i="40" a="1"/>
  <c r="AE81" i="40" s="1"/>
  <c r="AD81" i="40" s="1"/>
  <c r="AC81" i="40" s="1"/>
  <c r="AE15" i="40" a="1"/>
  <c r="AE15" i="40" s="1"/>
  <c r="AD15" i="40" s="1"/>
  <c r="AC15" i="40" s="1"/>
  <c r="W31" i="40"/>
  <c r="AE52" i="40" a="1"/>
  <c r="AE52" i="40" s="1"/>
  <c r="Y113" i="40"/>
  <c r="R109" i="40"/>
  <c r="AA23" i="40"/>
  <c r="W23" i="40"/>
  <c r="P101" i="40"/>
  <c r="R118" i="40"/>
  <c r="AA31" i="40"/>
  <c r="S81" i="40"/>
  <c r="Z124" i="40"/>
  <c r="AZ124" i="40" s="1"/>
  <c r="BB124" i="40" s="1"/>
  <c r="U101" i="40"/>
  <c r="Z15" i="40"/>
  <c r="AZ15" i="40" s="1"/>
  <c r="BB15" i="40" s="1"/>
  <c r="Z86" i="40"/>
  <c r="AZ86" i="40" s="1"/>
  <c r="Y15" i="40"/>
  <c r="AE84" i="40" a="1"/>
  <c r="AE84" i="40" s="1"/>
  <c r="AD84" i="40" s="1"/>
  <c r="AC84" i="40" s="1"/>
  <c r="U84" i="40"/>
  <c r="Z84" i="40"/>
  <c r="AZ84" i="40" s="1"/>
  <c r="Q84" i="40"/>
  <c r="BA84" i="40" s="1"/>
  <c r="BB84" i="40" s="1"/>
  <c r="AU45" i="40"/>
  <c r="AV29" i="40" s="1"/>
  <c r="P45" i="40"/>
  <c r="U45" i="40"/>
  <c r="AB45" i="40"/>
  <c r="AA45" i="40"/>
  <c r="S45" i="40"/>
  <c r="Q45" i="40"/>
  <c r="BA45" i="40" s="1"/>
  <c r="AS118" i="40"/>
  <c r="AF118" i="40" s="1"/>
  <c r="AE14" i="40" a="1"/>
  <c r="AE14" i="40" s="1"/>
  <c r="AD14" i="40" s="1"/>
  <c r="AC14" i="40" s="1"/>
  <c r="Z57" i="40"/>
  <c r="AZ57" i="40" s="1"/>
  <c r="U52" i="40"/>
  <c r="W113" i="40"/>
  <c r="V109" i="40"/>
  <c r="AY109" i="40" s="1"/>
  <c r="BB109" i="40" s="1"/>
  <c r="R23" i="40"/>
  <c r="AU23" i="40"/>
  <c r="AV46" i="40" s="1"/>
  <c r="Z101" i="40"/>
  <c r="AZ101" i="40" s="1"/>
  <c r="S118" i="40"/>
  <c r="V101" i="40"/>
  <c r="AY101" i="40" s="1"/>
  <c r="U117" i="40"/>
  <c r="Z74" i="40"/>
  <c r="AZ74" i="40" s="1"/>
  <c r="Y81" i="40"/>
  <c r="AA124" i="40"/>
  <c r="BB86" i="40"/>
  <c r="P31" i="40"/>
  <c r="P15" i="40"/>
  <c r="AA37" i="40"/>
  <c r="S37" i="40"/>
  <c r="Z87" i="40"/>
  <c r="AZ87" i="40" s="1"/>
  <c r="P87" i="40"/>
  <c r="R87" i="40"/>
  <c r="AA87" i="40"/>
  <c r="Y87" i="40"/>
  <c r="Q87" i="40"/>
  <c r="BA87" i="40" s="1"/>
  <c r="BB87" i="40" s="1"/>
  <c r="S87" i="40"/>
  <c r="AE87" i="40" a="1"/>
  <c r="AE87" i="40" s="1"/>
  <c r="AD87" i="40" s="1"/>
  <c r="AC87" i="40" s="1"/>
  <c r="V87" i="40"/>
  <c r="AY87" i="40" s="1"/>
  <c r="W87" i="40"/>
  <c r="U87" i="40"/>
  <c r="AB87" i="40"/>
  <c r="V52" i="40"/>
  <c r="AY52" i="40" s="1"/>
  <c r="AB117" i="40"/>
  <c r="AB109" i="40"/>
  <c r="AB101" i="40"/>
  <c r="AB124" i="40"/>
  <c r="AA15" i="40"/>
  <c r="AU31" i="40"/>
  <c r="AV31" i="40" s="1"/>
  <c r="AA52" i="40"/>
  <c r="W21" i="40"/>
  <c r="AE21" i="40" a="1"/>
  <c r="AE21" i="40" s="1"/>
  <c r="Y21" i="40"/>
  <c r="Q21" i="40"/>
  <c r="BA21" i="40" s="1"/>
  <c r="BB21" i="40" s="1"/>
  <c r="AA21" i="40"/>
  <c r="AU21" i="40"/>
  <c r="AV117" i="40" s="1"/>
  <c r="Z53" i="40"/>
  <c r="AZ53" i="40" s="1"/>
  <c r="Y53" i="40"/>
  <c r="AB53" i="40"/>
  <c r="AE53" i="40" a="1"/>
  <c r="AE53" i="40" s="1"/>
  <c r="AS77" i="40"/>
  <c r="AF77" i="40" s="1"/>
  <c r="R77" i="40"/>
  <c r="Q77" i="40"/>
  <c r="BA77" i="40" s="1"/>
  <c r="S77" i="40"/>
  <c r="P77" i="40"/>
  <c r="AS81" i="41"/>
  <c r="AF81" i="41" s="1"/>
  <c r="AD127" i="41"/>
  <c r="AC127" i="41" s="1"/>
  <c r="R106" i="41"/>
  <c r="R35" i="41"/>
  <c r="Q35" i="41"/>
  <c r="BA35" i="41" s="1"/>
  <c r="BB51" i="41"/>
  <c r="S98" i="41"/>
  <c r="S125" i="41"/>
  <c r="Q125" i="41"/>
  <c r="BA125" i="41" s="1"/>
  <c r="BB125" i="41" s="1"/>
  <c r="R125" i="41"/>
  <c r="P125" i="41"/>
  <c r="V125" i="41"/>
  <c r="AY125" i="41" s="1"/>
  <c r="AE79" i="41" a="1"/>
  <c r="AE79" i="41" s="1"/>
  <c r="AD79" i="41" s="1"/>
  <c r="AC79" i="41" s="1"/>
  <c r="R79" i="41"/>
  <c r="W79" i="41"/>
  <c r="Q79" i="41"/>
  <c r="BA79" i="41" s="1"/>
  <c r="BB79" i="41" s="1"/>
  <c r="U79" i="41"/>
  <c r="Z79" i="41"/>
  <c r="AZ79" i="41" s="1"/>
  <c r="Y79" i="41"/>
  <c r="S55" i="41"/>
  <c r="AU55" i="41"/>
  <c r="AV104" i="41" s="1"/>
  <c r="R55" i="41"/>
  <c r="S118" i="41"/>
  <c r="AB118" i="41"/>
  <c r="R118" i="41"/>
  <c r="AA118" i="41"/>
  <c r="Z118" i="41"/>
  <c r="AZ118" i="41" s="1"/>
  <c r="W118" i="41"/>
  <c r="U118" i="41"/>
  <c r="Y118" i="41"/>
  <c r="Q118" i="41"/>
  <c r="BA118" i="41" s="1"/>
  <c r="P61" i="41"/>
  <c r="Q61" i="41"/>
  <c r="BA61" i="41" s="1"/>
  <c r="BB61" i="41" s="1"/>
  <c r="U61" i="41"/>
  <c r="AU61" i="41"/>
  <c r="AV105" i="41" s="1"/>
  <c r="V61" i="41"/>
  <c r="AY61" i="41" s="1"/>
  <c r="W61" i="41"/>
  <c r="AB61" i="41"/>
  <c r="S61" i="41"/>
  <c r="P24" i="41"/>
  <c r="Q24" i="41"/>
  <c r="BA24" i="41" s="1"/>
  <c r="AU24" i="41"/>
  <c r="R24" i="41"/>
  <c r="S24" i="41"/>
  <c r="Y37" i="41"/>
  <c r="AU37" i="41"/>
  <c r="W37" i="41"/>
  <c r="R37" i="41"/>
  <c r="AB37" i="41"/>
  <c r="U37" i="41"/>
  <c r="AA37" i="41"/>
  <c r="S37" i="41"/>
  <c r="Q37" i="41"/>
  <c r="BA37" i="41" s="1"/>
  <c r="P37" i="41"/>
  <c r="AS106" i="41"/>
  <c r="AF106" i="41" s="1"/>
  <c r="AA106" i="41"/>
  <c r="Q65" i="41"/>
  <c r="BA65" i="41" s="1"/>
  <c r="BB65" i="41" s="1"/>
  <c r="W35" i="41"/>
  <c r="AA35" i="41"/>
  <c r="AA61" i="41"/>
  <c r="R29" i="41"/>
  <c r="Q29" i="41"/>
  <c r="BA29" i="41" s="1"/>
  <c r="BB29" i="41" s="1"/>
  <c r="AE29" i="41" a="1"/>
  <c r="AE29" i="41" s="1"/>
  <c r="AU29" i="41"/>
  <c r="AV78" i="41" s="1"/>
  <c r="P29" i="41"/>
  <c r="AA29" i="41"/>
  <c r="Y29" i="41"/>
  <c r="Z29" i="41"/>
  <c r="AZ29" i="41" s="1"/>
  <c r="W29" i="41"/>
  <c r="U29" i="41"/>
  <c r="AB29" i="41"/>
  <c r="S29" i="41"/>
  <c r="AB35" i="41"/>
  <c r="BB87" i="41"/>
  <c r="Z61" i="41"/>
  <c r="AZ61" i="41" s="1"/>
  <c r="W98" i="41"/>
  <c r="W24" i="41"/>
  <c r="Q98" i="41"/>
  <c r="BA98" i="41" s="1"/>
  <c r="AB98" i="41"/>
  <c r="AE24" i="41" a="1"/>
  <c r="AE24" i="41" s="1"/>
  <c r="AD24" i="41" s="1"/>
  <c r="AC24" i="41" s="1"/>
  <c r="S65" i="41"/>
  <c r="Y35" i="41"/>
  <c r="V98" i="41"/>
  <c r="AY98" i="41" s="1"/>
  <c r="V24" i="41"/>
  <c r="AY24" i="41" s="1"/>
  <c r="BB24" i="41" s="1"/>
  <c r="Y61" i="41"/>
  <c r="U111" i="41"/>
  <c r="R111" i="41"/>
  <c r="AE111" i="41" a="1"/>
  <c r="AE111" i="41" s="1"/>
  <c r="AD111" i="41" s="1"/>
  <c r="AC111" i="41" s="1"/>
  <c r="P23" i="41"/>
  <c r="S23" i="41"/>
  <c r="Z23" i="41"/>
  <c r="AZ23" i="41" s="1"/>
  <c r="BB23" i="41" s="1"/>
  <c r="R23" i="41"/>
  <c r="AU23" i="41"/>
  <c r="Q23" i="41"/>
  <c r="BA23" i="41" s="1"/>
  <c r="S35" i="41"/>
  <c r="BB118" i="41"/>
  <c r="R98" i="41"/>
  <c r="Y24" i="41"/>
  <c r="R61" i="41"/>
  <c r="U24" i="41"/>
  <c r="AU16" i="41"/>
  <c r="AV4" i="41" s="1"/>
  <c r="Y16" i="41"/>
  <c r="U16" i="41"/>
  <c r="AB16" i="41"/>
  <c r="AE16" i="41" a="1"/>
  <c r="AE16" i="41" s="1"/>
  <c r="AA16" i="41"/>
  <c r="R71" i="41"/>
  <c r="P71" i="41"/>
  <c r="AS71" i="41"/>
  <c r="AF71" i="41" s="1"/>
  <c r="Q71" i="41"/>
  <c r="BA71" i="41" s="1"/>
  <c r="S71" i="41"/>
  <c r="AE35" i="41" a="1"/>
  <c r="AE35" i="41" s="1"/>
  <c r="AD35" i="41" s="1"/>
  <c r="AC35" i="41" s="1"/>
  <c r="AE98" i="41" a="1"/>
  <c r="AE98" i="41" s="1"/>
  <c r="AD98" i="41" s="1"/>
  <c r="AC98" i="41" s="1"/>
  <c r="V65" i="41"/>
  <c r="AY65" i="41" s="1"/>
  <c r="P35" i="41"/>
  <c r="AE81" i="41" a="1"/>
  <c r="AE81" i="41" s="1"/>
  <c r="P98" i="41"/>
  <c r="Z24" i="41"/>
  <c r="AZ24" i="41" s="1"/>
  <c r="S88" i="41"/>
  <c r="R88" i="41"/>
  <c r="Q88" i="41"/>
  <c r="BA88" i="41" s="1"/>
  <c r="P88" i="41"/>
  <c r="AS88" i="41"/>
  <c r="AF88" i="41" s="1"/>
  <c r="U63" i="41"/>
  <c r="Z63" i="41"/>
  <c r="AZ63" i="41" s="1"/>
  <c r="AU35" i="41"/>
  <c r="V37" i="41"/>
  <c r="AY37" i="41" s="1"/>
  <c r="U98" i="41"/>
  <c r="AA24" i="41"/>
  <c r="BB40" i="41"/>
  <c r="Z98" i="41"/>
  <c r="AZ98" i="41" s="1"/>
  <c r="U102" i="41"/>
  <c r="Q102" i="41"/>
  <c r="BA102" i="41" s="1"/>
  <c r="Z102" i="41"/>
  <c r="AZ102" i="41" s="1"/>
  <c r="S102" i="41"/>
  <c r="W102" i="41"/>
  <c r="R102" i="41"/>
  <c r="AS102" i="41"/>
  <c r="AF102" i="41" s="1"/>
  <c r="P102" i="41"/>
  <c r="AB102" i="41"/>
  <c r="Y102" i="41"/>
  <c r="V102" i="41"/>
  <c r="AY102" i="41" s="1"/>
  <c r="BB102" i="41" s="1"/>
  <c r="AB100" i="41"/>
  <c r="U100" i="41"/>
  <c r="R100" i="41"/>
  <c r="AS100" i="41"/>
  <c r="AF100" i="41" s="1"/>
  <c r="P100" i="41"/>
  <c r="AA100" i="41"/>
  <c r="Z100" i="41"/>
  <c r="AZ100" i="41" s="1"/>
  <c r="Q100" i="41"/>
  <c r="BA100" i="41" s="1"/>
  <c r="Y100" i="41"/>
  <c r="V100" i="41"/>
  <c r="AY100" i="41" s="1"/>
  <c r="W100" i="41"/>
  <c r="S100" i="41"/>
  <c r="S79" i="41"/>
  <c r="S40" i="41"/>
  <c r="U40" i="41"/>
  <c r="Q40" i="41"/>
  <c r="BA40" i="41" s="1"/>
  <c r="AU40" i="41"/>
  <c r="R40" i="41"/>
  <c r="P40" i="41"/>
  <c r="R110" i="41"/>
  <c r="AA110" i="41"/>
  <c r="W110" i="41"/>
  <c r="AE110" i="41" a="1"/>
  <c r="AE110" i="41" s="1"/>
  <c r="AD110" i="41" s="1"/>
  <c r="AC110" i="41" s="1"/>
  <c r="U110" i="41"/>
  <c r="S110" i="41"/>
  <c r="AB110" i="41"/>
  <c r="V110" i="41"/>
  <c r="AY110" i="41" s="1"/>
  <c r="Q110" i="41"/>
  <c r="BA110" i="41" s="1"/>
  <c r="BB110" i="41" s="1"/>
  <c r="Y110" i="41"/>
  <c r="P110" i="41"/>
  <c r="Z110" i="41"/>
  <c r="AZ110" i="41" s="1"/>
  <c r="W119" i="42"/>
  <c r="W56" i="42"/>
  <c r="P56" i="42"/>
  <c r="U95" i="42"/>
  <c r="Q65" i="42"/>
  <c r="BA65" i="42" s="1"/>
  <c r="Y95" i="42"/>
  <c r="Y23" i="42"/>
  <c r="AS72" i="42"/>
  <c r="AF72" i="42" s="1"/>
  <c r="Q20" i="42"/>
  <c r="BA20" i="42" s="1"/>
  <c r="BB20" i="42" s="1"/>
  <c r="Y119" i="42"/>
  <c r="Q56" i="42"/>
  <c r="BA56" i="42" s="1"/>
  <c r="BB56" i="42" s="1"/>
  <c r="AU56" i="42"/>
  <c r="Y24" i="42"/>
  <c r="AI7" i="42" a="1"/>
  <c r="AI7" i="42" s="1"/>
  <c r="AJ7" i="42" s="1"/>
  <c r="AK7" i="42" s="1"/>
  <c r="W95" i="42"/>
  <c r="R65" i="42"/>
  <c r="S65" i="42"/>
  <c r="R95" i="42"/>
  <c r="AU23" i="42"/>
  <c r="R93" i="42"/>
  <c r="S93" i="42"/>
  <c r="P93" i="42"/>
  <c r="S20" i="42"/>
  <c r="AA119" i="42"/>
  <c r="AA56" i="42"/>
  <c r="V125" i="42"/>
  <c r="AY125" i="42" s="1"/>
  <c r="AB95" i="42"/>
  <c r="W65" i="42"/>
  <c r="U65" i="42"/>
  <c r="R23" i="42"/>
  <c r="AA23" i="42"/>
  <c r="AB79" i="42"/>
  <c r="R56" i="42"/>
  <c r="V65" i="42"/>
  <c r="AY65" i="42" s="1"/>
  <c r="BB65" i="42" s="1"/>
  <c r="Z65" i="42"/>
  <c r="AZ65" i="42" s="1"/>
  <c r="Z23" i="42"/>
  <c r="AZ23" i="42" s="1"/>
  <c r="AB23" i="42"/>
  <c r="Q71" i="42"/>
  <c r="BA71" i="42" s="1"/>
  <c r="BB71" i="42" s="1"/>
  <c r="AE71" i="42" a="1"/>
  <c r="AE71" i="42" s="1"/>
  <c r="AD71" i="42" s="1"/>
  <c r="AC71" i="42" s="1"/>
  <c r="AA126" i="42"/>
  <c r="AB75" i="42"/>
  <c r="Q79" i="42"/>
  <c r="BA79" i="42" s="1"/>
  <c r="Z56" i="42"/>
  <c r="AZ56" i="42" s="1"/>
  <c r="P65" i="42"/>
  <c r="U23" i="42"/>
  <c r="P23" i="42"/>
  <c r="AE75" i="42" a="1"/>
  <c r="AE75" i="42" s="1"/>
  <c r="AD75" i="42" s="1"/>
  <c r="AC75" i="42" s="1"/>
  <c r="AE126" i="42" a="1"/>
  <c r="AE126" i="42" s="1"/>
  <c r="AD126" i="42" s="1"/>
  <c r="AC126" i="42" s="1"/>
  <c r="Z117" i="43"/>
  <c r="AZ117" i="43" s="1"/>
  <c r="V117" i="43"/>
  <c r="AY117" i="43" s="1"/>
  <c r="BB117" i="43" s="1"/>
  <c r="R117" i="43"/>
  <c r="Q117" i="43"/>
  <c r="BA117" i="43" s="1"/>
  <c r="AS117" i="43"/>
  <c r="AF117" i="43" s="1"/>
  <c r="P117" i="43"/>
  <c r="AB117" i="43"/>
  <c r="W117" i="43"/>
  <c r="AA117" i="43"/>
  <c r="Y117" i="43"/>
  <c r="S117" i="43"/>
  <c r="AA91" i="43"/>
  <c r="Z91" i="43"/>
  <c r="AZ91" i="43" s="1"/>
  <c r="BB108" i="43"/>
  <c r="V70" i="43"/>
  <c r="AY70" i="43" s="1"/>
  <c r="AU11" i="43"/>
  <c r="AV21" i="43" s="1"/>
  <c r="R11" i="43"/>
  <c r="Q70" i="43"/>
  <c r="BA70" i="43" s="1"/>
  <c r="BB42" i="43"/>
  <c r="Y91" i="43"/>
  <c r="R99" i="43"/>
  <c r="P99" i="43"/>
  <c r="S99" i="43"/>
  <c r="Y100" i="43"/>
  <c r="V100" i="43"/>
  <c r="AY100" i="43" s="1"/>
  <c r="BB100" i="43" s="1"/>
  <c r="AE117" i="43" a="1"/>
  <c r="AE117" i="43" s="1"/>
  <c r="AD117" i="43" s="1"/>
  <c r="AC117" i="43" s="1"/>
  <c r="BB125" i="43"/>
  <c r="AU26" i="43"/>
  <c r="Q91" i="43"/>
  <c r="BA91" i="43" s="1"/>
  <c r="BB91" i="43" s="1"/>
  <c r="W107" i="43"/>
  <c r="Z73" i="43"/>
  <c r="AZ73" i="43" s="1"/>
  <c r="BB76" i="43"/>
  <c r="AS70" i="43"/>
  <c r="AF70" i="43" s="1"/>
  <c r="AA70" i="43"/>
  <c r="U91" i="43"/>
  <c r="Z84" i="43"/>
  <c r="AZ84" i="43" s="1"/>
  <c r="AB84" i="43"/>
  <c r="Y84" i="43"/>
  <c r="S84" i="43"/>
  <c r="W84" i="43"/>
  <c r="V84" i="43"/>
  <c r="AY84" i="43" s="1"/>
  <c r="R84" i="43"/>
  <c r="AS84" i="43"/>
  <c r="AF84" i="43" s="1"/>
  <c r="P84" i="43"/>
  <c r="Q84" i="43"/>
  <c r="BA84" i="43" s="1"/>
  <c r="AA84" i="43"/>
  <c r="U84" i="43"/>
  <c r="Q79" i="43"/>
  <c r="BA79" i="43" s="1"/>
  <c r="BB79" i="43" s="1"/>
  <c r="U79" i="43"/>
  <c r="AB79" i="43"/>
  <c r="AA93" i="43"/>
  <c r="AE93" i="43" a="1"/>
  <c r="AE93" i="43" s="1"/>
  <c r="AD93" i="43" s="1"/>
  <c r="AC93" i="43" s="1"/>
  <c r="Z93" i="43"/>
  <c r="AZ93" i="43" s="1"/>
  <c r="U93" i="43"/>
  <c r="V91" i="43"/>
  <c r="AY91" i="43" s="1"/>
  <c r="AA26" i="43"/>
  <c r="U117" i="43"/>
  <c r="U69" i="43"/>
  <c r="S69" i="43"/>
  <c r="R69" i="43"/>
  <c r="P69" i="43"/>
  <c r="AS69" i="43"/>
  <c r="AF69" i="43" s="1"/>
  <c r="Q69" i="43"/>
  <c r="BA69" i="43" s="1"/>
  <c r="AV66" i="43"/>
  <c r="AS91" i="43"/>
  <c r="AF91" i="43" s="1"/>
  <c r="AS107" i="43"/>
  <c r="AF107" i="43" s="1"/>
  <c r="AD107" i="43" s="1"/>
  <c r="AC107" i="43" s="1"/>
  <c r="BB34" i="43"/>
  <c r="Q107" i="43"/>
  <c r="BA107" i="43" s="1"/>
  <c r="BB107" i="43" s="1"/>
  <c r="U110" i="43"/>
  <c r="S11" i="43"/>
  <c r="P128" i="43"/>
  <c r="AB11" i="43"/>
  <c r="Q11" i="43"/>
  <c r="BA11" i="43" s="1"/>
  <c r="BB11" i="43" s="1"/>
  <c r="AB107" i="43"/>
  <c r="Y70" i="43"/>
  <c r="R70" i="43"/>
  <c r="Z69" i="43"/>
  <c r="AZ69" i="43" s="1"/>
  <c r="Y46" i="43"/>
  <c r="P46" i="43"/>
  <c r="Q46" i="43"/>
  <c r="BA46" i="43" s="1"/>
  <c r="BB46" i="43" s="1"/>
  <c r="S46" i="43"/>
  <c r="AB46" i="43"/>
  <c r="AE46" i="43" a="1"/>
  <c r="AE46" i="43" s="1"/>
  <c r="U46" i="43"/>
  <c r="AU46" i="43"/>
  <c r="AV107" i="43" s="1"/>
  <c r="R46" i="43"/>
  <c r="W46" i="43"/>
  <c r="AA46" i="43"/>
  <c r="Z46" i="43"/>
  <c r="AZ46" i="43" s="1"/>
  <c r="V46" i="43"/>
  <c r="AY46" i="43" s="1"/>
  <c r="U54" i="43"/>
  <c r="P54" i="43"/>
  <c r="AU54" i="43"/>
  <c r="AV33" i="43" s="1"/>
  <c r="S45" i="43"/>
  <c r="AE45" i="43" a="1"/>
  <c r="AE45" i="43" s="1"/>
  <c r="AA45" i="43"/>
  <c r="Y110" i="43"/>
  <c r="R107" i="43"/>
  <c r="AB103" i="43"/>
  <c r="Q128" i="43"/>
  <c r="BA128" i="43" s="1"/>
  <c r="BB128" i="43" s="1"/>
  <c r="BB94" i="43"/>
  <c r="R26" i="43"/>
  <c r="W11" i="43"/>
  <c r="U107" i="43"/>
  <c r="AB70" i="43"/>
  <c r="W91" i="43"/>
  <c r="Y69" i="43"/>
  <c r="AB126" i="43"/>
  <c r="Y126" i="43"/>
  <c r="Q126" i="43"/>
  <c r="BA126" i="43" s="1"/>
  <c r="BB126" i="43" s="1"/>
  <c r="R92" i="43"/>
  <c r="Y92" i="43"/>
  <c r="V92" i="43"/>
  <c r="AY92" i="43" s="1"/>
  <c r="Q92" i="43"/>
  <c r="BA92" i="43" s="1"/>
  <c r="BB92" i="43" s="1"/>
  <c r="U92" i="43"/>
  <c r="AE92" i="43" a="1"/>
  <c r="AE92" i="43" s="1"/>
  <c r="AD92" i="43" s="1"/>
  <c r="AC92" i="43" s="1"/>
  <c r="W92" i="43"/>
  <c r="Y116" i="43"/>
  <c r="U116" i="43"/>
  <c r="Q116" i="43"/>
  <c r="BA116" i="43" s="1"/>
  <c r="P116" i="43"/>
  <c r="S116" i="43"/>
  <c r="R116" i="43"/>
  <c r="AB116" i="43"/>
  <c r="AS116" i="43"/>
  <c r="AF116" i="43" s="1"/>
  <c r="V116" i="43"/>
  <c r="AY116" i="43" s="1"/>
  <c r="BB116" i="43" s="1"/>
  <c r="Z116" i="43"/>
  <c r="AZ116" i="43" s="1"/>
  <c r="AA116" i="43"/>
  <c r="W116" i="43"/>
  <c r="AS75" i="43"/>
  <c r="AF75" i="43" s="1"/>
  <c r="V107" i="43"/>
  <c r="AY107" i="43" s="1"/>
  <c r="S70" i="43"/>
  <c r="AB91" i="43"/>
  <c r="AS85" i="43"/>
  <c r="AF85" i="43" s="1"/>
  <c r="Q85" i="43"/>
  <c r="BA85" i="43" s="1"/>
  <c r="S85" i="43"/>
  <c r="R15" i="43"/>
  <c r="Y15" i="43"/>
  <c r="Q15" i="43"/>
  <c r="BA15" i="43" s="1"/>
  <c r="BB15" i="43" s="1"/>
  <c r="AA15" i="43"/>
  <c r="AU15" i="43"/>
  <c r="AV97" i="43" s="1"/>
  <c r="P15" i="43"/>
  <c r="W15" i="43"/>
  <c r="Z15" i="43"/>
  <c r="AZ15" i="43" s="1"/>
  <c r="V15" i="43"/>
  <c r="AY15" i="43" s="1"/>
  <c r="U15" i="43"/>
  <c r="AE15" i="43" a="1"/>
  <c r="AE15" i="43" s="1"/>
  <c r="S15" i="43"/>
  <c r="AB15" i="43"/>
  <c r="Z124" i="43"/>
  <c r="AZ124" i="43" s="1"/>
  <c r="AB124" i="43"/>
  <c r="AA124" i="43"/>
  <c r="P124" i="43"/>
  <c r="U124" i="43"/>
  <c r="W124" i="43"/>
  <c r="AE124" i="43" a="1"/>
  <c r="AE124" i="43" s="1"/>
  <c r="AD124" i="43" s="1"/>
  <c r="AC124" i="43" s="1"/>
  <c r="Y124" i="43"/>
  <c r="S124" i="43"/>
  <c r="V124" i="43"/>
  <c r="AY124" i="43" s="1"/>
  <c r="R124" i="43"/>
  <c r="Q124" i="43"/>
  <c r="BA124" i="43" s="1"/>
  <c r="BB124" i="43" s="1"/>
  <c r="AE49" i="43" a="1"/>
  <c r="AE49" i="43" s="1"/>
  <c r="AA49" i="43"/>
  <c r="S49" i="43"/>
  <c r="AU49" i="43"/>
  <c r="AV24" i="43" s="1"/>
  <c r="U49" i="43"/>
  <c r="Y49" i="43"/>
  <c r="Z49" i="43"/>
  <c r="AZ49" i="43" s="1"/>
  <c r="AB49" i="43"/>
  <c r="W49" i="43"/>
  <c r="Y11" i="43"/>
  <c r="P91" i="43"/>
  <c r="V69" i="43"/>
  <c r="AY69" i="43" s="1"/>
  <c r="BB69" i="43" s="1"/>
  <c r="AE91" i="43" a="1"/>
  <c r="AE91" i="43" s="1"/>
  <c r="AA28" i="43"/>
  <c r="AE28" i="43" a="1"/>
  <c r="AE28" i="43" s="1"/>
  <c r="S44" i="43"/>
  <c r="Q44" i="43"/>
  <c r="BA44" i="43" s="1"/>
  <c r="BB44" i="43" s="1"/>
  <c r="V44" i="43"/>
  <c r="AY44" i="43" s="1"/>
  <c r="Z44" i="43"/>
  <c r="AZ44" i="43" s="1"/>
  <c r="Q45" i="44"/>
  <c r="BA45" i="44" s="1"/>
  <c r="P45" i="44"/>
  <c r="R45" i="44"/>
  <c r="AU45" i="44"/>
  <c r="W45" i="44"/>
  <c r="AA45" i="44"/>
  <c r="S45" i="44"/>
  <c r="AA128" i="44"/>
  <c r="W128" i="44"/>
  <c r="V115" i="44"/>
  <c r="AY115" i="44" s="1"/>
  <c r="Q81" i="44"/>
  <c r="BA81" i="44" s="1"/>
  <c r="Y29" i="44"/>
  <c r="BB6" i="44"/>
  <c r="BB114" i="44"/>
  <c r="BB28" i="44"/>
  <c r="Y18" i="44"/>
  <c r="AA18" i="44"/>
  <c r="P18" i="44"/>
  <c r="AB18" i="44"/>
  <c r="AE18" i="44" a="1"/>
  <c r="AE18" i="44" s="1"/>
  <c r="R18" i="44"/>
  <c r="U18" i="44"/>
  <c r="Z18" i="44"/>
  <c r="AZ18" i="44" s="1"/>
  <c r="AS83" i="44"/>
  <c r="AF83" i="44" s="1"/>
  <c r="AE111" i="44" a="1"/>
  <c r="AE111" i="44" s="1"/>
  <c r="AD111" i="44" s="1"/>
  <c r="AC111" i="44" s="1"/>
  <c r="BB110" i="44"/>
  <c r="P128" i="44"/>
  <c r="AB101" i="44"/>
  <c r="AA111" i="44"/>
  <c r="V7" i="44"/>
  <c r="AY7" i="44" s="1"/>
  <c r="P5" i="44"/>
  <c r="R81" i="44"/>
  <c r="W102" i="44"/>
  <c r="AU33" i="44"/>
  <c r="AV109" i="44" s="1"/>
  <c r="U111" i="44"/>
  <c r="R68" i="44"/>
  <c r="S53" i="44"/>
  <c r="Z6" i="44"/>
  <c r="AZ6" i="44" s="1"/>
  <c r="R115" i="44"/>
  <c r="Y122" i="44"/>
  <c r="W54" i="44"/>
  <c r="P75" i="44"/>
  <c r="S18" i="44"/>
  <c r="AB38" i="44"/>
  <c r="S114" i="44"/>
  <c r="P114" i="44"/>
  <c r="V18" i="44"/>
  <c r="AY18" i="44" s="1"/>
  <c r="Q5" i="44"/>
  <c r="BA5" i="44" s="1"/>
  <c r="BB5" i="44" s="1"/>
  <c r="AA5" i="44"/>
  <c r="AB29" i="44"/>
  <c r="AU29" i="44"/>
  <c r="R29" i="44"/>
  <c r="AS128" i="44"/>
  <c r="AF128" i="44" s="1"/>
  <c r="S101" i="44"/>
  <c r="W7" i="44"/>
  <c r="U7" i="44"/>
  <c r="R5" i="44"/>
  <c r="AB81" i="44"/>
  <c r="V45" i="44"/>
  <c r="AY45" i="44" s="1"/>
  <c r="AB102" i="44"/>
  <c r="U102" i="44"/>
  <c r="AB33" i="44"/>
  <c r="Z29" i="44"/>
  <c r="AZ29" i="44" s="1"/>
  <c r="P53" i="44"/>
  <c r="AA6" i="44"/>
  <c r="Q18" i="44"/>
  <c r="BA18" i="44" s="1"/>
  <c r="BB18" i="44" s="1"/>
  <c r="AA81" i="44"/>
  <c r="Y114" i="44"/>
  <c r="R114" i="44"/>
  <c r="AB5" i="44"/>
  <c r="AU5" i="44"/>
  <c r="AV106" i="44" s="1"/>
  <c r="BB97" i="44"/>
  <c r="Q128" i="44"/>
  <c r="BA128" i="44" s="1"/>
  <c r="R101" i="44"/>
  <c r="Y7" i="44"/>
  <c r="AE7" i="44" a="1"/>
  <c r="AE7" i="44" s="1"/>
  <c r="V5" i="44"/>
  <c r="AY5" i="44" s="1"/>
  <c r="Y81" i="44"/>
  <c r="Y45" i="44"/>
  <c r="P102" i="44"/>
  <c r="AE102" i="44" a="1"/>
  <c r="AE102" i="44" s="1"/>
  <c r="AD102" i="44" s="1"/>
  <c r="AC102" i="44" s="1"/>
  <c r="V33" i="44"/>
  <c r="AY33" i="44" s="1"/>
  <c r="BB33" i="44" s="1"/>
  <c r="P83" i="44"/>
  <c r="AB111" i="44"/>
  <c r="P68" i="44"/>
  <c r="AB68" i="44"/>
  <c r="S29" i="44"/>
  <c r="R53" i="44"/>
  <c r="W6" i="44"/>
  <c r="AB54" i="44"/>
  <c r="V54" i="44"/>
  <c r="AY54" i="44" s="1"/>
  <c r="Z75" i="44"/>
  <c r="AZ75" i="44" s="1"/>
  <c r="W18" i="44"/>
  <c r="U38" i="44"/>
  <c r="Z38" i="44"/>
  <c r="AZ38" i="44" s="1"/>
  <c r="Z114" i="44"/>
  <c r="AZ114" i="44" s="1"/>
  <c r="U114" i="44"/>
  <c r="Z125" i="44"/>
  <c r="AZ125" i="44" s="1"/>
  <c r="BB125" i="44" s="1"/>
  <c r="Y5" i="44"/>
  <c r="AD120" i="44"/>
  <c r="AC120" i="44" s="1"/>
  <c r="AE45" i="44" a="1"/>
  <c r="AE45" i="44" s="1"/>
  <c r="AD45" i="44" s="1"/>
  <c r="AC45" i="44" s="1"/>
  <c r="AE75" i="44" a="1"/>
  <c r="AE75" i="44" s="1"/>
  <c r="AD75" i="44" s="1"/>
  <c r="AC75" i="44" s="1"/>
  <c r="AB128" i="44"/>
  <c r="U128" i="44"/>
  <c r="Q101" i="44"/>
  <c r="BA101" i="44" s="1"/>
  <c r="BB101" i="44" s="1"/>
  <c r="AE101" i="44" a="1"/>
  <c r="AE101" i="44" s="1"/>
  <c r="AD101" i="44" s="1"/>
  <c r="AC101" i="44" s="1"/>
  <c r="AB7" i="44"/>
  <c r="AU7" i="44"/>
  <c r="AV129" i="44" s="1"/>
  <c r="Z81" i="44"/>
  <c r="AZ81" i="44" s="1"/>
  <c r="U81" i="44"/>
  <c r="AB45" i="44"/>
  <c r="V102" i="44"/>
  <c r="AY102" i="44" s="1"/>
  <c r="P33" i="44"/>
  <c r="S33" i="44"/>
  <c r="R83" i="44"/>
  <c r="Y111" i="44"/>
  <c r="Q68" i="44"/>
  <c r="BA68" i="44" s="1"/>
  <c r="BB68" i="44" s="1"/>
  <c r="Q29" i="44"/>
  <c r="BA29" i="44" s="1"/>
  <c r="Z53" i="44"/>
  <c r="AZ53" i="44" s="1"/>
  <c r="AB53" i="44"/>
  <c r="S6" i="44"/>
  <c r="R6" i="44"/>
  <c r="Q54" i="44"/>
  <c r="BA54" i="44" s="1"/>
  <c r="BB54" i="44" s="1"/>
  <c r="P54" i="44"/>
  <c r="R75" i="44"/>
  <c r="Q75" i="44"/>
  <c r="BA75" i="44" s="1"/>
  <c r="AU18" i="44"/>
  <c r="AV81" i="44" s="1"/>
  <c r="W38" i="44"/>
  <c r="P38" i="44"/>
  <c r="W114" i="44"/>
  <c r="BB78" i="44"/>
  <c r="Q125" i="44"/>
  <c r="BA125" i="44" s="1"/>
  <c r="AV128" i="44"/>
  <c r="BB47" i="44"/>
  <c r="Z5" i="44"/>
  <c r="AZ5" i="44" s="1"/>
  <c r="AB78" i="44"/>
  <c r="AS78" i="44"/>
  <c r="AF78" i="44" s="1"/>
  <c r="AA78" i="44"/>
  <c r="P78" i="44"/>
  <c r="Y78" i="44"/>
  <c r="V78" i="44"/>
  <c r="AY78" i="44" s="1"/>
  <c r="S78" i="44"/>
  <c r="R78" i="44"/>
  <c r="W78" i="44"/>
  <c r="Q110" i="44"/>
  <c r="BA110" i="44" s="1"/>
  <c r="P110" i="44"/>
  <c r="AV85" i="44"/>
  <c r="D85" i="44" s="1"/>
  <c r="AE81" i="44" a="1"/>
  <c r="AE81" i="44" s="1"/>
  <c r="AD81" i="44" s="1"/>
  <c r="AC81" i="44" s="1"/>
  <c r="AE128" i="44" a="1"/>
  <c r="AE128" i="44" s="1"/>
  <c r="AD128" i="44" s="1"/>
  <c r="AC128" i="44" s="1"/>
  <c r="AS68" i="44"/>
  <c r="AF68" i="44" s="1"/>
  <c r="AD68" i="44" s="1"/>
  <c r="AC68" i="44" s="1"/>
  <c r="BB62" i="44"/>
  <c r="BB89" i="44"/>
  <c r="Z128" i="44"/>
  <c r="AZ128" i="44" s="1"/>
  <c r="Y101" i="44"/>
  <c r="W101" i="44"/>
  <c r="Z7" i="44"/>
  <c r="AZ7" i="44" s="1"/>
  <c r="AA7" i="44"/>
  <c r="V81" i="44"/>
  <c r="AY81" i="44" s="1"/>
  <c r="U45" i="44"/>
  <c r="Z102" i="44"/>
  <c r="AZ102" i="44" s="1"/>
  <c r="W33" i="44"/>
  <c r="Y33" i="44"/>
  <c r="Q83" i="44"/>
  <c r="BA83" i="44" s="1"/>
  <c r="BB83" i="44" s="1"/>
  <c r="S68" i="44"/>
  <c r="U29" i="44"/>
  <c r="P81" i="44"/>
  <c r="AU53" i="44"/>
  <c r="AV2" i="44" s="1"/>
  <c r="U53" i="44"/>
  <c r="V53" i="44"/>
  <c r="AY53" i="44" s="1"/>
  <c r="V6" i="44"/>
  <c r="AY6" i="44" s="1"/>
  <c r="AB6" i="44"/>
  <c r="Z122" i="44"/>
  <c r="AZ122" i="44" s="1"/>
  <c r="BB87" i="44"/>
  <c r="U54" i="44"/>
  <c r="S75" i="44"/>
  <c r="R38" i="44"/>
  <c r="AA38" i="44"/>
  <c r="AB114" i="44"/>
  <c r="AA125" i="44"/>
  <c r="U5" i="44"/>
  <c r="W125" i="44"/>
  <c r="AS125" i="44"/>
  <c r="AF125" i="44" s="1"/>
  <c r="AA117" i="44"/>
  <c r="AE117" i="44" a="1"/>
  <c r="AE117" i="44" s="1"/>
  <c r="AD117" i="44" s="1"/>
  <c r="AC117" i="44" s="1"/>
  <c r="W117" i="44"/>
  <c r="AB117" i="44"/>
  <c r="Z117" i="44"/>
  <c r="AZ117" i="44" s="1"/>
  <c r="R117" i="44"/>
  <c r="U117" i="44"/>
  <c r="Y117" i="44"/>
  <c r="AS76" i="44"/>
  <c r="AF76" i="44" s="1"/>
  <c r="S76" i="44"/>
  <c r="P76" i="44"/>
  <c r="Q76" i="44"/>
  <c r="BA76" i="44" s="1"/>
  <c r="R62" i="44"/>
  <c r="Y62" i="44"/>
  <c r="S62" i="44"/>
  <c r="Q62" i="44"/>
  <c r="BA62" i="44" s="1"/>
  <c r="AS114" i="44"/>
  <c r="AF114" i="44" s="1"/>
  <c r="AD114" i="44" s="1"/>
  <c r="AC114" i="44" s="1"/>
  <c r="AS69" i="44"/>
  <c r="AF69" i="44" s="1"/>
  <c r="AE33" i="44" a="1"/>
  <c r="AE33" i="44" s="1"/>
  <c r="AD33" i="44" s="1"/>
  <c r="AC33" i="44" s="1"/>
  <c r="AE125" i="44" a="1"/>
  <c r="AE125" i="44" s="1"/>
  <c r="AD125" i="44" s="1"/>
  <c r="AC125" i="44" s="1"/>
  <c r="AS115" i="44"/>
  <c r="AF115" i="44" s="1"/>
  <c r="AV17" i="44"/>
  <c r="AV44" i="44"/>
  <c r="V128" i="44"/>
  <c r="AY128" i="44" s="1"/>
  <c r="V101" i="44"/>
  <c r="AY101" i="44" s="1"/>
  <c r="AA101" i="44"/>
  <c r="BB11" i="44"/>
  <c r="R7" i="44"/>
  <c r="W81" i="44"/>
  <c r="Q33" i="44"/>
  <c r="BA33" i="44" s="1"/>
  <c r="U33" i="44"/>
  <c r="AA29" i="44"/>
  <c r="AA53" i="44"/>
  <c r="S38" i="44"/>
  <c r="W5" i="44"/>
  <c r="P125" i="44"/>
  <c r="Y125" i="44"/>
  <c r="AB125" i="44"/>
  <c r="P37" i="44"/>
  <c r="Y37" i="44"/>
  <c r="W37" i="44"/>
  <c r="AS106" i="45"/>
  <c r="AF106" i="45" s="1"/>
  <c r="AA50" i="45"/>
  <c r="U71" i="45"/>
  <c r="S70" i="45"/>
  <c r="Q70" i="45"/>
  <c r="BA70" i="45" s="1"/>
  <c r="P70" i="45"/>
  <c r="R70" i="45"/>
  <c r="AS70" i="45"/>
  <c r="AF70" i="45" s="1"/>
  <c r="AS76" i="45"/>
  <c r="AF76" i="45" s="1"/>
  <c r="AE50" i="45" a="1"/>
  <c r="AE50" i="45" s="1"/>
  <c r="AD50" i="45" s="1"/>
  <c r="AC50" i="45" s="1"/>
  <c r="V50" i="45"/>
  <c r="AY50" i="45" s="1"/>
  <c r="Z71" i="45"/>
  <c r="AZ71" i="45" s="1"/>
  <c r="R71" i="45"/>
  <c r="BB6" i="45"/>
  <c r="W73" i="45"/>
  <c r="U73" i="45"/>
  <c r="S73" i="45"/>
  <c r="AA73" i="45"/>
  <c r="R73" i="45"/>
  <c r="P73" i="45"/>
  <c r="Q73" i="45"/>
  <c r="BA73" i="45" s="1"/>
  <c r="Z73" i="45"/>
  <c r="AZ73" i="45" s="1"/>
  <c r="Y73" i="45"/>
  <c r="AS73" i="45"/>
  <c r="AF73" i="45" s="1"/>
  <c r="V73" i="45"/>
  <c r="AY73" i="45" s="1"/>
  <c r="BB73" i="45" s="1"/>
  <c r="AB73" i="45"/>
  <c r="W64" i="45"/>
  <c r="U64" i="45"/>
  <c r="AB64" i="45"/>
  <c r="AE64" i="45" a="1"/>
  <c r="AE64" i="45" s="1"/>
  <c r="AA64" i="45"/>
  <c r="AU64" i="45"/>
  <c r="AV20" i="45" s="1"/>
  <c r="Z64" i="45"/>
  <c r="AZ64" i="45" s="1"/>
  <c r="Y64" i="45"/>
  <c r="Q64" i="45"/>
  <c r="BA64" i="45" s="1"/>
  <c r="BB64" i="45" s="1"/>
  <c r="S121" i="45"/>
  <c r="V121" i="45"/>
  <c r="AY121" i="45" s="1"/>
  <c r="Y121" i="45"/>
  <c r="AA121" i="45"/>
  <c r="AA71" i="45"/>
  <c r="AS71" i="45"/>
  <c r="AF71" i="45" s="1"/>
  <c r="W104" i="45"/>
  <c r="V104" i="45"/>
  <c r="AY104" i="45" s="1"/>
  <c r="BB104" i="45" s="1"/>
  <c r="S104" i="45"/>
  <c r="P25" i="45"/>
  <c r="AU25" i="45"/>
  <c r="AV49" i="45" s="1"/>
  <c r="S25" i="45"/>
  <c r="R25" i="45"/>
  <c r="W25" i="45"/>
  <c r="Q25" i="45"/>
  <c r="BA25" i="45" s="1"/>
  <c r="Z25" i="45"/>
  <c r="AZ25" i="45" s="1"/>
  <c r="BB25" i="45" s="1"/>
  <c r="BB3" i="45"/>
  <c r="Y50" i="45"/>
  <c r="Q71" i="45"/>
  <c r="BA71" i="45" s="1"/>
  <c r="P71" i="45"/>
  <c r="R94" i="45"/>
  <c r="Y94" i="45"/>
  <c r="Q94" i="45"/>
  <c r="BA94" i="45" s="1"/>
  <c r="BB94" i="45" s="1"/>
  <c r="P94" i="45"/>
  <c r="AA94" i="45"/>
  <c r="U94" i="45"/>
  <c r="AB94" i="45"/>
  <c r="Z126" i="45"/>
  <c r="AZ126" i="45" s="1"/>
  <c r="Q126" i="45"/>
  <c r="BA126" i="45" s="1"/>
  <c r="BB126" i="45" s="1"/>
  <c r="R126" i="45"/>
  <c r="P126" i="45"/>
  <c r="Y126" i="45"/>
  <c r="W126" i="45"/>
  <c r="S126" i="45"/>
  <c r="AE126" i="45" a="1"/>
  <c r="AE126" i="45" s="1"/>
  <c r="AD126" i="45" s="1"/>
  <c r="AC126" i="45" s="1"/>
  <c r="V126" i="45"/>
  <c r="AY126" i="45" s="1"/>
  <c r="U126" i="45"/>
  <c r="AA126" i="45"/>
  <c r="AB41" i="45"/>
  <c r="U41" i="45"/>
  <c r="S41" i="45"/>
  <c r="P81" i="45"/>
  <c r="Q81" i="45"/>
  <c r="BA81" i="45" s="1"/>
  <c r="BB81" i="45" s="1"/>
  <c r="Y81" i="45"/>
  <c r="Z81" i="45"/>
  <c r="AZ81" i="45" s="1"/>
  <c r="U81" i="45"/>
  <c r="W81" i="45"/>
  <c r="AB81" i="45"/>
  <c r="AA81" i="45"/>
  <c r="R81" i="45"/>
  <c r="V81" i="45"/>
  <c r="AY81" i="45" s="1"/>
  <c r="S81" i="45"/>
  <c r="AE81" i="45" a="1"/>
  <c r="AE81" i="45" s="1"/>
  <c r="BB66" i="45"/>
  <c r="W50" i="45"/>
  <c r="W71" i="45"/>
  <c r="AB71" i="45"/>
  <c r="W128" i="45"/>
  <c r="Y128" i="45"/>
  <c r="R128" i="45"/>
  <c r="AS81" i="45"/>
  <c r="AF81" i="45" s="1"/>
  <c r="AD81" i="45" s="1"/>
  <c r="AC81" i="45" s="1"/>
  <c r="Z50" i="45"/>
  <c r="AZ50" i="45" s="1"/>
  <c r="AB50" i="45"/>
  <c r="V71" i="45"/>
  <c r="AY71" i="45" s="1"/>
  <c r="BB121" i="45"/>
  <c r="U65" i="45"/>
  <c r="Y65" i="45"/>
  <c r="V65" i="45"/>
  <c r="AY65" i="45" s="1"/>
  <c r="Z65" i="45"/>
  <c r="AZ65" i="45" s="1"/>
  <c r="W65" i="45"/>
  <c r="AE65" i="45" a="1"/>
  <c r="AE65" i="45" s="1"/>
  <c r="AB65" i="45"/>
  <c r="P65" i="45"/>
  <c r="R65" i="45"/>
  <c r="S65" i="45"/>
  <c r="Q65" i="45"/>
  <c r="BA65" i="45" s="1"/>
  <c r="BB65" i="45" s="1"/>
  <c r="AA65" i="45"/>
  <c r="Z30" i="45"/>
  <c r="AZ30" i="45" s="1"/>
  <c r="R30" i="45"/>
  <c r="Y30" i="45"/>
  <c r="AU30" i="45"/>
  <c r="U30" i="45"/>
  <c r="V30" i="45"/>
  <c r="AY30" i="45" s="1"/>
  <c r="AE30" i="45" a="1"/>
  <c r="AE30" i="45" s="1"/>
  <c r="S30" i="45"/>
  <c r="P30" i="45"/>
  <c r="W30" i="45"/>
  <c r="AE71" i="45" a="1"/>
  <c r="AE71" i="45" s="1"/>
  <c r="AD71" i="45" s="1"/>
  <c r="AC71" i="45" s="1"/>
  <c r="AS110" i="45"/>
  <c r="AF110" i="45" s="1"/>
  <c r="Q49" i="45"/>
  <c r="BA49" i="45" s="1"/>
  <c r="BB49" i="45" s="1"/>
  <c r="Z49" i="45"/>
  <c r="AZ49" i="45" s="1"/>
  <c r="V49" i="45"/>
  <c r="AY49" i="45" s="1"/>
  <c r="W49" i="45"/>
  <c r="U24" i="45"/>
  <c r="S24" i="45"/>
  <c r="AB24" i="45"/>
  <c r="W24" i="45"/>
  <c r="Z24" i="45"/>
  <c r="AZ24" i="45" s="1"/>
  <c r="AA24" i="45"/>
  <c r="R24" i="45"/>
  <c r="P24" i="45"/>
  <c r="Q24" i="45"/>
  <c r="BA24" i="45" s="1"/>
  <c r="Y24" i="45"/>
  <c r="AU24" i="45"/>
  <c r="V24" i="45"/>
  <c r="AY24" i="45" s="1"/>
  <c r="BB24" i="45" s="1"/>
  <c r="W74" i="45"/>
  <c r="Y74" i="45"/>
  <c r="AE74" i="45" a="1"/>
  <c r="AE74" i="45" s="1"/>
  <c r="AD74" i="45" s="1"/>
  <c r="AC74" i="45" s="1"/>
  <c r="V74" i="45"/>
  <c r="AY74" i="45" s="1"/>
  <c r="AB74" i="45"/>
  <c r="U74" i="45"/>
  <c r="Q74" i="45"/>
  <c r="BA74" i="45" s="1"/>
  <c r="BB74" i="45" s="1"/>
  <c r="Z74" i="45"/>
  <c r="AZ74" i="45" s="1"/>
  <c r="S74" i="45"/>
  <c r="P74" i="45"/>
  <c r="R74" i="45"/>
  <c r="AA74" i="45"/>
  <c r="V2" i="45"/>
  <c r="AY2" i="45" s="1"/>
  <c r="BB2" i="45" s="1"/>
  <c r="U2" i="45"/>
  <c r="Z2" i="45"/>
  <c r="AZ2" i="45" s="1"/>
  <c r="P2" i="45"/>
  <c r="AI28" i="46" a="1"/>
  <c r="AI28" i="46" s="1"/>
  <c r="AJ28" i="46" s="1"/>
  <c r="AL28" i="46" s="1"/>
  <c r="AE91" i="47" a="1"/>
  <c r="AE91" i="47" s="1"/>
  <c r="AD91" i="47" s="1"/>
  <c r="AC91" i="47" s="1"/>
  <c r="AB91" i="47"/>
  <c r="P91" i="47"/>
  <c r="Y91" i="47"/>
  <c r="Z91" i="47"/>
  <c r="AZ91" i="47" s="1"/>
  <c r="AA91" i="47"/>
  <c r="U91" i="47"/>
  <c r="W91" i="47"/>
  <c r="S91" i="47"/>
  <c r="R70" i="47"/>
  <c r="Q94" i="47"/>
  <c r="BA94" i="47" s="1"/>
  <c r="BB94" i="47" s="1"/>
  <c r="Q105" i="47"/>
  <c r="BA105" i="47" s="1"/>
  <c r="U6" i="47"/>
  <c r="AB67" i="47"/>
  <c r="U8" i="47"/>
  <c r="AA69" i="47"/>
  <c r="AS69" i="47"/>
  <c r="AF69" i="47" s="1"/>
  <c r="W84" i="47"/>
  <c r="BB72" i="47"/>
  <c r="U30" i="47"/>
  <c r="AA30" i="47"/>
  <c r="W30" i="47"/>
  <c r="AU30" i="47"/>
  <c r="AV12" i="47" s="1"/>
  <c r="AE30" i="47" a="1"/>
  <c r="AE30" i="47" s="1"/>
  <c r="Z30" i="47"/>
  <c r="AZ30" i="47" s="1"/>
  <c r="Y30" i="47"/>
  <c r="AB30" i="47"/>
  <c r="AS94" i="47"/>
  <c r="AF94" i="47" s="1"/>
  <c r="AE6" i="47" a="1"/>
  <c r="AE6" i="47" s="1"/>
  <c r="AD6" i="47" s="1"/>
  <c r="AC6" i="47" s="1"/>
  <c r="AB105" i="47"/>
  <c r="Y70" i="47"/>
  <c r="V105" i="47"/>
  <c r="AY105" i="47" s="1"/>
  <c r="V94" i="47"/>
  <c r="AY94" i="47" s="1"/>
  <c r="AA105" i="47"/>
  <c r="Y6" i="47"/>
  <c r="S6" i="47"/>
  <c r="AS67" i="47"/>
  <c r="AF67" i="47" s="1"/>
  <c r="V8" i="47"/>
  <c r="AY8" i="47" s="1"/>
  <c r="BB8" i="47" s="1"/>
  <c r="Y69" i="47"/>
  <c r="S69" i="47"/>
  <c r="U54" i="47"/>
  <c r="P54" i="47"/>
  <c r="AD93" i="47"/>
  <c r="AC93" i="47" s="1"/>
  <c r="AE8" i="47" a="1"/>
  <c r="AE8" i="47" s="1"/>
  <c r="AD8" i="47" s="1"/>
  <c r="AC8" i="47" s="1"/>
  <c r="AD95" i="47"/>
  <c r="AC95" i="47" s="1"/>
  <c r="W70" i="47"/>
  <c r="Z67" i="47"/>
  <c r="AZ67" i="47" s="1"/>
  <c r="AA84" i="47"/>
  <c r="Z84" i="47"/>
  <c r="AZ84" i="47" s="1"/>
  <c r="Q6" i="47"/>
  <c r="BA6" i="47" s="1"/>
  <c r="S67" i="47"/>
  <c r="Y8" i="47"/>
  <c r="AA8" i="47"/>
  <c r="Q69" i="47"/>
  <c r="BA69" i="47" s="1"/>
  <c r="Q15" i="47"/>
  <c r="BA15" i="47" s="1"/>
  <c r="BB15" i="47" s="1"/>
  <c r="Z15" i="47"/>
  <c r="AZ15" i="47" s="1"/>
  <c r="P15" i="47"/>
  <c r="U15" i="47"/>
  <c r="Y15" i="47"/>
  <c r="AE15" i="47" a="1"/>
  <c r="AE15" i="47" s="1"/>
  <c r="W15" i="47"/>
  <c r="AU15" i="47"/>
  <c r="AV56" i="47" s="1"/>
  <c r="V15" i="47"/>
  <c r="AY15" i="47" s="1"/>
  <c r="R15" i="47"/>
  <c r="AB15" i="47"/>
  <c r="S15" i="47"/>
  <c r="AA15" i="47"/>
  <c r="AE67" i="47" a="1"/>
  <c r="AE67" i="47" s="1"/>
  <c r="AD67" i="47" s="1"/>
  <c r="AC67" i="47" s="1"/>
  <c r="AE69" i="47" a="1"/>
  <c r="AE69" i="47" s="1"/>
  <c r="AD69" i="47" s="1"/>
  <c r="AC69" i="47" s="1"/>
  <c r="P84" i="47"/>
  <c r="Z70" i="47"/>
  <c r="AZ70" i="47" s="1"/>
  <c r="AA6" i="47"/>
  <c r="V67" i="47"/>
  <c r="AY67" i="47" s="1"/>
  <c r="R8" i="47"/>
  <c r="Z8" i="47"/>
  <c r="AZ8" i="47" s="1"/>
  <c r="V69" i="47"/>
  <c r="AY69" i="47" s="1"/>
  <c r="AV98" i="47"/>
  <c r="Q38" i="47"/>
  <c r="BA38" i="47" s="1"/>
  <c r="AU38" i="47"/>
  <c r="AA38" i="47"/>
  <c r="Z46" i="47"/>
  <c r="AZ46" i="47" s="1"/>
  <c r="R46" i="47"/>
  <c r="W46" i="47"/>
  <c r="V46" i="47"/>
  <c r="AY46" i="47" s="1"/>
  <c r="AU46" i="47"/>
  <c r="S46" i="47"/>
  <c r="Y46" i="47"/>
  <c r="Q46" i="47"/>
  <c r="BA46" i="47" s="1"/>
  <c r="BB46" i="47" s="1"/>
  <c r="U46" i="47"/>
  <c r="AE46" i="47" a="1"/>
  <c r="AE46" i="47" s="1"/>
  <c r="AA46" i="47"/>
  <c r="P46" i="47"/>
  <c r="AB46" i="47"/>
  <c r="U47" i="47"/>
  <c r="AA47" i="47"/>
  <c r="Y47" i="47"/>
  <c r="Z47" i="47"/>
  <c r="AZ47" i="47" s="1"/>
  <c r="AA80" i="47"/>
  <c r="AE80" i="47" a="1"/>
  <c r="AE80" i="47" s="1"/>
  <c r="AD80" i="47" s="1"/>
  <c r="AC80" i="47" s="1"/>
  <c r="S80" i="47"/>
  <c r="Q80" i="47"/>
  <c r="BA80" i="47" s="1"/>
  <c r="BB80" i="47" s="1"/>
  <c r="AE84" i="47" a="1"/>
  <c r="AE84" i="47" s="1"/>
  <c r="AD84" i="47" s="1"/>
  <c r="AC84" i="47" s="1"/>
  <c r="AE105" i="47" a="1"/>
  <c r="AE105" i="47" s="1"/>
  <c r="AD105" i="47" s="1"/>
  <c r="AC105" i="47" s="1"/>
  <c r="P70" i="47"/>
  <c r="Y105" i="47"/>
  <c r="W67" i="47"/>
  <c r="Q84" i="47"/>
  <c r="BA84" i="47" s="1"/>
  <c r="R6" i="47"/>
  <c r="P67" i="47"/>
  <c r="Y67" i="47"/>
  <c r="AB8" i="47"/>
  <c r="AU8" i="47"/>
  <c r="AV73" i="47" s="1"/>
  <c r="A73" i="47" s="1"/>
  <c r="Z69" i="47"/>
  <c r="AZ69" i="47" s="1"/>
  <c r="R91" i="47"/>
  <c r="AB122" i="47"/>
  <c r="AA122" i="47"/>
  <c r="AE122" i="47" a="1"/>
  <c r="AE122" i="47" s="1"/>
  <c r="AD122" i="47" s="1"/>
  <c r="AC122" i="47" s="1"/>
  <c r="Q122" i="47"/>
  <c r="BA122" i="47" s="1"/>
  <c r="BB122" i="47" s="1"/>
  <c r="Z122" i="47"/>
  <c r="AZ122" i="47" s="1"/>
  <c r="W122" i="47"/>
  <c r="U122" i="47"/>
  <c r="Y122" i="47"/>
  <c r="Z82" i="47"/>
  <c r="AZ82" i="47" s="1"/>
  <c r="U82" i="47"/>
  <c r="AB82" i="47"/>
  <c r="R82" i="47"/>
  <c r="W82" i="47"/>
  <c r="AS82" i="47"/>
  <c r="AF82" i="47" s="1"/>
  <c r="S82" i="47"/>
  <c r="AA82" i="47"/>
  <c r="Y82" i="47"/>
  <c r="V82" i="47"/>
  <c r="AY82" i="47" s="1"/>
  <c r="BB82" i="47" s="1"/>
  <c r="P82" i="47"/>
  <c r="Q82" i="47"/>
  <c r="BA82" i="47" s="1"/>
  <c r="AS78" i="47"/>
  <c r="AF78" i="47" s="1"/>
  <c r="Q70" i="47"/>
  <c r="BA70" i="47" s="1"/>
  <c r="P94" i="47"/>
  <c r="AS70" i="47"/>
  <c r="AF70" i="47" s="1"/>
  <c r="U70" i="47"/>
  <c r="BB93" i="47"/>
  <c r="W69" i="47"/>
  <c r="W14" i="47"/>
  <c r="Z14" i="47"/>
  <c r="AZ14" i="47" s="1"/>
  <c r="U14" i="47"/>
  <c r="AU14" i="47"/>
  <c r="AV34" i="47" s="1"/>
  <c r="AB14" i="47"/>
  <c r="AA14" i="47"/>
  <c r="Y14" i="47"/>
  <c r="AE14" i="47" a="1"/>
  <c r="AE14" i="47" s="1"/>
  <c r="AE75" i="47" a="1"/>
  <c r="AE75" i="47" s="1"/>
  <c r="AD75" i="47" s="1"/>
  <c r="AC75" i="47" s="1"/>
  <c r="Q75" i="47"/>
  <c r="BA75" i="47" s="1"/>
  <c r="BB75" i="47" s="1"/>
  <c r="AB75" i="47"/>
  <c r="W115" i="47"/>
  <c r="Q115" i="47"/>
  <c r="BA115" i="47" s="1"/>
  <c r="P19" i="48"/>
  <c r="R19" i="48"/>
  <c r="AE19" i="48" a="1"/>
  <c r="AE19" i="48" s="1"/>
  <c r="AA19" i="48"/>
  <c r="V19" i="48"/>
  <c r="AY19" i="48" s="1"/>
  <c r="AU19" i="48"/>
  <c r="AV127" i="48" s="1"/>
  <c r="D127" i="48" s="1"/>
  <c r="U19" i="48"/>
  <c r="AE111" i="48" a="1"/>
  <c r="AE111" i="48" s="1"/>
  <c r="AD111" i="48" s="1"/>
  <c r="AC111" i="48" s="1"/>
  <c r="AE65" i="48" a="1"/>
  <c r="AE65" i="48" s="1"/>
  <c r="AD65" i="48" s="1"/>
  <c r="AC65" i="48" s="1"/>
  <c r="Y47" i="48"/>
  <c r="AB49" i="48"/>
  <c r="U81" i="48"/>
  <c r="AB102" i="48"/>
  <c r="Q19" i="48"/>
  <c r="BA19" i="48" s="1"/>
  <c r="BB19" i="48" s="1"/>
  <c r="R65" i="48"/>
  <c r="AB44" i="48"/>
  <c r="AB111" i="48"/>
  <c r="AA57" i="48"/>
  <c r="Z65" i="48"/>
  <c r="AZ65" i="48" s="1"/>
  <c r="P43" i="48"/>
  <c r="S43" i="48"/>
  <c r="R43" i="48"/>
  <c r="AU43" i="48"/>
  <c r="Q43" i="48"/>
  <c r="BA43" i="48" s="1"/>
  <c r="W19" i="48"/>
  <c r="W57" i="48"/>
  <c r="Q57" i="48"/>
  <c r="BA57" i="48" s="1"/>
  <c r="BB57" i="48" s="1"/>
  <c r="W36" i="48"/>
  <c r="Y19" i="48"/>
  <c r="AA81" i="48"/>
  <c r="Q65" i="48"/>
  <c r="BA65" i="48" s="1"/>
  <c r="R103" i="48"/>
  <c r="AA44" i="48"/>
  <c r="R57" i="48"/>
  <c r="AE57" i="48" a="1"/>
  <c r="AE57" i="48" s="1"/>
  <c r="Y12" i="48"/>
  <c r="Z12" i="48"/>
  <c r="AZ12" i="48" s="1"/>
  <c r="BB12" i="48" s="1"/>
  <c r="R12" i="48"/>
  <c r="AA12" i="48"/>
  <c r="Y3" i="48"/>
  <c r="W3" i="48"/>
  <c r="AA3" i="48"/>
  <c r="AU3" i="48"/>
  <c r="R3" i="48"/>
  <c r="AE3" i="48" a="1"/>
  <c r="AE3" i="48" s="1"/>
  <c r="U3" i="48"/>
  <c r="Z3" i="48"/>
  <c r="AZ3" i="48" s="1"/>
  <c r="AS123" i="48"/>
  <c r="AF123" i="48" s="1"/>
  <c r="S123" i="48"/>
  <c r="P123" i="48"/>
  <c r="R123" i="48"/>
  <c r="Q123" i="48"/>
  <c r="BA123" i="48" s="1"/>
  <c r="AS82" i="48"/>
  <c r="AF82" i="48" s="1"/>
  <c r="AA49" i="48"/>
  <c r="R36" i="48"/>
  <c r="S19" i="48"/>
  <c r="V81" i="48"/>
  <c r="AY81" i="48" s="1"/>
  <c r="BB81" i="48" s="1"/>
  <c r="U65" i="48"/>
  <c r="P81" i="48"/>
  <c r="AU57" i="48"/>
  <c r="AV125" i="48" s="1"/>
  <c r="AS103" i="48"/>
  <c r="AF103" i="48" s="1"/>
  <c r="P36" i="48"/>
  <c r="Z19" i="48"/>
  <c r="AZ19" i="48" s="1"/>
  <c r="AA65" i="48"/>
  <c r="P65" i="48"/>
  <c r="AS81" i="48"/>
  <c r="AF81" i="48" s="1"/>
  <c r="U57" i="48"/>
  <c r="P106" i="48"/>
  <c r="Y106" i="48"/>
  <c r="V106" i="48"/>
  <c r="AY106" i="48" s="1"/>
  <c r="BB106" i="48" s="1"/>
  <c r="AA106" i="48"/>
  <c r="Z106" i="48"/>
  <c r="AZ106" i="48" s="1"/>
  <c r="AB106" i="48"/>
  <c r="U106" i="48"/>
  <c r="R106" i="48"/>
  <c r="AS106" i="48"/>
  <c r="AF106" i="48" s="1"/>
  <c r="Q106" i="48"/>
  <c r="BA106" i="48" s="1"/>
  <c r="AS67" i="48"/>
  <c r="AF67" i="48" s="1"/>
  <c r="AE81" i="48" a="1"/>
  <c r="AE81" i="48" s="1"/>
  <c r="AD81" i="48" s="1"/>
  <c r="AC81" i="48" s="1"/>
  <c r="Y36" i="48"/>
  <c r="AB19" i="48"/>
  <c r="AB65" i="48"/>
  <c r="Q81" i="48"/>
  <c r="BA81" i="48" s="1"/>
  <c r="S57" i="48"/>
  <c r="Z2" i="48"/>
  <c r="AZ2" i="48" s="1"/>
  <c r="AA2" i="48"/>
  <c r="AB2" i="48"/>
  <c r="R2" i="48"/>
  <c r="AU42" i="48"/>
  <c r="S42" i="48"/>
  <c r="R42" i="48"/>
  <c r="Q10" i="48"/>
  <c r="BA10" i="48" s="1"/>
  <c r="AU10" i="48"/>
  <c r="BB27" i="48"/>
  <c r="W81" i="48"/>
  <c r="V65" i="48"/>
  <c r="AY65" i="48" s="1"/>
  <c r="Z77" i="48"/>
  <c r="AZ77" i="48" s="1"/>
  <c r="R81" i="48"/>
  <c r="Y57" i="48"/>
  <c r="P57" i="48"/>
  <c r="AU27" i="48"/>
  <c r="AV6" i="48" s="1"/>
  <c r="Q27" i="48"/>
  <c r="BA27" i="48" s="1"/>
  <c r="S27" i="48"/>
  <c r="R27" i="48"/>
  <c r="V27" i="48"/>
  <c r="AY27" i="48" s="1"/>
  <c r="R26" i="48"/>
  <c r="AU26" i="48"/>
  <c r="AV39" i="48" s="1"/>
  <c r="V26" i="48"/>
  <c r="AY26" i="48" s="1"/>
  <c r="BB26" i="48" s="1"/>
  <c r="Q26" i="48"/>
  <c r="BA26" i="48" s="1"/>
  <c r="AB26" i="48"/>
  <c r="W26" i="48"/>
  <c r="P26" i="48"/>
  <c r="Y26" i="48"/>
  <c r="S26" i="48"/>
  <c r="U26" i="48"/>
  <c r="AA26" i="48"/>
  <c r="BB23" i="50"/>
  <c r="S25" i="50"/>
  <c r="V2" i="50"/>
  <c r="AY2" i="50" s="1"/>
  <c r="R21" i="50"/>
  <c r="V58" i="50"/>
  <c r="AY58" i="50" s="1"/>
  <c r="BB58" i="50" s="1"/>
  <c r="Z20" i="50"/>
  <c r="AZ20" i="50" s="1"/>
  <c r="AU20" i="50"/>
  <c r="AU25" i="50"/>
  <c r="S34" i="50"/>
  <c r="W34" i="50"/>
  <c r="Q107" i="50"/>
  <c r="BA107" i="50" s="1"/>
  <c r="Y107" i="50"/>
  <c r="P107" i="50"/>
  <c r="S107" i="50"/>
  <c r="AS107" i="50"/>
  <c r="AF107" i="50" s="1"/>
  <c r="R107" i="50"/>
  <c r="Z98" i="50"/>
  <c r="AZ98" i="50" s="1"/>
  <c r="P98" i="50"/>
  <c r="U92" i="50"/>
  <c r="S92" i="50"/>
  <c r="Q92" i="50"/>
  <c r="BA92" i="50" s="1"/>
  <c r="V92" i="50"/>
  <c r="AY92" i="50" s="1"/>
  <c r="BB92" i="50" s="1"/>
  <c r="R92" i="50"/>
  <c r="P92" i="50"/>
  <c r="AS92" i="50"/>
  <c r="AF92" i="50" s="1"/>
  <c r="Z92" i="50"/>
  <c r="AZ92" i="50" s="1"/>
  <c r="AA92" i="50"/>
  <c r="Y92" i="50"/>
  <c r="Y77" i="50"/>
  <c r="Q77" i="50"/>
  <c r="BA77" i="50" s="1"/>
  <c r="AS77" i="50"/>
  <c r="AF77" i="50" s="1"/>
  <c r="S77" i="50"/>
  <c r="AB77" i="50"/>
  <c r="V77" i="50"/>
  <c r="AY77" i="50" s="1"/>
  <c r="BB77" i="50" s="1"/>
  <c r="P77" i="50"/>
  <c r="W77" i="50"/>
  <c r="Z77" i="50"/>
  <c r="AZ77" i="50" s="1"/>
  <c r="U77" i="50"/>
  <c r="AA77" i="50"/>
  <c r="R77" i="50"/>
  <c r="Z4" i="50"/>
  <c r="AZ4" i="50" s="1"/>
  <c r="AA4" i="50"/>
  <c r="AE4" i="50" a="1"/>
  <c r="AE4" i="50" s="1"/>
  <c r="AB4" i="50"/>
  <c r="Y4" i="50"/>
  <c r="W4" i="50"/>
  <c r="AU4" i="50"/>
  <c r="AV46" i="50" s="1"/>
  <c r="U4" i="50"/>
  <c r="U21" i="50"/>
  <c r="AA21" i="50"/>
  <c r="AU21" i="50"/>
  <c r="AV34" i="50" s="1"/>
  <c r="Z21" i="50"/>
  <c r="AZ21" i="50" s="1"/>
  <c r="Y21" i="50"/>
  <c r="AE21" i="50" a="1"/>
  <c r="AE21" i="50" s="1"/>
  <c r="W21" i="50"/>
  <c r="AB21" i="50"/>
  <c r="AE2" i="50" a="1"/>
  <c r="AE2" i="50" s="1"/>
  <c r="U2" i="50"/>
  <c r="AB2" i="50"/>
  <c r="AA2" i="50"/>
  <c r="AU2" i="50"/>
  <c r="AV73" i="50" s="1"/>
  <c r="Z2" i="50"/>
  <c r="AZ2" i="50" s="1"/>
  <c r="W2" i="50"/>
  <c r="Y2" i="50"/>
  <c r="Y25" i="50"/>
  <c r="BB8" i="50"/>
  <c r="V21" i="50"/>
  <c r="AY21" i="50" s="1"/>
  <c r="BB47" i="50"/>
  <c r="S4" i="50"/>
  <c r="Q58" i="50"/>
  <c r="BA58" i="50" s="1"/>
  <c r="P58" i="50"/>
  <c r="Y58" i="50"/>
  <c r="S58" i="50"/>
  <c r="AU58" i="50"/>
  <c r="R58" i="50"/>
  <c r="AE25" i="50" a="1"/>
  <c r="AE25" i="50" s="1"/>
  <c r="U114" i="50"/>
  <c r="Z114" i="50"/>
  <c r="AZ114" i="50" s="1"/>
  <c r="AE114" i="50" a="1"/>
  <c r="AE114" i="50" s="1"/>
  <c r="AD114" i="50" s="1"/>
  <c r="AC114" i="50" s="1"/>
  <c r="AA114" i="50"/>
  <c r="W114" i="50"/>
  <c r="AB114" i="50"/>
  <c r="Y114" i="50"/>
  <c r="AB52" i="50"/>
  <c r="AU52" i="50"/>
  <c r="AV42" i="50" s="1"/>
  <c r="AE52" i="50" a="1"/>
  <c r="AE52" i="50" s="1"/>
  <c r="Q52" i="50"/>
  <c r="BA52" i="50" s="1"/>
  <c r="BB52" i="50" s="1"/>
  <c r="AA52" i="50"/>
  <c r="S52" i="50"/>
  <c r="Y73" i="50"/>
  <c r="W73" i="50"/>
  <c r="P73" i="50"/>
  <c r="V73" i="50"/>
  <c r="AY73" i="50" s="1"/>
  <c r="Z73" i="50"/>
  <c r="AZ73" i="50" s="1"/>
  <c r="AA73" i="50"/>
  <c r="S73" i="50"/>
  <c r="AB73" i="50"/>
  <c r="Q73" i="50"/>
  <c r="BA73" i="50" s="1"/>
  <c r="BB73" i="50" s="1"/>
  <c r="U73" i="50"/>
  <c r="AE73" i="50" a="1"/>
  <c r="AE73" i="50" s="1"/>
  <c r="AD73" i="50" s="1"/>
  <c r="AC73" i="50" s="1"/>
  <c r="Q35" i="50"/>
  <c r="BA35" i="50" s="1"/>
  <c r="BB35" i="50" s="1"/>
  <c r="P35" i="50"/>
  <c r="AA35" i="50"/>
  <c r="AA25" i="50"/>
  <c r="Z25" i="50"/>
  <c r="AZ25" i="50" s="1"/>
  <c r="BB9" i="50"/>
  <c r="S2" i="50"/>
  <c r="AS91" i="50"/>
  <c r="AF91" i="50" s="1"/>
  <c r="V91" i="50"/>
  <c r="AY91" i="50" s="1"/>
  <c r="BB91" i="50" s="1"/>
  <c r="W91" i="50"/>
  <c r="AA91" i="50"/>
  <c r="U91" i="50"/>
  <c r="P2" i="50"/>
  <c r="R4" i="50"/>
  <c r="P11" i="50"/>
  <c r="AU11" i="50"/>
  <c r="R11" i="50"/>
  <c r="W11" i="50"/>
  <c r="S11" i="50"/>
  <c r="V11" i="50"/>
  <c r="AY11" i="50" s="1"/>
  <c r="BB11" i="50" s="1"/>
  <c r="U11" i="50"/>
  <c r="Q11" i="50"/>
  <c r="BA11" i="50" s="1"/>
  <c r="Q74" i="50"/>
  <c r="BA74" i="50" s="1"/>
  <c r="AB74" i="50"/>
  <c r="S65" i="51"/>
  <c r="Q65" i="51"/>
  <c r="BA65" i="51" s="1"/>
  <c r="BB65" i="51" s="1"/>
  <c r="Z65" i="51"/>
  <c r="AZ65" i="51" s="1"/>
  <c r="U96" i="51"/>
  <c r="Z33" i="51"/>
  <c r="AZ33" i="51" s="1"/>
  <c r="AS77" i="51"/>
  <c r="AF77" i="51" s="1"/>
  <c r="AS80" i="51"/>
  <c r="AF80" i="51" s="1"/>
  <c r="W96" i="51"/>
  <c r="R96" i="51"/>
  <c r="AE96" i="51" a="1"/>
  <c r="AE96" i="51" s="1"/>
  <c r="Y33" i="51"/>
  <c r="AB65" i="51"/>
  <c r="AV127" i="51"/>
  <c r="A127" i="51" s="1"/>
  <c r="P97" i="51"/>
  <c r="Y97" i="51"/>
  <c r="R97" i="51"/>
  <c r="AA97" i="51"/>
  <c r="U97" i="51"/>
  <c r="AB97" i="51"/>
  <c r="Z53" i="51"/>
  <c r="AZ53" i="51" s="1"/>
  <c r="AU53" i="51"/>
  <c r="AV102" i="51" s="1"/>
  <c r="V53" i="51"/>
  <c r="AY53" i="51" s="1"/>
  <c r="BB53" i="51" s="1"/>
  <c r="Q53" i="51"/>
  <c r="BA53" i="51" s="1"/>
  <c r="P53" i="51"/>
  <c r="AA53" i="51"/>
  <c r="AA33" i="51"/>
  <c r="AB33" i="51"/>
  <c r="P65" i="51"/>
  <c r="BB8" i="51"/>
  <c r="R33" i="51"/>
  <c r="P93" i="51"/>
  <c r="Q93" i="51"/>
  <c r="BA93" i="51" s="1"/>
  <c r="BB93" i="51" s="1"/>
  <c r="Y93" i="51"/>
  <c r="W93" i="51"/>
  <c r="Z93" i="51"/>
  <c r="AZ93" i="51" s="1"/>
  <c r="R93" i="51"/>
  <c r="AA93" i="51"/>
  <c r="U93" i="51"/>
  <c r="AE93" i="51" a="1"/>
  <c r="AE93" i="51" s="1"/>
  <c r="AB93" i="51"/>
  <c r="AE88" i="51" a="1"/>
  <c r="AE88" i="51" s="1"/>
  <c r="AD88" i="51" s="1"/>
  <c r="AC88" i="51" s="1"/>
  <c r="AS123" i="51"/>
  <c r="AF123" i="51" s="1"/>
  <c r="AV129" i="51"/>
  <c r="D129" i="51" s="1"/>
  <c r="V88" i="51"/>
  <c r="AY88" i="51" s="1"/>
  <c r="AU33" i="51"/>
  <c r="AA65" i="51"/>
  <c r="V65" i="51"/>
  <c r="AY65" i="51" s="1"/>
  <c r="V93" i="51"/>
  <c r="AY93" i="51" s="1"/>
  <c r="Q49" i="51"/>
  <c r="BA49" i="51" s="1"/>
  <c r="BB49" i="51" s="1"/>
  <c r="U49" i="51"/>
  <c r="AE49" i="51" a="1"/>
  <c r="AE49" i="51" s="1"/>
  <c r="Z49" i="51"/>
  <c r="AZ49" i="51" s="1"/>
  <c r="P49" i="51"/>
  <c r="AU49" i="51"/>
  <c r="R49" i="51"/>
  <c r="S49" i="51"/>
  <c r="Y49" i="51"/>
  <c r="AB49" i="51"/>
  <c r="W49" i="51"/>
  <c r="AA49" i="51"/>
  <c r="V49" i="51"/>
  <c r="AY49" i="51" s="1"/>
  <c r="AB122" i="51"/>
  <c r="P122" i="51"/>
  <c r="Y122" i="51"/>
  <c r="R122" i="51"/>
  <c r="S122" i="51"/>
  <c r="AA122" i="51"/>
  <c r="W122" i="51"/>
  <c r="Q122" i="51"/>
  <c r="BA122" i="51" s="1"/>
  <c r="BB122" i="51" s="1"/>
  <c r="V122" i="51"/>
  <c r="AY122" i="51" s="1"/>
  <c r="Z122" i="51"/>
  <c r="AZ122" i="51" s="1"/>
  <c r="U122" i="51"/>
  <c r="AE122" i="51" a="1"/>
  <c r="AE122" i="51" s="1"/>
  <c r="AS96" i="51"/>
  <c r="AF96" i="51" s="1"/>
  <c r="U88" i="51"/>
  <c r="AA96" i="51"/>
  <c r="U33" i="51"/>
  <c r="W65" i="51"/>
  <c r="S93" i="51"/>
  <c r="W33" i="51"/>
  <c r="V128" i="51"/>
  <c r="AY128" i="51" s="1"/>
  <c r="Y128" i="51"/>
  <c r="U128" i="51"/>
  <c r="Z128" i="51"/>
  <c r="AZ128" i="51" s="1"/>
  <c r="S128" i="51"/>
  <c r="AB128" i="51"/>
  <c r="AA128" i="51"/>
  <c r="R128" i="51"/>
  <c r="W128" i="51"/>
  <c r="AE128" i="51" a="1"/>
  <c r="AE128" i="51" s="1"/>
  <c r="AD128" i="51" s="1"/>
  <c r="AC128" i="51" s="1"/>
  <c r="P128" i="51"/>
  <c r="Q128" i="51"/>
  <c r="BA128" i="51" s="1"/>
  <c r="BB128" i="51" s="1"/>
  <c r="AU22" i="51"/>
  <c r="AV39" i="51" s="1"/>
  <c r="V22" i="51"/>
  <c r="AY22" i="51" s="1"/>
  <c r="P22" i="51"/>
  <c r="Z22" i="51"/>
  <c r="AZ22" i="51" s="1"/>
  <c r="R22" i="51"/>
  <c r="AB22" i="51"/>
  <c r="Q22" i="51"/>
  <c r="BA22" i="51" s="1"/>
  <c r="S22" i="51"/>
  <c r="AS129" i="51"/>
  <c r="AF129" i="51" s="1"/>
  <c r="S96" i="51"/>
  <c r="BB35" i="51"/>
  <c r="S33" i="51"/>
  <c r="R65" i="51"/>
  <c r="W81" i="51"/>
  <c r="R81" i="51"/>
  <c r="AB81" i="51"/>
  <c r="U81" i="51"/>
  <c r="P81" i="51"/>
  <c r="AE81" i="51" a="1"/>
  <c r="AE81" i="51" s="1"/>
  <c r="Z81" i="51"/>
  <c r="AZ81" i="51" s="1"/>
  <c r="AA81" i="51"/>
  <c r="Y81" i="51"/>
  <c r="AD122" i="51"/>
  <c r="AC122" i="51" s="1"/>
  <c r="U65" i="51"/>
  <c r="P33" i="51"/>
  <c r="AS93" i="51"/>
  <c r="AF93" i="51" s="1"/>
  <c r="AD93" i="51" s="1"/>
  <c r="AC93" i="51" s="1"/>
  <c r="AS125" i="51"/>
  <c r="AF125" i="51" s="1"/>
  <c r="AD81" i="51"/>
  <c r="AC81" i="51" s="1"/>
  <c r="Y96" i="51"/>
  <c r="V33" i="51"/>
  <c r="AY33" i="51" s="1"/>
  <c r="Y65" i="51"/>
  <c r="Z84" i="51"/>
  <c r="AZ84" i="51" s="1"/>
  <c r="BB84" i="51" s="1"/>
  <c r="S84" i="51"/>
  <c r="AB84" i="51"/>
  <c r="AA84" i="51"/>
  <c r="U84" i="51"/>
  <c r="S7" i="52"/>
  <c r="Y7" i="52"/>
  <c r="P7" i="52"/>
  <c r="BB112" i="52"/>
  <c r="U99" i="52"/>
  <c r="S63" i="52"/>
  <c r="Z46" i="52"/>
  <c r="AZ46" i="52" s="1"/>
  <c r="S46" i="52"/>
  <c r="Q99" i="52"/>
  <c r="BA99" i="52" s="1"/>
  <c r="BB99" i="52" s="1"/>
  <c r="R72" i="52"/>
  <c r="Z72" i="52"/>
  <c r="AZ72" i="52" s="1"/>
  <c r="Q92" i="52"/>
  <c r="BA92" i="52" s="1"/>
  <c r="U92" i="52"/>
  <c r="R92" i="52"/>
  <c r="P92" i="52"/>
  <c r="S92" i="52"/>
  <c r="Y46" i="52"/>
  <c r="AE13" i="52" a="1"/>
  <c r="AE13" i="52" s="1"/>
  <c r="AD13" i="52" s="1"/>
  <c r="AC13" i="52" s="1"/>
  <c r="AE63" i="52" a="1"/>
  <c r="AE63" i="52" s="1"/>
  <c r="AD63" i="52" s="1"/>
  <c r="AC63" i="52" s="1"/>
  <c r="BB16" i="52"/>
  <c r="AE7" i="52" a="1"/>
  <c r="AE7" i="52" s="1"/>
  <c r="U7" i="52"/>
  <c r="V99" i="52"/>
  <c r="AY99" i="52" s="1"/>
  <c r="AB63" i="52"/>
  <c r="Y13" i="52"/>
  <c r="Q46" i="52"/>
  <c r="BA46" i="52" s="1"/>
  <c r="AU46" i="52"/>
  <c r="AV47" i="52" s="1"/>
  <c r="AA106" i="52"/>
  <c r="Q106" i="52"/>
  <c r="BA106" i="52" s="1"/>
  <c r="Z106" i="52"/>
  <c r="AZ106" i="52" s="1"/>
  <c r="BB106" i="52" s="1"/>
  <c r="AS106" i="52"/>
  <c r="AF106" i="52" s="1"/>
  <c r="P106" i="52"/>
  <c r="S106" i="52"/>
  <c r="R106" i="52"/>
  <c r="P36" i="52"/>
  <c r="AA36" i="52"/>
  <c r="S36" i="52"/>
  <c r="W36" i="52"/>
  <c r="Y36" i="52"/>
  <c r="V36" i="52"/>
  <c r="AY36" i="52" s="1"/>
  <c r="AE36" i="52" a="1"/>
  <c r="AE36" i="52" s="1"/>
  <c r="U36" i="52"/>
  <c r="AU36" i="52"/>
  <c r="Q36" i="52"/>
  <c r="BA36" i="52" s="1"/>
  <c r="BB36" i="52" s="1"/>
  <c r="AB36" i="52"/>
  <c r="R36" i="52"/>
  <c r="Z36" i="52"/>
  <c r="AZ36" i="52" s="1"/>
  <c r="Q22" i="52"/>
  <c r="BA22" i="52" s="1"/>
  <c r="BB22" i="52" s="1"/>
  <c r="AA13" i="52"/>
  <c r="AS99" i="52"/>
  <c r="AF99" i="52" s="1"/>
  <c r="Q7" i="52"/>
  <c r="BA7" i="52" s="1"/>
  <c r="BB7" i="52" s="1"/>
  <c r="AB99" i="52"/>
  <c r="Y99" i="52"/>
  <c r="Z63" i="52"/>
  <c r="AZ63" i="52" s="1"/>
  <c r="Y63" i="52"/>
  <c r="Z13" i="52"/>
  <c r="AZ13" i="52" s="1"/>
  <c r="V46" i="52"/>
  <c r="AY46" i="52" s="1"/>
  <c r="AA11" i="52"/>
  <c r="P11" i="52"/>
  <c r="R11" i="52"/>
  <c r="AE46" i="52" a="1"/>
  <c r="AE46" i="52" s="1"/>
  <c r="AD46" i="52" s="1"/>
  <c r="AC46" i="52" s="1"/>
  <c r="U63" i="52"/>
  <c r="AA127" i="52"/>
  <c r="AA7" i="52"/>
  <c r="BB46" i="52"/>
  <c r="S99" i="52"/>
  <c r="AE99" i="52" a="1"/>
  <c r="AE99" i="52" s="1"/>
  <c r="V63" i="52"/>
  <c r="AY63" i="52" s="1"/>
  <c r="BB63" i="52" s="1"/>
  <c r="V13" i="52"/>
  <c r="AY13" i="52" s="1"/>
  <c r="BB94" i="52"/>
  <c r="R46" i="52"/>
  <c r="Z88" i="52"/>
  <c r="AZ88" i="52" s="1"/>
  <c r="AE88" i="52" a="1"/>
  <c r="AE88" i="52" s="1"/>
  <c r="S88" i="52"/>
  <c r="V88" i="52"/>
  <c r="AY88" i="52" s="1"/>
  <c r="Y88" i="52"/>
  <c r="U88" i="52"/>
  <c r="AA88" i="52"/>
  <c r="AB88" i="52"/>
  <c r="R88" i="52"/>
  <c r="P88" i="52"/>
  <c r="Q88" i="52"/>
  <c r="BA88" i="52" s="1"/>
  <c r="BB88" i="52" s="1"/>
  <c r="W88" i="52"/>
  <c r="R63" i="52"/>
  <c r="U13" i="52"/>
  <c r="Z7" i="52"/>
  <c r="AZ7" i="52" s="1"/>
  <c r="P99" i="52"/>
  <c r="AU63" i="52"/>
  <c r="AV120" i="52" s="1"/>
  <c r="W46" i="52"/>
  <c r="U43" i="52"/>
  <c r="Y43" i="52"/>
  <c r="Z43" i="52"/>
  <c r="AZ43" i="52" s="1"/>
  <c r="V43" i="52"/>
  <c r="AY43" i="52" s="1"/>
  <c r="S43" i="52"/>
  <c r="AB43" i="52"/>
  <c r="R43" i="52"/>
  <c r="Q43" i="52"/>
  <c r="BA43" i="52" s="1"/>
  <c r="P43" i="52"/>
  <c r="AU43" i="52"/>
  <c r="AV104" i="52" s="1"/>
  <c r="AA43" i="52"/>
  <c r="W43" i="52"/>
  <c r="Y106" i="52"/>
  <c r="AV59" i="52"/>
  <c r="AS100" i="52"/>
  <c r="AF100" i="52" s="1"/>
  <c r="AA99" i="52"/>
  <c r="Q63" i="52"/>
  <c r="BA63" i="52" s="1"/>
  <c r="R123" i="52"/>
  <c r="U123" i="52"/>
  <c r="AB123" i="52"/>
  <c r="W123" i="52"/>
  <c r="S123" i="52"/>
  <c r="Z123" i="52"/>
  <c r="AZ123" i="52" s="1"/>
  <c r="AS123" i="52"/>
  <c r="AF123" i="52" s="1"/>
  <c r="Y123" i="52"/>
  <c r="V123" i="52"/>
  <c r="AY123" i="52" s="1"/>
  <c r="P123" i="52"/>
  <c r="Q123" i="52"/>
  <c r="BA123" i="52" s="1"/>
  <c r="AA123" i="52"/>
  <c r="U68" i="53"/>
  <c r="AB68" i="53"/>
  <c r="W68" i="53"/>
  <c r="S68" i="53"/>
  <c r="AD110" i="53"/>
  <c r="AC110" i="53" s="1"/>
  <c r="S29" i="53"/>
  <c r="R68" i="53"/>
  <c r="Z93" i="53"/>
  <c r="AZ93" i="53" s="1"/>
  <c r="R93" i="53"/>
  <c r="R42" i="53"/>
  <c r="U42" i="53"/>
  <c r="Q42" i="53"/>
  <c r="BA42" i="53" s="1"/>
  <c r="BB42" i="53" s="1"/>
  <c r="AE42" i="53" a="1"/>
  <c r="AE42" i="53" s="1"/>
  <c r="AB42" i="53"/>
  <c r="AU42" i="53"/>
  <c r="AV115" i="53" s="1"/>
  <c r="A115" i="53" s="1"/>
  <c r="P42" i="53"/>
  <c r="AA42" i="53"/>
  <c r="V42" i="53"/>
  <c r="AY42" i="53" s="1"/>
  <c r="Y42" i="53"/>
  <c r="S42" i="53"/>
  <c r="W42" i="53"/>
  <c r="Z42" i="53"/>
  <c r="AZ42" i="53" s="1"/>
  <c r="P66" i="53"/>
  <c r="Q66" i="53"/>
  <c r="BA66" i="53" s="1"/>
  <c r="AB66" i="53"/>
  <c r="S11" i="53"/>
  <c r="AE11" i="53" a="1"/>
  <c r="AE11" i="53" s="1"/>
  <c r="AA11" i="53"/>
  <c r="Z11" i="53"/>
  <c r="AZ11" i="53" s="1"/>
  <c r="Q11" i="53"/>
  <c r="BA11" i="53" s="1"/>
  <c r="BB11" i="53" s="1"/>
  <c r="V11" i="53"/>
  <c r="AY11" i="53" s="1"/>
  <c r="Y11" i="53"/>
  <c r="AU11" i="53"/>
  <c r="AV30" i="53" s="1"/>
  <c r="AB11" i="53"/>
  <c r="W11" i="53"/>
  <c r="R11" i="53"/>
  <c r="P11" i="53"/>
  <c r="U11" i="53"/>
  <c r="AD90" i="53"/>
  <c r="AC90" i="53" s="1"/>
  <c r="AE29" i="53" a="1"/>
  <c r="AE29" i="53" s="1"/>
  <c r="R34" i="53"/>
  <c r="AB34" i="53"/>
  <c r="Z34" i="53"/>
  <c r="AZ34" i="53" s="1"/>
  <c r="P34" i="53"/>
  <c r="S34" i="53"/>
  <c r="Q34" i="53"/>
  <c r="BA34" i="53" s="1"/>
  <c r="AU34" i="53"/>
  <c r="AV95" i="53" s="1"/>
  <c r="Y34" i="53"/>
  <c r="AU28" i="53"/>
  <c r="U28" i="53"/>
  <c r="W28" i="53"/>
  <c r="AE28" i="53" a="1"/>
  <c r="AE28" i="53" s="1"/>
  <c r="AB28" i="53"/>
  <c r="U29" i="53"/>
  <c r="AB29" i="53"/>
  <c r="Z68" i="53"/>
  <c r="AZ68" i="53" s="1"/>
  <c r="BB34" i="53"/>
  <c r="U5" i="53"/>
  <c r="Z5" i="53"/>
  <c r="AZ5" i="53" s="1"/>
  <c r="P5" i="53"/>
  <c r="R5" i="53"/>
  <c r="AB106" i="53"/>
  <c r="AA106" i="53"/>
  <c r="R106" i="53"/>
  <c r="V106" i="53"/>
  <c r="AY106" i="53" s="1"/>
  <c r="AE106" i="53" a="1"/>
  <c r="AE106" i="53" s="1"/>
  <c r="AD106" i="53" s="1"/>
  <c r="AC106" i="53" s="1"/>
  <c r="U106" i="53"/>
  <c r="Q106" i="53"/>
  <c r="BA106" i="53" s="1"/>
  <c r="BB106" i="53" s="1"/>
  <c r="Y106" i="53"/>
  <c r="Z106" i="53"/>
  <c r="AZ106" i="53" s="1"/>
  <c r="W106" i="53"/>
  <c r="P106" i="53"/>
  <c r="S106" i="53"/>
  <c r="W29" i="53"/>
  <c r="Z29" i="53"/>
  <c r="AZ29" i="53" s="1"/>
  <c r="P68" i="53"/>
  <c r="AB98" i="53"/>
  <c r="Z98" i="53"/>
  <c r="AZ98" i="53" s="1"/>
  <c r="BB98" i="53" s="1"/>
  <c r="S98" i="53"/>
  <c r="AS98" i="53"/>
  <c r="AF98" i="53" s="1"/>
  <c r="Q68" i="53"/>
  <c r="BA68" i="53" s="1"/>
  <c r="AE118" i="53" a="1"/>
  <c r="AE118" i="53" s="1"/>
  <c r="AD118" i="53" s="1"/>
  <c r="AC118" i="53" s="1"/>
  <c r="Y68" i="53"/>
  <c r="P58" i="53"/>
  <c r="V58" i="53"/>
  <c r="AY58" i="53" s="1"/>
  <c r="U58" i="53"/>
  <c r="AU58" i="53"/>
  <c r="R58" i="53"/>
  <c r="AA58" i="53"/>
  <c r="Y58" i="53"/>
  <c r="W58" i="53"/>
  <c r="Z58" i="53"/>
  <c r="AZ58" i="53" s="1"/>
  <c r="S58" i="53"/>
  <c r="Q58" i="53"/>
  <c r="BA58" i="53" s="1"/>
  <c r="BB58" i="53" s="1"/>
  <c r="AE58" i="53" a="1"/>
  <c r="AE58" i="53" s="1"/>
  <c r="AB58" i="53"/>
  <c r="AE90" i="53" a="1"/>
  <c r="AE90" i="53" s="1"/>
  <c r="AB90" i="53"/>
  <c r="AA90" i="53"/>
  <c r="V90" i="53"/>
  <c r="AY90" i="53" s="1"/>
  <c r="U90" i="53"/>
  <c r="Q90" i="53"/>
  <c r="BA90" i="53" s="1"/>
  <c r="BB90" i="53" s="1"/>
  <c r="V68" i="53"/>
  <c r="AY68" i="53" s="1"/>
  <c r="BB5" i="53"/>
  <c r="BB51" i="53"/>
  <c r="S74" i="53"/>
  <c r="AB74" i="53"/>
  <c r="S26" i="53"/>
  <c r="W26" i="53"/>
  <c r="AA26" i="53"/>
  <c r="V26" i="53"/>
  <c r="AY26" i="53" s="1"/>
  <c r="Q26" i="53"/>
  <c r="BA26" i="53" s="1"/>
  <c r="BB26" i="53" s="1"/>
  <c r="R26" i="53"/>
  <c r="Y26" i="53"/>
  <c r="P26" i="53"/>
  <c r="AE26" i="53" a="1"/>
  <c r="AE26" i="53" s="1"/>
  <c r="U26" i="53"/>
  <c r="AB26" i="53"/>
  <c r="AU26" i="53"/>
  <c r="Z26" i="53"/>
  <c r="AZ26" i="53" s="1"/>
  <c r="AS82" i="53"/>
  <c r="AF82" i="53" s="1"/>
  <c r="P82" i="53"/>
  <c r="R82" i="53"/>
  <c r="S82" i="53"/>
  <c r="AA82" i="53"/>
  <c r="Y82" i="53"/>
  <c r="V82" i="53"/>
  <c r="AY82" i="53" s="1"/>
  <c r="BB82" i="53" s="1"/>
  <c r="W82" i="53"/>
  <c r="Z82" i="53"/>
  <c r="AZ82" i="53" s="1"/>
  <c r="AB82" i="53"/>
  <c r="Q82" i="53"/>
  <c r="BA82" i="53" s="1"/>
  <c r="U82" i="53"/>
  <c r="BB7" i="54"/>
  <c r="AS76" i="54"/>
  <c r="AF76" i="54" s="1"/>
  <c r="BB60" i="54"/>
  <c r="P52" i="54"/>
  <c r="Q52" i="54"/>
  <c r="BA52" i="54" s="1"/>
  <c r="BB52" i="54" s="1"/>
  <c r="S52" i="54"/>
  <c r="W52" i="54"/>
  <c r="R86" i="54"/>
  <c r="AE86" i="54" a="1"/>
  <c r="AE86" i="54" s="1"/>
  <c r="AB86" i="54"/>
  <c r="R62" i="54"/>
  <c r="Q62" i="54"/>
  <c r="BA62" i="54" s="1"/>
  <c r="P62" i="54"/>
  <c r="AA62" i="54"/>
  <c r="AU62" i="54"/>
  <c r="AV64" i="54" s="1"/>
  <c r="S62" i="54"/>
  <c r="W84" i="54"/>
  <c r="AA84" i="54"/>
  <c r="Z84" i="54"/>
  <c r="AZ84" i="54" s="1"/>
  <c r="U84" i="54"/>
  <c r="Z76" i="54"/>
  <c r="AZ76" i="54" s="1"/>
  <c r="Q76" i="54"/>
  <c r="BA76" i="54" s="1"/>
  <c r="P76" i="54"/>
  <c r="S76" i="54"/>
  <c r="Z38" i="54"/>
  <c r="AZ38" i="54" s="1"/>
  <c r="AU38" i="54"/>
  <c r="AV78" i="54" s="1"/>
  <c r="Y38" i="54"/>
  <c r="AE38" i="54" a="1"/>
  <c r="AE38" i="54" s="1"/>
  <c r="W38" i="54"/>
  <c r="AB38" i="54"/>
  <c r="V38" i="54"/>
  <c r="AY38" i="54" s="1"/>
  <c r="U38" i="54"/>
  <c r="AA38" i="54"/>
  <c r="AE70" i="54" a="1"/>
  <c r="AE70" i="54" s="1"/>
  <c r="S70" i="54"/>
  <c r="AE77" i="54" a="1"/>
  <c r="AE77" i="54" s="1"/>
  <c r="AD77" i="54" s="1"/>
  <c r="AC77" i="54" s="1"/>
  <c r="U76" i="54"/>
  <c r="Y70" i="54"/>
  <c r="Q84" i="54"/>
  <c r="BA84" i="54" s="1"/>
  <c r="BB84" i="54" s="1"/>
  <c r="Y30" i="54"/>
  <c r="AA30" i="54"/>
  <c r="S30" i="54"/>
  <c r="W30" i="54"/>
  <c r="Q30" i="54"/>
  <c r="BA30" i="54" s="1"/>
  <c r="V30" i="54"/>
  <c r="AY30" i="54" s="1"/>
  <c r="BB30" i="54" s="1"/>
  <c r="Z30" i="54"/>
  <c r="AZ30" i="54" s="1"/>
  <c r="U30" i="54"/>
  <c r="P30" i="54"/>
  <c r="R30" i="54"/>
  <c r="AU30" i="54"/>
  <c r="AB30" i="54"/>
  <c r="V76" i="54"/>
  <c r="AY76" i="54" s="1"/>
  <c r="AA108" i="54"/>
  <c r="W108" i="54"/>
  <c r="V108" i="54"/>
  <c r="AY108" i="54" s="1"/>
  <c r="BB108" i="54" s="1"/>
  <c r="AS68" i="54"/>
  <c r="AF68" i="54" s="1"/>
  <c r="AD86" i="54"/>
  <c r="AC86" i="54" s="1"/>
  <c r="Q38" i="54"/>
  <c r="BA38" i="54" s="1"/>
  <c r="BB38" i="54" s="1"/>
  <c r="Z70" i="54"/>
  <c r="AZ70" i="54" s="1"/>
  <c r="AB70" i="54"/>
  <c r="R84" i="54"/>
  <c r="V84" i="54"/>
  <c r="AY84" i="54" s="1"/>
  <c r="BB58" i="54"/>
  <c r="AS77" i="54"/>
  <c r="AF77" i="54" s="1"/>
  <c r="U70" i="54"/>
  <c r="Y84" i="54"/>
  <c r="Q22" i="54"/>
  <c r="BA22" i="54" s="1"/>
  <c r="BB22" i="54" s="1"/>
  <c r="Z22" i="54"/>
  <c r="AZ22" i="54" s="1"/>
  <c r="R22" i="54"/>
  <c r="P22" i="54"/>
  <c r="S22" i="54"/>
  <c r="AA22" i="54"/>
  <c r="Y22" i="54"/>
  <c r="AE22" i="54" a="1"/>
  <c r="AE22" i="54" s="1"/>
  <c r="V22" i="54"/>
  <c r="AY22" i="54" s="1"/>
  <c r="AU22" i="54"/>
  <c r="U22" i="54"/>
  <c r="W22" i="54"/>
  <c r="AB22" i="54"/>
  <c r="U4" i="54"/>
  <c r="Y4" i="54"/>
  <c r="Q4" i="54"/>
  <c r="BA4" i="54" s="1"/>
  <c r="BB4" i="54" s="1"/>
  <c r="S4" i="54"/>
  <c r="AE4" i="54" a="1"/>
  <c r="AE4" i="54" s="1"/>
  <c r="AB4" i="54"/>
  <c r="AU4" i="54"/>
  <c r="AV110" i="54" s="1"/>
  <c r="Z4" i="54"/>
  <c r="AZ4" i="54" s="1"/>
  <c r="R4" i="54"/>
  <c r="W4" i="54"/>
  <c r="AA4" i="54"/>
  <c r="V4" i="54"/>
  <c r="AY4" i="54" s="1"/>
  <c r="P4" i="54"/>
  <c r="V124" i="54"/>
  <c r="AY124" i="54" s="1"/>
  <c r="BB124" i="54" s="1"/>
  <c r="AA124" i="54"/>
  <c r="S124" i="54"/>
  <c r="R124" i="54"/>
  <c r="Y124" i="54"/>
  <c r="AD88" i="54"/>
  <c r="AC88" i="54" s="1"/>
  <c r="BB76" i="54"/>
  <c r="R70" i="54"/>
  <c r="P84" i="54"/>
  <c r="AU6" i="54"/>
  <c r="R6" i="54"/>
  <c r="W6" i="54"/>
  <c r="AA6" i="54"/>
  <c r="AE6" i="54" a="1"/>
  <c r="AE6" i="54" s="1"/>
  <c r="Q6" i="54"/>
  <c r="BA6" i="54" s="1"/>
  <c r="BB6" i="54" s="1"/>
  <c r="AB6" i="54"/>
  <c r="V6" i="54"/>
  <c r="AY6" i="54" s="1"/>
  <c r="Z6" i="54"/>
  <c r="AZ6" i="54" s="1"/>
  <c r="U6" i="54"/>
  <c r="P6" i="54"/>
  <c r="S6" i="54"/>
  <c r="Y6" i="54"/>
  <c r="U92" i="54"/>
  <c r="Q92" i="54"/>
  <c r="BA92" i="54" s="1"/>
  <c r="AA20" i="54"/>
  <c r="AU20" i="54"/>
  <c r="AV28" i="54" s="1"/>
  <c r="Z20" i="54"/>
  <c r="AZ20" i="54" s="1"/>
  <c r="AB20" i="54"/>
  <c r="W20" i="54"/>
  <c r="Y20" i="54"/>
  <c r="AE20" i="54" a="1"/>
  <c r="AE20" i="54" s="1"/>
  <c r="S20" i="54"/>
  <c r="R20" i="54"/>
  <c r="V20" i="54"/>
  <c r="AY20" i="54" s="1"/>
  <c r="Q20" i="54"/>
  <c r="BA20" i="54" s="1"/>
  <c r="BB20" i="54" s="1"/>
  <c r="U20" i="54"/>
  <c r="P20" i="54"/>
  <c r="AS84" i="54"/>
  <c r="AF84" i="54" s="1"/>
  <c r="AD84" i="54" s="1"/>
  <c r="AC84" i="54" s="1"/>
  <c r="AS70" i="54"/>
  <c r="AF70" i="54" s="1"/>
  <c r="R38" i="54"/>
  <c r="V70" i="54"/>
  <c r="AY70" i="54" s="1"/>
  <c r="P70" i="54"/>
  <c r="S101" i="54"/>
  <c r="AE101" i="54" a="1"/>
  <c r="AE101" i="54" s="1"/>
  <c r="AD101" i="54" s="1"/>
  <c r="AC101" i="54" s="1"/>
  <c r="Y101" i="54"/>
  <c r="P101" i="54"/>
  <c r="Q101" i="54"/>
  <c r="BA101" i="54" s="1"/>
  <c r="BB101" i="54" s="1"/>
  <c r="AA70" i="55"/>
  <c r="Q70" i="55"/>
  <c r="BA70" i="55" s="1"/>
  <c r="W70" i="55"/>
  <c r="Z60" i="55"/>
  <c r="AZ60" i="55" s="1"/>
  <c r="Y60" i="55"/>
  <c r="U60" i="55"/>
  <c r="AB60" i="55"/>
  <c r="AE60" i="55" a="1"/>
  <c r="AE60" i="55" s="1"/>
  <c r="AU60" i="55"/>
  <c r="AV6" i="55" s="1"/>
  <c r="P60" i="55"/>
  <c r="AA60" i="55"/>
  <c r="W60" i="55"/>
  <c r="Q60" i="55"/>
  <c r="BA60" i="55" s="1"/>
  <c r="BB60" i="55" s="1"/>
  <c r="W45" i="55"/>
  <c r="Y45" i="55"/>
  <c r="AB45" i="55"/>
  <c r="P45" i="55"/>
  <c r="R45" i="55"/>
  <c r="AA45" i="55"/>
  <c r="AU45" i="55"/>
  <c r="AV105" i="55" s="1"/>
  <c r="S45" i="55"/>
  <c r="Z45" i="55"/>
  <c r="AZ45" i="55" s="1"/>
  <c r="Q45" i="55"/>
  <c r="BA45" i="55" s="1"/>
  <c r="BB45" i="55" s="1"/>
  <c r="AE45" i="55" a="1"/>
  <c r="AE45" i="55" s="1"/>
  <c r="AB101" i="55"/>
  <c r="AS101" i="55"/>
  <c r="AF101" i="55" s="1"/>
  <c r="R101" i="55"/>
  <c r="Y101" i="55"/>
  <c r="V101" i="55"/>
  <c r="AY101" i="55" s="1"/>
  <c r="BB101" i="55" s="1"/>
  <c r="W101" i="55"/>
  <c r="Q101" i="55"/>
  <c r="BA101" i="55" s="1"/>
  <c r="AA101" i="55"/>
  <c r="Z101" i="55"/>
  <c r="AZ101" i="55" s="1"/>
  <c r="AB62" i="55"/>
  <c r="Z62" i="55"/>
  <c r="AZ62" i="55" s="1"/>
  <c r="Q62" i="55"/>
  <c r="BA62" i="55" s="1"/>
  <c r="BB62" i="55" s="1"/>
  <c r="P62" i="55"/>
  <c r="U62" i="55"/>
  <c r="Y62" i="55"/>
  <c r="AE62" i="55" a="1"/>
  <c r="AE62" i="55" s="1"/>
  <c r="R62" i="55"/>
  <c r="V62" i="55"/>
  <c r="AY62" i="55" s="1"/>
  <c r="S62" i="55"/>
  <c r="AA62" i="55"/>
  <c r="W62" i="55"/>
  <c r="U70" i="55"/>
  <c r="AB70" i="55"/>
  <c r="S70" i="55"/>
  <c r="P70" i="55"/>
  <c r="AB92" i="55"/>
  <c r="AE92" i="55" a="1"/>
  <c r="AE92" i="55" s="1"/>
  <c r="S92" i="55"/>
  <c r="W119" i="55"/>
  <c r="Y119" i="55"/>
  <c r="AB119" i="55"/>
  <c r="U119" i="55"/>
  <c r="V119" i="55"/>
  <c r="AY119" i="55" s="1"/>
  <c r="AS92" i="55"/>
  <c r="AF92" i="55" s="1"/>
  <c r="AS78" i="55"/>
  <c r="AF78" i="55" s="1"/>
  <c r="AE119" i="55" a="1"/>
  <c r="AE119" i="55" s="1"/>
  <c r="AD119" i="55" s="1"/>
  <c r="AC119" i="55" s="1"/>
  <c r="S101" i="55"/>
  <c r="AU62" i="55"/>
  <c r="Y41" i="55"/>
  <c r="Y52" i="55"/>
  <c r="AB52" i="55"/>
  <c r="S119" i="55"/>
  <c r="R70" i="55"/>
  <c r="V60" i="55"/>
  <c r="AY60" i="55" s="1"/>
  <c r="Q36" i="55"/>
  <c r="BA36" i="55" s="1"/>
  <c r="AU36" i="55"/>
  <c r="V36" i="55"/>
  <c r="AY36" i="55" s="1"/>
  <c r="S36" i="55"/>
  <c r="P36" i="55"/>
  <c r="S55" i="55"/>
  <c r="Q55" i="55"/>
  <c r="BA55" i="55" s="1"/>
  <c r="V55" i="55"/>
  <c r="AY55" i="55" s="1"/>
  <c r="P55" i="55"/>
  <c r="U55" i="55"/>
  <c r="R55" i="55"/>
  <c r="AA55" i="55"/>
  <c r="W55" i="55"/>
  <c r="Z55" i="55"/>
  <c r="AZ55" i="55" s="1"/>
  <c r="Y55" i="55"/>
  <c r="AU55" i="55"/>
  <c r="AB55" i="55"/>
  <c r="AA29" i="55"/>
  <c r="R29" i="55"/>
  <c r="Q117" i="55"/>
  <c r="BA117" i="55" s="1"/>
  <c r="AA117" i="55"/>
  <c r="P117" i="55"/>
  <c r="AB117" i="55"/>
  <c r="AE52" i="55" a="1"/>
  <c r="AE52" i="55" s="1"/>
  <c r="AD52" i="55" s="1"/>
  <c r="AC52" i="55" s="1"/>
  <c r="AE101" i="55" a="1"/>
  <c r="AE101" i="55" s="1"/>
  <c r="AD101" i="55" s="1"/>
  <c r="AC101" i="55" s="1"/>
  <c r="S87" i="55"/>
  <c r="P92" i="55"/>
  <c r="U41" i="55"/>
  <c r="P52" i="55"/>
  <c r="AS119" i="55"/>
  <c r="AF119" i="55" s="1"/>
  <c r="W92" i="55"/>
  <c r="S60" i="55"/>
  <c r="R84" i="55"/>
  <c r="S84" i="55"/>
  <c r="Z84" i="55"/>
  <c r="AZ84" i="55" s="1"/>
  <c r="P84" i="55"/>
  <c r="W84" i="55"/>
  <c r="AB84" i="55"/>
  <c r="Q84" i="55"/>
  <c r="BA84" i="55" s="1"/>
  <c r="AS84" i="55"/>
  <c r="AF84" i="55" s="1"/>
  <c r="Y84" i="55"/>
  <c r="U84" i="55"/>
  <c r="AA84" i="55"/>
  <c r="V84" i="55"/>
  <c r="AY84" i="55" s="1"/>
  <c r="AE70" i="55" a="1"/>
  <c r="AE70" i="55" s="1"/>
  <c r="AD70" i="55" s="1"/>
  <c r="AC70" i="55" s="1"/>
  <c r="U45" i="55"/>
  <c r="W41" i="55"/>
  <c r="S41" i="55"/>
  <c r="Z52" i="55"/>
  <c r="AZ52" i="55" s="1"/>
  <c r="Q119" i="55"/>
  <c r="BA119" i="55" s="1"/>
  <c r="R52" i="55"/>
  <c r="R60" i="55"/>
  <c r="Z15" i="55"/>
  <c r="AZ15" i="55" s="1"/>
  <c r="Y15" i="55"/>
  <c r="AA15" i="55"/>
  <c r="P15" i="55"/>
  <c r="R85" i="55"/>
  <c r="AA85" i="55"/>
  <c r="Z85" i="55"/>
  <c r="AZ85" i="55" s="1"/>
  <c r="AS85" i="55"/>
  <c r="AF85" i="55" s="1"/>
  <c r="Y85" i="55"/>
  <c r="U85" i="55"/>
  <c r="Q85" i="55"/>
  <c r="BA85" i="55" s="1"/>
  <c r="W85" i="55"/>
  <c r="V85" i="55"/>
  <c r="AY85" i="55" s="1"/>
  <c r="BB85" i="55" s="1"/>
  <c r="AB85" i="55"/>
  <c r="P85" i="55"/>
  <c r="S85" i="55"/>
  <c r="V45" i="55"/>
  <c r="AY45" i="55" s="1"/>
  <c r="Z92" i="55"/>
  <c r="AZ92" i="55" s="1"/>
  <c r="AB41" i="55"/>
  <c r="Q52" i="55"/>
  <c r="BA52" i="55" s="1"/>
  <c r="BB36" i="55"/>
  <c r="AV49" i="55"/>
  <c r="U92" i="55"/>
  <c r="V92" i="55"/>
  <c r="AY92" i="55" s="1"/>
  <c r="BB16" i="55"/>
  <c r="AD96" i="55"/>
  <c r="AC96" i="55" s="1"/>
  <c r="AE41" i="55" a="1"/>
  <c r="AE41" i="55" s="1"/>
  <c r="AD41" i="55" s="1"/>
  <c r="AC41" i="55" s="1"/>
  <c r="AS112" i="55"/>
  <c r="AF112" i="55" s="1"/>
  <c r="BB55" i="55"/>
  <c r="Z41" i="55"/>
  <c r="AZ41" i="55" s="1"/>
  <c r="S52" i="55"/>
  <c r="U52" i="55"/>
  <c r="P119" i="55"/>
  <c r="AS70" i="55"/>
  <c r="AF70" i="55" s="1"/>
  <c r="AU20" i="55"/>
  <c r="AV17" i="55" s="1"/>
  <c r="U20" i="55"/>
  <c r="Q28" i="55"/>
  <c r="BA28" i="55" s="1"/>
  <c r="BB28" i="55" s="1"/>
  <c r="Y28" i="55"/>
  <c r="W28" i="55"/>
  <c r="AB28" i="55"/>
  <c r="Z28" i="55"/>
  <c r="AZ28" i="55" s="1"/>
  <c r="AU28" i="55"/>
  <c r="R28" i="55"/>
  <c r="U28" i="55"/>
  <c r="AA28" i="55"/>
  <c r="AE28" i="55" a="1"/>
  <c r="AE28" i="55" s="1"/>
  <c r="AB127" i="55"/>
  <c r="R127" i="55"/>
  <c r="W127" i="55"/>
  <c r="U127" i="55"/>
  <c r="AA127" i="55"/>
  <c r="Z127" i="55"/>
  <c r="AZ127" i="55" s="1"/>
  <c r="P127" i="55"/>
  <c r="V127" i="55"/>
  <c r="AY127" i="55" s="1"/>
  <c r="S127" i="55"/>
  <c r="AE127" i="55" a="1"/>
  <c r="AE127" i="55" s="1"/>
  <c r="AD127" i="55" s="1"/>
  <c r="AC127" i="55" s="1"/>
  <c r="S93" i="55"/>
  <c r="V93" i="55"/>
  <c r="AY93" i="55" s="1"/>
  <c r="Z93" i="55"/>
  <c r="AZ93" i="55" s="1"/>
  <c r="P93" i="55"/>
  <c r="W93" i="55"/>
  <c r="AB93" i="55"/>
  <c r="Y93" i="55"/>
  <c r="AA93" i="55"/>
  <c r="AE93" i="55" a="1"/>
  <c r="AE93" i="55" s="1"/>
  <c r="AD93" i="55" s="1"/>
  <c r="AC93" i="55" s="1"/>
  <c r="Q93" i="55"/>
  <c r="BA93" i="55" s="1"/>
  <c r="BB93" i="55" s="1"/>
  <c r="R93" i="55"/>
  <c r="U93" i="55"/>
  <c r="AS91" i="55"/>
  <c r="AF91" i="55" s="1"/>
  <c r="U101" i="55"/>
  <c r="V52" i="55"/>
  <c r="AY52" i="55" s="1"/>
  <c r="BB40" i="55"/>
  <c r="Z119" i="55"/>
  <c r="AZ119" i="55" s="1"/>
  <c r="BB119" i="55" s="1"/>
  <c r="V70" i="55"/>
  <c r="AY70" i="55" s="1"/>
  <c r="BB70" i="55" s="1"/>
  <c r="AU44" i="55"/>
  <c r="AV28" i="55" s="1"/>
  <c r="AE44" i="55" a="1"/>
  <c r="AE44" i="55" s="1"/>
  <c r="AB44" i="55"/>
  <c r="AA44" i="55"/>
  <c r="Y44" i="55"/>
  <c r="W44" i="55"/>
  <c r="Z44" i="55"/>
  <c r="AZ44" i="55" s="1"/>
  <c r="U44" i="55"/>
  <c r="W12" i="55"/>
  <c r="AE12" i="55" a="1"/>
  <c r="AE12" i="55" s="1"/>
  <c r="AB12" i="55"/>
  <c r="AA12" i="55"/>
  <c r="Y12" i="55"/>
  <c r="AU12" i="55"/>
  <c r="AV68" i="55" s="1"/>
  <c r="U12" i="55"/>
  <c r="Z12" i="55"/>
  <c r="AZ12" i="55" s="1"/>
  <c r="AU21" i="55"/>
  <c r="S21" i="55"/>
  <c r="V21" i="55"/>
  <c r="AY21" i="55" s="1"/>
  <c r="BB21" i="55" s="1"/>
  <c r="V44" i="56"/>
  <c r="AY44" i="56" s="1"/>
  <c r="BB44" i="56" s="1"/>
  <c r="S44" i="56"/>
  <c r="Q44" i="56"/>
  <c r="BA44" i="56" s="1"/>
  <c r="W76" i="56"/>
  <c r="AA76" i="56"/>
  <c r="Q76" i="56"/>
  <c r="BA76" i="56" s="1"/>
  <c r="V76" i="56"/>
  <c r="AY76" i="56" s="1"/>
  <c r="BB76" i="56" s="1"/>
  <c r="Y76" i="56"/>
  <c r="AA44" i="56"/>
  <c r="Q20" i="56"/>
  <c r="BA20" i="56" s="1"/>
  <c r="BB20" i="56" s="1"/>
  <c r="W20" i="56"/>
  <c r="U20" i="56"/>
  <c r="AS98" i="56"/>
  <c r="AF98" i="56" s="1"/>
  <c r="W35" i="56"/>
  <c r="U76" i="56"/>
  <c r="R44" i="56"/>
  <c r="R76" i="56"/>
  <c r="Z52" i="56"/>
  <c r="AZ52" i="56" s="1"/>
  <c r="W52" i="56"/>
  <c r="AA52" i="56"/>
  <c r="AU52" i="56"/>
  <c r="AV83" i="56" s="1"/>
  <c r="AE52" i="56" a="1"/>
  <c r="AE52" i="56" s="1"/>
  <c r="Y52" i="56"/>
  <c r="U52" i="56"/>
  <c r="AB52" i="56"/>
  <c r="BB60" i="56"/>
  <c r="AS76" i="56"/>
  <c r="AF76" i="56" s="1"/>
  <c r="AB76" i="56"/>
  <c r="P76" i="56"/>
  <c r="AE68" i="56" a="1"/>
  <c r="AE68" i="56" s="1"/>
  <c r="AD68" i="56" s="1"/>
  <c r="AC68" i="56" s="1"/>
  <c r="P68" i="56"/>
  <c r="U68" i="56"/>
  <c r="AB68" i="56"/>
  <c r="S68" i="56"/>
  <c r="Q68" i="56"/>
  <c r="BA68" i="56" s="1"/>
  <c r="BB68" i="56" s="1"/>
  <c r="Y68" i="56"/>
  <c r="AA68" i="56"/>
  <c r="V68" i="56"/>
  <c r="AY68" i="56" s="1"/>
  <c r="R68" i="56"/>
  <c r="W68" i="56"/>
  <c r="Z68" i="56"/>
  <c r="AZ68" i="56" s="1"/>
  <c r="AU12" i="56"/>
  <c r="W12" i="56"/>
  <c r="Q60" i="56"/>
  <c r="BA60" i="56" s="1"/>
  <c r="AU60" i="56"/>
  <c r="AV111" i="56" s="1"/>
  <c r="S60" i="56"/>
  <c r="R60" i="56"/>
  <c r="P60" i="56"/>
  <c r="AU44" i="56"/>
  <c r="AB124" i="56"/>
  <c r="Z124" i="56"/>
  <c r="AZ124" i="56" s="1"/>
  <c r="BB124" i="56" s="1"/>
  <c r="AS77" i="57"/>
  <c r="AF77" i="57" s="1"/>
  <c r="AE88" i="57" a="1"/>
  <c r="AE88" i="57" s="1"/>
  <c r="AD88" i="57" s="1"/>
  <c r="AC88" i="57" s="1"/>
  <c r="AB37" i="57"/>
  <c r="Z88" i="57"/>
  <c r="AZ88" i="57" s="1"/>
  <c r="Z97" i="57"/>
  <c r="AZ97" i="57" s="1"/>
  <c r="R97" i="57"/>
  <c r="W97" i="57"/>
  <c r="U97" i="57"/>
  <c r="AA97" i="57"/>
  <c r="V97" i="57"/>
  <c r="AY97" i="57" s="1"/>
  <c r="Y97" i="57"/>
  <c r="Q97" i="57"/>
  <c r="BA97" i="57" s="1"/>
  <c r="BB97" i="57" s="1"/>
  <c r="AB97" i="57"/>
  <c r="P97" i="57"/>
  <c r="R26" i="57"/>
  <c r="W26" i="57"/>
  <c r="V26" i="57"/>
  <c r="AY26" i="57" s="1"/>
  <c r="AE26" i="57" a="1"/>
  <c r="AE26" i="57" s="1"/>
  <c r="U26" i="57"/>
  <c r="S19" i="57"/>
  <c r="AA19" i="57"/>
  <c r="W19" i="57"/>
  <c r="AB19" i="57"/>
  <c r="P19" i="57"/>
  <c r="Q19" i="57"/>
  <c r="BA19" i="57" s="1"/>
  <c r="V19" i="57"/>
  <c r="AY19" i="57" s="1"/>
  <c r="BB19" i="57" s="1"/>
  <c r="R19" i="57"/>
  <c r="AU19" i="57"/>
  <c r="AV30" i="57" s="1"/>
  <c r="U19" i="57"/>
  <c r="Y19" i="57"/>
  <c r="Z19" i="57"/>
  <c r="AZ19" i="57" s="1"/>
  <c r="AS118" i="57"/>
  <c r="AF118" i="57" s="1"/>
  <c r="R118" i="57"/>
  <c r="P118" i="57"/>
  <c r="V118" i="57"/>
  <c r="AY118" i="57" s="1"/>
  <c r="U118" i="57"/>
  <c r="R73" i="57"/>
  <c r="Q73" i="57"/>
  <c r="BA73" i="57" s="1"/>
  <c r="S73" i="57"/>
  <c r="P73" i="57"/>
  <c r="S88" i="57"/>
  <c r="P88" i="57"/>
  <c r="Q88" i="57"/>
  <c r="BA88" i="57" s="1"/>
  <c r="R88" i="57"/>
  <c r="AS88" i="57"/>
  <c r="AF88" i="57" s="1"/>
  <c r="AS111" i="57"/>
  <c r="AF111" i="57" s="1"/>
  <c r="AS76" i="57"/>
  <c r="AF76" i="57" s="1"/>
  <c r="BB118" i="57"/>
  <c r="AA118" i="57"/>
  <c r="W88" i="57"/>
  <c r="Z118" i="57"/>
  <c r="AZ118" i="57" s="1"/>
  <c r="AA26" i="57"/>
  <c r="W73" i="57"/>
  <c r="Q12" i="57"/>
  <c r="BA12" i="57" s="1"/>
  <c r="BB12" i="57" s="1"/>
  <c r="Z12" i="57"/>
  <c r="AZ12" i="57" s="1"/>
  <c r="AE118" i="57" a="1"/>
  <c r="AE118" i="57" s="1"/>
  <c r="AD118" i="57" s="1"/>
  <c r="AC118" i="57" s="1"/>
  <c r="AA95" i="57"/>
  <c r="AE97" i="57" a="1"/>
  <c r="AE97" i="57" s="1"/>
  <c r="AD97" i="57" s="1"/>
  <c r="AC97" i="57" s="1"/>
  <c r="Y88" i="57"/>
  <c r="Q26" i="57"/>
  <c r="BA26" i="57" s="1"/>
  <c r="BB26" i="57" s="1"/>
  <c r="AB73" i="57"/>
  <c r="P57" i="57"/>
  <c r="S57" i="57"/>
  <c r="R57" i="57"/>
  <c r="AU57" i="57"/>
  <c r="Q57" i="57"/>
  <c r="BA57" i="57" s="1"/>
  <c r="AS92" i="57"/>
  <c r="AF92" i="57" s="1"/>
  <c r="AE19" i="57" a="1"/>
  <c r="AE19" i="57" s="1"/>
  <c r="AD19" i="57" s="1"/>
  <c r="AC19" i="57" s="1"/>
  <c r="Y83" i="57"/>
  <c r="AV109" i="57"/>
  <c r="AA88" i="57"/>
  <c r="AB26" i="57"/>
  <c r="V88" i="57"/>
  <c r="AY88" i="57" s="1"/>
  <c r="BB88" i="57" s="1"/>
  <c r="AA4" i="57"/>
  <c r="U4" i="57"/>
  <c r="Q4" i="57"/>
  <c r="BA4" i="57" s="1"/>
  <c r="S4" i="57"/>
  <c r="Z4" i="57"/>
  <c r="AZ4" i="57" s="1"/>
  <c r="P4" i="57"/>
  <c r="V4" i="57"/>
  <c r="AY4" i="57" s="1"/>
  <c r="BB4" i="57" s="1"/>
  <c r="AB4" i="57"/>
  <c r="AU4" i="57"/>
  <c r="Y4" i="57"/>
  <c r="W4" i="57"/>
  <c r="R4" i="57"/>
  <c r="R28" i="57"/>
  <c r="V28" i="57"/>
  <c r="AY28" i="57" s="1"/>
  <c r="AE28" i="57" a="1"/>
  <c r="AE28" i="57" s="1"/>
  <c r="S28" i="57"/>
  <c r="Y28" i="57"/>
  <c r="Q28" i="57"/>
  <c r="BA28" i="57" s="1"/>
  <c r="BB28" i="57" s="1"/>
  <c r="AA28" i="57"/>
  <c r="P28" i="57"/>
  <c r="W28" i="57"/>
  <c r="P81" i="57"/>
  <c r="Z81" i="57"/>
  <c r="AZ81" i="57" s="1"/>
  <c r="W81" i="57"/>
  <c r="Y81" i="57"/>
  <c r="AB81" i="57"/>
  <c r="U81" i="57"/>
  <c r="S81" i="57"/>
  <c r="V81" i="57"/>
  <c r="AY81" i="57" s="1"/>
  <c r="AA81" i="57"/>
  <c r="AE81" i="57" a="1"/>
  <c r="AE81" i="57" s="1"/>
  <c r="AD81" i="57" s="1"/>
  <c r="AC81" i="57" s="1"/>
  <c r="R81" i="57"/>
  <c r="AS107" i="57"/>
  <c r="AF107" i="57" s="1"/>
  <c r="Q59" i="57"/>
  <c r="BA59" i="57" s="1"/>
  <c r="BB59" i="57" s="1"/>
  <c r="AB88" i="57"/>
  <c r="V73" i="57"/>
  <c r="AY73" i="57" s="1"/>
  <c r="BB73" i="57" s="1"/>
  <c r="V43" i="57"/>
  <c r="AY43" i="57" s="1"/>
  <c r="S43" i="57"/>
  <c r="AE43" i="57" a="1"/>
  <c r="AE43" i="57" s="1"/>
  <c r="AA43" i="57"/>
  <c r="R43" i="57"/>
  <c r="Q43" i="57"/>
  <c r="BA43" i="57" s="1"/>
  <c r="BB43" i="57" s="1"/>
  <c r="AB43" i="57"/>
  <c r="Y43" i="57"/>
  <c r="P43" i="57"/>
  <c r="Z43" i="57"/>
  <c r="AZ43" i="57" s="1"/>
  <c r="U43" i="57"/>
  <c r="W43" i="57"/>
  <c r="AU43" i="57"/>
  <c r="AV92" i="57" s="1"/>
  <c r="Y109" i="57"/>
  <c r="AB109" i="57"/>
  <c r="AE109" i="57" a="1"/>
  <c r="AE109" i="57" s="1"/>
  <c r="AA109" i="57"/>
  <c r="Z109" i="57"/>
  <c r="AZ109" i="57" s="1"/>
  <c r="W109" i="57"/>
  <c r="V109" i="57"/>
  <c r="AY109" i="57" s="1"/>
  <c r="P109" i="57"/>
  <c r="R109" i="57"/>
  <c r="S109" i="57"/>
  <c r="AA20" i="57"/>
  <c r="Q20" i="57"/>
  <c r="BA20" i="57" s="1"/>
  <c r="W20" i="57"/>
  <c r="Z20" i="57"/>
  <c r="AZ20" i="57" s="1"/>
  <c r="BB20" i="57" s="1"/>
  <c r="U20" i="57"/>
  <c r="P20" i="57"/>
  <c r="R20" i="57"/>
  <c r="AD109" i="57"/>
  <c r="AC109" i="57" s="1"/>
  <c r="AS125" i="57"/>
  <c r="AF125" i="57" s="1"/>
  <c r="AE73" i="57" a="1"/>
  <c r="AE73" i="57" s="1"/>
  <c r="AD73" i="57" s="1"/>
  <c r="AC73" i="57" s="1"/>
  <c r="Q118" i="57"/>
  <c r="BA118" i="57" s="1"/>
  <c r="S26" i="57"/>
  <c r="Y118" i="57"/>
  <c r="W80" i="57"/>
  <c r="U80" i="57"/>
  <c r="P80" i="57"/>
  <c r="AA80" i="57"/>
  <c r="Y80" i="57"/>
  <c r="Z80" i="57"/>
  <c r="AZ80" i="57" s="1"/>
  <c r="AB80" i="57"/>
  <c r="AE80" i="57" a="1"/>
  <c r="AE80" i="57" s="1"/>
  <c r="AD80" i="57" s="1"/>
  <c r="AC80" i="57" s="1"/>
  <c r="S35" i="57"/>
  <c r="P35" i="57"/>
  <c r="R35" i="57"/>
  <c r="U35" i="57"/>
  <c r="AU35" i="57"/>
  <c r="Q35" i="57"/>
  <c r="BA35" i="57" s="1"/>
  <c r="AA35" i="57"/>
  <c r="AE46" i="58" a="1"/>
  <c r="AE46" i="58" s="1"/>
  <c r="AD46" i="58" s="1"/>
  <c r="AC46" i="58" s="1"/>
  <c r="AE64" i="58" a="1"/>
  <c r="AE64" i="58" s="1"/>
  <c r="AD64" i="58" s="1"/>
  <c r="AC64" i="58" s="1"/>
  <c r="BB17" i="58"/>
  <c r="S64" i="58"/>
  <c r="AB59" i="58"/>
  <c r="Y89" i="58"/>
  <c r="Z89" i="58"/>
  <c r="AZ89" i="58" s="1"/>
  <c r="AB89" i="58"/>
  <c r="P89" i="58"/>
  <c r="AE89" i="58" a="1"/>
  <c r="AE89" i="58" s="1"/>
  <c r="AD89" i="58" s="1"/>
  <c r="AC89" i="58" s="1"/>
  <c r="W89" i="58"/>
  <c r="V89" i="58"/>
  <c r="AY89" i="58" s="1"/>
  <c r="U89" i="58"/>
  <c r="AA89" i="58"/>
  <c r="R89" i="58"/>
  <c r="Z58" i="58"/>
  <c r="AZ58" i="58" s="1"/>
  <c r="V58" i="58"/>
  <c r="AY58" i="58" s="1"/>
  <c r="BB58" i="58" s="1"/>
  <c r="AB58" i="58"/>
  <c r="AU58" i="58"/>
  <c r="AV24" i="58" s="1"/>
  <c r="R58" i="58"/>
  <c r="U58" i="58"/>
  <c r="Q58" i="58"/>
  <c r="BA58" i="58" s="1"/>
  <c r="AA58" i="58"/>
  <c r="S58" i="58"/>
  <c r="P58" i="58"/>
  <c r="W58" i="58"/>
  <c r="Y58" i="58"/>
  <c r="Z105" i="58"/>
  <c r="AZ105" i="58" s="1"/>
  <c r="Q105" i="58"/>
  <c r="BA105" i="58" s="1"/>
  <c r="BB105" i="58" s="1"/>
  <c r="P105" i="58"/>
  <c r="Y105" i="58"/>
  <c r="AE105" i="58" a="1"/>
  <c r="AE105" i="58" s="1"/>
  <c r="AD105" i="58" s="1"/>
  <c r="AC105" i="58" s="1"/>
  <c r="S105" i="58"/>
  <c r="AB73" i="58"/>
  <c r="Z73" i="58"/>
  <c r="AZ73" i="58" s="1"/>
  <c r="AE73" i="58" a="1"/>
  <c r="AE73" i="58" s="1"/>
  <c r="AA73" i="58"/>
  <c r="U73" i="58"/>
  <c r="Y73" i="58"/>
  <c r="W73" i="58"/>
  <c r="AS81" i="58"/>
  <c r="AF81" i="58" s="1"/>
  <c r="AB81" i="58"/>
  <c r="Z81" i="58"/>
  <c r="AZ81" i="58" s="1"/>
  <c r="W81" i="58"/>
  <c r="Y81" i="58"/>
  <c r="V81" i="58"/>
  <c r="AY81" i="58" s="1"/>
  <c r="S81" i="58"/>
  <c r="R81" i="58"/>
  <c r="U81" i="58"/>
  <c r="P81" i="58"/>
  <c r="AA81" i="58"/>
  <c r="Q81" i="58"/>
  <c r="BA81" i="58" s="1"/>
  <c r="AU43" i="58"/>
  <c r="AV72" i="58" s="1"/>
  <c r="Q43" i="58"/>
  <c r="BA43" i="58" s="1"/>
  <c r="U64" i="58"/>
  <c r="AS114" i="58"/>
  <c r="AF114" i="58" s="1"/>
  <c r="Q64" i="58"/>
  <c r="BA64" i="58" s="1"/>
  <c r="P64" i="58"/>
  <c r="Z59" i="58"/>
  <c r="AZ59" i="58" s="1"/>
  <c r="Z43" i="58"/>
  <c r="AZ43" i="58" s="1"/>
  <c r="BB43" i="58" s="1"/>
  <c r="BB60" i="58"/>
  <c r="U59" i="58"/>
  <c r="AA25" i="58"/>
  <c r="AB25" i="58"/>
  <c r="Q25" i="58"/>
  <c r="BA25" i="58" s="1"/>
  <c r="BB25" i="58" s="1"/>
  <c r="P25" i="58"/>
  <c r="Z25" i="58"/>
  <c r="AZ25" i="58" s="1"/>
  <c r="W25" i="58"/>
  <c r="Y25" i="58"/>
  <c r="S25" i="58"/>
  <c r="V25" i="58"/>
  <c r="AY25" i="58" s="1"/>
  <c r="AU25" i="58"/>
  <c r="AV27" i="58" s="1"/>
  <c r="AE25" i="58" a="1"/>
  <c r="AE25" i="58" s="1"/>
  <c r="U25" i="58"/>
  <c r="R25" i="58"/>
  <c r="P65" i="58"/>
  <c r="AA65" i="58"/>
  <c r="Z65" i="58"/>
  <c r="AZ65" i="58" s="1"/>
  <c r="BB65" i="58" s="1"/>
  <c r="P9" i="58"/>
  <c r="AA9" i="58"/>
  <c r="AB9" i="58"/>
  <c r="Y9" i="58"/>
  <c r="AU9" i="58"/>
  <c r="AV44" i="58" s="1"/>
  <c r="U9" i="58"/>
  <c r="W9" i="58"/>
  <c r="AE9" i="58" a="1"/>
  <c r="AE9" i="58" s="1"/>
  <c r="Z9" i="58"/>
  <c r="AZ9" i="58" s="1"/>
  <c r="R9" i="58"/>
  <c r="V11" i="58"/>
  <c r="AY11" i="58" s="1"/>
  <c r="BB11" i="58" s="1"/>
  <c r="S11" i="58"/>
  <c r="P11" i="58"/>
  <c r="R11" i="58"/>
  <c r="Z11" i="58"/>
  <c r="AZ11" i="58" s="1"/>
  <c r="Q11" i="58"/>
  <c r="BA11" i="58" s="1"/>
  <c r="AU11" i="58"/>
  <c r="AV62" i="58" s="1"/>
  <c r="AS121" i="58"/>
  <c r="AF121" i="58" s="1"/>
  <c r="AA64" i="58"/>
  <c r="AU64" i="58"/>
  <c r="AV98" i="58" s="1"/>
  <c r="BB81" i="58"/>
  <c r="AU59" i="58"/>
  <c r="AB43" i="58"/>
  <c r="AB11" i="58"/>
  <c r="W59" i="58"/>
  <c r="P42" i="58"/>
  <c r="W42" i="58"/>
  <c r="S42" i="58"/>
  <c r="R42" i="58"/>
  <c r="AU42" i="58"/>
  <c r="Q42" i="58"/>
  <c r="BA42" i="58" s="1"/>
  <c r="V42" i="58"/>
  <c r="AY42" i="58" s="1"/>
  <c r="BB42" i="58" s="1"/>
  <c r="Z74" i="58"/>
  <c r="AZ74" i="58" s="1"/>
  <c r="BB74" i="58" s="1"/>
  <c r="AA74" i="58"/>
  <c r="P74" i="58"/>
  <c r="Y74" i="58"/>
  <c r="AB74" i="58"/>
  <c r="S74" i="58"/>
  <c r="Q74" i="58"/>
  <c r="BA74" i="58" s="1"/>
  <c r="Y50" i="58"/>
  <c r="Z50" i="58"/>
  <c r="AZ50" i="58" s="1"/>
  <c r="W50" i="58"/>
  <c r="R50" i="58"/>
  <c r="Q50" i="58"/>
  <c r="BA50" i="58" s="1"/>
  <c r="BB50" i="58" s="1"/>
  <c r="P50" i="58"/>
  <c r="R43" i="58"/>
  <c r="AE81" i="58" a="1"/>
  <c r="AE81" i="58" s="1"/>
  <c r="AD81" i="58" s="1"/>
  <c r="AC81" i="58" s="1"/>
  <c r="AE11" i="58" a="1"/>
  <c r="AE11" i="58" s="1"/>
  <c r="AD11" i="58" s="1"/>
  <c r="AC11" i="58" s="1"/>
  <c r="R64" i="58"/>
  <c r="Q59" i="58"/>
  <c r="BA59" i="58" s="1"/>
  <c r="P43" i="58"/>
  <c r="R73" i="58"/>
  <c r="R57" i="58"/>
  <c r="AU57" i="58"/>
  <c r="AV104" i="58" s="1"/>
  <c r="AA57" i="58"/>
  <c r="V57" i="58"/>
  <c r="AY57" i="58" s="1"/>
  <c r="P57" i="58"/>
  <c r="Q57" i="58"/>
  <c r="BA57" i="58" s="1"/>
  <c r="BB57" i="58" s="1"/>
  <c r="S57" i="58"/>
  <c r="Y57" i="58"/>
  <c r="U57" i="58"/>
  <c r="W57" i="58"/>
  <c r="Z57" i="58"/>
  <c r="AZ57" i="58" s="1"/>
  <c r="AB57" i="58"/>
  <c r="AE57" i="58" a="1"/>
  <c r="AE57" i="58" s="1"/>
  <c r="Q129" i="58"/>
  <c r="BA129" i="58" s="1"/>
  <c r="P129" i="58"/>
  <c r="AS129" i="58"/>
  <c r="AF129" i="58" s="1"/>
  <c r="S129" i="58"/>
  <c r="R129" i="58"/>
  <c r="AD119" i="58"/>
  <c r="AC119" i="58" s="1"/>
  <c r="AE59" i="58" a="1"/>
  <c r="AE59" i="58" s="1"/>
  <c r="AD59" i="58" s="1"/>
  <c r="AC59" i="58" s="1"/>
  <c r="AB64" i="58"/>
  <c r="R59" i="58"/>
  <c r="S43" i="58"/>
  <c r="Y11" i="58"/>
  <c r="V73" i="58"/>
  <c r="AY73" i="58" s="1"/>
  <c r="U99" i="58"/>
  <c r="AE99" i="58" a="1"/>
  <c r="AE99" i="58" s="1"/>
  <c r="AD99" i="58" s="1"/>
  <c r="AC99" i="58" s="1"/>
  <c r="AB99" i="58"/>
  <c r="AA99" i="58"/>
  <c r="Y99" i="58"/>
  <c r="W99" i="58"/>
  <c r="Z99" i="58"/>
  <c r="AZ99" i="58" s="1"/>
  <c r="AE67" i="58" a="1"/>
  <c r="AE67" i="58" s="1"/>
  <c r="AD67" i="58" s="1"/>
  <c r="AC67" i="58" s="1"/>
  <c r="Z67" i="58"/>
  <c r="AZ67" i="58" s="1"/>
  <c r="Y67" i="58"/>
  <c r="W64" i="58"/>
  <c r="Q73" i="58"/>
  <c r="BA73" i="58" s="1"/>
  <c r="BB73" i="58" s="1"/>
  <c r="AS73" i="58"/>
  <c r="AF73" i="58" s="1"/>
  <c r="AD73" i="58" s="1"/>
  <c r="AC73" i="58" s="1"/>
  <c r="AD82" i="58"/>
  <c r="AC82" i="58" s="1"/>
  <c r="V59" i="58"/>
  <c r="AY59" i="58" s="1"/>
  <c r="BB59" i="58" s="1"/>
  <c r="AA59" i="58"/>
  <c r="U43" i="58"/>
  <c r="V43" i="58"/>
  <c r="AY43" i="58" s="1"/>
  <c r="BB76" i="58"/>
  <c r="AA35" i="58"/>
  <c r="AB35" i="58"/>
  <c r="W35" i="58"/>
  <c r="Z35" i="58"/>
  <c r="AZ35" i="58" s="1"/>
  <c r="Y35" i="58"/>
  <c r="AE35" i="58" a="1"/>
  <c r="AE35" i="58" s="1"/>
  <c r="AU35" i="58"/>
  <c r="AV101" i="58" s="1"/>
  <c r="U35" i="58"/>
  <c r="BB46" i="59"/>
  <c r="W27" i="59"/>
  <c r="Z63" i="59"/>
  <c r="AZ63" i="59" s="1"/>
  <c r="V63" i="59"/>
  <c r="AY63" i="59" s="1"/>
  <c r="AB108" i="59"/>
  <c r="AE108" i="59" a="1"/>
  <c r="AE108" i="59" s="1"/>
  <c r="Y108" i="59"/>
  <c r="AA108" i="59"/>
  <c r="Z108" i="59"/>
  <c r="AZ108" i="59" s="1"/>
  <c r="Q108" i="59"/>
  <c r="BA108" i="59" s="1"/>
  <c r="BB108" i="59" s="1"/>
  <c r="W108" i="59"/>
  <c r="U108" i="59"/>
  <c r="V108" i="59"/>
  <c r="AY108" i="59" s="1"/>
  <c r="S108" i="59"/>
  <c r="V82" i="59"/>
  <c r="AY82" i="59" s="1"/>
  <c r="BB82" i="59" s="1"/>
  <c r="AS82" i="59"/>
  <c r="AF82" i="59" s="1"/>
  <c r="U82" i="59"/>
  <c r="Y82" i="59"/>
  <c r="W82" i="59"/>
  <c r="Q82" i="59"/>
  <c r="BA82" i="59" s="1"/>
  <c r="Q27" i="59"/>
  <c r="BA27" i="59" s="1"/>
  <c r="BB27" i="59" s="1"/>
  <c r="R27" i="59"/>
  <c r="W63" i="59"/>
  <c r="AA63" i="59"/>
  <c r="Y97" i="59"/>
  <c r="P97" i="59"/>
  <c r="S97" i="59"/>
  <c r="Z95" i="59"/>
  <c r="AZ95" i="59" s="1"/>
  <c r="P95" i="59"/>
  <c r="AB95" i="59"/>
  <c r="W95" i="59"/>
  <c r="R95" i="59"/>
  <c r="AE95" i="59" a="1"/>
  <c r="AE95" i="59" s="1"/>
  <c r="AD95" i="59" s="1"/>
  <c r="AC95" i="59" s="1"/>
  <c r="Y95" i="59"/>
  <c r="AU43" i="59"/>
  <c r="Z43" i="59"/>
  <c r="AZ43" i="59" s="1"/>
  <c r="R43" i="59"/>
  <c r="Y43" i="59"/>
  <c r="V43" i="59"/>
  <c r="AY43" i="59" s="1"/>
  <c r="AA27" i="59"/>
  <c r="Z27" i="59"/>
  <c r="AZ27" i="59" s="1"/>
  <c r="AB27" i="59"/>
  <c r="U63" i="59"/>
  <c r="Y63" i="59"/>
  <c r="V115" i="59"/>
  <c r="AY115" i="59" s="1"/>
  <c r="BB115" i="59" s="1"/>
  <c r="W38" i="59"/>
  <c r="AU38" i="59"/>
  <c r="AV90" i="59" s="1"/>
  <c r="Y38" i="59"/>
  <c r="V38" i="59"/>
  <c r="AY38" i="59" s="1"/>
  <c r="AB38" i="59"/>
  <c r="P38" i="59"/>
  <c r="Z38" i="59"/>
  <c r="AZ38" i="59" s="1"/>
  <c r="S38" i="59"/>
  <c r="U38" i="59"/>
  <c r="Q38" i="59"/>
  <c r="BA38" i="59" s="1"/>
  <c r="AA38" i="59"/>
  <c r="R38" i="59"/>
  <c r="Q6" i="59"/>
  <c r="BA6" i="59" s="1"/>
  <c r="W6" i="59"/>
  <c r="P6" i="59"/>
  <c r="R6" i="59"/>
  <c r="S6" i="59"/>
  <c r="AU6" i="59"/>
  <c r="Y3" i="59"/>
  <c r="U3" i="59"/>
  <c r="V3" i="59"/>
  <c r="AY3" i="59" s="1"/>
  <c r="AU3" i="59"/>
  <c r="AV37" i="59" s="1"/>
  <c r="Z3" i="59"/>
  <c r="AZ3" i="59" s="1"/>
  <c r="S3" i="59"/>
  <c r="R3" i="59"/>
  <c r="W3" i="59"/>
  <c r="P3" i="59"/>
  <c r="AB3" i="59"/>
  <c r="AA3" i="59"/>
  <c r="Q3" i="59"/>
  <c r="BA3" i="59" s="1"/>
  <c r="P37" i="59"/>
  <c r="Y37" i="59"/>
  <c r="Z37" i="59"/>
  <c r="AZ37" i="59" s="1"/>
  <c r="U37" i="59"/>
  <c r="V37" i="59"/>
  <c r="AY37" i="59" s="1"/>
  <c r="W37" i="59"/>
  <c r="R37" i="59"/>
  <c r="AU37" i="59"/>
  <c r="AA37" i="59"/>
  <c r="S37" i="59"/>
  <c r="AB37" i="59"/>
  <c r="Q37" i="59"/>
  <c r="BA37" i="59" s="1"/>
  <c r="W61" i="59"/>
  <c r="AE61" i="59" a="1"/>
  <c r="AE61" i="59" s="1"/>
  <c r="U61" i="59"/>
  <c r="Y61" i="59"/>
  <c r="AU61" i="59"/>
  <c r="AV16" i="59" s="1"/>
  <c r="AA61" i="59"/>
  <c r="AB61" i="59"/>
  <c r="Z61" i="59"/>
  <c r="AZ61" i="59" s="1"/>
  <c r="AA115" i="59"/>
  <c r="AB46" i="59"/>
  <c r="AU46" i="59"/>
  <c r="AE46" i="59" a="1"/>
  <c r="AE46" i="59" s="1"/>
  <c r="AU30" i="59"/>
  <c r="AE30" i="59" a="1"/>
  <c r="AE30" i="59" s="1"/>
  <c r="AB30" i="59"/>
  <c r="R30" i="59"/>
  <c r="Q30" i="59"/>
  <c r="BA30" i="59" s="1"/>
  <c r="BB30" i="59" s="1"/>
  <c r="V30" i="59"/>
  <c r="AY30" i="59" s="1"/>
  <c r="U30" i="59"/>
  <c r="Z30" i="59"/>
  <c r="AZ30" i="59" s="1"/>
  <c r="S30" i="59"/>
  <c r="W30" i="59"/>
  <c r="P30" i="59"/>
  <c r="Y30" i="59"/>
  <c r="AA30" i="59"/>
  <c r="S63" i="59"/>
  <c r="R63" i="59"/>
  <c r="Q63" i="59"/>
  <c r="BA63" i="59" s="1"/>
  <c r="BB63" i="59" s="1"/>
  <c r="AD90" i="59"/>
  <c r="AC90" i="59" s="1"/>
  <c r="AU63" i="59"/>
  <c r="BB84" i="59"/>
  <c r="Z44" i="59"/>
  <c r="AZ44" i="59" s="1"/>
  <c r="S44" i="59"/>
  <c r="AA44" i="59"/>
  <c r="AE44" i="59" a="1"/>
  <c r="AE44" i="59" s="1"/>
  <c r="AB44" i="59"/>
  <c r="R44" i="59"/>
  <c r="U44" i="59"/>
  <c r="Y44" i="59"/>
  <c r="W116" i="59"/>
  <c r="U116" i="59"/>
  <c r="S116" i="59"/>
  <c r="R116" i="59"/>
  <c r="Y116" i="59"/>
  <c r="P116" i="59"/>
  <c r="Q116" i="59"/>
  <c r="BA116" i="59" s="1"/>
  <c r="AS116" i="59"/>
  <c r="AF116" i="59" s="1"/>
  <c r="V116" i="59"/>
  <c r="AY116" i="59" s="1"/>
  <c r="BB116" i="59" s="1"/>
  <c r="AB116" i="59"/>
  <c r="AA116" i="59"/>
  <c r="AU27" i="59"/>
  <c r="AV101" i="59" s="1"/>
  <c r="V27" i="59"/>
  <c r="AY27" i="59" s="1"/>
  <c r="AE27" i="59" a="1"/>
  <c r="AE27" i="59" s="1"/>
  <c r="S27" i="59"/>
  <c r="Q4" i="59"/>
  <c r="BA4" i="59" s="1"/>
  <c r="S4" i="59"/>
  <c r="R4" i="59"/>
  <c r="AU4" i="59"/>
  <c r="Z4" i="59"/>
  <c r="AZ4" i="59" s="1"/>
  <c r="P4" i="59"/>
  <c r="U4" i="59"/>
  <c r="V4" i="59"/>
  <c r="AY4" i="59" s="1"/>
  <c r="AA4" i="59"/>
  <c r="AB4" i="59"/>
  <c r="Y27" i="59"/>
  <c r="AE63" i="59" a="1"/>
  <c r="AE63" i="59" s="1"/>
  <c r="S12" i="59"/>
  <c r="AB12" i="59"/>
  <c r="Z12" i="59"/>
  <c r="AZ12" i="59" s="1"/>
  <c r="AA12" i="59"/>
  <c r="R12" i="59"/>
  <c r="AE12" i="59" a="1"/>
  <c r="AE12" i="59" s="1"/>
  <c r="P12" i="59"/>
  <c r="Q12" i="59"/>
  <c r="BA12" i="59" s="1"/>
  <c r="BB12" i="59" s="1"/>
  <c r="AU12" i="59"/>
  <c r="AV19" i="59" s="1"/>
  <c r="U12" i="59"/>
  <c r="V12" i="59"/>
  <c r="AY12" i="59" s="1"/>
  <c r="Y12" i="59"/>
  <c r="W12" i="59"/>
  <c r="R14" i="59"/>
  <c r="V14" i="59"/>
  <c r="AY14" i="59" s="1"/>
  <c r="AU14" i="59"/>
  <c r="AV8" i="59" s="1"/>
  <c r="Z14" i="59"/>
  <c r="AZ14" i="59" s="1"/>
  <c r="P14" i="59"/>
  <c r="U14" i="59"/>
  <c r="S14" i="59"/>
  <c r="Y14" i="59"/>
  <c r="AE14" i="59" a="1"/>
  <c r="AE14" i="59" s="1"/>
  <c r="W14" i="59"/>
  <c r="AA14" i="59"/>
  <c r="Q14" i="59"/>
  <c r="BA14" i="59" s="1"/>
  <c r="BB14" i="59" s="1"/>
  <c r="AB14" i="59"/>
  <c r="P115" i="59"/>
  <c r="Y115" i="59"/>
  <c r="W115" i="59"/>
  <c r="S115" i="59"/>
  <c r="Q115" i="59"/>
  <c r="BA115" i="59" s="1"/>
  <c r="AS115" i="59"/>
  <c r="AF115" i="59" s="1"/>
  <c r="R115" i="59"/>
  <c r="U115" i="59"/>
  <c r="R59" i="59"/>
  <c r="U59" i="59"/>
  <c r="Z59" i="59"/>
  <c r="AZ59" i="59" s="1"/>
  <c r="P59" i="59"/>
  <c r="S59" i="59"/>
  <c r="W59" i="59"/>
  <c r="AU59" i="59"/>
  <c r="AV29" i="59" s="1"/>
  <c r="V59" i="59"/>
  <c r="AY59" i="59" s="1"/>
  <c r="AA59" i="59"/>
  <c r="AE59" i="59" a="1"/>
  <c r="AE59" i="59" s="1"/>
  <c r="Q59" i="59"/>
  <c r="BA59" i="59" s="1"/>
  <c r="BB59" i="59" s="1"/>
  <c r="Y59" i="59"/>
  <c r="AB59" i="59"/>
  <c r="S5" i="59"/>
  <c r="Y5" i="59"/>
  <c r="U5" i="59"/>
  <c r="Q5" i="59"/>
  <c r="BA5" i="59" s="1"/>
  <c r="AB5" i="59"/>
  <c r="R5" i="59"/>
  <c r="W45" i="59"/>
  <c r="AE45" i="59" a="1"/>
  <c r="AE45" i="59" s="1"/>
  <c r="Q45" i="59"/>
  <c r="BA45" i="59" s="1"/>
  <c r="BB45" i="59" s="1"/>
  <c r="P45" i="59"/>
  <c r="AU45" i="59"/>
  <c r="AV73" i="59" s="1"/>
  <c r="Y45" i="59"/>
  <c r="V45" i="59"/>
  <c r="AY45" i="59" s="1"/>
  <c r="U87" i="59"/>
  <c r="V87" i="59"/>
  <c r="AY87" i="59" s="1"/>
  <c r="AA87" i="59"/>
  <c r="Y87" i="59"/>
  <c r="S87" i="59"/>
  <c r="R87" i="59"/>
  <c r="Z87" i="59"/>
  <c r="AZ87" i="59" s="1"/>
  <c r="AS87" i="59"/>
  <c r="AF87" i="59" s="1"/>
  <c r="AB87" i="59"/>
  <c r="P87" i="59"/>
  <c r="Q87" i="59"/>
  <c r="BA87" i="59" s="1"/>
  <c r="W87" i="59"/>
  <c r="Y112" i="59"/>
  <c r="AE112" i="59" a="1"/>
  <c r="AE112" i="59" s="1"/>
  <c r="S112" i="59"/>
  <c r="AA112" i="59"/>
  <c r="Q112" i="59"/>
  <c r="BA112" i="59" s="1"/>
  <c r="BB112" i="59" s="1"/>
  <c r="U112" i="59"/>
  <c r="R112" i="59"/>
  <c r="V112" i="59"/>
  <c r="AY112" i="59" s="1"/>
  <c r="W112" i="59"/>
  <c r="AB112" i="59"/>
  <c r="P112" i="59"/>
  <c r="Z112" i="59"/>
  <c r="AZ112" i="59" s="1"/>
  <c r="AU23" i="59"/>
  <c r="AV115" i="59" s="1"/>
  <c r="R23" i="59"/>
  <c r="Q23" i="59"/>
  <c r="BA23" i="59" s="1"/>
  <c r="U23" i="59"/>
  <c r="P23" i="59"/>
  <c r="AB23" i="59"/>
  <c r="AA23" i="59"/>
  <c r="Z23" i="59"/>
  <c r="AZ23" i="59" s="1"/>
  <c r="Y23" i="59"/>
  <c r="S23" i="59"/>
  <c r="W23" i="59"/>
  <c r="V23" i="59"/>
  <c r="AY23" i="59" s="1"/>
  <c r="AB96" i="59"/>
  <c r="Z96" i="59"/>
  <c r="AZ96" i="59" s="1"/>
  <c r="U96" i="59"/>
  <c r="V96" i="59"/>
  <c r="AY96" i="59" s="1"/>
  <c r="Q96" i="59"/>
  <c r="BA96" i="59" s="1"/>
  <c r="BB96" i="59" s="1"/>
  <c r="AA96" i="59"/>
  <c r="S96" i="59"/>
  <c r="R96" i="59"/>
  <c r="Y96" i="59"/>
  <c r="AE96" i="59" a="1"/>
  <c r="AE96" i="59" s="1"/>
  <c r="W96" i="59"/>
  <c r="P96" i="59"/>
  <c r="P49" i="59"/>
  <c r="W49" i="59"/>
  <c r="AE49" i="59" a="1"/>
  <c r="AE49" i="59" s="1"/>
  <c r="Y49" i="59"/>
  <c r="Q49" i="59"/>
  <c r="BA49" i="59" s="1"/>
  <c r="BB49" i="59" s="1"/>
  <c r="U49" i="59"/>
  <c r="AB49" i="59"/>
  <c r="AA49" i="59"/>
  <c r="R49" i="59"/>
  <c r="V49" i="59"/>
  <c r="AY49" i="59" s="1"/>
  <c r="AU49" i="59"/>
  <c r="S49" i="59"/>
  <c r="Z49" i="59"/>
  <c r="AZ49" i="59" s="1"/>
  <c r="Y42" i="59"/>
  <c r="W42" i="59"/>
  <c r="S42" i="59"/>
  <c r="V42" i="59"/>
  <c r="AY42" i="59" s="1"/>
  <c r="AB42" i="59"/>
  <c r="AU42" i="59"/>
  <c r="R42" i="59"/>
  <c r="U42" i="59"/>
  <c r="P42" i="59"/>
  <c r="AA42" i="59"/>
  <c r="Z42" i="59"/>
  <c r="AZ42" i="59" s="1"/>
  <c r="AE42" i="59" a="1"/>
  <c r="AE42" i="59" s="1"/>
  <c r="Q42" i="59"/>
  <c r="BA42" i="59" s="1"/>
  <c r="BB42" i="59" s="1"/>
  <c r="Y67" i="59"/>
  <c r="W67" i="59"/>
  <c r="AS67" i="59"/>
  <c r="AF67" i="59" s="1"/>
  <c r="Z67" i="59"/>
  <c r="AZ67" i="59" s="1"/>
  <c r="S67" i="59"/>
  <c r="V67" i="59"/>
  <c r="AY67" i="59" s="1"/>
  <c r="BB67" i="59" s="1"/>
  <c r="AB67" i="59"/>
  <c r="R67" i="59"/>
  <c r="U67" i="59"/>
  <c r="P67" i="59"/>
  <c r="Q67" i="59"/>
  <c r="BA67" i="59" s="1"/>
  <c r="AA67" i="59"/>
  <c r="V17" i="59"/>
  <c r="AY17" i="59" s="1"/>
  <c r="S17" i="59"/>
  <c r="P17" i="59"/>
  <c r="Z17" i="59"/>
  <c r="AZ17" i="59" s="1"/>
  <c r="AE17" i="59" a="1"/>
  <c r="AE17" i="59" s="1"/>
  <c r="R17" i="59"/>
  <c r="U17" i="59"/>
  <c r="AA17" i="59"/>
  <c r="W17" i="59"/>
  <c r="AB17" i="59"/>
  <c r="Y17" i="59"/>
  <c r="Q17" i="59"/>
  <c r="BA17" i="59" s="1"/>
  <c r="AU17" i="59"/>
  <c r="AS76" i="59"/>
  <c r="AF76" i="59" s="1"/>
  <c r="AS112" i="59"/>
  <c r="AF112" i="59" s="1"/>
  <c r="AD112" i="59" s="1"/>
  <c r="AC112" i="59" s="1"/>
  <c r="BB122" i="59"/>
  <c r="BB34" i="59"/>
  <c r="AU53" i="59"/>
  <c r="S53" i="59"/>
  <c r="Q53" i="59"/>
  <c r="BA53" i="59" s="1"/>
  <c r="AB53" i="59"/>
  <c r="W53" i="59"/>
  <c r="Z53" i="59"/>
  <c r="AZ53" i="59" s="1"/>
  <c r="U53" i="59"/>
  <c r="P53" i="59"/>
  <c r="AA53" i="59"/>
  <c r="V53" i="59"/>
  <c r="AY53" i="59" s="1"/>
  <c r="BB53" i="59" s="1"/>
  <c r="R53" i="59"/>
  <c r="Y53" i="59"/>
  <c r="AE11" i="59" a="1"/>
  <c r="AE11" i="59" s="1"/>
  <c r="Q11" i="59"/>
  <c r="BA11" i="59" s="1"/>
  <c r="BB11" i="59" s="1"/>
  <c r="V11" i="59"/>
  <c r="AY11" i="59" s="1"/>
  <c r="AU11" i="59"/>
  <c r="AV15" i="59" s="1"/>
  <c r="AA11" i="59"/>
  <c r="U11" i="59"/>
  <c r="P11" i="59"/>
  <c r="W11" i="59"/>
  <c r="AB11" i="59"/>
  <c r="S11" i="59"/>
  <c r="Y11" i="59"/>
  <c r="Z11" i="59"/>
  <c r="AZ11" i="59" s="1"/>
  <c r="R11" i="59"/>
  <c r="Y119" i="59"/>
  <c r="P119" i="59"/>
  <c r="V119" i="59"/>
  <c r="AY119" i="59" s="1"/>
  <c r="U119" i="59"/>
  <c r="AS119" i="59"/>
  <c r="AF119" i="59" s="1"/>
  <c r="S119" i="59"/>
  <c r="R119" i="59"/>
  <c r="AA119" i="59"/>
  <c r="Q119" i="59"/>
  <c r="BA119" i="59" s="1"/>
  <c r="W119" i="59"/>
  <c r="AB119" i="59"/>
  <c r="Z119" i="59"/>
  <c r="AZ119" i="59" s="1"/>
  <c r="Q18" i="59"/>
  <c r="BA18" i="59" s="1"/>
  <c r="AB18" i="59"/>
  <c r="AB104" i="59"/>
  <c r="AA104" i="59"/>
  <c r="R104" i="59"/>
  <c r="Y104" i="59"/>
  <c r="W104" i="59"/>
  <c r="P104" i="59"/>
  <c r="S104" i="59"/>
  <c r="AS104" i="59"/>
  <c r="AF104" i="59" s="1"/>
  <c r="Z104" i="59"/>
  <c r="AZ104" i="59" s="1"/>
  <c r="V104" i="59"/>
  <c r="AY104" i="59" s="1"/>
  <c r="U104" i="59"/>
  <c r="Q104" i="59"/>
  <c r="BA104" i="59" s="1"/>
  <c r="AS110" i="59"/>
  <c r="AF110" i="59" s="1"/>
  <c r="BB21" i="59"/>
  <c r="Y64" i="59"/>
  <c r="W64" i="59"/>
  <c r="S64" i="59"/>
  <c r="R64" i="59"/>
  <c r="V64" i="59"/>
  <c r="AY64" i="59" s="1"/>
  <c r="AU64" i="59"/>
  <c r="AV51" i="59" s="1"/>
  <c r="AA64" i="59"/>
  <c r="AB64" i="59"/>
  <c r="P64" i="59"/>
  <c r="Q64" i="59"/>
  <c r="BA64" i="59" s="1"/>
  <c r="BB64" i="59" s="1"/>
  <c r="Z64" i="59"/>
  <c r="AZ64" i="59" s="1"/>
  <c r="AE64" i="59" a="1"/>
  <c r="AE64" i="59" s="1"/>
  <c r="U64" i="59"/>
  <c r="Z127" i="59"/>
  <c r="AZ127" i="59" s="1"/>
  <c r="AB127" i="59"/>
  <c r="S127" i="59"/>
  <c r="R127" i="59"/>
  <c r="AA127" i="59"/>
  <c r="Q127" i="59"/>
  <c r="BA127" i="59" s="1"/>
  <c r="BB127" i="59" s="1"/>
  <c r="AE127" i="59" a="1"/>
  <c r="AE127" i="59" s="1"/>
  <c r="V127" i="59"/>
  <c r="AY127" i="59" s="1"/>
  <c r="U127" i="59"/>
  <c r="P127" i="59"/>
  <c r="W127" i="59"/>
  <c r="Y127" i="59"/>
  <c r="AU47" i="59"/>
  <c r="AB47" i="59"/>
  <c r="Z47" i="59"/>
  <c r="AZ47" i="59" s="1"/>
  <c r="W47" i="59"/>
  <c r="AA47" i="59"/>
  <c r="Y47" i="59"/>
  <c r="AE47" i="59" a="1"/>
  <c r="AE47" i="59" s="1"/>
  <c r="V47" i="59"/>
  <c r="AY47" i="59" s="1"/>
  <c r="Q47" i="59"/>
  <c r="BA47" i="59" s="1"/>
  <c r="BB47" i="59" s="1"/>
  <c r="U47" i="59"/>
  <c r="S47" i="59"/>
  <c r="P47" i="59"/>
  <c r="R47" i="59"/>
  <c r="U26" i="59"/>
  <c r="AA26" i="59"/>
  <c r="V26" i="59"/>
  <c r="AY26" i="59" s="1"/>
  <c r="Z26" i="59"/>
  <c r="AZ26" i="59" s="1"/>
  <c r="Q26" i="59"/>
  <c r="BA26" i="59" s="1"/>
  <c r="BB26" i="59" s="1"/>
  <c r="AU26" i="59"/>
  <c r="AV60" i="59" s="1"/>
  <c r="R26" i="59"/>
  <c r="P26" i="59"/>
  <c r="AB26" i="59"/>
  <c r="Y26" i="59"/>
  <c r="S26" i="59"/>
  <c r="W26" i="59"/>
  <c r="AE26" i="59" a="1"/>
  <c r="AE26" i="59" s="1"/>
  <c r="P33" i="59"/>
  <c r="V33" i="59"/>
  <c r="AY33" i="59" s="1"/>
  <c r="AU33" i="59"/>
  <c r="AV85" i="59" s="1"/>
  <c r="U33" i="59"/>
  <c r="AE33" i="59" a="1"/>
  <c r="AE33" i="59" s="1"/>
  <c r="R33" i="59"/>
  <c r="AA33" i="59"/>
  <c r="Q33" i="59"/>
  <c r="BA33" i="59" s="1"/>
  <c r="BB33" i="59" s="1"/>
  <c r="W33" i="59"/>
  <c r="AB33" i="59"/>
  <c r="Y33" i="59"/>
  <c r="Z33" i="59"/>
  <c r="AZ33" i="59" s="1"/>
  <c r="S33" i="59"/>
  <c r="AD93" i="59"/>
  <c r="AC93" i="59" s="1"/>
  <c r="BB89" i="59"/>
  <c r="BB19" i="59"/>
  <c r="BB17" i="59"/>
  <c r="S57" i="59"/>
  <c r="AB57" i="59"/>
  <c r="R57" i="59"/>
  <c r="Q57" i="59"/>
  <c r="BA57" i="59" s="1"/>
  <c r="U57" i="59"/>
  <c r="AU57" i="59"/>
  <c r="AA57" i="59"/>
  <c r="Z57" i="59"/>
  <c r="AZ57" i="59" s="1"/>
  <c r="W57" i="59"/>
  <c r="V57" i="59"/>
  <c r="AY57" i="59" s="1"/>
  <c r="P57" i="59"/>
  <c r="Y57" i="59"/>
  <c r="Z126" i="59"/>
  <c r="AZ126" i="59" s="1"/>
  <c r="P126" i="59"/>
  <c r="AA126" i="59"/>
  <c r="Y126" i="59"/>
  <c r="V126" i="59"/>
  <c r="AY126" i="59" s="1"/>
  <c r="U126" i="59"/>
  <c r="R126" i="59"/>
  <c r="Q126" i="59"/>
  <c r="BA126" i="59" s="1"/>
  <c r="BB126" i="59" s="1"/>
  <c r="W126" i="59"/>
  <c r="AE126" i="59" a="1"/>
  <c r="AE126" i="59" s="1"/>
  <c r="AD126" i="59" s="1"/>
  <c r="AC126" i="59" s="1"/>
  <c r="S126" i="59"/>
  <c r="AB126" i="59"/>
  <c r="AU54" i="59"/>
  <c r="AV75" i="59" s="1"/>
  <c r="U54" i="59"/>
  <c r="AB54" i="59"/>
  <c r="W54" i="59"/>
  <c r="AA54" i="59"/>
  <c r="S54" i="59"/>
  <c r="V54" i="59"/>
  <c r="AY54" i="59" s="1"/>
  <c r="R54" i="59"/>
  <c r="Y54" i="59"/>
  <c r="Q54" i="59"/>
  <c r="BA54" i="59" s="1"/>
  <c r="P54" i="59"/>
  <c r="Z54" i="59"/>
  <c r="AZ54" i="59" s="1"/>
  <c r="V50" i="59"/>
  <c r="AY50" i="59" s="1"/>
  <c r="U50" i="59"/>
  <c r="AU50" i="59"/>
  <c r="AB50" i="59"/>
  <c r="AA50" i="59"/>
  <c r="S50" i="59"/>
  <c r="Q50" i="59"/>
  <c r="BA50" i="59" s="1"/>
  <c r="W50" i="59"/>
  <c r="P50" i="59"/>
  <c r="Y50" i="59"/>
  <c r="R50" i="59"/>
  <c r="Z50" i="59"/>
  <c r="AZ50" i="59" s="1"/>
  <c r="P105" i="59"/>
  <c r="S105" i="59"/>
  <c r="Q105" i="59"/>
  <c r="BA105" i="59" s="1"/>
  <c r="Y105" i="59"/>
  <c r="AA105" i="59"/>
  <c r="R105" i="59"/>
  <c r="V105" i="59"/>
  <c r="AY105" i="59" s="1"/>
  <c r="AS105" i="59"/>
  <c r="AF105" i="59" s="1"/>
  <c r="U105" i="59"/>
  <c r="AB105" i="59"/>
  <c r="Z105" i="59"/>
  <c r="AZ105" i="59" s="1"/>
  <c r="W105" i="59"/>
  <c r="U106" i="59"/>
  <c r="AB106" i="59"/>
  <c r="Y106" i="59"/>
  <c r="W106" i="59"/>
  <c r="V106" i="59"/>
  <c r="AY106" i="59" s="1"/>
  <c r="AE106" i="59" a="1"/>
  <c r="AE106" i="59" s="1"/>
  <c r="AD106" i="59" s="1"/>
  <c r="AC106" i="59" s="1"/>
  <c r="AA106" i="59"/>
  <c r="Q106" i="59"/>
  <c r="BA106" i="59" s="1"/>
  <c r="BB106" i="59" s="1"/>
  <c r="P106" i="59"/>
  <c r="R106" i="59"/>
  <c r="S106" i="59"/>
  <c r="Z106" i="59"/>
  <c r="AZ106" i="59" s="1"/>
  <c r="AA41" i="59"/>
  <c r="Z41" i="59"/>
  <c r="AZ41" i="59" s="1"/>
  <c r="AU41" i="59"/>
  <c r="AV53" i="59" s="1"/>
  <c r="S41" i="59"/>
  <c r="U41" i="59"/>
  <c r="Q41" i="59"/>
  <c r="BA41" i="59" s="1"/>
  <c r="R41" i="59"/>
  <c r="V41" i="59"/>
  <c r="AY41" i="59" s="1"/>
  <c r="AB41" i="59"/>
  <c r="P41" i="59"/>
  <c r="Y41" i="59"/>
  <c r="W41" i="59"/>
  <c r="AD96" i="59"/>
  <c r="AC96" i="59" s="1"/>
  <c r="AD75" i="59"/>
  <c r="AC75" i="59" s="1"/>
  <c r="AE67" i="59" a="1"/>
  <c r="AE67" i="59" s="1"/>
  <c r="AD67" i="59" s="1"/>
  <c r="AC67" i="59" s="1"/>
  <c r="AD127" i="59"/>
  <c r="AC127" i="59" s="1"/>
  <c r="BB69" i="59"/>
  <c r="W124" i="59"/>
  <c r="AB124" i="59"/>
  <c r="AA124" i="59"/>
  <c r="U124" i="59"/>
  <c r="Q124" i="59"/>
  <c r="BA124" i="59" s="1"/>
  <c r="BB124" i="59" s="1"/>
  <c r="Z124" i="59"/>
  <c r="AZ124" i="59" s="1"/>
  <c r="P124" i="59"/>
  <c r="Y124" i="59"/>
  <c r="S124" i="59"/>
  <c r="R124" i="59"/>
  <c r="V124" i="59"/>
  <c r="AY124" i="59" s="1"/>
  <c r="AE124" i="59" a="1"/>
  <c r="AE124" i="59" s="1"/>
  <c r="AD124" i="59" s="1"/>
  <c r="AC124" i="59" s="1"/>
  <c r="Z74" i="59"/>
  <c r="AZ74" i="59" s="1"/>
  <c r="W74" i="59"/>
  <c r="P74" i="59"/>
  <c r="V74" i="59"/>
  <c r="AY74" i="59" s="1"/>
  <c r="AE74" i="59" a="1"/>
  <c r="AE74" i="59" s="1"/>
  <c r="U74" i="59"/>
  <c r="Y74" i="59"/>
  <c r="Q74" i="59"/>
  <c r="BA74" i="59" s="1"/>
  <c r="BB74" i="59" s="1"/>
  <c r="AB74" i="59"/>
  <c r="S74" i="59"/>
  <c r="R74" i="59"/>
  <c r="AA74" i="59"/>
  <c r="AA62" i="59"/>
  <c r="Y62" i="59"/>
  <c r="AU62" i="59"/>
  <c r="AV95" i="59" s="1"/>
  <c r="V62" i="59"/>
  <c r="AY62" i="59" s="1"/>
  <c r="P62" i="59"/>
  <c r="Q62" i="59"/>
  <c r="BA62" i="59" s="1"/>
  <c r="BB62" i="59" s="1"/>
  <c r="W62" i="59"/>
  <c r="R62" i="59"/>
  <c r="AE62" i="59" a="1"/>
  <c r="AE62" i="59" s="1"/>
  <c r="Z62" i="59"/>
  <c r="AZ62" i="59" s="1"/>
  <c r="AB62" i="59"/>
  <c r="U62" i="59"/>
  <c r="S62" i="59"/>
  <c r="U68" i="58"/>
  <c r="S68" i="58"/>
  <c r="R68" i="58"/>
  <c r="Z68" i="58"/>
  <c r="AZ68" i="58" s="1"/>
  <c r="AB68" i="58"/>
  <c r="W68" i="58"/>
  <c r="AA68" i="58"/>
  <c r="Q68" i="58"/>
  <c r="BA68" i="58" s="1"/>
  <c r="BB68" i="58" s="1"/>
  <c r="Y68" i="58"/>
  <c r="V68" i="58"/>
  <c r="AY68" i="58" s="1"/>
  <c r="P68" i="58"/>
  <c r="AE68" i="58" a="1"/>
  <c r="AE68" i="58" s="1"/>
  <c r="AD68" i="58" s="1"/>
  <c r="AC68" i="58" s="1"/>
  <c r="P8" i="58"/>
  <c r="Y8" i="58"/>
  <c r="S8" i="58"/>
  <c r="AU8" i="58"/>
  <c r="AV9" i="58" s="1"/>
  <c r="AB8" i="58"/>
  <c r="W8" i="58"/>
  <c r="AA8" i="58"/>
  <c r="V8" i="58"/>
  <c r="AY8" i="58" s="1"/>
  <c r="R8" i="58"/>
  <c r="Z8" i="58"/>
  <c r="AZ8" i="58" s="1"/>
  <c r="Q8" i="58"/>
  <c r="BA8" i="58" s="1"/>
  <c r="BB8" i="58" s="1"/>
  <c r="AE8" i="58" a="1"/>
  <c r="AE8" i="58" s="1"/>
  <c r="U8" i="58"/>
  <c r="AA109" i="58"/>
  <c r="AB109" i="58"/>
  <c r="U109" i="58"/>
  <c r="V109" i="58"/>
  <c r="AY109" i="58" s="1"/>
  <c r="BB109" i="58" s="1"/>
  <c r="Y109" i="58"/>
  <c r="AS109" i="58"/>
  <c r="AF109" i="58" s="1"/>
  <c r="Q109" i="58"/>
  <c r="BA109" i="58" s="1"/>
  <c r="Z109" i="58"/>
  <c r="AZ109" i="58" s="1"/>
  <c r="P109" i="58"/>
  <c r="W109" i="58"/>
  <c r="AU15" i="58"/>
  <c r="AV96" i="58" s="1"/>
  <c r="Z15" i="58"/>
  <c r="AZ15" i="58" s="1"/>
  <c r="BB15" i="58" s="1"/>
  <c r="W15" i="58"/>
  <c r="Y15" i="58"/>
  <c r="S15" i="58"/>
  <c r="V15" i="58"/>
  <c r="AY15" i="58" s="1"/>
  <c r="R15" i="58"/>
  <c r="U15" i="58"/>
  <c r="Q15" i="58"/>
  <c r="BA15" i="58" s="1"/>
  <c r="P15" i="58"/>
  <c r="AB15" i="58"/>
  <c r="AA15" i="58"/>
  <c r="R109" i="58"/>
  <c r="S46" i="58"/>
  <c r="R46" i="58"/>
  <c r="AU46" i="58"/>
  <c r="AB46" i="58"/>
  <c r="W46" i="58"/>
  <c r="P46" i="58"/>
  <c r="Q46" i="58"/>
  <c r="BA46" i="58" s="1"/>
  <c r="V46" i="58"/>
  <c r="AY46" i="58" s="1"/>
  <c r="BB46" i="58" s="1"/>
  <c r="U46" i="58"/>
  <c r="Z46" i="58"/>
  <c r="AZ46" i="58" s="1"/>
  <c r="AA46" i="58"/>
  <c r="R45" i="58"/>
  <c r="AU45" i="58"/>
  <c r="AA45" i="58"/>
  <c r="Y45" i="58"/>
  <c r="Z45" i="58"/>
  <c r="AZ45" i="58" s="1"/>
  <c r="W45" i="58"/>
  <c r="Q45" i="58"/>
  <c r="BA45" i="58" s="1"/>
  <c r="U45" i="58"/>
  <c r="AB45" i="58"/>
  <c r="P45" i="58"/>
  <c r="V45" i="58"/>
  <c r="AY45" i="58" s="1"/>
  <c r="S45" i="58"/>
  <c r="AB94" i="58"/>
  <c r="R94" i="58"/>
  <c r="W94" i="58"/>
  <c r="Q94" i="58"/>
  <c r="BA94" i="58" s="1"/>
  <c r="AS94" i="58"/>
  <c r="AF94" i="58" s="1"/>
  <c r="AA94" i="58"/>
  <c r="Y94" i="58"/>
  <c r="P94" i="58"/>
  <c r="U94" i="58"/>
  <c r="Z94" i="58"/>
  <c r="AZ94" i="58" s="1"/>
  <c r="V94" i="58"/>
  <c r="AY94" i="58" s="1"/>
  <c r="S94" i="58"/>
  <c r="Z40" i="58"/>
  <c r="AZ40" i="58" s="1"/>
  <c r="AE40" i="58" a="1"/>
  <c r="AE40" i="58" s="1"/>
  <c r="P40" i="58"/>
  <c r="V40" i="58"/>
  <c r="AY40" i="58" s="1"/>
  <c r="Y40" i="58"/>
  <c r="AB40" i="58"/>
  <c r="U40" i="58"/>
  <c r="R40" i="58"/>
  <c r="AU40" i="58"/>
  <c r="S40" i="58"/>
  <c r="W40" i="58"/>
  <c r="Q40" i="58"/>
  <c r="BA40" i="58" s="1"/>
  <c r="BB40" i="58" s="1"/>
  <c r="AA40" i="58"/>
  <c r="AA95" i="58"/>
  <c r="S95" i="58"/>
  <c r="R95" i="58"/>
  <c r="W95" i="58"/>
  <c r="Q95" i="58"/>
  <c r="BA95" i="58" s="1"/>
  <c r="P95" i="58"/>
  <c r="U95" i="58"/>
  <c r="Y95" i="58"/>
  <c r="V95" i="58"/>
  <c r="AY95" i="58" s="1"/>
  <c r="AB95" i="58"/>
  <c r="AS95" i="58"/>
  <c r="AF95" i="58" s="1"/>
  <c r="Z95" i="58"/>
  <c r="AZ95" i="58" s="1"/>
  <c r="AE15" i="58" a="1"/>
  <c r="AE15" i="58" s="1"/>
  <c r="AD15" i="58" s="1"/>
  <c r="AC15" i="58" s="1"/>
  <c r="S109" i="58"/>
  <c r="U44" i="58"/>
  <c r="S44" i="58"/>
  <c r="Y44" i="58"/>
  <c r="AB44" i="58"/>
  <c r="W44" i="58"/>
  <c r="R44" i="58"/>
  <c r="AA44" i="58"/>
  <c r="V44" i="58"/>
  <c r="AY44" i="58" s="1"/>
  <c r="Z44" i="58"/>
  <c r="AZ44" i="58" s="1"/>
  <c r="Q44" i="58"/>
  <c r="BA44" i="58" s="1"/>
  <c r="P44" i="58"/>
  <c r="AU44" i="58"/>
  <c r="AV20" i="58" s="1"/>
  <c r="AE38" i="58" a="1"/>
  <c r="AE38" i="58" s="1"/>
  <c r="AU38" i="58"/>
  <c r="V38" i="58"/>
  <c r="AY38" i="58" s="1"/>
  <c r="AB38" i="58"/>
  <c r="U38" i="58"/>
  <c r="AA38" i="58"/>
  <c r="Z38" i="58"/>
  <c r="AZ38" i="58" s="1"/>
  <c r="S38" i="58"/>
  <c r="W38" i="58"/>
  <c r="R38" i="58"/>
  <c r="Q38" i="58"/>
  <c r="BA38" i="58" s="1"/>
  <c r="BB38" i="58" s="1"/>
  <c r="P38" i="58"/>
  <c r="Y38" i="58"/>
  <c r="AS124" i="58"/>
  <c r="AF124" i="58" s="1"/>
  <c r="W124" i="58"/>
  <c r="U124" i="58"/>
  <c r="AB124" i="58"/>
  <c r="V124" i="58"/>
  <c r="AY124" i="58" s="1"/>
  <c r="R124" i="58"/>
  <c r="S124" i="58"/>
  <c r="AA124" i="58"/>
  <c r="Z124" i="58"/>
  <c r="AZ124" i="58" s="1"/>
  <c r="Y124" i="58"/>
  <c r="P124" i="58"/>
  <c r="Q124" i="58"/>
  <c r="BA124" i="58" s="1"/>
  <c r="V23" i="58"/>
  <c r="AY23" i="58" s="1"/>
  <c r="Y23" i="58"/>
  <c r="AU23" i="58"/>
  <c r="S23" i="58"/>
  <c r="AB23" i="58"/>
  <c r="AA23" i="58"/>
  <c r="Q23" i="58"/>
  <c r="BA23" i="58" s="1"/>
  <c r="BB23" i="58" s="1"/>
  <c r="P23" i="58"/>
  <c r="W23" i="58"/>
  <c r="AE23" i="58" a="1"/>
  <c r="AE23" i="58" s="1"/>
  <c r="Z23" i="58"/>
  <c r="AZ23" i="58" s="1"/>
  <c r="S16" i="58"/>
  <c r="V16" i="58"/>
  <c r="AY16" i="58" s="1"/>
  <c r="BB16" i="58" s="1"/>
  <c r="Z16" i="58"/>
  <c r="AZ16" i="58" s="1"/>
  <c r="U16" i="58"/>
  <c r="P16" i="58"/>
  <c r="R16" i="58"/>
  <c r="AB16" i="58"/>
  <c r="AA16" i="58"/>
  <c r="Y16" i="58"/>
  <c r="AU16" i="58"/>
  <c r="AV22" i="58" s="1"/>
  <c r="W16" i="58"/>
  <c r="Q16" i="58"/>
  <c r="BA16" i="58" s="1"/>
  <c r="AS85" i="58"/>
  <c r="AF85" i="58" s="1"/>
  <c r="Z93" i="58"/>
  <c r="AZ93" i="58" s="1"/>
  <c r="U93" i="58"/>
  <c r="AA93" i="58"/>
  <c r="Q93" i="58"/>
  <c r="BA93" i="58" s="1"/>
  <c r="S93" i="58"/>
  <c r="W93" i="58"/>
  <c r="AB93" i="58"/>
  <c r="Y93" i="58"/>
  <c r="AS93" i="58"/>
  <c r="AF93" i="58" s="1"/>
  <c r="V93" i="58"/>
  <c r="AY93" i="58" s="1"/>
  <c r="R93" i="58"/>
  <c r="P93" i="58"/>
  <c r="P102" i="58"/>
  <c r="R102" i="58"/>
  <c r="AB102" i="58"/>
  <c r="Q102" i="58"/>
  <c r="BA102" i="58" s="1"/>
  <c r="BB102" i="58" s="1"/>
  <c r="AA102" i="58"/>
  <c r="Y102" i="58"/>
  <c r="V102" i="58"/>
  <c r="AY102" i="58" s="1"/>
  <c r="Z102" i="58"/>
  <c r="AZ102" i="58" s="1"/>
  <c r="W102" i="58"/>
  <c r="U102" i="58"/>
  <c r="AE102" i="58" a="1"/>
  <c r="AE102" i="58" s="1"/>
  <c r="AD102" i="58" s="1"/>
  <c r="AC102" i="58" s="1"/>
  <c r="S102" i="58"/>
  <c r="BB95" i="58"/>
  <c r="W61" i="58"/>
  <c r="Z61" i="58"/>
  <c r="AZ61" i="58" s="1"/>
  <c r="AU61" i="58"/>
  <c r="U61" i="58"/>
  <c r="S61" i="58"/>
  <c r="AA61" i="58"/>
  <c r="P61" i="58"/>
  <c r="Q61" i="58"/>
  <c r="BA61" i="58" s="1"/>
  <c r="Y61" i="58"/>
  <c r="R61" i="58"/>
  <c r="AB61" i="58"/>
  <c r="V61" i="58"/>
  <c r="AY61" i="58" s="1"/>
  <c r="BB61" i="58" s="1"/>
  <c r="V31" i="58"/>
  <c r="AY31" i="58" s="1"/>
  <c r="W31" i="58"/>
  <c r="U31" i="58"/>
  <c r="AU31" i="58"/>
  <c r="Q31" i="58"/>
  <c r="BA31" i="58" s="1"/>
  <c r="AB31" i="58"/>
  <c r="P31" i="58"/>
  <c r="AA31" i="58"/>
  <c r="S31" i="58"/>
  <c r="Z31" i="58"/>
  <c r="AZ31" i="58" s="1"/>
  <c r="Y31" i="58"/>
  <c r="R31" i="58"/>
  <c r="R24" i="58"/>
  <c r="AA24" i="58"/>
  <c r="AB24" i="58"/>
  <c r="W24" i="58"/>
  <c r="Q24" i="58"/>
  <c r="BA24" i="58" s="1"/>
  <c r="BB24" i="58" s="1"/>
  <c r="Z24" i="58"/>
  <c r="AZ24" i="58" s="1"/>
  <c r="U24" i="58"/>
  <c r="AE24" i="58" a="1"/>
  <c r="AE24" i="58" s="1"/>
  <c r="S24" i="58"/>
  <c r="AU24" i="58"/>
  <c r="Y24" i="58"/>
  <c r="V24" i="58"/>
  <c r="AY24" i="58" s="1"/>
  <c r="P24" i="58"/>
  <c r="S48" i="58"/>
  <c r="R48" i="58"/>
  <c r="W48" i="58"/>
  <c r="AB48" i="58"/>
  <c r="P48" i="58"/>
  <c r="Y48" i="58"/>
  <c r="Q48" i="58"/>
  <c r="BA48" i="58" s="1"/>
  <c r="Z48" i="58"/>
  <c r="AZ48" i="58" s="1"/>
  <c r="AA48" i="58"/>
  <c r="V48" i="58"/>
  <c r="AY48" i="58" s="1"/>
  <c r="AU48" i="58"/>
  <c r="U48" i="58"/>
  <c r="AA39" i="58"/>
  <c r="S39" i="58"/>
  <c r="Q39" i="58"/>
  <c r="BA39" i="58" s="1"/>
  <c r="BB39" i="58" s="1"/>
  <c r="P39" i="58"/>
  <c r="W39" i="58"/>
  <c r="AB39" i="58"/>
  <c r="Z39" i="58"/>
  <c r="AZ39" i="58" s="1"/>
  <c r="AU39" i="58"/>
  <c r="Y39" i="58"/>
  <c r="AE39" i="58" a="1"/>
  <c r="AE39" i="58" s="1"/>
  <c r="V39" i="58"/>
  <c r="AY39" i="58" s="1"/>
  <c r="R39" i="58"/>
  <c r="U39" i="58"/>
  <c r="AU7" i="58"/>
  <c r="AA7" i="58"/>
  <c r="W7" i="58"/>
  <c r="Q7" i="58"/>
  <c r="BA7" i="58" s="1"/>
  <c r="BB7" i="58" s="1"/>
  <c r="AE7" i="58" a="1"/>
  <c r="AE7" i="58" s="1"/>
  <c r="V7" i="58"/>
  <c r="AY7" i="58" s="1"/>
  <c r="P7" i="58"/>
  <c r="S7" i="58"/>
  <c r="AB7" i="58"/>
  <c r="R7" i="58"/>
  <c r="Z7" i="58"/>
  <c r="AZ7" i="58" s="1"/>
  <c r="Y7" i="58"/>
  <c r="U7" i="58"/>
  <c r="Q87" i="58"/>
  <c r="BA87" i="58" s="1"/>
  <c r="BB87" i="58" s="1"/>
  <c r="AE87" i="58" a="1"/>
  <c r="AE87" i="58" s="1"/>
  <c r="AD87" i="58" s="1"/>
  <c r="AC87" i="58" s="1"/>
  <c r="V87" i="58"/>
  <c r="AY87" i="58" s="1"/>
  <c r="W87" i="58"/>
  <c r="R87" i="58"/>
  <c r="AA87" i="58"/>
  <c r="S87" i="58"/>
  <c r="AB87" i="58"/>
  <c r="U87" i="58"/>
  <c r="Z87" i="58"/>
  <c r="AZ87" i="58" s="1"/>
  <c r="P87" i="58"/>
  <c r="Y87" i="58"/>
  <c r="AE109" i="58" a="1"/>
  <c r="AE109" i="58" s="1"/>
  <c r="AD109" i="58" s="1"/>
  <c r="AC109" i="58" s="1"/>
  <c r="AE95" i="58" a="1"/>
  <c r="AE95" i="58" s="1"/>
  <c r="AD95" i="58" s="1"/>
  <c r="AC95" i="58" s="1"/>
  <c r="Q90" i="58"/>
  <c r="BA90" i="58" s="1"/>
  <c r="R90" i="58"/>
  <c r="Y90" i="58"/>
  <c r="P90" i="58"/>
  <c r="V90" i="58"/>
  <c r="AY90" i="58" s="1"/>
  <c r="BB90" i="58" s="1"/>
  <c r="AS90" i="58"/>
  <c r="AF90" i="58" s="1"/>
  <c r="S90" i="58"/>
  <c r="Z90" i="58"/>
  <c r="AZ90" i="58" s="1"/>
  <c r="AA90" i="58"/>
  <c r="AB90" i="58"/>
  <c r="W90" i="58"/>
  <c r="U90" i="58"/>
  <c r="R21" i="58"/>
  <c r="AA21" i="58"/>
  <c r="Q21" i="58"/>
  <c r="BA21" i="58" s="1"/>
  <c r="BB21" i="58" s="1"/>
  <c r="Y21" i="58"/>
  <c r="Z21" i="58"/>
  <c r="AZ21" i="58" s="1"/>
  <c r="V21" i="58"/>
  <c r="AY21" i="58" s="1"/>
  <c r="S21" i="58"/>
  <c r="AB21" i="58"/>
  <c r="W21" i="58"/>
  <c r="AE21" i="58" a="1"/>
  <c r="AE21" i="58" s="1"/>
  <c r="P21" i="58"/>
  <c r="AU21" i="58"/>
  <c r="U21" i="58"/>
  <c r="AU32" i="58"/>
  <c r="AV70" i="58" s="1"/>
  <c r="Z32" i="58"/>
  <c r="AZ32" i="58" s="1"/>
  <c r="AA32" i="58"/>
  <c r="P32" i="58"/>
  <c r="V32" i="58"/>
  <c r="AY32" i="58" s="1"/>
  <c r="BB32" i="58" s="1"/>
  <c r="Y32" i="58"/>
  <c r="U32" i="58"/>
  <c r="AB32" i="58"/>
  <c r="Q32" i="58"/>
  <c r="BA32" i="58" s="1"/>
  <c r="S32" i="58"/>
  <c r="W32" i="58"/>
  <c r="R32" i="58"/>
  <c r="W56" i="58"/>
  <c r="U56" i="58"/>
  <c r="S56" i="58"/>
  <c r="AB56" i="58"/>
  <c r="P56" i="58"/>
  <c r="AA56" i="58"/>
  <c r="AU56" i="58"/>
  <c r="Z56" i="58"/>
  <c r="AZ56" i="58" s="1"/>
  <c r="R56" i="58"/>
  <c r="Q56" i="58"/>
  <c r="BA56" i="58" s="1"/>
  <c r="BB56" i="58" s="1"/>
  <c r="Y56" i="58"/>
  <c r="V56" i="58"/>
  <c r="AY56" i="58" s="1"/>
  <c r="AE56" i="58" a="1"/>
  <c r="AE56" i="58" s="1"/>
  <c r="V5" i="57"/>
  <c r="AY5" i="57" s="1"/>
  <c r="R5" i="57"/>
  <c r="Z5" i="57"/>
  <c r="AZ5" i="57" s="1"/>
  <c r="Y5" i="57"/>
  <c r="Q5" i="57"/>
  <c r="BA5" i="57" s="1"/>
  <c r="AU5" i="57"/>
  <c r="W5" i="57"/>
  <c r="AB5" i="57"/>
  <c r="S5" i="57"/>
  <c r="AA5" i="57"/>
  <c r="P5" i="57"/>
  <c r="AB67" i="57"/>
  <c r="R67" i="57"/>
  <c r="U67" i="57"/>
  <c r="V67" i="57"/>
  <c r="AY67" i="57" s="1"/>
  <c r="S67" i="57"/>
  <c r="P67" i="57"/>
  <c r="Y67" i="57"/>
  <c r="AA67" i="57"/>
  <c r="Q67" i="57"/>
  <c r="BA67" i="57" s="1"/>
  <c r="Z67" i="57"/>
  <c r="AZ67" i="57" s="1"/>
  <c r="AB30" i="57"/>
  <c r="Y30" i="57"/>
  <c r="AU30" i="57"/>
  <c r="AV4" i="57" s="1"/>
  <c r="W30" i="57"/>
  <c r="AA30" i="57"/>
  <c r="R30" i="57"/>
  <c r="S30" i="57"/>
  <c r="Q30" i="57"/>
  <c r="BA30" i="57" s="1"/>
  <c r="BB30" i="57" s="1"/>
  <c r="P30" i="57"/>
  <c r="Z30" i="57"/>
  <c r="AZ30" i="57" s="1"/>
  <c r="V30" i="57"/>
  <c r="AY30" i="57" s="1"/>
  <c r="U30" i="57"/>
  <c r="AE30" i="57" a="1"/>
  <c r="AE30" i="57" s="1"/>
  <c r="AU54" i="57"/>
  <c r="AV98" i="57" s="1"/>
  <c r="W54" i="57"/>
  <c r="Z54" i="57"/>
  <c r="AZ54" i="57" s="1"/>
  <c r="AB54" i="57"/>
  <c r="P54" i="57"/>
  <c r="AA54" i="57"/>
  <c r="Y54" i="57"/>
  <c r="V54" i="57"/>
  <c r="AY54" i="57" s="1"/>
  <c r="R54" i="57"/>
  <c r="Q54" i="57"/>
  <c r="BA54" i="57" s="1"/>
  <c r="U54" i="57"/>
  <c r="S54" i="57"/>
  <c r="AS74" i="57"/>
  <c r="AF74" i="57" s="1"/>
  <c r="BB5" i="57"/>
  <c r="P99" i="57"/>
  <c r="AA99" i="57"/>
  <c r="AS99" i="57"/>
  <c r="AF99" i="57" s="1"/>
  <c r="Y99" i="57"/>
  <c r="AB99" i="57"/>
  <c r="Z99" i="57"/>
  <c r="AZ99" i="57" s="1"/>
  <c r="V99" i="57"/>
  <c r="AY99" i="57" s="1"/>
  <c r="BB99" i="57" s="1"/>
  <c r="S99" i="57"/>
  <c r="W99" i="57"/>
  <c r="U99" i="57"/>
  <c r="Q99" i="57"/>
  <c r="BA99" i="57" s="1"/>
  <c r="R99" i="57"/>
  <c r="R6" i="57"/>
  <c r="Z6" i="57"/>
  <c r="AZ6" i="57" s="1"/>
  <c r="V6" i="57"/>
  <c r="AY6" i="57" s="1"/>
  <c r="AU6" i="57"/>
  <c r="AB6" i="57"/>
  <c r="Y6" i="57"/>
  <c r="U6" i="57"/>
  <c r="Q6" i="57"/>
  <c r="BA6" i="57" s="1"/>
  <c r="W6" i="57"/>
  <c r="S6" i="57"/>
  <c r="AA6" i="57"/>
  <c r="P6" i="57"/>
  <c r="Z60" i="57"/>
  <c r="AZ60" i="57" s="1"/>
  <c r="Q60" i="57"/>
  <c r="BA60" i="57" s="1"/>
  <c r="BB60" i="57" s="1"/>
  <c r="U60" i="57"/>
  <c r="S60" i="57"/>
  <c r="R60" i="57"/>
  <c r="AB60" i="57"/>
  <c r="P60" i="57"/>
  <c r="Y60" i="57"/>
  <c r="AE60" i="57" a="1"/>
  <c r="AE60" i="57" s="1"/>
  <c r="V60" i="57"/>
  <c r="AY60" i="57" s="1"/>
  <c r="AA60" i="57"/>
  <c r="Z24" i="57"/>
  <c r="AZ24" i="57" s="1"/>
  <c r="V24" i="57"/>
  <c r="AY24" i="57" s="1"/>
  <c r="U24" i="57"/>
  <c r="R24" i="57"/>
  <c r="Y24" i="57"/>
  <c r="AB24" i="57"/>
  <c r="Q24" i="57"/>
  <c r="BA24" i="57" s="1"/>
  <c r="AA24" i="57"/>
  <c r="P24" i="57"/>
  <c r="W24" i="57"/>
  <c r="S24" i="57"/>
  <c r="AU24" i="57"/>
  <c r="Z47" i="57"/>
  <c r="AZ47" i="57" s="1"/>
  <c r="Y47" i="57"/>
  <c r="AA47" i="57"/>
  <c r="V47" i="57"/>
  <c r="AY47" i="57" s="1"/>
  <c r="AU47" i="57"/>
  <c r="AE47" i="57" a="1"/>
  <c r="AE47" i="57" s="1"/>
  <c r="U47" i="57"/>
  <c r="W47" i="57"/>
  <c r="AB47" i="57"/>
  <c r="P47" i="57"/>
  <c r="Q47" i="57"/>
  <c r="BA47" i="57" s="1"/>
  <c r="BB47" i="57" s="1"/>
  <c r="S47" i="57"/>
  <c r="R47" i="57"/>
  <c r="AE5" i="57" a="1"/>
  <c r="AE5" i="57" s="1"/>
  <c r="AD5" i="57" s="1"/>
  <c r="AC5" i="57" s="1"/>
  <c r="AE6" i="57" a="1"/>
  <c r="AE6" i="57" s="1"/>
  <c r="AD6" i="57" s="1"/>
  <c r="AC6" i="57" s="1"/>
  <c r="BB67" i="57"/>
  <c r="U5" i="57"/>
  <c r="W14" i="57"/>
  <c r="R14" i="57"/>
  <c r="U14" i="57"/>
  <c r="Z14" i="57"/>
  <c r="AZ14" i="57" s="1"/>
  <c r="P14" i="57"/>
  <c r="AU14" i="57"/>
  <c r="V14" i="57"/>
  <c r="AY14" i="57" s="1"/>
  <c r="AA14" i="57"/>
  <c r="S14" i="57"/>
  <c r="AB14" i="57"/>
  <c r="Y14" i="57"/>
  <c r="Q14" i="57"/>
  <c r="BA14" i="57" s="1"/>
  <c r="BB14" i="57" s="1"/>
  <c r="AE14" i="57" a="1"/>
  <c r="AE14" i="57" s="1"/>
  <c r="Y37" i="57"/>
  <c r="V37" i="57"/>
  <c r="AY37" i="57" s="1"/>
  <c r="S37" i="57"/>
  <c r="AA37" i="57"/>
  <c r="AU37" i="57"/>
  <c r="U37" i="57"/>
  <c r="Z37" i="57"/>
  <c r="AZ37" i="57" s="1"/>
  <c r="P37" i="57"/>
  <c r="W37" i="57"/>
  <c r="Q37" i="57"/>
  <c r="BA37" i="57" s="1"/>
  <c r="AA76" i="57"/>
  <c r="P76" i="57"/>
  <c r="Q76" i="57"/>
  <c r="BA76" i="57" s="1"/>
  <c r="BB76" i="57" s="1"/>
  <c r="AB76" i="57"/>
  <c r="AE76" i="57" a="1"/>
  <c r="AE76" i="57" s="1"/>
  <c r="R76" i="57"/>
  <c r="V76" i="57"/>
  <c r="AY76" i="57" s="1"/>
  <c r="Y76" i="57"/>
  <c r="W76" i="57"/>
  <c r="U76" i="57"/>
  <c r="S76" i="57"/>
  <c r="Z76" i="57"/>
  <c r="AZ76" i="57" s="1"/>
  <c r="V77" i="57"/>
  <c r="AY77" i="57" s="1"/>
  <c r="U77" i="57"/>
  <c r="AB77" i="57"/>
  <c r="AA77" i="57"/>
  <c r="Q77" i="57"/>
  <c r="BA77" i="57" s="1"/>
  <c r="BB77" i="57" s="1"/>
  <c r="W77" i="57"/>
  <c r="S77" i="57"/>
  <c r="R77" i="57"/>
  <c r="Y77" i="57"/>
  <c r="Z77" i="57"/>
  <c r="AZ77" i="57" s="1"/>
  <c r="P77" i="57"/>
  <c r="AE77" i="57" a="1"/>
  <c r="AE77" i="57" s="1"/>
  <c r="U92" i="57"/>
  <c r="Y92" i="57"/>
  <c r="AA92" i="57"/>
  <c r="W92" i="57"/>
  <c r="S92" i="57"/>
  <c r="AB92" i="57"/>
  <c r="Z92" i="57"/>
  <c r="AZ92" i="57" s="1"/>
  <c r="AE92" i="57" a="1"/>
  <c r="AE92" i="57" s="1"/>
  <c r="R92" i="57"/>
  <c r="V92" i="57"/>
  <c r="AY92" i="57" s="1"/>
  <c r="Q92" i="57"/>
  <c r="BA92" i="57" s="1"/>
  <c r="BB92" i="57" s="1"/>
  <c r="P92" i="57"/>
  <c r="AB38" i="57"/>
  <c r="U38" i="57"/>
  <c r="W38" i="57"/>
  <c r="S38" i="57"/>
  <c r="V38" i="57"/>
  <c r="AY38" i="57" s="1"/>
  <c r="Q38" i="57"/>
  <c r="BA38" i="57" s="1"/>
  <c r="Y38" i="57"/>
  <c r="AA38" i="57"/>
  <c r="Z38" i="57"/>
  <c r="AZ38" i="57" s="1"/>
  <c r="AU38" i="57"/>
  <c r="AV42" i="57" s="1"/>
  <c r="P38" i="57"/>
  <c r="R38" i="57"/>
  <c r="AS123" i="57"/>
  <c r="AF123" i="57" s="1"/>
  <c r="W45" i="57"/>
  <c r="AE45" i="57" a="1"/>
  <c r="AE45" i="57" s="1"/>
  <c r="Q45" i="57"/>
  <c r="BA45" i="57" s="1"/>
  <c r="BB45" i="57" s="1"/>
  <c r="S45" i="57"/>
  <c r="U45" i="57"/>
  <c r="Z45" i="57"/>
  <c r="AZ45" i="57" s="1"/>
  <c r="AU45" i="57"/>
  <c r="AV7" i="57" s="1"/>
  <c r="V45" i="57"/>
  <c r="AY45" i="57" s="1"/>
  <c r="AA45" i="57"/>
  <c r="R45" i="57"/>
  <c r="Y45" i="57"/>
  <c r="AB45" i="57"/>
  <c r="P45" i="57"/>
  <c r="V15" i="57"/>
  <c r="AY15" i="57" s="1"/>
  <c r="AE15" i="57" a="1"/>
  <c r="AE15" i="57" s="1"/>
  <c r="Z15" i="57"/>
  <c r="AZ15" i="57" s="1"/>
  <c r="S15" i="57"/>
  <c r="Y15" i="57"/>
  <c r="U15" i="57"/>
  <c r="AA15" i="57"/>
  <c r="AB15" i="57"/>
  <c r="R15" i="57"/>
  <c r="P15" i="57"/>
  <c r="W46" i="57"/>
  <c r="R46" i="57"/>
  <c r="P46" i="57"/>
  <c r="Z46" i="57"/>
  <c r="AZ46" i="57" s="1"/>
  <c r="AE46" i="57" a="1"/>
  <c r="AE46" i="57" s="1"/>
  <c r="Y46" i="57"/>
  <c r="AU46" i="57"/>
  <c r="AV69" i="57" s="1"/>
  <c r="U46" i="57"/>
  <c r="Q46" i="57"/>
  <c r="BA46" i="57" s="1"/>
  <c r="BB46" i="57" s="1"/>
  <c r="AA46" i="57"/>
  <c r="S46" i="57"/>
  <c r="V46" i="57"/>
  <c r="AY46" i="57" s="1"/>
  <c r="AB46" i="57"/>
  <c r="AA91" i="57"/>
  <c r="Z91" i="57"/>
  <c r="AZ91" i="57" s="1"/>
  <c r="AE91" i="57" a="1"/>
  <c r="AE91" i="57" s="1"/>
  <c r="U91" i="57"/>
  <c r="Q91" i="57"/>
  <c r="BA91" i="57" s="1"/>
  <c r="BB91" i="57" s="1"/>
  <c r="S91" i="57"/>
  <c r="R91" i="57"/>
  <c r="W91" i="57"/>
  <c r="V91" i="57"/>
  <c r="AY91" i="57" s="1"/>
  <c r="P91" i="57"/>
  <c r="AB91" i="57"/>
  <c r="Y91" i="57"/>
  <c r="BB6" i="57"/>
  <c r="AB22" i="57"/>
  <c r="Z22" i="57"/>
  <c r="AZ22" i="57" s="1"/>
  <c r="AU22" i="57"/>
  <c r="AV124" i="57" s="1"/>
  <c r="AA22" i="57"/>
  <c r="P22" i="57"/>
  <c r="S22" i="57"/>
  <c r="Y22" i="57"/>
  <c r="W22" i="57"/>
  <c r="V22" i="57"/>
  <c r="AY22" i="57" s="1"/>
  <c r="BB22" i="57" s="1"/>
  <c r="R22" i="57"/>
  <c r="U22" i="57"/>
  <c r="Q22" i="57"/>
  <c r="BA22" i="57" s="1"/>
  <c r="Q16" i="57"/>
  <c r="BA16" i="57" s="1"/>
  <c r="BB16" i="57" s="1"/>
  <c r="W16" i="57"/>
  <c r="Y16" i="57"/>
  <c r="AU16" i="57"/>
  <c r="AV88" i="57" s="1"/>
  <c r="AE16" i="57" a="1"/>
  <c r="AE16" i="57" s="1"/>
  <c r="AB16" i="57"/>
  <c r="R16" i="57"/>
  <c r="V16" i="57"/>
  <c r="AY16" i="57" s="1"/>
  <c r="U16" i="57"/>
  <c r="AA16" i="57"/>
  <c r="S16" i="57"/>
  <c r="P16" i="57"/>
  <c r="Z16" i="57"/>
  <c r="AZ16" i="57" s="1"/>
  <c r="U86" i="57"/>
  <c r="Q86" i="57"/>
  <c r="BA86" i="57" s="1"/>
  <c r="P86" i="57"/>
  <c r="AA86" i="57"/>
  <c r="Z86" i="57"/>
  <c r="AZ86" i="57" s="1"/>
  <c r="W86" i="57"/>
  <c r="AB86" i="57"/>
  <c r="R86" i="57"/>
  <c r="Y86" i="57"/>
  <c r="V86" i="57"/>
  <c r="AY86" i="57" s="1"/>
  <c r="BB86" i="57" s="1"/>
  <c r="S86" i="57"/>
  <c r="AS86" i="57"/>
  <c r="AF86" i="57" s="1"/>
  <c r="AS90" i="57"/>
  <c r="AF90" i="57" s="1"/>
  <c r="AE24" i="57" a="1"/>
  <c r="AE24" i="57" s="1"/>
  <c r="AD24" i="57" s="1"/>
  <c r="AC24" i="57" s="1"/>
  <c r="AU21" i="57"/>
  <c r="AV54" i="57" s="1"/>
  <c r="P21" i="57"/>
  <c r="W21" i="57"/>
  <c r="Q21" i="57"/>
  <c r="BA21" i="57" s="1"/>
  <c r="V21" i="57"/>
  <c r="AY21" i="57" s="1"/>
  <c r="S21" i="57"/>
  <c r="AB21" i="57"/>
  <c r="U21" i="57"/>
  <c r="R21" i="57"/>
  <c r="Y21" i="57"/>
  <c r="Z21" i="57"/>
  <c r="AZ21" i="57" s="1"/>
  <c r="AB51" i="57"/>
  <c r="AA51" i="57"/>
  <c r="P51" i="57"/>
  <c r="W51" i="57"/>
  <c r="Y51" i="57"/>
  <c r="V51" i="57"/>
  <c r="AY51" i="57" s="1"/>
  <c r="S51" i="57"/>
  <c r="R51" i="57"/>
  <c r="AU51" i="57"/>
  <c r="Q51" i="57"/>
  <c r="BA51" i="57" s="1"/>
  <c r="Z51" i="57"/>
  <c r="AZ51" i="57" s="1"/>
  <c r="U51" i="57"/>
  <c r="AU52" i="57"/>
  <c r="U52" i="57"/>
  <c r="Y52" i="57"/>
  <c r="R52" i="57"/>
  <c r="V52" i="57"/>
  <c r="AY52" i="57" s="1"/>
  <c r="AA52" i="57"/>
  <c r="W52" i="57"/>
  <c r="Z52" i="57"/>
  <c r="AZ52" i="57" s="1"/>
  <c r="P52" i="57"/>
  <c r="S52" i="57"/>
  <c r="Q52" i="57"/>
  <c r="BA52" i="57" s="1"/>
  <c r="AB52" i="57"/>
  <c r="Y8" i="57"/>
  <c r="Z8" i="57"/>
  <c r="AZ8" i="57" s="1"/>
  <c r="U8" i="57"/>
  <c r="AA8" i="57"/>
  <c r="S8" i="57"/>
  <c r="V8" i="57"/>
  <c r="AY8" i="57" s="1"/>
  <c r="Q8" i="57"/>
  <c r="BA8" i="57" s="1"/>
  <c r="AB8" i="57"/>
  <c r="R8" i="57"/>
  <c r="P8" i="57"/>
  <c r="AU8" i="57"/>
  <c r="AV12" i="57" s="1"/>
  <c r="W8" i="57"/>
  <c r="AS83" i="57"/>
  <c r="AF83" i="57" s="1"/>
  <c r="W83" i="57"/>
  <c r="V83" i="57"/>
  <c r="AY83" i="57" s="1"/>
  <c r="P83" i="57"/>
  <c r="AB83" i="57"/>
  <c r="R83" i="57"/>
  <c r="Z83" i="57"/>
  <c r="AZ83" i="57" s="1"/>
  <c r="Q83" i="57"/>
  <c r="BA83" i="57" s="1"/>
  <c r="AA83" i="57"/>
  <c r="U83" i="57"/>
  <c r="S83" i="57"/>
  <c r="AE54" i="57" a="1"/>
  <c r="AE54" i="57" s="1"/>
  <c r="AD54" i="57" s="1"/>
  <c r="AC54" i="57" s="1"/>
  <c r="AS91" i="57"/>
  <c r="AF91" i="57" s="1"/>
  <c r="AE66" i="57" a="1"/>
  <c r="AE66" i="57" s="1"/>
  <c r="AD66" i="57" s="1"/>
  <c r="AC66" i="57" s="1"/>
  <c r="W60" i="57"/>
  <c r="BB83" i="57"/>
  <c r="V13" i="57"/>
  <c r="AY13" i="57" s="1"/>
  <c r="Y13" i="57"/>
  <c r="Z13" i="57"/>
  <c r="AZ13" i="57" s="1"/>
  <c r="R13" i="57"/>
  <c r="P13" i="57"/>
  <c r="AA13" i="57"/>
  <c r="U13" i="57"/>
  <c r="AU13" i="57"/>
  <c r="AV5" i="57" s="1"/>
  <c r="W13" i="57"/>
  <c r="AE13" i="57" a="1"/>
  <c r="AE13" i="57" s="1"/>
  <c r="S13" i="57"/>
  <c r="AB13" i="57"/>
  <c r="V31" i="57"/>
  <c r="AY31" i="57" s="1"/>
  <c r="AB31" i="57"/>
  <c r="Z31" i="57"/>
  <c r="AZ31" i="57" s="1"/>
  <c r="AA31" i="57"/>
  <c r="Y31" i="57"/>
  <c r="W31" i="57"/>
  <c r="U31" i="57"/>
  <c r="R31" i="57"/>
  <c r="Q31" i="57"/>
  <c r="BA31" i="57" s="1"/>
  <c r="BB31" i="57" s="1"/>
  <c r="AU31" i="57"/>
  <c r="AV55" i="57" s="1"/>
  <c r="P31" i="57"/>
  <c r="S31" i="57"/>
  <c r="AE31" i="57" a="1"/>
  <c r="AE31" i="57" s="1"/>
  <c r="AU53" i="57"/>
  <c r="AB53" i="57"/>
  <c r="U53" i="57"/>
  <c r="S53" i="57"/>
  <c r="R53" i="57"/>
  <c r="Z53" i="57"/>
  <c r="AZ53" i="57" s="1"/>
  <c r="W53" i="57"/>
  <c r="P53" i="57"/>
  <c r="AA53" i="57"/>
  <c r="V53" i="57"/>
  <c r="AY53" i="57" s="1"/>
  <c r="Q53" i="57"/>
  <c r="BA53" i="57" s="1"/>
  <c r="Y53" i="57"/>
  <c r="BB39" i="57"/>
  <c r="AE77" i="56" a="1"/>
  <c r="AE77" i="56" s="1"/>
  <c r="AD77" i="56" s="1"/>
  <c r="AC77" i="56" s="1"/>
  <c r="BB108" i="56"/>
  <c r="AA113" i="56"/>
  <c r="R113" i="56"/>
  <c r="Q113" i="56"/>
  <c r="BA113" i="56" s="1"/>
  <c r="P113" i="56"/>
  <c r="AB113" i="56"/>
  <c r="W113" i="56"/>
  <c r="Z113" i="56"/>
  <c r="AZ113" i="56" s="1"/>
  <c r="V113" i="56"/>
  <c r="AY113" i="56" s="1"/>
  <c r="AS113" i="56"/>
  <c r="AF113" i="56" s="1"/>
  <c r="U113" i="56"/>
  <c r="Y113" i="56"/>
  <c r="S113" i="56"/>
  <c r="U27" i="56"/>
  <c r="Q27" i="56"/>
  <c r="BA27" i="56" s="1"/>
  <c r="R27" i="56"/>
  <c r="Z27" i="56"/>
  <c r="AZ27" i="56" s="1"/>
  <c r="P27" i="56"/>
  <c r="Y27" i="56"/>
  <c r="V27" i="56"/>
  <c r="AY27" i="56" s="1"/>
  <c r="BB27" i="56" s="1"/>
  <c r="W27" i="56"/>
  <c r="AA27" i="56"/>
  <c r="AU27" i="56"/>
  <c r="S27" i="56"/>
  <c r="AB27" i="56"/>
  <c r="AA109" i="56"/>
  <c r="R109" i="56"/>
  <c r="S109" i="56"/>
  <c r="U109" i="56"/>
  <c r="Y109" i="56"/>
  <c r="AS109" i="56"/>
  <c r="AF109" i="56" s="1"/>
  <c r="AB109" i="56"/>
  <c r="W109" i="56"/>
  <c r="Z109" i="56"/>
  <c r="AZ109" i="56" s="1"/>
  <c r="P109" i="56"/>
  <c r="V109" i="56"/>
  <c r="AY109" i="56" s="1"/>
  <c r="BB109" i="56" s="1"/>
  <c r="Q109" i="56"/>
  <c r="BA109" i="56" s="1"/>
  <c r="W6" i="56"/>
  <c r="R6" i="56"/>
  <c r="S6" i="56"/>
  <c r="AE6" i="56" a="1"/>
  <c r="AE6" i="56" s="1"/>
  <c r="AA6" i="56"/>
  <c r="P6" i="56"/>
  <c r="V6" i="56"/>
  <c r="AY6" i="56" s="1"/>
  <c r="Q6" i="56"/>
  <c r="BA6" i="56" s="1"/>
  <c r="BB6" i="56" s="1"/>
  <c r="AU6" i="56"/>
  <c r="AV75" i="56" s="1"/>
  <c r="AB6" i="56"/>
  <c r="U6" i="56"/>
  <c r="Y6" i="56"/>
  <c r="Z6" i="56"/>
  <c r="AZ6" i="56" s="1"/>
  <c r="Z54" i="56"/>
  <c r="AZ54" i="56" s="1"/>
  <c r="AE54" i="56" a="1"/>
  <c r="AE54" i="56" s="1"/>
  <c r="P54" i="56"/>
  <c r="V54" i="56"/>
  <c r="AY54" i="56" s="1"/>
  <c r="Q54" i="56"/>
  <c r="BA54" i="56" s="1"/>
  <c r="BB54" i="56" s="1"/>
  <c r="AU54" i="56"/>
  <c r="AA54" i="56"/>
  <c r="AB54" i="56"/>
  <c r="R54" i="56"/>
  <c r="Y54" i="56"/>
  <c r="U54" i="56"/>
  <c r="AB11" i="56"/>
  <c r="Z11" i="56"/>
  <c r="AZ11" i="56" s="1"/>
  <c r="AA11" i="56"/>
  <c r="P11" i="56"/>
  <c r="S11" i="56"/>
  <c r="R11" i="56"/>
  <c r="AU11" i="56"/>
  <c r="Q11" i="56"/>
  <c r="BA11" i="56" s="1"/>
  <c r="V11" i="56"/>
  <c r="AY11" i="56" s="1"/>
  <c r="U11" i="56"/>
  <c r="Y11" i="56"/>
  <c r="AE3" i="56" a="1"/>
  <c r="AE3" i="56" s="1"/>
  <c r="V3" i="56"/>
  <c r="AY3" i="56" s="1"/>
  <c r="U3" i="56"/>
  <c r="Q3" i="56"/>
  <c r="BA3" i="56" s="1"/>
  <c r="BB3" i="56" s="1"/>
  <c r="S3" i="56"/>
  <c r="AB3" i="56"/>
  <c r="Y3" i="56"/>
  <c r="AU3" i="56"/>
  <c r="W3" i="56"/>
  <c r="AA3" i="56"/>
  <c r="R3" i="56"/>
  <c r="P3" i="56"/>
  <c r="Z3" i="56"/>
  <c r="AZ3" i="56" s="1"/>
  <c r="AB61" i="56"/>
  <c r="AU61" i="56"/>
  <c r="AV77" i="56" s="1"/>
  <c r="R61" i="56"/>
  <c r="V61" i="56"/>
  <c r="AY61" i="56" s="1"/>
  <c r="P61" i="56"/>
  <c r="AA61" i="56"/>
  <c r="U61" i="56"/>
  <c r="W61" i="56"/>
  <c r="Q61" i="56"/>
  <c r="BA61" i="56" s="1"/>
  <c r="Y61" i="56"/>
  <c r="S61" i="56"/>
  <c r="Z61" i="56"/>
  <c r="AZ61" i="56" s="1"/>
  <c r="Z39" i="56"/>
  <c r="AZ39" i="56" s="1"/>
  <c r="U39" i="56"/>
  <c r="Q39" i="56"/>
  <c r="BA39" i="56" s="1"/>
  <c r="BB39" i="56" s="1"/>
  <c r="R39" i="56"/>
  <c r="AB39" i="56"/>
  <c r="P39" i="56"/>
  <c r="AA39" i="56"/>
  <c r="Y39" i="56"/>
  <c r="W39" i="56"/>
  <c r="AU39" i="56"/>
  <c r="V39" i="56"/>
  <c r="AY39" i="56" s="1"/>
  <c r="S39" i="56"/>
  <c r="AE39" i="56" a="1"/>
  <c r="AE39" i="56" s="1"/>
  <c r="Y72" i="56"/>
  <c r="AE72" i="56" a="1"/>
  <c r="AE72" i="56" s="1"/>
  <c r="R72" i="56"/>
  <c r="AB72" i="56"/>
  <c r="Q72" i="56"/>
  <c r="BA72" i="56" s="1"/>
  <c r="BB72" i="56" s="1"/>
  <c r="U72" i="56"/>
  <c r="S72" i="56"/>
  <c r="AA72" i="56"/>
  <c r="P72" i="56"/>
  <c r="Z72" i="56"/>
  <c r="AZ72" i="56" s="1"/>
  <c r="W72" i="56"/>
  <c r="V72" i="56"/>
  <c r="AY72" i="56" s="1"/>
  <c r="W13" i="56"/>
  <c r="U13" i="56"/>
  <c r="V13" i="56"/>
  <c r="AY13" i="56" s="1"/>
  <c r="BB13" i="56" s="1"/>
  <c r="AA13" i="56"/>
  <c r="S13" i="56"/>
  <c r="Q13" i="56"/>
  <c r="BA13" i="56" s="1"/>
  <c r="R13" i="56"/>
  <c r="Y13" i="56"/>
  <c r="P13" i="56"/>
  <c r="AU13" i="56"/>
  <c r="AB13" i="56"/>
  <c r="Z13" i="56"/>
  <c r="AZ13" i="56" s="1"/>
  <c r="AB125" i="56"/>
  <c r="W125" i="56"/>
  <c r="Y125" i="56"/>
  <c r="AS125" i="56"/>
  <c r="AF125" i="56" s="1"/>
  <c r="V125" i="56"/>
  <c r="AY125" i="56" s="1"/>
  <c r="Q125" i="56"/>
  <c r="BA125" i="56" s="1"/>
  <c r="P125" i="56"/>
  <c r="U125" i="56"/>
  <c r="Z125" i="56"/>
  <c r="AZ125" i="56" s="1"/>
  <c r="AA125" i="56"/>
  <c r="S125" i="56"/>
  <c r="R125" i="56"/>
  <c r="BB21" i="56"/>
  <c r="AU47" i="56"/>
  <c r="W47" i="56"/>
  <c r="Y47" i="56"/>
  <c r="U47" i="56"/>
  <c r="R47" i="56"/>
  <c r="AB47" i="56"/>
  <c r="V47" i="56"/>
  <c r="AY47" i="56" s="1"/>
  <c r="P47" i="56"/>
  <c r="AA47" i="56"/>
  <c r="Z47" i="56"/>
  <c r="AZ47" i="56" s="1"/>
  <c r="Q47" i="56"/>
  <c r="BA47" i="56" s="1"/>
  <c r="S47" i="56"/>
  <c r="AA77" i="56"/>
  <c r="AE82" i="56" a="1"/>
  <c r="AE82" i="56" s="1"/>
  <c r="AD82" i="56" s="1"/>
  <c r="AC82" i="56" s="1"/>
  <c r="W82" i="56"/>
  <c r="V82" i="56"/>
  <c r="AY82" i="56" s="1"/>
  <c r="R82" i="56"/>
  <c r="U82" i="56"/>
  <c r="S82" i="56"/>
  <c r="Z82" i="56"/>
  <c r="AZ82" i="56" s="1"/>
  <c r="Y82" i="56"/>
  <c r="P82" i="56"/>
  <c r="AB82" i="56"/>
  <c r="AA82" i="56"/>
  <c r="S94" i="56"/>
  <c r="Z94" i="56"/>
  <c r="AZ94" i="56" s="1"/>
  <c r="AS94" i="56"/>
  <c r="AF94" i="56" s="1"/>
  <c r="AA94" i="56"/>
  <c r="Y94" i="56"/>
  <c r="U94" i="56"/>
  <c r="W94" i="56"/>
  <c r="V94" i="56"/>
  <c r="AY94" i="56" s="1"/>
  <c r="R94" i="56"/>
  <c r="Q94" i="56"/>
  <c r="BA94" i="56" s="1"/>
  <c r="P94" i="56"/>
  <c r="AB94" i="56"/>
  <c r="AD72" i="56"/>
  <c r="AC72" i="56" s="1"/>
  <c r="Q29" i="56"/>
  <c r="BA29" i="56" s="1"/>
  <c r="S129" i="56"/>
  <c r="Q129" i="56"/>
  <c r="BA129" i="56" s="1"/>
  <c r="Z129" i="56"/>
  <c r="AZ129" i="56" s="1"/>
  <c r="Y129" i="56"/>
  <c r="P129" i="56"/>
  <c r="R129" i="56"/>
  <c r="V129" i="56"/>
  <c r="AY129" i="56" s="1"/>
  <c r="AS129" i="56"/>
  <c r="AF129" i="56" s="1"/>
  <c r="U129" i="56"/>
  <c r="W129" i="56"/>
  <c r="AA129" i="56"/>
  <c r="AB129" i="56"/>
  <c r="R69" i="56"/>
  <c r="Q69" i="56"/>
  <c r="BA69" i="56" s="1"/>
  <c r="BB69" i="56" s="1"/>
  <c r="AA69" i="56"/>
  <c r="P69" i="56"/>
  <c r="Z69" i="56"/>
  <c r="AZ69" i="56" s="1"/>
  <c r="S69" i="56"/>
  <c r="V69" i="56"/>
  <c r="AY69" i="56" s="1"/>
  <c r="AE69" i="56" a="1"/>
  <c r="AE69" i="56" s="1"/>
  <c r="AD69" i="56" s="1"/>
  <c r="AC69" i="56" s="1"/>
  <c r="Y69" i="56"/>
  <c r="AB69" i="56"/>
  <c r="U69" i="56"/>
  <c r="AE38" i="56" a="1"/>
  <c r="AE38" i="56" s="1"/>
  <c r="S38" i="56"/>
  <c r="AA38" i="56"/>
  <c r="P38" i="56"/>
  <c r="V38" i="56"/>
  <c r="AY38" i="56" s="1"/>
  <c r="W38" i="56"/>
  <c r="Y38" i="56"/>
  <c r="Z38" i="56"/>
  <c r="AZ38" i="56" s="1"/>
  <c r="U38" i="56"/>
  <c r="AU38" i="56"/>
  <c r="AB38" i="56"/>
  <c r="Q38" i="56"/>
  <c r="BA38" i="56" s="1"/>
  <c r="BB38" i="56" s="1"/>
  <c r="R38" i="56"/>
  <c r="W116" i="56"/>
  <c r="R116" i="56"/>
  <c r="W118" i="56"/>
  <c r="AB118" i="56"/>
  <c r="V118" i="56"/>
  <c r="AY118" i="56" s="1"/>
  <c r="Q118" i="56"/>
  <c r="BA118" i="56" s="1"/>
  <c r="BB118" i="56" s="1"/>
  <c r="P118" i="56"/>
  <c r="U118" i="56"/>
  <c r="S118" i="56"/>
  <c r="AA118" i="56"/>
  <c r="Z118" i="56"/>
  <c r="AZ118" i="56" s="1"/>
  <c r="R118" i="56"/>
  <c r="Y118" i="56"/>
  <c r="AE118" i="56" a="1"/>
  <c r="AE118" i="56" s="1"/>
  <c r="AD118" i="56" s="1"/>
  <c r="AC118" i="56" s="1"/>
  <c r="P29" i="56"/>
  <c r="V29" i="56"/>
  <c r="AY29" i="56" s="1"/>
  <c r="W29" i="56"/>
  <c r="Y29" i="56"/>
  <c r="AA29" i="56"/>
  <c r="AU29" i="56"/>
  <c r="S29" i="56"/>
  <c r="AB29" i="56"/>
  <c r="R29" i="56"/>
  <c r="Z29" i="56"/>
  <c r="AZ29" i="56" s="1"/>
  <c r="AE29" i="56" a="1"/>
  <c r="AE29" i="56" s="1"/>
  <c r="AD29" i="56" s="1"/>
  <c r="AC29" i="56" s="1"/>
  <c r="BB85" i="56"/>
  <c r="S35" i="56"/>
  <c r="AB35" i="56"/>
  <c r="R35" i="56"/>
  <c r="AA35" i="56"/>
  <c r="AE35" i="56" a="1"/>
  <c r="AE35" i="56" s="1"/>
  <c r="Q35" i="56"/>
  <c r="BA35" i="56" s="1"/>
  <c r="BB35" i="56" s="1"/>
  <c r="Z35" i="56"/>
  <c r="AZ35" i="56" s="1"/>
  <c r="P35" i="56"/>
  <c r="U35" i="56"/>
  <c r="AU35" i="56"/>
  <c r="V35" i="56"/>
  <c r="AY35" i="56" s="1"/>
  <c r="P85" i="56"/>
  <c r="U85" i="56"/>
  <c r="R85" i="56"/>
  <c r="S79" i="56"/>
  <c r="AA79" i="56"/>
  <c r="Y79" i="56"/>
  <c r="AB79" i="56"/>
  <c r="Z79" i="56"/>
  <c r="AZ79" i="56" s="1"/>
  <c r="V79" i="56"/>
  <c r="AY79" i="56" s="1"/>
  <c r="BB79" i="56" s="1"/>
  <c r="P79" i="56"/>
  <c r="U79" i="56"/>
  <c r="R79" i="56"/>
  <c r="Q79" i="56"/>
  <c r="BA79" i="56" s="1"/>
  <c r="W79" i="56"/>
  <c r="AS79" i="56"/>
  <c r="AF79" i="56" s="1"/>
  <c r="AS128" i="55"/>
  <c r="AF128" i="55" s="1"/>
  <c r="AE120" i="55" a="1"/>
  <c r="AE120" i="55" s="1"/>
  <c r="AD120" i="55" s="1"/>
  <c r="AC120" i="55" s="1"/>
  <c r="AS124" i="55"/>
  <c r="AF124" i="55" s="1"/>
  <c r="W124" i="55"/>
  <c r="AA126" i="55"/>
  <c r="Z126" i="55"/>
  <c r="AZ126" i="55" s="1"/>
  <c r="V126" i="55"/>
  <c r="AY126" i="55" s="1"/>
  <c r="Y126" i="55"/>
  <c r="Q126" i="55"/>
  <c r="BA126" i="55" s="1"/>
  <c r="BB126" i="55" s="1"/>
  <c r="AB126" i="55"/>
  <c r="R126" i="55"/>
  <c r="U126" i="55"/>
  <c r="W126" i="55"/>
  <c r="AE126" i="55" a="1"/>
  <c r="AE126" i="55" s="1"/>
  <c r="AD126" i="55" s="1"/>
  <c r="AC126" i="55" s="1"/>
  <c r="S126" i="55"/>
  <c r="P126" i="55"/>
  <c r="BB68" i="55"/>
  <c r="Z74" i="55"/>
  <c r="AZ74" i="55" s="1"/>
  <c r="AB74" i="55"/>
  <c r="Y74" i="55"/>
  <c r="V74" i="55"/>
  <c r="AY74" i="55" s="1"/>
  <c r="W74" i="55"/>
  <c r="Q74" i="55"/>
  <c r="BA74" i="55" s="1"/>
  <c r="BB74" i="55" s="1"/>
  <c r="S74" i="55"/>
  <c r="AE74" i="55" a="1"/>
  <c r="AE74" i="55" s="1"/>
  <c r="R74" i="55"/>
  <c r="AA74" i="55"/>
  <c r="U74" i="55"/>
  <c r="V5" i="55"/>
  <c r="AY5" i="55" s="1"/>
  <c r="AB5" i="55"/>
  <c r="R5" i="55"/>
  <c r="P5" i="55"/>
  <c r="AU5" i="55"/>
  <c r="Q5" i="55"/>
  <c r="BA5" i="55" s="1"/>
  <c r="W5" i="55"/>
  <c r="AA5" i="55"/>
  <c r="U5" i="55"/>
  <c r="Z5" i="55"/>
  <c r="AZ5" i="55" s="1"/>
  <c r="S5" i="55"/>
  <c r="R64" i="55"/>
  <c r="AB64" i="55"/>
  <c r="AE64" i="55" a="1"/>
  <c r="AE64" i="55" s="1"/>
  <c r="AA64" i="55"/>
  <c r="Q64" i="55"/>
  <c r="BA64" i="55" s="1"/>
  <c r="BB64" i="55" s="1"/>
  <c r="S64" i="55"/>
  <c r="AU64" i="55"/>
  <c r="U64" i="55"/>
  <c r="Z64" i="55"/>
  <c r="AZ64" i="55" s="1"/>
  <c r="W64" i="55"/>
  <c r="P64" i="55"/>
  <c r="Y64" i="55"/>
  <c r="V64" i="55"/>
  <c r="AY64" i="55" s="1"/>
  <c r="AD74" i="55"/>
  <c r="AC74" i="55" s="1"/>
  <c r="AS111" i="55"/>
  <c r="AF111" i="55" s="1"/>
  <c r="AE5" i="55" a="1"/>
  <c r="AE5" i="55" s="1"/>
  <c r="AD5" i="55" s="1"/>
  <c r="AC5" i="55" s="1"/>
  <c r="AB120" i="55"/>
  <c r="AB76" i="55"/>
  <c r="V76" i="55"/>
  <c r="AY76" i="55" s="1"/>
  <c r="R76" i="55"/>
  <c r="AE76" i="55" a="1"/>
  <c r="AE76" i="55" s="1"/>
  <c r="AD76" i="55" s="1"/>
  <c r="AC76" i="55" s="1"/>
  <c r="Q76" i="55"/>
  <c r="BA76" i="55" s="1"/>
  <c r="BB76" i="55" s="1"/>
  <c r="U76" i="55"/>
  <c r="P76" i="55"/>
  <c r="AA76" i="55"/>
  <c r="Y76" i="55"/>
  <c r="Z76" i="55"/>
  <c r="AZ76" i="55" s="1"/>
  <c r="W76" i="55"/>
  <c r="S76" i="55"/>
  <c r="R79" i="55"/>
  <c r="Y79" i="55"/>
  <c r="AB79" i="55"/>
  <c r="V79" i="55"/>
  <c r="AY79" i="55" s="1"/>
  <c r="U79" i="55"/>
  <c r="S79" i="55"/>
  <c r="AE79" i="55" a="1"/>
  <c r="AE79" i="55" s="1"/>
  <c r="AD79" i="55" s="1"/>
  <c r="AC79" i="55" s="1"/>
  <c r="Q79" i="55"/>
  <c r="BA79" i="55" s="1"/>
  <c r="BB79" i="55" s="1"/>
  <c r="P79" i="55"/>
  <c r="W79" i="55"/>
  <c r="AA79" i="55"/>
  <c r="Z79" i="55"/>
  <c r="AZ79" i="55" s="1"/>
  <c r="AU8" i="55"/>
  <c r="W8" i="55"/>
  <c r="U8" i="55"/>
  <c r="S8" i="55"/>
  <c r="R8" i="55"/>
  <c r="P8" i="55"/>
  <c r="AB8" i="55"/>
  <c r="Z8" i="55"/>
  <c r="AZ8" i="55" s="1"/>
  <c r="AA8" i="55"/>
  <c r="Q8" i="55"/>
  <c r="BA8" i="55" s="1"/>
  <c r="Y8" i="55"/>
  <c r="V8" i="55"/>
  <c r="AY8" i="55" s="1"/>
  <c r="BB8" i="55" s="1"/>
  <c r="Y73" i="55"/>
  <c r="W73" i="55"/>
  <c r="R73" i="55"/>
  <c r="V73" i="55"/>
  <c r="AY73" i="55" s="1"/>
  <c r="AB73" i="55"/>
  <c r="Z73" i="55"/>
  <c r="AZ73" i="55" s="1"/>
  <c r="S73" i="55"/>
  <c r="Q73" i="55"/>
  <c r="BA73" i="55" s="1"/>
  <c r="P73" i="55"/>
  <c r="U73" i="55"/>
  <c r="AA73" i="55"/>
  <c r="AS73" i="55"/>
  <c r="AF73" i="55" s="1"/>
  <c r="P74" i="55"/>
  <c r="BB52" i="55"/>
  <c r="Y78" i="55"/>
  <c r="W78" i="55"/>
  <c r="Z78" i="55"/>
  <c r="AZ78" i="55" s="1"/>
  <c r="S78" i="55"/>
  <c r="U78" i="55"/>
  <c r="R78" i="55"/>
  <c r="Q78" i="55"/>
  <c r="BA78" i="55" s="1"/>
  <c r="BB78" i="55" s="1"/>
  <c r="AA78" i="55"/>
  <c r="AB78" i="55"/>
  <c r="P78" i="55"/>
  <c r="V78" i="55"/>
  <c r="AY78" i="55" s="1"/>
  <c r="AE78" i="55" a="1"/>
  <c r="AE78" i="55" s="1"/>
  <c r="Y5" i="55"/>
  <c r="R41" i="55"/>
  <c r="AU41" i="55"/>
  <c r="AV106" i="55" s="1"/>
  <c r="V41" i="55"/>
  <c r="AY41" i="55" s="1"/>
  <c r="BB41" i="55" s="1"/>
  <c r="AA25" i="55"/>
  <c r="S25" i="55"/>
  <c r="Z25" i="55"/>
  <c r="AZ25" i="55" s="1"/>
  <c r="V25" i="55"/>
  <c r="AY25" i="55" s="1"/>
  <c r="Y25" i="55"/>
  <c r="U25" i="55"/>
  <c r="AB25" i="55"/>
  <c r="R25" i="55"/>
  <c r="AU25" i="55"/>
  <c r="Q25" i="55"/>
  <c r="BA25" i="55" s="1"/>
  <c r="W25" i="55"/>
  <c r="P25" i="55"/>
  <c r="AE25" i="55" a="1"/>
  <c r="AE25" i="55" s="1"/>
  <c r="AD25" i="55" s="1"/>
  <c r="AC25" i="55" s="1"/>
  <c r="AD75" i="55"/>
  <c r="AC75" i="55" s="1"/>
  <c r="U102" i="55"/>
  <c r="AS102" i="55"/>
  <c r="AF102" i="55" s="1"/>
  <c r="P102" i="55"/>
  <c r="AB102" i="55"/>
  <c r="V102" i="55"/>
  <c r="AY102" i="55" s="1"/>
  <c r="W102" i="55"/>
  <c r="Z102" i="55"/>
  <c r="AZ102" i="55" s="1"/>
  <c r="Q102" i="55"/>
  <c r="BA102" i="55" s="1"/>
  <c r="R102" i="55"/>
  <c r="S102" i="55"/>
  <c r="AA102" i="55"/>
  <c r="Y102" i="55"/>
  <c r="AE17" i="55" a="1"/>
  <c r="AE17" i="55" s="1"/>
  <c r="P17" i="55"/>
  <c r="Y17" i="55"/>
  <c r="Q17" i="55"/>
  <c r="BA17" i="55" s="1"/>
  <c r="BB17" i="55" s="1"/>
  <c r="V17" i="55"/>
  <c r="AY17" i="55" s="1"/>
  <c r="U17" i="55"/>
  <c r="Z17" i="55"/>
  <c r="AZ17" i="55" s="1"/>
  <c r="W17" i="55"/>
  <c r="AU17" i="55"/>
  <c r="R17" i="55"/>
  <c r="AB17" i="55"/>
  <c r="S17" i="55"/>
  <c r="AS113" i="55"/>
  <c r="AF113" i="55" s="1"/>
  <c r="Y69" i="55"/>
  <c r="AB69" i="55"/>
  <c r="P69" i="55"/>
  <c r="W69" i="55"/>
  <c r="Q69" i="55"/>
  <c r="BA69" i="55" s="1"/>
  <c r="S69" i="55"/>
  <c r="V69" i="55"/>
  <c r="AY69" i="55" s="1"/>
  <c r="R69" i="55"/>
  <c r="Z69" i="55"/>
  <c r="AZ69" i="55" s="1"/>
  <c r="AS69" i="55"/>
  <c r="AF69" i="55" s="1"/>
  <c r="U69" i="55"/>
  <c r="AA69" i="55"/>
  <c r="AU5" i="54"/>
  <c r="V5" i="54"/>
  <c r="AY5" i="54" s="1"/>
  <c r="AE5" i="54" a="1"/>
  <c r="AE5" i="54" s="1"/>
  <c r="U5" i="54"/>
  <c r="AB5" i="54"/>
  <c r="P5" i="54"/>
  <c r="Q5" i="54"/>
  <c r="BA5" i="54" s="1"/>
  <c r="BB5" i="54" s="1"/>
  <c r="Y5" i="54"/>
  <c r="S5" i="54"/>
  <c r="R5" i="54"/>
  <c r="AA5" i="54"/>
  <c r="W5" i="54"/>
  <c r="Z5" i="54"/>
  <c r="AZ5" i="54" s="1"/>
  <c r="AA63" i="54"/>
  <c r="Y63" i="54"/>
  <c r="AB63" i="54"/>
  <c r="Z63" i="54"/>
  <c r="AZ63" i="54" s="1"/>
  <c r="R63" i="54"/>
  <c r="AU63" i="54"/>
  <c r="AV47" i="54" s="1"/>
  <c r="Q63" i="54"/>
  <c r="BA63" i="54" s="1"/>
  <c r="P63" i="54"/>
  <c r="S63" i="54"/>
  <c r="V63" i="54"/>
  <c r="AY63" i="54" s="1"/>
  <c r="W63" i="54"/>
  <c r="W74" i="54"/>
  <c r="P74" i="54"/>
  <c r="Z74" i="54"/>
  <c r="AZ74" i="54" s="1"/>
  <c r="AB21" i="54"/>
  <c r="Y21" i="54"/>
  <c r="AU21" i="54"/>
  <c r="AE63" i="54" a="1"/>
  <c r="AE63" i="54" s="1"/>
  <c r="AD63" i="54" s="1"/>
  <c r="AC63" i="54" s="1"/>
  <c r="AS105" i="54"/>
  <c r="AF105" i="54" s="1"/>
  <c r="U63" i="54"/>
  <c r="U110" i="54"/>
  <c r="S21" i="54"/>
  <c r="R74" i="54"/>
  <c r="W45" i="54"/>
  <c r="AU45" i="54"/>
  <c r="AA45" i="54"/>
  <c r="U45" i="54"/>
  <c r="Q45" i="54"/>
  <c r="BA45" i="54" s="1"/>
  <c r="S45" i="54"/>
  <c r="P45" i="54"/>
  <c r="R45" i="54"/>
  <c r="Z45" i="54"/>
  <c r="AZ45" i="54" s="1"/>
  <c r="AB45" i="54"/>
  <c r="V45" i="54"/>
  <c r="AY45" i="54" s="1"/>
  <c r="Y45" i="54"/>
  <c r="U77" i="54"/>
  <c r="R77" i="54"/>
  <c r="P77" i="54"/>
  <c r="AB77" i="54"/>
  <c r="W77" i="54"/>
  <c r="V77" i="54"/>
  <c r="AY77" i="54" s="1"/>
  <c r="Y77" i="54"/>
  <c r="Q77" i="54"/>
  <c r="BA77" i="54" s="1"/>
  <c r="Z77" i="54"/>
  <c r="AZ77" i="54" s="1"/>
  <c r="S77" i="54"/>
  <c r="P21" i="54"/>
  <c r="W21" i="54"/>
  <c r="V74" i="54"/>
  <c r="AY74" i="54" s="1"/>
  <c r="BB74" i="54" s="1"/>
  <c r="P81" i="54"/>
  <c r="R81" i="54"/>
  <c r="Y81" i="54"/>
  <c r="V81" i="54"/>
  <c r="AY81" i="54" s="1"/>
  <c r="Q81" i="54"/>
  <c r="BA81" i="54" s="1"/>
  <c r="S81" i="54"/>
  <c r="AB81" i="54"/>
  <c r="Z81" i="54"/>
  <c r="AZ81" i="54" s="1"/>
  <c r="W81" i="54"/>
  <c r="U81" i="54"/>
  <c r="BB50" i="54"/>
  <c r="AA90" i="54"/>
  <c r="U90" i="54"/>
  <c r="P90" i="54"/>
  <c r="R90" i="54"/>
  <c r="AS90" i="54"/>
  <c r="AF90" i="54" s="1"/>
  <c r="W90" i="54"/>
  <c r="V90" i="54"/>
  <c r="AY90" i="54" s="1"/>
  <c r="BB90" i="54" s="1"/>
  <c r="Y90" i="54"/>
  <c r="AB90" i="54"/>
  <c r="Z90" i="54"/>
  <c r="AZ90" i="54" s="1"/>
  <c r="Q90" i="54"/>
  <c r="BA90" i="54" s="1"/>
  <c r="S90" i="54"/>
  <c r="Q117" i="54"/>
  <c r="BA117" i="54" s="1"/>
  <c r="BB117" i="54" s="1"/>
  <c r="AB117" i="54"/>
  <c r="Y117" i="54"/>
  <c r="W117" i="54"/>
  <c r="U117" i="54"/>
  <c r="S117" i="54"/>
  <c r="R117" i="54"/>
  <c r="Z117" i="54"/>
  <c r="AZ117" i="54" s="1"/>
  <c r="V117" i="54"/>
  <c r="AY117" i="54" s="1"/>
  <c r="AE117" i="54" a="1"/>
  <c r="AE117" i="54" s="1"/>
  <c r="AA117" i="54"/>
  <c r="P117" i="54"/>
  <c r="AS117" i="54"/>
  <c r="AF117" i="54" s="1"/>
  <c r="AS82" i="54"/>
  <c r="AF82" i="54" s="1"/>
  <c r="AS114" i="54"/>
  <c r="AF114" i="54" s="1"/>
  <c r="Q21" i="54"/>
  <c r="BA21" i="54" s="1"/>
  <c r="BB21" i="54" s="1"/>
  <c r="Z21" i="54"/>
  <c r="AZ21" i="54" s="1"/>
  <c r="AB74" i="54"/>
  <c r="P73" i="54"/>
  <c r="W73" i="54"/>
  <c r="Z73" i="54"/>
  <c r="AZ73" i="54" s="1"/>
  <c r="AA73" i="54"/>
  <c r="AE73" i="54" a="1"/>
  <c r="AE73" i="54" s="1"/>
  <c r="AD73" i="54" s="1"/>
  <c r="AC73" i="54" s="1"/>
  <c r="Y73" i="54"/>
  <c r="S73" i="54"/>
  <c r="AB73" i="54"/>
  <c r="Q73" i="54"/>
  <c r="BA73" i="54" s="1"/>
  <c r="BB73" i="54" s="1"/>
  <c r="R73" i="54"/>
  <c r="U73" i="54"/>
  <c r="V73" i="54"/>
  <c r="AY73" i="54" s="1"/>
  <c r="AB125" i="54"/>
  <c r="AA125" i="54"/>
  <c r="U125" i="54"/>
  <c r="Q125" i="54"/>
  <c r="BA125" i="54" s="1"/>
  <c r="S125" i="54"/>
  <c r="P125" i="54"/>
  <c r="V125" i="54"/>
  <c r="AY125" i="54" s="1"/>
  <c r="BB125" i="54" s="1"/>
  <c r="Y125" i="54"/>
  <c r="Z125" i="54"/>
  <c r="AZ125" i="54" s="1"/>
  <c r="R125" i="54"/>
  <c r="W125" i="54"/>
  <c r="AS125" i="54"/>
  <c r="AF125" i="54" s="1"/>
  <c r="U95" i="54"/>
  <c r="AS95" i="54"/>
  <c r="AF95" i="54" s="1"/>
  <c r="AA95" i="54"/>
  <c r="R95" i="54"/>
  <c r="Z95" i="54"/>
  <c r="AZ95" i="54" s="1"/>
  <c r="P95" i="54"/>
  <c r="Y95" i="54"/>
  <c r="Q95" i="54"/>
  <c r="BA95" i="54" s="1"/>
  <c r="W95" i="54"/>
  <c r="AB95" i="54"/>
  <c r="V95" i="54"/>
  <c r="AY95" i="54" s="1"/>
  <c r="BB95" i="54" s="1"/>
  <c r="S95" i="54"/>
  <c r="AU18" i="54"/>
  <c r="AV112" i="54" s="1"/>
  <c r="D112" i="54" s="1"/>
  <c r="V18" i="54"/>
  <c r="AY18" i="54" s="1"/>
  <c r="AE18" i="54" a="1"/>
  <c r="AE18" i="54" s="1"/>
  <c r="Z18" i="54"/>
  <c r="AZ18" i="54" s="1"/>
  <c r="W18" i="54"/>
  <c r="Y18" i="54"/>
  <c r="S18" i="54"/>
  <c r="Q18" i="54"/>
  <c r="BA18" i="54" s="1"/>
  <c r="BB18" i="54" s="1"/>
  <c r="AB18" i="54"/>
  <c r="AA18" i="54"/>
  <c r="U18" i="54"/>
  <c r="R18" i="54"/>
  <c r="P18" i="54"/>
  <c r="P85" i="54"/>
  <c r="U85" i="54"/>
  <c r="R85" i="54"/>
  <c r="AA85" i="54"/>
  <c r="W85" i="54"/>
  <c r="Z85" i="54"/>
  <c r="AZ85" i="54" s="1"/>
  <c r="Q85" i="54"/>
  <c r="BA85" i="54" s="1"/>
  <c r="BB85" i="54" s="1"/>
  <c r="S85" i="54"/>
  <c r="Y85" i="54"/>
  <c r="AE85" i="54" a="1"/>
  <c r="AE85" i="54" s="1"/>
  <c r="AD85" i="54" s="1"/>
  <c r="AC85" i="54" s="1"/>
  <c r="AB85" i="54"/>
  <c r="R110" i="54"/>
  <c r="W113" i="54"/>
  <c r="AE21" i="54" a="1"/>
  <c r="AE21" i="54" s="1"/>
  <c r="AA74" i="54"/>
  <c r="AS74" i="54"/>
  <c r="AF74" i="54" s="1"/>
  <c r="AE113" i="54" a="1"/>
  <c r="AE113" i="54" s="1"/>
  <c r="AD113" i="54" s="1"/>
  <c r="AC113" i="54" s="1"/>
  <c r="AE74" i="54" a="1"/>
  <c r="AE74" i="54" s="1"/>
  <c r="AD74" i="54" s="1"/>
  <c r="AC74" i="54" s="1"/>
  <c r="AA21" i="54"/>
  <c r="Y74" i="54"/>
  <c r="W55" i="54"/>
  <c r="U55" i="54"/>
  <c r="AE55" i="54" a="1"/>
  <c r="AE55" i="54" s="1"/>
  <c r="S55" i="54"/>
  <c r="Q55" i="54"/>
  <c r="BA55" i="54" s="1"/>
  <c r="BB55" i="54" s="1"/>
  <c r="Z55" i="54"/>
  <c r="AZ55" i="54" s="1"/>
  <c r="AA55" i="54"/>
  <c r="Y55" i="54"/>
  <c r="R55" i="54"/>
  <c r="AU55" i="54"/>
  <c r="AV125" i="54" s="1"/>
  <c r="V55" i="54"/>
  <c r="AY55" i="54" s="1"/>
  <c r="AB55" i="54"/>
  <c r="P55" i="54"/>
  <c r="V103" i="54"/>
  <c r="AY103" i="54" s="1"/>
  <c r="AE103" i="54" a="1"/>
  <c r="AE103" i="54" s="1"/>
  <c r="AD103" i="54" s="1"/>
  <c r="AC103" i="54" s="1"/>
  <c r="U103" i="54"/>
  <c r="S103" i="54"/>
  <c r="AB103" i="54"/>
  <c r="Y103" i="54"/>
  <c r="R103" i="54"/>
  <c r="W103" i="54"/>
  <c r="Z103" i="54"/>
  <c r="AZ103" i="54" s="1"/>
  <c r="AA103" i="54"/>
  <c r="P103" i="54"/>
  <c r="Q103" i="54"/>
  <c r="BA103" i="54" s="1"/>
  <c r="BB103" i="54" s="1"/>
  <c r="R26" i="54"/>
  <c r="P26" i="54"/>
  <c r="V26" i="54"/>
  <c r="AY26" i="54" s="1"/>
  <c r="W26" i="54"/>
  <c r="Y26" i="54"/>
  <c r="AU26" i="54"/>
  <c r="S26" i="54"/>
  <c r="Z26" i="54"/>
  <c r="AZ26" i="54" s="1"/>
  <c r="U26" i="54"/>
  <c r="Q26" i="54"/>
  <c r="BA26" i="54" s="1"/>
  <c r="AB26" i="54"/>
  <c r="AB93" i="54"/>
  <c r="AA93" i="54"/>
  <c r="P93" i="54"/>
  <c r="Q93" i="54"/>
  <c r="BA93" i="54" s="1"/>
  <c r="V93" i="54"/>
  <c r="AY93" i="54" s="1"/>
  <c r="BB93" i="54" s="1"/>
  <c r="AS93" i="54"/>
  <c r="AF93" i="54" s="1"/>
  <c r="R93" i="54"/>
  <c r="W93" i="54"/>
  <c r="U93" i="54"/>
  <c r="Y93" i="54"/>
  <c r="S93" i="54"/>
  <c r="AD80" i="53"/>
  <c r="AC80" i="53" s="1"/>
  <c r="R77" i="53"/>
  <c r="BB54" i="53"/>
  <c r="Y45" i="53"/>
  <c r="U45" i="53"/>
  <c r="W45" i="53"/>
  <c r="P45" i="53"/>
  <c r="Q45" i="53"/>
  <c r="BA45" i="53" s="1"/>
  <c r="BB45" i="53" s="1"/>
  <c r="AB45" i="53"/>
  <c r="AA45" i="53"/>
  <c r="AE45" i="53" a="1"/>
  <c r="AE45" i="53" s="1"/>
  <c r="Z45" i="53"/>
  <c r="AZ45" i="53" s="1"/>
  <c r="V45" i="53"/>
  <c r="AY45" i="53" s="1"/>
  <c r="S45" i="53"/>
  <c r="AU45" i="53"/>
  <c r="AV42" i="53" s="1"/>
  <c r="R45" i="53"/>
  <c r="Q14" i="53"/>
  <c r="BA14" i="53" s="1"/>
  <c r="BB14" i="53" s="1"/>
  <c r="R14" i="53"/>
  <c r="Z14" i="53"/>
  <c r="AZ14" i="53" s="1"/>
  <c r="AE14" i="53" a="1"/>
  <c r="AE14" i="53" s="1"/>
  <c r="AA14" i="53"/>
  <c r="V14" i="53"/>
  <c r="AY14" i="53" s="1"/>
  <c r="W14" i="53"/>
  <c r="U14" i="53"/>
  <c r="AU14" i="53"/>
  <c r="S14" i="53"/>
  <c r="AB14" i="53"/>
  <c r="P14" i="53"/>
  <c r="AS112" i="53"/>
  <c r="AF112" i="53" s="1"/>
  <c r="AB77" i="53"/>
  <c r="Q10" i="53"/>
  <c r="BA10" i="53" s="1"/>
  <c r="BB10" i="53" s="1"/>
  <c r="V10" i="53"/>
  <c r="AY10" i="53" s="1"/>
  <c r="S10" i="53"/>
  <c r="Y10" i="53"/>
  <c r="U10" i="53"/>
  <c r="AU10" i="53"/>
  <c r="AE10" i="53" a="1"/>
  <c r="AE10" i="53" s="1"/>
  <c r="W10" i="53"/>
  <c r="AB10" i="53"/>
  <c r="P10" i="53"/>
  <c r="R10" i="53"/>
  <c r="AA10" i="53"/>
  <c r="Z10" i="53"/>
  <c r="AZ10" i="53" s="1"/>
  <c r="Q29" i="53"/>
  <c r="BA29" i="53" s="1"/>
  <c r="BB29" i="53" s="1"/>
  <c r="AU29" i="53"/>
  <c r="R29" i="53"/>
  <c r="AA29" i="53"/>
  <c r="V29" i="53"/>
  <c r="AY29" i="53" s="1"/>
  <c r="P29" i="53"/>
  <c r="AB123" i="53"/>
  <c r="W123" i="53"/>
  <c r="AA123" i="53"/>
  <c r="Q123" i="53"/>
  <c r="BA123" i="53" s="1"/>
  <c r="BB123" i="53" s="1"/>
  <c r="Z123" i="53"/>
  <c r="AZ123" i="53" s="1"/>
  <c r="P123" i="53"/>
  <c r="R123" i="53"/>
  <c r="Y123" i="53"/>
  <c r="U123" i="53"/>
  <c r="V123" i="53"/>
  <c r="AY123" i="53" s="1"/>
  <c r="AE123" i="53" a="1"/>
  <c r="AE123" i="53" s="1"/>
  <c r="S123" i="53"/>
  <c r="V77" i="53"/>
  <c r="AY77" i="53" s="1"/>
  <c r="S76" i="53"/>
  <c r="Q76" i="53"/>
  <c r="BA76" i="53" s="1"/>
  <c r="BB76" i="53" s="1"/>
  <c r="AE76" i="53" a="1"/>
  <c r="AE76" i="53" s="1"/>
  <c r="AD76" i="53" s="1"/>
  <c r="AC76" i="53" s="1"/>
  <c r="V76" i="53"/>
  <c r="AY76" i="53" s="1"/>
  <c r="R76" i="53"/>
  <c r="R109" i="53"/>
  <c r="AA109" i="53"/>
  <c r="AB109" i="53"/>
  <c r="P109" i="53"/>
  <c r="Y109" i="53"/>
  <c r="U109" i="53"/>
  <c r="W109" i="53"/>
  <c r="Z109" i="53"/>
  <c r="AZ109" i="53" s="1"/>
  <c r="S109" i="53"/>
  <c r="Q109" i="53"/>
  <c r="BA109" i="53" s="1"/>
  <c r="BB109" i="53" s="1"/>
  <c r="V109" i="53"/>
  <c r="AY109" i="53" s="1"/>
  <c r="AE109" i="53" a="1"/>
  <c r="AE109" i="53" s="1"/>
  <c r="AD109" i="53" s="1"/>
  <c r="AC109" i="53" s="1"/>
  <c r="AE77" i="53" a="1"/>
  <c r="AE77" i="53" s="1"/>
  <c r="AD77" i="53" s="1"/>
  <c r="AC77" i="53" s="1"/>
  <c r="R30" i="53"/>
  <c r="P30" i="53"/>
  <c r="AA30" i="53"/>
  <c r="S30" i="53"/>
  <c r="Q30" i="53"/>
  <c r="BA30" i="53" s="1"/>
  <c r="BB30" i="53" s="1"/>
  <c r="AE30" i="53" a="1"/>
  <c r="AE30" i="53" s="1"/>
  <c r="Y30" i="53"/>
  <c r="AU30" i="53"/>
  <c r="AV124" i="53" s="1"/>
  <c r="U30" i="53"/>
  <c r="W30" i="53"/>
  <c r="AB30" i="53"/>
  <c r="V30" i="53"/>
  <c r="AY30" i="53" s="1"/>
  <c r="Z30" i="53"/>
  <c r="AZ30" i="53" s="1"/>
  <c r="AD81" i="53"/>
  <c r="AC81" i="53" s="1"/>
  <c r="S77" i="53"/>
  <c r="AU18" i="53"/>
  <c r="AV32" i="53" s="1"/>
  <c r="S18" i="53"/>
  <c r="R18" i="53"/>
  <c r="AA18" i="53"/>
  <c r="Y18" i="53"/>
  <c r="P18" i="53"/>
  <c r="W18" i="53"/>
  <c r="Q18" i="53"/>
  <c r="BA18" i="53" s="1"/>
  <c r="V18" i="53"/>
  <c r="AY18" i="53" s="1"/>
  <c r="U18" i="53"/>
  <c r="Z18" i="53"/>
  <c r="AZ18" i="53" s="1"/>
  <c r="AB18" i="53"/>
  <c r="Z100" i="53"/>
  <c r="AZ100" i="53" s="1"/>
  <c r="BB100" i="53" s="1"/>
  <c r="P100" i="53"/>
  <c r="Y100" i="53"/>
  <c r="AS100" i="53"/>
  <c r="AF100" i="53" s="1"/>
  <c r="R100" i="53"/>
  <c r="AA100" i="53"/>
  <c r="Q100" i="53"/>
  <c r="BA100" i="53" s="1"/>
  <c r="S100" i="53"/>
  <c r="AB100" i="53"/>
  <c r="Z116" i="53"/>
  <c r="AZ116" i="53" s="1"/>
  <c r="AS116" i="53"/>
  <c r="AF116" i="53" s="1"/>
  <c r="AB116" i="53"/>
  <c r="R116" i="53"/>
  <c r="P116" i="53"/>
  <c r="Y116" i="53"/>
  <c r="S116" i="53"/>
  <c r="W116" i="53"/>
  <c r="Q116" i="53"/>
  <c r="BA116" i="53" s="1"/>
  <c r="U116" i="53"/>
  <c r="AA116" i="53"/>
  <c r="V116" i="53"/>
  <c r="AY116" i="53" s="1"/>
  <c r="BB116" i="53" s="1"/>
  <c r="Q77" i="53"/>
  <c r="BA77" i="53" s="1"/>
  <c r="BB77" i="53" s="1"/>
  <c r="Z77" i="53"/>
  <c r="AZ77" i="53" s="1"/>
  <c r="P77" i="53"/>
  <c r="AS123" i="53"/>
  <c r="AF123" i="53" s="1"/>
  <c r="AA77" i="53"/>
  <c r="AU6" i="53"/>
  <c r="S6" i="53"/>
  <c r="AA6" i="53"/>
  <c r="AB6" i="53"/>
  <c r="Z6" i="53"/>
  <c r="AZ6" i="53" s="1"/>
  <c r="Y6" i="53"/>
  <c r="R6" i="53"/>
  <c r="V6" i="53"/>
  <c r="AY6" i="53" s="1"/>
  <c r="P6" i="53"/>
  <c r="W6" i="53"/>
  <c r="U6" i="53"/>
  <c r="Q6" i="53"/>
  <c r="BA6" i="53" s="1"/>
  <c r="BB60" i="53"/>
  <c r="U77" i="53"/>
  <c r="Z115" i="53"/>
  <c r="AZ115" i="53" s="1"/>
  <c r="S115" i="53"/>
  <c r="R115" i="53"/>
  <c r="AB115" i="53"/>
  <c r="W115" i="53"/>
  <c r="P115" i="53"/>
  <c r="Y115" i="53"/>
  <c r="AA115" i="53"/>
  <c r="Q115" i="53"/>
  <c r="BA115" i="53" s="1"/>
  <c r="V115" i="53"/>
  <c r="AY115" i="53" s="1"/>
  <c r="AS115" i="53"/>
  <c r="AF115" i="53" s="1"/>
  <c r="Y61" i="53"/>
  <c r="W61" i="53"/>
  <c r="U61" i="53"/>
  <c r="V61" i="53"/>
  <c r="AY61" i="53" s="1"/>
  <c r="AA61" i="53"/>
  <c r="R61" i="53"/>
  <c r="AE61" i="53" a="1"/>
  <c r="AE61" i="53" s="1"/>
  <c r="Q61" i="53"/>
  <c r="BA61" i="53" s="1"/>
  <c r="BB61" i="53" s="1"/>
  <c r="S61" i="53"/>
  <c r="P61" i="53"/>
  <c r="AU61" i="53"/>
  <c r="AB61" i="53"/>
  <c r="Z61" i="53"/>
  <c r="AZ61" i="53" s="1"/>
  <c r="AB124" i="53"/>
  <c r="R124" i="53"/>
  <c r="Z124" i="53"/>
  <c r="AZ124" i="53" s="1"/>
  <c r="P124" i="53"/>
  <c r="Y124" i="53"/>
  <c r="Q124" i="53"/>
  <c r="BA124" i="53" s="1"/>
  <c r="BB124" i="53" s="1"/>
  <c r="S124" i="53"/>
  <c r="AE124" i="53" a="1"/>
  <c r="AE124" i="53" s="1"/>
  <c r="AD124" i="53" s="1"/>
  <c r="AC124" i="53" s="1"/>
  <c r="W124" i="53"/>
  <c r="V124" i="53"/>
  <c r="AY124" i="53" s="1"/>
  <c r="U124" i="53"/>
  <c r="AA124" i="53"/>
  <c r="AB38" i="53"/>
  <c r="AU38" i="53"/>
  <c r="V38" i="53"/>
  <c r="AY38" i="53" s="1"/>
  <c r="Z38" i="53"/>
  <c r="AZ38" i="53" s="1"/>
  <c r="Q38" i="53"/>
  <c r="BA38" i="53" s="1"/>
  <c r="P38" i="53"/>
  <c r="AA38" i="53"/>
  <c r="S38" i="53"/>
  <c r="Y38" i="53"/>
  <c r="W38" i="53"/>
  <c r="R38" i="53"/>
  <c r="U38" i="53"/>
  <c r="AA20" i="52"/>
  <c r="U20" i="52"/>
  <c r="S20" i="52"/>
  <c r="Y20" i="52"/>
  <c r="AB20" i="52"/>
  <c r="R20" i="52"/>
  <c r="AE20" i="52" a="1"/>
  <c r="AE20" i="52" s="1"/>
  <c r="AU20" i="52"/>
  <c r="Z20" i="52"/>
  <c r="AZ20" i="52" s="1"/>
  <c r="W20" i="52"/>
  <c r="P20" i="52"/>
  <c r="V20" i="52"/>
  <c r="AY20" i="52" s="1"/>
  <c r="Q110" i="52"/>
  <c r="BA110" i="52" s="1"/>
  <c r="U110" i="52"/>
  <c r="V110" i="52"/>
  <c r="AY110" i="52" s="1"/>
  <c r="BB110" i="52" s="1"/>
  <c r="S110" i="52"/>
  <c r="R110" i="52"/>
  <c r="Z110" i="52"/>
  <c r="AZ110" i="52" s="1"/>
  <c r="AB110" i="52"/>
  <c r="P110" i="52"/>
  <c r="W110" i="52"/>
  <c r="AS110" i="52"/>
  <c r="AF110" i="52" s="1"/>
  <c r="Y110" i="52"/>
  <c r="AA110" i="52"/>
  <c r="AS103" i="52"/>
  <c r="AF103" i="52" s="1"/>
  <c r="V2" i="52"/>
  <c r="AY2" i="52" s="1"/>
  <c r="AA46" i="52"/>
  <c r="P46" i="52"/>
  <c r="P13" i="52"/>
  <c r="S13" i="52"/>
  <c r="AB13" i="52"/>
  <c r="R13" i="52"/>
  <c r="Q13" i="52"/>
  <c r="BA13" i="52" s="1"/>
  <c r="W127" i="52"/>
  <c r="P127" i="52"/>
  <c r="V127" i="52"/>
  <c r="AY127" i="52" s="1"/>
  <c r="U127" i="52"/>
  <c r="AS127" i="52"/>
  <c r="AF127" i="52" s="1"/>
  <c r="S127" i="52"/>
  <c r="Q127" i="52"/>
  <c r="BA127" i="52" s="1"/>
  <c r="AB127" i="52"/>
  <c r="R127" i="52"/>
  <c r="Y127" i="52"/>
  <c r="Z127" i="52"/>
  <c r="AZ127" i="52" s="1"/>
  <c r="U2" i="52"/>
  <c r="Q78" i="52"/>
  <c r="BA78" i="52" s="1"/>
  <c r="R78" i="52"/>
  <c r="W78" i="52"/>
  <c r="Y39" i="52"/>
  <c r="P39" i="52"/>
  <c r="AA39" i="52"/>
  <c r="AB39" i="52"/>
  <c r="V39" i="52"/>
  <c r="AY39" i="52" s="1"/>
  <c r="Q39" i="52"/>
  <c r="BA39" i="52" s="1"/>
  <c r="BB39" i="52" s="1"/>
  <c r="AA2" i="52"/>
  <c r="R61" i="52"/>
  <c r="U61" i="52"/>
  <c r="S61" i="52"/>
  <c r="V61" i="52"/>
  <c r="AY61" i="52" s="1"/>
  <c r="AB61" i="52"/>
  <c r="Y61" i="52"/>
  <c r="Z61" i="52"/>
  <c r="AZ61" i="52" s="1"/>
  <c r="P61" i="52"/>
  <c r="AU61" i="52"/>
  <c r="AV4" i="52" s="1"/>
  <c r="V69" i="52"/>
  <c r="AY69" i="52" s="1"/>
  <c r="U69" i="52"/>
  <c r="P69" i="52"/>
  <c r="Y95" i="52"/>
  <c r="S95" i="52"/>
  <c r="P95" i="52"/>
  <c r="V95" i="52"/>
  <c r="AY95" i="52" s="1"/>
  <c r="Q95" i="52"/>
  <c r="BA95" i="52" s="1"/>
  <c r="R95" i="52"/>
  <c r="AS95" i="52"/>
  <c r="AF95" i="52" s="1"/>
  <c r="U95" i="52"/>
  <c r="W95" i="52"/>
  <c r="AB95" i="52"/>
  <c r="Z95" i="52"/>
  <c r="AZ95" i="52" s="1"/>
  <c r="AD83" i="52"/>
  <c r="AC83" i="52" s="1"/>
  <c r="AE109" i="52" a="1"/>
  <c r="AE109" i="52" s="1"/>
  <c r="AD109" i="52" s="1"/>
  <c r="AC109" i="52" s="1"/>
  <c r="AV98" i="52"/>
  <c r="Z103" i="52"/>
  <c r="AZ103" i="52" s="1"/>
  <c r="Y2" i="52"/>
  <c r="BB128" i="52"/>
  <c r="S102" i="52"/>
  <c r="AA102" i="52"/>
  <c r="Z102" i="52"/>
  <c r="AZ102" i="52" s="1"/>
  <c r="P102" i="52"/>
  <c r="AB102" i="52"/>
  <c r="Y102" i="52"/>
  <c r="R102" i="52"/>
  <c r="Q102" i="52"/>
  <c r="BA102" i="52" s="1"/>
  <c r="BB102" i="52" s="1"/>
  <c r="W102" i="52"/>
  <c r="AE102" i="52" a="1"/>
  <c r="AE102" i="52" s="1"/>
  <c r="V102" i="52"/>
  <c r="AY102" i="52" s="1"/>
  <c r="U102" i="52"/>
  <c r="V55" i="52"/>
  <c r="AY55" i="52" s="1"/>
  <c r="R55" i="52"/>
  <c r="AU55" i="52"/>
  <c r="AV42" i="52" s="1"/>
  <c r="Q55" i="52"/>
  <c r="BA55" i="52" s="1"/>
  <c r="BB55" i="52" s="1"/>
  <c r="AA55" i="52"/>
  <c r="S55" i="52"/>
  <c r="P55" i="52"/>
  <c r="U55" i="52"/>
  <c r="AE55" i="52" a="1"/>
  <c r="AE55" i="52" s="1"/>
  <c r="AB55" i="52"/>
  <c r="Z55" i="52"/>
  <c r="AZ55" i="52" s="1"/>
  <c r="W55" i="52"/>
  <c r="Y55" i="52"/>
  <c r="AE103" i="52" a="1"/>
  <c r="AE103" i="52" s="1"/>
  <c r="P2" i="52"/>
  <c r="Y23" i="52"/>
  <c r="AE23" i="52" a="1"/>
  <c r="AE23" i="52" s="1"/>
  <c r="AB71" i="52"/>
  <c r="W71" i="52"/>
  <c r="R71" i="52"/>
  <c r="V71" i="52"/>
  <c r="AY71" i="52" s="1"/>
  <c r="Q71" i="52"/>
  <c r="BA71" i="52" s="1"/>
  <c r="BB71" i="52" s="1"/>
  <c r="U71" i="52"/>
  <c r="AE71" i="52" a="1"/>
  <c r="AE71" i="52" s="1"/>
  <c r="AD71" i="52" s="1"/>
  <c r="AC71" i="52" s="1"/>
  <c r="S71" i="52"/>
  <c r="Z71" i="52"/>
  <c r="AZ71" i="52" s="1"/>
  <c r="P71" i="52"/>
  <c r="AA71" i="52"/>
  <c r="Y71" i="52"/>
  <c r="AA109" i="52"/>
  <c r="V109" i="52"/>
  <c r="AY109" i="52" s="1"/>
  <c r="BB109" i="52" s="1"/>
  <c r="Z109" i="52"/>
  <c r="AZ109" i="52" s="1"/>
  <c r="AB109" i="52"/>
  <c r="S109" i="52"/>
  <c r="W109" i="52"/>
  <c r="R109" i="52"/>
  <c r="AS109" i="52"/>
  <c r="AF109" i="52" s="1"/>
  <c r="U109" i="52"/>
  <c r="P109" i="52"/>
  <c r="Y109" i="52"/>
  <c r="Q109" i="52"/>
  <c r="BA109" i="52" s="1"/>
  <c r="AE115" i="52" a="1"/>
  <c r="AE115" i="52" s="1"/>
  <c r="Y115" i="52"/>
  <c r="Q21" i="52"/>
  <c r="BA21" i="52" s="1"/>
  <c r="BB21" i="52" s="1"/>
  <c r="Z21" i="52"/>
  <c r="AZ21" i="52" s="1"/>
  <c r="Y21" i="52"/>
  <c r="AE21" i="52" a="1"/>
  <c r="AE21" i="52" s="1"/>
  <c r="AB21" i="52"/>
  <c r="W21" i="52"/>
  <c r="AA21" i="52"/>
  <c r="AA87" i="52"/>
  <c r="U87" i="52"/>
  <c r="Y87" i="52"/>
  <c r="AD102" i="52"/>
  <c r="AC102" i="52" s="1"/>
  <c r="AU2" i="52"/>
  <c r="AV88" i="52" s="1"/>
  <c r="Q2" i="52"/>
  <c r="BA2" i="52" s="1"/>
  <c r="BB2" i="52" s="1"/>
  <c r="AB2" i="52"/>
  <c r="W2" i="52"/>
  <c r="AE2" i="52" a="1"/>
  <c r="AE2" i="52" s="1"/>
  <c r="P103" i="52"/>
  <c r="AA103" i="52"/>
  <c r="V103" i="52"/>
  <c r="AY103" i="52" s="1"/>
  <c r="U103" i="52"/>
  <c r="AB103" i="52"/>
  <c r="R103" i="52"/>
  <c r="Y103" i="52"/>
  <c r="W103" i="52"/>
  <c r="AD115" i="52"/>
  <c r="AC115" i="52" s="1"/>
  <c r="AE110" i="52" a="1"/>
  <c r="AE110" i="52" s="1"/>
  <c r="AD110" i="52" s="1"/>
  <c r="AC110" i="52" s="1"/>
  <c r="Q20" i="52"/>
  <c r="BA20" i="52" s="1"/>
  <c r="BB20" i="52" s="1"/>
  <c r="Q103" i="52"/>
  <c r="BA103" i="52" s="1"/>
  <c r="BB103" i="52" s="1"/>
  <c r="R2" i="52"/>
  <c r="P91" i="52"/>
  <c r="AA91" i="52"/>
  <c r="U67" i="52"/>
  <c r="P67" i="52"/>
  <c r="R67" i="52"/>
  <c r="AE37" i="52" a="1"/>
  <c r="AE37" i="52" s="1"/>
  <c r="V37" i="52"/>
  <c r="AY37" i="52" s="1"/>
  <c r="Z37" i="52"/>
  <c r="AZ37" i="52" s="1"/>
  <c r="AB37" i="52"/>
  <c r="AU37" i="52"/>
  <c r="AA37" i="52"/>
  <c r="Y37" i="52"/>
  <c r="W37" i="52"/>
  <c r="U37" i="52"/>
  <c r="W5" i="52"/>
  <c r="Z5" i="52"/>
  <c r="AZ5" i="52" s="1"/>
  <c r="U5" i="52"/>
  <c r="AA5" i="52"/>
  <c r="S5" i="52"/>
  <c r="AE5" i="52" a="1"/>
  <c r="AE5" i="52" s="1"/>
  <c r="AB5" i="52"/>
  <c r="Q5" i="52"/>
  <c r="BA5" i="52" s="1"/>
  <c r="BB5" i="52" s="1"/>
  <c r="AU5" i="52"/>
  <c r="AV66" i="52" s="1"/>
  <c r="Y5" i="52"/>
  <c r="R47" i="52"/>
  <c r="AU47" i="52"/>
  <c r="AA47" i="52"/>
  <c r="Y47" i="52"/>
  <c r="Q47" i="52"/>
  <c r="BA47" i="52" s="1"/>
  <c r="U47" i="52"/>
  <c r="W47" i="52"/>
  <c r="P47" i="52"/>
  <c r="V47" i="52"/>
  <c r="AY47" i="52" s="1"/>
  <c r="Z47" i="52"/>
  <c r="AZ47" i="52" s="1"/>
  <c r="S47" i="52"/>
  <c r="AB47" i="52"/>
  <c r="R42" i="52"/>
  <c r="AU42" i="52"/>
  <c r="AV109" i="52" s="1"/>
  <c r="V42" i="52"/>
  <c r="AY42" i="52" s="1"/>
  <c r="BB42" i="52" s="1"/>
  <c r="AA100" i="52"/>
  <c r="Q100" i="52"/>
  <c r="BA100" i="52" s="1"/>
  <c r="BB100" i="52" s="1"/>
  <c r="S108" i="52"/>
  <c r="P108" i="52"/>
  <c r="Q108" i="52"/>
  <c r="BA108" i="52" s="1"/>
  <c r="AA108" i="52"/>
  <c r="Y108" i="52"/>
  <c r="V108" i="52"/>
  <c r="AY108" i="52" s="1"/>
  <c r="BB108" i="52" s="1"/>
  <c r="AB108" i="52"/>
  <c r="W108" i="52"/>
  <c r="Z108" i="52"/>
  <c r="AZ108" i="52" s="1"/>
  <c r="R108" i="52"/>
  <c r="AS108" i="52"/>
  <c r="AF108" i="52" s="1"/>
  <c r="U108" i="52"/>
  <c r="AS68" i="52"/>
  <c r="AF68" i="52" s="1"/>
  <c r="Y35" i="52"/>
  <c r="AA27" i="52"/>
  <c r="Q27" i="52"/>
  <c r="BA27" i="52" s="1"/>
  <c r="V27" i="52"/>
  <c r="AY27" i="52" s="1"/>
  <c r="Z27" i="52"/>
  <c r="AZ27" i="52" s="1"/>
  <c r="U27" i="52"/>
  <c r="P27" i="52"/>
  <c r="S27" i="52"/>
  <c r="AB27" i="52"/>
  <c r="AU27" i="52"/>
  <c r="AV113" i="52" s="1"/>
  <c r="R27" i="52"/>
  <c r="W27" i="52"/>
  <c r="Y68" i="52"/>
  <c r="W68" i="52"/>
  <c r="Q68" i="52"/>
  <c r="BA68" i="52" s="1"/>
  <c r="BB68" i="52" s="1"/>
  <c r="AB68" i="52"/>
  <c r="AE68" i="52" a="1"/>
  <c r="AE68" i="52" s="1"/>
  <c r="S68" i="52"/>
  <c r="R68" i="52"/>
  <c r="Z68" i="52"/>
  <c r="AZ68" i="52" s="1"/>
  <c r="U68" i="52"/>
  <c r="P68" i="52"/>
  <c r="AS82" i="52"/>
  <c r="AF82" i="52" s="1"/>
  <c r="BB116" i="52"/>
  <c r="U4" i="52"/>
  <c r="AU4" i="52"/>
  <c r="AV96" i="52" s="1"/>
  <c r="Q4" i="52"/>
  <c r="BA4" i="52" s="1"/>
  <c r="BB4" i="52" s="1"/>
  <c r="W4" i="52"/>
  <c r="P4" i="52"/>
  <c r="AE4" i="52" a="1"/>
  <c r="AE4" i="52" s="1"/>
  <c r="AA4" i="52"/>
  <c r="V4" i="52"/>
  <c r="AY4" i="52" s="1"/>
  <c r="Z4" i="52"/>
  <c r="AZ4" i="52" s="1"/>
  <c r="R4" i="52"/>
  <c r="S4" i="52"/>
  <c r="Y4" i="52"/>
  <c r="AB4" i="52"/>
  <c r="Q52" i="52"/>
  <c r="BA52" i="52" s="1"/>
  <c r="BB52" i="52" s="1"/>
  <c r="S52" i="52"/>
  <c r="Y52" i="52"/>
  <c r="W52" i="52"/>
  <c r="S76" i="52"/>
  <c r="Q76" i="52"/>
  <c r="BA76" i="52" s="1"/>
  <c r="AS76" i="52"/>
  <c r="AF76" i="52" s="1"/>
  <c r="W76" i="52"/>
  <c r="AA116" i="52"/>
  <c r="Z116" i="52"/>
  <c r="AZ116" i="52" s="1"/>
  <c r="AE116" i="52" a="1"/>
  <c r="AE116" i="52" s="1"/>
  <c r="AD116" i="52" s="1"/>
  <c r="AC116" i="52" s="1"/>
  <c r="V116" i="52"/>
  <c r="AY116" i="52" s="1"/>
  <c r="S116" i="52"/>
  <c r="P116" i="52"/>
  <c r="R116" i="52"/>
  <c r="Y116" i="52"/>
  <c r="U116" i="52"/>
  <c r="AB116" i="52"/>
  <c r="W116" i="52"/>
  <c r="Z15" i="52"/>
  <c r="AZ15" i="52" s="1"/>
  <c r="AB15" i="52"/>
  <c r="R15" i="52"/>
  <c r="AA15" i="52"/>
  <c r="Q15" i="52"/>
  <c r="BA15" i="52" s="1"/>
  <c r="P15" i="52"/>
  <c r="V15" i="52"/>
  <c r="AY15" i="52" s="1"/>
  <c r="Y15" i="52"/>
  <c r="U15" i="52"/>
  <c r="S15" i="52"/>
  <c r="AU15" i="52"/>
  <c r="AV106" i="52" s="1"/>
  <c r="U30" i="52"/>
  <c r="Z30" i="52"/>
  <c r="AZ30" i="52" s="1"/>
  <c r="W30" i="52"/>
  <c r="P30" i="52"/>
  <c r="V30" i="52"/>
  <c r="AY30" i="52" s="1"/>
  <c r="Y30" i="52"/>
  <c r="R30" i="52"/>
  <c r="AU30" i="52"/>
  <c r="AV123" i="52" s="1"/>
  <c r="Q30" i="52"/>
  <c r="BA30" i="52" s="1"/>
  <c r="AB30" i="52"/>
  <c r="S30" i="52"/>
  <c r="AA30" i="52"/>
  <c r="R35" i="52"/>
  <c r="W35" i="52"/>
  <c r="P35" i="52"/>
  <c r="AE108" i="52" a="1"/>
  <c r="AE108" i="52" s="1"/>
  <c r="AD108" i="52" s="1"/>
  <c r="AC108" i="52" s="1"/>
  <c r="BB49" i="52"/>
  <c r="AA35" i="52"/>
  <c r="Z89" i="52"/>
  <c r="AZ89" i="52" s="1"/>
  <c r="U89" i="52"/>
  <c r="AB89" i="52"/>
  <c r="S89" i="52"/>
  <c r="R89" i="52"/>
  <c r="Q89" i="52"/>
  <c r="BA89" i="52" s="1"/>
  <c r="BB89" i="52" s="1"/>
  <c r="W89" i="52"/>
  <c r="P89" i="52"/>
  <c r="AA89" i="52"/>
  <c r="AE89" i="52" a="1"/>
  <c r="AE89" i="52" s="1"/>
  <c r="Y89" i="52"/>
  <c r="V89" i="52"/>
  <c r="AY89" i="52" s="1"/>
  <c r="Z84" i="52"/>
  <c r="AZ84" i="52" s="1"/>
  <c r="P84" i="52"/>
  <c r="U84" i="52"/>
  <c r="W84" i="52"/>
  <c r="V84" i="52"/>
  <c r="AY84" i="52" s="1"/>
  <c r="R84" i="52"/>
  <c r="Y84" i="52"/>
  <c r="AE84" i="52" a="1"/>
  <c r="AE84" i="52" s="1"/>
  <c r="AD84" i="52" s="1"/>
  <c r="AC84" i="52" s="1"/>
  <c r="S84" i="52"/>
  <c r="AA84" i="52"/>
  <c r="AB84" i="52"/>
  <c r="Q84" i="52"/>
  <c r="BA84" i="52" s="1"/>
  <c r="BB84" i="52" s="1"/>
  <c r="AA68" i="52"/>
  <c r="S35" i="52"/>
  <c r="Z35" i="52"/>
  <c r="AZ35" i="52" s="1"/>
  <c r="U19" i="52"/>
  <c r="Q19" i="52"/>
  <c r="BA19" i="52" s="1"/>
  <c r="BB19" i="52" s="1"/>
  <c r="S19" i="52"/>
  <c r="Z19" i="52"/>
  <c r="AZ19" i="52" s="1"/>
  <c r="P19" i="52"/>
  <c r="R19" i="52"/>
  <c r="Y19" i="52"/>
  <c r="W19" i="52"/>
  <c r="AE19" i="52" a="1"/>
  <c r="AE19" i="52" s="1"/>
  <c r="V19" i="52"/>
  <c r="AY19" i="52" s="1"/>
  <c r="AB19" i="52"/>
  <c r="AU19" i="52"/>
  <c r="AV90" i="52" s="1"/>
  <c r="AA19" i="52"/>
  <c r="W12" i="52"/>
  <c r="Z12" i="52"/>
  <c r="AZ12" i="52" s="1"/>
  <c r="BB12" i="52" s="1"/>
  <c r="AB12" i="52"/>
  <c r="AU60" i="52"/>
  <c r="W60" i="52"/>
  <c r="S60" i="52"/>
  <c r="AS104" i="52"/>
  <c r="AF104" i="52" s="1"/>
  <c r="AS121" i="52"/>
  <c r="AF121" i="52" s="1"/>
  <c r="V68" i="52"/>
  <c r="AY68" i="52" s="1"/>
  <c r="AB35" i="52"/>
  <c r="AU35" i="52"/>
  <c r="AV115" i="52" s="1"/>
  <c r="P97" i="52"/>
  <c r="V97" i="52"/>
  <c r="AY97" i="52" s="1"/>
  <c r="S97" i="52"/>
  <c r="U97" i="52"/>
  <c r="AS97" i="52"/>
  <c r="AF97" i="52" s="1"/>
  <c r="Q97" i="52"/>
  <c r="BA97" i="52" s="1"/>
  <c r="Y97" i="52"/>
  <c r="AB97" i="52"/>
  <c r="R97" i="52"/>
  <c r="Z97" i="52"/>
  <c r="AZ97" i="52" s="1"/>
  <c r="W97" i="52"/>
  <c r="R50" i="52"/>
  <c r="V50" i="52"/>
  <c r="AY50" i="52" s="1"/>
  <c r="AU50" i="52"/>
  <c r="AV102" i="52" s="1"/>
  <c r="AB50" i="52"/>
  <c r="W50" i="52"/>
  <c r="Q50" i="52"/>
  <c r="BA50" i="52" s="1"/>
  <c r="BB50" i="52" s="1"/>
  <c r="P50" i="52"/>
  <c r="U50" i="52"/>
  <c r="Z50" i="52"/>
  <c r="AZ50" i="52" s="1"/>
  <c r="AE50" i="52" a="1"/>
  <c r="AE50" i="52" s="1"/>
  <c r="S50" i="52"/>
  <c r="AA50" i="52"/>
  <c r="Y50" i="52"/>
  <c r="U100" i="52"/>
  <c r="Z100" i="52"/>
  <c r="AZ100" i="52" s="1"/>
  <c r="P100" i="52"/>
  <c r="R100" i="52"/>
  <c r="S100" i="52"/>
  <c r="Y100" i="52"/>
  <c r="V100" i="52"/>
  <c r="AY100" i="52" s="1"/>
  <c r="W100" i="52"/>
  <c r="AE100" i="52" a="1"/>
  <c r="AE100" i="52" s="1"/>
  <c r="V35" i="52"/>
  <c r="AY35" i="52" s="1"/>
  <c r="R7" i="52"/>
  <c r="W7" i="52"/>
  <c r="V7" i="52"/>
  <c r="AY7" i="52" s="1"/>
  <c r="Y22" i="52"/>
  <c r="AU22" i="52"/>
  <c r="W22" i="52"/>
  <c r="AE22" i="52" a="1"/>
  <c r="AE22" i="52" s="1"/>
  <c r="U22" i="52"/>
  <c r="Z22" i="52"/>
  <c r="AZ22" i="52" s="1"/>
  <c r="AB22" i="52"/>
  <c r="P22" i="52"/>
  <c r="V22" i="52"/>
  <c r="AY22" i="52" s="1"/>
  <c r="R22" i="52"/>
  <c r="AE27" i="51" a="1"/>
  <c r="AE27" i="51" s="1"/>
  <c r="AA27" i="51"/>
  <c r="S27" i="51"/>
  <c r="AB27" i="51"/>
  <c r="Z3" i="51"/>
  <c r="AZ3" i="51" s="1"/>
  <c r="AA3" i="51"/>
  <c r="Y3" i="51"/>
  <c r="V3" i="51"/>
  <c r="AY3" i="51" s="1"/>
  <c r="R3" i="51"/>
  <c r="S3" i="51"/>
  <c r="U3" i="51"/>
  <c r="P3" i="51"/>
  <c r="AU3" i="51"/>
  <c r="AV59" i="51" s="1"/>
  <c r="Q3" i="51"/>
  <c r="BA3" i="51" s="1"/>
  <c r="W3" i="51"/>
  <c r="AB3" i="51"/>
  <c r="AD106" i="51"/>
  <c r="AC106" i="51" s="1"/>
  <c r="AE69" i="51" a="1"/>
  <c r="AE69" i="51" s="1"/>
  <c r="AD69" i="51" s="1"/>
  <c r="AC69" i="51" s="1"/>
  <c r="P27" i="51"/>
  <c r="AA64" i="51"/>
  <c r="U124" i="51"/>
  <c r="W124" i="51"/>
  <c r="AB124" i="51"/>
  <c r="AE124" i="51" a="1"/>
  <c r="AE124" i="51" s="1"/>
  <c r="Z124" i="51"/>
  <c r="AZ124" i="51" s="1"/>
  <c r="R124" i="51"/>
  <c r="AA124" i="51"/>
  <c r="Q124" i="51"/>
  <c r="BA124" i="51" s="1"/>
  <c r="BB124" i="51" s="1"/>
  <c r="V124" i="51"/>
  <c r="AY124" i="51" s="1"/>
  <c r="S124" i="51"/>
  <c r="P124" i="51"/>
  <c r="Y124" i="51"/>
  <c r="U115" i="51"/>
  <c r="AA115" i="51"/>
  <c r="P115" i="51"/>
  <c r="W115" i="51"/>
  <c r="AS115" i="51"/>
  <c r="AF115" i="51" s="1"/>
  <c r="Z115" i="51"/>
  <c r="AZ115" i="51" s="1"/>
  <c r="V115" i="51"/>
  <c r="AY115" i="51" s="1"/>
  <c r="S115" i="51"/>
  <c r="AB115" i="51"/>
  <c r="Q115" i="51"/>
  <c r="BA115" i="51" s="1"/>
  <c r="R115" i="51"/>
  <c r="Y115" i="51"/>
  <c r="U120" i="51"/>
  <c r="AB120" i="51"/>
  <c r="Z120" i="51"/>
  <c r="AZ120" i="51" s="1"/>
  <c r="BB120" i="51" s="1"/>
  <c r="R119" i="51"/>
  <c r="P119" i="51"/>
  <c r="Q119" i="51"/>
  <c r="BA119" i="51" s="1"/>
  <c r="V119" i="51"/>
  <c r="AY119" i="51" s="1"/>
  <c r="U119" i="51"/>
  <c r="AB119" i="51"/>
  <c r="AA119" i="51"/>
  <c r="S119" i="51"/>
  <c r="Y119" i="51"/>
  <c r="AS119" i="51"/>
  <c r="AF119" i="51" s="1"/>
  <c r="S64" i="51"/>
  <c r="V64" i="51"/>
  <c r="AY64" i="51" s="1"/>
  <c r="Q64" i="51"/>
  <c r="BA64" i="51" s="1"/>
  <c r="BB64" i="51" s="1"/>
  <c r="AE64" i="51" a="1"/>
  <c r="AE64" i="51" s="1"/>
  <c r="Z64" i="51"/>
  <c r="AZ64" i="51" s="1"/>
  <c r="Q121" i="51"/>
  <c r="BA121" i="51" s="1"/>
  <c r="Y121" i="51"/>
  <c r="V121" i="51"/>
  <c r="AY121" i="51" s="1"/>
  <c r="W121" i="51"/>
  <c r="U121" i="51"/>
  <c r="S121" i="51"/>
  <c r="R121" i="51"/>
  <c r="AS121" i="51"/>
  <c r="AF121" i="51" s="1"/>
  <c r="AB121" i="51"/>
  <c r="AA121" i="51"/>
  <c r="Z121" i="51"/>
  <c r="AZ121" i="51" s="1"/>
  <c r="P121" i="51"/>
  <c r="Z47" i="51"/>
  <c r="AZ47" i="51" s="1"/>
  <c r="P47" i="51"/>
  <c r="Q47" i="51"/>
  <c r="BA47" i="51" s="1"/>
  <c r="BB47" i="51" s="1"/>
  <c r="AU47" i="51"/>
  <c r="AB47" i="51"/>
  <c r="V47" i="51"/>
  <c r="AY47" i="51" s="1"/>
  <c r="W47" i="51"/>
  <c r="S47" i="51"/>
  <c r="Y47" i="51"/>
  <c r="R47" i="51"/>
  <c r="U47" i="51"/>
  <c r="AA47" i="51"/>
  <c r="AE47" i="51" a="1"/>
  <c r="AE47" i="51" s="1"/>
  <c r="S126" i="51"/>
  <c r="Y126" i="51"/>
  <c r="AA126" i="51"/>
  <c r="AB126" i="51"/>
  <c r="W126" i="51"/>
  <c r="U126" i="51"/>
  <c r="V126" i="51"/>
  <c r="AY126" i="51" s="1"/>
  <c r="R126" i="51"/>
  <c r="Q126" i="51"/>
  <c r="BA126" i="51" s="1"/>
  <c r="BB126" i="51" s="1"/>
  <c r="Z126" i="51"/>
  <c r="AZ126" i="51" s="1"/>
  <c r="P126" i="51"/>
  <c r="AE126" i="51" a="1"/>
  <c r="AE126" i="51" s="1"/>
  <c r="AD126" i="51" s="1"/>
  <c r="AC126" i="51" s="1"/>
  <c r="BB39" i="51"/>
  <c r="Z119" i="51"/>
  <c r="AZ119" i="51" s="1"/>
  <c r="BB119" i="51" s="1"/>
  <c r="R64" i="51"/>
  <c r="W67" i="51"/>
  <c r="S67" i="51"/>
  <c r="AS67" i="51"/>
  <c r="AF67" i="51" s="1"/>
  <c r="AB67" i="51"/>
  <c r="Z67" i="51"/>
  <c r="AZ67" i="51" s="1"/>
  <c r="Y67" i="51"/>
  <c r="P67" i="51"/>
  <c r="U67" i="51"/>
  <c r="R67" i="51"/>
  <c r="V67" i="51"/>
  <c r="AY67" i="51" s="1"/>
  <c r="W119" i="51"/>
  <c r="P64" i="51"/>
  <c r="Y77" i="51"/>
  <c r="AA77" i="51"/>
  <c r="AB77" i="51"/>
  <c r="Z77" i="51"/>
  <c r="AZ77" i="51" s="1"/>
  <c r="U77" i="51"/>
  <c r="S77" i="51"/>
  <c r="R77" i="51"/>
  <c r="Q77" i="51"/>
  <c r="BA77" i="51" s="1"/>
  <c r="BB77" i="51" s="1"/>
  <c r="P77" i="51"/>
  <c r="AE77" i="51" a="1"/>
  <c r="AE77" i="51" s="1"/>
  <c r="W77" i="51"/>
  <c r="Z72" i="51"/>
  <c r="AZ72" i="51" s="1"/>
  <c r="P72" i="51"/>
  <c r="AB72" i="51"/>
  <c r="U72" i="51"/>
  <c r="AA72" i="51"/>
  <c r="S72" i="51"/>
  <c r="AS72" i="51"/>
  <c r="AF72" i="51" s="1"/>
  <c r="W72" i="51"/>
  <c r="Y72" i="51"/>
  <c r="Q72" i="51"/>
  <c r="BA72" i="51" s="1"/>
  <c r="V72" i="51"/>
  <c r="AY72" i="51" s="1"/>
  <c r="R72" i="51"/>
  <c r="AU10" i="51"/>
  <c r="Q10" i="51"/>
  <c r="BA10" i="51" s="1"/>
  <c r="BB10" i="51" s="1"/>
  <c r="AE10" i="51" a="1"/>
  <c r="AE10" i="51" s="1"/>
  <c r="AB10" i="51"/>
  <c r="W10" i="51"/>
  <c r="Y10" i="51"/>
  <c r="R10" i="51"/>
  <c r="U10" i="51"/>
  <c r="AA10" i="51"/>
  <c r="S10" i="51"/>
  <c r="Z10" i="51"/>
  <c r="AZ10" i="51" s="1"/>
  <c r="P10" i="51"/>
  <c r="V10" i="51"/>
  <c r="AY10" i="51" s="1"/>
  <c r="Q48" i="51"/>
  <c r="BA48" i="51" s="1"/>
  <c r="BB48" i="51" s="1"/>
  <c r="W48" i="51"/>
  <c r="Z48" i="51"/>
  <c r="AZ48" i="51" s="1"/>
  <c r="AE48" i="51" a="1"/>
  <c r="AE48" i="51" s="1"/>
  <c r="R48" i="51"/>
  <c r="U48" i="51"/>
  <c r="S48" i="51"/>
  <c r="AU48" i="51"/>
  <c r="P48" i="51"/>
  <c r="Y48" i="51"/>
  <c r="V48" i="51"/>
  <c r="AY48" i="51" s="1"/>
  <c r="AB48" i="51"/>
  <c r="AA48" i="51"/>
  <c r="P96" i="51"/>
  <c r="AB96" i="51"/>
  <c r="Q96" i="51"/>
  <c r="BA96" i="51" s="1"/>
  <c r="BB96" i="51" s="1"/>
  <c r="V96" i="51"/>
  <c r="AY96" i="51" s="1"/>
  <c r="Q67" i="51"/>
  <c r="BA67" i="51" s="1"/>
  <c r="Y69" i="51"/>
  <c r="AU27" i="51"/>
  <c r="Y27" i="51"/>
  <c r="BB21" i="51"/>
  <c r="AB64" i="51"/>
  <c r="R70" i="51"/>
  <c r="W70" i="51"/>
  <c r="S70" i="51"/>
  <c r="P70" i="51"/>
  <c r="Q70" i="51"/>
  <c r="BA70" i="51" s="1"/>
  <c r="V70" i="51"/>
  <c r="AY70" i="51" s="1"/>
  <c r="AS70" i="51"/>
  <c r="AF70" i="51" s="1"/>
  <c r="Y70" i="51"/>
  <c r="Z70" i="51"/>
  <c r="AZ70" i="51" s="1"/>
  <c r="AA70" i="51"/>
  <c r="AB70" i="51"/>
  <c r="W75" i="51"/>
  <c r="AB75" i="51"/>
  <c r="V75" i="51"/>
  <c r="AY75" i="51" s="1"/>
  <c r="AA75" i="51"/>
  <c r="S75" i="51"/>
  <c r="R75" i="51"/>
  <c r="Q75" i="51"/>
  <c r="BA75" i="51" s="1"/>
  <c r="BB75" i="51" s="1"/>
  <c r="Z75" i="51"/>
  <c r="AZ75" i="51" s="1"/>
  <c r="Y75" i="51"/>
  <c r="P75" i="51"/>
  <c r="U75" i="51"/>
  <c r="AE75" i="51" a="1"/>
  <c r="AE75" i="51" s="1"/>
  <c r="AD75" i="51" s="1"/>
  <c r="AC75" i="51" s="1"/>
  <c r="AS113" i="51"/>
  <c r="AF113" i="51" s="1"/>
  <c r="AE67" i="51" a="1"/>
  <c r="AE67" i="51" s="1"/>
  <c r="AD67" i="51" s="1"/>
  <c r="AC67" i="51" s="1"/>
  <c r="V27" i="51"/>
  <c r="AY27" i="51" s="1"/>
  <c r="W27" i="51"/>
  <c r="W64" i="51"/>
  <c r="S51" i="51"/>
  <c r="Z51" i="51"/>
  <c r="AZ51" i="51" s="1"/>
  <c r="Q51" i="51"/>
  <c r="BA51" i="51" s="1"/>
  <c r="Y51" i="51"/>
  <c r="W51" i="51"/>
  <c r="R51" i="51"/>
  <c r="P51" i="51"/>
  <c r="AU51" i="51"/>
  <c r="V51" i="51"/>
  <c r="AY51" i="51" s="1"/>
  <c r="BB51" i="51" s="1"/>
  <c r="AA51" i="51"/>
  <c r="U51" i="51"/>
  <c r="Q32" i="51"/>
  <c r="BA32" i="51" s="1"/>
  <c r="BB32" i="51" s="1"/>
  <c r="P32" i="51"/>
  <c r="AB32" i="51"/>
  <c r="W32" i="51"/>
  <c r="AA32" i="51"/>
  <c r="R32" i="51"/>
  <c r="Z32" i="51"/>
  <c r="AZ32" i="51" s="1"/>
  <c r="AE32" i="51" a="1"/>
  <c r="AE32" i="51" s="1"/>
  <c r="Y32" i="51"/>
  <c r="V32" i="51"/>
  <c r="AY32" i="51" s="1"/>
  <c r="S32" i="51"/>
  <c r="U32" i="51"/>
  <c r="AU32" i="51"/>
  <c r="AV42" i="51" s="1"/>
  <c r="W71" i="51"/>
  <c r="U71" i="51"/>
  <c r="R71" i="51"/>
  <c r="Q71" i="51"/>
  <c r="BA71" i="51" s="1"/>
  <c r="Z71" i="51"/>
  <c r="AZ71" i="51" s="1"/>
  <c r="AS71" i="51"/>
  <c r="AF71" i="51" s="1"/>
  <c r="P71" i="51"/>
  <c r="V71" i="51"/>
  <c r="AY71" i="51" s="1"/>
  <c r="S71" i="51"/>
  <c r="Y71" i="51"/>
  <c r="AA71" i="51"/>
  <c r="V112" i="51"/>
  <c r="AY112" i="51" s="1"/>
  <c r="AE112" i="51" a="1"/>
  <c r="AE112" i="51" s="1"/>
  <c r="AD112" i="51" s="1"/>
  <c r="AC112" i="51" s="1"/>
  <c r="Q112" i="51"/>
  <c r="BA112" i="51" s="1"/>
  <c r="BB112" i="51" s="1"/>
  <c r="U112" i="51"/>
  <c r="R112" i="51"/>
  <c r="Z112" i="51"/>
  <c r="AZ112" i="51" s="1"/>
  <c r="AB112" i="51"/>
  <c r="AA112" i="51"/>
  <c r="W112" i="51"/>
  <c r="AD124" i="51"/>
  <c r="AC124" i="51" s="1"/>
  <c r="AS94" i="51"/>
  <c r="AF94" i="51" s="1"/>
  <c r="AS127" i="51"/>
  <c r="AF127" i="51" s="1"/>
  <c r="AD78" i="51"/>
  <c r="AC78" i="51" s="1"/>
  <c r="R27" i="51"/>
  <c r="Q27" i="51"/>
  <c r="BA27" i="51" s="1"/>
  <c r="BB27" i="51" s="1"/>
  <c r="AU64" i="51"/>
  <c r="BB67" i="51"/>
  <c r="U56" i="51"/>
  <c r="AA56" i="51"/>
  <c r="Y56" i="51"/>
  <c r="P56" i="51"/>
  <c r="Q56" i="51"/>
  <c r="BA56" i="51" s="1"/>
  <c r="W56" i="51"/>
  <c r="Z56" i="51"/>
  <c r="AZ56" i="51" s="1"/>
  <c r="AU56" i="51"/>
  <c r="S56" i="51"/>
  <c r="AB56" i="51"/>
  <c r="V56" i="51"/>
  <c r="AY56" i="51" s="1"/>
  <c r="R56" i="51"/>
  <c r="AE107" i="51" a="1"/>
  <c r="AE107" i="51" s="1"/>
  <c r="AD107" i="51" s="1"/>
  <c r="AC107" i="51" s="1"/>
  <c r="AA107" i="51"/>
  <c r="AB107" i="51"/>
  <c r="Q107" i="51"/>
  <c r="BA107" i="51" s="1"/>
  <c r="BB107" i="51" s="1"/>
  <c r="W107" i="51"/>
  <c r="Y107" i="51"/>
  <c r="V107" i="51"/>
  <c r="AY107" i="51" s="1"/>
  <c r="Z107" i="51"/>
  <c r="AZ107" i="51" s="1"/>
  <c r="U107" i="51"/>
  <c r="P107" i="51"/>
  <c r="V13" i="50"/>
  <c r="AY13" i="50" s="1"/>
  <c r="BB13" i="50" s="1"/>
  <c r="AU13" i="50"/>
  <c r="AV48" i="50" s="1"/>
  <c r="W13" i="50"/>
  <c r="AB13" i="50"/>
  <c r="U13" i="50"/>
  <c r="AA13" i="50"/>
  <c r="R13" i="50"/>
  <c r="Q13" i="50"/>
  <c r="BA13" i="50" s="1"/>
  <c r="P13" i="50"/>
  <c r="Y13" i="50"/>
  <c r="S13" i="50"/>
  <c r="Z13" i="50"/>
  <c r="AZ13" i="50" s="1"/>
  <c r="AE67" i="50" a="1"/>
  <c r="AE67" i="50" s="1"/>
  <c r="AD67" i="50" s="1"/>
  <c r="AC67" i="50" s="1"/>
  <c r="W67" i="50"/>
  <c r="V67" i="50"/>
  <c r="AY67" i="50" s="1"/>
  <c r="P67" i="50"/>
  <c r="AA67" i="50"/>
  <c r="Q67" i="50"/>
  <c r="BA67" i="50" s="1"/>
  <c r="BB67" i="50" s="1"/>
  <c r="Y67" i="50"/>
  <c r="U67" i="50"/>
  <c r="AB67" i="50"/>
  <c r="R67" i="50"/>
  <c r="Z67" i="50"/>
  <c r="AZ67" i="50" s="1"/>
  <c r="V62" i="50"/>
  <c r="AY62" i="50" s="1"/>
  <c r="AB62" i="50"/>
  <c r="Y62" i="50"/>
  <c r="R62" i="50"/>
  <c r="AA62" i="50"/>
  <c r="AU62" i="50"/>
  <c r="Q62" i="50"/>
  <c r="BA62" i="50" s="1"/>
  <c r="W62" i="50"/>
  <c r="Z62" i="50"/>
  <c r="AZ62" i="50" s="1"/>
  <c r="U62" i="50"/>
  <c r="S62" i="50"/>
  <c r="P62" i="50"/>
  <c r="AB87" i="50"/>
  <c r="Z87" i="50"/>
  <c r="AZ87" i="50" s="1"/>
  <c r="R87" i="50"/>
  <c r="W24" i="50"/>
  <c r="Z24" i="50"/>
  <c r="AZ24" i="50" s="1"/>
  <c r="S24" i="50"/>
  <c r="V24" i="50"/>
  <c r="AY24" i="50" s="1"/>
  <c r="AB24" i="50"/>
  <c r="AA24" i="50"/>
  <c r="AE24" i="50" a="1"/>
  <c r="AE24" i="50" s="1"/>
  <c r="P24" i="50"/>
  <c r="Q24" i="50"/>
  <c r="BA24" i="50" s="1"/>
  <c r="BB24" i="50" s="1"/>
  <c r="U24" i="50"/>
  <c r="AU24" i="50"/>
  <c r="R24" i="50"/>
  <c r="Y24" i="50"/>
  <c r="AA75" i="50"/>
  <c r="S75" i="50"/>
  <c r="V75" i="50"/>
  <c r="AY75" i="50" s="1"/>
  <c r="U75" i="50"/>
  <c r="W75" i="50"/>
  <c r="AB75" i="50"/>
  <c r="AS75" i="50"/>
  <c r="AF75" i="50" s="1"/>
  <c r="R75" i="50"/>
  <c r="Z75" i="50"/>
  <c r="AZ75" i="50" s="1"/>
  <c r="P75" i="50"/>
  <c r="Y75" i="50"/>
  <c r="Q75" i="50"/>
  <c r="BA75" i="50" s="1"/>
  <c r="U70" i="50"/>
  <c r="Y70" i="50"/>
  <c r="V70" i="50"/>
  <c r="AY70" i="50" s="1"/>
  <c r="AE70" i="50" a="1"/>
  <c r="AE70" i="50" s="1"/>
  <c r="AB70" i="50"/>
  <c r="R70" i="50"/>
  <c r="S70" i="50"/>
  <c r="W70" i="50"/>
  <c r="AA70" i="50"/>
  <c r="P70" i="50"/>
  <c r="Z70" i="50"/>
  <c r="AZ70" i="50" s="1"/>
  <c r="Q70" i="50"/>
  <c r="BA70" i="50" s="1"/>
  <c r="BB70" i="50" s="1"/>
  <c r="V95" i="50"/>
  <c r="AY95" i="50" s="1"/>
  <c r="Y95" i="50"/>
  <c r="Z95" i="50"/>
  <c r="AZ95" i="50" s="1"/>
  <c r="W95" i="50"/>
  <c r="AS95" i="50"/>
  <c r="AF95" i="50" s="1"/>
  <c r="U95" i="50"/>
  <c r="S95" i="50"/>
  <c r="R95" i="50"/>
  <c r="Q95" i="50"/>
  <c r="BA95" i="50" s="1"/>
  <c r="P95" i="50"/>
  <c r="AA95" i="50"/>
  <c r="AB64" i="50"/>
  <c r="W64" i="50"/>
  <c r="V64" i="50"/>
  <c r="AY64" i="50" s="1"/>
  <c r="BB64" i="50" s="1"/>
  <c r="P124" i="50"/>
  <c r="V124" i="50"/>
  <c r="AY124" i="50" s="1"/>
  <c r="Y124" i="50"/>
  <c r="AB124" i="50"/>
  <c r="R124" i="50"/>
  <c r="AA124" i="50"/>
  <c r="AS124" i="50"/>
  <c r="AF124" i="50" s="1"/>
  <c r="Q124" i="50"/>
  <c r="BA124" i="50" s="1"/>
  <c r="S124" i="50"/>
  <c r="Z124" i="50"/>
  <c r="AZ124" i="50" s="1"/>
  <c r="W124" i="50"/>
  <c r="V25" i="50"/>
  <c r="AY25" i="50" s="1"/>
  <c r="U25" i="50"/>
  <c r="AB25" i="50"/>
  <c r="Q25" i="50"/>
  <c r="BA25" i="50" s="1"/>
  <c r="BB25" i="50" s="1"/>
  <c r="P25" i="50"/>
  <c r="AB56" i="50"/>
  <c r="Y56" i="50"/>
  <c r="W56" i="50"/>
  <c r="U56" i="50"/>
  <c r="AU56" i="50"/>
  <c r="R56" i="50"/>
  <c r="AA56" i="50"/>
  <c r="S56" i="50"/>
  <c r="V56" i="50"/>
  <c r="AY56" i="50" s="1"/>
  <c r="AE56" i="50" a="1"/>
  <c r="AE56" i="50" s="1"/>
  <c r="P56" i="50"/>
  <c r="Q56" i="50"/>
  <c r="BA56" i="50" s="1"/>
  <c r="BB56" i="50" s="1"/>
  <c r="Z56" i="50"/>
  <c r="AZ56" i="50" s="1"/>
  <c r="Y16" i="50"/>
  <c r="AB16" i="50"/>
  <c r="AA16" i="50"/>
  <c r="AU16" i="50"/>
  <c r="R16" i="50"/>
  <c r="W16" i="50"/>
  <c r="Q16" i="50"/>
  <c r="BA16" i="50" s="1"/>
  <c r="V16" i="50"/>
  <c r="AY16" i="50" s="1"/>
  <c r="BB16" i="50" s="1"/>
  <c r="Z16" i="50"/>
  <c r="AZ16" i="50" s="1"/>
  <c r="U16" i="50"/>
  <c r="P16" i="50"/>
  <c r="S16" i="50"/>
  <c r="W29" i="50"/>
  <c r="U29" i="50"/>
  <c r="AB29" i="50"/>
  <c r="AU29" i="50"/>
  <c r="R29" i="50"/>
  <c r="S29" i="50"/>
  <c r="Y29" i="50"/>
  <c r="AA29" i="50"/>
  <c r="Q29" i="50"/>
  <c r="BA29" i="50" s="1"/>
  <c r="V29" i="50"/>
  <c r="AY29" i="50" s="1"/>
  <c r="Z29" i="50"/>
  <c r="AZ29" i="50" s="1"/>
  <c r="P29" i="50"/>
  <c r="AE86" i="50" a="1"/>
  <c r="AE86" i="50" s="1"/>
  <c r="AD86" i="50" s="1"/>
  <c r="AC86" i="50" s="1"/>
  <c r="S86" i="50"/>
  <c r="V86" i="50"/>
  <c r="AY86" i="50" s="1"/>
  <c r="R86" i="50"/>
  <c r="Y86" i="50"/>
  <c r="U86" i="50"/>
  <c r="AB86" i="50"/>
  <c r="Q86" i="50"/>
  <c r="BA86" i="50" s="1"/>
  <c r="BB86" i="50" s="1"/>
  <c r="P86" i="50"/>
  <c r="AA86" i="50"/>
  <c r="W86" i="50"/>
  <c r="Z86" i="50"/>
  <c r="AZ86" i="50" s="1"/>
  <c r="W40" i="50"/>
  <c r="U40" i="50"/>
  <c r="R40" i="50"/>
  <c r="V40" i="50"/>
  <c r="AY40" i="50" s="1"/>
  <c r="AU40" i="50"/>
  <c r="AE40" i="50" a="1"/>
  <c r="AE40" i="50" s="1"/>
  <c r="Q40" i="50"/>
  <c r="BA40" i="50" s="1"/>
  <c r="BB40" i="50" s="1"/>
  <c r="S40" i="50"/>
  <c r="Y40" i="50"/>
  <c r="Z40" i="50"/>
  <c r="AZ40" i="50" s="1"/>
  <c r="P40" i="50"/>
  <c r="AB40" i="50"/>
  <c r="AA40" i="50"/>
  <c r="P103" i="50"/>
  <c r="V103" i="50"/>
  <c r="AY103" i="50" s="1"/>
  <c r="W103" i="50"/>
  <c r="U103" i="50"/>
  <c r="R103" i="50"/>
  <c r="S103" i="50"/>
  <c r="AA103" i="50"/>
  <c r="Q103" i="50"/>
  <c r="BA103" i="50" s="1"/>
  <c r="BB103" i="50" s="1"/>
  <c r="Y103" i="50"/>
  <c r="Z103" i="50"/>
  <c r="AZ103" i="50" s="1"/>
  <c r="AE103" i="50" a="1"/>
  <c r="AE103" i="50" s="1"/>
  <c r="AD103" i="50" s="1"/>
  <c r="AC103" i="50" s="1"/>
  <c r="AB103" i="50"/>
  <c r="V17" i="50"/>
  <c r="AY17" i="50" s="1"/>
  <c r="W17" i="50"/>
  <c r="U17" i="50"/>
  <c r="Y17" i="50"/>
  <c r="S17" i="50"/>
  <c r="Z17" i="50"/>
  <c r="AZ17" i="50" s="1"/>
  <c r="AB17" i="50"/>
  <c r="P17" i="50"/>
  <c r="AA17" i="50"/>
  <c r="R17" i="50"/>
  <c r="Q17" i="50"/>
  <c r="BA17" i="50" s="1"/>
  <c r="AU17" i="50"/>
  <c r="AD70" i="50"/>
  <c r="AC70" i="50" s="1"/>
  <c r="AE13" i="50" a="1"/>
  <c r="AE13" i="50" s="1"/>
  <c r="AD13" i="50" s="1"/>
  <c r="AC13" i="50" s="1"/>
  <c r="Z97" i="50"/>
  <c r="AZ97" i="50" s="1"/>
  <c r="V97" i="50"/>
  <c r="AY97" i="50" s="1"/>
  <c r="AB97" i="50"/>
  <c r="AS97" i="50"/>
  <c r="AF97" i="50" s="1"/>
  <c r="U97" i="50"/>
  <c r="P97" i="50"/>
  <c r="Y97" i="50"/>
  <c r="W97" i="50"/>
  <c r="S97" i="50"/>
  <c r="R97" i="50"/>
  <c r="Q97" i="50"/>
  <c r="BA97" i="50" s="1"/>
  <c r="AA97" i="50"/>
  <c r="AU27" i="50"/>
  <c r="AV57" i="50" s="1"/>
  <c r="Y27" i="50"/>
  <c r="S27" i="50"/>
  <c r="Z27" i="50"/>
  <c r="AZ27" i="50" s="1"/>
  <c r="AA27" i="50"/>
  <c r="P27" i="50"/>
  <c r="W27" i="50"/>
  <c r="U27" i="50"/>
  <c r="V27" i="50"/>
  <c r="AY27" i="50" s="1"/>
  <c r="BB27" i="50" s="1"/>
  <c r="R27" i="50"/>
  <c r="Q27" i="50"/>
  <c r="BA27" i="50" s="1"/>
  <c r="AB27" i="50"/>
  <c r="AS110" i="49"/>
  <c r="AF110" i="49" s="1"/>
  <c r="AS127" i="49"/>
  <c r="AF127" i="49" s="1"/>
  <c r="AB23" i="49"/>
  <c r="U23" i="49"/>
  <c r="R23" i="49"/>
  <c r="S23" i="49"/>
  <c r="Z23" i="49"/>
  <c r="AZ23" i="49" s="1"/>
  <c r="AA23" i="49"/>
  <c r="P23" i="49"/>
  <c r="V23" i="49"/>
  <c r="AY23" i="49" s="1"/>
  <c r="Q23" i="49"/>
  <c r="BA23" i="49" s="1"/>
  <c r="AU23" i="49"/>
  <c r="Y23" i="49"/>
  <c r="W23" i="49"/>
  <c r="W95" i="49"/>
  <c r="AB95" i="49"/>
  <c r="Q95" i="49"/>
  <c r="BA95" i="49" s="1"/>
  <c r="BB95" i="49" s="1"/>
  <c r="S95" i="49"/>
  <c r="Q89" i="49"/>
  <c r="BA89" i="49" s="1"/>
  <c r="V89" i="49"/>
  <c r="AY89" i="49" s="1"/>
  <c r="Y89" i="49"/>
  <c r="W89" i="49"/>
  <c r="R89" i="49"/>
  <c r="P89" i="49"/>
  <c r="S89" i="49"/>
  <c r="U89" i="49"/>
  <c r="Z89" i="49"/>
  <c r="AZ89" i="49" s="1"/>
  <c r="AB89" i="49"/>
  <c r="AS89" i="49"/>
  <c r="AF89" i="49" s="1"/>
  <c r="AA89" i="49"/>
  <c r="AB9" i="49"/>
  <c r="AA9" i="49"/>
  <c r="S9" i="49"/>
  <c r="AA110" i="49"/>
  <c r="W110" i="49"/>
  <c r="Z110" i="49"/>
  <c r="AZ110" i="49" s="1"/>
  <c r="U110" i="49"/>
  <c r="P110" i="49"/>
  <c r="Q110" i="49"/>
  <c r="BA110" i="49" s="1"/>
  <c r="BB110" i="49" s="1"/>
  <c r="R110" i="49"/>
  <c r="V110" i="49"/>
  <c r="AY110" i="49" s="1"/>
  <c r="AE110" i="49" a="1"/>
  <c r="AE110" i="49" s="1"/>
  <c r="AB110" i="49"/>
  <c r="Y110" i="49"/>
  <c r="S2" i="49"/>
  <c r="Z2" i="49"/>
  <c r="AZ2" i="49" s="1"/>
  <c r="P2" i="49"/>
  <c r="U2" i="49"/>
  <c r="AA2" i="49"/>
  <c r="Y2" i="49"/>
  <c r="AB2" i="49"/>
  <c r="Q2" i="49"/>
  <c r="BA2" i="49" s="1"/>
  <c r="W2" i="49"/>
  <c r="AU2" i="49"/>
  <c r="R2" i="49"/>
  <c r="V2" i="49"/>
  <c r="AY2" i="49" s="1"/>
  <c r="AS129" i="49"/>
  <c r="AF129" i="49" s="1"/>
  <c r="S110" i="49"/>
  <c r="W17" i="49"/>
  <c r="P17" i="49"/>
  <c r="V17" i="49"/>
  <c r="AY17" i="49" s="1"/>
  <c r="AA17" i="49"/>
  <c r="AE17" i="49" a="1"/>
  <c r="AE17" i="49" s="1"/>
  <c r="Q17" i="49"/>
  <c r="BA17" i="49" s="1"/>
  <c r="BB17" i="49" s="1"/>
  <c r="R17" i="49"/>
  <c r="AU17" i="49"/>
  <c r="S17" i="49"/>
  <c r="AB17" i="49"/>
  <c r="Z17" i="49"/>
  <c r="AZ17" i="49" s="1"/>
  <c r="Y17" i="49"/>
  <c r="U17" i="49"/>
  <c r="Y118" i="49"/>
  <c r="AS118" i="49"/>
  <c r="AF118" i="49" s="1"/>
  <c r="W118" i="49"/>
  <c r="AA118" i="49"/>
  <c r="Z118" i="49"/>
  <c r="AZ118" i="49" s="1"/>
  <c r="U118" i="49"/>
  <c r="Q118" i="49"/>
  <c r="BA118" i="49" s="1"/>
  <c r="AB118" i="49"/>
  <c r="P118" i="49"/>
  <c r="S118" i="49"/>
  <c r="R118" i="49"/>
  <c r="V118" i="49"/>
  <c r="AY118" i="49" s="1"/>
  <c r="Y7" i="49"/>
  <c r="Q7" i="49"/>
  <c r="BA7" i="49" s="1"/>
  <c r="R7" i="49"/>
  <c r="P72" i="49"/>
  <c r="S72" i="49"/>
  <c r="R72" i="49"/>
  <c r="U72" i="49"/>
  <c r="Y72" i="49"/>
  <c r="W72" i="49"/>
  <c r="AB72" i="49"/>
  <c r="Q72" i="49"/>
  <c r="BA72" i="49" s="1"/>
  <c r="V72" i="49"/>
  <c r="AY72" i="49" s="1"/>
  <c r="AS72" i="49"/>
  <c r="AF72" i="49" s="1"/>
  <c r="AA72" i="49"/>
  <c r="Z72" i="49"/>
  <c r="AZ72" i="49" s="1"/>
  <c r="AA71" i="49"/>
  <c r="R71" i="49"/>
  <c r="Z71" i="49"/>
  <c r="AZ71" i="49" s="1"/>
  <c r="AB71" i="49"/>
  <c r="U71" i="49"/>
  <c r="Q71" i="49"/>
  <c r="BA71" i="49" s="1"/>
  <c r="W71" i="49"/>
  <c r="P71" i="49"/>
  <c r="Y71" i="49"/>
  <c r="S71" i="49"/>
  <c r="V71" i="49"/>
  <c r="AY71" i="49" s="1"/>
  <c r="BB71" i="49" s="1"/>
  <c r="AS71" i="49"/>
  <c r="AF71" i="49" s="1"/>
  <c r="AE31" i="49" a="1"/>
  <c r="AE31" i="49" s="1"/>
  <c r="Q31" i="49"/>
  <c r="BA31" i="49" s="1"/>
  <c r="BB31" i="49" s="1"/>
  <c r="W31" i="49"/>
  <c r="V31" i="49"/>
  <c r="AY31" i="49" s="1"/>
  <c r="S31" i="49"/>
  <c r="Y31" i="49"/>
  <c r="AU31" i="49"/>
  <c r="AA31" i="49"/>
  <c r="R31" i="49"/>
  <c r="U31" i="49"/>
  <c r="P31" i="49"/>
  <c r="Z31" i="49"/>
  <c r="AZ31" i="49" s="1"/>
  <c r="AB31" i="49"/>
  <c r="S16" i="49"/>
  <c r="Z16" i="49"/>
  <c r="AZ16" i="49" s="1"/>
  <c r="AB16" i="49"/>
  <c r="AA16" i="49"/>
  <c r="AU16" i="49"/>
  <c r="AE16" i="49" a="1"/>
  <c r="AE16" i="49" s="1"/>
  <c r="R16" i="49"/>
  <c r="Y16" i="49"/>
  <c r="W16" i="49"/>
  <c r="U126" i="49"/>
  <c r="Z126" i="49"/>
  <c r="AZ126" i="49" s="1"/>
  <c r="R126" i="49"/>
  <c r="W126" i="49"/>
  <c r="AB126" i="49"/>
  <c r="S126" i="49"/>
  <c r="Y126" i="49"/>
  <c r="V126" i="49"/>
  <c r="AY126" i="49" s="1"/>
  <c r="AA126" i="49"/>
  <c r="Q126" i="49"/>
  <c r="BA126" i="49" s="1"/>
  <c r="BB126" i="49" s="1"/>
  <c r="AE126" i="49" a="1"/>
  <c r="AE126" i="49" s="1"/>
  <c r="AD126" i="49" s="1"/>
  <c r="AC126" i="49" s="1"/>
  <c r="P126" i="49"/>
  <c r="W33" i="49"/>
  <c r="U33" i="49"/>
  <c r="R33" i="49"/>
  <c r="AB33" i="49"/>
  <c r="AE33" i="49" a="1"/>
  <c r="AE33" i="49" s="1"/>
  <c r="Q33" i="49"/>
  <c r="BA33" i="49" s="1"/>
  <c r="BB33" i="49" s="1"/>
  <c r="Z33" i="49"/>
  <c r="AZ33" i="49" s="1"/>
  <c r="P33" i="49"/>
  <c r="AU33" i="49"/>
  <c r="AA33" i="49"/>
  <c r="Y33" i="49"/>
  <c r="V33" i="49"/>
  <c r="AY33" i="49" s="1"/>
  <c r="S33" i="49"/>
  <c r="W15" i="49"/>
  <c r="U15" i="49"/>
  <c r="Q15" i="49"/>
  <c r="BA15" i="49" s="1"/>
  <c r="BB15" i="49" s="1"/>
  <c r="AE15" i="49" a="1"/>
  <c r="AE15" i="49" s="1"/>
  <c r="S15" i="49"/>
  <c r="V15" i="49"/>
  <c r="AY15" i="49" s="1"/>
  <c r="P15" i="49"/>
  <c r="AB15" i="49"/>
  <c r="AU15" i="49"/>
  <c r="AA15" i="49"/>
  <c r="R15" i="49"/>
  <c r="Z15" i="49"/>
  <c r="AZ15" i="49" s="1"/>
  <c r="Y15" i="49"/>
  <c r="AB63" i="49"/>
  <c r="P63" i="49"/>
  <c r="V63" i="49"/>
  <c r="AY63" i="49" s="1"/>
  <c r="U63" i="49"/>
  <c r="AA63" i="49"/>
  <c r="Q63" i="49"/>
  <c r="BA63" i="49" s="1"/>
  <c r="BB63" i="49" s="1"/>
  <c r="AU63" i="49"/>
  <c r="AE63" i="49" a="1"/>
  <c r="AE63" i="49" s="1"/>
  <c r="R63" i="49"/>
  <c r="W63" i="49"/>
  <c r="S63" i="49"/>
  <c r="Z63" i="49"/>
  <c r="AZ63" i="49" s="1"/>
  <c r="Y63" i="49"/>
  <c r="BB8" i="49"/>
  <c r="AS113" i="49"/>
  <c r="AF113" i="49" s="1"/>
  <c r="AA82" i="49"/>
  <c r="R82" i="49"/>
  <c r="Q82" i="49"/>
  <c r="BA82" i="49" s="1"/>
  <c r="Z82" i="49"/>
  <c r="AZ82" i="49" s="1"/>
  <c r="Y82" i="49"/>
  <c r="S82" i="49"/>
  <c r="V82" i="49"/>
  <c r="AY82" i="49" s="1"/>
  <c r="BB82" i="49" s="1"/>
  <c r="AS82" i="49"/>
  <c r="AF82" i="49" s="1"/>
  <c r="P82" i="49"/>
  <c r="W82" i="49"/>
  <c r="AB82" i="49"/>
  <c r="U82" i="49"/>
  <c r="AS105" i="49"/>
  <c r="AF105" i="49" s="1"/>
  <c r="W105" i="49"/>
  <c r="S105" i="49"/>
  <c r="Y105" i="49"/>
  <c r="AA105" i="49"/>
  <c r="U105" i="49"/>
  <c r="Z105" i="49"/>
  <c r="AZ105" i="49" s="1"/>
  <c r="AB105" i="49"/>
  <c r="R105" i="49"/>
  <c r="Q105" i="49"/>
  <c r="BA105" i="49" s="1"/>
  <c r="V105" i="49"/>
  <c r="AY105" i="49" s="1"/>
  <c r="BB105" i="49" s="1"/>
  <c r="P105" i="49"/>
  <c r="AB121" i="49"/>
  <c r="P121" i="49"/>
  <c r="R121" i="49"/>
  <c r="AA121" i="49"/>
  <c r="V121" i="49"/>
  <c r="AY121" i="49" s="1"/>
  <c r="BB121" i="49" s="1"/>
  <c r="Q121" i="49"/>
  <c r="BA121" i="49" s="1"/>
  <c r="U121" i="49"/>
  <c r="W121" i="49"/>
  <c r="Y121" i="49"/>
  <c r="AS121" i="49"/>
  <c r="AF121" i="49" s="1"/>
  <c r="Z121" i="49"/>
  <c r="AZ121" i="49" s="1"/>
  <c r="S121" i="49"/>
  <c r="AS97" i="49"/>
  <c r="AF97" i="49" s="1"/>
  <c r="AB39" i="49"/>
  <c r="AU39" i="49"/>
  <c r="AV62" i="49" s="1"/>
  <c r="Q39" i="49"/>
  <c r="BA39" i="49" s="1"/>
  <c r="Z5" i="48"/>
  <c r="AZ5" i="48" s="1"/>
  <c r="AE127" i="48" a="1"/>
  <c r="AE127" i="48" s="1"/>
  <c r="AD127" i="48" s="1"/>
  <c r="AC127" i="48" s="1"/>
  <c r="AS73" i="48"/>
  <c r="AF73" i="48" s="1"/>
  <c r="Q111" i="48"/>
  <c r="BA111" i="48" s="1"/>
  <c r="W111" i="48"/>
  <c r="W21" i="48"/>
  <c r="AB5" i="48"/>
  <c r="P16" i="48"/>
  <c r="AA112" i="48"/>
  <c r="V21" i="48"/>
  <c r="AY21" i="48" s="1"/>
  <c r="AA77" i="48"/>
  <c r="Y44" i="48"/>
  <c r="U116" i="48"/>
  <c r="Y116" i="48"/>
  <c r="AB112" i="48"/>
  <c r="U108" i="48"/>
  <c r="S77" i="48"/>
  <c r="R77" i="48"/>
  <c r="Q77" i="48"/>
  <c r="BA77" i="48" s="1"/>
  <c r="P77" i="48"/>
  <c r="AS77" i="48"/>
  <c r="AF77" i="48" s="1"/>
  <c r="AS70" i="48"/>
  <c r="AF70" i="48" s="1"/>
  <c r="Z111" i="48"/>
  <c r="AZ111" i="48" s="1"/>
  <c r="AU5" i="48"/>
  <c r="Z112" i="48"/>
  <c r="AZ112" i="48" s="1"/>
  <c r="AE21" i="48" a="1"/>
  <c r="AE21" i="48" s="1"/>
  <c r="AB117" i="48"/>
  <c r="Y5" i="48"/>
  <c r="W44" i="48"/>
  <c r="W29" i="48"/>
  <c r="S29" i="48"/>
  <c r="R29" i="48"/>
  <c r="Q29" i="48"/>
  <c r="BA29" i="48" s="1"/>
  <c r="Q5" i="48"/>
  <c r="BA5" i="48" s="1"/>
  <c r="BB5" i="48" s="1"/>
  <c r="AS102" i="48"/>
  <c r="AF102" i="48" s="1"/>
  <c r="AE32" i="48" a="1"/>
  <c r="AE32" i="48" s="1"/>
  <c r="AD32" i="48" s="1"/>
  <c r="AC32" i="48" s="1"/>
  <c r="BB95" i="48"/>
  <c r="AA5" i="48"/>
  <c r="Q21" i="48"/>
  <c r="BA21" i="48" s="1"/>
  <c r="BB21" i="48" s="1"/>
  <c r="AA47" i="48"/>
  <c r="BB122" i="48"/>
  <c r="AU44" i="48"/>
  <c r="AV38" i="48" s="1"/>
  <c r="R23" i="48"/>
  <c r="AU23" i="48"/>
  <c r="AV5" i="48" s="1"/>
  <c r="AE23" i="48" a="1"/>
  <c r="AE23" i="48" s="1"/>
  <c r="P23" i="48"/>
  <c r="Q23" i="48"/>
  <c r="BA23" i="48" s="1"/>
  <c r="BB23" i="48" s="1"/>
  <c r="AB23" i="48"/>
  <c r="Z23" i="48"/>
  <c r="AZ23" i="48" s="1"/>
  <c r="Z85" i="48"/>
  <c r="AZ85" i="48" s="1"/>
  <c r="W85" i="48"/>
  <c r="U85" i="48"/>
  <c r="AB85" i="48"/>
  <c r="Y85" i="48"/>
  <c r="AE85" i="48" a="1"/>
  <c r="AE85" i="48" s="1"/>
  <c r="AD85" i="48" s="1"/>
  <c r="AC85" i="48" s="1"/>
  <c r="AA85" i="48"/>
  <c r="W112" i="48"/>
  <c r="AE108" i="48" a="1"/>
  <c r="AE108" i="48" s="1"/>
  <c r="AD108" i="48" s="1"/>
  <c r="AC108" i="48" s="1"/>
  <c r="AE112" i="48" a="1"/>
  <c r="AE112" i="48" s="1"/>
  <c r="AD112" i="48" s="1"/>
  <c r="AC112" i="48" s="1"/>
  <c r="V5" i="48"/>
  <c r="AY5" i="48" s="1"/>
  <c r="AA21" i="48"/>
  <c r="R111" i="48"/>
  <c r="AB77" i="48"/>
  <c r="R21" i="48"/>
  <c r="Z44" i="48"/>
  <c r="AZ44" i="48" s="1"/>
  <c r="U44" i="48"/>
  <c r="AE47" i="48" a="1"/>
  <c r="AE47" i="48" s="1"/>
  <c r="AD47" i="48" s="1"/>
  <c r="AC47" i="48" s="1"/>
  <c r="AS117" i="48"/>
  <c r="AF117" i="48" s="1"/>
  <c r="AD117" i="48" s="1"/>
  <c r="AC117" i="48" s="1"/>
  <c r="U112" i="48"/>
  <c r="AA111" i="48"/>
  <c r="AS111" i="48"/>
  <c r="AF111" i="48" s="1"/>
  <c r="U77" i="48"/>
  <c r="W77" i="48"/>
  <c r="V44" i="48"/>
  <c r="AY44" i="48" s="1"/>
  <c r="BB44" i="48" s="1"/>
  <c r="Q44" i="48"/>
  <c r="BA44" i="48" s="1"/>
  <c r="W39" i="48"/>
  <c r="Y39" i="48"/>
  <c r="Z39" i="48"/>
  <c r="AZ39" i="48" s="1"/>
  <c r="Q45" i="48"/>
  <c r="BA45" i="48" s="1"/>
  <c r="P45" i="48"/>
  <c r="AU45" i="48"/>
  <c r="R45" i="48"/>
  <c r="S45" i="48"/>
  <c r="U53" i="48"/>
  <c r="Y53" i="48"/>
  <c r="S53" i="48"/>
  <c r="AE77" i="48" a="1"/>
  <c r="AE77" i="48" s="1"/>
  <c r="AD77" i="48" s="1"/>
  <c r="AC77" i="48" s="1"/>
  <c r="AE44" i="48" a="1"/>
  <c r="AE44" i="48" s="1"/>
  <c r="AD44" i="48" s="1"/>
  <c r="AC44" i="48" s="1"/>
  <c r="P111" i="48"/>
  <c r="AB55" i="48"/>
  <c r="Y77" i="48"/>
  <c r="V108" i="48"/>
  <c r="AY108" i="48" s="1"/>
  <c r="R44" i="48"/>
  <c r="S44" i="48"/>
  <c r="Z56" i="48"/>
  <c r="AZ56" i="48" s="1"/>
  <c r="AA56" i="48"/>
  <c r="P56" i="48"/>
  <c r="AB56" i="48"/>
  <c r="Y56" i="48"/>
  <c r="AU56" i="48"/>
  <c r="AV8" i="48" s="1"/>
  <c r="AE56" i="48" a="1"/>
  <c r="AE56" i="48" s="1"/>
  <c r="U56" i="48"/>
  <c r="W56" i="48"/>
  <c r="V56" i="48"/>
  <c r="AY56" i="48" s="1"/>
  <c r="Q56" i="48"/>
  <c r="BA56" i="48" s="1"/>
  <c r="BB56" i="48" s="1"/>
  <c r="BB117" i="47"/>
  <c r="Q48" i="47"/>
  <c r="BA48" i="47" s="1"/>
  <c r="BB48" i="47" s="1"/>
  <c r="Y48" i="47"/>
  <c r="U48" i="47"/>
  <c r="S48" i="47"/>
  <c r="AA48" i="47"/>
  <c r="AE48" i="47" a="1"/>
  <c r="AE48" i="47" s="1"/>
  <c r="P48" i="47"/>
  <c r="AU48" i="47"/>
  <c r="V48" i="47"/>
  <c r="AY48" i="47" s="1"/>
  <c r="Z48" i="47"/>
  <c r="AZ48" i="47" s="1"/>
  <c r="AB48" i="47"/>
  <c r="W48" i="47"/>
  <c r="R48" i="47"/>
  <c r="AD124" i="47"/>
  <c r="AC124" i="47" s="1"/>
  <c r="V32" i="47"/>
  <c r="AY32" i="47" s="1"/>
  <c r="AB32" i="47"/>
  <c r="R32" i="47"/>
  <c r="BB84" i="47"/>
  <c r="AA32" i="47"/>
  <c r="Q32" i="47"/>
  <c r="BA32" i="47" s="1"/>
  <c r="BB32" i="47" s="1"/>
  <c r="S124" i="47"/>
  <c r="Q124" i="47"/>
  <c r="BA124" i="47" s="1"/>
  <c r="BB124" i="47" s="1"/>
  <c r="AE124" i="47" a="1"/>
  <c r="AE124" i="47" s="1"/>
  <c r="Z124" i="47"/>
  <c r="AZ124" i="47" s="1"/>
  <c r="P124" i="47"/>
  <c r="Y124" i="47"/>
  <c r="W124" i="47"/>
  <c r="AB124" i="47"/>
  <c r="U124" i="47"/>
  <c r="R124" i="47"/>
  <c r="AA124" i="47"/>
  <c r="AU25" i="47"/>
  <c r="Z25" i="47"/>
  <c r="AZ25" i="47" s="1"/>
  <c r="AA25" i="47"/>
  <c r="Y25" i="47"/>
  <c r="W25" i="47"/>
  <c r="U25" i="47"/>
  <c r="V25" i="47"/>
  <c r="AY25" i="47" s="1"/>
  <c r="R25" i="47"/>
  <c r="Q25" i="47"/>
  <c r="BA25" i="47" s="1"/>
  <c r="S25" i="47"/>
  <c r="AB25" i="47"/>
  <c r="P25" i="47"/>
  <c r="S32" i="47"/>
  <c r="P32" i="47"/>
  <c r="AE32" i="47" a="1"/>
  <c r="AE32" i="47" s="1"/>
  <c r="S93" i="47"/>
  <c r="R93" i="47"/>
  <c r="V85" i="47"/>
  <c r="AY85" i="47" s="1"/>
  <c r="BB85" i="47" s="1"/>
  <c r="U85" i="47"/>
  <c r="R85" i="47"/>
  <c r="Q85" i="47"/>
  <c r="BA85" i="47" s="1"/>
  <c r="W85" i="47"/>
  <c r="AB85" i="47"/>
  <c r="P85" i="47"/>
  <c r="AS85" i="47"/>
  <c r="AF85" i="47" s="1"/>
  <c r="Y85" i="47"/>
  <c r="AA85" i="47"/>
  <c r="Z85" i="47"/>
  <c r="AZ85" i="47" s="1"/>
  <c r="S85" i="47"/>
  <c r="U9" i="47"/>
  <c r="S9" i="47"/>
  <c r="R9" i="47"/>
  <c r="AA9" i="47"/>
  <c r="Q9" i="47"/>
  <c r="BA9" i="47" s="1"/>
  <c r="V9" i="47"/>
  <c r="AY9" i="47" s="1"/>
  <c r="BB9" i="47" s="1"/>
  <c r="Z9" i="47"/>
  <c r="AZ9" i="47" s="1"/>
  <c r="AB9" i="47"/>
  <c r="AU9" i="47"/>
  <c r="AV46" i="47" s="1"/>
  <c r="P9" i="47"/>
  <c r="Y9" i="47"/>
  <c r="W9" i="47"/>
  <c r="BB118" i="47"/>
  <c r="S116" i="47"/>
  <c r="Z116" i="47"/>
  <c r="AZ116" i="47" s="1"/>
  <c r="W116" i="47"/>
  <c r="P116" i="47"/>
  <c r="U116" i="47"/>
  <c r="AA116" i="47"/>
  <c r="AB116" i="47"/>
  <c r="AS116" i="47"/>
  <c r="AF116" i="47" s="1"/>
  <c r="R116" i="47"/>
  <c r="Q116" i="47"/>
  <c r="BA116" i="47" s="1"/>
  <c r="V116" i="47"/>
  <c r="AY116" i="47" s="1"/>
  <c r="BB116" i="47" s="1"/>
  <c r="Y116" i="47"/>
  <c r="Y84" i="47"/>
  <c r="AB84" i="47"/>
  <c r="W92" i="47"/>
  <c r="Z92" i="47"/>
  <c r="AZ92" i="47" s="1"/>
  <c r="AA92" i="47"/>
  <c r="V92" i="47"/>
  <c r="AY92" i="47" s="1"/>
  <c r="AB92" i="47"/>
  <c r="P92" i="47"/>
  <c r="AE92" i="47" a="1"/>
  <c r="AE92" i="47" s="1"/>
  <c r="AD92" i="47" s="1"/>
  <c r="AC92" i="47" s="1"/>
  <c r="S92" i="47"/>
  <c r="Q92" i="47"/>
  <c r="BA92" i="47" s="1"/>
  <c r="BB92" i="47" s="1"/>
  <c r="U92" i="47"/>
  <c r="R92" i="47"/>
  <c r="Y92" i="47"/>
  <c r="Y117" i="47"/>
  <c r="P117" i="47"/>
  <c r="R117" i="47"/>
  <c r="U117" i="47"/>
  <c r="S78" i="47"/>
  <c r="R78" i="47"/>
  <c r="P78" i="47"/>
  <c r="Y78" i="47"/>
  <c r="Z78" i="47"/>
  <c r="AZ78" i="47" s="1"/>
  <c r="AA78" i="47"/>
  <c r="U78" i="47"/>
  <c r="AE78" i="47" a="1"/>
  <c r="AE78" i="47" s="1"/>
  <c r="W78" i="47"/>
  <c r="V78" i="47"/>
  <c r="AY78" i="47" s="1"/>
  <c r="AB78" i="47"/>
  <c r="Q78" i="47"/>
  <c r="BA78" i="47" s="1"/>
  <c r="BB78" i="47" s="1"/>
  <c r="S101" i="47"/>
  <c r="P101" i="47"/>
  <c r="R101" i="47"/>
  <c r="W101" i="47"/>
  <c r="Q101" i="47"/>
  <c r="BA101" i="47" s="1"/>
  <c r="Z101" i="47"/>
  <c r="AZ101" i="47" s="1"/>
  <c r="AA101" i="47"/>
  <c r="V101" i="47"/>
  <c r="AY101" i="47" s="1"/>
  <c r="AB101" i="47"/>
  <c r="U101" i="47"/>
  <c r="AS101" i="47"/>
  <c r="AF101" i="47" s="1"/>
  <c r="Y101" i="47"/>
  <c r="BB76" i="47"/>
  <c r="BB54" i="47"/>
  <c r="S28" i="47"/>
  <c r="AE28" i="47" a="1"/>
  <c r="AE28" i="47" s="1"/>
  <c r="V28" i="47"/>
  <c r="AY28" i="47" s="1"/>
  <c r="W28" i="47"/>
  <c r="AE44" i="47" a="1"/>
  <c r="AE44" i="47" s="1"/>
  <c r="Q44" i="47"/>
  <c r="BA44" i="47" s="1"/>
  <c r="BB44" i="47" s="1"/>
  <c r="Z44" i="47"/>
  <c r="AZ44" i="47" s="1"/>
  <c r="V44" i="47"/>
  <c r="AY44" i="47" s="1"/>
  <c r="AB44" i="47"/>
  <c r="AA44" i="47"/>
  <c r="P44" i="47"/>
  <c r="U44" i="47"/>
  <c r="W44" i="47"/>
  <c r="Y44" i="47"/>
  <c r="S44" i="47"/>
  <c r="R44" i="47"/>
  <c r="AU44" i="47"/>
  <c r="AV68" i="47" s="1"/>
  <c r="A68" i="47" s="1"/>
  <c r="Z120" i="46"/>
  <c r="AZ120" i="46" s="1"/>
  <c r="AE50" i="46" a="1"/>
  <c r="AE50" i="46" s="1"/>
  <c r="AA50" i="46"/>
  <c r="Q50" i="46"/>
  <c r="BA50" i="46" s="1"/>
  <c r="BB50" i="46" s="1"/>
  <c r="Z50" i="46"/>
  <c r="AZ50" i="46" s="1"/>
  <c r="Y50" i="46"/>
  <c r="P50" i="46"/>
  <c r="W50" i="46"/>
  <c r="AB50" i="46"/>
  <c r="S50" i="46"/>
  <c r="V50" i="46"/>
  <c r="AY50" i="46" s="1"/>
  <c r="U50" i="46"/>
  <c r="R50" i="46"/>
  <c r="AU50" i="46"/>
  <c r="AI16" i="46" a="1"/>
  <c r="AI16" i="46" s="1"/>
  <c r="AJ16" i="46" s="1"/>
  <c r="AL16" i="46" s="1"/>
  <c r="AI11" i="46" a="1"/>
  <c r="AI11" i="46" s="1"/>
  <c r="AJ11" i="46" s="1"/>
  <c r="AL11" i="46" s="1"/>
  <c r="AI15" i="46" a="1"/>
  <c r="AI15" i="46" s="1"/>
  <c r="AJ15" i="46" s="1"/>
  <c r="AL15" i="46" s="1"/>
  <c r="AI22" i="46" a="1"/>
  <c r="AI22" i="46" s="1"/>
  <c r="AJ22" i="46" s="1"/>
  <c r="AK22" i="46" s="1"/>
  <c r="AI25" i="46" a="1"/>
  <c r="AI25" i="46" s="1"/>
  <c r="AJ25" i="46" s="1"/>
  <c r="AK25" i="46" s="1"/>
  <c r="AI12" i="46" a="1"/>
  <c r="AI12" i="46" s="1"/>
  <c r="AJ12" i="46" s="1"/>
  <c r="AL12" i="46" s="1"/>
  <c r="AI18" i="46" a="1"/>
  <c r="AI18" i="46" s="1"/>
  <c r="AJ18" i="46" s="1"/>
  <c r="AK18" i="46" s="1"/>
  <c r="AI5" i="46" a="1"/>
  <c r="AI5" i="46" s="1"/>
  <c r="AJ5" i="46" s="1"/>
  <c r="AK5" i="46" s="1"/>
  <c r="AI14" i="46" a="1"/>
  <c r="AI14" i="46" s="1"/>
  <c r="AJ14" i="46" s="1"/>
  <c r="AL14" i="46" s="1"/>
  <c r="AI23" i="46" a="1"/>
  <c r="AI23" i="46" s="1"/>
  <c r="AJ23" i="46" s="1"/>
  <c r="AK23" i="46" s="1"/>
  <c r="AI30" i="46" a="1"/>
  <c r="AI30" i="46" s="1"/>
  <c r="AJ30" i="46" s="1"/>
  <c r="AL30" i="46" s="1"/>
  <c r="AI26" i="46" a="1"/>
  <c r="AI26" i="46" s="1"/>
  <c r="AJ26" i="46" s="1"/>
  <c r="AL26" i="46" s="1"/>
  <c r="AI33" i="46" a="1"/>
  <c r="AI33" i="46" s="1"/>
  <c r="AJ33" i="46" s="1"/>
  <c r="AL33" i="46" s="1"/>
  <c r="AI27" i="46" a="1"/>
  <c r="AI27" i="46" s="1"/>
  <c r="AJ27" i="46" s="1"/>
  <c r="AL27" i="46" s="1"/>
  <c r="AI10" i="46" a="1"/>
  <c r="AI10" i="46" s="1"/>
  <c r="AJ10" i="46" s="1"/>
  <c r="AL10" i="46" s="1"/>
  <c r="AI24" i="46" a="1"/>
  <c r="AI24" i="46" s="1"/>
  <c r="AJ24" i="46" s="1"/>
  <c r="AK24" i="46" s="1"/>
  <c r="AI17" i="46" a="1"/>
  <c r="AI17" i="46" s="1"/>
  <c r="AJ17" i="46" s="1"/>
  <c r="AL17" i="46" s="1"/>
  <c r="AI4" i="46" a="1"/>
  <c r="AI4" i="46" s="1"/>
  <c r="AJ4" i="46" s="1"/>
  <c r="AK4" i="46" s="1"/>
  <c r="Y4" i="46"/>
  <c r="AU4" i="46"/>
  <c r="AV19" i="46" s="1"/>
  <c r="W4" i="46"/>
  <c r="AE4" i="46" a="1"/>
  <c r="AE4" i="46" s="1"/>
  <c r="U4" i="46"/>
  <c r="AA4" i="46"/>
  <c r="Z4" i="46"/>
  <c r="AZ4" i="46" s="1"/>
  <c r="AA44" i="45"/>
  <c r="V44" i="45"/>
  <c r="AY44" i="45" s="1"/>
  <c r="AB44" i="45"/>
  <c r="Y44" i="45"/>
  <c r="U44" i="45"/>
  <c r="W44" i="45"/>
  <c r="S44" i="45"/>
  <c r="AU44" i="45"/>
  <c r="AV51" i="45" s="1"/>
  <c r="R44" i="45"/>
  <c r="Z44" i="45"/>
  <c r="AZ44" i="45" s="1"/>
  <c r="Q44" i="45"/>
  <c r="BA44" i="45" s="1"/>
  <c r="BB44" i="45" s="1"/>
  <c r="P44" i="45"/>
  <c r="AE44" i="45" a="1"/>
  <c r="AE44" i="45" s="1"/>
  <c r="AE85" i="45" a="1"/>
  <c r="AE85" i="45" s="1"/>
  <c r="AD85" i="45" s="1"/>
  <c r="AC85" i="45" s="1"/>
  <c r="Y85" i="45"/>
  <c r="Y10" i="45"/>
  <c r="W10" i="45"/>
  <c r="Q116" i="45"/>
  <c r="BA116" i="45" s="1"/>
  <c r="Z67" i="45"/>
  <c r="AZ67" i="45" s="1"/>
  <c r="P67" i="45"/>
  <c r="W67" i="45"/>
  <c r="AA67" i="45"/>
  <c r="V67" i="45"/>
  <c r="AY67" i="45" s="1"/>
  <c r="S67" i="45"/>
  <c r="U67" i="45"/>
  <c r="AS67" i="45"/>
  <c r="AF67" i="45" s="1"/>
  <c r="AB67" i="45"/>
  <c r="Q67" i="45"/>
  <c r="BA67" i="45" s="1"/>
  <c r="R67" i="45"/>
  <c r="Y67" i="45"/>
  <c r="AB59" i="45"/>
  <c r="AE59" i="45" a="1"/>
  <c r="AE59" i="45" s="1"/>
  <c r="V59" i="45"/>
  <c r="AY59" i="45" s="1"/>
  <c r="R59" i="45"/>
  <c r="AA59" i="45"/>
  <c r="AU59" i="45"/>
  <c r="P59" i="45"/>
  <c r="W59" i="45"/>
  <c r="U59" i="45"/>
  <c r="Y59" i="45"/>
  <c r="S59" i="45"/>
  <c r="Q59" i="45"/>
  <c r="BA59" i="45" s="1"/>
  <c r="BB59" i="45" s="1"/>
  <c r="Z59" i="45"/>
  <c r="AZ59" i="45" s="1"/>
  <c r="AE116" i="45" a="1"/>
  <c r="AE116" i="45" s="1"/>
  <c r="AD116" i="45" s="1"/>
  <c r="AC116" i="45" s="1"/>
  <c r="AE89" i="45" a="1"/>
  <c r="AE89" i="45" s="1"/>
  <c r="AD89" i="45" s="1"/>
  <c r="AC89" i="45" s="1"/>
  <c r="P85" i="45"/>
  <c r="AA85" i="45"/>
  <c r="R10" i="45"/>
  <c r="BB91" i="45"/>
  <c r="R116" i="45"/>
  <c r="W116" i="45"/>
  <c r="Q57" i="45"/>
  <c r="BA57" i="45" s="1"/>
  <c r="Y57" i="45"/>
  <c r="Z57" i="45"/>
  <c r="AZ57" i="45" s="1"/>
  <c r="W57" i="45"/>
  <c r="V57" i="45"/>
  <c r="AY57" i="45" s="1"/>
  <c r="BB57" i="45" s="1"/>
  <c r="S57" i="45"/>
  <c r="U57" i="45"/>
  <c r="AU57" i="45"/>
  <c r="AA57" i="45"/>
  <c r="AB57" i="45"/>
  <c r="R57" i="45"/>
  <c r="P57" i="45"/>
  <c r="Y42" i="45"/>
  <c r="W42" i="45"/>
  <c r="AA42" i="45"/>
  <c r="S42" i="45"/>
  <c r="Q42" i="45"/>
  <c r="BA42" i="45" s="1"/>
  <c r="BB42" i="45" s="1"/>
  <c r="Q28" i="45"/>
  <c r="BA28" i="45" s="1"/>
  <c r="BB28" i="45" s="1"/>
  <c r="Z28" i="45"/>
  <c r="AZ28" i="45" s="1"/>
  <c r="Y28" i="45"/>
  <c r="S28" i="45"/>
  <c r="AB28" i="45"/>
  <c r="AE28" i="45" a="1"/>
  <c r="AE28" i="45" s="1"/>
  <c r="R28" i="45"/>
  <c r="AU28" i="45"/>
  <c r="W28" i="45"/>
  <c r="AA28" i="45"/>
  <c r="P28" i="45"/>
  <c r="U28" i="45"/>
  <c r="V28" i="45"/>
  <c r="AY28" i="45" s="1"/>
  <c r="BB120" i="45"/>
  <c r="Q85" i="45"/>
  <c r="BA85" i="45" s="1"/>
  <c r="AB85" i="45"/>
  <c r="AE10" i="45" a="1"/>
  <c r="AE10" i="45" s="1"/>
  <c r="AB116" i="45"/>
  <c r="AA116" i="45"/>
  <c r="BB84" i="45"/>
  <c r="AU15" i="45"/>
  <c r="AE15" i="45" a="1"/>
  <c r="AE15" i="45" s="1"/>
  <c r="AB15" i="45"/>
  <c r="V15" i="45"/>
  <c r="AY15" i="45" s="1"/>
  <c r="AA15" i="45"/>
  <c r="R15" i="45"/>
  <c r="P15" i="45"/>
  <c r="Z15" i="45"/>
  <c r="AZ15" i="45" s="1"/>
  <c r="S15" i="45"/>
  <c r="Y15" i="45"/>
  <c r="W15" i="45"/>
  <c r="U15" i="45"/>
  <c r="Q15" i="45"/>
  <c r="BA15" i="45" s="1"/>
  <c r="BB15" i="45" s="1"/>
  <c r="U27" i="45"/>
  <c r="AB27" i="45"/>
  <c r="AE27" i="45" a="1"/>
  <c r="AE27" i="45" s="1"/>
  <c r="R27" i="45"/>
  <c r="V27" i="45"/>
  <c r="AY27" i="45" s="1"/>
  <c r="Q27" i="45"/>
  <c r="BA27" i="45" s="1"/>
  <c r="BB27" i="45" s="1"/>
  <c r="S27" i="45"/>
  <c r="AU27" i="45"/>
  <c r="Y27" i="45"/>
  <c r="AA27" i="45"/>
  <c r="Z27" i="45"/>
  <c r="AZ27" i="45" s="1"/>
  <c r="P27" i="45"/>
  <c r="W27" i="45"/>
  <c r="P75" i="45"/>
  <c r="S75" i="45"/>
  <c r="AE75" i="45" a="1"/>
  <c r="AE75" i="45" s="1"/>
  <c r="AD75" i="45" s="1"/>
  <c r="AC75" i="45" s="1"/>
  <c r="AA75" i="45"/>
  <c r="W75" i="45"/>
  <c r="U75" i="45"/>
  <c r="V123" i="45"/>
  <c r="AY123" i="45" s="1"/>
  <c r="R123" i="45"/>
  <c r="S123" i="45"/>
  <c r="AA123" i="45"/>
  <c r="U123" i="45"/>
  <c r="P123" i="45"/>
  <c r="W123" i="45"/>
  <c r="AB123" i="45"/>
  <c r="AE123" i="45" a="1"/>
  <c r="AE123" i="45" s="1"/>
  <c r="AD123" i="45" s="1"/>
  <c r="AC123" i="45" s="1"/>
  <c r="Q123" i="45"/>
  <c r="BA123" i="45" s="1"/>
  <c r="BB123" i="45" s="1"/>
  <c r="Z123" i="45"/>
  <c r="AZ123" i="45" s="1"/>
  <c r="Y123" i="45"/>
  <c r="P124" i="45"/>
  <c r="Y124" i="45"/>
  <c r="W124" i="45"/>
  <c r="Q124" i="45"/>
  <c r="BA124" i="45" s="1"/>
  <c r="BB124" i="45" s="1"/>
  <c r="U124" i="45"/>
  <c r="AB124" i="45"/>
  <c r="S124" i="45"/>
  <c r="R124" i="45"/>
  <c r="AA124" i="45"/>
  <c r="V124" i="45"/>
  <c r="AY124" i="45" s="1"/>
  <c r="Z124" i="45"/>
  <c r="AZ124" i="45" s="1"/>
  <c r="Z85" i="45"/>
  <c r="AZ85" i="45" s="1"/>
  <c r="W85" i="45"/>
  <c r="AU10" i="45"/>
  <c r="Z116" i="45"/>
  <c r="AZ116" i="45" s="1"/>
  <c r="P116" i="45"/>
  <c r="BB68" i="45"/>
  <c r="BB37" i="45"/>
  <c r="Z111" i="45"/>
  <c r="AZ111" i="45" s="1"/>
  <c r="W111" i="45"/>
  <c r="R111" i="45"/>
  <c r="V111" i="45"/>
  <c r="AY111" i="45" s="1"/>
  <c r="Y111" i="45"/>
  <c r="Q111" i="45"/>
  <c r="BA111" i="45" s="1"/>
  <c r="BB111" i="45" s="1"/>
  <c r="S111" i="45"/>
  <c r="AB111" i="45"/>
  <c r="AA111" i="45"/>
  <c r="U111" i="45"/>
  <c r="P111" i="45"/>
  <c r="AE111" i="45" a="1"/>
  <c r="AE111" i="45" s="1"/>
  <c r="AD111" i="45" s="1"/>
  <c r="AC111" i="45" s="1"/>
  <c r="V4" i="45"/>
  <c r="AY4" i="45" s="1"/>
  <c r="R4" i="45"/>
  <c r="AB4" i="45"/>
  <c r="AU4" i="45"/>
  <c r="P4" i="45"/>
  <c r="S4" i="45"/>
  <c r="W4" i="45"/>
  <c r="Q4" i="45"/>
  <c r="BA4" i="45" s="1"/>
  <c r="Z4" i="45"/>
  <c r="AZ4" i="45" s="1"/>
  <c r="AA4" i="45"/>
  <c r="U4" i="45"/>
  <c r="Y4" i="45"/>
  <c r="AU13" i="45"/>
  <c r="Z13" i="45"/>
  <c r="AZ13" i="45" s="1"/>
  <c r="Y13" i="45"/>
  <c r="AE13" i="45" a="1"/>
  <c r="AE13" i="45" s="1"/>
  <c r="AA13" i="45"/>
  <c r="V13" i="45"/>
  <c r="AY13" i="45" s="1"/>
  <c r="R13" i="45"/>
  <c r="Q13" i="45"/>
  <c r="BA13" i="45" s="1"/>
  <c r="BB13" i="45" s="1"/>
  <c r="W13" i="45"/>
  <c r="S13" i="45"/>
  <c r="AB13" i="45"/>
  <c r="U13" i="45"/>
  <c r="P13" i="45"/>
  <c r="Q89" i="45"/>
  <c r="BA89" i="45" s="1"/>
  <c r="W89" i="45"/>
  <c r="U89" i="45"/>
  <c r="AA89" i="45"/>
  <c r="AS89" i="45"/>
  <c r="AF89" i="45" s="1"/>
  <c r="R89" i="45"/>
  <c r="V89" i="45"/>
  <c r="AY89" i="45" s="1"/>
  <c r="BB89" i="45" s="1"/>
  <c r="Y89" i="45"/>
  <c r="S89" i="45"/>
  <c r="AB89" i="45"/>
  <c r="P89" i="45"/>
  <c r="R85" i="45"/>
  <c r="U85" i="45"/>
  <c r="Q10" i="45"/>
  <c r="BA10" i="45" s="1"/>
  <c r="BB10" i="45" s="1"/>
  <c r="AA10" i="45"/>
  <c r="Y116" i="45"/>
  <c r="U116" i="45"/>
  <c r="AB105" i="45"/>
  <c r="Z105" i="45"/>
  <c r="AZ105" i="45" s="1"/>
  <c r="R105" i="45"/>
  <c r="V105" i="45"/>
  <c r="AY105" i="45" s="1"/>
  <c r="BB105" i="45" s="1"/>
  <c r="W105" i="45"/>
  <c r="S105" i="45"/>
  <c r="AA105" i="45"/>
  <c r="P105" i="45"/>
  <c r="Q105" i="45"/>
  <c r="BA105" i="45" s="1"/>
  <c r="Y105" i="45"/>
  <c r="AS105" i="45"/>
  <c r="AF105" i="45" s="1"/>
  <c r="U105" i="45"/>
  <c r="AE43" i="45" a="1"/>
  <c r="AE43" i="45" s="1"/>
  <c r="R43" i="45"/>
  <c r="AU43" i="45"/>
  <c r="AV92" i="45" s="1"/>
  <c r="W43" i="45"/>
  <c r="U43" i="45"/>
  <c r="AB43" i="45"/>
  <c r="P43" i="45"/>
  <c r="S43" i="45"/>
  <c r="AA43" i="45"/>
  <c r="Z43" i="45"/>
  <c r="AZ43" i="45" s="1"/>
  <c r="Q43" i="45"/>
  <c r="BA43" i="45" s="1"/>
  <c r="BB43" i="45" s="1"/>
  <c r="V43" i="45"/>
  <c r="AY43" i="45" s="1"/>
  <c r="Y43" i="45"/>
  <c r="Q83" i="45"/>
  <c r="BA83" i="45" s="1"/>
  <c r="U83" i="45"/>
  <c r="W83" i="45"/>
  <c r="AS83" i="45"/>
  <c r="AF83" i="45" s="1"/>
  <c r="V83" i="45"/>
  <c r="AY83" i="45" s="1"/>
  <c r="AA83" i="45"/>
  <c r="AB83" i="45"/>
  <c r="S83" i="45"/>
  <c r="R83" i="45"/>
  <c r="Y83" i="45"/>
  <c r="Z83" i="45"/>
  <c r="AZ83" i="45" s="1"/>
  <c r="P83" i="45"/>
  <c r="S20" i="45"/>
  <c r="AA20" i="45"/>
  <c r="V20" i="45"/>
  <c r="AY20" i="45" s="1"/>
  <c r="BB20" i="45" s="1"/>
  <c r="Z20" i="45"/>
  <c r="AZ20" i="45" s="1"/>
  <c r="P20" i="45"/>
  <c r="R20" i="45"/>
  <c r="Y20" i="45"/>
  <c r="U20" i="45"/>
  <c r="AU20" i="45"/>
  <c r="W20" i="45"/>
  <c r="Q20" i="45"/>
  <c r="BA20" i="45" s="1"/>
  <c r="AB20" i="45"/>
  <c r="AD112" i="45"/>
  <c r="AC112" i="45" s="1"/>
  <c r="BB39" i="45"/>
  <c r="BB7" i="45"/>
  <c r="S85" i="45"/>
  <c r="V10" i="45"/>
  <c r="AY10" i="45" s="1"/>
  <c r="S10" i="45"/>
  <c r="BB71" i="45"/>
  <c r="V116" i="45"/>
  <c r="AY116" i="45" s="1"/>
  <c r="BB9" i="45"/>
  <c r="R23" i="45"/>
  <c r="U23" i="45"/>
  <c r="AA23" i="45"/>
  <c r="Z23" i="45"/>
  <c r="AZ23" i="45" s="1"/>
  <c r="AU23" i="45"/>
  <c r="W23" i="45"/>
  <c r="P23" i="45"/>
  <c r="S23" i="45"/>
  <c r="V23" i="45"/>
  <c r="AY23" i="45" s="1"/>
  <c r="AB23" i="45"/>
  <c r="Q23" i="45"/>
  <c r="BA23" i="45" s="1"/>
  <c r="Y23" i="45"/>
  <c r="AU31" i="45"/>
  <c r="AV74" i="45" s="1"/>
  <c r="V31" i="45"/>
  <c r="AY31" i="45" s="1"/>
  <c r="AE31" i="45" a="1"/>
  <c r="AE31" i="45" s="1"/>
  <c r="S31" i="45"/>
  <c r="AA31" i="45"/>
  <c r="Q31" i="45"/>
  <c r="BA31" i="45" s="1"/>
  <c r="BB31" i="45" s="1"/>
  <c r="R31" i="45"/>
  <c r="U31" i="45"/>
  <c r="P31" i="45"/>
  <c r="Z31" i="45"/>
  <c r="AZ31" i="45" s="1"/>
  <c r="Y31" i="45"/>
  <c r="W31" i="45"/>
  <c r="AB31" i="45"/>
  <c r="W36" i="45"/>
  <c r="Z36" i="45"/>
  <c r="AZ36" i="45" s="1"/>
  <c r="BB36" i="45" s="1"/>
  <c r="AA36" i="45"/>
  <c r="P36" i="45"/>
  <c r="R108" i="45"/>
  <c r="Q108" i="45"/>
  <c r="BA108" i="45" s="1"/>
  <c r="BB108" i="45" s="1"/>
  <c r="P108" i="45"/>
  <c r="V108" i="45"/>
  <c r="AY108" i="45" s="1"/>
  <c r="Z108" i="45"/>
  <c r="AZ108" i="45" s="1"/>
  <c r="AA108" i="45"/>
  <c r="Y108" i="45"/>
  <c r="S108" i="45"/>
  <c r="AE108" i="45" a="1"/>
  <c r="AE108" i="45" s="1"/>
  <c r="AD108" i="45" s="1"/>
  <c r="AC108" i="45" s="1"/>
  <c r="U108" i="45"/>
  <c r="W108" i="45"/>
  <c r="AB108" i="45"/>
  <c r="Z76" i="45"/>
  <c r="AZ76" i="45" s="1"/>
  <c r="U76" i="45"/>
  <c r="AB76" i="45"/>
  <c r="W76" i="45"/>
  <c r="AA76" i="45"/>
  <c r="Y76" i="45"/>
  <c r="P76" i="45"/>
  <c r="Q76" i="45"/>
  <c r="BA76" i="45" s="1"/>
  <c r="BB76" i="45" s="1"/>
  <c r="V76" i="45"/>
  <c r="AY76" i="45" s="1"/>
  <c r="S76" i="45"/>
  <c r="AE76" i="45" a="1"/>
  <c r="AE76" i="45" s="1"/>
  <c r="R76" i="45"/>
  <c r="W90" i="45"/>
  <c r="V90" i="45"/>
  <c r="AY90" i="45" s="1"/>
  <c r="S90" i="45"/>
  <c r="U90" i="45"/>
  <c r="Z90" i="45"/>
  <c r="AZ90" i="45" s="1"/>
  <c r="AB90" i="45"/>
  <c r="AE90" i="45" a="1"/>
  <c r="AE90" i="45" s="1"/>
  <c r="AD90" i="45" s="1"/>
  <c r="AC90" i="45" s="1"/>
  <c r="R90" i="45"/>
  <c r="P90" i="45"/>
  <c r="AA90" i="45"/>
  <c r="Q90" i="45"/>
  <c r="BA90" i="45" s="1"/>
  <c r="BB90" i="45" s="1"/>
  <c r="Y90" i="45"/>
  <c r="P10" i="45"/>
  <c r="U11" i="45"/>
  <c r="Y11" i="45"/>
  <c r="S11" i="45"/>
  <c r="AU11" i="45"/>
  <c r="R11" i="45"/>
  <c r="V11" i="45"/>
  <c r="AY11" i="45" s="1"/>
  <c r="W11" i="45"/>
  <c r="AB11" i="45"/>
  <c r="P11" i="45"/>
  <c r="AA11" i="45"/>
  <c r="Q11" i="45"/>
  <c r="BA11" i="45" s="1"/>
  <c r="BB11" i="45" s="1"/>
  <c r="Z11" i="45"/>
  <c r="AZ11" i="45" s="1"/>
  <c r="AE11" i="45" a="1"/>
  <c r="AE11" i="45" s="1"/>
  <c r="U51" i="45"/>
  <c r="AB51" i="45"/>
  <c r="Y51" i="45"/>
  <c r="Q51" i="45"/>
  <c r="BA51" i="45" s="1"/>
  <c r="AA51" i="45"/>
  <c r="Z51" i="45"/>
  <c r="AZ51" i="45" s="1"/>
  <c r="AU51" i="45"/>
  <c r="P51" i="45"/>
  <c r="S51" i="45"/>
  <c r="W51" i="45"/>
  <c r="V51" i="45"/>
  <c r="AY51" i="45" s="1"/>
  <c r="BB51" i="45" s="1"/>
  <c r="R51" i="45"/>
  <c r="AB91" i="45"/>
  <c r="Z91" i="45"/>
  <c r="AZ91" i="45" s="1"/>
  <c r="W91" i="45"/>
  <c r="AA91" i="45"/>
  <c r="AE91" i="45" a="1"/>
  <c r="AE91" i="45" s="1"/>
  <c r="AD91" i="45" s="1"/>
  <c r="AC91" i="45" s="1"/>
  <c r="U91" i="45"/>
  <c r="Y91" i="45"/>
  <c r="Z58" i="44"/>
  <c r="AZ58" i="44" s="1"/>
  <c r="BB112" i="44"/>
  <c r="R58" i="44"/>
  <c r="P96" i="44"/>
  <c r="P98" i="44"/>
  <c r="U98" i="44"/>
  <c r="AA91" i="44"/>
  <c r="P91" i="44"/>
  <c r="R91" i="44"/>
  <c r="AB91" i="44"/>
  <c r="W91" i="44"/>
  <c r="Y91" i="44"/>
  <c r="V91" i="44"/>
  <c r="AY91" i="44" s="1"/>
  <c r="Z91" i="44"/>
  <c r="AZ91" i="44" s="1"/>
  <c r="U91" i="44"/>
  <c r="AS91" i="44"/>
  <c r="AF91" i="44" s="1"/>
  <c r="Q91" i="44"/>
  <c r="BA91" i="44" s="1"/>
  <c r="S91" i="44"/>
  <c r="R49" i="44"/>
  <c r="S49" i="44"/>
  <c r="Z49" i="44"/>
  <c r="AZ49" i="44" s="1"/>
  <c r="P49" i="44"/>
  <c r="AU22" i="44"/>
  <c r="Z22" i="44"/>
  <c r="AZ22" i="44" s="1"/>
  <c r="AD121" i="44"/>
  <c r="AC121" i="44" s="1"/>
  <c r="AS85" i="44"/>
  <c r="AF85" i="44" s="1"/>
  <c r="AI16" i="44" a="1"/>
  <c r="AI16" i="44" s="1"/>
  <c r="AJ16" i="44" s="1"/>
  <c r="AL16" i="44" s="1"/>
  <c r="V118" i="44"/>
  <c r="AY118" i="44" s="1"/>
  <c r="R98" i="44"/>
  <c r="S58" i="44"/>
  <c r="Y67" i="44"/>
  <c r="AA67" i="44"/>
  <c r="AE67" i="44" a="1"/>
  <c r="AE67" i="44" s="1"/>
  <c r="AD67" i="44" s="1"/>
  <c r="AC67" i="44" s="1"/>
  <c r="Z67" i="44"/>
  <c r="AZ67" i="44" s="1"/>
  <c r="U67" i="44"/>
  <c r="AB67" i="44"/>
  <c r="W67" i="44"/>
  <c r="S107" i="44"/>
  <c r="U107" i="44"/>
  <c r="AB107" i="44"/>
  <c r="P107" i="44"/>
  <c r="Y107" i="44"/>
  <c r="R107" i="44"/>
  <c r="Q107" i="44"/>
  <c r="BA107" i="44" s="1"/>
  <c r="AS107" i="44"/>
  <c r="AF107" i="44" s="1"/>
  <c r="W107" i="44"/>
  <c r="BB64" i="44"/>
  <c r="Q118" i="44"/>
  <c r="BA118" i="44" s="1"/>
  <c r="BB118" i="44" s="1"/>
  <c r="AB96" i="44"/>
  <c r="AU58" i="44"/>
  <c r="Q98" i="44"/>
  <c r="BA98" i="44" s="1"/>
  <c r="BB98" i="44" s="1"/>
  <c r="Y58" i="44"/>
  <c r="AA96" i="44"/>
  <c r="AA58" i="44"/>
  <c r="S30" i="44"/>
  <c r="Q30" i="44"/>
  <c r="BA30" i="44" s="1"/>
  <c r="AU30" i="44"/>
  <c r="R30" i="44"/>
  <c r="P30" i="44"/>
  <c r="Y23" i="44"/>
  <c r="AB23" i="44"/>
  <c r="U23" i="44"/>
  <c r="Z23" i="44"/>
  <c r="AZ23" i="44" s="1"/>
  <c r="Q23" i="44"/>
  <c r="BA23" i="44" s="1"/>
  <c r="BB23" i="44" s="1"/>
  <c r="AU23" i="44"/>
  <c r="S23" i="44"/>
  <c r="W23" i="44"/>
  <c r="P23" i="44"/>
  <c r="AE23" i="44" a="1"/>
  <c r="AE23" i="44" s="1"/>
  <c r="AA23" i="44"/>
  <c r="R23" i="44"/>
  <c r="V23" i="44"/>
  <c r="AY23" i="44" s="1"/>
  <c r="AS105" i="44"/>
  <c r="AF105" i="44" s="1"/>
  <c r="AS86" i="44"/>
  <c r="AF86" i="44" s="1"/>
  <c r="AE96" i="44" a="1"/>
  <c r="AE96" i="44" s="1"/>
  <c r="AD96" i="44" s="1"/>
  <c r="AC96" i="44" s="1"/>
  <c r="BB92" i="44"/>
  <c r="BB49" i="44"/>
  <c r="W96" i="44"/>
  <c r="V58" i="44"/>
  <c r="AY58" i="44" s="1"/>
  <c r="S98" i="44"/>
  <c r="U58" i="44"/>
  <c r="R90" i="44"/>
  <c r="W90" i="44"/>
  <c r="Y90" i="44"/>
  <c r="U90" i="44"/>
  <c r="AB90" i="44"/>
  <c r="S90" i="44"/>
  <c r="AA90" i="44"/>
  <c r="P90" i="44"/>
  <c r="AS90" i="44"/>
  <c r="AF90" i="44" s="1"/>
  <c r="Z90" i="44"/>
  <c r="AZ90" i="44" s="1"/>
  <c r="V90" i="44"/>
  <c r="AY90" i="44" s="1"/>
  <c r="Q90" i="44"/>
  <c r="BA90" i="44" s="1"/>
  <c r="AA115" i="44"/>
  <c r="Q115" i="44"/>
  <c r="BA115" i="44" s="1"/>
  <c r="BB115" i="44" s="1"/>
  <c r="Z115" i="44"/>
  <c r="AZ115" i="44" s="1"/>
  <c r="AB115" i="44"/>
  <c r="W115" i="44"/>
  <c r="Y115" i="44"/>
  <c r="U115" i="44"/>
  <c r="S115" i="44"/>
  <c r="AE115" i="44" a="1"/>
  <c r="AE115" i="44" s="1"/>
  <c r="Q85" i="44"/>
  <c r="BA85" i="44" s="1"/>
  <c r="BB85" i="44" s="1"/>
  <c r="P85" i="44"/>
  <c r="Y85" i="44"/>
  <c r="V85" i="44"/>
  <c r="AY85" i="44" s="1"/>
  <c r="S85" i="44"/>
  <c r="U85" i="44"/>
  <c r="AE85" i="44" a="1"/>
  <c r="AE85" i="44" s="1"/>
  <c r="Z85" i="44"/>
  <c r="AZ85" i="44" s="1"/>
  <c r="W85" i="44"/>
  <c r="AB85" i="44"/>
  <c r="R85" i="44"/>
  <c r="AA85" i="44"/>
  <c r="P118" i="44"/>
  <c r="Z118" i="44"/>
  <c r="AZ118" i="44" s="1"/>
  <c r="W118" i="44"/>
  <c r="S118" i="44"/>
  <c r="U118" i="44"/>
  <c r="R118" i="44"/>
  <c r="AA118" i="44"/>
  <c r="AE118" i="44" a="1"/>
  <c r="AE118" i="44" s="1"/>
  <c r="AS118" i="44"/>
  <c r="AF118" i="44" s="1"/>
  <c r="BB45" i="44"/>
  <c r="AS96" i="44"/>
  <c r="AF96" i="44" s="1"/>
  <c r="BB29" i="44"/>
  <c r="AB98" i="44"/>
  <c r="Z63" i="44"/>
  <c r="AZ63" i="44" s="1"/>
  <c r="AU63" i="44"/>
  <c r="AV98" i="44" s="1"/>
  <c r="W63" i="44"/>
  <c r="Y63" i="44"/>
  <c r="P63" i="44"/>
  <c r="S63" i="44"/>
  <c r="V63" i="44"/>
  <c r="AY63" i="44" s="1"/>
  <c r="BB63" i="44" s="1"/>
  <c r="Q63" i="44"/>
  <c r="BA63" i="44" s="1"/>
  <c r="R63" i="44"/>
  <c r="U63" i="44"/>
  <c r="AA63" i="44"/>
  <c r="AB63" i="44"/>
  <c r="BB55" i="44"/>
  <c r="AS98" i="44"/>
  <c r="AF98" i="44" s="1"/>
  <c r="AD98" i="44" s="1"/>
  <c r="AC98" i="44" s="1"/>
  <c r="BB15" i="44"/>
  <c r="V96" i="44"/>
  <c r="AY96" i="44" s="1"/>
  <c r="Y98" i="44"/>
  <c r="W58" i="44"/>
  <c r="BB77" i="44"/>
  <c r="V20" i="44"/>
  <c r="AY20" i="44" s="1"/>
  <c r="AA20" i="44"/>
  <c r="P20" i="44"/>
  <c r="R20" i="44"/>
  <c r="Q20" i="44"/>
  <c r="BA20" i="44" s="1"/>
  <c r="BB20" i="44" s="1"/>
  <c r="S20" i="44"/>
  <c r="AD70" i="44"/>
  <c r="AC70" i="44" s="1"/>
  <c r="W98" i="44"/>
  <c r="V98" i="44"/>
  <c r="AY98" i="44" s="1"/>
  <c r="AB75" i="44"/>
  <c r="AS75" i="44"/>
  <c r="AF75" i="44" s="1"/>
  <c r="Y75" i="44"/>
  <c r="Z68" i="44"/>
  <c r="AZ68" i="44" s="1"/>
  <c r="Y68" i="44"/>
  <c r="U68" i="44"/>
  <c r="AA61" i="44"/>
  <c r="P61" i="44"/>
  <c r="AU61" i="44"/>
  <c r="Z61" i="44"/>
  <c r="AZ61" i="44" s="1"/>
  <c r="R61" i="44"/>
  <c r="U61" i="44"/>
  <c r="AB61" i="44"/>
  <c r="W61" i="44"/>
  <c r="S61" i="44"/>
  <c r="V61" i="44"/>
  <c r="AY61" i="44" s="1"/>
  <c r="Q61" i="44"/>
  <c r="BA61" i="44" s="1"/>
  <c r="Y61" i="44"/>
  <c r="Y54" i="44"/>
  <c r="AA54" i="44"/>
  <c r="Q72" i="43"/>
  <c r="BA72" i="43" s="1"/>
  <c r="AS72" i="43"/>
  <c r="AF72" i="43" s="1"/>
  <c r="V72" i="43"/>
  <c r="AY72" i="43" s="1"/>
  <c r="BB72" i="43" s="1"/>
  <c r="Y72" i="43"/>
  <c r="P72" i="43"/>
  <c r="AA72" i="43"/>
  <c r="S72" i="43"/>
  <c r="W72" i="43"/>
  <c r="U72" i="43"/>
  <c r="Z72" i="43"/>
  <c r="AZ72" i="43" s="1"/>
  <c r="R72" i="43"/>
  <c r="AB72" i="43"/>
  <c r="AE101" i="43" a="1"/>
  <c r="AE101" i="43" s="1"/>
  <c r="AD101" i="43" s="1"/>
  <c r="AC101" i="43" s="1"/>
  <c r="AS129" i="43"/>
  <c r="AF129" i="43" s="1"/>
  <c r="S73" i="43"/>
  <c r="Z76" i="43"/>
  <c r="AZ76" i="43" s="1"/>
  <c r="S129" i="43"/>
  <c r="Z26" i="43"/>
  <c r="AZ26" i="43" s="1"/>
  <c r="AE72" i="43" a="1"/>
  <c r="AE72" i="43" s="1"/>
  <c r="AD72" i="43" s="1"/>
  <c r="AC72" i="43" s="1"/>
  <c r="U101" i="43"/>
  <c r="W73" i="43"/>
  <c r="P76" i="43"/>
  <c r="Q129" i="43"/>
  <c r="BA129" i="43" s="1"/>
  <c r="BB129" i="43" s="1"/>
  <c r="BB5" i="43"/>
  <c r="Q102" i="43"/>
  <c r="BA102" i="43" s="1"/>
  <c r="Y102" i="43"/>
  <c r="W102" i="43"/>
  <c r="AS102" i="43"/>
  <c r="AF102" i="43" s="1"/>
  <c r="P102" i="43"/>
  <c r="R102" i="43"/>
  <c r="AB102" i="43"/>
  <c r="AA102" i="43"/>
  <c r="S102" i="43"/>
  <c r="V102" i="43"/>
  <c r="AY102" i="43" s="1"/>
  <c r="BB102" i="43" s="1"/>
  <c r="AE19" i="43" a="1"/>
  <c r="AE19" i="43" s="1"/>
  <c r="AD19" i="43" s="1"/>
  <c r="AC19" i="43" s="1"/>
  <c r="V101" i="43"/>
  <c r="AY101" i="43" s="1"/>
  <c r="U73" i="43"/>
  <c r="AB26" i="43"/>
  <c r="R76" i="43"/>
  <c r="R129" i="43"/>
  <c r="U8" i="43"/>
  <c r="AB8" i="43"/>
  <c r="Z96" i="43"/>
  <c r="AZ96" i="43" s="1"/>
  <c r="AE96" i="43" a="1"/>
  <c r="AE96" i="43" s="1"/>
  <c r="AD96" i="43" s="1"/>
  <c r="AC96" i="43" s="1"/>
  <c r="V96" i="43"/>
  <c r="AY96" i="43" s="1"/>
  <c r="U96" i="43"/>
  <c r="W96" i="43"/>
  <c r="Y96" i="43"/>
  <c r="AB96" i="43"/>
  <c r="AB89" i="43"/>
  <c r="Y89" i="43"/>
  <c r="AA89" i="43"/>
  <c r="W89" i="43"/>
  <c r="U89" i="43"/>
  <c r="P89" i="43"/>
  <c r="V89" i="43"/>
  <c r="AY89" i="43" s="1"/>
  <c r="S89" i="43"/>
  <c r="R89" i="43"/>
  <c r="Q89" i="43"/>
  <c r="BA89" i="43" s="1"/>
  <c r="Z89" i="43"/>
  <c r="AZ89" i="43" s="1"/>
  <c r="AS89" i="43"/>
  <c r="AF89" i="43" s="1"/>
  <c r="Q27" i="43"/>
  <c r="BA27" i="43" s="1"/>
  <c r="BB27" i="43" s="1"/>
  <c r="AU27" i="43"/>
  <c r="V27" i="43"/>
  <c r="AY27" i="43" s="1"/>
  <c r="P27" i="43"/>
  <c r="Z27" i="43"/>
  <c r="AZ27" i="43" s="1"/>
  <c r="S27" i="43"/>
  <c r="R27" i="43"/>
  <c r="AE27" i="43" a="1"/>
  <c r="AE27" i="43" s="1"/>
  <c r="AB27" i="43"/>
  <c r="AA27" i="43"/>
  <c r="W27" i="43"/>
  <c r="AD123" i="43"/>
  <c r="AC123" i="43" s="1"/>
  <c r="Y73" i="43"/>
  <c r="W26" i="43"/>
  <c r="U76" i="43"/>
  <c r="P129" i="43"/>
  <c r="AA11" i="43"/>
  <c r="V11" i="43"/>
  <c r="AY11" i="43" s="1"/>
  <c r="V110" i="43"/>
  <c r="AY110" i="43" s="1"/>
  <c r="Q110" i="43"/>
  <c r="BA110" i="43" s="1"/>
  <c r="BB110" i="43" s="1"/>
  <c r="AA110" i="43"/>
  <c r="W110" i="43"/>
  <c r="AE110" i="43" a="1"/>
  <c r="AE110" i="43" s="1"/>
  <c r="AD110" i="43" s="1"/>
  <c r="AC110" i="43" s="1"/>
  <c r="Z110" i="43"/>
  <c r="AZ110" i="43" s="1"/>
  <c r="S110" i="43"/>
  <c r="AB110" i="43"/>
  <c r="U128" i="43"/>
  <c r="AB128" i="43"/>
  <c r="R128" i="43"/>
  <c r="AA128" i="43"/>
  <c r="AE128" i="43" a="1"/>
  <c r="AE128" i="43" s="1"/>
  <c r="AD128" i="43" s="1"/>
  <c r="AC128" i="43" s="1"/>
  <c r="S128" i="43"/>
  <c r="Z128" i="43"/>
  <c r="AZ128" i="43" s="1"/>
  <c r="W128" i="43"/>
  <c r="Y128" i="43"/>
  <c r="AE10" i="43" a="1"/>
  <c r="AE10" i="43" s="1"/>
  <c r="Q10" i="43"/>
  <c r="BA10" i="43" s="1"/>
  <c r="BB10" i="43" s="1"/>
  <c r="V10" i="43"/>
  <c r="AY10" i="43" s="1"/>
  <c r="W10" i="43"/>
  <c r="R10" i="43"/>
  <c r="Z10" i="43"/>
  <c r="AZ10" i="43" s="1"/>
  <c r="U10" i="43"/>
  <c r="S10" i="43"/>
  <c r="P10" i="43"/>
  <c r="AU10" i="43"/>
  <c r="AB10" i="43"/>
  <c r="Y10" i="43"/>
  <c r="AA10" i="43"/>
  <c r="AE73" i="43" a="1"/>
  <c r="AE73" i="43" s="1"/>
  <c r="AD73" i="43" s="1"/>
  <c r="AC73" i="43" s="1"/>
  <c r="AS76" i="43"/>
  <c r="AF76" i="43" s="1"/>
  <c r="AS112" i="43"/>
  <c r="AF112" i="43" s="1"/>
  <c r="S26" i="43"/>
  <c r="Y76" i="43"/>
  <c r="V129" i="43"/>
  <c r="AY129" i="43" s="1"/>
  <c r="Y26" i="43"/>
  <c r="V120" i="43"/>
  <c r="AY120" i="43" s="1"/>
  <c r="BB120" i="43" s="1"/>
  <c r="AB120" i="43"/>
  <c r="AA120" i="43"/>
  <c r="AS120" i="43"/>
  <c r="AF120" i="43" s="1"/>
  <c r="W120" i="43"/>
  <c r="Z120" i="43"/>
  <c r="AZ120" i="43" s="1"/>
  <c r="Y50" i="43"/>
  <c r="W50" i="43"/>
  <c r="AU50" i="43"/>
  <c r="U50" i="43"/>
  <c r="AA50" i="43"/>
  <c r="AB50" i="43"/>
  <c r="V50" i="43"/>
  <c r="AY50" i="43" s="1"/>
  <c r="Z50" i="43"/>
  <c r="AZ50" i="43" s="1"/>
  <c r="S50" i="43"/>
  <c r="R50" i="43"/>
  <c r="P50" i="43"/>
  <c r="Q50" i="43"/>
  <c r="BA50" i="43" s="1"/>
  <c r="AB97" i="43"/>
  <c r="U97" i="43"/>
  <c r="S97" i="43"/>
  <c r="AE97" i="43" a="1"/>
  <c r="AE97" i="43" s="1"/>
  <c r="AD97" i="43" s="1"/>
  <c r="AC97" i="43" s="1"/>
  <c r="Z97" i="43"/>
  <c r="AZ97" i="43" s="1"/>
  <c r="P97" i="43"/>
  <c r="W97" i="43"/>
  <c r="R97" i="43"/>
  <c r="V97" i="43"/>
  <c r="AY97" i="43" s="1"/>
  <c r="AA97" i="43"/>
  <c r="Y97" i="43"/>
  <c r="Q97" i="43"/>
  <c r="BA97" i="43" s="1"/>
  <c r="BB97" i="43" s="1"/>
  <c r="R73" i="43"/>
  <c r="AS73" i="43"/>
  <c r="AF73" i="43" s="1"/>
  <c r="AB73" i="43"/>
  <c r="AA73" i="43"/>
  <c r="V112" i="43"/>
  <c r="AY112" i="43" s="1"/>
  <c r="Y112" i="43"/>
  <c r="AB112" i="43"/>
  <c r="R112" i="43"/>
  <c r="S112" i="43"/>
  <c r="U112" i="43"/>
  <c r="Q112" i="43"/>
  <c r="BA112" i="43" s="1"/>
  <c r="BB112" i="43" s="1"/>
  <c r="W112" i="43"/>
  <c r="P112" i="43"/>
  <c r="Z112" i="43"/>
  <c r="AZ112" i="43" s="1"/>
  <c r="AA112" i="43"/>
  <c r="AE112" i="43" a="1"/>
  <c r="AE112" i="43" s="1"/>
  <c r="V73" i="43"/>
  <c r="AY73" i="43" s="1"/>
  <c r="AB76" i="43"/>
  <c r="Q104" i="43"/>
  <c r="BA104" i="43" s="1"/>
  <c r="Y104" i="43"/>
  <c r="AS104" i="43"/>
  <c r="AF104" i="43" s="1"/>
  <c r="AA104" i="43"/>
  <c r="W104" i="43"/>
  <c r="P104" i="43"/>
  <c r="U104" i="43"/>
  <c r="S104" i="43"/>
  <c r="Z104" i="43"/>
  <c r="AZ104" i="43" s="1"/>
  <c r="R104" i="43"/>
  <c r="V104" i="43"/>
  <c r="AY104" i="43" s="1"/>
  <c r="AB104" i="43"/>
  <c r="W86" i="43"/>
  <c r="Q86" i="43"/>
  <c r="BA86" i="43" s="1"/>
  <c r="Y86" i="43"/>
  <c r="Z86" i="43"/>
  <c r="AZ86" i="43" s="1"/>
  <c r="R86" i="43"/>
  <c r="V86" i="43"/>
  <c r="AY86" i="43" s="1"/>
  <c r="BB86" i="43" s="1"/>
  <c r="P86" i="43"/>
  <c r="AS86" i="43"/>
  <c r="AF86" i="43" s="1"/>
  <c r="S86" i="43"/>
  <c r="AA86" i="43"/>
  <c r="AB86" i="43"/>
  <c r="U86" i="43"/>
  <c r="AU24" i="43"/>
  <c r="AV76" i="43" s="1"/>
  <c r="P24" i="43"/>
  <c r="AA24" i="43"/>
  <c r="U24" i="43"/>
  <c r="Q24" i="43"/>
  <c r="BA24" i="43" s="1"/>
  <c r="Y24" i="43"/>
  <c r="V24" i="43"/>
  <c r="AY24" i="43" s="1"/>
  <c r="BB24" i="43" s="1"/>
  <c r="AB24" i="43"/>
  <c r="R24" i="43"/>
  <c r="S24" i="43"/>
  <c r="U56" i="43"/>
  <c r="V56" i="43"/>
  <c r="AY56" i="43" s="1"/>
  <c r="BB56" i="43" s="1"/>
  <c r="AU56" i="43"/>
  <c r="AV32" i="43" s="1"/>
  <c r="Z56" i="43"/>
  <c r="AZ56" i="43" s="1"/>
  <c r="S56" i="43"/>
  <c r="Y56" i="43"/>
  <c r="AB56" i="43"/>
  <c r="AA56" i="43"/>
  <c r="W56" i="43"/>
  <c r="R56" i="43"/>
  <c r="Q56" i="43"/>
  <c r="BA56" i="43" s="1"/>
  <c r="P56" i="43"/>
  <c r="AB18" i="43"/>
  <c r="R18" i="43"/>
  <c r="Q18" i="43"/>
  <c r="BA18" i="43" s="1"/>
  <c r="AU18" i="43"/>
  <c r="AV50" i="43" s="1"/>
  <c r="Z18" i="43"/>
  <c r="AZ18" i="43" s="1"/>
  <c r="P18" i="43"/>
  <c r="AA18" i="43"/>
  <c r="Y18" i="43"/>
  <c r="W18" i="43"/>
  <c r="V18" i="43"/>
  <c r="AY18" i="43" s="1"/>
  <c r="S18" i="43"/>
  <c r="U18" i="43"/>
  <c r="Z35" i="43"/>
  <c r="AZ35" i="43" s="1"/>
  <c r="V35" i="43"/>
  <c r="AY35" i="43" s="1"/>
  <c r="P35" i="43"/>
  <c r="AA35" i="43"/>
  <c r="S35" i="43"/>
  <c r="Y35" i="43"/>
  <c r="U35" i="43"/>
  <c r="AB35" i="43"/>
  <c r="AU35" i="43"/>
  <c r="BB39" i="43"/>
  <c r="Q88" i="43"/>
  <c r="BA88" i="43" s="1"/>
  <c r="S88" i="43"/>
  <c r="Z88" i="43"/>
  <c r="AZ88" i="43" s="1"/>
  <c r="R88" i="43"/>
  <c r="P88" i="43"/>
  <c r="Y88" i="43"/>
  <c r="AB88" i="43"/>
  <c r="AS88" i="43"/>
  <c r="AF88" i="43" s="1"/>
  <c r="AA88" i="43"/>
  <c r="W88" i="43"/>
  <c r="V88" i="43"/>
  <c r="AY88" i="43" s="1"/>
  <c r="U88" i="43"/>
  <c r="AE26" i="43" a="1"/>
  <c r="AE26" i="43" s="1"/>
  <c r="U26" i="43"/>
  <c r="Q26" i="43"/>
  <c r="BA26" i="43" s="1"/>
  <c r="BB26" i="43" s="1"/>
  <c r="AB19" i="43"/>
  <c r="W19" i="43"/>
  <c r="R19" i="43"/>
  <c r="U19" i="43"/>
  <c r="AA19" i="43"/>
  <c r="V19" i="43"/>
  <c r="AY19" i="43" s="1"/>
  <c r="BB19" i="43" s="1"/>
  <c r="Q19" i="43"/>
  <c r="BA19" i="43" s="1"/>
  <c r="P19" i="43"/>
  <c r="AU19" i="43"/>
  <c r="AV115" i="43" s="1"/>
  <c r="S19" i="43"/>
  <c r="Y19" i="43"/>
  <c r="Z19" i="43"/>
  <c r="AZ19" i="43" s="1"/>
  <c r="V26" i="43"/>
  <c r="AY26" i="43" s="1"/>
  <c r="P73" i="43"/>
  <c r="S76" i="43"/>
  <c r="BB88" i="43"/>
  <c r="Y80" i="43"/>
  <c r="AB80" i="43"/>
  <c r="Q80" i="43"/>
  <c r="BA80" i="43" s="1"/>
  <c r="BB80" i="43" s="1"/>
  <c r="Z80" i="43"/>
  <c r="AZ80" i="43" s="1"/>
  <c r="W80" i="43"/>
  <c r="U80" i="43"/>
  <c r="AE80" i="43" a="1"/>
  <c r="AE80" i="43" s="1"/>
  <c r="AD80" i="43" s="1"/>
  <c r="AC80" i="43" s="1"/>
  <c r="P80" i="43"/>
  <c r="AA80" i="43"/>
  <c r="S80" i="43"/>
  <c r="R80" i="43"/>
  <c r="V80" i="43"/>
  <c r="AY80" i="43" s="1"/>
  <c r="AE113" i="43" a="1"/>
  <c r="AE113" i="43" s="1"/>
  <c r="AD113" i="43" s="1"/>
  <c r="AC113" i="43" s="1"/>
  <c r="Y113" i="43"/>
  <c r="W113" i="43"/>
  <c r="R113" i="43"/>
  <c r="U113" i="43"/>
  <c r="Z113" i="43"/>
  <c r="AZ113" i="43" s="1"/>
  <c r="AB113" i="43"/>
  <c r="AB86" i="42"/>
  <c r="U86" i="42"/>
  <c r="AE86" i="42" a="1"/>
  <c r="AE86" i="42" s="1"/>
  <c r="S86" i="42"/>
  <c r="W86" i="42"/>
  <c r="P86" i="42"/>
  <c r="Q86" i="42"/>
  <c r="BA86" i="42" s="1"/>
  <c r="R86" i="42"/>
  <c r="V86" i="42"/>
  <c r="AY86" i="42" s="1"/>
  <c r="AB49" i="42"/>
  <c r="Q49" i="42"/>
  <c r="BA49" i="42" s="1"/>
  <c r="Y49" i="42"/>
  <c r="P49" i="42"/>
  <c r="S49" i="42"/>
  <c r="U49" i="42"/>
  <c r="R49" i="42"/>
  <c r="V49" i="42"/>
  <c r="AY49" i="42" s="1"/>
  <c r="AU49" i="42"/>
  <c r="AA49" i="42"/>
  <c r="W49" i="42"/>
  <c r="Z49" i="42"/>
  <c r="AZ49" i="42" s="1"/>
  <c r="Y80" i="42"/>
  <c r="W80" i="42"/>
  <c r="V80" i="42"/>
  <c r="AY80" i="42" s="1"/>
  <c r="AA80" i="42"/>
  <c r="R80" i="42"/>
  <c r="U80" i="42"/>
  <c r="S80" i="42"/>
  <c r="Q80" i="42"/>
  <c r="BA80" i="42" s="1"/>
  <c r="AB80" i="42"/>
  <c r="AS80" i="42"/>
  <c r="AF80" i="42" s="1"/>
  <c r="P80" i="42"/>
  <c r="Z80" i="42"/>
  <c r="AZ80" i="42" s="1"/>
  <c r="Q31" i="42"/>
  <c r="BA31" i="42" s="1"/>
  <c r="Z31" i="42"/>
  <c r="AZ31" i="42" s="1"/>
  <c r="V31" i="42"/>
  <c r="AY31" i="42" s="1"/>
  <c r="BB31" i="42" s="1"/>
  <c r="AA31" i="42"/>
  <c r="W31" i="42"/>
  <c r="U31" i="42"/>
  <c r="P31" i="42"/>
  <c r="AU31" i="42"/>
  <c r="Y31" i="42"/>
  <c r="S31" i="42"/>
  <c r="R31" i="42"/>
  <c r="AS86" i="42"/>
  <c r="AF86" i="42" s="1"/>
  <c r="BB94" i="42"/>
  <c r="R16" i="42"/>
  <c r="BB12" i="42"/>
  <c r="W16" i="42"/>
  <c r="AB16" i="42"/>
  <c r="AI11" i="42" a="1"/>
  <c r="AI11" i="42" s="1"/>
  <c r="AJ11" i="42" s="1"/>
  <c r="AL11" i="42" s="1"/>
  <c r="BB49" i="42"/>
  <c r="Q32" i="42"/>
  <c r="BA32" i="42" s="1"/>
  <c r="V32" i="42"/>
  <c r="AY32" i="42" s="1"/>
  <c r="BB32" i="42" s="1"/>
  <c r="Y32" i="42"/>
  <c r="S32" i="42"/>
  <c r="AU32" i="42"/>
  <c r="AA32" i="42"/>
  <c r="U32" i="42"/>
  <c r="W32" i="42"/>
  <c r="AB32" i="42"/>
  <c r="P32" i="42"/>
  <c r="Z32" i="42"/>
  <c r="AZ32" i="42" s="1"/>
  <c r="R32" i="42"/>
  <c r="W89" i="42"/>
  <c r="AA89" i="42"/>
  <c r="AE89" i="42" a="1"/>
  <c r="AE89" i="42" s="1"/>
  <c r="AD89" i="42" s="1"/>
  <c r="AC89" i="42" s="1"/>
  <c r="Q89" i="42"/>
  <c r="BA89" i="42" s="1"/>
  <c r="BB89" i="42" s="1"/>
  <c r="S89" i="42"/>
  <c r="Z89" i="42"/>
  <c r="AZ89" i="42" s="1"/>
  <c r="U89" i="42"/>
  <c r="V89" i="42"/>
  <c r="AY89" i="42" s="1"/>
  <c r="P89" i="42"/>
  <c r="R89" i="42"/>
  <c r="Y89" i="42"/>
  <c r="AB89" i="42"/>
  <c r="U63" i="42"/>
  <c r="AU63" i="42"/>
  <c r="AA63" i="42"/>
  <c r="V63" i="42"/>
  <c r="AY63" i="42" s="1"/>
  <c r="W63" i="42"/>
  <c r="P63" i="42"/>
  <c r="R63" i="42"/>
  <c r="AB63" i="42"/>
  <c r="Z63" i="42"/>
  <c r="AZ63" i="42" s="1"/>
  <c r="S63" i="42"/>
  <c r="Q63" i="42"/>
  <c r="BA63" i="42" s="1"/>
  <c r="AB41" i="42"/>
  <c r="U41" i="42"/>
  <c r="W41" i="42"/>
  <c r="AU41" i="42"/>
  <c r="AV123" i="42" s="1"/>
  <c r="R41" i="42"/>
  <c r="S41" i="42"/>
  <c r="P41" i="42"/>
  <c r="V41" i="42"/>
  <c r="AY41" i="42" s="1"/>
  <c r="AA41" i="42"/>
  <c r="Y41" i="42"/>
  <c r="Z41" i="42"/>
  <c r="AZ41" i="42" s="1"/>
  <c r="AE41" i="42" a="1"/>
  <c r="AE41" i="42" s="1"/>
  <c r="Q41" i="42"/>
  <c r="BA41" i="42" s="1"/>
  <c r="BB41" i="42" s="1"/>
  <c r="Y7" i="42"/>
  <c r="AA7" i="42"/>
  <c r="W7" i="42"/>
  <c r="S7" i="42"/>
  <c r="R7" i="42"/>
  <c r="U7" i="42"/>
  <c r="AE7" i="42" a="1"/>
  <c r="AE7" i="42" s="1"/>
  <c r="Q7" i="42"/>
  <c r="BA7" i="42" s="1"/>
  <c r="BB7" i="42" s="1"/>
  <c r="AU7" i="42"/>
  <c r="P7" i="42"/>
  <c r="AB7" i="42"/>
  <c r="V7" i="42"/>
  <c r="AY7" i="42" s="1"/>
  <c r="Z7" i="42"/>
  <c r="AZ7" i="42" s="1"/>
  <c r="P16" i="42"/>
  <c r="AU16" i="42"/>
  <c r="BB108" i="42"/>
  <c r="BB48" i="42"/>
  <c r="S40" i="42"/>
  <c r="W40" i="42"/>
  <c r="AA40" i="42"/>
  <c r="P40" i="42"/>
  <c r="U40" i="42"/>
  <c r="AU40" i="42"/>
  <c r="AV124" i="42" s="1"/>
  <c r="V40" i="42"/>
  <c r="AY40" i="42" s="1"/>
  <c r="AE40" i="42" a="1"/>
  <c r="AE40" i="42" s="1"/>
  <c r="Q40" i="42"/>
  <c r="BA40" i="42" s="1"/>
  <c r="BB40" i="42" s="1"/>
  <c r="R40" i="42"/>
  <c r="Y40" i="42"/>
  <c r="Z40" i="42"/>
  <c r="AZ40" i="42" s="1"/>
  <c r="AB40" i="42"/>
  <c r="V47" i="42"/>
  <c r="AY47" i="42" s="1"/>
  <c r="Q47" i="42"/>
  <c r="BA47" i="42" s="1"/>
  <c r="P47" i="42"/>
  <c r="AU47" i="42"/>
  <c r="W47" i="42"/>
  <c r="AB47" i="42"/>
  <c r="R47" i="42"/>
  <c r="Z47" i="42"/>
  <c r="AZ47" i="42" s="1"/>
  <c r="AA47" i="42"/>
  <c r="S47" i="42"/>
  <c r="U47" i="42"/>
  <c r="Y47" i="42"/>
  <c r="S102" i="42"/>
  <c r="AE102" i="42" a="1"/>
  <c r="AE102" i="42" s="1"/>
  <c r="AD102" i="42" s="1"/>
  <c r="AC102" i="42" s="1"/>
  <c r="U102" i="42"/>
  <c r="Z102" i="42"/>
  <c r="AZ102" i="42" s="1"/>
  <c r="W102" i="42"/>
  <c r="AA102" i="42"/>
  <c r="AE49" i="42" a="1"/>
  <c r="AE49" i="42" s="1"/>
  <c r="AD49" i="42" s="1"/>
  <c r="AC49" i="42" s="1"/>
  <c r="V16" i="42"/>
  <c r="AY16" i="42" s="1"/>
  <c r="AA16" i="42"/>
  <c r="AB31" i="42"/>
  <c r="AS111" i="42"/>
  <c r="AF111" i="42" s="1"/>
  <c r="S111" i="42"/>
  <c r="Z111" i="42"/>
  <c r="AZ111" i="42" s="1"/>
  <c r="V111" i="42"/>
  <c r="AY111" i="42" s="1"/>
  <c r="R111" i="42"/>
  <c r="Y111" i="42"/>
  <c r="AB111" i="42"/>
  <c r="Q111" i="42"/>
  <c r="BA111" i="42" s="1"/>
  <c r="AE8" i="42" a="1"/>
  <c r="AE8" i="42" s="1"/>
  <c r="Y8" i="42"/>
  <c r="Q8" i="42"/>
  <c r="BA8" i="42" s="1"/>
  <c r="BB8" i="42" s="1"/>
  <c r="AU15" i="42"/>
  <c r="AA15" i="42"/>
  <c r="P15" i="42"/>
  <c r="AB15" i="42"/>
  <c r="U15" i="42"/>
  <c r="AA86" i="42"/>
  <c r="AI2" i="42" a="1"/>
  <c r="AI2" i="42" s="1"/>
  <c r="AJ2" i="42" s="1"/>
  <c r="AK2" i="42" s="1"/>
  <c r="S16" i="42"/>
  <c r="Q87" i="42"/>
  <c r="BA87" i="42" s="1"/>
  <c r="BB87" i="42" s="1"/>
  <c r="V87" i="42"/>
  <c r="AY87" i="42" s="1"/>
  <c r="R87" i="42"/>
  <c r="AA87" i="42"/>
  <c r="Y87" i="42"/>
  <c r="AB87" i="42"/>
  <c r="U87" i="42"/>
  <c r="AE87" i="42" a="1"/>
  <c r="AE87" i="42" s="1"/>
  <c r="AD87" i="42" s="1"/>
  <c r="AC87" i="42" s="1"/>
  <c r="Z87" i="42"/>
  <c r="AZ87" i="42" s="1"/>
  <c r="W87" i="42"/>
  <c r="S87" i="42"/>
  <c r="P87" i="42"/>
  <c r="AE103" i="42" a="1"/>
  <c r="AE103" i="42" s="1"/>
  <c r="AD103" i="42" s="1"/>
  <c r="AC103" i="42" s="1"/>
  <c r="P103" i="42"/>
  <c r="P33" i="42"/>
  <c r="W33" i="42"/>
  <c r="AA33" i="42"/>
  <c r="AU33" i="42"/>
  <c r="AV83" i="42" s="1"/>
  <c r="R33" i="42"/>
  <c r="Q33" i="42"/>
  <c r="BA33" i="42" s="1"/>
  <c r="Y33" i="42"/>
  <c r="Z33" i="42"/>
  <c r="AZ33" i="42" s="1"/>
  <c r="S33" i="42"/>
  <c r="AB33" i="42"/>
  <c r="V33" i="42"/>
  <c r="AY33" i="42" s="1"/>
  <c r="U33" i="42"/>
  <c r="AA117" i="42"/>
  <c r="AE117" i="42" a="1"/>
  <c r="AE117" i="42" s="1"/>
  <c r="AD117" i="42" s="1"/>
  <c r="AC117" i="42" s="1"/>
  <c r="P117" i="42"/>
  <c r="S117" i="42"/>
  <c r="W117" i="42"/>
  <c r="Y117" i="42"/>
  <c r="AB117" i="42"/>
  <c r="V117" i="42"/>
  <c r="AY117" i="42" s="1"/>
  <c r="R117" i="42"/>
  <c r="U117" i="42"/>
  <c r="Q117" i="42"/>
  <c r="BA117" i="42" s="1"/>
  <c r="BB117" i="42" s="1"/>
  <c r="Z117" i="42"/>
  <c r="AZ117" i="42" s="1"/>
  <c r="AB110" i="42"/>
  <c r="AS110" i="42"/>
  <c r="AF110" i="42" s="1"/>
  <c r="Z110" i="42"/>
  <c r="AZ110" i="42" s="1"/>
  <c r="BB110" i="42" s="1"/>
  <c r="R110" i="42"/>
  <c r="Q110" i="42"/>
  <c r="BA110" i="42" s="1"/>
  <c r="P110" i="42"/>
  <c r="U110" i="42"/>
  <c r="W110" i="42"/>
  <c r="AA110" i="42"/>
  <c r="S110" i="42"/>
  <c r="AV34" i="42"/>
  <c r="Y86" i="42"/>
  <c r="Z16" i="42"/>
  <c r="AZ16" i="42" s="1"/>
  <c r="BB86" i="42"/>
  <c r="BB57" i="42"/>
  <c r="Q95" i="42"/>
  <c r="BA95" i="42" s="1"/>
  <c r="AS95" i="42"/>
  <c r="AF95" i="42" s="1"/>
  <c r="V56" i="42"/>
  <c r="AY56" i="42" s="1"/>
  <c r="U56" i="42"/>
  <c r="AE56" i="42" a="1"/>
  <c r="AE56" i="42" s="1"/>
  <c r="AE23" i="42" a="1"/>
  <c r="AE23" i="42" s="1"/>
  <c r="Q23" i="42"/>
  <c r="BA23" i="42" s="1"/>
  <c r="BB23" i="42" s="1"/>
  <c r="S25" i="42"/>
  <c r="Q25" i="42"/>
  <c r="BA25" i="42" s="1"/>
  <c r="BB25" i="42" s="1"/>
  <c r="AU25" i="42"/>
  <c r="P25" i="42"/>
  <c r="AE25" i="42" a="1"/>
  <c r="AE25" i="42" s="1"/>
  <c r="AB25" i="42"/>
  <c r="Y25" i="42"/>
  <c r="V25" i="42"/>
  <c r="AY25" i="42" s="1"/>
  <c r="U25" i="42"/>
  <c r="R25" i="42"/>
  <c r="AA25" i="42"/>
  <c r="W25" i="42"/>
  <c r="V73" i="42"/>
  <c r="AY73" i="42" s="1"/>
  <c r="R73" i="42"/>
  <c r="Y73" i="42"/>
  <c r="U73" i="42"/>
  <c r="S73" i="42"/>
  <c r="W73" i="42"/>
  <c r="P73" i="42"/>
  <c r="Q73" i="42"/>
  <c r="BA73" i="42" s="1"/>
  <c r="BB73" i="42" s="1"/>
  <c r="Z73" i="42"/>
  <c r="AZ73" i="42" s="1"/>
  <c r="AA73" i="42"/>
  <c r="AE73" i="42" a="1"/>
  <c r="AE73" i="42" s="1"/>
  <c r="AD73" i="42" s="1"/>
  <c r="AC73" i="42" s="1"/>
  <c r="AB73" i="42"/>
  <c r="Z86" i="42"/>
  <c r="AZ86" i="42" s="1"/>
  <c r="Q16" i="42"/>
  <c r="BA16" i="42" s="1"/>
  <c r="P129" i="42"/>
  <c r="V129" i="42"/>
  <c r="AY129" i="42" s="1"/>
  <c r="BB129" i="42" s="1"/>
  <c r="W129" i="42"/>
  <c r="Z129" i="42"/>
  <c r="AZ129" i="42" s="1"/>
  <c r="S129" i="42"/>
  <c r="Q129" i="42"/>
  <c r="BA129" i="42" s="1"/>
  <c r="AS129" i="42"/>
  <c r="AF129" i="42" s="1"/>
  <c r="Y129" i="42"/>
  <c r="U129" i="42"/>
  <c r="AB129" i="42"/>
  <c r="R129" i="42"/>
  <c r="AA129" i="42"/>
  <c r="W126" i="42"/>
  <c r="Z126" i="42"/>
  <c r="AZ126" i="42" s="1"/>
  <c r="Q126" i="42"/>
  <c r="BA126" i="42" s="1"/>
  <c r="Y126" i="42"/>
  <c r="R126" i="42"/>
  <c r="P126" i="42"/>
  <c r="AS126" i="42"/>
  <c r="AF126" i="42" s="1"/>
  <c r="U126" i="42"/>
  <c r="V126" i="42"/>
  <c r="AY126" i="42" s="1"/>
  <c r="AB126" i="42"/>
  <c r="AA79" i="42"/>
  <c r="U79" i="42"/>
  <c r="W79" i="42"/>
  <c r="P79" i="42"/>
  <c r="AS79" i="42"/>
  <c r="AF79" i="42" s="1"/>
  <c r="V79" i="42"/>
  <c r="AY79" i="42" s="1"/>
  <c r="Y79" i="42"/>
  <c r="Z79" i="42"/>
  <c r="AZ79" i="42" s="1"/>
  <c r="R79" i="42"/>
  <c r="U125" i="42"/>
  <c r="AS125" i="42"/>
  <c r="AF125" i="42" s="1"/>
  <c r="R125" i="42"/>
  <c r="S125" i="42"/>
  <c r="Z125" i="42"/>
  <c r="AZ125" i="42" s="1"/>
  <c r="BB125" i="42" s="1"/>
  <c r="Q125" i="42"/>
  <c r="BA125" i="42" s="1"/>
  <c r="AB125" i="42"/>
  <c r="AA125" i="42"/>
  <c r="P125" i="42"/>
  <c r="Y125" i="42"/>
  <c r="Q24" i="42"/>
  <c r="BA24" i="42" s="1"/>
  <c r="BB24" i="42" s="1"/>
  <c r="AA24" i="42"/>
  <c r="V24" i="42"/>
  <c r="AY24" i="42" s="1"/>
  <c r="Z24" i="42"/>
  <c r="AZ24" i="42" s="1"/>
  <c r="S24" i="42"/>
  <c r="P24" i="42"/>
  <c r="AU24" i="42"/>
  <c r="AE24" i="42" a="1"/>
  <c r="AE24" i="42" s="1"/>
  <c r="U24" i="42"/>
  <c r="AB24" i="42"/>
  <c r="W24" i="42"/>
  <c r="Y70" i="41"/>
  <c r="AS70" i="41"/>
  <c r="AF70" i="41" s="1"/>
  <c r="AE84" i="41" a="1"/>
  <c r="AE84" i="41" s="1"/>
  <c r="AD84" i="41" s="1"/>
  <c r="AC84" i="41" s="1"/>
  <c r="AS67" i="41"/>
  <c r="AF67" i="41" s="1"/>
  <c r="U84" i="41"/>
  <c r="U121" i="41"/>
  <c r="AA70" i="41"/>
  <c r="AB70" i="41"/>
  <c r="R128" i="41"/>
  <c r="W65" i="41"/>
  <c r="AE65" i="41" a="1"/>
  <c r="AE65" i="41" s="1"/>
  <c r="U65" i="41"/>
  <c r="AB65" i="41"/>
  <c r="Z65" i="41"/>
  <c r="AZ65" i="41" s="1"/>
  <c r="AA65" i="41"/>
  <c r="Y65" i="41"/>
  <c r="W106" i="41"/>
  <c r="AE106" i="41" a="1"/>
  <c r="AE106" i="41" s="1"/>
  <c r="V106" i="41"/>
  <c r="AY106" i="41" s="1"/>
  <c r="AB106" i="41"/>
  <c r="P106" i="41"/>
  <c r="Y106" i="41"/>
  <c r="S106" i="41"/>
  <c r="Z106" i="41"/>
  <c r="AZ106" i="41" s="1"/>
  <c r="U106" i="41"/>
  <c r="AS128" i="41"/>
  <c r="AF128" i="41" s="1"/>
  <c r="AD128" i="41" s="1"/>
  <c r="AC128" i="41" s="1"/>
  <c r="BB9" i="41"/>
  <c r="AB67" i="41"/>
  <c r="BB20" i="41"/>
  <c r="V121" i="41"/>
  <c r="AY121" i="41" s="1"/>
  <c r="BB14" i="41"/>
  <c r="Q70" i="41"/>
  <c r="BA70" i="41" s="1"/>
  <c r="U70" i="41"/>
  <c r="AB128" i="41"/>
  <c r="P119" i="41"/>
  <c r="Q119" i="41"/>
  <c r="BA119" i="41" s="1"/>
  <c r="V119" i="41"/>
  <c r="AY119" i="41" s="1"/>
  <c r="BB119" i="41" s="1"/>
  <c r="Z119" i="41"/>
  <c r="AZ119" i="41" s="1"/>
  <c r="AA119" i="41"/>
  <c r="AB119" i="41"/>
  <c r="S119" i="41"/>
  <c r="Y119" i="41"/>
  <c r="R119" i="41"/>
  <c r="AS119" i="41"/>
  <c r="AF119" i="41" s="1"/>
  <c r="U119" i="41"/>
  <c r="W119" i="41"/>
  <c r="W86" i="41"/>
  <c r="V86" i="41"/>
  <c r="AY86" i="41" s="1"/>
  <c r="S86" i="41"/>
  <c r="AS86" i="41"/>
  <c r="AF86" i="41" s="1"/>
  <c r="R86" i="41"/>
  <c r="Z86" i="41"/>
  <c r="AZ86" i="41" s="1"/>
  <c r="U86" i="41"/>
  <c r="AA86" i="41"/>
  <c r="Q86" i="41"/>
  <c r="BA86" i="41" s="1"/>
  <c r="AB86" i="41"/>
  <c r="Y86" i="41"/>
  <c r="P86" i="41"/>
  <c r="AA36" i="41"/>
  <c r="U36" i="41"/>
  <c r="Y36" i="41"/>
  <c r="AB36" i="41"/>
  <c r="Z36" i="41"/>
  <c r="AZ36" i="41" s="1"/>
  <c r="P36" i="41"/>
  <c r="W36" i="41"/>
  <c r="V36" i="41"/>
  <c r="AY36" i="41" s="1"/>
  <c r="Q36" i="41"/>
  <c r="BA36" i="41" s="1"/>
  <c r="S36" i="41"/>
  <c r="AU36" i="41"/>
  <c r="R36" i="41"/>
  <c r="AB44" i="41"/>
  <c r="AA44" i="41"/>
  <c r="AU44" i="41"/>
  <c r="AV44" i="41" s="1"/>
  <c r="AE44" i="41" a="1"/>
  <c r="AE44" i="41" s="1"/>
  <c r="Z44" i="41"/>
  <c r="AZ44" i="41" s="1"/>
  <c r="S44" i="41"/>
  <c r="V44" i="41"/>
  <c r="AY44" i="41" s="1"/>
  <c r="Q44" i="41"/>
  <c r="BA44" i="41" s="1"/>
  <c r="BB44" i="41" s="1"/>
  <c r="Y44" i="41"/>
  <c r="R44" i="41"/>
  <c r="W44" i="41"/>
  <c r="P44" i="41"/>
  <c r="U44" i="41"/>
  <c r="Z3" i="41"/>
  <c r="AZ3" i="41" s="1"/>
  <c r="R3" i="41"/>
  <c r="U3" i="41"/>
  <c r="S3" i="41"/>
  <c r="V3" i="41"/>
  <c r="AY3" i="41" s="1"/>
  <c r="BB3" i="41" s="1"/>
  <c r="P3" i="41"/>
  <c r="Q3" i="41"/>
  <c r="BA3" i="41" s="1"/>
  <c r="Y3" i="41"/>
  <c r="AB3" i="41"/>
  <c r="AU3" i="41"/>
  <c r="W3" i="41"/>
  <c r="AA3" i="41"/>
  <c r="V75" i="41"/>
  <c r="AY75" i="41" s="1"/>
  <c r="S75" i="41"/>
  <c r="R75" i="41"/>
  <c r="W75" i="41"/>
  <c r="Y75" i="41"/>
  <c r="AB75" i="41"/>
  <c r="U75" i="41"/>
  <c r="AE75" i="41" a="1"/>
  <c r="AE75" i="41" s="1"/>
  <c r="AD75" i="41" s="1"/>
  <c r="AC75" i="41" s="1"/>
  <c r="AA75" i="41"/>
  <c r="Z75" i="41"/>
  <c r="AZ75" i="41" s="1"/>
  <c r="P75" i="41"/>
  <c r="Q75" i="41"/>
  <c r="BA75" i="41" s="1"/>
  <c r="BB75" i="41" s="1"/>
  <c r="AI13" i="41" a="1"/>
  <c r="AI13" i="41" s="1"/>
  <c r="AJ13" i="41" s="1"/>
  <c r="AK13" i="41" s="1"/>
  <c r="AB84" i="41"/>
  <c r="V70" i="41"/>
  <c r="AY70" i="41" s="1"/>
  <c r="P128" i="41"/>
  <c r="S128" i="41"/>
  <c r="Y7" i="41"/>
  <c r="P7" i="41"/>
  <c r="W7" i="41"/>
  <c r="AA7" i="41"/>
  <c r="V7" i="41"/>
  <c r="AY7" i="41" s="1"/>
  <c r="BB7" i="41" s="1"/>
  <c r="R7" i="41"/>
  <c r="AU7" i="41"/>
  <c r="AU4" i="41"/>
  <c r="AA4" i="41"/>
  <c r="U4" i="41"/>
  <c r="S4" i="41"/>
  <c r="W4" i="41"/>
  <c r="V4" i="41"/>
  <c r="AY4" i="41" s="1"/>
  <c r="BB4" i="41" s="1"/>
  <c r="P4" i="41"/>
  <c r="AB4" i="41"/>
  <c r="R4" i="41"/>
  <c r="Z4" i="41"/>
  <c r="AZ4" i="41" s="1"/>
  <c r="Q4" i="41"/>
  <c r="BA4" i="41" s="1"/>
  <c r="Y4" i="41"/>
  <c r="R67" i="41"/>
  <c r="Y67" i="41"/>
  <c r="Q67" i="41"/>
  <c r="BA67" i="41" s="1"/>
  <c r="P67" i="41"/>
  <c r="AA67" i="41"/>
  <c r="W67" i="41"/>
  <c r="Z67" i="41"/>
  <c r="AZ67" i="41" s="1"/>
  <c r="V67" i="41"/>
  <c r="AY67" i="41" s="1"/>
  <c r="AE4" i="41" a="1"/>
  <c r="AE4" i="41" s="1"/>
  <c r="AD4" i="41" s="1"/>
  <c r="AC4" i="41" s="1"/>
  <c r="BB38" i="41"/>
  <c r="V84" i="41"/>
  <c r="AY84" i="41" s="1"/>
  <c r="S70" i="41"/>
  <c r="Q84" i="41"/>
  <c r="BA84" i="41" s="1"/>
  <c r="V128" i="41"/>
  <c r="AY128" i="41" s="1"/>
  <c r="U128" i="41"/>
  <c r="U33" i="41"/>
  <c r="AE33" i="41" a="1"/>
  <c r="AE33" i="41" s="1"/>
  <c r="W33" i="41"/>
  <c r="Y33" i="41"/>
  <c r="AU33" i="41"/>
  <c r="AV19" i="41" s="1"/>
  <c r="Z33" i="41"/>
  <c r="AZ33" i="41" s="1"/>
  <c r="AA33" i="41"/>
  <c r="AB33" i="41"/>
  <c r="R92" i="41"/>
  <c r="S92" i="41"/>
  <c r="Y60" i="41"/>
  <c r="Q60" i="41"/>
  <c r="BA60" i="41" s="1"/>
  <c r="BB60" i="41" s="1"/>
  <c r="W60" i="41"/>
  <c r="S60" i="41"/>
  <c r="Z60" i="41"/>
  <c r="AZ60" i="41" s="1"/>
  <c r="AU60" i="41"/>
  <c r="AV83" i="41" s="1"/>
  <c r="AB60" i="41"/>
  <c r="R60" i="41"/>
  <c r="P60" i="41"/>
  <c r="AA60" i="41"/>
  <c r="AE60" i="41" a="1"/>
  <c r="AE60" i="41" s="1"/>
  <c r="V60" i="41"/>
  <c r="AY60" i="41" s="1"/>
  <c r="U60" i="41"/>
  <c r="AA121" i="41"/>
  <c r="AB121" i="41"/>
  <c r="S121" i="41"/>
  <c r="R121" i="41"/>
  <c r="W121" i="41"/>
  <c r="AS121" i="41"/>
  <c r="AF121" i="41" s="1"/>
  <c r="AE67" i="41" a="1"/>
  <c r="AE67" i="41" s="1"/>
  <c r="AD67" i="41" s="1"/>
  <c r="AC67" i="41" s="1"/>
  <c r="W84" i="41"/>
  <c r="Z121" i="41"/>
  <c r="AZ121" i="41" s="1"/>
  <c r="W70" i="41"/>
  <c r="P84" i="41"/>
  <c r="Z128" i="41"/>
  <c r="AZ128" i="41" s="1"/>
  <c r="Y128" i="41"/>
  <c r="Y124" i="41"/>
  <c r="AE124" i="41" a="1"/>
  <c r="AE124" i="41" s="1"/>
  <c r="AD124" i="41" s="1"/>
  <c r="AC124" i="41" s="1"/>
  <c r="Z124" i="41"/>
  <c r="AZ124" i="41" s="1"/>
  <c r="U124" i="41"/>
  <c r="V124" i="41"/>
  <c r="AY124" i="41" s="1"/>
  <c r="AB124" i="41"/>
  <c r="AA124" i="41"/>
  <c r="P124" i="41"/>
  <c r="R124" i="41"/>
  <c r="S124" i="41"/>
  <c r="Q124" i="41"/>
  <c r="BA124" i="41" s="1"/>
  <c r="BB124" i="41" s="1"/>
  <c r="W124" i="41"/>
  <c r="U59" i="41"/>
  <c r="AB59" i="41"/>
  <c r="Z59" i="41"/>
  <c r="AZ59" i="41" s="1"/>
  <c r="AE59" i="41" a="1"/>
  <c r="AE59" i="41" s="1"/>
  <c r="AA59" i="41"/>
  <c r="W59" i="41"/>
  <c r="Y59" i="41"/>
  <c r="AU59" i="41"/>
  <c r="BB68" i="41"/>
  <c r="BB122" i="41"/>
  <c r="Q121" i="41"/>
  <c r="BA121" i="41" s="1"/>
  <c r="P70" i="41"/>
  <c r="R84" i="41"/>
  <c r="W128" i="41"/>
  <c r="R68" i="41"/>
  <c r="S68" i="41"/>
  <c r="AA68" i="41"/>
  <c r="Y68" i="41"/>
  <c r="U68" i="41"/>
  <c r="Q68" i="41"/>
  <c r="BA68" i="41" s="1"/>
  <c r="AS68" i="41"/>
  <c r="AF68" i="41" s="1"/>
  <c r="V68" i="41"/>
  <c r="AY68" i="41" s="1"/>
  <c r="P68" i="41"/>
  <c r="U27" i="41"/>
  <c r="Z27" i="41"/>
  <c r="AZ27" i="41" s="1"/>
  <c r="AU27" i="41"/>
  <c r="W27" i="41"/>
  <c r="AE27" i="41" a="1"/>
  <c r="AE27" i="41" s="1"/>
  <c r="R27" i="41"/>
  <c r="AB27" i="41"/>
  <c r="AA27" i="41"/>
  <c r="Y27" i="41"/>
  <c r="V27" i="41"/>
  <c r="AY27" i="41" s="1"/>
  <c r="Y52" i="41"/>
  <c r="R52" i="41"/>
  <c r="P52" i="41"/>
  <c r="V52" i="41"/>
  <c r="AY52" i="41" s="1"/>
  <c r="W52" i="41"/>
  <c r="AB52" i="41"/>
  <c r="Q52" i="41"/>
  <c r="BA52" i="41" s="1"/>
  <c r="AU52" i="41"/>
  <c r="U52" i="41"/>
  <c r="Z52" i="41"/>
  <c r="AZ52" i="41" s="1"/>
  <c r="AA52" i="41"/>
  <c r="S52" i="41"/>
  <c r="AE70" i="41" a="1"/>
  <c r="AE70" i="41" s="1"/>
  <c r="AD70" i="41" s="1"/>
  <c r="AC70" i="41" s="1"/>
  <c r="Y84" i="41"/>
  <c r="Y121" i="41"/>
  <c r="Z70" i="41"/>
  <c r="AZ70" i="41" s="1"/>
  <c r="S84" i="41"/>
  <c r="Q128" i="41"/>
  <c r="BA128" i="41" s="1"/>
  <c r="BB128" i="41" s="1"/>
  <c r="S31" i="41"/>
  <c r="Z31" i="41"/>
  <c r="AZ31" i="41" s="1"/>
  <c r="Y31" i="41"/>
  <c r="R31" i="41"/>
  <c r="P31" i="41"/>
  <c r="AU31" i="41"/>
  <c r="AA31" i="41"/>
  <c r="Q31" i="41"/>
  <c r="BA31" i="41" s="1"/>
  <c r="BB31" i="41" s="1"/>
  <c r="AB31" i="41"/>
  <c r="AE31" i="41" a="1"/>
  <c r="AE31" i="41" s="1"/>
  <c r="W31" i="41"/>
  <c r="U31" i="41"/>
  <c r="V31" i="41"/>
  <c r="AY31" i="41" s="1"/>
  <c r="Q9" i="41"/>
  <c r="BA9" i="41" s="1"/>
  <c r="P9" i="41"/>
  <c r="R9" i="41"/>
  <c r="S9" i="41"/>
  <c r="AU9" i="41"/>
  <c r="Z113" i="41"/>
  <c r="AZ113" i="41" s="1"/>
  <c r="V113" i="41"/>
  <c r="AY113" i="41" s="1"/>
  <c r="U113" i="41"/>
  <c r="AB113" i="41"/>
  <c r="R113" i="41"/>
  <c r="AA113" i="41"/>
  <c r="S113" i="41"/>
  <c r="Y113" i="41"/>
  <c r="W113" i="41"/>
  <c r="Q113" i="41"/>
  <c r="BA113" i="41" s="1"/>
  <c r="BB113" i="41" s="1"/>
  <c r="AE113" i="41" a="1"/>
  <c r="AE113" i="41" s="1"/>
  <c r="AD113" i="41" s="1"/>
  <c r="AC113" i="41" s="1"/>
  <c r="P113" i="41"/>
  <c r="S76" i="41"/>
  <c r="W76" i="41"/>
  <c r="R76" i="41"/>
  <c r="P76" i="41"/>
  <c r="V76" i="41"/>
  <c r="AY76" i="41" s="1"/>
  <c r="Y76" i="41"/>
  <c r="U76" i="41"/>
  <c r="AB76" i="41"/>
  <c r="AE76" i="41" a="1"/>
  <c r="AE76" i="41" s="1"/>
  <c r="AD76" i="41" s="1"/>
  <c r="AC76" i="41" s="1"/>
  <c r="Z76" i="41"/>
  <c r="AZ76" i="41" s="1"/>
  <c r="Q76" i="41"/>
  <c r="BA76" i="41" s="1"/>
  <c r="BB76" i="41" s="1"/>
  <c r="AA76" i="41"/>
  <c r="AU20" i="41"/>
  <c r="P20" i="41"/>
  <c r="S20" i="41"/>
  <c r="Q20" i="41"/>
  <c r="BA20" i="41" s="1"/>
  <c r="Z20" i="41"/>
  <c r="AZ20" i="41" s="1"/>
  <c r="U20" i="41"/>
  <c r="R20" i="41"/>
  <c r="AA107" i="41"/>
  <c r="S107" i="41"/>
  <c r="Q107" i="41"/>
  <c r="BA107" i="41" s="1"/>
  <c r="BB107" i="41" s="1"/>
  <c r="W107" i="41"/>
  <c r="AB107" i="41"/>
  <c r="Z107" i="41"/>
  <c r="AZ107" i="41" s="1"/>
  <c r="U107" i="41"/>
  <c r="AE107" i="41" a="1"/>
  <c r="AE107" i="41" s="1"/>
  <c r="AD107" i="41" s="1"/>
  <c r="AC107" i="41" s="1"/>
  <c r="R107" i="41"/>
  <c r="Y107" i="41"/>
  <c r="V107" i="41"/>
  <c r="AY107" i="41" s="1"/>
  <c r="P107" i="41"/>
  <c r="BB43" i="41"/>
  <c r="AA38" i="40"/>
  <c r="R38" i="40"/>
  <c r="S38" i="40"/>
  <c r="Q38" i="40"/>
  <c r="BA38" i="40" s="1"/>
  <c r="Z38" i="40"/>
  <c r="AZ38" i="40" s="1"/>
  <c r="AU38" i="40"/>
  <c r="AV53" i="40" s="1"/>
  <c r="AE38" i="40" a="1"/>
  <c r="AE38" i="40" s="1"/>
  <c r="P38" i="40"/>
  <c r="Y38" i="40"/>
  <c r="W38" i="40"/>
  <c r="AB6" i="40"/>
  <c r="AU6" i="40"/>
  <c r="Y6" i="40"/>
  <c r="W6" i="40"/>
  <c r="Q6" i="40"/>
  <c r="BA6" i="40" s="1"/>
  <c r="Z6" i="40"/>
  <c r="AZ6" i="40" s="1"/>
  <c r="AE6" i="40" a="1"/>
  <c r="AE6" i="40" s="1"/>
  <c r="U6" i="40"/>
  <c r="AA6" i="40"/>
  <c r="AB9" i="40"/>
  <c r="Y9" i="40"/>
  <c r="AA9" i="40"/>
  <c r="R9" i="40"/>
  <c r="W9" i="40"/>
  <c r="AU9" i="40"/>
  <c r="Q9" i="40"/>
  <c r="BA9" i="40" s="1"/>
  <c r="BB9" i="40" s="1"/>
  <c r="S9" i="40"/>
  <c r="AE9" i="40" a="1"/>
  <c r="AE9" i="40" s="1"/>
  <c r="Z9" i="40"/>
  <c r="AZ9" i="40" s="1"/>
  <c r="U9" i="40"/>
  <c r="P9" i="40"/>
  <c r="V9" i="40"/>
  <c r="AY9" i="40" s="1"/>
  <c r="W119" i="40"/>
  <c r="V119" i="40"/>
  <c r="AY119" i="40" s="1"/>
  <c r="R119" i="40"/>
  <c r="Y119" i="40"/>
  <c r="AB119" i="40"/>
  <c r="P119" i="40"/>
  <c r="AA119" i="40"/>
  <c r="U119" i="40"/>
  <c r="AE119" i="40" a="1"/>
  <c r="AE119" i="40" s="1"/>
  <c r="AD119" i="40" s="1"/>
  <c r="AC119" i="40" s="1"/>
  <c r="S119" i="40"/>
  <c r="Z119" i="40"/>
  <c r="AZ119" i="40" s="1"/>
  <c r="BB105" i="40"/>
  <c r="P25" i="40"/>
  <c r="W25" i="40"/>
  <c r="AE25" i="40" a="1"/>
  <c r="AE25" i="40" s="1"/>
  <c r="AA25" i="40"/>
  <c r="Y25" i="40"/>
  <c r="AB25" i="40"/>
  <c r="Q25" i="40"/>
  <c r="BA25" i="40" s="1"/>
  <c r="BB25" i="40" s="1"/>
  <c r="R25" i="40"/>
  <c r="U25" i="40"/>
  <c r="V25" i="40"/>
  <c r="AY25" i="40" s="1"/>
  <c r="AU25" i="40"/>
  <c r="Z25" i="40"/>
  <c r="AZ25" i="40" s="1"/>
  <c r="S25" i="40"/>
  <c r="S62" i="40"/>
  <c r="Z62" i="40"/>
  <c r="AZ62" i="40" s="1"/>
  <c r="W49" i="40"/>
  <c r="Y49" i="40"/>
  <c r="U49" i="40"/>
  <c r="AU49" i="40"/>
  <c r="R49" i="40"/>
  <c r="S49" i="40"/>
  <c r="P49" i="40"/>
  <c r="Z49" i="40"/>
  <c r="AZ49" i="40" s="1"/>
  <c r="V49" i="40"/>
  <c r="AY49" i="40" s="1"/>
  <c r="Q49" i="40"/>
  <c r="BA49" i="40" s="1"/>
  <c r="AB49" i="40"/>
  <c r="AA49" i="40"/>
  <c r="Y124" i="40"/>
  <c r="W124" i="40"/>
  <c r="AS124" i="40"/>
  <c r="AF124" i="40" s="1"/>
  <c r="AA93" i="40"/>
  <c r="AB93" i="40"/>
  <c r="R93" i="40"/>
  <c r="Z93" i="40"/>
  <c r="AZ93" i="40" s="1"/>
  <c r="W93" i="40"/>
  <c r="S93" i="40"/>
  <c r="P93" i="40"/>
  <c r="U93" i="40"/>
  <c r="Q93" i="40"/>
  <c r="BA93" i="40" s="1"/>
  <c r="Y93" i="40"/>
  <c r="AS93" i="40"/>
  <c r="AF93" i="40" s="1"/>
  <c r="V93" i="40"/>
  <c r="AY93" i="40" s="1"/>
  <c r="BB93" i="40" s="1"/>
  <c r="P22" i="40"/>
  <c r="Y22" i="40"/>
  <c r="AU22" i="40"/>
  <c r="R22" i="40"/>
  <c r="AA22" i="40"/>
  <c r="AE22" i="40" a="1"/>
  <c r="AE22" i="40" s="1"/>
  <c r="S22" i="40"/>
  <c r="V22" i="40"/>
  <c r="AY22" i="40" s="1"/>
  <c r="Z22" i="40"/>
  <c r="AZ22" i="40" s="1"/>
  <c r="Q22" i="40"/>
  <c r="BA22" i="40" s="1"/>
  <c r="BB22" i="40" s="1"/>
  <c r="W22" i="40"/>
  <c r="AB22" i="40"/>
  <c r="U22" i="40"/>
  <c r="BB75" i="40"/>
  <c r="R129" i="40"/>
  <c r="S129" i="40"/>
  <c r="Q129" i="40"/>
  <c r="BA129" i="40" s="1"/>
  <c r="Z129" i="40"/>
  <c r="AZ129" i="40" s="1"/>
  <c r="V129" i="40"/>
  <c r="AY129" i="40" s="1"/>
  <c r="Y129" i="40"/>
  <c r="W129" i="40"/>
  <c r="AB129" i="40"/>
  <c r="P129" i="40"/>
  <c r="U129" i="40"/>
  <c r="AA129" i="40"/>
  <c r="AS129" i="40"/>
  <c r="AF129" i="40" s="1"/>
  <c r="Q119" i="40"/>
  <c r="BA119" i="40" s="1"/>
  <c r="BB119" i="40" s="1"/>
  <c r="Q74" i="40"/>
  <c r="BA74" i="40" s="1"/>
  <c r="R74" i="40"/>
  <c r="AB74" i="40"/>
  <c r="P74" i="40"/>
  <c r="W74" i="40"/>
  <c r="S74" i="40"/>
  <c r="AS74" i="40"/>
  <c r="AF74" i="40" s="1"/>
  <c r="AS127" i="40"/>
  <c r="AF127" i="40" s="1"/>
  <c r="V127" i="40"/>
  <c r="AY127" i="40" s="1"/>
  <c r="BB127" i="40" s="1"/>
  <c r="AA127" i="40"/>
  <c r="BB61" i="40"/>
  <c r="R6" i="40"/>
  <c r="P46" i="40"/>
  <c r="Z46" i="40"/>
  <c r="AZ46" i="40" s="1"/>
  <c r="AB46" i="40"/>
  <c r="Y46" i="40"/>
  <c r="R46" i="40"/>
  <c r="Q46" i="40"/>
  <c r="BA46" i="40" s="1"/>
  <c r="S46" i="40"/>
  <c r="W46" i="40"/>
  <c r="V46" i="40"/>
  <c r="AY46" i="40" s="1"/>
  <c r="U46" i="40"/>
  <c r="AA46" i="40"/>
  <c r="AU46" i="40"/>
  <c r="Q57" i="40"/>
  <c r="BA57" i="40" s="1"/>
  <c r="BB57" i="40" s="1"/>
  <c r="P57" i="40"/>
  <c r="U57" i="40"/>
  <c r="W57" i="40"/>
  <c r="AE57" i="40" a="1"/>
  <c r="AE57" i="40" s="1"/>
  <c r="Y57" i="40"/>
  <c r="V57" i="40"/>
  <c r="AY57" i="40" s="1"/>
  <c r="S57" i="40"/>
  <c r="AB57" i="40"/>
  <c r="R57" i="40"/>
  <c r="Q109" i="40"/>
  <c r="BA109" i="40" s="1"/>
  <c r="Y109" i="40"/>
  <c r="AS109" i="40"/>
  <c r="AF109" i="40" s="1"/>
  <c r="AA54" i="40"/>
  <c r="R54" i="40"/>
  <c r="AE54" i="40" a="1"/>
  <c r="AE54" i="40" s="1"/>
  <c r="S54" i="40"/>
  <c r="P54" i="40"/>
  <c r="V54" i="40"/>
  <c r="AY54" i="40" s="1"/>
  <c r="Q54" i="40"/>
  <c r="BA54" i="40" s="1"/>
  <c r="BB54" i="40" s="1"/>
  <c r="AB54" i="40"/>
  <c r="P23" i="40"/>
  <c r="AE23" i="40" a="1"/>
  <c r="AE23" i="40" s="1"/>
  <c r="Z65" i="40"/>
  <c r="AZ65" i="40" s="1"/>
  <c r="Y65" i="40"/>
  <c r="W65" i="40"/>
  <c r="U65" i="40"/>
  <c r="V65" i="40"/>
  <c r="AY65" i="40" s="1"/>
  <c r="BB65" i="40" s="1"/>
  <c r="Q65" i="40"/>
  <c r="BA65" i="40" s="1"/>
  <c r="R65" i="40"/>
  <c r="AA65" i="40"/>
  <c r="P65" i="40"/>
  <c r="AB65" i="40"/>
  <c r="S65" i="40"/>
  <c r="AB38" i="40"/>
  <c r="R70" i="40"/>
  <c r="AB70" i="40"/>
  <c r="AA70" i="40"/>
  <c r="P70" i="40"/>
  <c r="Q70" i="40"/>
  <c r="BA70" i="40" s="1"/>
  <c r="BB70" i="40" s="1"/>
  <c r="Y70" i="40"/>
  <c r="Z70" i="40"/>
  <c r="AZ70" i="40" s="1"/>
  <c r="W70" i="40"/>
  <c r="V70" i="40"/>
  <c r="AY70" i="40" s="1"/>
  <c r="U70" i="40"/>
  <c r="S70" i="40"/>
  <c r="AE70" i="40" a="1"/>
  <c r="AE70" i="40" s="1"/>
  <c r="AD70" i="40" s="1"/>
  <c r="AC70" i="40" s="1"/>
  <c r="AB92" i="40"/>
  <c r="R92" i="40"/>
  <c r="AA92" i="40"/>
  <c r="U92" i="40"/>
  <c r="W92" i="40"/>
  <c r="Q92" i="40"/>
  <c r="BA92" i="40" s="1"/>
  <c r="Z92" i="40"/>
  <c r="AZ92" i="40" s="1"/>
  <c r="V92" i="40"/>
  <c r="AY92" i="40" s="1"/>
  <c r="BB92" i="40" s="1"/>
  <c r="S92" i="40"/>
  <c r="AS92" i="40"/>
  <c r="AF92" i="40" s="1"/>
  <c r="Y92" i="40"/>
  <c r="P92" i="40"/>
  <c r="R14" i="40"/>
  <c r="AU14" i="40"/>
  <c r="S14" i="40"/>
  <c r="Q14" i="40"/>
  <c r="BA14" i="40" s="1"/>
  <c r="P14" i="40"/>
  <c r="Y14" i="40"/>
  <c r="V78" i="40"/>
  <c r="AY78" i="40" s="1"/>
  <c r="S78" i="40"/>
  <c r="R78" i="40"/>
  <c r="AB78" i="40"/>
  <c r="P78" i="40"/>
  <c r="Q78" i="40"/>
  <c r="BA78" i="40" s="1"/>
  <c r="U78" i="40"/>
  <c r="W78" i="40"/>
  <c r="Z78" i="40"/>
  <c r="AZ78" i="40" s="1"/>
  <c r="Y78" i="40"/>
  <c r="AS78" i="40"/>
  <c r="AF78" i="40" s="1"/>
  <c r="AB39" i="40"/>
  <c r="P39" i="40"/>
  <c r="V39" i="40"/>
  <c r="AY39" i="40" s="1"/>
  <c r="S39" i="40"/>
  <c r="R39" i="40"/>
  <c r="AU39" i="40"/>
  <c r="Y39" i="40"/>
  <c r="Z39" i="40"/>
  <c r="AZ39" i="40" s="1"/>
  <c r="AE39" i="40" a="1"/>
  <c r="AE39" i="40" s="1"/>
  <c r="U39" i="40"/>
  <c r="AA39" i="40"/>
  <c r="W39" i="40"/>
  <c r="Q39" i="40"/>
  <c r="BA39" i="40" s="1"/>
  <c r="BB39" i="40" s="1"/>
  <c r="AI7" i="40" a="1"/>
  <c r="AI7" i="40" s="1"/>
  <c r="AJ7" i="40" s="1"/>
  <c r="AK7" i="40" s="1"/>
  <c r="V38" i="40"/>
  <c r="AY38" i="40" s="1"/>
  <c r="BB62" i="40"/>
  <c r="BB38" i="40"/>
  <c r="Y71" i="40"/>
  <c r="R71" i="40"/>
  <c r="V71" i="40"/>
  <c r="AY71" i="40" s="1"/>
  <c r="Q71" i="40"/>
  <c r="BA71" i="40" s="1"/>
  <c r="BB71" i="40" s="1"/>
  <c r="W71" i="40"/>
  <c r="Z71" i="40"/>
  <c r="AZ71" i="40" s="1"/>
  <c r="AE71" i="40" a="1"/>
  <c r="AE71" i="40" s="1"/>
  <c r="AD71" i="40" s="1"/>
  <c r="AC71" i="40" s="1"/>
  <c r="S71" i="40"/>
  <c r="AB71" i="40"/>
  <c r="AA71" i="40"/>
  <c r="AB88" i="40"/>
  <c r="AA88" i="40"/>
  <c r="AE88" i="40" a="1"/>
  <c r="AE88" i="40" s="1"/>
  <c r="AD88" i="40" s="1"/>
  <c r="AC88" i="40" s="1"/>
  <c r="U38" i="40"/>
  <c r="BB116" i="40"/>
  <c r="BB6" i="40"/>
  <c r="R30" i="40"/>
  <c r="S30" i="40"/>
  <c r="AB30" i="40"/>
  <c r="Q30" i="40"/>
  <c r="BA30" i="40" s="1"/>
  <c r="AU30" i="40"/>
  <c r="W30" i="40"/>
  <c r="P30" i="40"/>
  <c r="AA30" i="40"/>
  <c r="U30" i="40"/>
  <c r="Z30" i="40"/>
  <c r="AZ30" i="40" s="1"/>
  <c r="Y30" i="40"/>
  <c r="V30" i="40"/>
  <c r="AY30" i="40" s="1"/>
  <c r="AB116" i="40"/>
  <c r="Y116" i="40"/>
  <c r="W116" i="40"/>
  <c r="AE116" i="40" a="1"/>
  <c r="AE116" i="40" s="1"/>
  <c r="AD116" i="40" s="1"/>
  <c r="AC116" i="40" s="1"/>
  <c r="S116" i="40"/>
  <c r="AB85" i="40"/>
  <c r="Z85" i="40"/>
  <c r="AZ85" i="40" s="1"/>
  <c r="S85" i="40"/>
  <c r="U85" i="40"/>
  <c r="Q85" i="40"/>
  <c r="BA85" i="40" s="1"/>
  <c r="BB85" i="40" s="1"/>
  <c r="R85" i="40"/>
  <c r="AE85" i="40" a="1"/>
  <c r="AE85" i="40" s="1"/>
  <c r="AD85" i="40" s="1"/>
  <c r="AC85" i="40" s="1"/>
  <c r="R47" i="40"/>
  <c r="Q47" i="40"/>
  <c r="BA47" i="40" s="1"/>
  <c r="W47" i="40"/>
  <c r="P47" i="40"/>
  <c r="AA47" i="40"/>
  <c r="Z47" i="40"/>
  <c r="AZ47" i="40" s="1"/>
  <c r="S47" i="40"/>
  <c r="AU47" i="40"/>
  <c r="AB47" i="40"/>
  <c r="U47" i="40"/>
  <c r="Y47" i="40"/>
  <c r="V47" i="40"/>
  <c r="AY47" i="40" s="1"/>
  <c r="BB47" i="40" s="1"/>
  <c r="P7" i="39"/>
  <c r="Z127" i="39"/>
  <c r="AZ127" i="39" s="1"/>
  <c r="U68" i="39"/>
  <c r="Q28" i="39"/>
  <c r="BA28" i="39" s="1"/>
  <c r="BB28" i="39" s="1"/>
  <c r="P28" i="39"/>
  <c r="AB28" i="39"/>
  <c r="R28" i="39"/>
  <c r="AA28" i="39"/>
  <c r="Z28" i="39"/>
  <c r="AZ28" i="39" s="1"/>
  <c r="U28" i="39"/>
  <c r="Y28" i="39"/>
  <c r="W28" i="39"/>
  <c r="AE28" i="39" a="1"/>
  <c r="AE28" i="39" s="1"/>
  <c r="AU28" i="39"/>
  <c r="S28" i="39"/>
  <c r="V28" i="39"/>
  <c r="AY28" i="39" s="1"/>
  <c r="R84" i="39"/>
  <c r="Q84" i="39"/>
  <c r="BA84" i="39" s="1"/>
  <c r="Z84" i="39"/>
  <c r="AZ84" i="39" s="1"/>
  <c r="P84" i="39"/>
  <c r="AB84" i="39"/>
  <c r="U84" i="39"/>
  <c r="W84" i="39"/>
  <c r="Y84" i="39"/>
  <c r="V84" i="39"/>
  <c r="AY84" i="39" s="1"/>
  <c r="BB84" i="39" s="1"/>
  <c r="AS84" i="39"/>
  <c r="AF84" i="39" s="1"/>
  <c r="S84" i="39"/>
  <c r="AA84" i="39"/>
  <c r="BB2" i="39"/>
  <c r="AS96" i="39"/>
  <c r="AF96" i="39" s="1"/>
  <c r="Y7" i="39"/>
  <c r="R127" i="39"/>
  <c r="V68" i="39"/>
  <c r="AY68" i="39" s="1"/>
  <c r="W12" i="39"/>
  <c r="AE12" i="39" a="1"/>
  <c r="AE12" i="39" s="1"/>
  <c r="AB12" i="39"/>
  <c r="U12" i="39"/>
  <c r="AA12" i="39"/>
  <c r="Y12" i="39"/>
  <c r="AU12" i="39"/>
  <c r="Z12" i="39"/>
  <c r="AZ12" i="39" s="1"/>
  <c r="R92" i="39"/>
  <c r="AB92" i="39"/>
  <c r="S92" i="39"/>
  <c r="Q92" i="39"/>
  <c r="BA92" i="39" s="1"/>
  <c r="BB92" i="39" s="1"/>
  <c r="P92" i="39"/>
  <c r="U92" i="39"/>
  <c r="W92" i="39"/>
  <c r="V92" i="39"/>
  <c r="AY92" i="39" s="1"/>
  <c r="AE92" i="39" a="1"/>
  <c r="AE92" i="39" s="1"/>
  <c r="AD92" i="39" s="1"/>
  <c r="AC92" i="39" s="1"/>
  <c r="Y92" i="39"/>
  <c r="Z92" i="39"/>
  <c r="AZ92" i="39" s="1"/>
  <c r="AA92" i="39"/>
  <c r="U7" i="39"/>
  <c r="AB127" i="39"/>
  <c r="P68" i="39"/>
  <c r="R105" i="39"/>
  <c r="Q105" i="39"/>
  <c r="BA105" i="39" s="1"/>
  <c r="P105" i="39"/>
  <c r="S105" i="39"/>
  <c r="Z105" i="39"/>
  <c r="AZ105" i="39" s="1"/>
  <c r="AS105" i="39"/>
  <c r="AF105" i="39" s="1"/>
  <c r="AB105" i="39"/>
  <c r="P91" i="39"/>
  <c r="V91" i="39"/>
  <c r="AY91" i="39" s="1"/>
  <c r="AA91" i="39"/>
  <c r="U71" i="39"/>
  <c r="Y71" i="39"/>
  <c r="Z71" i="39"/>
  <c r="AZ71" i="39" s="1"/>
  <c r="W71" i="39"/>
  <c r="AB71" i="39"/>
  <c r="R71" i="39"/>
  <c r="V71" i="39"/>
  <c r="AY71" i="39" s="1"/>
  <c r="BB71" i="39" s="1"/>
  <c r="AS71" i="39"/>
  <c r="AF71" i="39" s="1"/>
  <c r="P71" i="39"/>
  <c r="AA71" i="39"/>
  <c r="Q71" i="39"/>
  <c r="BA71" i="39" s="1"/>
  <c r="S71" i="39"/>
  <c r="AA85" i="39"/>
  <c r="Z85" i="39"/>
  <c r="AZ85" i="39" s="1"/>
  <c r="P85" i="39"/>
  <c r="Y85" i="39"/>
  <c r="Q85" i="39"/>
  <c r="BA85" i="39" s="1"/>
  <c r="W85" i="39"/>
  <c r="U85" i="39"/>
  <c r="V85" i="39"/>
  <c r="AY85" i="39" s="1"/>
  <c r="BB85" i="39" s="1"/>
  <c r="AS85" i="39"/>
  <c r="AF85" i="39" s="1"/>
  <c r="R85" i="39"/>
  <c r="S85" i="39"/>
  <c r="AB85" i="39"/>
  <c r="AS80" i="39"/>
  <c r="AF80" i="39" s="1"/>
  <c r="AE68" i="39" a="1"/>
  <c r="AE68" i="39" s="1"/>
  <c r="AD68" i="39" s="1"/>
  <c r="AC68" i="39" s="1"/>
  <c r="AE85" i="39" a="1"/>
  <c r="AE85" i="39" s="1"/>
  <c r="AD85" i="39" s="1"/>
  <c r="AC85" i="39" s="1"/>
  <c r="AB7" i="39"/>
  <c r="P127" i="39"/>
  <c r="Q68" i="39"/>
  <c r="BA68" i="39" s="1"/>
  <c r="BB122" i="39"/>
  <c r="W61" i="39"/>
  <c r="AB61" i="39"/>
  <c r="Y61" i="39"/>
  <c r="AA61" i="39"/>
  <c r="V61" i="39"/>
  <c r="AY61" i="39" s="1"/>
  <c r="R61" i="39"/>
  <c r="AU61" i="39"/>
  <c r="AV68" i="39" s="1"/>
  <c r="P61" i="39"/>
  <c r="S61" i="39"/>
  <c r="Z61" i="39"/>
  <c r="AZ61" i="39" s="1"/>
  <c r="Q61" i="39"/>
  <c r="BA61" i="39" s="1"/>
  <c r="BB61" i="39" s="1"/>
  <c r="AE61" i="39" a="1"/>
  <c r="AE61" i="39" s="1"/>
  <c r="U61" i="39"/>
  <c r="Y20" i="39"/>
  <c r="Z20" i="39"/>
  <c r="AZ20" i="39" s="1"/>
  <c r="P20" i="39"/>
  <c r="R20" i="39"/>
  <c r="S20" i="39"/>
  <c r="U20" i="39"/>
  <c r="AB20" i="39"/>
  <c r="AU20" i="39"/>
  <c r="AV45" i="39" s="1"/>
  <c r="Q20" i="39"/>
  <c r="BA20" i="39" s="1"/>
  <c r="AA20" i="39"/>
  <c r="W20" i="39"/>
  <c r="V20" i="39"/>
  <c r="AY20" i="39" s="1"/>
  <c r="AU4" i="39"/>
  <c r="R4" i="39"/>
  <c r="S4" i="39"/>
  <c r="AB4" i="39"/>
  <c r="P4" i="39"/>
  <c r="Q4" i="39"/>
  <c r="BA4" i="39" s="1"/>
  <c r="R6" i="39"/>
  <c r="AA6" i="39"/>
  <c r="V7" i="39"/>
  <c r="AY7" i="39" s="1"/>
  <c r="BB105" i="39"/>
  <c r="BB8" i="39"/>
  <c r="S127" i="39"/>
  <c r="BB55" i="39"/>
  <c r="Y44" i="39"/>
  <c r="AA44" i="39"/>
  <c r="U44" i="39"/>
  <c r="AU44" i="39"/>
  <c r="Z44" i="39"/>
  <c r="AZ44" i="39" s="1"/>
  <c r="P44" i="39"/>
  <c r="V44" i="39"/>
  <c r="AY44" i="39" s="1"/>
  <c r="W44" i="39"/>
  <c r="AE44" i="39" a="1"/>
  <c r="AE44" i="39" s="1"/>
  <c r="Q44" i="39"/>
  <c r="BA44" i="39" s="1"/>
  <c r="BB44" i="39" s="1"/>
  <c r="S44" i="39"/>
  <c r="R44" i="39"/>
  <c r="AB44" i="39"/>
  <c r="AB123" i="39"/>
  <c r="AA123" i="39"/>
  <c r="Z123" i="39"/>
  <c r="AZ123" i="39" s="1"/>
  <c r="W123" i="39"/>
  <c r="Y123" i="39"/>
  <c r="V123" i="39"/>
  <c r="AY123" i="39" s="1"/>
  <c r="U123" i="39"/>
  <c r="R123" i="39"/>
  <c r="P123" i="39"/>
  <c r="Q123" i="39"/>
  <c r="BA123" i="39" s="1"/>
  <c r="BB123" i="39" s="1"/>
  <c r="S123" i="39"/>
  <c r="AE123" i="39" a="1"/>
  <c r="AE123" i="39" s="1"/>
  <c r="AD123" i="39" s="1"/>
  <c r="AC123" i="39" s="1"/>
  <c r="W7" i="39"/>
  <c r="U127" i="39"/>
  <c r="U51" i="39"/>
  <c r="Q51" i="39"/>
  <c r="BA51" i="39" s="1"/>
  <c r="P51" i="39"/>
  <c r="Z51" i="39"/>
  <c r="AZ51" i="39" s="1"/>
  <c r="W51" i="39"/>
  <c r="V51" i="39"/>
  <c r="AY51" i="39" s="1"/>
  <c r="AE7" i="39" a="1"/>
  <c r="AE7" i="39" s="1"/>
  <c r="AD7" i="39" s="1"/>
  <c r="AC7" i="39" s="1"/>
  <c r="AS127" i="39"/>
  <c r="AF127" i="39" s="1"/>
  <c r="AE127" i="39" a="1"/>
  <c r="AE127" i="39" s="1"/>
  <c r="V127" i="39"/>
  <c r="AY127" i="39" s="1"/>
  <c r="Q127" i="39"/>
  <c r="BA127" i="39" s="1"/>
  <c r="BB127" i="39" s="1"/>
  <c r="BB21" i="39"/>
  <c r="V114" i="39"/>
  <c r="AY114" i="39" s="1"/>
  <c r="AA114" i="39"/>
  <c r="S114" i="39"/>
  <c r="W114" i="39"/>
  <c r="R114" i="39"/>
  <c r="Z114" i="39"/>
  <c r="AZ114" i="39" s="1"/>
  <c r="P114" i="39"/>
  <c r="Y114" i="39"/>
  <c r="AS114" i="39"/>
  <c r="AF114" i="39" s="1"/>
  <c r="Q114" i="39"/>
  <c r="BA114" i="39" s="1"/>
  <c r="U114" i="39"/>
  <c r="AB114" i="39"/>
  <c r="AA122" i="39"/>
  <c r="AE122" i="39" a="1"/>
  <c r="AE122" i="39" s="1"/>
  <c r="AD122" i="39" s="1"/>
  <c r="AC122" i="39" s="1"/>
  <c r="AB122" i="39"/>
  <c r="P122" i="39"/>
  <c r="Y122" i="39"/>
  <c r="W122" i="39"/>
  <c r="S122" i="39"/>
  <c r="U122" i="39"/>
  <c r="V82" i="39"/>
  <c r="AY82" i="39" s="1"/>
  <c r="R82" i="39"/>
  <c r="P82" i="39"/>
  <c r="Z82" i="39"/>
  <c r="AZ82" i="39" s="1"/>
  <c r="U82" i="39"/>
  <c r="AS82" i="39"/>
  <c r="AF82" i="39" s="1"/>
  <c r="W82" i="39"/>
  <c r="AB82" i="39"/>
  <c r="S82" i="39"/>
  <c r="Y82" i="39"/>
  <c r="AA82" i="39"/>
  <c r="Q82" i="39"/>
  <c r="BA82" i="39" s="1"/>
  <c r="U23" i="39"/>
  <c r="S23" i="39"/>
  <c r="W23" i="39"/>
  <c r="AB23" i="39"/>
  <c r="AA23" i="39"/>
  <c r="Y23" i="39"/>
  <c r="Z23" i="39"/>
  <c r="AZ23" i="39" s="1"/>
  <c r="P23" i="39"/>
  <c r="Q23" i="39"/>
  <c r="BA23" i="39" s="1"/>
  <c r="V23" i="39"/>
  <c r="AY23" i="39" s="1"/>
  <c r="R23" i="39"/>
  <c r="AU23" i="39"/>
  <c r="AV51" i="39" s="1"/>
  <c r="Z80" i="38"/>
  <c r="AZ80" i="38" s="1"/>
  <c r="AS80" i="38"/>
  <c r="AF80" i="38" s="1"/>
  <c r="R80" i="38"/>
  <c r="U80" i="38"/>
  <c r="AB80" i="38"/>
  <c r="AA80" i="38"/>
  <c r="W80" i="38"/>
  <c r="P80" i="38"/>
  <c r="Y80" i="38"/>
  <c r="V80" i="38"/>
  <c r="AY80" i="38" s="1"/>
  <c r="BB80" i="38" s="1"/>
  <c r="Q80" i="38"/>
  <c r="BA80" i="38" s="1"/>
  <c r="S80" i="38"/>
  <c r="U93" i="38"/>
  <c r="U129" i="38"/>
  <c r="Z57" i="38"/>
  <c r="AZ57" i="38" s="1"/>
  <c r="Q57" i="38"/>
  <c r="BA57" i="38" s="1"/>
  <c r="BB57" i="38" s="1"/>
  <c r="AA57" i="38"/>
  <c r="S57" i="38"/>
  <c r="R57" i="38"/>
  <c r="U57" i="38"/>
  <c r="P69" i="38"/>
  <c r="V69" i="38"/>
  <c r="AY69" i="38" s="1"/>
  <c r="U69" i="38"/>
  <c r="W69" i="38"/>
  <c r="S69" i="38"/>
  <c r="Y69" i="38"/>
  <c r="R69" i="38"/>
  <c r="AB69" i="38"/>
  <c r="AE69" i="38" a="1"/>
  <c r="AE69" i="38" s="1"/>
  <c r="AD69" i="38" s="1"/>
  <c r="AC69" i="38" s="1"/>
  <c r="AA69" i="38"/>
  <c r="Z69" i="38"/>
  <c r="AZ69" i="38" s="1"/>
  <c r="Q69" i="38"/>
  <c r="BA69" i="38" s="1"/>
  <c r="BB69" i="38" s="1"/>
  <c r="AB9" i="38"/>
  <c r="R9" i="38"/>
  <c r="U9" i="38"/>
  <c r="W9" i="38"/>
  <c r="Q9" i="38"/>
  <c r="BA9" i="38" s="1"/>
  <c r="BB9" i="38" s="1"/>
  <c r="AS120" i="38"/>
  <c r="AF120" i="38" s="1"/>
  <c r="Z93" i="38"/>
  <c r="AZ93" i="38" s="1"/>
  <c r="W129" i="38"/>
  <c r="BB111" i="38"/>
  <c r="AB21" i="38"/>
  <c r="P21" i="38"/>
  <c r="R21" i="38"/>
  <c r="Z21" i="38"/>
  <c r="AZ21" i="38" s="1"/>
  <c r="Q21" i="38"/>
  <c r="BA21" i="38" s="1"/>
  <c r="BB21" i="38" s="1"/>
  <c r="W21" i="38"/>
  <c r="V21" i="38"/>
  <c r="AY21" i="38" s="1"/>
  <c r="S21" i="38"/>
  <c r="Y21" i="38"/>
  <c r="AE21" i="38" a="1"/>
  <c r="AE21" i="38" s="1"/>
  <c r="AA21" i="38"/>
  <c r="AU21" i="38"/>
  <c r="U21" i="38"/>
  <c r="Y117" i="38"/>
  <c r="S117" i="38"/>
  <c r="Q117" i="38"/>
  <c r="BA117" i="38" s="1"/>
  <c r="BB117" i="38" s="1"/>
  <c r="AE117" i="38" a="1"/>
  <c r="AE117" i="38" s="1"/>
  <c r="AD117" i="38" s="1"/>
  <c r="AC117" i="38" s="1"/>
  <c r="U117" i="38"/>
  <c r="AA117" i="38"/>
  <c r="P25" i="38"/>
  <c r="V25" i="38"/>
  <c r="AY25" i="38" s="1"/>
  <c r="AU25" i="38"/>
  <c r="Z25" i="38"/>
  <c r="AZ25" i="38" s="1"/>
  <c r="W25" i="38"/>
  <c r="R25" i="38"/>
  <c r="S25" i="38"/>
  <c r="AE25" i="38" a="1"/>
  <c r="AE25" i="38" s="1"/>
  <c r="U25" i="38"/>
  <c r="Y25" i="38"/>
  <c r="AA25" i="38"/>
  <c r="Q25" i="38"/>
  <c r="BA25" i="38" s="1"/>
  <c r="BB25" i="38" s="1"/>
  <c r="AB25" i="38"/>
  <c r="AB129" i="38"/>
  <c r="Z129" i="38"/>
  <c r="AZ129" i="38" s="1"/>
  <c r="Y53" i="38"/>
  <c r="P53" i="38"/>
  <c r="Z53" i="38"/>
  <c r="AZ53" i="38" s="1"/>
  <c r="R53" i="38"/>
  <c r="S53" i="38"/>
  <c r="V53" i="38"/>
  <c r="AY53" i="38" s="1"/>
  <c r="AA53" i="38"/>
  <c r="W53" i="38"/>
  <c r="Q53" i="38"/>
  <c r="BA53" i="38" s="1"/>
  <c r="BB53" i="38" s="1"/>
  <c r="AE53" i="38" a="1"/>
  <c r="AE53" i="38" s="1"/>
  <c r="U53" i="38"/>
  <c r="AB53" i="38"/>
  <c r="AU53" i="38"/>
  <c r="AB88" i="38"/>
  <c r="AE88" i="38" a="1"/>
  <c r="AE88" i="38" s="1"/>
  <c r="AD88" i="38" s="1"/>
  <c r="AC88" i="38" s="1"/>
  <c r="AU8" i="38"/>
  <c r="Q8" i="38"/>
  <c r="BA8" i="38" s="1"/>
  <c r="BB8" i="38" s="1"/>
  <c r="P8" i="38"/>
  <c r="U8" i="38"/>
  <c r="V8" i="38"/>
  <c r="AY8" i="38" s="1"/>
  <c r="Z8" i="38"/>
  <c r="AZ8" i="38" s="1"/>
  <c r="AB8" i="38"/>
  <c r="S8" i="38"/>
  <c r="R8" i="38"/>
  <c r="Y8" i="38"/>
  <c r="W8" i="38"/>
  <c r="AA8" i="38"/>
  <c r="AE8" i="38" a="1"/>
  <c r="AE8" i="38" s="1"/>
  <c r="V89" i="38"/>
  <c r="AY89" i="38" s="1"/>
  <c r="AB89" i="38"/>
  <c r="W89" i="38"/>
  <c r="AA89" i="38"/>
  <c r="R89" i="38"/>
  <c r="U89" i="38"/>
  <c r="P89" i="38"/>
  <c r="AS89" i="38"/>
  <c r="AF89" i="38" s="1"/>
  <c r="Q129" i="38"/>
  <c r="BA129" i="38" s="1"/>
  <c r="Y129" i="38"/>
  <c r="S89" i="38"/>
  <c r="AU9" i="38"/>
  <c r="Z125" i="38"/>
  <c r="AZ125" i="38" s="1"/>
  <c r="AB125" i="38"/>
  <c r="Q125" i="38"/>
  <c r="BA125" i="38" s="1"/>
  <c r="W125" i="38"/>
  <c r="U125" i="38"/>
  <c r="AS125" i="38"/>
  <c r="AF125" i="38" s="1"/>
  <c r="V125" i="38"/>
  <c r="AY125" i="38" s="1"/>
  <c r="BB125" i="38" s="1"/>
  <c r="AA125" i="38"/>
  <c r="P125" i="38"/>
  <c r="R125" i="38"/>
  <c r="S125" i="38"/>
  <c r="Y125" i="38"/>
  <c r="AB48" i="38"/>
  <c r="P48" i="38"/>
  <c r="W48" i="38"/>
  <c r="Y48" i="38"/>
  <c r="Z48" i="38"/>
  <c r="AZ48" i="38" s="1"/>
  <c r="V48" i="38"/>
  <c r="AY48" i="38" s="1"/>
  <c r="S48" i="38"/>
  <c r="R48" i="38"/>
  <c r="AA48" i="38"/>
  <c r="AU48" i="38"/>
  <c r="U48" i="38"/>
  <c r="Q48" i="38"/>
  <c r="BA48" i="38" s="1"/>
  <c r="Y121" i="38"/>
  <c r="AB121" i="38"/>
  <c r="AA121" i="38"/>
  <c r="W121" i="38"/>
  <c r="AE121" i="38" a="1"/>
  <c r="AE121" i="38" s="1"/>
  <c r="S121" i="38"/>
  <c r="Z121" i="38"/>
  <c r="AZ121" i="38" s="1"/>
  <c r="Q121" i="38"/>
  <c r="BA121" i="38" s="1"/>
  <c r="BB121" i="38" s="1"/>
  <c r="U121" i="38"/>
  <c r="V121" i="38"/>
  <c r="AY121" i="38" s="1"/>
  <c r="P121" i="38"/>
  <c r="R121" i="38"/>
  <c r="S65" i="38"/>
  <c r="P65" i="38"/>
  <c r="W65" i="38"/>
  <c r="V65" i="38"/>
  <c r="AY65" i="38" s="1"/>
  <c r="Q65" i="38"/>
  <c r="BA65" i="38" s="1"/>
  <c r="Z65" i="38"/>
  <c r="AZ65" i="38" s="1"/>
  <c r="R65" i="38"/>
  <c r="U65" i="38"/>
  <c r="AB65" i="38"/>
  <c r="Y65" i="38"/>
  <c r="AA65" i="38"/>
  <c r="BB62" i="38"/>
  <c r="V129" i="38"/>
  <c r="AY129" i="38" s="1"/>
  <c r="AS129" i="38"/>
  <c r="AF129" i="38" s="1"/>
  <c r="Q89" i="38"/>
  <c r="BA89" i="38" s="1"/>
  <c r="BB89" i="38" s="1"/>
  <c r="P9" i="38"/>
  <c r="Y9" i="38"/>
  <c r="AA61" i="38"/>
  <c r="V61" i="38"/>
  <c r="AY61" i="38" s="1"/>
  <c r="Q61" i="38"/>
  <c r="BA61" i="38" s="1"/>
  <c r="P61" i="38"/>
  <c r="Z61" i="38"/>
  <c r="AZ61" i="38" s="1"/>
  <c r="Y61" i="38"/>
  <c r="S61" i="38"/>
  <c r="R61" i="38"/>
  <c r="AU61" i="38"/>
  <c r="AB61" i="38"/>
  <c r="W61" i="38"/>
  <c r="U61" i="38"/>
  <c r="Q97" i="38"/>
  <c r="BA97" i="38" s="1"/>
  <c r="U97" i="38"/>
  <c r="AB97" i="38"/>
  <c r="AB24" i="38"/>
  <c r="AU24" i="38"/>
  <c r="R24" i="38"/>
  <c r="W24" i="38"/>
  <c r="Z24" i="38"/>
  <c r="AZ24" i="38" s="1"/>
  <c r="Y24" i="38"/>
  <c r="P24" i="38"/>
  <c r="S24" i="38"/>
  <c r="U24" i="38"/>
  <c r="V24" i="38"/>
  <c r="AY24" i="38" s="1"/>
  <c r="AE24" i="38" a="1"/>
  <c r="AE24" i="38" s="1"/>
  <c r="AA24" i="38"/>
  <c r="Q24" i="38"/>
  <c r="BA24" i="38" s="1"/>
  <c r="BB24" i="38" s="1"/>
  <c r="U41" i="38"/>
  <c r="AB41" i="38"/>
  <c r="V41" i="38"/>
  <c r="AY41" i="38" s="1"/>
  <c r="AA41" i="38"/>
  <c r="AU41" i="38"/>
  <c r="AV44" i="38" s="1"/>
  <c r="S41" i="38"/>
  <c r="P41" i="38"/>
  <c r="R41" i="38"/>
  <c r="Z41" i="38"/>
  <c r="AZ41" i="38" s="1"/>
  <c r="AE41" i="38" a="1"/>
  <c r="AE41" i="38" s="1"/>
  <c r="W41" i="38"/>
  <c r="Q41" i="38"/>
  <c r="BA41" i="38" s="1"/>
  <c r="BB41" i="38" s="1"/>
  <c r="Y41" i="38"/>
  <c r="AE93" i="38" a="1"/>
  <c r="AE93" i="38" s="1"/>
  <c r="AD93" i="38" s="1"/>
  <c r="AC93" i="38" s="1"/>
  <c r="BB10" i="38"/>
  <c r="S93" i="38"/>
  <c r="R129" i="38"/>
  <c r="P129" i="38"/>
  <c r="AE89" i="38" a="1"/>
  <c r="AE89" i="38" s="1"/>
  <c r="S9" i="38"/>
  <c r="AU56" i="38"/>
  <c r="R56" i="38"/>
  <c r="AB56" i="38"/>
  <c r="V56" i="38"/>
  <c r="AY56" i="38" s="1"/>
  <c r="Z56" i="38"/>
  <c r="AZ56" i="38" s="1"/>
  <c r="Y56" i="38"/>
  <c r="Q56" i="38"/>
  <c r="BA56" i="38" s="1"/>
  <c r="BB56" i="38" s="1"/>
  <c r="S56" i="38"/>
  <c r="AA56" i="38"/>
  <c r="P56" i="38"/>
  <c r="AE56" i="38" a="1"/>
  <c r="AE56" i="38" s="1"/>
  <c r="W56" i="38"/>
  <c r="U56" i="38"/>
  <c r="AE129" i="38" a="1"/>
  <c r="AE129" i="38" s="1"/>
  <c r="AD129" i="38" s="1"/>
  <c r="AC129" i="38" s="1"/>
  <c r="AE80" i="38" a="1"/>
  <c r="AE80" i="38" s="1"/>
  <c r="AD80" i="38" s="1"/>
  <c r="AC80" i="38" s="1"/>
  <c r="Z89" i="38"/>
  <c r="AZ89" i="38" s="1"/>
  <c r="AE9" i="38" a="1"/>
  <c r="AE9" i="38" s="1"/>
  <c r="P37" i="38"/>
  <c r="Q37" i="38"/>
  <c r="BA37" i="38" s="1"/>
  <c r="BB37" i="38" s="1"/>
  <c r="Z37" i="38"/>
  <c r="AZ37" i="38" s="1"/>
  <c r="V37" i="38"/>
  <c r="AY37" i="38" s="1"/>
  <c r="AA37" i="38"/>
  <c r="AE37" i="38" a="1"/>
  <c r="AE37" i="38" s="1"/>
  <c r="AU37" i="38"/>
  <c r="AB37" i="38"/>
  <c r="Y37" i="38"/>
  <c r="W37" i="38"/>
  <c r="U37" i="38"/>
  <c r="R37" i="38"/>
  <c r="S37" i="38"/>
  <c r="R17" i="38"/>
  <c r="Z17" i="38"/>
  <c r="AZ17" i="38" s="1"/>
  <c r="AA17" i="38"/>
  <c r="S17" i="38"/>
  <c r="V17" i="38"/>
  <c r="AY17" i="38" s="1"/>
  <c r="S32" i="38"/>
  <c r="W32" i="38"/>
  <c r="AU32" i="38"/>
  <c r="AA32" i="38"/>
  <c r="V32" i="38"/>
  <c r="AY32" i="38" s="1"/>
  <c r="AB32" i="38"/>
  <c r="Y32" i="38"/>
  <c r="Z32" i="38"/>
  <c r="AZ32" i="38" s="1"/>
  <c r="R32" i="38"/>
  <c r="U32" i="38"/>
  <c r="P32" i="38"/>
  <c r="Q32" i="38"/>
  <c r="BA32" i="38" s="1"/>
  <c r="Q104" i="38"/>
  <c r="BA104" i="38" s="1"/>
  <c r="BB104" i="38" s="1"/>
  <c r="Z104" i="38"/>
  <c r="AZ104" i="38" s="1"/>
  <c r="V104" i="38"/>
  <c r="AY104" i="38" s="1"/>
  <c r="R104" i="38"/>
  <c r="AE104" i="38" a="1"/>
  <c r="AE104" i="38" s="1"/>
  <c r="AD104" i="38" s="1"/>
  <c r="AC104" i="38" s="1"/>
  <c r="P104" i="38"/>
  <c r="S104" i="38"/>
  <c r="AB104" i="38"/>
  <c r="Y104" i="38"/>
  <c r="AA104" i="38"/>
  <c r="W104" i="38"/>
  <c r="U104" i="38"/>
  <c r="R81" i="38"/>
  <c r="P81" i="38"/>
  <c r="Q81" i="38"/>
  <c r="BA81" i="38" s="1"/>
  <c r="AS81" i="38"/>
  <c r="AF81" i="38" s="1"/>
  <c r="S81" i="38"/>
  <c r="AA63" i="37"/>
  <c r="V63" i="37"/>
  <c r="AY63" i="37" s="1"/>
  <c r="Q63" i="37"/>
  <c r="BA63" i="37" s="1"/>
  <c r="BB63" i="37" s="1"/>
  <c r="P63" i="37"/>
  <c r="AU63" i="37"/>
  <c r="U63" i="37"/>
  <c r="W63" i="37"/>
  <c r="Y63" i="37"/>
  <c r="Z63" i="37"/>
  <c r="AZ63" i="37" s="1"/>
  <c r="AE63" i="37" a="1"/>
  <c r="AE63" i="37" s="1"/>
  <c r="BB7" i="37"/>
  <c r="Q127" i="37"/>
  <c r="BA127" i="37" s="1"/>
  <c r="BB127" i="37" s="1"/>
  <c r="AA97" i="37"/>
  <c r="S97" i="37"/>
  <c r="AB41" i="37"/>
  <c r="P122" i="37"/>
  <c r="W122" i="37"/>
  <c r="S35" i="37"/>
  <c r="AU35" i="37"/>
  <c r="R35" i="37"/>
  <c r="P35" i="37"/>
  <c r="Q35" i="37"/>
  <c r="BA35" i="37" s="1"/>
  <c r="AB97" i="37"/>
  <c r="AD78" i="37"/>
  <c r="AC78" i="37" s="1"/>
  <c r="BB38" i="37"/>
  <c r="U127" i="37"/>
  <c r="V97" i="37"/>
  <c r="AY97" i="37" s="1"/>
  <c r="BB10" i="37"/>
  <c r="Z41" i="37"/>
  <c r="AZ41" i="37" s="1"/>
  <c r="BB41" i="37" s="1"/>
  <c r="U41" i="37"/>
  <c r="R122" i="37"/>
  <c r="Y122" i="37"/>
  <c r="V34" i="37"/>
  <c r="AY34" i="37" s="1"/>
  <c r="BB34" i="37" s="1"/>
  <c r="AA34" i="37"/>
  <c r="S34" i="37"/>
  <c r="AB34" i="37"/>
  <c r="Y34" i="37"/>
  <c r="AU34" i="37"/>
  <c r="AV12" i="37" s="1"/>
  <c r="R34" i="37"/>
  <c r="P34" i="37"/>
  <c r="Q34" i="37"/>
  <c r="BA34" i="37" s="1"/>
  <c r="Z34" i="37"/>
  <c r="AZ34" i="37" s="1"/>
  <c r="U34" i="37"/>
  <c r="W34" i="37"/>
  <c r="AS98" i="37"/>
  <c r="AF98" i="37" s="1"/>
  <c r="AB98" i="37"/>
  <c r="U98" i="37"/>
  <c r="W98" i="37"/>
  <c r="R98" i="37"/>
  <c r="Z98" i="37"/>
  <c r="AZ98" i="37" s="1"/>
  <c r="Y98" i="37"/>
  <c r="S98" i="37"/>
  <c r="Q98" i="37"/>
  <c r="BA98" i="37" s="1"/>
  <c r="V98" i="37"/>
  <c r="AY98" i="37" s="1"/>
  <c r="BB98" i="37" s="1"/>
  <c r="P98" i="37"/>
  <c r="AA98" i="37"/>
  <c r="P82" i="37"/>
  <c r="W82" i="37"/>
  <c r="S82" i="37"/>
  <c r="AS82" i="37"/>
  <c r="AF82" i="37" s="1"/>
  <c r="Y82" i="37"/>
  <c r="R82" i="37"/>
  <c r="AA82" i="37"/>
  <c r="Z82" i="37"/>
  <c r="AZ82" i="37" s="1"/>
  <c r="U82" i="37"/>
  <c r="V82" i="37"/>
  <c r="AY82" i="37" s="1"/>
  <c r="BB82" i="37" s="1"/>
  <c r="Q82" i="37"/>
  <c r="BA82" i="37" s="1"/>
  <c r="AB82" i="37"/>
  <c r="W127" i="37"/>
  <c r="V127" i="37"/>
  <c r="AY127" i="37" s="1"/>
  <c r="Z97" i="37"/>
  <c r="AZ97" i="37" s="1"/>
  <c r="AB122" i="37"/>
  <c r="P59" i="37"/>
  <c r="V59" i="37"/>
  <c r="AY59" i="37" s="1"/>
  <c r="S59" i="37"/>
  <c r="R59" i="37"/>
  <c r="AA59" i="37"/>
  <c r="Q59" i="37"/>
  <c r="BA59" i="37" s="1"/>
  <c r="BB59" i="37" s="1"/>
  <c r="U59" i="37"/>
  <c r="AU59" i="37"/>
  <c r="AE59" i="37" a="1"/>
  <c r="AE59" i="37" s="1"/>
  <c r="AB127" i="37"/>
  <c r="U97" i="37"/>
  <c r="S63" i="37"/>
  <c r="Z127" i="37"/>
  <c r="AZ127" i="37" s="1"/>
  <c r="P127" i="37"/>
  <c r="W97" i="37"/>
  <c r="AA41" i="37"/>
  <c r="S122" i="37"/>
  <c r="BB52" i="37"/>
  <c r="Z106" i="37"/>
  <c r="AZ106" i="37" s="1"/>
  <c r="R106" i="37"/>
  <c r="S106" i="37"/>
  <c r="Q106" i="37"/>
  <c r="BA106" i="37" s="1"/>
  <c r="BB106" i="37" s="1"/>
  <c r="P106" i="37"/>
  <c r="Y106" i="37"/>
  <c r="AB106" i="37"/>
  <c r="AA106" i="37"/>
  <c r="V106" i="37"/>
  <c r="AY106" i="37" s="1"/>
  <c r="U58" i="37"/>
  <c r="AE58" i="37" a="1"/>
  <c r="AE58" i="37" s="1"/>
  <c r="Y58" i="37"/>
  <c r="R58" i="37"/>
  <c r="Q58" i="37"/>
  <c r="BA58" i="37" s="1"/>
  <c r="BB58" i="37" s="1"/>
  <c r="P58" i="37"/>
  <c r="AE82" i="37" a="1"/>
  <c r="AE82" i="37" s="1"/>
  <c r="AD82" i="37" s="1"/>
  <c r="AC82" i="37" s="1"/>
  <c r="AD94" i="37"/>
  <c r="AC94" i="37" s="1"/>
  <c r="AS122" i="37"/>
  <c r="AF122" i="37" s="1"/>
  <c r="AD122" i="37" s="1"/>
  <c r="AC122" i="37" s="1"/>
  <c r="R63" i="37"/>
  <c r="Y127" i="37"/>
  <c r="S127" i="37"/>
  <c r="Q97" i="37"/>
  <c r="BA97" i="37" s="1"/>
  <c r="BB97" i="37" s="1"/>
  <c r="W41" i="37"/>
  <c r="Z122" i="37"/>
  <c r="AZ122" i="37" s="1"/>
  <c r="W119" i="37"/>
  <c r="S119" i="37"/>
  <c r="V119" i="37"/>
  <c r="AY119" i="37" s="1"/>
  <c r="R119" i="37"/>
  <c r="Q119" i="37"/>
  <c r="BA119" i="37" s="1"/>
  <c r="AS119" i="37"/>
  <c r="AF119" i="37" s="1"/>
  <c r="Y119" i="37"/>
  <c r="Z119" i="37"/>
  <c r="AZ119" i="37" s="1"/>
  <c r="U119" i="37"/>
  <c r="AB119" i="37"/>
  <c r="P119" i="37"/>
  <c r="S19" i="37"/>
  <c r="AB19" i="37"/>
  <c r="Z19" i="37"/>
  <c r="AZ19" i="37" s="1"/>
  <c r="P19" i="37"/>
  <c r="U19" i="37"/>
  <c r="W19" i="37"/>
  <c r="V19" i="37"/>
  <c r="AY19" i="37" s="1"/>
  <c r="R19" i="37"/>
  <c r="AA90" i="37"/>
  <c r="R90" i="37"/>
  <c r="S90" i="37"/>
  <c r="Z90" i="37"/>
  <c r="AZ90" i="37" s="1"/>
  <c r="V90" i="37"/>
  <c r="AY90" i="37" s="1"/>
  <c r="Q90" i="37"/>
  <c r="BA90" i="37" s="1"/>
  <c r="BB90" i="37" s="1"/>
  <c r="AE90" i="37" a="1"/>
  <c r="AE90" i="37" s="1"/>
  <c r="AD90" i="37" s="1"/>
  <c r="AC90" i="37" s="1"/>
  <c r="Y90" i="37"/>
  <c r="W90" i="37"/>
  <c r="AB90" i="37"/>
  <c r="P90" i="37"/>
  <c r="U90" i="37"/>
  <c r="Z102" i="37"/>
  <c r="AZ102" i="37" s="1"/>
  <c r="R102" i="37"/>
  <c r="Y102" i="37"/>
  <c r="P102" i="37"/>
  <c r="U102" i="37"/>
  <c r="AA102" i="37"/>
  <c r="AB102" i="37"/>
  <c r="AS102" i="37"/>
  <c r="AF102" i="37" s="1"/>
  <c r="S102" i="37"/>
  <c r="Q102" i="37"/>
  <c r="BA102" i="37" s="1"/>
  <c r="V102" i="37"/>
  <c r="AY102" i="37" s="1"/>
  <c r="W102" i="37"/>
  <c r="AS127" i="37"/>
  <c r="AF127" i="37" s="1"/>
  <c r="AD127" i="37" s="1"/>
  <c r="AC127" i="37" s="1"/>
  <c r="AS126" i="37"/>
  <c r="AF126" i="37" s="1"/>
  <c r="AE41" i="37" a="1"/>
  <c r="AE41" i="37" s="1"/>
  <c r="AD41" i="37" s="1"/>
  <c r="AC41" i="37" s="1"/>
  <c r="AE102" i="37" a="1"/>
  <c r="AE102" i="37" s="1"/>
  <c r="AD102" i="37" s="1"/>
  <c r="AC102" i="37" s="1"/>
  <c r="AB63" i="37"/>
  <c r="AA127" i="37"/>
  <c r="Y97" i="37"/>
  <c r="Q125" i="37"/>
  <c r="BA125" i="37" s="1"/>
  <c r="BB125" i="37" s="1"/>
  <c r="V125" i="37"/>
  <c r="AY125" i="37" s="1"/>
  <c r="Z125" i="37"/>
  <c r="AZ125" i="37" s="1"/>
  <c r="S125" i="37"/>
  <c r="Y125" i="37"/>
  <c r="W125" i="37"/>
  <c r="AA125" i="37"/>
  <c r="AB125" i="37"/>
  <c r="P125" i="37"/>
  <c r="U125" i="37"/>
  <c r="AE125" i="37" a="1"/>
  <c r="AE125" i="37" s="1"/>
  <c r="AD125" i="37" s="1"/>
  <c r="AC125" i="37" s="1"/>
  <c r="R125" i="37"/>
  <c r="V66" i="37"/>
  <c r="AY66" i="37" s="1"/>
  <c r="Z66" i="37"/>
  <c r="AZ66" i="37" s="1"/>
  <c r="AS66" i="37"/>
  <c r="AF66" i="37" s="1"/>
  <c r="P66" i="37"/>
  <c r="R66" i="37"/>
  <c r="AA66" i="37"/>
  <c r="Y66" i="37"/>
  <c r="W66" i="37"/>
  <c r="S66" i="37"/>
  <c r="Q66" i="37"/>
  <c r="BA66" i="37" s="1"/>
  <c r="AB66" i="37"/>
  <c r="W13" i="36"/>
  <c r="S13" i="36"/>
  <c r="AA13" i="36"/>
  <c r="U13" i="36"/>
  <c r="Q13" i="36"/>
  <c r="BA13" i="36" s="1"/>
  <c r="Z13" i="36"/>
  <c r="AZ13" i="36" s="1"/>
  <c r="BB13" i="36" s="1"/>
  <c r="Y13" i="36"/>
  <c r="V13" i="36"/>
  <c r="AY13" i="36" s="1"/>
  <c r="AD117" i="36"/>
  <c r="AC117" i="36" s="1"/>
  <c r="AU13" i="36"/>
  <c r="AV5" i="36" s="1"/>
  <c r="S85" i="36"/>
  <c r="AE52" i="36" a="1"/>
  <c r="AE52" i="36" s="1"/>
  <c r="U52" i="36"/>
  <c r="P106" i="36"/>
  <c r="V57" i="36"/>
  <c r="AY57" i="36" s="1"/>
  <c r="U57" i="36"/>
  <c r="AB57" i="36"/>
  <c r="R57" i="36"/>
  <c r="Q57" i="36"/>
  <c r="BA57" i="36" s="1"/>
  <c r="BB57" i="36" s="1"/>
  <c r="W57" i="36"/>
  <c r="AE57" i="36" a="1"/>
  <c r="AE57" i="36" s="1"/>
  <c r="AA57" i="36"/>
  <c r="Z57" i="36"/>
  <c r="AZ57" i="36" s="1"/>
  <c r="S57" i="36"/>
  <c r="Z52" i="36"/>
  <c r="AZ52" i="36" s="1"/>
  <c r="R62" i="36"/>
  <c r="Z62" i="36"/>
  <c r="AZ62" i="36" s="1"/>
  <c r="AU62" i="36"/>
  <c r="S62" i="36"/>
  <c r="AB62" i="36"/>
  <c r="V62" i="36"/>
  <c r="AY62" i="36" s="1"/>
  <c r="Q62" i="36"/>
  <c r="BA62" i="36" s="1"/>
  <c r="AA62" i="36"/>
  <c r="Y62" i="36"/>
  <c r="P62" i="36"/>
  <c r="U62" i="36"/>
  <c r="W62" i="36"/>
  <c r="AE106" i="36" a="1"/>
  <c r="AE106" i="36" s="1"/>
  <c r="AD106" i="36" s="1"/>
  <c r="AC106" i="36" s="1"/>
  <c r="AE13" i="36" a="1"/>
  <c r="AE13" i="36" s="1"/>
  <c r="AD13" i="36" s="1"/>
  <c r="AC13" i="36" s="1"/>
  <c r="Q85" i="36"/>
  <c r="BA85" i="36" s="1"/>
  <c r="BB85" i="36" s="1"/>
  <c r="AE85" i="36" a="1"/>
  <c r="AE85" i="36" s="1"/>
  <c r="AD85" i="36" s="1"/>
  <c r="AC85" i="36" s="1"/>
  <c r="Q52" i="36"/>
  <c r="BA52" i="36" s="1"/>
  <c r="BB52" i="36" s="1"/>
  <c r="V106" i="36"/>
  <c r="AY106" i="36" s="1"/>
  <c r="AA35" i="36"/>
  <c r="Z35" i="36"/>
  <c r="AZ35" i="36" s="1"/>
  <c r="AE35" i="36" a="1"/>
  <c r="AE35" i="36" s="1"/>
  <c r="Y35" i="36"/>
  <c r="U35" i="36"/>
  <c r="W35" i="36"/>
  <c r="AU35" i="36"/>
  <c r="AB35" i="36"/>
  <c r="AB68" i="36"/>
  <c r="R68" i="36"/>
  <c r="Y68" i="36"/>
  <c r="AE68" i="36" a="1"/>
  <c r="AE68" i="36" s="1"/>
  <c r="P68" i="36"/>
  <c r="Q68" i="36"/>
  <c r="BA68" i="36" s="1"/>
  <c r="BB68" i="36" s="1"/>
  <c r="V68" i="36"/>
  <c r="AY68" i="36" s="1"/>
  <c r="AA68" i="36"/>
  <c r="U68" i="36"/>
  <c r="Z68" i="36"/>
  <c r="AZ68" i="36" s="1"/>
  <c r="S68" i="36"/>
  <c r="W68" i="36"/>
  <c r="AS86" i="36"/>
  <c r="AF86" i="36" s="1"/>
  <c r="AE62" i="36" a="1"/>
  <c r="AE62" i="36" s="1"/>
  <c r="AD62" i="36" s="1"/>
  <c r="AC62" i="36" s="1"/>
  <c r="U85" i="36"/>
  <c r="Z85" i="36"/>
  <c r="AZ85" i="36" s="1"/>
  <c r="Y52" i="36"/>
  <c r="Y106" i="36"/>
  <c r="AB106" i="36"/>
  <c r="BB19" i="36"/>
  <c r="U128" i="36"/>
  <c r="Z128" i="36"/>
  <c r="AZ128" i="36" s="1"/>
  <c r="BB128" i="36" s="1"/>
  <c r="U4" i="36"/>
  <c r="S4" i="36"/>
  <c r="AA4" i="36"/>
  <c r="Q4" i="36"/>
  <c r="BA4" i="36" s="1"/>
  <c r="BB4" i="36" s="1"/>
  <c r="AE4" i="36" a="1"/>
  <c r="AE4" i="36" s="1"/>
  <c r="Z4" i="36"/>
  <c r="AZ4" i="36" s="1"/>
  <c r="W4" i="36"/>
  <c r="V4" i="36"/>
  <c r="AY4" i="36" s="1"/>
  <c r="Y4" i="36"/>
  <c r="P4" i="36"/>
  <c r="R13" i="36"/>
  <c r="AA85" i="36"/>
  <c r="W52" i="36"/>
  <c r="AA52" i="36"/>
  <c r="U106" i="36"/>
  <c r="S106" i="36"/>
  <c r="Z65" i="36"/>
  <c r="AZ65" i="36" s="1"/>
  <c r="V65" i="36"/>
  <c r="AY65" i="36" s="1"/>
  <c r="R65" i="36"/>
  <c r="P65" i="36"/>
  <c r="S65" i="36"/>
  <c r="Q65" i="36"/>
  <c r="BA65" i="36" s="1"/>
  <c r="AB65" i="36"/>
  <c r="P82" i="36"/>
  <c r="U82" i="36"/>
  <c r="V82" i="36"/>
  <c r="AY82" i="36" s="1"/>
  <c r="S82" i="36"/>
  <c r="AB82" i="36"/>
  <c r="AA82" i="36"/>
  <c r="Q82" i="36"/>
  <c r="BA82" i="36" s="1"/>
  <c r="BB82" i="36" s="1"/>
  <c r="Y82" i="36"/>
  <c r="W82" i="36"/>
  <c r="R82" i="36"/>
  <c r="Z82" i="36"/>
  <c r="AZ82" i="36" s="1"/>
  <c r="AE82" i="36" a="1"/>
  <c r="AE82" i="36" s="1"/>
  <c r="AD82" i="36" s="1"/>
  <c r="AC82" i="36" s="1"/>
  <c r="Q84" i="36"/>
  <c r="BA84" i="36" s="1"/>
  <c r="BB84" i="36" s="1"/>
  <c r="S84" i="36"/>
  <c r="AB84" i="36"/>
  <c r="R84" i="36"/>
  <c r="AE84" i="36" a="1"/>
  <c r="AE84" i="36" s="1"/>
  <c r="AD84" i="36" s="1"/>
  <c r="AC84" i="36" s="1"/>
  <c r="V84" i="36"/>
  <c r="AY84" i="36" s="1"/>
  <c r="Z84" i="36"/>
  <c r="AZ84" i="36" s="1"/>
  <c r="U84" i="36"/>
  <c r="Y84" i="36"/>
  <c r="AA84" i="36"/>
  <c r="P84" i="36"/>
  <c r="W84" i="36"/>
  <c r="AB13" i="36"/>
  <c r="W85" i="36"/>
  <c r="AB52" i="36"/>
  <c r="R52" i="36"/>
  <c r="Q106" i="36"/>
  <c r="BA106" i="36" s="1"/>
  <c r="AS106" i="36"/>
  <c r="AF106" i="36" s="1"/>
  <c r="AU49" i="36"/>
  <c r="AV89" i="36" s="1"/>
  <c r="R49" i="36"/>
  <c r="Q49" i="36"/>
  <c r="BA49" i="36" s="1"/>
  <c r="S64" i="36"/>
  <c r="AA64" i="36"/>
  <c r="R64" i="36"/>
  <c r="Q64" i="36"/>
  <c r="BA64" i="36" s="1"/>
  <c r="Y64" i="36"/>
  <c r="AB64" i="36"/>
  <c r="AU64" i="36"/>
  <c r="W64" i="36"/>
  <c r="Z64" i="36"/>
  <c r="AZ64" i="36" s="1"/>
  <c r="V64" i="36"/>
  <c r="AY64" i="36" s="1"/>
  <c r="U64" i="36"/>
  <c r="P64" i="36"/>
  <c r="AU2" i="36"/>
  <c r="AV77" i="36" s="1"/>
  <c r="Z2" i="36"/>
  <c r="AZ2" i="36" s="1"/>
  <c r="P2" i="36"/>
  <c r="Y2" i="36"/>
  <c r="S2" i="36"/>
  <c r="W2" i="36"/>
  <c r="AA2" i="36"/>
  <c r="V2" i="36"/>
  <c r="AY2" i="36" s="1"/>
  <c r="AE2" i="36" a="1"/>
  <c r="AE2" i="36" s="1"/>
  <c r="AB2" i="36"/>
  <c r="U2" i="36"/>
  <c r="R2" i="36"/>
  <c r="Q2" i="36"/>
  <c r="BA2" i="36" s="1"/>
  <c r="BB2" i="36" s="1"/>
  <c r="AS118" i="36"/>
  <c r="AF118" i="36" s="1"/>
  <c r="AS66" i="36"/>
  <c r="AF66" i="36" s="1"/>
  <c r="P13" i="36"/>
  <c r="S52" i="36"/>
  <c r="AU52" i="36"/>
  <c r="AV106" i="36" s="1"/>
  <c r="W106" i="36"/>
  <c r="BB9" i="36"/>
  <c r="Y110" i="36"/>
  <c r="U110" i="36"/>
  <c r="AB110" i="36"/>
  <c r="AS110" i="36"/>
  <c r="AF110" i="36" s="1"/>
  <c r="V110" i="36"/>
  <c r="AY110" i="36" s="1"/>
  <c r="BB110" i="36" s="1"/>
  <c r="S110" i="36"/>
  <c r="Q110" i="36"/>
  <c r="BA110" i="36" s="1"/>
  <c r="Z110" i="36"/>
  <c r="AZ110" i="36" s="1"/>
  <c r="W110" i="36"/>
  <c r="P110" i="36"/>
  <c r="R110" i="36"/>
  <c r="AA110" i="36"/>
  <c r="AU37" i="36"/>
  <c r="AV23" i="36" s="1"/>
  <c r="AE37" i="36" a="1"/>
  <c r="AE37" i="36" s="1"/>
  <c r="W37" i="36"/>
  <c r="AB37" i="36"/>
  <c r="Z37" i="36"/>
  <c r="AZ37" i="36" s="1"/>
  <c r="V37" i="36"/>
  <c r="AY37" i="36" s="1"/>
  <c r="U37" i="36"/>
  <c r="AA37" i="36"/>
  <c r="Y37" i="36"/>
  <c r="P37" i="36"/>
  <c r="S37" i="36"/>
  <c r="Q37" i="36"/>
  <c r="BA37" i="36" s="1"/>
  <c r="BB37" i="36" s="1"/>
  <c r="R37" i="36"/>
  <c r="AB19" i="36"/>
  <c r="P19" i="36"/>
  <c r="Z108" i="36"/>
  <c r="AZ108" i="36" s="1"/>
  <c r="BB108" i="36" s="1"/>
  <c r="Q108" i="36"/>
  <c r="BA108" i="36" s="1"/>
  <c r="AE14" i="35" a="1"/>
  <c r="AE14" i="35" s="1"/>
  <c r="R14" i="35"/>
  <c r="AA128" i="35"/>
  <c r="AB72" i="35"/>
  <c r="Y90" i="35"/>
  <c r="R90" i="35"/>
  <c r="Q127" i="35"/>
  <c r="BA127" i="35" s="1"/>
  <c r="BB127" i="35" s="1"/>
  <c r="V104" i="35"/>
  <c r="AY104" i="35" s="1"/>
  <c r="Q67" i="35"/>
  <c r="BA67" i="35" s="1"/>
  <c r="BB106" i="35"/>
  <c r="R113" i="35"/>
  <c r="AE113" i="35" a="1"/>
  <c r="AE113" i="35" s="1"/>
  <c r="V25" i="35"/>
  <c r="AY25" i="35" s="1"/>
  <c r="BB18" i="35"/>
  <c r="S63" i="35"/>
  <c r="V129" i="35"/>
  <c r="AY129" i="35" s="1"/>
  <c r="AS120" i="35"/>
  <c r="AF120" i="35" s="1"/>
  <c r="AB120" i="35"/>
  <c r="S120" i="35"/>
  <c r="R120" i="35"/>
  <c r="W120" i="35"/>
  <c r="Q120" i="35"/>
  <c r="BA120" i="35" s="1"/>
  <c r="AA120" i="35"/>
  <c r="Y120" i="35"/>
  <c r="U77" i="35"/>
  <c r="AE77" i="35" a="1"/>
  <c r="AE77" i="35" s="1"/>
  <c r="V77" i="35"/>
  <c r="AY77" i="35" s="1"/>
  <c r="Y77" i="35"/>
  <c r="AB77" i="35"/>
  <c r="W77" i="35"/>
  <c r="R77" i="35"/>
  <c r="AA77" i="35"/>
  <c r="Z77" i="35"/>
  <c r="AZ77" i="35" s="1"/>
  <c r="P77" i="35"/>
  <c r="P88" i="35"/>
  <c r="V88" i="35"/>
  <c r="AY88" i="35" s="1"/>
  <c r="AS88" i="35"/>
  <c r="AF88" i="35" s="1"/>
  <c r="Y88" i="35"/>
  <c r="AA88" i="35"/>
  <c r="U88" i="35"/>
  <c r="W88" i="35"/>
  <c r="Z88" i="35"/>
  <c r="AZ88" i="35" s="1"/>
  <c r="AS127" i="35"/>
  <c r="AF127" i="35" s="1"/>
  <c r="Z128" i="35"/>
  <c r="AZ128" i="35" s="1"/>
  <c r="R128" i="35"/>
  <c r="W128" i="35"/>
  <c r="P72" i="35"/>
  <c r="AA90" i="35"/>
  <c r="Z127" i="35"/>
  <c r="AZ127" i="35" s="1"/>
  <c r="V127" i="35"/>
  <c r="AY127" i="35" s="1"/>
  <c r="AA104" i="35"/>
  <c r="AA113" i="35"/>
  <c r="P113" i="35"/>
  <c r="W25" i="35"/>
  <c r="BB2" i="35"/>
  <c r="R19" i="35"/>
  <c r="Y19" i="35"/>
  <c r="V19" i="35"/>
  <c r="AY19" i="35" s="1"/>
  <c r="BB19" i="35" s="1"/>
  <c r="W19" i="35"/>
  <c r="U19" i="35"/>
  <c r="P19" i="35"/>
  <c r="AA19" i="35"/>
  <c r="AU19" i="35"/>
  <c r="S19" i="35"/>
  <c r="AB19" i="35"/>
  <c r="Q19" i="35"/>
  <c r="BA19" i="35" s="1"/>
  <c r="S41" i="35"/>
  <c r="P41" i="35"/>
  <c r="AA41" i="35"/>
  <c r="Q41" i="35"/>
  <c r="BA41" i="35" s="1"/>
  <c r="Y41" i="35"/>
  <c r="Z41" i="35"/>
  <c r="AZ41" i="35" s="1"/>
  <c r="AU41" i="35"/>
  <c r="W41" i="35"/>
  <c r="V41" i="35"/>
  <c r="AY41" i="35" s="1"/>
  <c r="BB41" i="35" s="1"/>
  <c r="AB41" i="35"/>
  <c r="R41" i="35"/>
  <c r="U41" i="35"/>
  <c r="AS113" i="35"/>
  <c r="AF113" i="35" s="1"/>
  <c r="AS124" i="35"/>
  <c r="AF124" i="35" s="1"/>
  <c r="AD77" i="35"/>
  <c r="AC77" i="35" s="1"/>
  <c r="W14" i="35"/>
  <c r="S128" i="35"/>
  <c r="Q72" i="35"/>
  <c r="BA72" i="35" s="1"/>
  <c r="AE90" i="35" a="1"/>
  <c r="AE90" i="35" s="1"/>
  <c r="R127" i="35"/>
  <c r="P127" i="35"/>
  <c r="W104" i="35"/>
  <c r="S67" i="35"/>
  <c r="U113" i="35"/>
  <c r="Y25" i="35"/>
  <c r="R129" i="35"/>
  <c r="AE26" i="35" a="1"/>
  <c r="AE26" i="35" s="1"/>
  <c r="W26" i="35"/>
  <c r="AS129" i="35"/>
  <c r="AF129" i="35" s="1"/>
  <c r="AS97" i="35"/>
  <c r="AF97" i="35" s="1"/>
  <c r="AA72" i="35"/>
  <c r="S72" i="35"/>
  <c r="Q90" i="35"/>
  <c r="BA90" i="35" s="1"/>
  <c r="BB90" i="35" s="1"/>
  <c r="Y127" i="35"/>
  <c r="AE127" i="35" a="1"/>
  <c r="AE127" i="35" s="1"/>
  <c r="Y104" i="35"/>
  <c r="W67" i="35"/>
  <c r="Y113" i="35"/>
  <c r="AB25" i="35"/>
  <c r="BB35" i="35"/>
  <c r="BB50" i="35"/>
  <c r="BB46" i="35"/>
  <c r="Y78" i="35"/>
  <c r="W78" i="35"/>
  <c r="U78" i="35"/>
  <c r="R78" i="35"/>
  <c r="AA78" i="35"/>
  <c r="Z78" i="35"/>
  <c r="AZ78" i="35" s="1"/>
  <c r="P78" i="35"/>
  <c r="Q78" i="35"/>
  <c r="BA78" i="35" s="1"/>
  <c r="BB78" i="35" s="1"/>
  <c r="AE78" i="35" a="1"/>
  <c r="AE78" i="35" s="1"/>
  <c r="AD78" i="35" s="1"/>
  <c r="AC78" i="35" s="1"/>
  <c r="AB78" i="35"/>
  <c r="V78" i="35"/>
  <c r="AY78" i="35" s="1"/>
  <c r="S78" i="35"/>
  <c r="AE43" i="35" a="1"/>
  <c r="AE43" i="35" s="1"/>
  <c r="AB43" i="35"/>
  <c r="U43" i="35"/>
  <c r="R43" i="35"/>
  <c r="V43" i="35"/>
  <c r="AY43" i="35" s="1"/>
  <c r="S43" i="35"/>
  <c r="Q43" i="35"/>
  <c r="BA43" i="35" s="1"/>
  <c r="BB43" i="35" s="1"/>
  <c r="AA43" i="35"/>
  <c r="P43" i="35"/>
  <c r="Y43" i="35"/>
  <c r="W43" i="35"/>
  <c r="S14" i="35"/>
  <c r="Z14" i="35"/>
  <c r="AZ14" i="35" s="1"/>
  <c r="P14" i="35"/>
  <c r="S8" i="35"/>
  <c r="AA8" i="35"/>
  <c r="Q8" i="35"/>
  <c r="BA8" i="35" s="1"/>
  <c r="AB8" i="35"/>
  <c r="R8" i="35"/>
  <c r="Z8" i="35"/>
  <c r="AZ8" i="35" s="1"/>
  <c r="BB8" i="35" s="1"/>
  <c r="Y8" i="35"/>
  <c r="U8" i="35"/>
  <c r="AU8" i="35"/>
  <c r="AV18" i="35" s="1"/>
  <c r="P8" i="35"/>
  <c r="AE41" i="35" a="1"/>
  <c r="AE41" i="35" s="1"/>
  <c r="AD41" i="35" s="1"/>
  <c r="AC41" i="35" s="1"/>
  <c r="AS93" i="35"/>
  <c r="AF93" i="35" s="1"/>
  <c r="AS90" i="35"/>
  <c r="AF90" i="35" s="1"/>
  <c r="AD90" i="35" s="1"/>
  <c r="AC90" i="35" s="1"/>
  <c r="AE8" i="35" a="1"/>
  <c r="AE8" i="35" s="1"/>
  <c r="AD8" i="35" s="1"/>
  <c r="AC8" i="35" s="1"/>
  <c r="AE67" i="35" a="1"/>
  <c r="AE67" i="35" s="1"/>
  <c r="AD67" i="35" s="1"/>
  <c r="AC67" i="35" s="1"/>
  <c r="V128" i="35"/>
  <c r="AY128" i="35" s="1"/>
  <c r="W72" i="35"/>
  <c r="Z72" i="35"/>
  <c r="AZ72" i="35" s="1"/>
  <c r="Z90" i="35"/>
  <c r="AZ90" i="35" s="1"/>
  <c r="S90" i="35"/>
  <c r="AB127" i="35"/>
  <c r="Z104" i="35"/>
  <c r="AZ104" i="35" s="1"/>
  <c r="R67" i="35"/>
  <c r="V113" i="35"/>
  <c r="AY113" i="35" s="1"/>
  <c r="Z25" i="35"/>
  <c r="AZ25" i="35" s="1"/>
  <c r="V63" i="35"/>
  <c r="AY63" i="35" s="1"/>
  <c r="BB99" i="35"/>
  <c r="AE49" i="35" a="1"/>
  <c r="AE49" i="35" s="1"/>
  <c r="Z49" i="35"/>
  <c r="AZ49" i="35" s="1"/>
  <c r="Q49" i="35"/>
  <c r="BA49" i="35" s="1"/>
  <c r="BB49" i="35" s="1"/>
  <c r="Y49" i="35"/>
  <c r="AU49" i="35"/>
  <c r="AV32" i="35" s="1"/>
  <c r="AA49" i="35"/>
  <c r="P49" i="35"/>
  <c r="S49" i="35"/>
  <c r="AB49" i="35"/>
  <c r="W49" i="35"/>
  <c r="V49" i="35"/>
  <c r="AY49" i="35" s="1"/>
  <c r="U49" i="35"/>
  <c r="R49" i="35"/>
  <c r="R79" i="35"/>
  <c r="S79" i="35"/>
  <c r="Z79" i="35"/>
  <c r="AZ79" i="35" s="1"/>
  <c r="P79" i="35"/>
  <c r="U79" i="35"/>
  <c r="W79" i="35"/>
  <c r="Y79" i="35"/>
  <c r="AE79" i="35" a="1"/>
  <c r="AE79" i="35" s="1"/>
  <c r="AD79" i="35" s="1"/>
  <c r="AC79" i="35" s="1"/>
  <c r="AB79" i="35"/>
  <c r="V79" i="35"/>
  <c r="AY79" i="35" s="1"/>
  <c r="Q79" i="35"/>
  <c r="BA79" i="35" s="1"/>
  <c r="BB79" i="35" s="1"/>
  <c r="AA79" i="35"/>
  <c r="Z124" i="35"/>
  <c r="AZ124" i="35" s="1"/>
  <c r="P124" i="35"/>
  <c r="Y124" i="35"/>
  <c r="W124" i="35"/>
  <c r="Q124" i="35"/>
  <c r="BA124" i="35" s="1"/>
  <c r="BB124" i="35" s="1"/>
  <c r="AE124" i="35" a="1"/>
  <c r="AE124" i="35" s="1"/>
  <c r="V124" i="35"/>
  <c r="AY124" i="35" s="1"/>
  <c r="S124" i="35"/>
  <c r="U124" i="35"/>
  <c r="AB124" i="35"/>
  <c r="R124" i="35"/>
  <c r="AA124" i="35"/>
  <c r="W93" i="35"/>
  <c r="V93" i="35"/>
  <c r="AY93" i="35" s="1"/>
  <c r="Z93" i="35"/>
  <c r="AZ93" i="35" s="1"/>
  <c r="P93" i="35"/>
  <c r="AA93" i="35"/>
  <c r="Y93" i="35"/>
  <c r="S93" i="35"/>
  <c r="Q93" i="35"/>
  <c r="BA93" i="35" s="1"/>
  <c r="BB93" i="35" s="1"/>
  <c r="R93" i="35"/>
  <c r="AB93" i="35"/>
  <c r="AE93" i="35" a="1"/>
  <c r="AE93" i="35" s="1"/>
  <c r="U93" i="35"/>
  <c r="AE104" i="35" a="1"/>
  <c r="AE104" i="35" s="1"/>
  <c r="AD104" i="35" s="1"/>
  <c r="AC104" i="35" s="1"/>
  <c r="AE25" i="35" a="1"/>
  <c r="AE25" i="35" s="1"/>
  <c r="AD25" i="35" s="1"/>
  <c r="AC25" i="35" s="1"/>
  <c r="Y14" i="35"/>
  <c r="U14" i="35"/>
  <c r="Q128" i="35"/>
  <c r="BA128" i="35" s="1"/>
  <c r="BB128" i="35" s="1"/>
  <c r="W90" i="35"/>
  <c r="W44" i="35"/>
  <c r="Z44" i="35"/>
  <c r="AZ44" i="35" s="1"/>
  <c r="W86" i="35"/>
  <c r="U86" i="35"/>
  <c r="AB86" i="35"/>
  <c r="R86" i="35"/>
  <c r="AA86" i="35"/>
  <c r="S86" i="35"/>
  <c r="Q86" i="35"/>
  <c r="BA86" i="35" s="1"/>
  <c r="Y86" i="35"/>
  <c r="P86" i="35"/>
  <c r="Z86" i="35"/>
  <c r="AZ86" i="35" s="1"/>
  <c r="AS86" i="35"/>
  <c r="AF86" i="35" s="1"/>
  <c r="V86" i="35"/>
  <c r="AY86" i="35" s="1"/>
  <c r="W36" i="35"/>
  <c r="V36" i="35"/>
  <c r="AY36" i="35" s="1"/>
  <c r="AA36" i="35"/>
  <c r="U36" i="35"/>
  <c r="R36" i="35"/>
  <c r="Q36" i="35"/>
  <c r="BA36" i="35" s="1"/>
  <c r="AU36" i="35"/>
  <c r="Z36" i="35"/>
  <c r="AZ36" i="35" s="1"/>
  <c r="P36" i="35"/>
  <c r="Y36" i="35"/>
  <c r="S36" i="35"/>
  <c r="AB36" i="35"/>
  <c r="Q28" i="34"/>
  <c r="BA28" i="34" s="1"/>
  <c r="AU28" i="34"/>
  <c r="AV129" i="34" s="1"/>
  <c r="BB69" i="34"/>
  <c r="U60" i="34"/>
  <c r="V60" i="34"/>
  <c r="AY60" i="34" s="1"/>
  <c r="BB60" i="34" s="1"/>
  <c r="Y68" i="34"/>
  <c r="Z68" i="34"/>
  <c r="AZ68" i="34" s="1"/>
  <c r="AE68" i="34" a="1"/>
  <c r="AE68" i="34" s="1"/>
  <c r="V68" i="34"/>
  <c r="AY68" i="34" s="1"/>
  <c r="AB68" i="34"/>
  <c r="P68" i="34"/>
  <c r="S68" i="34"/>
  <c r="R68" i="34"/>
  <c r="AA68" i="34"/>
  <c r="W68" i="34"/>
  <c r="Y78" i="34"/>
  <c r="P78" i="34"/>
  <c r="AA78" i="34"/>
  <c r="W78" i="34"/>
  <c r="Z78" i="34"/>
  <c r="AZ78" i="34" s="1"/>
  <c r="S78" i="34"/>
  <c r="R78" i="34"/>
  <c r="AS78" i="34"/>
  <c r="AF78" i="34" s="1"/>
  <c r="AB78" i="34"/>
  <c r="Q78" i="34"/>
  <c r="BA78" i="34" s="1"/>
  <c r="U78" i="34"/>
  <c r="V78" i="34"/>
  <c r="AY78" i="34" s="1"/>
  <c r="AD102" i="34"/>
  <c r="AC102" i="34" s="1"/>
  <c r="R28" i="34"/>
  <c r="AA28" i="34"/>
  <c r="Q60" i="34"/>
  <c r="BA60" i="34" s="1"/>
  <c r="Y60" i="34"/>
  <c r="BB93" i="34"/>
  <c r="AE60" i="34" a="1"/>
  <c r="AE60" i="34" s="1"/>
  <c r="AD60" i="34" s="1"/>
  <c r="AC60" i="34" s="1"/>
  <c r="U28" i="34"/>
  <c r="AB60" i="34"/>
  <c r="W60" i="34"/>
  <c r="AA94" i="34"/>
  <c r="Q94" i="34"/>
  <c r="BA94" i="34" s="1"/>
  <c r="AS94" i="34"/>
  <c r="AF94" i="34" s="1"/>
  <c r="Y94" i="34"/>
  <c r="S94" i="34"/>
  <c r="P94" i="34"/>
  <c r="AB94" i="34"/>
  <c r="V94" i="34"/>
  <c r="AY94" i="34" s="1"/>
  <c r="W94" i="34"/>
  <c r="R94" i="34"/>
  <c r="AB28" i="34"/>
  <c r="AA60" i="34"/>
  <c r="S5" i="34"/>
  <c r="U5" i="34"/>
  <c r="AB5" i="34"/>
  <c r="P5" i="34"/>
  <c r="R5" i="34"/>
  <c r="AA5" i="34"/>
  <c r="Q5" i="34"/>
  <c r="BA5" i="34" s="1"/>
  <c r="BB5" i="34" s="1"/>
  <c r="V5" i="34"/>
  <c r="AY5" i="34" s="1"/>
  <c r="AE5" i="34" a="1"/>
  <c r="AE5" i="34" s="1"/>
  <c r="Y5" i="34"/>
  <c r="AU5" i="34"/>
  <c r="W5" i="34"/>
  <c r="Z5" i="34"/>
  <c r="AZ5" i="34" s="1"/>
  <c r="AU44" i="34"/>
  <c r="W44" i="34"/>
  <c r="Y44" i="34"/>
  <c r="V44" i="34"/>
  <c r="AY44" i="34" s="1"/>
  <c r="BB44" i="34" s="1"/>
  <c r="P44" i="34"/>
  <c r="U44" i="34"/>
  <c r="AB44" i="34"/>
  <c r="R44" i="34"/>
  <c r="AA44" i="34"/>
  <c r="Q44" i="34"/>
  <c r="BA44" i="34" s="1"/>
  <c r="AE6" i="34" a="1"/>
  <c r="AE6" i="34" s="1"/>
  <c r="U6" i="34"/>
  <c r="AB6" i="34"/>
  <c r="S6" i="34"/>
  <c r="AA6" i="34"/>
  <c r="Z6" i="34"/>
  <c r="AZ6" i="34" s="1"/>
  <c r="V6" i="34"/>
  <c r="AY6" i="34" s="1"/>
  <c r="P6" i="34"/>
  <c r="R6" i="34"/>
  <c r="Y6" i="34"/>
  <c r="AU6" i="34"/>
  <c r="W6" i="34"/>
  <c r="Q6" i="34"/>
  <c r="BA6" i="34" s="1"/>
  <c r="BB6" i="34" s="1"/>
  <c r="AB85" i="34"/>
  <c r="W85" i="34"/>
  <c r="R85" i="34"/>
  <c r="AA85" i="34"/>
  <c r="Q85" i="34"/>
  <c r="BA85" i="34" s="1"/>
  <c r="BB85" i="34" s="1"/>
  <c r="Y85" i="34"/>
  <c r="Z85" i="34"/>
  <c r="AZ85" i="34" s="1"/>
  <c r="V85" i="34"/>
  <c r="AY85" i="34" s="1"/>
  <c r="AE85" i="34" a="1"/>
  <c r="AE85" i="34" s="1"/>
  <c r="AD85" i="34" s="1"/>
  <c r="AC85" i="34" s="1"/>
  <c r="S85" i="34"/>
  <c r="AS117" i="34"/>
  <c r="AF117" i="34" s="1"/>
  <c r="AS73" i="34"/>
  <c r="AF73" i="34" s="1"/>
  <c r="W28" i="34"/>
  <c r="AU60" i="34"/>
  <c r="AB121" i="34"/>
  <c r="AA121" i="34"/>
  <c r="Q121" i="34"/>
  <c r="BA121" i="34" s="1"/>
  <c r="BB121" i="34" s="1"/>
  <c r="W121" i="34"/>
  <c r="AE121" i="34" a="1"/>
  <c r="AE121" i="34" s="1"/>
  <c r="AD121" i="34" s="1"/>
  <c r="AC121" i="34" s="1"/>
  <c r="Y121" i="34"/>
  <c r="V121" i="34"/>
  <c r="AY121" i="34" s="1"/>
  <c r="P121" i="34"/>
  <c r="Z121" i="34"/>
  <c r="AZ121" i="34" s="1"/>
  <c r="R121" i="34"/>
  <c r="S121" i="34"/>
  <c r="U121" i="34"/>
  <c r="Y53" i="34"/>
  <c r="AB53" i="34"/>
  <c r="AU53" i="34"/>
  <c r="Z53" i="34"/>
  <c r="AZ53" i="34" s="1"/>
  <c r="R53" i="34"/>
  <c r="U53" i="34"/>
  <c r="S53" i="34"/>
  <c r="V53" i="34"/>
  <c r="AY53" i="34" s="1"/>
  <c r="AE53" i="34" a="1"/>
  <c r="AE53" i="34" s="1"/>
  <c r="Q53" i="34"/>
  <c r="BA53" i="34" s="1"/>
  <c r="BB53" i="34" s="1"/>
  <c r="AA53" i="34"/>
  <c r="P53" i="34"/>
  <c r="BB46" i="34"/>
  <c r="BB27" i="34"/>
  <c r="S28" i="34"/>
  <c r="P60" i="34"/>
  <c r="BB78" i="34"/>
  <c r="AE25" i="34" a="1"/>
  <c r="AE25" i="34" s="1"/>
  <c r="AB25" i="34"/>
  <c r="U25" i="34"/>
  <c r="AA25" i="34"/>
  <c r="P25" i="34"/>
  <c r="Y25" i="34"/>
  <c r="V25" i="34"/>
  <c r="AY25" i="34" s="1"/>
  <c r="S25" i="34"/>
  <c r="Q25" i="34"/>
  <c r="BA25" i="34" s="1"/>
  <c r="BB25" i="34" s="1"/>
  <c r="W25" i="34"/>
  <c r="AU25" i="34"/>
  <c r="AV126" i="34" s="1"/>
  <c r="R116" i="34"/>
  <c r="AA116" i="34"/>
  <c r="Q116" i="34"/>
  <c r="BA116" i="34" s="1"/>
  <c r="BB116" i="34" s="1"/>
  <c r="Z116" i="34"/>
  <c r="AZ116" i="34" s="1"/>
  <c r="V116" i="34"/>
  <c r="AY116" i="34" s="1"/>
  <c r="P116" i="34"/>
  <c r="AB116" i="34"/>
  <c r="W116" i="34"/>
  <c r="S116" i="34"/>
  <c r="Y116" i="34"/>
  <c r="U116" i="34"/>
  <c r="AE116" i="34" a="1"/>
  <c r="AE116" i="34" s="1"/>
  <c r="AD116" i="34" s="1"/>
  <c r="AC116" i="34" s="1"/>
  <c r="AD68" i="34"/>
  <c r="AC68" i="34" s="1"/>
  <c r="AE78" i="34" a="1"/>
  <c r="AE78" i="34" s="1"/>
  <c r="AD78" i="34" s="1"/>
  <c r="AC78" i="34" s="1"/>
  <c r="AE28" i="34" a="1"/>
  <c r="AE28" i="34" s="1"/>
  <c r="AD28" i="34" s="1"/>
  <c r="AC28" i="34" s="1"/>
  <c r="BB94" i="34"/>
  <c r="P28" i="34"/>
  <c r="BB105" i="34"/>
  <c r="S79" i="34"/>
  <c r="Z79" i="34"/>
  <c r="AZ79" i="34" s="1"/>
  <c r="P79" i="34"/>
  <c r="V79" i="34"/>
  <c r="AY79" i="34" s="1"/>
  <c r="BB79" i="34" s="1"/>
  <c r="U79" i="34"/>
  <c r="AB79" i="34"/>
  <c r="Q79" i="34"/>
  <c r="BA79" i="34" s="1"/>
  <c r="Y79" i="34"/>
  <c r="W79" i="34"/>
  <c r="R79" i="34"/>
  <c r="AS79" i="34"/>
  <c r="AF79" i="34" s="1"/>
  <c r="AA79" i="34"/>
  <c r="Q13" i="34"/>
  <c r="BA13" i="34" s="1"/>
  <c r="R13" i="34"/>
  <c r="U13" i="34"/>
  <c r="AA13" i="34"/>
  <c r="P13" i="34"/>
  <c r="Y13" i="34"/>
  <c r="V13" i="34"/>
  <c r="AY13" i="34" s="1"/>
  <c r="BB13" i="34" s="1"/>
  <c r="AU13" i="34"/>
  <c r="AV4" i="34" s="1"/>
  <c r="S13" i="34"/>
  <c r="Z13" i="34"/>
  <c r="AZ13" i="34" s="1"/>
  <c r="AB13" i="34"/>
  <c r="W13" i="34"/>
  <c r="P55" i="33"/>
  <c r="Y55" i="33"/>
  <c r="AA55" i="33"/>
  <c r="R55" i="33"/>
  <c r="AU55" i="33"/>
  <c r="AV5" i="33" s="1"/>
  <c r="U55" i="33"/>
  <c r="Q55" i="33"/>
  <c r="BA55" i="33" s="1"/>
  <c r="Z55" i="33"/>
  <c r="AZ55" i="33" s="1"/>
  <c r="AB55" i="33"/>
  <c r="AB114" i="33"/>
  <c r="V67" i="33"/>
  <c r="AY67" i="33" s="1"/>
  <c r="Y70" i="33"/>
  <c r="Y94" i="33"/>
  <c r="AU5" i="33"/>
  <c r="AV24" i="33" s="1"/>
  <c r="Q5" i="33"/>
  <c r="BA5" i="33" s="1"/>
  <c r="U5" i="33"/>
  <c r="Z5" i="33"/>
  <c r="AZ5" i="33" s="1"/>
  <c r="R5" i="33"/>
  <c r="Y5" i="33"/>
  <c r="P5" i="33"/>
  <c r="W5" i="33"/>
  <c r="AA5" i="33"/>
  <c r="V5" i="33"/>
  <c r="AY5" i="33" s="1"/>
  <c r="BB5" i="33" s="1"/>
  <c r="S5" i="33"/>
  <c r="AB5" i="33"/>
  <c r="S69" i="33"/>
  <c r="AB69" i="33"/>
  <c r="AA69" i="33"/>
  <c r="P69" i="33"/>
  <c r="V69" i="33"/>
  <c r="AY69" i="33" s="1"/>
  <c r="BB69" i="33" s="1"/>
  <c r="W69" i="33"/>
  <c r="Z69" i="33"/>
  <c r="AZ69" i="33" s="1"/>
  <c r="Y69" i="33"/>
  <c r="R69" i="33"/>
  <c r="AS69" i="33"/>
  <c r="AF69" i="33" s="1"/>
  <c r="U69" i="33"/>
  <c r="V125" i="33"/>
  <c r="AY125" i="33" s="1"/>
  <c r="Z125" i="33"/>
  <c r="AZ125" i="33" s="1"/>
  <c r="U125" i="33"/>
  <c r="W125" i="33"/>
  <c r="S125" i="33"/>
  <c r="AA125" i="33"/>
  <c r="Q125" i="33"/>
  <c r="BA125" i="33" s="1"/>
  <c r="BB125" i="33" s="1"/>
  <c r="P125" i="33"/>
  <c r="Y125" i="33"/>
  <c r="AB125" i="33"/>
  <c r="R125" i="33"/>
  <c r="AE125" i="33" a="1"/>
  <c r="AE125" i="33" s="1"/>
  <c r="AD125" i="33" s="1"/>
  <c r="AC125" i="33" s="1"/>
  <c r="AE55" i="33" a="1"/>
  <c r="AE55" i="33" s="1"/>
  <c r="AD55" i="33" s="1"/>
  <c r="AC55" i="33" s="1"/>
  <c r="W114" i="33"/>
  <c r="AA67" i="33"/>
  <c r="Y67" i="33"/>
  <c r="V70" i="33"/>
  <c r="AY70" i="33" s="1"/>
  <c r="AA70" i="33"/>
  <c r="U23" i="33"/>
  <c r="S23" i="33"/>
  <c r="AU23" i="33"/>
  <c r="AB23" i="33"/>
  <c r="Y23" i="33"/>
  <c r="Z23" i="33"/>
  <c r="AZ23" i="33" s="1"/>
  <c r="W23" i="33"/>
  <c r="V23" i="33"/>
  <c r="AY23" i="33" s="1"/>
  <c r="P23" i="33"/>
  <c r="S47" i="33"/>
  <c r="AU47" i="33"/>
  <c r="R47" i="33"/>
  <c r="Y47" i="33"/>
  <c r="AB47" i="33"/>
  <c r="U47" i="33"/>
  <c r="P47" i="33"/>
  <c r="AA47" i="33"/>
  <c r="W47" i="33"/>
  <c r="Q47" i="33"/>
  <c r="BA47" i="33" s="1"/>
  <c r="BB47" i="33" s="1"/>
  <c r="AE47" i="33" a="1"/>
  <c r="AE47" i="33" s="1"/>
  <c r="Z47" i="33"/>
  <c r="AZ47" i="33" s="1"/>
  <c r="V47" i="33"/>
  <c r="AY47" i="33" s="1"/>
  <c r="U27" i="33"/>
  <c r="P27" i="33"/>
  <c r="AE27" i="33" a="1"/>
  <c r="AE27" i="33" s="1"/>
  <c r="S27" i="33"/>
  <c r="V27" i="33"/>
  <c r="AY27" i="33" s="1"/>
  <c r="Z27" i="33"/>
  <c r="AZ27" i="33" s="1"/>
  <c r="AA27" i="33"/>
  <c r="Q27" i="33"/>
  <c r="BA27" i="33" s="1"/>
  <c r="BB27" i="33" s="1"/>
  <c r="S94" i="33"/>
  <c r="W94" i="33"/>
  <c r="P94" i="33"/>
  <c r="R94" i="33"/>
  <c r="AD128" i="33"/>
  <c r="AC128" i="33" s="1"/>
  <c r="AE88" i="33" a="1"/>
  <c r="AE88" i="33" s="1"/>
  <c r="AD88" i="33" s="1"/>
  <c r="AC88" i="33" s="1"/>
  <c r="Z114" i="33"/>
  <c r="AZ114" i="33" s="1"/>
  <c r="BB114" i="33" s="1"/>
  <c r="P67" i="33"/>
  <c r="W67" i="33"/>
  <c r="AA94" i="33"/>
  <c r="R21" i="33"/>
  <c r="Y21" i="33"/>
  <c r="S21" i="33"/>
  <c r="AA21" i="33"/>
  <c r="W21" i="33"/>
  <c r="Q21" i="33"/>
  <c r="BA21" i="33" s="1"/>
  <c r="U21" i="33"/>
  <c r="V21" i="33"/>
  <c r="AY21" i="33" s="1"/>
  <c r="BB21" i="33" s="1"/>
  <c r="AB21" i="33"/>
  <c r="AU21" i="33"/>
  <c r="AV21" i="33" s="1"/>
  <c r="Z21" i="33"/>
  <c r="AZ21" i="33" s="1"/>
  <c r="P21" i="33"/>
  <c r="AA121" i="33"/>
  <c r="R121" i="33"/>
  <c r="V121" i="33"/>
  <c r="AY121" i="33" s="1"/>
  <c r="BB121" i="33" s="1"/>
  <c r="Q121" i="33"/>
  <c r="BA121" i="33" s="1"/>
  <c r="AB121" i="33"/>
  <c r="S121" i="33"/>
  <c r="Y121" i="33"/>
  <c r="Q90" i="33"/>
  <c r="BA90" i="33" s="1"/>
  <c r="BB90" i="33" s="1"/>
  <c r="AB90" i="33"/>
  <c r="Y90" i="33"/>
  <c r="S90" i="33"/>
  <c r="V90" i="33"/>
  <c r="AY90" i="33" s="1"/>
  <c r="U90" i="33"/>
  <c r="P90" i="33"/>
  <c r="W90" i="33"/>
  <c r="AE90" i="33" a="1"/>
  <c r="AE90" i="33" s="1"/>
  <c r="AD90" i="33" s="1"/>
  <c r="AC90" i="33" s="1"/>
  <c r="AA90" i="33"/>
  <c r="Z90" i="33"/>
  <c r="AZ90" i="33" s="1"/>
  <c r="R90" i="33"/>
  <c r="AE67" i="33" a="1"/>
  <c r="AE67" i="33" s="1"/>
  <c r="AD67" i="33" s="1"/>
  <c r="AC67" i="33" s="1"/>
  <c r="U114" i="33"/>
  <c r="W70" i="33"/>
  <c r="V55" i="33"/>
  <c r="AY55" i="33" s="1"/>
  <c r="BB55" i="33" s="1"/>
  <c r="BB43" i="33"/>
  <c r="P81" i="33"/>
  <c r="Z94" i="33"/>
  <c r="AZ94" i="33" s="1"/>
  <c r="R42" i="33"/>
  <c r="S42" i="33"/>
  <c r="Q42" i="33"/>
  <c r="BA42" i="33" s="1"/>
  <c r="BB42" i="33" s="1"/>
  <c r="W79" i="33"/>
  <c r="Q79" i="33"/>
  <c r="BA79" i="33" s="1"/>
  <c r="BB79" i="33" s="1"/>
  <c r="U79" i="33"/>
  <c r="AA79" i="33"/>
  <c r="S79" i="33"/>
  <c r="P79" i="33"/>
  <c r="Z79" i="33"/>
  <c r="AZ79" i="33" s="1"/>
  <c r="AE79" i="33" a="1"/>
  <c r="AE79" i="33" s="1"/>
  <c r="AD79" i="33" s="1"/>
  <c r="AC79" i="33" s="1"/>
  <c r="R79" i="33"/>
  <c r="Y79" i="33"/>
  <c r="V79" i="33"/>
  <c r="AY79" i="33" s="1"/>
  <c r="AB79" i="33"/>
  <c r="AU37" i="33"/>
  <c r="AV50" i="33" s="1"/>
  <c r="S37" i="33"/>
  <c r="R37" i="33"/>
  <c r="P37" i="33"/>
  <c r="Q37" i="33"/>
  <c r="BA37" i="33" s="1"/>
  <c r="Z67" i="33"/>
  <c r="AZ67" i="33" s="1"/>
  <c r="AS67" i="33"/>
  <c r="AF67" i="33" s="1"/>
  <c r="AD107" i="33"/>
  <c r="AC107" i="33" s="1"/>
  <c r="Q67" i="33"/>
  <c r="BA67" i="33" s="1"/>
  <c r="Z88" i="33"/>
  <c r="AZ88" i="33" s="1"/>
  <c r="W55" i="33"/>
  <c r="AE81" i="33" a="1"/>
  <c r="AE81" i="33" s="1"/>
  <c r="V94" i="33"/>
  <c r="AY94" i="33" s="1"/>
  <c r="V98" i="33"/>
  <c r="AY98" i="33" s="1"/>
  <c r="BB98" i="33" s="1"/>
  <c r="U98" i="33"/>
  <c r="Y126" i="33"/>
  <c r="U126" i="33"/>
  <c r="AB126" i="33"/>
  <c r="W126" i="33"/>
  <c r="Z126" i="33"/>
  <c r="AZ126" i="33" s="1"/>
  <c r="AE126" i="33" a="1"/>
  <c r="AE126" i="33" s="1"/>
  <c r="AD126" i="33" s="1"/>
  <c r="AC126" i="33" s="1"/>
  <c r="AA126" i="33"/>
  <c r="AV76" i="33"/>
  <c r="S67" i="33"/>
  <c r="Z70" i="33"/>
  <c r="AZ70" i="33" s="1"/>
  <c r="S55" i="33"/>
  <c r="Y81" i="33"/>
  <c r="AE94" i="33" a="1"/>
  <c r="AE94" i="33" s="1"/>
  <c r="P31" i="33"/>
  <c r="Z31" i="33"/>
  <c r="AZ31" i="33" s="1"/>
  <c r="S31" i="33"/>
  <c r="U31" i="33"/>
  <c r="Y31" i="33"/>
  <c r="R31" i="33"/>
  <c r="Q31" i="33"/>
  <c r="BA31" i="33" s="1"/>
  <c r="BB31" i="33" s="1"/>
  <c r="W31" i="33"/>
  <c r="AA31" i="33"/>
  <c r="AE31" i="33" a="1"/>
  <c r="AE31" i="33" s="1"/>
  <c r="S18" i="33"/>
  <c r="R18" i="33"/>
  <c r="W18" i="33"/>
  <c r="Y18" i="33"/>
  <c r="Z18" i="33"/>
  <c r="AZ18" i="33" s="1"/>
  <c r="U18" i="33"/>
  <c r="V18" i="33"/>
  <c r="AY18" i="33" s="1"/>
  <c r="BB18" i="33" s="1"/>
  <c r="AU18" i="33"/>
  <c r="AV2" i="33" s="1"/>
  <c r="Q18" i="33"/>
  <c r="BA18" i="33" s="1"/>
  <c r="AA18" i="33"/>
  <c r="P18" i="33"/>
  <c r="AB18" i="33"/>
  <c r="BB82" i="33"/>
  <c r="AD81" i="33"/>
  <c r="AC81" i="33" s="1"/>
  <c r="AS114" i="33"/>
  <c r="AF114" i="33" s="1"/>
  <c r="Q114" i="33"/>
  <c r="BA114" i="33" s="1"/>
  <c r="S114" i="33"/>
  <c r="Y114" i="33"/>
  <c r="R114" i="33"/>
  <c r="P114" i="33"/>
  <c r="AD122" i="33"/>
  <c r="AC122" i="33" s="1"/>
  <c r="AS94" i="33"/>
  <c r="AF94" i="33" s="1"/>
  <c r="AD94" i="33" s="1"/>
  <c r="AC94" i="33" s="1"/>
  <c r="AE70" i="33" a="1"/>
  <c r="AE70" i="33" s="1"/>
  <c r="AD70" i="33" s="1"/>
  <c r="AC70" i="33" s="1"/>
  <c r="R67" i="33"/>
  <c r="U94" i="33"/>
  <c r="P63" i="33"/>
  <c r="U63" i="33"/>
  <c r="Z63" i="33"/>
  <c r="AZ63" i="33" s="1"/>
  <c r="Q63" i="33"/>
  <c r="BA63" i="33" s="1"/>
  <c r="BB63" i="33" s="1"/>
  <c r="Y63" i="33"/>
  <c r="S63" i="33"/>
  <c r="V63" i="33"/>
  <c r="AY63" i="33" s="1"/>
  <c r="W63" i="33"/>
  <c r="AA63" i="33"/>
  <c r="AE63" i="33" a="1"/>
  <c r="AE63" i="33" s="1"/>
  <c r="R63" i="33"/>
  <c r="AB63" i="33"/>
  <c r="AU63" i="33"/>
  <c r="Z59" i="33"/>
  <c r="AZ59" i="33" s="1"/>
  <c r="S59" i="33"/>
  <c r="W59" i="33"/>
  <c r="P59" i="33"/>
  <c r="Q59" i="33"/>
  <c r="BA59" i="33" s="1"/>
  <c r="BB59" i="33" s="1"/>
  <c r="V59" i="33"/>
  <c r="AY59" i="33" s="1"/>
  <c r="AE59" i="33" a="1"/>
  <c r="AE59" i="33" s="1"/>
  <c r="AA59" i="33"/>
  <c r="Z106" i="33"/>
  <c r="AZ106" i="33" s="1"/>
  <c r="U106" i="33"/>
  <c r="Q106" i="33"/>
  <c r="BA106" i="33" s="1"/>
  <c r="BB106" i="33" s="1"/>
  <c r="AA106" i="33"/>
  <c r="P106" i="33"/>
  <c r="AB106" i="33"/>
  <c r="S106" i="33"/>
  <c r="V106" i="33"/>
  <c r="AY106" i="33" s="1"/>
  <c r="W106" i="33"/>
  <c r="R106" i="33"/>
  <c r="Q102" i="33"/>
  <c r="BA102" i="33" s="1"/>
  <c r="V102" i="33"/>
  <c r="AY102" i="33" s="1"/>
  <c r="P102" i="33"/>
  <c r="U102" i="33"/>
  <c r="R102" i="33"/>
  <c r="Y102" i="33"/>
  <c r="Z102" i="33"/>
  <c r="AZ102" i="33" s="1"/>
  <c r="AA102" i="33"/>
  <c r="AB102" i="33"/>
  <c r="W102" i="33"/>
  <c r="AS102" i="33"/>
  <c r="AF102" i="33" s="1"/>
  <c r="S102" i="33"/>
  <c r="AD105" i="32"/>
  <c r="AC105" i="32" s="1"/>
  <c r="AB127" i="32"/>
  <c r="AS127" i="32"/>
  <c r="AF127" i="32" s="1"/>
  <c r="S116" i="32"/>
  <c r="R116" i="32"/>
  <c r="R123" i="32"/>
  <c r="W102" i="32"/>
  <c r="R102" i="32"/>
  <c r="AA102" i="32"/>
  <c r="P102" i="32"/>
  <c r="Q102" i="32"/>
  <c r="BA102" i="32" s="1"/>
  <c r="BB102" i="32" s="1"/>
  <c r="AE102" i="32" a="1"/>
  <c r="AE102" i="32" s="1"/>
  <c r="S102" i="32"/>
  <c r="AB102" i="32"/>
  <c r="V102" i="32"/>
  <c r="AY102" i="32" s="1"/>
  <c r="U102" i="32"/>
  <c r="Y102" i="32"/>
  <c r="Z102" i="32"/>
  <c r="AZ102" i="32" s="1"/>
  <c r="AS85" i="32"/>
  <c r="AF85" i="32" s="1"/>
  <c r="Q127" i="32"/>
  <c r="BA127" i="32" s="1"/>
  <c r="Q116" i="32"/>
  <c r="BA116" i="32" s="1"/>
  <c r="BB116" i="32" s="1"/>
  <c r="Y126" i="32"/>
  <c r="BB31" i="32"/>
  <c r="R127" i="32"/>
  <c r="W116" i="32"/>
  <c r="AA123" i="32"/>
  <c r="W126" i="32"/>
  <c r="AD70" i="32"/>
  <c r="AC70" i="32" s="1"/>
  <c r="Z25" i="32"/>
  <c r="AZ25" i="32" s="1"/>
  <c r="S127" i="32"/>
  <c r="AE116" i="32" a="1"/>
  <c r="AE116" i="32" s="1"/>
  <c r="W123" i="32"/>
  <c r="AA118" i="32"/>
  <c r="V118" i="32"/>
  <c r="AY118" i="32" s="1"/>
  <c r="W118" i="32"/>
  <c r="U118" i="32"/>
  <c r="AE118" i="32" a="1"/>
  <c r="AE118" i="32" s="1"/>
  <c r="AD118" i="32" s="1"/>
  <c r="AC118" i="32" s="1"/>
  <c r="U64" i="32"/>
  <c r="AB64" i="32"/>
  <c r="Q64" i="32"/>
  <c r="BA64" i="32" s="1"/>
  <c r="AA64" i="32"/>
  <c r="AU64" i="32"/>
  <c r="AV104" i="32" s="1"/>
  <c r="P64" i="32"/>
  <c r="R64" i="32"/>
  <c r="Z64" i="32"/>
  <c r="AZ64" i="32" s="1"/>
  <c r="W64" i="32"/>
  <c r="V64" i="32"/>
  <c r="AY64" i="32" s="1"/>
  <c r="Y64" i="32"/>
  <c r="S64" i="32"/>
  <c r="P127" i="32"/>
  <c r="Z116" i="32"/>
  <c r="AZ116" i="32" s="1"/>
  <c r="P123" i="32"/>
  <c r="V15" i="32"/>
  <c r="AY15" i="32" s="1"/>
  <c r="BB15" i="32" s="1"/>
  <c r="Z15" i="32"/>
  <c r="AZ15" i="32" s="1"/>
  <c r="U15" i="32"/>
  <c r="S15" i="32"/>
  <c r="AB15" i="32"/>
  <c r="R15" i="32"/>
  <c r="W15" i="32"/>
  <c r="Q15" i="32"/>
  <c r="BA15" i="32" s="1"/>
  <c r="P15" i="32"/>
  <c r="AA15" i="32"/>
  <c r="W16" i="32"/>
  <c r="AA16" i="32"/>
  <c r="Q16" i="32"/>
  <c r="BA16" i="32" s="1"/>
  <c r="Z16" i="32"/>
  <c r="AZ16" i="32" s="1"/>
  <c r="P16" i="32"/>
  <c r="U16" i="32"/>
  <c r="Y16" i="32"/>
  <c r="V16" i="32"/>
  <c r="AY16" i="32" s="1"/>
  <c r="AU16" i="32"/>
  <c r="R16" i="32"/>
  <c r="AB16" i="32"/>
  <c r="S16" i="32"/>
  <c r="Z71" i="32"/>
  <c r="AZ71" i="32" s="1"/>
  <c r="Y71" i="32"/>
  <c r="AA71" i="32"/>
  <c r="AB71" i="32"/>
  <c r="U71" i="32"/>
  <c r="P71" i="32"/>
  <c r="W71" i="32"/>
  <c r="AE71" i="32" a="1"/>
  <c r="AE71" i="32" s="1"/>
  <c r="AD71" i="32" s="1"/>
  <c r="AC71" i="32" s="1"/>
  <c r="BB113" i="32"/>
  <c r="S87" i="32"/>
  <c r="P87" i="32"/>
  <c r="W87" i="32"/>
  <c r="Y87" i="32"/>
  <c r="AE87" i="32" a="1"/>
  <c r="AE87" i="32" s="1"/>
  <c r="R87" i="32"/>
  <c r="Q87" i="32"/>
  <c r="BA87" i="32" s="1"/>
  <c r="BB87" i="32" s="1"/>
  <c r="AB87" i="32"/>
  <c r="AA87" i="32"/>
  <c r="Z87" i="32"/>
  <c r="AZ87" i="32" s="1"/>
  <c r="V87" i="32"/>
  <c r="AY87" i="32" s="1"/>
  <c r="U87" i="32"/>
  <c r="Z39" i="32"/>
  <c r="AZ39" i="32" s="1"/>
  <c r="Y39" i="32"/>
  <c r="W39" i="32"/>
  <c r="AE39" i="32" a="1"/>
  <c r="AE39" i="32" s="1"/>
  <c r="U39" i="32"/>
  <c r="V39" i="32"/>
  <c r="AY39" i="32" s="1"/>
  <c r="S39" i="32"/>
  <c r="Q39" i="32"/>
  <c r="BA39" i="32" s="1"/>
  <c r="BB39" i="32" s="1"/>
  <c r="R39" i="32"/>
  <c r="AB39" i="32"/>
  <c r="AU39" i="32"/>
  <c r="P39" i="32"/>
  <c r="AA39" i="32"/>
  <c r="U8" i="32"/>
  <c r="Z8" i="32"/>
  <c r="AZ8" i="32" s="1"/>
  <c r="AU8" i="32"/>
  <c r="W8" i="32"/>
  <c r="R8" i="32"/>
  <c r="Y8" i="32"/>
  <c r="V8" i="32"/>
  <c r="AY8" i="32" s="1"/>
  <c r="AB8" i="32"/>
  <c r="Q8" i="32"/>
  <c r="BA8" i="32" s="1"/>
  <c r="BB8" i="32" s="1"/>
  <c r="AA8" i="32"/>
  <c r="P8" i="32"/>
  <c r="AE8" i="32" a="1"/>
  <c r="AE8" i="32" s="1"/>
  <c r="S8" i="32"/>
  <c r="V127" i="32"/>
  <c r="AY127" i="32" s="1"/>
  <c r="AA127" i="32"/>
  <c r="AB116" i="32"/>
  <c r="AA116" i="32"/>
  <c r="Z123" i="32"/>
  <c r="AZ123" i="32" s="1"/>
  <c r="W86" i="32"/>
  <c r="AE86" i="32" a="1"/>
  <c r="AE86" i="32" s="1"/>
  <c r="AD86" i="32" s="1"/>
  <c r="AC86" i="32" s="1"/>
  <c r="Y86" i="32"/>
  <c r="V86" i="32"/>
  <c r="AY86" i="32" s="1"/>
  <c r="AA86" i="32"/>
  <c r="Q86" i="32"/>
  <c r="BA86" i="32" s="1"/>
  <c r="BB86" i="32" s="1"/>
  <c r="U86" i="32"/>
  <c r="P86" i="32"/>
  <c r="S86" i="32"/>
  <c r="R86" i="32"/>
  <c r="AB86" i="32"/>
  <c r="Z85" i="32"/>
  <c r="AZ85" i="32" s="1"/>
  <c r="U85" i="32"/>
  <c r="AE85" i="32" a="1"/>
  <c r="AE85" i="32" s="1"/>
  <c r="P85" i="32"/>
  <c r="S85" i="32"/>
  <c r="Y85" i="32"/>
  <c r="Q85" i="32"/>
  <c r="BA85" i="32" s="1"/>
  <c r="BB85" i="32" s="1"/>
  <c r="W85" i="32"/>
  <c r="R85" i="32"/>
  <c r="V85" i="32"/>
  <c r="AY85" i="32" s="1"/>
  <c r="AB85" i="32"/>
  <c r="AA85" i="32"/>
  <c r="AS116" i="32"/>
  <c r="AF116" i="32" s="1"/>
  <c r="AD116" i="32" s="1"/>
  <c r="AC116" i="32" s="1"/>
  <c r="AE127" i="32" a="1"/>
  <c r="AE127" i="32" s="1"/>
  <c r="AD127" i="32" s="1"/>
  <c r="AC127" i="32" s="1"/>
  <c r="AS87" i="32"/>
  <c r="AF87" i="32" s="1"/>
  <c r="AD87" i="32" s="1"/>
  <c r="AC87" i="32" s="1"/>
  <c r="AE123" i="32" a="1"/>
  <c r="AE123" i="32" s="1"/>
  <c r="AD123" i="32" s="1"/>
  <c r="AC123" i="32" s="1"/>
  <c r="BB43" i="32"/>
  <c r="U127" i="32"/>
  <c r="Z127" i="32"/>
  <c r="AZ127" i="32" s="1"/>
  <c r="V116" i="32"/>
  <c r="AY116" i="32" s="1"/>
  <c r="V23" i="32"/>
  <c r="AY23" i="32" s="1"/>
  <c r="P23" i="32"/>
  <c r="Q23" i="32"/>
  <c r="BA23" i="32" s="1"/>
  <c r="BB23" i="32" s="1"/>
  <c r="AE23" i="32" a="1"/>
  <c r="AE23" i="32" s="1"/>
  <c r="Y23" i="32"/>
  <c r="R23" i="32"/>
  <c r="W23" i="32"/>
  <c r="AU23" i="32"/>
  <c r="AV44" i="32" s="1"/>
  <c r="U23" i="32"/>
  <c r="S23" i="32"/>
  <c r="AA23" i="32"/>
  <c r="Z23" i="32"/>
  <c r="AZ23" i="32" s="1"/>
  <c r="Q32" i="32"/>
  <c r="BA32" i="32" s="1"/>
  <c r="U32" i="32"/>
  <c r="AA32" i="32"/>
  <c r="AB32" i="32"/>
  <c r="Z32" i="32"/>
  <c r="AZ32" i="32" s="1"/>
  <c r="R32" i="32"/>
  <c r="V32" i="32"/>
  <c r="AY32" i="32" s="1"/>
  <c r="Y32" i="32"/>
  <c r="S32" i="32"/>
  <c r="W32" i="32"/>
  <c r="P32" i="32"/>
  <c r="AU32" i="32"/>
  <c r="AE57" i="32" a="1"/>
  <c r="AE57" i="32" s="1"/>
  <c r="AA57" i="32"/>
  <c r="AU57" i="32"/>
  <c r="AV19" i="32" s="1"/>
  <c r="R57" i="32"/>
  <c r="S57" i="32"/>
  <c r="U57" i="32"/>
  <c r="P57" i="32"/>
  <c r="Y57" i="32"/>
  <c r="Q57" i="32"/>
  <c r="BA57" i="32" s="1"/>
  <c r="BB57" i="32" s="1"/>
  <c r="AS79" i="32"/>
  <c r="AF79" i="32" s="1"/>
  <c r="R79" i="32"/>
  <c r="Q79" i="32"/>
  <c r="BA79" i="32" s="1"/>
  <c r="AA79" i="32"/>
  <c r="Z79" i="32"/>
  <c r="AZ79" i="32" s="1"/>
  <c r="S79" i="32"/>
  <c r="W79" i="32"/>
  <c r="P79" i="32"/>
  <c r="Y79" i="32"/>
  <c r="V79" i="32"/>
  <c r="AY79" i="32" s="1"/>
  <c r="AB79" i="32"/>
  <c r="U79" i="32"/>
  <c r="AS81" i="31"/>
  <c r="AF81" i="31" s="1"/>
  <c r="P81" i="31"/>
  <c r="AS82" i="31"/>
  <c r="AF82" i="31" s="1"/>
  <c r="S82" i="31"/>
  <c r="V41" i="31"/>
  <c r="AY41" i="31" s="1"/>
  <c r="BB41" i="31" s="1"/>
  <c r="Y41" i="31"/>
  <c r="AA41" i="31"/>
  <c r="AU41" i="31"/>
  <c r="AV5" i="31" s="1"/>
  <c r="Q41" i="31"/>
  <c r="BA41" i="31" s="1"/>
  <c r="P41" i="31"/>
  <c r="AB41" i="31"/>
  <c r="U41" i="31"/>
  <c r="S41" i="31"/>
  <c r="R41" i="31"/>
  <c r="W41" i="31"/>
  <c r="Z41" i="31"/>
  <c r="AZ41" i="31" s="1"/>
  <c r="V17" i="31"/>
  <c r="AY17" i="31" s="1"/>
  <c r="Y17" i="31"/>
  <c r="AU17" i="31"/>
  <c r="W17" i="31"/>
  <c r="Z17" i="31"/>
  <c r="AZ17" i="31" s="1"/>
  <c r="Q17" i="31"/>
  <c r="BA17" i="31" s="1"/>
  <c r="BB17" i="31" s="1"/>
  <c r="AB17" i="31"/>
  <c r="R19" i="31"/>
  <c r="S19" i="31"/>
  <c r="Q19" i="31"/>
  <c r="BA19" i="31" s="1"/>
  <c r="U19" i="31"/>
  <c r="P19" i="31"/>
  <c r="Y19" i="31"/>
  <c r="AU19" i="31"/>
  <c r="AV26" i="31" s="1"/>
  <c r="W19" i="31"/>
  <c r="R67" i="31"/>
  <c r="Z67" i="31"/>
  <c r="AZ67" i="31" s="1"/>
  <c r="AA67" i="31"/>
  <c r="S67" i="31"/>
  <c r="P67" i="31"/>
  <c r="Q67" i="31"/>
  <c r="BA67" i="31" s="1"/>
  <c r="AS67" i="31"/>
  <c r="AF67" i="31" s="1"/>
  <c r="U107" i="31"/>
  <c r="V107" i="31"/>
  <c r="AY107" i="31" s="1"/>
  <c r="AA107" i="31"/>
  <c r="S107" i="31"/>
  <c r="Q107" i="31"/>
  <c r="BA107" i="31" s="1"/>
  <c r="BB107" i="31" s="1"/>
  <c r="R107" i="31"/>
  <c r="P107" i="31"/>
  <c r="AE107" i="31" a="1"/>
  <c r="AE107" i="31" s="1"/>
  <c r="AD107" i="31" s="1"/>
  <c r="AC107" i="31" s="1"/>
  <c r="AB107" i="31"/>
  <c r="Z107" i="31"/>
  <c r="AZ107" i="31" s="1"/>
  <c r="Y107" i="31"/>
  <c r="W107" i="31"/>
  <c r="Q81" i="31"/>
  <c r="BA81" i="31" s="1"/>
  <c r="BB81" i="31" s="1"/>
  <c r="Z82" i="31"/>
  <c r="AZ82" i="31" s="1"/>
  <c r="W75" i="31"/>
  <c r="Q75" i="31"/>
  <c r="BA75" i="31" s="1"/>
  <c r="BB75" i="31" s="1"/>
  <c r="P75" i="31"/>
  <c r="Y75" i="31"/>
  <c r="AA75" i="31"/>
  <c r="AB75" i="31"/>
  <c r="U75" i="31"/>
  <c r="S75" i="31"/>
  <c r="Z75" i="31"/>
  <c r="AZ75" i="31" s="1"/>
  <c r="R75" i="31"/>
  <c r="V75" i="31"/>
  <c r="AY75" i="31" s="1"/>
  <c r="AS115" i="31"/>
  <c r="AF115" i="31" s="1"/>
  <c r="Q115" i="31"/>
  <c r="BA115" i="31" s="1"/>
  <c r="S115" i="31"/>
  <c r="Y115" i="31"/>
  <c r="W115" i="31"/>
  <c r="R115" i="31"/>
  <c r="V115" i="31"/>
  <c r="AY115" i="31" s="1"/>
  <c r="BB115" i="31" s="1"/>
  <c r="U115" i="31"/>
  <c r="P115" i="31"/>
  <c r="AB115" i="31"/>
  <c r="Z115" i="31"/>
  <c r="AZ115" i="31" s="1"/>
  <c r="AA115" i="31"/>
  <c r="AD74" i="31"/>
  <c r="AC74" i="31" s="1"/>
  <c r="U82" i="31"/>
  <c r="R42" i="31"/>
  <c r="Z42" i="31"/>
  <c r="AZ42" i="31" s="1"/>
  <c r="R82" i="31"/>
  <c r="AA98" i="31"/>
  <c r="AB98" i="31"/>
  <c r="Y98" i="31"/>
  <c r="S98" i="31"/>
  <c r="V98" i="31"/>
  <c r="AY98" i="31" s="1"/>
  <c r="W98" i="31"/>
  <c r="R98" i="31"/>
  <c r="P98" i="31"/>
  <c r="Q98" i="31"/>
  <c r="BA98" i="31" s="1"/>
  <c r="U98" i="31"/>
  <c r="Z98" i="31"/>
  <c r="AZ98" i="31" s="1"/>
  <c r="AS98" i="31"/>
  <c r="AF98" i="31" s="1"/>
  <c r="AS114" i="31"/>
  <c r="AF114" i="31" s="1"/>
  <c r="P114" i="31"/>
  <c r="Q114" i="31"/>
  <c r="BA114" i="31" s="1"/>
  <c r="S114" i="31"/>
  <c r="U114" i="31"/>
  <c r="R114" i="31"/>
  <c r="AA114" i="31"/>
  <c r="V114" i="31"/>
  <c r="AY114" i="31" s="1"/>
  <c r="BB114" i="31" s="1"/>
  <c r="AU11" i="31"/>
  <c r="S11" i="31"/>
  <c r="V11" i="31"/>
  <c r="AY11" i="31" s="1"/>
  <c r="P35" i="31"/>
  <c r="Q35" i="31"/>
  <c r="BA35" i="31" s="1"/>
  <c r="AB35" i="31"/>
  <c r="U35" i="31"/>
  <c r="Z35" i="31"/>
  <c r="AZ35" i="31" s="1"/>
  <c r="R35" i="31"/>
  <c r="W35" i="31"/>
  <c r="AU35" i="31"/>
  <c r="AV83" i="31" s="1"/>
  <c r="S35" i="31"/>
  <c r="Y35" i="31"/>
  <c r="V35" i="31"/>
  <c r="AY35" i="31" s="1"/>
  <c r="AA35" i="31"/>
  <c r="BB43" i="31"/>
  <c r="Q82" i="31"/>
  <c r="BA82" i="31" s="1"/>
  <c r="Y90" i="31"/>
  <c r="U90" i="31"/>
  <c r="W90" i="31"/>
  <c r="S90" i="31"/>
  <c r="AA90" i="31"/>
  <c r="AE90" i="31" a="1"/>
  <c r="AE90" i="31" s="1"/>
  <c r="AD90" i="31" s="1"/>
  <c r="AC90" i="31" s="1"/>
  <c r="Q90" i="31"/>
  <c r="BA90" i="31" s="1"/>
  <c r="BB90" i="31" s="1"/>
  <c r="V90" i="31"/>
  <c r="AY90" i="31" s="1"/>
  <c r="P90" i="31"/>
  <c r="R90" i="31"/>
  <c r="AB90" i="31"/>
  <c r="Z90" i="31"/>
  <c r="AZ90" i="31" s="1"/>
  <c r="AU2" i="31"/>
  <c r="AV8" i="31" s="1"/>
  <c r="AA2" i="31"/>
  <c r="U2" i="31"/>
  <c r="P2" i="31"/>
  <c r="S2" i="31"/>
  <c r="Q2" i="31"/>
  <c r="BA2" i="31" s="1"/>
  <c r="Y2" i="31"/>
  <c r="R2" i="31"/>
  <c r="W2" i="31"/>
  <c r="Z2" i="31"/>
  <c r="AZ2" i="31" s="1"/>
  <c r="AB2" i="31"/>
  <c r="V2" i="31"/>
  <c r="AY2" i="31" s="1"/>
  <c r="BB2" i="31" s="1"/>
  <c r="AE2" i="31" a="1"/>
  <c r="AE2" i="31" s="1"/>
  <c r="BB67" i="31"/>
  <c r="BB89" i="31"/>
  <c r="V82" i="31"/>
  <c r="AY82" i="31" s="1"/>
  <c r="AB82" i="31"/>
  <c r="V33" i="31"/>
  <c r="AY33" i="31" s="1"/>
  <c r="W33" i="31"/>
  <c r="AU33" i="31"/>
  <c r="AV11" i="31" s="1"/>
  <c r="S33" i="31"/>
  <c r="AB33" i="31"/>
  <c r="U33" i="31"/>
  <c r="R33" i="31"/>
  <c r="Q33" i="31"/>
  <c r="BA33" i="31" s="1"/>
  <c r="BB33" i="31" s="1"/>
  <c r="Y33" i="31"/>
  <c r="P33" i="31"/>
  <c r="AE33" i="31" a="1"/>
  <c r="AE33" i="31" s="1"/>
  <c r="AA33" i="31"/>
  <c r="Z33" i="31"/>
  <c r="AZ33" i="31" s="1"/>
  <c r="S74" i="31"/>
  <c r="AB74" i="31"/>
  <c r="AA91" i="31"/>
  <c r="P91" i="31"/>
  <c r="S91" i="31"/>
  <c r="Z91" i="31"/>
  <c r="AZ91" i="31" s="1"/>
  <c r="W91" i="31"/>
  <c r="U91" i="31"/>
  <c r="V91" i="31"/>
  <c r="AY91" i="31" s="1"/>
  <c r="R91" i="31"/>
  <c r="AE91" i="31" a="1"/>
  <c r="AE91" i="31" s="1"/>
  <c r="AD91" i="31" s="1"/>
  <c r="AC91" i="31" s="1"/>
  <c r="AB91" i="31"/>
  <c r="Y91" i="31"/>
  <c r="Q91" i="31"/>
  <c r="BA91" i="31" s="1"/>
  <c r="BB91" i="31" s="1"/>
  <c r="Z81" i="31"/>
  <c r="AZ81" i="31" s="1"/>
  <c r="W81" i="31"/>
  <c r="Y81" i="31"/>
  <c r="AE81" i="31" a="1"/>
  <c r="AE81" i="31" s="1"/>
  <c r="U81" i="31"/>
  <c r="AA81" i="31"/>
  <c r="AB81" i="31"/>
  <c r="AE82" i="31" a="1"/>
  <c r="AE82" i="31" s="1"/>
  <c r="AD82" i="31" s="1"/>
  <c r="AC82" i="31" s="1"/>
  <c r="V81" i="31"/>
  <c r="AY81" i="31" s="1"/>
  <c r="Y82" i="31"/>
  <c r="AS121" i="31"/>
  <c r="AF121" i="31" s="1"/>
  <c r="R121" i="31"/>
  <c r="Q121" i="31"/>
  <c r="BA121" i="31" s="1"/>
  <c r="P121" i="31"/>
  <c r="S121" i="31"/>
  <c r="AA121" i="31"/>
  <c r="BB16" i="30"/>
  <c r="Q100" i="30"/>
  <c r="BA100" i="30" s="1"/>
  <c r="BB100" i="30" s="1"/>
  <c r="Y129" i="30"/>
  <c r="AU42" i="30"/>
  <c r="Y42" i="30"/>
  <c r="P42" i="30"/>
  <c r="AB42" i="30"/>
  <c r="S42" i="30"/>
  <c r="Z42" i="30"/>
  <c r="AZ42" i="30" s="1"/>
  <c r="W42" i="30"/>
  <c r="Q42" i="30"/>
  <c r="BA42" i="30" s="1"/>
  <c r="V42" i="30"/>
  <c r="AY42" i="30" s="1"/>
  <c r="AA42" i="30"/>
  <c r="U42" i="30"/>
  <c r="R42" i="30"/>
  <c r="BB14" i="30"/>
  <c r="S38" i="30"/>
  <c r="Z38" i="30"/>
  <c r="AZ38" i="30" s="1"/>
  <c r="U8" i="30"/>
  <c r="AU8" i="30"/>
  <c r="AV7" i="30" s="1"/>
  <c r="W8" i="30"/>
  <c r="Y8" i="30"/>
  <c r="AA8" i="30"/>
  <c r="P8" i="30"/>
  <c r="V8" i="30"/>
  <c r="AY8" i="30" s="1"/>
  <c r="AE8" i="30" a="1"/>
  <c r="AE8" i="30" s="1"/>
  <c r="S8" i="30"/>
  <c r="Z8" i="30"/>
  <c r="AZ8" i="30" s="1"/>
  <c r="AB8" i="30"/>
  <c r="AE129" i="30" a="1"/>
  <c r="AE129" i="30" s="1"/>
  <c r="AD129" i="30" s="1"/>
  <c r="AC129" i="30" s="1"/>
  <c r="AB129" i="30"/>
  <c r="AA129" i="30"/>
  <c r="Q109" i="30"/>
  <c r="BA109" i="30" s="1"/>
  <c r="AS109" i="30"/>
  <c r="AF109" i="30" s="1"/>
  <c r="AB109" i="30"/>
  <c r="Z109" i="30"/>
  <c r="AZ109" i="30" s="1"/>
  <c r="AA109" i="30"/>
  <c r="P109" i="30"/>
  <c r="W109" i="30"/>
  <c r="Y109" i="30"/>
  <c r="S109" i="30"/>
  <c r="R109" i="30"/>
  <c r="V109" i="30"/>
  <c r="AY109" i="30" s="1"/>
  <c r="U109" i="30"/>
  <c r="Z46" i="30"/>
  <c r="AZ46" i="30" s="1"/>
  <c r="U46" i="30"/>
  <c r="AB46" i="30"/>
  <c r="P46" i="30"/>
  <c r="V46" i="30"/>
  <c r="AY46" i="30" s="1"/>
  <c r="S46" i="30"/>
  <c r="W108" i="30"/>
  <c r="V108" i="30"/>
  <c r="AY108" i="30" s="1"/>
  <c r="U108" i="30"/>
  <c r="S108" i="30"/>
  <c r="R108" i="30"/>
  <c r="Z108" i="30"/>
  <c r="AZ108" i="30" s="1"/>
  <c r="P108" i="30"/>
  <c r="Y108" i="30"/>
  <c r="Q108" i="30"/>
  <c r="BA108" i="30" s="1"/>
  <c r="AA108" i="30"/>
  <c r="AB108" i="30"/>
  <c r="AS108" i="30"/>
  <c r="AF108" i="30" s="1"/>
  <c r="AS100" i="30"/>
  <c r="AF100" i="30" s="1"/>
  <c r="Z129" i="30"/>
  <c r="AZ129" i="30" s="1"/>
  <c r="BB129" i="30" s="1"/>
  <c r="S100" i="30"/>
  <c r="P100" i="30"/>
  <c r="R129" i="30"/>
  <c r="P19" i="30"/>
  <c r="U19" i="30"/>
  <c r="W19" i="30"/>
  <c r="S19" i="30"/>
  <c r="Q80" i="30"/>
  <c r="BA80" i="30" s="1"/>
  <c r="S80" i="30"/>
  <c r="Z80" i="30"/>
  <c r="AZ80" i="30" s="1"/>
  <c r="AB80" i="30"/>
  <c r="W80" i="30"/>
  <c r="AS80" i="30"/>
  <c r="AF80" i="30" s="1"/>
  <c r="V80" i="30"/>
  <c r="AY80" i="30" s="1"/>
  <c r="U80" i="30"/>
  <c r="Y98" i="30"/>
  <c r="AE98" i="30" a="1"/>
  <c r="AE98" i="30" s="1"/>
  <c r="AD98" i="30" s="1"/>
  <c r="AC98" i="30" s="1"/>
  <c r="AD121" i="30"/>
  <c r="AC121" i="30" s="1"/>
  <c r="AD119" i="30"/>
  <c r="AC119" i="30" s="1"/>
  <c r="S129" i="30"/>
  <c r="W129" i="30"/>
  <c r="BB38" i="30"/>
  <c r="W41" i="30"/>
  <c r="U41" i="30"/>
  <c r="Q116" i="30"/>
  <c r="BA116" i="30" s="1"/>
  <c r="BB116" i="30" s="1"/>
  <c r="V116" i="30"/>
  <c r="AY116" i="30" s="1"/>
  <c r="Z116" i="30"/>
  <c r="AZ116" i="30" s="1"/>
  <c r="S116" i="30"/>
  <c r="R116" i="30"/>
  <c r="U116" i="30"/>
  <c r="Y116" i="30"/>
  <c r="AB116" i="30"/>
  <c r="W116" i="30"/>
  <c r="AA116" i="30"/>
  <c r="AE116" i="30" a="1"/>
  <c r="AE116" i="30" s="1"/>
  <c r="AD116" i="30" s="1"/>
  <c r="AC116" i="30" s="1"/>
  <c r="P116" i="30"/>
  <c r="U92" i="30"/>
  <c r="V92" i="30"/>
  <c r="AY92" i="30" s="1"/>
  <c r="R92" i="30"/>
  <c r="S92" i="30"/>
  <c r="AS92" i="30"/>
  <c r="AF92" i="30" s="1"/>
  <c r="P92" i="30"/>
  <c r="W92" i="30"/>
  <c r="AB92" i="30"/>
  <c r="Z92" i="30"/>
  <c r="AZ92" i="30" s="1"/>
  <c r="Q92" i="30"/>
  <c r="BA92" i="30" s="1"/>
  <c r="AA92" i="30"/>
  <c r="Y92" i="30"/>
  <c r="U32" i="30"/>
  <c r="AU32" i="30"/>
  <c r="AV90" i="30" s="1"/>
  <c r="Y32" i="30"/>
  <c r="AB32" i="30"/>
  <c r="Z32" i="30"/>
  <c r="AZ32" i="30" s="1"/>
  <c r="S32" i="30"/>
  <c r="R32" i="30"/>
  <c r="AA32" i="30"/>
  <c r="W32" i="30"/>
  <c r="V32" i="30"/>
  <c r="AY32" i="30" s="1"/>
  <c r="BB32" i="30" s="1"/>
  <c r="P32" i="30"/>
  <c r="Q32" i="30"/>
  <c r="BA32" i="30" s="1"/>
  <c r="U129" i="30"/>
  <c r="AS129" i="30"/>
  <c r="AF129" i="30" s="1"/>
  <c r="Q33" i="30"/>
  <c r="BA33" i="30" s="1"/>
  <c r="U33" i="30"/>
  <c r="V33" i="30"/>
  <c r="AY33" i="30" s="1"/>
  <c r="BB33" i="30" s="1"/>
  <c r="AA33" i="30"/>
  <c r="R33" i="30"/>
  <c r="W33" i="30"/>
  <c r="Y33" i="30"/>
  <c r="S33" i="30"/>
  <c r="AB33" i="30"/>
  <c r="Z33" i="30"/>
  <c r="AZ33" i="30" s="1"/>
  <c r="P33" i="30"/>
  <c r="AU33" i="30"/>
  <c r="R49" i="30"/>
  <c r="Q49" i="30"/>
  <c r="BA49" i="30" s="1"/>
  <c r="P49" i="30"/>
  <c r="AU49" i="30"/>
  <c r="U49" i="30"/>
  <c r="S49" i="30"/>
  <c r="Z49" i="30"/>
  <c r="AZ49" i="30" s="1"/>
  <c r="Z64" i="30"/>
  <c r="AZ64" i="30" s="1"/>
  <c r="BB64" i="30" s="1"/>
  <c r="S64" i="30"/>
  <c r="Y64" i="30"/>
  <c r="Q64" i="30"/>
  <c r="BA64" i="30" s="1"/>
  <c r="R23" i="30"/>
  <c r="Q23" i="30"/>
  <c r="BA23" i="30" s="1"/>
  <c r="BB23" i="30" s="1"/>
  <c r="P23" i="30"/>
  <c r="U23" i="30"/>
  <c r="AA23" i="30"/>
  <c r="Y23" i="30"/>
  <c r="W23" i="30"/>
  <c r="Z23" i="30"/>
  <c r="AZ23" i="30" s="1"/>
  <c r="AB23" i="30"/>
  <c r="AE23" i="30" a="1"/>
  <c r="AE23" i="30" s="1"/>
  <c r="V23" i="30"/>
  <c r="AY23" i="30" s="1"/>
  <c r="V83" i="30"/>
  <c r="AY83" i="30" s="1"/>
  <c r="U83" i="30"/>
  <c r="S83" i="30"/>
  <c r="AE83" i="30" a="1"/>
  <c r="AE83" i="30" s="1"/>
  <c r="AD83" i="30" s="1"/>
  <c r="AC83" i="30" s="1"/>
  <c r="AA83" i="30"/>
  <c r="R83" i="30"/>
  <c r="W83" i="30"/>
  <c r="Q83" i="30"/>
  <c r="BA83" i="30" s="1"/>
  <c r="BB83" i="30" s="1"/>
  <c r="Y83" i="30"/>
  <c r="AB83" i="30"/>
  <c r="Z83" i="30"/>
  <c r="AZ83" i="30" s="1"/>
  <c r="P83" i="30"/>
  <c r="AU31" i="30"/>
  <c r="P31" i="30"/>
  <c r="AB31" i="30"/>
  <c r="AE32" i="30" a="1"/>
  <c r="AE32" i="30" s="1"/>
  <c r="AD32" i="30" s="1"/>
  <c r="AC32" i="30" s="1"/>
  <c r="BB49" i="30"/>
  <c r="BB106" i="30"/>
  <c r="AB34" i="30"/>
  <c r="AA34" i="30"/>
  <c r="Z34" i="30"/>
  <c r="AZ34" i="30" s="1"/>
  <c r="W34" i="30"/>
  <c r="R34" i="30"/>
  <c r="S34" i="30"/>
  <c r="U34" i="30"/>
  <c r="AU34" i="30"/>
  <c r="Y34" i="30"/>
  <c r="AE34" i="30" a="1"/>
  <c r="AE34" i="30" s="1"/>
  <c r="Q34" i="30"/>
  <c r="BA34" i="30" s="1"/>
  <c r="BB34" i="30" s="1"/>
  <c r="V34" i="30"/>
  <c r="AY34" i="30" s="1"/>
  <c r="P34" i="30"/>
  <c r="U9" i="30"/>
  <c r="Z9" i="30"/>
  <c r="AZ9" i="30" s="1"/>
  <c r="Y9" i="30"/>
  <c r="S9" i="30"/>
  <c r="AA9" i="30"/>
  <c r="S76" i="28"/>
  <c r="AA44" i="28"/>
  <c r="BB41" i="28"/>
  <c r="Z72" i="28"/>
  <c r="AZ72" i="28" s="1"/>
  <c r="AA72" i="28"/>
  <c r="P72" i="28"/>
  <c r="Y72" i="28"/>
  <c r="S78" i="28"/>
  <c r="R78" i="28"/>
  <c r="U64" i="28"/>
  <c r="AE64" i="28" a="1"/>
  <c r="AE64" i="28" s="1"/>
  <c r="AA64" i="28"/>
  <c r="W64" i="28"/>
  <c r="AB64" i="28"/>
  <c r="Z64" i="28"/>
  <c r="AZ64" i="28" s="1"/>
  <c r="S64" i="28"/>
  <c r="AU64" i="28"/>
  <c r="Y64" i="28"/>
  <c r="P76" i="28"/>
  <c r="R44" i="28"/>
  <c r="AE44" i="28" a="1"/>
  <c r="AE44" i="28" s="1"/>
  <c r="R127" i="28"/>
  <c r="Y127" i="28"/>
  <c r="S127" i="28"/>
  <c r="P127" i="28"/>
  <c r="W127" i="28"/>
  <c r="Z14" i="28"/>
  <c r="AZ14" i="28" s="1"/>
  <c r="Q14" i="28"/>
  <c r="BA14" i="28" s="1"/>
  <c r="BB14" i="28" s="1"/>
  <c r="R14" i="28"/>
  <c r="AB14" i="28"/>
  <c r="AE14" i="28" a="1"/>
  <c r="AE14" i="28" s="1"/>
  <c r="S14" i="28"/>
  <c r="W14" i="28"/>
  <c r="U14" i="28"/>
  <c r="Y14" i="28"/>
  <c r="V14" i="28"/>
  <c r="AY14" i="28" s="1"/>
  <c r="AU14" i="28"/>
  <c r="P14" i="28"/>
  <c r="AA14" i="28"/>
  <c r="W76" i="28"/>
  <c r="Q44" i="28"/>
  <c r="BA44" i="28" s="1"/>
  <c r="BB44" i="28" s="1"/>
  <c r="P44" i="28"/>
  <c r="AA90" i="28"/>
  <c r="Z90" i="28"/>
  <c r="AZ90" i="28" s="1"/>
  <c r="P90" i="28"/>
  <c r="AE90" i="28" a="1"/>
  <c r="AE90" i="28" s="1"/>
  <c r="AD90" i="28" s="1"/>
  <c r="AC90" i="28" s="1"/>
  <c r="R90" i="28"/>
  <c r="Q90" i="28"/>
  <c r="BA90" i="28" s="1"/>
  <c r="BB90" i="28" s="1"/>
  <c r="Y90" i="28"/>
  <c r="Z11" i="28"/>
  <c r="AZ11" i="28" s="1"/>
  <c r="V11" i="28"/>
  <c r="AY11" i="28" s="1"/>
  <c r="AU11" i="28"/>
  <c r="U11" i="28"/>
  <c r="AA11" i="28"/>
  <c r="AE11" i="28" a="1"/>
  <c r="AE11" i="28" s="1"/>
  <c r="AB11" i="28"/>
  <c r="R11" i="28"/>
  <c r="Q11" i="28"/>
  <c r="BA11" i="28" s="1"/>
  <c r="BB11" i="28" s="1"/>
  <c r="W11" i="28"/>
  <c r="Y11" i="28"/>
  <c r="S11" i="28"/>
  <c r="P11" i="28"/>
  <c r="Y74" i="28"/>
  <c r="Z76" i="28"/>
  <c r="AZ76" i="28" s="1"/>
  <c r="Z44" i="28"/>
  <c r="AZ44" i="28" s="1"/>
  <c r="Y44" i="28"/>
  <c r="V115" i="28"/>
  <c r="AY115" i="28" s="1"/>
  <c r="BB114" i="28"/>
  <c r="Z22" i="28"/>
  <c r="AZ22" i="28" s="1"/>
  <c r="U22" i="28"/>
  <c r="S74" i="28"/>
  <c r="Y76" i="28"/>
  <c r="S44" i="28"/>
  <c r="U44" i="28"/>
  <c r="P115" i="28"/>
  <c r="S25" i="28"/>
  <c r="W25" i="28"/>
  <c r="R25" i="28"/>
  <c r="AA25" i="28"/>
  <c r="AB76" i="28"/>
  <c r="AU44" i="28"/>
  <c r="BB72" i="28"/>
  <c r="AA95" i="28"/>
  <c r="V95" i="28"/>
  <c r="AY95" i="28" s="1"/>
  <c r="R95" i="28"/>
  <c r="AB95" i="28"/>
  <c r="P95" i="28"/>
  <c r="Z95" i="28"/>
  <c r="AZ95" i="28" s="1"/>
  <c r="W95" i="28"/>
  <c r="AE95" i="28" a="1"/>
  <c r="AE95" i="28" s="1"/>
  <c r="AD95" i="28" s="1"/>
  <c r="AC95" i="28" s="1"/>
  <c r="Y95" i="28"/>
  <c r="Q95" i="28"/>
  <c r="BA95" i="28" s="1"/>
  <c r="BB95" i="28" s="1"/>
  <c r="U95" i="28"/>
  <c r="S95" i="28"/>
  <c r="V44" i="28"/>
  <c r="AY44" i="28" s="1"/>
  <c r="BB22" i="28"/>
  <c r="Q117" i="28"/>
  <c r="BA117" i="28" s="1"/>
  <c r="P117" i="28"/>
  <c r="S117" i="28"/>
  <c r="U117" i="28"/>
  <c r="R117" i="28"/>
  <c r="AA117" i="28"/>
  <c r="P67" i="28"/>
  <c r="R67" i="28"/>
  <c r="Q67" i="28"/>
  <c r="BA67" i="28" s="1"/>
  <c r="AB67" i="28"/>
  <c r="AA67" i="28"/>
  <c r="V67" i="28"/>
  <c r="AY67" i="28" s="1"/>
  <c r="BB67" i="28" s="1"/>
  <c r="AU3" i="28"/>
  <c r="Q3" i="28"/>
  <c r="BA3" i="28" s="1"/>
  <c r="V3" i="28"/>
  <c r="AY3" i="28" s="1"/>
  <c r="BB3" i="28" s="1"/>
  <c r="S3" i="28"/>
  <c r="AA3" i="28"/>
  <c r="R3" i="28"/>
  <c r="BB39" i="47"/>
  <c r="BB107" i="42"/>
  <c r="BB56" i="28"/>
  <c r="BB59" i="42"/>
  <c r="BB55" i="47"/>
  <c r="BB117" i="45"/>
  <c r="BB12" i="46"/>
  <c r="BB76" i="46"/>
  <c r="BB70" i="43"/>
  <c r="BB55" i="43"/>
  <c r="BB93" i="44"/>
  <c r="BB66" i="47"/>
  <c r="BB101" i="45"/>
  <c r="BB37" i="43"/>
  <c r="BB15" i="42"/>
  <c r="BB124" i="42"/>
  <c r="BB85" i="43"/>
  <c r="BB114" i="55"/>
  <c r="BB100" i="47"/>
  <c r="BB113" i="44"/>
  <c r="BB87" i="53"/>
  <c r="BB65" i="44"/>
  <c r="BB24" i="59"/>
  <c r="BB73" i="47"/>
  <c r="BB50" i="45"/>
  <c r="BB85" i="45"/>
  <c r="BB116" i="45"/>
  <c r="BB99" i="43"/>
  <c r="BB103" i="47"/>
  <c r="BB83" i="47"/>
  <c r="BB25" i="39"/>
  <c r="BB111" i="48"/>
  <c r="BB112" i="48"/>
  <c r="BB92" i="48"/>
  <c r="BB87" i="45"/>
  <c r="BB96" i="46"/>
  <c r="BB94" i="44"/>
  <c r="BB95" i="44"/>
  <c r="BB95" i="42"/>
  <c r="BB123" i="44"/>
  <c r="BB107" i="44"/>
  <c r="BB51" i="55"/>
  <c r="BB3" i="31"/>
  <c r="BB9" i="49"/>
  <c r="BB37" i="48"/>
  <c r="BB25" i="28"/>
  <c r="BB78" i="52"/>
  <c r="BB60" i="50"/>
  <c r="BB39" i="49"/>
  <c r="BB40" i="53"/>
  <c r="BB35" i="53"/>
  <c r="BB65" i="48"/>
  <c r="BB38" i="47"/>
  <c r="BB87" i="37"/>
  <c r="BB17" i="30"/>
  <c r="BB78" i="12"/>
  <c r="BB18" i="55"/>
  <c r="BB66" i="49"/>
  <c r="BB63" i="48"/>
  <c r="BB114" i="38"/>
  <c r="BB12" i="34"/>
  <c r="BB76" i="52"/>
  <c r="BB16" i="54"/>
  <c r="BB60" i="52"/>
  <c r="BB39" i="33"/>
  <c r="BB70" i="47"/>
  <c r="BB104" i="42"/>
  <c r="BB24" i="39"/>
  <c r="BB104" i="37"/>
  <c r="BB59" i="56"/>
  <c r="BB49" i="50"/>
  <c r="BB44" i="44"/>
  <c r="BB5" i="59"/>
  <c r="BB56" i="59"/>
  <c r="BB81" i="47"/>
  <c r="BB59" i="44"/>
  <c r="BB52" i="35"/>
  <c r="BB40" i="31"/>
  <c r="BB31" i="35"/>
  <c r="BB65" i="31"/>
  <c r="BB3" i="55"/>
  <c r="BB77" i="45"/>
  <c r="BB90" i="41"/>
  <c r="BB107" i="34"/>
  <c r="BB13" i="44"/>
  <c r="BB11" i="42"/>
  <c r="BB38" i="43"/>
  <c r="BB9" i="37"/>
  <c r="BB37" i="33"/>
  <c r="BB48" i="34"/>
  <c r="BB45" i="52"/>
  <c r="BB25" i="53"/>
  <c r="BB44" i="36"/>
  <c r="BB64" i="48"/>
  <c r="BB9" i="59"/>
  <c r="BB61" i="47"/>
  <c r="BB2" i="33"/>
  <c r="BB74" i="52"/>
  <c r="BB74" i="56"/>
  <c r="BB58" i="52"/>
  <c r="BB68" i="59"/>
  <c r="BB105" i="41"/>
  <c r="BB74" i="39"/>
  <c r="BB63" i="38"/>
  <c r="BB53" i="35"/>
  <c r="BB54" i="12"/>
  <c r="BB64" i="58"/>
  <c r="BB67" i="47"/>
  <c r="BB128" i="47"/>
  <c r="BB10" i="36"/>
  <c r="BB15" i="36"/>
  <c r="BB37" i="35"/>
  <c r="BB49" i="56"/>
  <c r="BB71" i="47"/>
  <c r="BB56" i="47"/>
  <c r="BB41" i="47"/>
  <c r="BB70" i="45"/>
  <c r="BB56" i="45"/>
  <c r="BB62" i="46"/>
  <c r="BB11" i="46"/>
  <c r="BB73" i="43"/>
  <c r="BB121" i="43"/>
  <c r="BB109" i="42"/>
  <c r="BB128" i="44"/>
  <c r="BB7" i="49"/>
  <c r="BB40" i="28"/>
  <c r="BB30" i="48"/>
  <c r="BB11" i="48"/>
  <c r="BB68" i="47"/>
  <c r="BB74" i="46"/>
  <c r="BB48" i="46"/>
  <c r="BB30" i="44"/>
  <c r="BB58" i="44"/>
  <c r="BB14" i="42"/>
  <c r="BB126" i="35"/>
  <c r="BB40" i="32"/>
  <c r="BB42" i="44"/>
  <c r="BB69" i="47"/>
  <c r="BB123" i="42"/>
  <c r="BB98" i="45"/>
  <c r="BB114" i="45"/>
  <c r="BB111" i="36"/>
  <c r="BB54" i="35"/>
  <c r="BB28" i="42"/>
  <c r="BB75" i="12"/>
  <c r="BB34" i="28"/>
  <c r="BB64" i="46"/>
  <c r="BB43" i="48"/>
  <c r="BB77" i="46"/>
  <c r="BB14" i="44"/>
  <c r="BB8" i="43"/>
  <c r="BB11" i="30"/>
  <c r="BB13" i="42"/>
  <c r="BB3" i="36"/>
  <c r="BB19" i="45"/>
  <c r="BB60" i="44"/>
  <c r="BB118" i="31"/>
  <c r="BB81" i="44"/>
  <c r="BB46" i="42"/>
  <c r="BB27" i="42"/>
  <c r="BB85" i="41"/>
  <c r="BB77" i="48"/>
  <c r="BB7" i="43"/>
  <c r="BB78" i="46"/>
  <c r="BB44" i="40"/>
  <c r="BB15" i="48"/>
  <c r="BB10" i="48"/>
  <c r="BB20" i="47"/>
  <c r="BB69" i="45"/>
  <c r="BB32" i="46"/>
  <c r="BB75" i="44"/>
  <c r="BB21" i="43"/>
  <c r="BB77" i="42"/>
  <c r="BB17" i="42"/>
  <c r="BB111" i="44"/>
  <c r="BB5" i="37"/>
  <c r="BB64" i="42"/>
  <c r="BB45" i="48"/>
  <c r="BB18" i="45"/>
  <c r="BB40" i="43"/>
  <c r="BB3" i="43"/>
  <c r="BB88" i="33"/>
  <c r="BB105" i="47"/>
  <c r="BB48" i="28"/>
  <c r="BB54" i="28"/>
  <c r="BB79" i="12"/>
  <c r="BB121" i="35"/>
  <c r="BB40" i="33"/>
  <c r="BB100" i="31"/>
  <c r="BB61" i="32"/>
  <c r="BB69" i="39"/>
  <c r="BB4" i="39"/>
  <c r="BB47" i="38"/>
  <c r="BB108" i="38"/>
  <c r="BB129" i="36"/>
  <c r="BB92" i="36"/>
  <c r="BB74" i="36"/>
  <c r="BB107" i="36"/>
  <c r="BB80" i="36"/>
  <c r="BB14" i="36"/>
  <c r="BB56" i="35"/>
  <c r="BB69" i="35"/>
  <c r="BB105" i="35"/>
  <c r="BB60" i="32"/>
  <c r="BB83" i="28"/>
  <c r="BB98" i="28"/>
  <c r="BB63" i="34"/>
  <c r="BB57" i="37"/>
  <c r="BB21" i="41"/>
  <c r="BB29" i="40"/>
  <c r="BB118" i="39"/>
  <c r="BB81" i="36"/>
  <c r="BB4" i="35"/>
  <c r="BB26" i="34"/>
  <c r="BB58" i="34"/>
  <c r="BB62" i="34"/>
  <c r="BB49" i="34"/>
  <c r="BB6" i="33"/>
  <c r="BB44" i="32"/>
  <c r="BB116" i="31"/>
  <c r="BB57" i="33"/>
  <c r="BB120" i="28"/>
  <c r="BB19" i="31"/>
  <c r="BB50" i="37"/>
  <c r="BB87" i="31"/>
  <c r="BB19" i="28"/>
  <c r="BB45" i="12"/>
  <c r="BB68" i="35"/>
  <c r="BB66" i="28"/>
  <c r="BB55" i="28"/>
  <c r="BB61" i="36"/>
  <c r="BB119" i="31"/>
  <c r="BB37" i="41"/>
  <c r="BB35" i="37"/>
  <c r="BB93" i="32"/>
  <c r="BB34" i="35"/>
  <c r="BB68" i="39"/>
  <c r="BB13" i="38"/>
  <c r="BB106" i="36"/>
  <c r="BB52" i="33"/>
  <c r="BB121" i="31"/>
  <c r="BB25" i="31"/>
  <c r="BB27" i="30"/>
  <c r="BB95" i="30"/>
  <c r="BB62" i="12"/>
  <c r="BB74" i="12"/>
  <c r="BB21" i="28"/>
  <c r="BB30" i="12"/>
  <c r="BB5" i="41"/>
  <c r="BB84" i="41"/>
  <c r="BB103" i="41"/>
  <c r="BB63" i="40"/>
  <c r="BB74" i="40"/>
  <c r="BB39" i="39"/>
  <c r="BB98" i="39"/>
  <c r="BB107" i="38"/>
  <c r="BB79" i="38"/>
  <c r="BB83" i="35"/>
  <c r="BB42" i="34"/>
  <c r="BB83" i="33"/>
  <c r="BB38" i="33"/>
  <c r="BB103" i="31"/>
  <c r="BB70" i="31"/>
  <c r="BB77" i="30"/>
  <c r="BB43" i="12"/>
  <c r="BB70" i="41"/>
  <c r="BB115" i="39"/>
  <c r="BB117" i="28"/>
  <c r="BB10" i="34"/>
  <c r="BB120" i="35"/>
  <c r="BB31" i="30"/>
  <c r="BB126" i="38"/>
  <c r="BB81" i="38"/>
  <c r="BB29" i="38"/>
  <c r="BB45" i="38"/>
  <c r="BB96" i="36"/>
  <c r="BB104" i="35"/>
  <c r="BB25" i="35"/>
  <c r="BB86" i="33"/>
  <c r="BB97" i="32"/>
  <c r="BB46" i="32"/>
  <c r="BB84" i="31"/>
  <c r="BB39" i="31"/>
  <c r="BB61" i="30"/>
  <c r="BB32" i="12"/>
  <c r="BB9" i="39"/>
  <c r="BB48" i="36"/>
  <c r="BB62" i="30"/>
  <c r="BB88" i="41"/>
  <c r="BB117" i="41"/>
  <c r="BB123" i="40"/>
  <c r="BB14" i="40"/>
  <c r="BB106" i="40"/>
  <c r="BB43" i="40"/>
  <c r="BB107" i="40"/>
  <c r="BB125" i="40"/>
  <c r="BB81" i="40"/>
  <c r="BB108" i="40"/>
  <c r="BB113" i="38"/>
  <c r="BB129" i="38"/>
  <c r="BB39" i="37"/>
  <c r="BB113" i="36"/>
  <c r="BB70" i="35"/>
  <c r="BB103" i="35"/>
  <c r="BB24" i="35"/>
  <c r="BB113" i="34"/>
  <c r="BB125" i="34"/>
  <c r="BB49" i="32"/>
  <c r="BB47" i="32"/>
  <c r="BB95" i="32"/>
  <c r="BB4" i="31"/>
  <c r="BB47" i="30"/>
  <c r="BB86" i="28"/>
  <c r="BB69" i="28"/>
  <c r="BB91" i="40"/>
  <c r="BB96" i="12"/>
  <c r="BB110" i="12"/>
  <c r="BB36" i="37"/>
  <c r="BB8" i="31"/>
  <c r="BB72" i="41"/>
  <c r="BB94" i="40"/>
  <c r="BB58" i="40"/>
  <c r="BB11" i="40"/>
  <c r="BB42" i="38"/>
  <c r="BB49" i="36"/>
  <c r="BB72" i="35"/>
  <c r="BB39" i="35"/>
  <c r="BB9" i="35"/>
  <c r="BB77" i="34"/>
  <c r="BB43" i="34"/>
  <c r="BB85" i="33"/>
  <c r="BB96" i="32"/>
  <c r="BB53" i="31"/>
  <c r="BB73" i="31"/>
  <c r="BB51" i="31"/>
  <c r="BB101" i="28"/>
  <c r="BB42" i="36"/>
  <c r="BB52" i="31"/>
  <c r="BB51" i="28"/>
  <c r="BB11" i="38"/>
  <c r="BB102" i="35"/>
  <c r="BB103" i="33"/>
  <c r="BB54" i="41"/>
  <c r="BB60" i="40"/>
  <c r="BB44" i="12"/>
  <c r="BB6" i="41"/>
  <c r="BB10" i="40"/>
  <c r="BB6" i="39"/>
  <c r="BB57" i="39"/>
  <c r="BB90" i="38"/>
  <c r="BB3" i="37"/>
  <c r="BB32" i="34"/>
  <c r="BB53" i="33"/>
  <c r="BB63" i="30"/>
  <c r="BB65" i="30"/>
  <c r="P55" i="12"/>
  <c r="W89" i="12"/>
  <c r="BB93" i="12"/>
  <c r="BB118" i="12"/>
  <c r="U68" i="12"/>
  <c r="BB68" i="12"/>
  <c r="P40" i="12"/>
  <c r="BB40" i="12"/>
  <c r="BB92" i="12"/>
  <c r="AY2" i="12"/>
  <c r="AU2" i="12"/>
  <c r="AV64" i="12" s="1"/>
  <c r="AZ2" i="12"/>
  <c r="AE2" i="12" a="1"/>
  <c r="AE2" i="12" s="1"/>
  <c r="BA2" i="12"/>
  <c r="BB2" i="12" s="1"/>
  <c r="BB100" i="12"/>
  <c r="BB67" i="12"/>
  <c r="BB123" i="12"/>
  <c r="AE47" i="12" a="1"/>
  <c r="AE47" i="12" s="1"/>
  <c r="AD47" i="12" s="1"/>
  <c r="AC47" i="12" s="1"/>
  <c r="AE13" i="12" a="1"/>
  <c r="AE13" i="12" s="1"/>
  <c r="AD13" i="12" s="1"/>
  <c r="AC13" i="12" s="1"/>
  <c r="BB104" i="12"/>
  <c r="BB83" i="12"/>
  <c r="BB115" i="12"/>
  <c r="BB87" i="12"/>
  <c r="BB8" i="12"/>
  <c r="BB88" i="12"/>
  <c r="BB114" i="12"/>
  <c r="AZ114" i="12"/>
  <c r="AE114" i="12" a="1"/>
  <c r="AE114" i="12" s="1"/>
  <c r="AZ106" i="12"/>
  <c r="AS106" i="12"/>
  <c r="AF106" i="12" s="1"/>
  <c r="BA106" i="12"/>
  <c r="AY106" i="12"/>
  <c r="U69" i="12"/>
  <c r="BB18" i="12"/>
  <c r="BB122" i="12"/>
  <c r="Z23" i="12"/>
  <c r="AZ23" i="12" s="1"/>
  <c r="P23" i="12"/>
  <c r="AU23" i="12"/>
  <c r="S23" i="12"/>
  <c r="AE23" i="12" a="1"/>
  <c r="AE23" i="12" s="1"/>
  <c r="W23" i="12"/>
  <c r="V23" i="12"/>
  <c r="AY23" i="12" s="1"/>
  <c r="R23" i="12"/>
  <c r="U23" i="12"/>
  <c r="Q23" i="12"/>
  <c r="BA23" i="12" s="1"/>
  <c r="BB23" i="12" s="1"/>
  <c r="Y23" i="12"/>
  <c r="V107" i="12"/>
  <c r="AY107" i="12" s="1"/>
  <c r="P107" i="12"/>
  <c r="Z107" i="12"/>
  <c r="AZ107" i="12" s="1"/>
  <c r="AB107" i="12"/>
  <c r="W86" i="12"/>
  <c r="Q116" i="12"/>
  <c r="BA116" i="12" s="1"/>
  <c r="BB116" i="12" s="1"/>
  <c r="BB24" i="12"/>
  <c r="BB77" i="12"/>
  <c r="S77" i="12"/>
  <c r="BB119" i="12"/>
  <c r="BB56" i="12"/>
  <c r="AS120" i="57"/>
  <c r="AF120" i="57" s="1"/>
  <c r="Y120" i="57"/>
  <c r="S120" i="57"/>
  <c r="AB120" i="57"/>
  <c r="Q120" i="57"/>
  <c r="BA120" i="57" s="1"/>
  <c r="R120" i="57"/>
  <c r="Z120" i="57"/>
  <c r="AZ120" i="57" s="1"/>
  <c r="AA120" i="57"/>
  <c r="V120" i="57"/>
  <c r="AY120" i="57" s="1"/>
  <c r="W120" i="57"/>
  <c r="P120" i="57"/>
  <c r="U120" i="57"/>
  <c r="R71" i="56"/>
  <c r="Y71" i="56"/>
  <c r="U71" i="56"/>
  <c r="S71" i="56"/>
  <c r="AB71" i="56"/>
  <c r="Z71" i="56"/>
  <c r="AZ71" i="56" s="1"/>
  <c r="Q71" i="56"/>
  <c r="BA71" i="56" s="1"/>
  <c r="BB71" i="56" s="1"/>
  <c r="P71" i="56"/>
  <c r="AA71" i="56"/>
  <c r="W71" i="56"/>
  <c r="V71" i="56"/>
  <c r="AY71" i="56" s="1"/>
  <c r="AE71" i="56" a="1"/>
  <c r="AE71" i="56" s="1"/>
  <c r="P9" i="53"/>
  <c r="AU9" i="53"/>
  <c r="AV22" i="53" s="1"/>
  <c r="Y9" i="53"/>
  <c r="Z9" i="53"/>
  <c r="AZ9" i="53" s="1"/>
  <c r="S9" i="53"/>
  <c r="U9" i="53"/>
  <c r="AB9" i="53"/>
  <c r="R9" i="53"/>
  <c r="AA9" i="53"/>
  <c r="Q9" i="53"/>
  <c r="BA9" i="53" s="1"/>
  <c r="V9" i="53"/>
  <c r="AY9" i="53" s="1"/>
  <c r="BB9" i="53" s="1"/>
  <c r="W9" i="53"/>
  <c r="S17" i="51"/>
  <c r="AU17" i="51"/>
  <c r="AV120" i="51" s="1"/>
  <c r="AB17" i="51"/>
  <c r="R17" i="51"/>
  <c r="Y17" i="51"/>
  <c r="V17" i="51"/>
  <c r="AY17" i="51" s="1"/>
  <c r="W17" i="51"/>
  <c r="AA17" i="51"/>
  <c r="U17" i="51"/>
  <c r="Q17" i="51"/>
  <c r="BA17" i="51" s="1"/>
  <c r="BB17" i="51" s="1"/>
  <c r="AE17" i="51" a="1"/>
  <c r="AE17" i="51" s="1"/>
  <c r="Z17" i="51"/>
  <c r="AZ17" i="51" s="1"/>
  <c r="P109" i="50"/>
  <c r="V109" i="50"/>
  <c r="AY109" i="50" s="1"/>
  <c r="U109" i="50"/>
  <c r="Q109" i="50"/>
  <c r="BA109" i="50" s="1"/>
  <c r="AB109" i="50"/>
  <c r="AS109" i="50"/>
  <c r="AF109" i="50" s="1"/>
  <c r="AA109" i="50"/>
  <c r="W109" i="50"/>
  <c r="S109" i="50"/>
  <c r="Y109" i="50"/>
  <c r="Z109" i="50"/>
  <c r="AZ109" i="50" s="1"/>
  <c r="R109" i="50"/>
  <c r="S22" i="49"/>
  <c r="Z22" i="49"/>
  <c r="AZ22" i="49" s="1"/>
  <c r="P22" i="49"/>
  <c r="V22" i="49"/>
  <c r="AY22" i="49" s="1"/>
  <c r="AU22" i="49"/>
  <c r="AV81" i="49" s="1"/>
  <c r="U22" i="49"/>
  <c r="Y22" i="49"/>
  <c r="AA22" i="49"/>
  <c r="W22" i="49"/>
  <c r="Q22" i="49"/>
  <c r="BA22" i="49" s="1"/>
  <c r="AB22" i="49"/>
  <c r="R22" i="49"/>
  <c r="S104" i="58"/>
  <c r="R104" i="58"/>
  <c r="Q104" i="58"/>
  <c r="BA104" i="58" s="1"/>
  <c r="BB104" i="58" s="1"/>
  <c r="AB104" i="58"/>
  <c r="AE104" i="58" a="1"/>
  <c r="AE104" i="58" s="1"/>
  <c r="Z104" i="58"/>
  <c r="AZ104" i="58" s="1"/>
  <c r="P104" i="58"/>
  <c r="W104" i="58"/>
  <c r="V104" i="58"/>
  <c r="AY104" i="58" s="1"/>
  <c r="U104" i="58"/>
  <c r="AA104" i="58"/>
  <c r="Y104" i="58"/>
  <c r="AB63" i="56"/>
  <c r="P63" i="56"/>
  <c r="AU63" i="56"/>
  <c r="AV52" i="56" s="1"/>
  <c r="U63" i="56"/>
  <c r="S63" i="56"/>
  <c r="AA63" i="56"/>
  <c r="R63" i="56"/>
  <c r="Q63" i="56"/>
  <c r="BA63" i="56" s="1"/>
  <c r="Z63" i="56"/>
  <c r="AZ63" i="56" s="1"/>
  <c r="Y63" i="56"/>
  <c r="V63" i="56"/>
  <c r="AY63" i="56" s="1"/>
  <c r="BB63" i="56" s="1"/>
  <c r="W63" i="56"/>
  <c r="P87" i="55"/>
  <c r="AB87" i="55"/>
  <c r="AS87" i="55"/>
  <c r="AF87" i="55" s="1"/>
  <c r="V87" i="55"/>
  <c r="AY87" i="55" s="1"/>
  <c r="Y87" i="55"/>
  <c r="Z87" i="55"/>
  <c r="AZ87" i="55" s="1"/>
  <c r="R87" i="55"/>
  <c r="W87" i="55"/>
  <c r="U87" i="55"/>
  <c r="Q87" i="55"/>
  <c r="BA87" i="55" s="1"/>
  <c r="R19" i="55"/>
  <c r="W19" i="55"/>
  <c r="Z19" i="55"/>
  <c r="AZ19" i="55" s="1"/>
  <c r="V19" i="55"/>
  <c r="AY19" i="55" s="1"/>
  <c r="BB19" i="55" s="1"/>
  <c r="S19" i="55"/>
  <c r="AU19" i="55"/>
  <c r="AB19" i="55"/>
  <c r="Q19" i="55"/>
  <c r="BA19" i="55" s="1"/>
  <c r="U19" i="55"/>
  <c r="AA19" i="55"/>
  <c r="Y19" i="55"/>
  <c r="P19" i="55"/>
  <c r="AA12" i="53"/>
  <c r="Q12" i="53"/>
  <c r="BA12" i="53" s="1"/>
  <c r="BB12" i="53" s="1"/>
  <c r="U12" i="53"/>
  <c r="Z12" i="53"/>
  <c r="AZ12" i="53" s="1"/>
  <c r="P12" i="53"/>
  <c r="V12" i="53"/>
  <c r="AY12" i="53" s="1"/>
  <c r="AU12" i="53"/>
  <c r="AV101" i="53" s="1"/>
  <c r="AE12" i="53" a="1"/>
  <c r="AE12" i="53" s="1"/>
  <c r="W12" i="53"/>
  <c r="R12" i="53"/>
  <c r="Y12" i="53"/>
  <c r="AB12" i="53"/>
  <c r="S12" i="53"/>
  <c r="AB44" i="52"/>
  <c r="W44" i="52"/>
  <c r="R44" i="52"/>
  <c r="V44" i="52"/>
  <c r="AY44" i="52" s="1"/>
  <c r="AA44" i="52"/>
  <c r="U44" i="52"/>
  <c r="Q44" i="52"/>
  <c r="BA44" i="52" s="1"/>
  <c r="Z44" i="52"/>
  <c r="AZ44" i="52" s="1"/>
  <c r="P44" i="52"/>
  <c r="AU44" i="52"/>
  <c r="S44" i="52"/>
  <c r="Y44" i="52"/>
  <c r="AA89" i="51"/>
  <c r="V89" i="51"/>
  <c r="AY89" i="51" s="1"/>
  <c r="Z89" i="51"/>
  <c r="AZ89" i="51" s="1"/>
  <c r="BB89" i="51" s="1"/>
  <c r="Y89" i="51"/>
  <c r="W89" i="51"/>
  <c r="U89" i="51"/>
  <c r="S89" i="51"/>
  <c r="AS89" i="51"/>
  <c r="AF89" i="51" s="1"/>
  <c r="R89" i="51"/>
  <c r="P89" i="51"/>
  <c r="Q89" i="51"/>
  <c r="BA89" i="51" s="1"/>
  <c r="AB89" i="51"/>
  <c r="AB38" i="49"/>
  <c r="AU38" i="49"/>
  <c r="R38" i="49"/>
  <c r="Y38" i="49"/>
  <c r="Q38" i="49"/>
  <c r="BA38" i="49" s="1"/>
  <c r="W38" i="49"/>
  <c r="AA38" i="49"/>
  <c r="Z38" i="49"/>
  <c r="AZ38" i="49" s="1"/>
  <c r="S38" i="49"/>
  <c r="P38" i="49"/>
  <c r="V38" i="49"/>
  <c r="AY38" i="49" s="1"/>
  <c r="U38" i="49"/>
  <c r="Z52" i="47"/>
  <c r="AZ52" i="47" s="1"/>
  <c r="BB52" i="47" s="1"/>
  <c r="W52" i="47"/>
  <c r="AU52" i="47"/>
  <c r="W102" i="46"/>
  <c r="Z102" i="46"/>
  <c r="AZ102" i="46" s="1"/>
  <c r="P102" i="46"/>
  <c r="Y102" i="46"/>
  <c r="AE102" i="46" a="1"/>
  <c r="AE102" i="46" s="1"/>
  <c r="V102" i="46"/>
  <c r="AY102" i="46" s="1"/>
  <c r="S102" i="46"/>
  <c r="U102" i="46"/>
  <c r="R102" i="46"/>
  <c r="Q102" i="46"/>
  <c r="BA102" i="46" s="1"/>
  <c r="BB102" i="46" s="1"/>
  <c r="AA102" i="46"/>
  <c r="AB102" i="46"/>
  <c r="V125" i="45"/>
  <c r="AY125" i="45" s="1"/>
  <c r="Z125" i="45"/>
  <c r="AZ125" i="45" s="1"/>
  <c r="AE125" i="45" a="1"/>
  <c r="AE125" i="45" s="1"/>
  <c r="S125" i="45"/>
  <c r="W125" i="45"/>
  <c r="Q125" i="45"/>
  <c r="BA125" i="45" s="1"/>
  <c r="BB125" i="45" s="1"/>
  <c r="U125" i="45"/>
  <c r="Y125" i="45"/>
  <c r="R125" i="45"/>
  <c r="P125" i="45"/>
  <c r="AA125" i="45"/>
  <c r="AB125" i="45"/>
  <c r="V42" i="41"/>
  <c r="AY42" i="41" s="1"/>
  <c r="Y42" i="41"/>
  <c r="AB42" i="41"/>
  <c r="U42" i="41"/>
  <c r="W42" i="41"/>
  <c r="S42" i="41"/>
  <c r="AA42" i="41"/>
  <c r="P42" i="41"/>
  <c r="AE42" i="41" a="1"/>
  <c r="AE42" i="41" s="1"/>
  <c r="Q42" i="41"/>
  <c r="BA42" i="41" s="1"/>
  <c r="BB42" i="41" s="1"/>
  <c r="Z42" i="41"/>
  <c r="AZ42" i="41" s="1"/>
  <c r="R42" i="41"/>
  <c r="AU42" i="41"/>
  <c r="P74" i="38"/>
  <c r="Y74" i="38"/>
  <c r="R74" i="38"/>
  <c r="V74" i="38"/>
  <c r="AY74" i="38" s="1"/>
  <c r="BB74" i="38" s="1"/>
  <c r="U74" i="38"/>
  <c r="AA74" i="38"/>
  <c r="S74" i="38"/>
  <c r="AB74" i="38"/>
  <c r="AA97" i="49"/>
  <c r="Y97" i="49"/>
  <c r="Z97" i="49"/>
  <c r="AZ97" i="49" s="1"/>
  <c r="W97" i="49"/>
  <c r="AE97" i="49" a="1"/>
  <c r="AE97" i="49" s="1"/>
  <c r="Q97" i="49"/>
  <c r="BA97" i="49" s="1"/>
  <c r="BB97" i="49" s="1"/>
  <c r="AB97" i="49"/>
  <c r="V97" i="49"/>
  <c r="AY97" i="49" s="1"/>
  <c r="P97" i="49"/>
  <c r="U97" i="49"/>
  <c r="S97" i="49"/>
  <c r="W105" i="47"/>
  <c r="S105" i="47"/>
  <c r="U105" i="47"/>
  <c r="R105" i="47"/>
  <c r="U69" i="44"/>
  <c r="AB69" i="44"/>
  <c r="P69" i="44"/>
  <c r="R69" i="44"/>
  <c r="Y69" i="44"/>
  <c r="S69" i="44"/>
  <c r="AE69" i="44" a="1"/>
  <c r="AE69" i="44" s="1"/>
  <c r="V69" i="44"/>
  <c r="AY69" i="44" s="1"/>
  <c r="AA69" i="44"/>
  <c r="Z69" i="44"/>
  <c r="AZ69" i="44" s="1"/>
  <c r="W69" i="44"/>
  <c r="Q20" i="43"/>
  <c r="BA20" i="43" s="1"/>
  <c r="P20" i="43"/>
  <c r="S20" i="43"/>
  <c r="AB20" i="43"/>
  <c r="V20" i="43"/>
  <c r="AY20" i="43" s="1"/>
  <c r="W20" i="43"/>
  <c r="Y20" i="43"/>
  <c r="AA20" i="43"/>
  <c r="U20" i="43"/>
  <c r="Z20" i="43"/>
  <c r="AZ20" i="43" s="1"/>
  <c r="R51" i="59"/>
  <c r="S51" i="59"/>
  <c r="AA51" i="59"/>
  <c r="AU51" i="59"/>
  <c r="AB51" i="59"/>
  <c r="Y51" i="59"/>
  <c r="P51" i="59"/>
  <c r="W51" i="59"/>
  <c r="U51" i="59"/>
  <c r="Z51" i="59"/>
  <c r="AZ51" i="59" s="1"/>
  <c r="Q51" i="59"/>
  <c r="BA51" i="59" s="1"/>
  <c r="V51" i="59"/>
  <c r="AY51" i="59" s="1"/>
  <c r="Y58" i="49"/>
  <c r="P58" i="49"/>
  <c r="AE58" i="49" a="1"/>
  <c r="AE58" i="49" s="1"/>
  <c r="R58" i="49"/>
  <c r="U58" i="49"/>
  <c r="AA58" i="49"/>
  <c r="V58" i="49"/>
  <c r="AY58" i="49" s="1"/>
  <c r="Q58" i="49"/>
  <c r="BA58" i="49" s="1"/>
  <c r="BB58" i="49" s="1"/>
  <c r="W58" i="49"/>
  <c r="S58" i="49"/>
  <c r="AU58" i="49"/>
  <c r="Z58" i="49"/>
  <c r="AZ58" i="49" s="1"/>
  <c r="AB58" i="49"/>
  <c r="AB46" i="45"/>
  <c r="AA46" i="45"/>
  <c r="AU46" i="45"/>
  <c r="AV109" i="45" s="1"/>
  <c r="AE46" i="45" a="1"/>
  <c r="AE46" i="45" s="1"/>
  <c r="P46" i="45"/>
  <c r="Z46" i="45"/>
  <c r="AZ46" i="45" s="1"/>
  <c r="W46" i="45"/>
  <c r="S46" i="45"/>
  <c r="U46" i="45"/>
  <c r="V46" i="45"/>
  <c r="AY46" i="45" s="1"/>
  <c r="Y46" i="45"/>
  <c r="R46" i="45"/>
  <c r="Q46" i="45"/>
  <c r="BA46" i="45" s="1"/>
  <c r="BB46" i="45" s="1"/>
  <c r="U99" i="45"/>
  <c r="R99" i="45"/>
  <c r="Z99" i="45"/>
  <c r="AZ99" i="45" s="1"/>
  <c r="AS99" i="45"/>
  <c r="AF99" i="45" s="1"/>
  <c r="P99" i="45"/>
  <c r="AA99" i="45"/>
  <c r="AB99" i="45"/>
  <c r="S99" i="45"/>
  <c r="W99" i="45"/>
  <c r="Q99" i="45"/>
  <c r="BA99" i="45" s="1"/>
  <c r="V99" i="45"/>
  <c r="AY99" i="45" s="1"/>
  <c r="Y99" i="45"/>
  <c r="Q109" i="43"/>
  <c r="BA109" i="43" s="1"/>
  <c r="BB109" i="43" s="1"/>
  <c r="S109" i="43"/>
  <c r="Z109" i="43"/>
  <c r="AZ109" i="43" s="1"/>
  <c r="AB109" i="43"/>
  <c r="Y109" i="43"/>
  <c r="W109" i="43"/>
  <c r="V109" i="43"/>
  <c r="AY109" i="43" s="1"/>
  <c r="U109" i="43"/>
  <c r="R109" i="43"/>
  <c r="P109" i="43"/>
  <c r="AA109" i="43"/>
  <c r="AE109" i="43" a="1"/>
  <c r="AE109" i="43" s="1"/>
  <c r="Z115" i="58"/>
  <c r="AZ115" i="58" s="1"/>
  <c r="AE115" i="58" a="1"/>
  <c r="AE115" i="58" s="1"/>
  <c r="AD115" i="58" s="1"/>
  <c r="AC115" i="58" s="1"/>
  <c r="P115" i="58"/>
  <c r="Y115" i="58"/>
  <c r="W115" i="58"/>
  <c r="AA115" i="58"/>
  <c r="S115" i="58"/>
  <c r="V115" i="58"/>
  <c r="AY115" i="58" s="1"/>
  <c r="AB115" i="58"/>
  <c r="U115" i="58"/>
  <c r="R115" i="58"/>
  <c r="Q115" i="58"/>
  <c r="BA115" i="58" s="1"/>
  <c r="BB115" i="58" s="1"/>
  <c r="Y106" i="55"/>
  <c r="V106" i="55"/>
  <c r="AY106" i="55" s="1"/>
  <c r="AB106" i="55"/>
  <c r="U106" i="55"/>
  <c r="R106" i="55"/>
  <c r="S106" i="55"/>
  <c r="Z106" i="55"/>
  <c r="AZ106" i="55" s="1"/>
  <c r="Q106" i="55"/>
  <c r="BA106" i="55" s="1"/>
  <c r="BB106" i="55" s="1"/>
  <c r="P106" i="55"/>
  <c r="W106" i="55"/>
  <c r="AA106" i="55"/>
  <c r="AE106" i="55" a="1"/>
  <c r="AE106" i="55" s="1"/>
  <c r="AD106" i="55" s="1"/>
  <c r="AC106" i="55" s="1"/>
  <c r="Q83" i="50"/>
  <c r="BA83" i="50" s="1"/>
  <c r="BB83" i="50" s="1"/>
  <c r="Z83" i="50"/>
  <c r="AZ83" i="50" s="1"/>
  <c r="S83" i="50"/>
  <c r="P83" i="50"/>
  <c r="V83" i="50"/>
  <c r="AY83" i="50" s="1"/>
  <c r="AE83" i="50" a="1"/>
  <c r="AE83" i="50" s="1"/>
  <c r="W83" i="50"/>
  <c r="AB83" i="50"/>
  <c r="U83" i="50"/>
  <c r="R83" i="50"/>
  <c r="Y83" i="50"/>
  <c r="AA83" i="50"/>
  <c r="Z108" i="48"/>
  <c r="AZ108" i="48" s="1"/>
  <c r="BB108" i="48" s="1"/>
  <c r="S108" i="48"/>
  <c r="AB108" i="48"/>
  <c r="R108" i="48"/>
  <c r="Q108" i="48"/>
  <c r="BA108" i="48" s="1"/>
  <c r="P108" i="48"/>
  <c r="AS108" i="48"/>
  <c r="AF108" i="48" s="1"/>
  <c r="AA108" i="48"/>
  <c r="Q102" i="44"/>
  <c r="BA102" i="44" s="1"/>
  <c r="BB102" i="44" s="1"/>
  <c r="W99" i="41"/>
  <c r="P99" i="41"/>
  <c r="Y99" i="41"/>
  <c r="V99" i="41"/>
  <c r="AY99" i="41" s="1"/>
  <c r="AB99" i="41"/>
  <c r="R99" i="41"/>
  <c r="AA99" i="41"/>
  <c r="Z99" i="41"/>
  <c r="AZ99" i="41" s="1"/>
  <c r="Q99" i="41"/>
  <c r="BA99" i="41" s="1"/>
  <c r="U99" i="41"/>
  <c r="AS99" i="41"/>
  <c r="AF99" i="41" s="1"/>
  <c r="S99" i="41"/>
  <c r="AA102" i="40"/>
  <c r="S102" i="40"/>
  <c r="W102" i="40"/>
  <c r="AE102" i="40" a="1"/>
  <c r="AE102" i="40" s="1"/>
  <c r="Y102" i="40"/>
  <c r="V102" i="40"/>
  <c r="AY102" i="40" s="1"/>
  <c r="Z102" i="40"/>
  <c r="AZ102" i="40" s="1"/>
  <c r="R102" i="40"/>
  <c r="AA99" i="59"/>
  <c r="S99" i="59"/>
  <c r="AB99" i="59"/>
  <c r="U99" i="59"/>
  <c r="Q99" i="59"/>
  <c r="BA99" i="59" s="1"/>
  <c r="W99" i="59"/>
  <c r="Y99" i="59"/>
  <c r="Z99" i="59"/>
  <c r="AZ99" i="59" s="1"/>
  <c r="BB99" i="59" s="1"/>
  <c r="V99" i="59"/>
  <c r="AY99" i="59" s="1"/>
  <c r="P99" i="59"/>
  <c r="R99" i="59"/>
  <c r="AS99" i="59"/>
  <c r="AF99" i="59" s="1"/>
  <c r="Z69" i="57"/>
  <c r="AZ69" i="57" s="1"/>
  <c r="P69" i="57"/>
  <c r="Y69" i="57"/>
  <c r="W69" i="57"/>
  <c r="V69" i="57"/>
  <c r="AY69" i="57" s="1"/>
  <c r="U69" i="57"/>
  <c r="R69" i="57"/>
  <c r="S69" i="57"/>
  <c r="AB69" i="57"/>
  <c r="R111" i="56"/>
  <c r="AB111" i="56"/>
  <c r="Y111" i="56"/>
  <c r="P111" i="56"/>
  <c r="AA111" i="56"/>
  <c r="W111" i="56"/>
  <c r="V111" i="56"/>
  <c r="AY111" i="56" s="1"/>
  <c r="AS111" i="56"/>
  <c r="AF111" i="56" s="1"/>
  <c r="U111" i="56"/>
  <c r="Z111" i="56"/>
  <c r="AZ111" i="56" s="1"/>
  <c r="S111" i="56"/>
  <c r="Q111" i="56"/>
  <c r="BA111" i="56" s="1"/>
  <c r="R72" i="53"/>
  <c r="U72" i="53"/>
  <c r="P72" i="53"/>
  <c r="Q72" i="53"/>
  <c r="BA72" i="53" s="1"/>
  <c r="Z72" i="53"/>
  <c r="AZ72" i="53" s="1"/>
  <c r="W72" i="53"/>
  <c r="AB72" i="53"/>
  <c r="AA72" i="53"/>
  <c r="Y72" i="53"/>
  <c r="V72" i="53"/>
  <c r="AY72" i="53" s="1"/>
  <c r="S72" i="53"/>
  <c r="AA35" i="49"/>
  <c r="S35" i="49"/>
  <c r="Y35" i="49"/>
  <c r="W35" i="49"/>
  <c r="V35" i="49"/>
  <c r="AY35" i="49" s="1"/>
  <c r="U35" i="49"/>
  <c r="R35" i="49"/>
  <c r="P35" i="49"/>
  <c r="AB35" i="49"/>
  <c r="Q35" i="49"/>
  <c r="BA35" i="49" s="1"/>
  <c r="AU35" i="49"/>
  <c r="Z35" i="49"/>
  <c r="AZ35" i="49" s="1"/>
  <c r="Y81" i="43"/>
  <c r="AE81" i="43" a="1"/>
  <c r="AE81" i="43" s="1"/>
  <c r="V81" i="43"/>
  <c r="AY81" i="43" s="1"/>
  <c r="W81" i="43"/>
  <c r="U81" i="43"/>
  <c r="AB114" i="42"/>
  <c r="P114" i="42"/>
  <c r="Y114" i="42"/>
  <c r="AE114" i="42" a="1"/>
  <c r="AE114" i="42" s="1"/>
  <c r="R114" i="42"/>
  <c r="S114" i="42"/>
  <c r="AA114" i="42"/>
  <c r="V114" i="42"/>
  <c r="AY114" i="42" s="1"/>
  <c r="Q114" i="42"/>
  <c r="BA114" i="42" s="1"/>
  <c r="BB114" i="42" s="1"/>
  <c r="Z114" i="42"/>
  <c r="AZ114" i="42" s="1"/>
  <c r="W114" i="42"/>
  <c r="U114" i="42"/>
  <c r="AS95" i="40"/>
  <c r="AF95" i="40" s="1"/>
  <c r="AA95" i="40"/>
  <c r="P95" i="40"/>
  <c r="W95" i="40"/>
  <c r="V95" i="40"/>
  <c r="AY95" i="40" s="1"/>
  <c r="Q95" i="40"/>
  <c r="BA95" i="40" s="1"/>
  <c r="R95" i="40"/>
  <c r="AB95" i="40"/>
  <c r="Z95" i="40"/>
  <c r="AZ95" i="40" s="1"/>
  <c r="Y95" i="40"/>
  <c r="R26" i="45"/>
  <c r="V26" i="45"/>
  <c r="AY26" i="45" s="1"/>
  <c r="AA26" i="45"/>
  <c r="AU26" i="45"/>
  <c r="AV79" i="45" s="1"/>
  <c r="Q26" i="45"/>
  <c r="BA26" i="45" s="1"/>
  <c r="BB26" i="45" s="1"/>
  <c r="S26" i="45"/>
  <c r="Z26" i="45"/>
  <c r="AZ26" i="45" s="1"/>
  <c r="P26" i="45"/>
  <c r="U26" i="45"/>
  <c r="Y26" i="45"/>
  <c r="W26" i="45"/>
  <c r="AB26" i="45"/>
  <c r="AE26" i="45" a="1"/>
  <c r="AE26" i="45" s="1"/>
  <c r="W66" i="44"/>
  <c r="U66" i="44"/>
  <c r="P66" i="44"/>
  <c r="S66" i="44"/>
  <c r="Y66" i="44"/>
  <c r="V66" i="44"/>
  <c r="AY66" i="44" s="1"/>
  <c r="AA66" i="44"/>
  <c r="AB66" i="44"/>
  <c r="R66" i="44"/>
  <c r="Q66" i="44"/>
  <c r="BA66" i="44" s="1"/>
  <c r="BB66" i="44" s="1"/>
  <c r="Z66" i="44"/>
  <c r="AZ66" i="44" s="1"/>
  <c r="AE66" i="44" a="1"/>
  <c r="AE66" i="44" s="1"/>
  <c r="Q104" i="44"/>
  <c r="BA104" i="44" s="1"/>
  <c r="BB104" i="44" s="1"/>
  <c r="S104" i="44"/>
  <c r="V104" i="44"/>
  <c r="AY104" i="44" s="1"/>
  <c r="V75" i="43"/>
  <c r="AY75" i="43" s="1"/>
  <c r="AE75" i="43" a="1"/>
  <c r="AE75" i="43" s="1"/>
  <c r="Y75" i="43"/>
  <c r="Q75" i="43"/>
  <c r="BA75" i="43" s="1"/>
  <c r="BB75" i="43" s="1"/>
  <c r="S75" i="43"/>
  <c r="P75" i="43"/>
  <c r="AB75" i="43"/>
  <c r="AA75" i="43"/>
  <c r="Z75" i="43"/>
  <c r="AZ75" i="43" s="1"/>
  <c r="W75" i="43"/>
  <c r="R75" i="43"/>
  <c r="U75" i="43"/>
  <c r="AU58" i="36"/>
  <c r="Q58" i="36"/>
  <c r="BA58" i="36" s="1"/>
  <c r="P58" i="36"/>
  <c r="Y58" i="36"/>
  <c r="Z58" i="36"/>
  <c r="AZ58" i="36" s="1"/>
  <c r="V58" i="36"/>
  <c r="AY58" i="36" s="1"/>
  <c r="S58" i="36"/>
  <c r="AB58" i="36"/>
  <c r="U58" i="36"/>
  <c r="R58" i="36"/>
  <c r="W58" i="36"/>
  <c r="AA58" i="36"/>
  <c r="AE96" i="33" a="1"/>
  <c r="AE96" i="33" s="1"/>
  <c r="AA96" i="33"/>
  <c r="W108" i="28"/>
  <c r="Y108" i="28"/>
  <c r="AA108" i="28"/>
  <c r="AE108" i="28" a="1"/>
  <c r="AE108" i="28" s="1"/>
  <c r="S108" i="28"/>
  <c r="Q108" i="28"/>
  <c r="BA108" i="28" s="1"/>
  <c r="BB108" i="28" s="1"/>
  <c r="AA85" i="38"/>
  <c r="AE85" i="38" a="1"/>
  <c r="AE85" i="38" s="1"/>
  <c r="Z85" i="38"/>
  <c r="AZ85" i="38" s="1"/>
  <c r="R85" i="38"/>
  <c r="Q85" i="38"/>
  <c r="BA85" i="38" s="1"/>
  <c r="BB85" i="38" s="1"/>
  <c r="S85" i="38"/>
  <c r="W85" i="38"/>
  <c r="P85" i="38"/>
  <c r="Y85" i="38"/>
  <c r="U85" i="38"/>
  <c r="V85" i="38"/>
  <c r="AY85" i="38" s="1"/>
  <c r="AB85" i="38"/>
  <c r="W77" i="37"/>
  <c r="R77" i="37"/>
  <c r="U77" i="37"/>
  <c r="Y77" i="37"/>
  <c r="AA77" i="37"/>
  <c r="P77" i="37"/>
  <c r="AE77" i="37" a="1"/>
  <c r="AE77" i="37" s="1"/>
  <c r="AD77" i="37" s="1"/>
  <c r="AC77" i="37" s="1"/>
  <c r="AB77" i="37"/>
  <c r="V77" i="37"/>
  <c r="AY77" i="37" s="1"/>
  <c r="Q77" i="37"/>
  <c r="BA77" i="37" s="1"/>
  <c r="BB77" i="37" s="1"/>
  <c r="S77" i="37"/>
  <c r="Z77" i="37"/>
  <c r="AZ77" i="37" s="1"/>
  <c r="Y121" i="37"/>
  <c r="U121" i="37"/>
  <c r="AS121" i="37"/>
  <c r="AF121" i="37" s="1"/>
  <c r="S121" i="37"/>
  <c r="AB121" i="37"/>
  <c r="R121" i="37"/>
  <c r="Z121" i="37"/>
  <c r="AZ121" i="37" s="1"/>
  <c r="W121" i="37"/>
  <c r="P121" i="37"/>
  <c r="V121" i="37"/>
  <c r="AY121" i="37" s="1"/>
  <c r="Q121" i="37"/>
  <c r="BA121" i="37" s="1"/>
  <c r="AA121" i="37"/>
  <c r="AA90" i="36"/>
  <c r="AS90" i="36"/>
  <c r="AF90" i="36" s="1"/>
  <c r="Z90" i="36"/>
  <c r="AZ90" i="36" s="1"/>
  <c r="W90" i="36"/>
  <c r="P90" i="36"/>
  <c r="S90" i="36"/>
  <c r="Y90" i="36"/>
  <c r="Q90" i="36"/>
  <c r="BA90" i="36" s="1"/>
  <c r="V90" i="36"/>
  <c r="AY90" i="36" s="1"/>
  <c r="BB90" i="36" s="1"/>
  <c r="U90" i="36"/>
  <c r="AB90" i="36"/>
  <c r="R90" i="36"/>
  <c r="Z59" i="34"/>
  <c r="AZ59" i="34" s="1"/>
  <c r="R59" i="34"/>
  <c r="Y59" i="34"/>
  <c r="Q59" i="34"/>
  <c r="BA59" i="34" s="1"/>
  <c r="V59" i="34"/>
  <c r="AY59" i="34" s="1"/>
  <c r="AB59" i="34"/>
  <c r="AA59" i="34"/>
  <c r="P59" i="34"/>
  <c r="U59" i="34"/>
  <c r="S59" i="34"/>
  <c r="W59" i="34"/>
  <c r="AU59" i="34"/>
  <c r="AV64" i="34" s="1"/>
  <c r="R97" i="30"/>
  <c r="AA97" i="30"/>
  <c r="Q97" i="30"/>
  <c r="BA97" i="30" s="1"/>
  <c r="S97" i="30"/>
  <c r="V97" i="30"/>
  <c r="AY97" i="30" s="1"/>
  <c r="P97" i="30"/>
  <c r="W97" i="30"/>
  <c r="AS97" i="30"/>
  <c r="AF97" i="30" s="1"/>
  <c r="Y97" i="30"/>
  <c r="AB97" i="30"/>
  <c r="Z97" i="30"/>
  <c r="AZ97" i="30" s="1"/>
  <c r="U97" i="30"/>
  <c r="AB116" i="37"/>
  <c r="AA116" i="37"/>
  <c r="V116" i="37"/>
  <c r="AY116" i="37" s="1"/>
  <c r="Q116" i="37"/>
  <c r="BA116" i="37" s="1"/>
  <c r="R116" i="37"/>
  <c r="S116" i="37"/>
  <c r="AS116" i="37"/>
  <c r="AF116" i="37" s="1"/>
  <c r="Z116" i="37"/>
  <c r="AZ116" i="37" s="1"/>
  <c r="Y116" i="37"/>
  <c r="W116" i="37"/>
  <c r="P116" i="37"/>
  <c r="U116" i="37"/>
  <c r="AS91" i="36"/>
  <c r="AF91" i="36" s="1"/>
  <c r="S91" i="36"/>
  <c r="Z91" i="36"/>
  <c r="AZ91" i="36" s="1"/>
  <c r="P91" i="36"/>
  <c r="W91" i="36"/>
  <c r="Q91" i="36"/>
  <c r="BA91" i="36" s="1"/>
  <c r="AA91" i="36"/>
  <c r="Y91" i="36"/>
  <c r="R91" i="36"/>
  <c r="U91" i="36"/>
  <c r="V91" i="36"/>
  <c r="AY91" i="36" s="1"/>
  <c r="BB91" i="36" s="1"/>
  <c r="AB91" i="36"/>
  <c r="P115" i="34"/>
  <c r="Q115" i="34"/>
  <c r="BA115" i="34" s="1"/>
  <c r="BB115" i="34" s="1"/>
  <c r="Y115" i="34"/>
  <c r="U115" i="34"/>
  <c r="Z115" i="34"/>
  <c r="AZ115" i="34" s="1"/>
  <c r="S115" i="34"/>
  <c r="AB115" i="34"/>
  <c r="R115" i="34"/>
  <c r="AA115" i="34"/>
  <c r="V115" i="34"/>
  <c r="AY115" i="34" s="1"/>
  <c r="W115" i="34"/>
  <c r="AE115" i="34" a="1"/>
  <c r="AE115" i="34" s="1"/>
  <c r="P76" i="33"/>
  <c r="V76" i="33"/>
  <c r="AY76" i="33" s="1"/>
  <c r="R83" i="32"/>
  <c r="Y83" i="32"/>
  <c r="W83" i="32"/>
  <c r="Z83" i="32"/>
  <c r="AZ83" i="32" s="1"/>
  <c r="Q83" i="32"/>
  <c r="BA83" i="32" s="1"/>
  <c r="BB83" i="32" s="1"/>
  <c r="U83" i="32"/>
  <c r="AE83" i="32" a="1"/>
  <c r="AE83" i="32" s="1"/>
  <c r="AD83" i="32" s="1"/>
  <c r="AC83" i="32" s="1"/>
  <c r="S83" i="32"/>
  <c r="AA83" i="32"/>
  <c r="AB83" i="32"/>
  <c r="V83" i="32"/>
  <c r="AY83" i="32" s="1"/>
  <c r="P83" i="32"/>
  <c r="AA77" i="30"/>
  <c r="AS77" i="30"/>
  <c r="AF77" i="30" s="1"/>
  <c r="P77" i="30"/>
  <c r="Y77" i="30"/>
  <c r="S77" i="30"/>
  <c r="AB77" i="30"/>
  <c r="U96" i="39"/>
  <c r="R96" i="39"/>
  <c r="Q96" i="39"/>
  <c r="BA96" i="39" s="1"/>
  <c r="BB96" i="39" s="1"/>
  <c r="AA96" i="39"/>
  <c r="W96" i="39"/>
  <c r="Z96" i="39"/>
  <c r="AZ96" i="39" s="1"/>
  <c r="V96" i="39"/>
  <c r="AY96" i="39" s="1"/>
  <c r="P96" i="39"/>
  <c r="Y96" i="39"/>
  <c r="AB96" i="39"/>
  <c r="S96" i="39"/>
  <c r="AE96" i="39" a="1"/>
  <c r="AE96" i="39" s="1"/>
  <c r="R110" i="37"/>
  <c r="Q110" i="37"/>
  <c r="BA110" i="37" s="1"/>
  <c r="BB110" i="37" s="1"/>
  <c r="Z110" i="37"/>
  <c r="AZ110" i="37" s="1"/>
  <c r="AB110" i="37"/>
  <c r="U110" i="37"/>
  <c r="P110" i="37"/>
  <c r="Y110" i="37"/>
  <c r="AE110" i="37" a="1"/>
  <c r="AE110" i="37" s="1"/>
  <c r="AD110" i="37" s="1"/>
  <c r="AC110" i="37" s="1"/>
  <c r="W110" i="37"/>
  <c r="V110" i="37"/>
  <c r="AY110" i="37" s="1"/>
  <c r="S110" i="37"/>
  <c r="AA110" i="37"/>
  <c r="S78" i="36"/>
  <c r="AS78" i="36"/>
  <c r="AF78" i="36" s="1"/>
  <c r="Q78" i="36"/>
  <c r="BA78" i="36" s="1"/>
  <c r="R78" i="36"/>
  <c r="AB78" i="36"/>
  <c r="U78" i="36"/>
  <c r="Z78" i="36"/>
  <c r="AZ78" i="36" s="1"/>
  <c r="P78" i="36"/>
  <c r="V78" i="36"/>
  <c r="AY78" i="36" s="1"/>
  <c r="AA78" i="36"/>
  <c r="Y78" i="36"/>
  <c r="W78" i="36"/>
  <c r="U72" i="35"/>
  <c r="AS72" i="35"/>
  <c r="AF72" i="35" s="1"/>
  <c r="AA97" i="31"/>
  <c r="W97" i="31"/>
  <c r="P97" i="31"/>
  <c r="Z97" i="31"/>
  <c r="AZ97" i="31" s="1"/>
  <c r="Y97" i="31"/>
  <c r="AE97" i="31" a="1"/>
  <c r="AE97" i="31" s="1"/>
  <c r="S78" i="30"/>
  <c r="V78" i="30"/>
  <c r="AY78" i="30" s="1"/>
  <c r="AS78" i="30"/>
  <c r="AF78" i="30" s="1"/>
  <c r="W78" i="30"/>
  <c r="P78" i="30"/>
  <c r="Q78" i="30"/>
  <c r="BA78" i="30" s="1"/>
  <c r="AB78" i="30"/>
  <c r="U78" i="30"/>
  <c r="Z78" i="30"/>
  <c r="AZ78" i="30" s="1"/>
  <c r="AA93" i="12"/>
  <c r="P93" i="12"/>
  <c r="AS93" i="12"/>
  <c r="AF93" i="12" s="1"/>
  <c r="Y93" i="12"/>
  <c r="U93" i="12"/>
  <c r="S93" i="12"/>
  <c r="Y86" i="36"/>
  <c r="Q86" i="36"/>
  <c r="BA86" i="36" s="1"/>
  <c r="BB86" i="36" s="1"/>
  <c r="Z86" i="36"/>
  <c r="AZ86" i="36" s="1"/>
  <c r="V86" i="36"/>
  <c r="AY86" i="36" s="1"/>
  <c r="P86" i="36"/>
  <c r="W86" i="36"/>
  <c r="AB86" i="36"/>
  <c r="AE86" i="36" a="1"/>
  <c r="AE86" i="36" s="1"/>
  <c r="R86" i="36"/>
  <c r="U86" i="36"/>
  <c r="S86" i="36"/>
  <c r="AA86" i="36"/>
  <c r="Q107" i="30"/>
  <c r="BA107" i="30" s="1"/>
  <c r="U107" i="30"/>
  <c r="AS107" i="30"/>
  <c r="AF107" i="30" s="1"/>
  <c r="R107" i="30"/>
  <c r="S107" i="30"/>
  <c r="V107" i="30"/>
  <c r="AY107" i="30" s="1"/>
  <c r="BB107" i="30" s="1"/>
  <c r="AB107" i="30"/>
  <c r="Z107" i="30"/>
  <c r="AZ107" i="30" s="1"/>
  <c r="P107" i="30"/>
  <c r="W107" i="30"/>
  <c r="AA107" i="30"/>
  <c r="Y107" i="30"/>
  <c r="S72" i="36"/>
  <c r="Q72" i="36"/>
  <c r="BA72" i="36" s="1"/>
  <c r="BB72" i="36" s="1"/>
  <c r="Z72" i="36"/>
  <c r="AZ72" i="36" s="1"/>
  <c r="P72" i="36"/>
  <c r="W72" i="36"/>
  <c r="V72" i="36"/>
  <c r="AY72" i="36" s="1"/>
  <c r="Y72" i="36"/>
  <c r="U72" i="36"/>
  <c r="AB72" i="36"/>
  <c r="R72" i="36"/>
  <c r="AA72" i="36"/>
  <c r="AE72" i="36" a="1"/>
  <c r="AE72" i="36" s="1"/>
  <c r="S74" i="35"/>
  <c r="U74" i="35"/>
  <c r="Z74" i="35"/>
  <c r="AZ74" i="35" s="1"/>
  <c r="P74" i="35"/>
  <c r="AE74" i="35" a="1"/>
  <c r="AE74" i="35" s="1"/>
  <c r="V74" i="35"/>
  <c r="AY74" i="35" s="1"/>
  <c r="Q74" i="35"/>
  <c r="BA74" i="35" s="1"/>
  <c r="BB74" i="35" s="1"/>
  <c r="AB74" i="35"/>
  <c r="AA74" i="35"/>
  <c r="R74" i="35"/>
  <c r="Y74" i="35"/>
  <c r="W74" i="35"/>
  <c r="S119" i="35"/>
  <c r="AB119" i="35"/>
  <c r="R119" i="35"/>
  <c r="V119" i="35"/>
  <c r="AY119" i="35" s="1"/>
  <c r="AA119" i="35"/>
  <c r="Z119" i="35"/>
  <c r="AZ119" i="35" s="1"/>
  <c r="Q119" i="35"/>
  <c r="BA119" i="35" s="1"/>
  <c r="Y119" i="35"/>
  <c r="P119" i="35"/>
  <c r="W119" i="35"/>
  <c r="U119" i="35"/>
  <c r="AS119" i="35"/>
  <c r="AF119" i="35" s="1"/>
  <c r="Q111" i="34"/>
  <c r="BA111" i="34" s="1"/>
  <c r="AS111" i="34"/>
  <c r="AF111" i="34" s="1"/>
  <c r="S111" i="34"/>
  <c r="V111" i="34"/>
  <c r="AY111" i="34" s="1"/>
  <c r="W111" i="34"/>
  <c r="R111" i="34"/>
  <c r="Z111" i="34"/>
  <c r="AZ111" i="34" s="1"/>
  <c r="P111" i="34"/>
  <c r="AB111" i="34"/>
  <c r="Y111" i="34"/>
  <c r="AA111" i="34"/>
  <c r="U111" i="34"/>
  <c r="AS94" i="32"/>
  <c r="AF94" i="32" s="1"/>
  <c r="Q94" i="32"/>
  <c r="BA94" i="32" s="1"/>
  <c r="R94" i="32"/>
  <c r="Z94" i="32"/>
  <c r="AZ94" i="32" s="1"/>
  <c r="P94" i="32"/>
  <c r="AB94" i="32"/>
  <c r="Y94" i="32"/>
  <c r="S94" i="32"/>
  <c r="V94" i="32"/>
  <c r="AY94" i="32" s="1"/>
  <c r="W94" i="32"/>
  <c r="AA94" i="32"/>
  <c r="U94" i="32"/>
  <c r="V101" i="30"/>
  <c r="AY101" i="30" s="1"/>
  <c r="U101" i="30"/>
  <c r="R101" i="30"/>
  <c r="Y101" i="30"/>
  <c r="S101" i="30"/>
  <c r="P101" i="30"/>
  <c r="AB101" i="30"/>
  <c r="AE101" i="30" a="1"/>
  <c r="AE101" i="30" s="1"/>
  <c r="Q101" i="30"/>
  <c r="BA101" i="30" s="1"/>
  <c r="BB101" i="30" s="1"/>
  <c r="Z101" i="30"/>
  <c r="AZ101" i="30" s="1"/>
  <c r="W101" i="30"/>
  <c r="AA101" i="30"/>
  <c r="AS80" i="55"/>
  <c r="AF80" i="55" s="1"/>
  <c r="AS114" i="52"/>
  <c r="AF114" i="52" s="1"/>
  <c r="AS106" i="57"/>
  <c r="AF106" i="57" s="1"/>
  <c r="AD119" i="36"/>
  <c r="AC119" i="36" s="1"/>
  <c r="AD103" i="36"/>
  <c r="AC103" i="36" s="1"/>
  <c r="AS114" i="48"/>
  <c r="AF114" i="48" s="1"/>
  <c r="Q117" i="48"/>
  <c r="BA117" i="48" s="1"/>
  <c r="BB117" i="48" s="1"/>
  <c r="AI19" i="46" a="1"/>
  <c r="AI19" i="46" s="1"/>
  <c r="AJ19" i="46" s="1"/>
  <c r="AK19" i="46" s="1"/>
  <c r="AU34" i="55"/>
  <c r="AA34" i="55"/>
  <c r="Q34" i="55"/>
  <c r="BA34" i="55" s="1"/>
  <c r="Z34" i="55"/>
  <c r="AZ34" i="55" s="1"/>
  <c r="U34" i="55"/>
  <c r="P34" i="55"/>
  <c r="S34" i="55"/>
  <c r="Y34" i="55"/>
  <c r="V34" i="55"/>
  <c r="AY34" i="55" s="1"/>
  <c r="AB34" i="55"/>
  <c r="W34" i="55"/>
  <c r="R34" i="55"/>
  <c r="W129" i="53"/>
  <c r="R129" i="53"/>
  <c r="AA129" i="53"/>
  <c r="AE129" i="53" a="1"/>
  <c r="AE129" i="53" s="1"/>
  <c r="AD129" i="53" s="1"/>
  <c r="AC129" i="53" s="1"/>
  <c r="Q129" i="53"/>
  <c r="BA129" i="53" s="1"/>
  <c r="BB129" i="53" s="1"/>
  <c r="Z129" i="53"/>
  <c r="AZ129" i="53" s="1"/>
  <c r="V129" i="53"/>
  <c r="AY129" i="53" s="1"/>
  <c r="P129" i="53"/>
  <c r="U129" i="53"/>
  <c r="Y129" i="53"/>
  <c r="S129" i="53"/>
  <c r="AB129" i="53"/>
  <c r="Y113" i="51"/>
  <c r="AB113" i="51"/>
  <c r="V113" i="51"/>
  <c r="AY113" i="51" s="1"/>
  <c r="W113" i="51"/>
  <c r="S113" i="51"/>
  <c r="U113" i="51"/>
  <c r="AA113" i="51"/>
  <c r="Q113" i="51"/>
  <c r="BA113" i="51" s="1"/>
  <c r="BB113" i="51" s="1"/>
  <c r="Z113" i="51"/>
  <c r="AZ113" i="51" s="1"/>
  <c r="P113" i="51"/>
  <c r="AE113" i="51" a="1"/>
  <c r="AE113" i="51" s="1"/>
  <c r="R113" i="51"/>
  <c r="Z101" i="50"/>
  <c r="AZ101" i="50" s="1"/>
  <c r="V101" i="50"/>
  <c r="AY101" i="50" s="1"/>
  <c r="S101" i="50"/>
  <c r="P101" i="50"/>
  <c r="U101" i="50"/>
  <c r="AB101" i="50"/>
  <c r="R101" i="50"/>
  <c r="AA101" i="50"/>
  <c r="Y101" i="50"/>
  <c r="W101" i="50"/>
  <c r="Q101" i="50"/>
  <c r="BA101" i="50" s="1"/>
  <c r="BB101" i="50" s="1"/>
  <c r="AE101" i="50" a="1"/>
  <c r="AE101" i="50" s="1"/>
  <c r="AD101" i="50" s="1"/>
  <c r="AC101" i="50" s="1"/>
  <c r="AB94" i="47"/>
  <c r="Y94" i="47"/>
  <c r="R94" i="47"/>
  <c r="U94" i="47"/>
  <c r="AE94" i="47" a="1"/>
  <c r="AE94" i="47" s="1"/>
  <c r="AA94" i="47"/>
  <c r="Z94" i="47"/>
  <c r="AZ94" i="47" s="1"/>
  <c r="W94" i="47"/>
  <c r="AA105" i="43"/>
  <c r="Q105" i="43"/>
  <c r="BA105" i="43" s="1"/>
  <c r="U105" i="43"/>
  <c r="R105" i="43"/>
  <c r="AS105" i="43"/>
  <c r="AF105" i="43" s="1"/>
  <c r="S105" i="43"/>
  <c r="V105" i="43"/>
  <c r="AY105" i="43" s="1"/>
  <c r="P105" i="43"/>
  <c r="Y105" i="43"/>
  <c r="W105" i="43"/>
  <c r="Z105" i="43"/>
  <c r="AZ105" i="43" s="1"/>
  <c r="AB105" i="43"/>
  <c r="Z88" i="42"/>
  <c r="AZ88" i="42" s="1"/>
  <c r="U88" i="42"/>
  <c r="AE88" i="42" a="1"/>
  <c r="AE88" i="42" s="1"/>
  <c r="R88" i="42"/>
  <c r="V88" i="42"/>
  <c r="AY88" i="42" s="1"/>
  <c r="AA88" i="42"/>
  <c r="Y88" i="42"/>
  <c r="P88" i="42"/>
  <c r="W88" i="42"/>
  <c r="AB88" i="42"/>
  <c r="AA105" i="40"/>
  <c r="Z105" i="40"/>
  <c r="AZ105" i="40" s="1"/>
  <c r="P105" i="40"/>
  <c r="AB105" i="40"/>
  <c r="AE105" i="40" a="1"/>
  <c r="AE105" i="40" s="1"/>
  <c r="AD105" i="40" s="1"/>
  <c r="AC105" i="40" s="1"/>
  <c r="R105" i="40"/>
  <c r="W105" i="40"/>
  <c r="Y105" i="40"/>
  <c r="U105" i="40"/>
  <c r="AB91" i="58"/>
  <c r="R91" i="58"/>
  <c r="Y91" i="58"/>
  <c r="V91" i="58"/>
  <c r="AY91" i="58" s="1"/>
  <c r="AS91" i="58"/>
  <c r="AF91" i="58" s="1"/>
  <c r="Z91" i="58"/>
  <c r="AZ91" i="58" s="1"/>
  <c r="BB91" i="58" s="1"/>
  <c r="S91" i="58"/>
  <c r="P91" i="58"/>
  <c r="Q91" i="58"/>
  <c r="BA91" i="58" s="1"/>
  <c r="W91" i="58"/>
  <c r="U91" i="58"/>
  <c r="AA91" i="58"/>
  <c r="U34" i="57"/>
  <c r="Q34" i="57"/>
  <c r="BA34" i="57" s="1"/>
  <c r="AB34" i="57"/>
  <c r="Z34" i="57"/>
  <c r="AZ34" i="57" s="1"/>
  <c r="W34" i="57"/>
  <c r="S34" i="57"/>
  <c r="P34" i="57"/>
  <c r="R34" i="57"/>
  <c r="Y34" i="57"/>
  <c r="V34" i="57"/>
  <c r="AY34" i="57" s="1"/>
  <c r="BB34" i="57" s="1"/>
  <c r="AU34" i="57"/>
  <c r="AV97" i="57" s="1"/>
  <c r="AA34" i="57"/>
  <c r="AA27" i="57"/>
  <c r="S27" i="57"/>
  <c r="P27" i="57"/>
  <c r="Z27" i="57"/>
  <c r="AZ27" i="57" s="1"/>
  <c r="Y27" i="57"/>
  <c r="V27" i="57"/>
  <c r="AY27" i="57" s="1"/>
  <c r="R27" i="57"/>
  <c r="AE27" i="57" a="1"/>
  <c r="AE27" i="57" s="1"/>
  <c r="AU27" i="57"/>
  <c r="AB27" i="57"/>
  <c r="U27" i="57"/>
  <c r="Q27" i="57"/>
  <c r="BA27" i="57" s="1"/>
  <c r="BB27" i="57" s="1"/>
  <c r="W27" i="57"/>
  <c r="P72" i="55"/>
  <c r="W72" i="55"/>
  <c r="V72" i="55"/>
  <c r="AY72" i="55" s="1"/>
  <c r="R72" i="55"/>
  <c r="U72" i="55"/>
  <c r="AB72" i="55"/>
  <c r="AA72" i="55"/>
  <c r="AS72" i="55"/>
  <c r="AF72" i="55" s="1"/>
  <c r="Q72" i="55"/>
  <c r="BA72" i="55" s="1"/>
  <c r="Z72" i="55"/>
  <c r="AZ72" i="55" s="1"/>
  <c r="Y72" i="55"/>
  <c r="S14" i="55"/>
  <c r="W14" i="55"/>
  <c r="AB14" i="55"/>
  <c r="U14" i="55"/>
  <c r="Y14" i="55"/>
  <c r="P14" i="55"/>
  <c r="Z14" i="55"/>
  <c r="AZ14" i="55" s="1"/>
  <c r="Q14" i="55"/>
  <c r="BA14" i="55" s="1"/>
  <c r="BB14" i="55" s="1"/>
  <c r="R14" i="55"/>
  <c r="V14" i="55"/>
  <c r="AY14" i="55" s="1"/>
  <c r="AA14" i="55"/>
  <c r="AE14" i="55" a="1"/>
  <c r="AE14" i="55" s="1"/>
  <c r="AU14" i="55"/>
  <c r="U37" i="54"/>
  <c r="W37" i="54"/>
  <c r="V37" i="54"/>
  <c r="AY37" i="54" s="1"/>
  <c r="S37" i="54"/>
  <c r="R37" i="54"/>
  <c r="AB37" i="54"/>
  <c r="Q37" i="54"/>
  <c r="BA37" i="54" s="1"/>
  <c r="BB37" i="54" s="1"/>
  <c r="AU37" i="54"/>
  <c r="AV19" i="54" s="1"/>
  <c r="Z37" i="54"/>
  <c r="AZ37" i="54" s="1"/>
  <c r="AA37" i="54"/>
  <c r="P37" i="54"/>
  <c r="AE37" i="54" a="1"/>
  <c r="AE37" i="54" s="1"/>
  <c r="Y37" i="54"/>
  <c r="Y86" i="51"/>
  <c r="AB86" i="51"/>
  <c r="AA86" i="51"/>
  <c r="Z86" i="51"/>
  <c r="AZ86" i="51" s="1"/>
  <c r="Q86" i="51"/>
  <c r="BA86" i="51" s="1"/>
  <c r="P86" i="51"/>
  <c r="R86" i="51"/>
  <c r="W86" i="51"/>
  <c r="V86" i="51"/>
  <c r="AY86" i="51" s="1"/>
  <c r="U86" i="51"/>
  <c r="AS86" i="51"/>
  <c r="AF86" i="51" s="1"/>
  <c r="S86" i="51"/>
  <c r="S99" i="50"/>
  <c r="AE99" i="50" a="1"/>
  <c r="AE99" i="50" s="1"/>
  <c r="AD99" i="50" s="1"/>
  <c r="AC99" i="50" s="1"/>
  <c r="AB99" i="50"/>
  <c r="V99" i="50"/>
  <c r="AY99" i="50" s="1"/>
  <c r="Z99" i="50"/>
  <c r="AZ99" i="50" s="1"/>
  <c r="W99" i="50"/>
  <c r="P99" i="50"/>
  <c r="U99" i="50"/>
  <c r="R99" i="50"/>
  <c r="AA99" i="50"/>
  <c r="Q99" i="50"/>
  <c r="BA99" i="50" s="1"/>
  <c r="BB99" i="50" s="1"/>
  <c r="Y99" i="50"/>
  <c r="R3" i="50"/>
  <c r="Y3" i="50"/>
  <c r="AA3" i="50"/>
  <c r="AU3" i="50"/>
  <c r="Q3" i="50"/>
  <c r="BA3" i="50" s="1"/>
  <c r="BB3" i="50" s="1"/>
  <c r="W3" i="50"/>
  <c r="V3" i="50"/>
  <c r="AY3" i="50" s="1"/>
  <c r="U3" i="50"/>
  <c r="Z3" i="50"/>
  <c r="AZ3" i="50" s="1"/>
  <c r="P3" i="50"/>
  <c r="S3" i="50"/>
  <c r="AE3" i="50" a="1"/>
  <c r="AE3" i="50" s="1"/>
  <c r="AB3" i="50"/>
  <c r="S25" i="49"/>
  <c r="Y25" i="49"/>
  <c r="U25" i="49"/>
  <c r="W25" i="49"/>
  <c r="AB25" i="49"/>
  <c r="AU25" i="49"/>
  <c r="Q25" i="49"/>
  <c r="BA25" i="49" s="1"/>
  <c r="R25" i="49"/>
  <c r="AA25" i="49"/>
  <c r="P25" i="49"/>
  <c r="V25" i="49"/>
  <c r="AY25" i="49" s="1"/>
  <c r="Z25" i="49"/>
  <c r="AZ25" i="49" s="1"/>
  <c r="P50" i="45"/>
  <c r="AU50" i="45"/>
  <c r="AV115" i="45" s="1"/>
  <c r="D115" i="45" s="1"/>
  <c r="S50" i="45"/>
  <c r="R50" i="45"/>
  <c r="Q50" i="45"/>
  <c r="BA50" i="45" s="1"/>
  <c r="Z106" i="44"/>
  <c r="AZ106" i="44" s="1"/>
  <c r="AS106" i="44"/>
  <c r="AF106" i="44" s="1"/>
  <c r="S106" i="44"/>
  <c r="R106" i="44"/>
  <c r="AB106" i="44"/>
  <c r="AA106" i="44"/>
  <c r="V106" i="44"/>
  <c r="AY106" i="44" s="1"/>
  <c r="P106" i="44"/>
  <c r="W106" i="44"/>
  <c r="U106" i="44"/>
  <c r="Q106" i="44"/>
  <c r="BA106" i="44" s="1"/>
  <c r="Z122" i="40"/>
  <c r="AZ122" i="40" s="1"/>
  <c r="AS122" i="40"/>
  <c r="AF122" i="40" s="1"/>
  <c r="R122" i="40"/>
  <c r="P122" i="40"/>
  <c r="Q122" i="40"/>
  <c r="BA122" i="40" s="1"/>
  <c r="U122" i="40"/>
  <c r="AB122" i="40"/>
  <c r="S122" i="40"/>
  <c r="W122" i="40"/>
  <c r="Y122" i="40"/>
  <c r="AA122" i="40"/>
  <c r="V122" i="40"/>
  <c r="AY122" i="40" s="1"/>
  <c r="BB122" i="40" s="1"/>
  <c r="Q93" i="39"/>
  <c r="BA93" i="39" s="1"/>
  <c r="BB93" i="39" s="1"/>
  <c r="U93" i="39"/>
  <c r="P93" i="39"/>
  <c r="V93" i="39"/>
  <c r="AY93" i="39" s="1"/>
  <c r="Z93" i="39"/>
  <c r="AZ93" i="39" s="1"/>
  <c r="AA93" i="39"/>
  <c r="Y93" i="39"/>
  <c r="AE93" i="39" a="1"/>
  <c r="AE93" i="39" s="1"/>
  <c r="AB93" i="39"/>
  <c r="W93" i="39"/>
  <c r="R93" i="39"/>
  <c r="S93" i="39"/>
  <c r="S73" i="47"/>
  <c r="R73" i="47"/>
  <c r="AS73" i="47"/>
  <c r="AF73" i="47" s="1"/>
  <c r="AB73" i="47"/>
  <c r="Q73" i="47"/>
  <c r="BA73" i="47" s="1"/>
  <c r="P73" i="47"/>
  <c r="Z112" i="47"/>
  <c r="AZ112" i="47" s="1"/>
  <c r="P112" i="47"/>
  <c r="S112" i="47"/>
  <c r="W112" i="47"/>
  <c r="Q112" i="47"/>
  <c r="BA112" i="47" s="1"/>
  <c r="BB112" i="47" s="1"/>
  <c r="AE112" i="47" a="1"/>
  <c r="AE112" i="47" s="1"/>
  <c r="Y112" i="47"/>
  <c r="V112" i="47"/>
  <c r="AY112" i="47" s="1"/>
  <c r="AA112" i="47"/>
  <c r="AB112" i="47"/>
  <c r="U112" i="47"/>
  <c r="R112" i="47"/>
  <c r="W80" i="39"/>
  <c r="Y80" i="39"/>
  <c r="U80" i="39"/>
  <c r="P80" i="39"/>
  <c r="Z80" i="39"/>
  <c r="AZ80" i="39" s="1"/>
  <c r="R80" i="39"/>
  <c r="Q80" i="39"/>
  <c r="BA80" i="39" s="1"/>
  <c r="BB80" i="39" s="1"/>
  <c r="AA80" i="39"/>
  <c r="V80" i="39"/>
  <c r="AY80" i="39" s="1"/>
  <c r="AE80" i="39" a="1"/>
  <c r="AE80" i="39" s="1"/>
  <c r="AB80" i="39"/>
  <c r="S80" i="39"/>
  <c r="P97" i="42"/>
  <c r="Q97" i="42"/>
  <c r="BA97" i="42" s="1"/>
  <c r="S97" i="42"/>
  <c r="R97" i="42"/>
  <c r="AA97" i="42"/>
  <c r="AS97" i="42"/>
  <c r="AF97" i="42" s="1"/>
  <c r="AB97" i="42"/>
  <c r="W97" i="42"/>
  <c r="U97" i="42"/>
  <c r="V97" i="42"/>
  <c r="AY97" i="42" s="1"/>
  <c r="Z97" i="42"/>
  <c r="AZ97" i="42" s="1"/>
  <c r="Y97" i="42"/>
  <c r="Q98" i="56"/>
  <c r="BA98" i="56" s="1"/>
  <c r="BB98" i="56" s="1"/>
  <c r="AA98" i="56"/>
  <c r="Z98" i="56"/>
  <c r="AZ98" i="56" s="1"/>
  <c r="U98" i="56"/>
  <c r="V98" i="56"/>
  <c r="AY98" i="56" s="1"/>
  <c r="AE98" i="56" a="1"/>
  <c r="AE98" i="56" s="1"/>
  <c r="Y98" i="56"/>
  <c r="S98" i="56"/>
  <c r="W98" i="56"/>
  <c r="P98" i="56"/>
  <c r="R98" i="56"/>
  <c r="AB98" i="56"/>
  <c r="Y22" i="47"/>
  <c r="AU22" i="47"/>
  <c r="AV80" i="47" s="1"/>
  <c r="V22" i="47"/>
  <c r="AY22" i="47" s="1"/>
  <c r="Z22" i="47"/>
  <c r="AZ22" i="47" s="1"/>
  <c r="U22" i="47"/>
  <c r="P22" i="47"/>
  <c r="R22" i="47"/>
  <c r="Q22" i="47"/>
  <c r="BA22" i="47" s="1"/>
  <c r="AA22" i="47"/>
  <c r="S22" i="47"/>
  <c r="W22" i="47"/>
  <c r="AB22" i="47"/>
  <c r="AA106" i="45"/>
  <c r="AB106" i="45"/>
  <c r="Q106" i="45"/>
  <c r="BA106" i="45" s="1"/>
  <c r="BB106" i="45" s="1"/>
  <c r="Z106" i="45"/>
  <c r="AZ106" i="45" s="1"/>
  <c r="AE106" i="45" a="1"/>
  <c r="AE106" i="45" s="1"/>
  <c r="V106" i="45"/>
  <c r="AY106" i="45" s="1"/>
  <c r="P106" i="45"/>
  <c r="Y106" i="45"/>
  <c r="W106" i="45"/>
  <c r="U106" i="45"/>
  <c r="S106" i="45"/>
  <c r="R106" i="45"/>
  <c r="U105" i="42"/>
  <c r="AE105" i="42" a="1"/>
  <c r="AE105" i="42" s="1"/>
  <c r="AD105" i="42" s="1"/>
  <c r="AC105" i="42" s="1"/>
  <c r="AB105" i="42"/>
  <c r="AA105" i="42"/>
  <c r="W105" i="42"/>
  <c r="Z105" i="42"/>
  <c r="AZ105" i="42" s="1"/>
  <c r="S105" i="42"/>
  <c r="Q105" i="42"/>
  <c r="BA105" i="42" s="1"/>
  <c r="BB105" i="42" s="1"/>
  <c r="V105" i="42"/>
  <c r="AY105" i="42" s="1"/>
  <c r="Y105" i="42"/>
  <c r="R105" i="42"/>
  <c r="P105" i="42"/>
  <c r="Y72" i="40"/>
  <c r="P72" i="40"/>
  <c r="V72" i="40"/>
  <c r="AY72" i="40" s="1"/>
  <c r="S72" i="40"/>
  <c r="W72" i="40"/>
  <c r="R72" i="40"/>
  <c r="AA72" i="40"/>
  <c r="Q72" i="40"/>
  <c r="BA72" i="40" s="1"/>
  <c r="BB72" i="40" s="1"/>
  <c r="Z72" i="40"/>
  <c r="AZ72" i="40" s="1"/>
  <c r="U72" i="40"/>
  <c r="AB72" i="40"/>
  <c r="AE72" i="40" a="1"/>
  <c r="AE72" i="40" s="1"/>
  <c r="AD72" i="40" s="1"/>
  <c r="AC72" i="40" s="1"/>
  <c r="AB128" i="55"/>
  <c r="S128" i="55"/>
  <c r="R128" i="55"/>
  <c r="V128" i="55"/>
  <c r="AY128" i="55" s="1"/>
  <c r="U128" i="55"/>
  <c r="AA128" i="55"/>
  <c r="Y128" i="55"/>
  <c r="Q128" i="55"/>
  <c r="BA128" i="55" s="1"/>
  <c r="BB128" i="55" s="1"/>
  <c r="Z128" i="55"/>
  <c r="AZ128" i="55" s="1"/>
  <c r="W128" i="55"/>
  <c r="P128" i="55"/>
  <c r="AE128" i="55" a="1"/>
  <c r="AE128" i="55" s="1"/>
  <c r="Y97" i="53"/>
  <c r="S97" i="53"/>
  <c r="AA97" i="53"/>
  <c r="AB97" i="53"/>
  <c r="P97" i="53"/>
  <c r="Q97" i="53"/>
  <c r="BA97" i="53" s="1"/>
  <c r="BB97" i="53" s="1"/>
  <c r="Z97" i="53"/>
  <c r="AZ97" i="53" s="1"/>
  <c r="W97" i="53"/>
  <c r="AE97" i="53" a="1"/>
  <c r="AE97" i="53" s="1"/>
  <c r="V97" i="53"/>
  <c r="AY97" i="53" s="1"/>
  <c r="U97" i="53"/>
  <c r="R97" i="53"/>
  <c r="Z73" i="51"/>
  <c r="AZ73" i="51" s="1"/>
  <c r="AA73" i="51"/>
  <c r="P73" i="51"/>
  <c r="W73" i="51"/>
  <c r="V73" i="51"/>
  <c r="AY73" i="51" s="1"/>
  <c r="BB73" i="51" s="1"/>
  <c r="Y73" i="51"/>
  <c r="R73" i="51"/>
  <c r="U73" i="51"/>
  <c r="Q73" i="51"/>
  <c r="BA73" i="51" s="1"/>
  <c r="S73" i="51"/>
  <c r="AB73" i="51"/>
  <c r="AS73" i="51"/>
  <c r="AF73" i="51" s="1"/>
  <c r="Q68" i="47"/>
  <c r="BA68" i="47" s="1"/>
  <c r="AS68" i="47"/>
  <c r="AF68" i="47" s="1"/>
  <c r="P68" i="47"/>
  <c r="S68" i="47"/>
  <c r="R68" i="47"/>
  <c r="AE85" i="42" a="1"/>
  <c r="AE85" i="42" s="1"/>
  <c r="AD85" i="42" s="1"/>
  <c r="AC85" i="42" s="1"/>
  <c r="W85" i="42"/>
  <c r="Q85" i="42"/>
  <c r="BA85" i="42" s="1"/>
  <c r="BB85" i="42" s="1"/>
  <c r="U85" i="42"/>
  <c r="Z85" i="42"/>
  <c r="AZ85" i="42" s="1"/>
  <c r="AA85" i="42"/>
  <c r="P85" i="42"/>
  <c r="S85" i="42"/>
  <c r="Z123" i="58"/>
  <c r="AZ123" i="58" s="1"/>
  <c r="P123" i="58"/>
  <c r="AS123" i="58"/>
  <c r="AF123" i="58" s="1"/>
  <c r="Y123" i="58"/>
  <c r="V123" i="58"/>
  <c r="AY123" i="58" s="1"/>
  <c r="S123" i="58"/>
  <c r="W123" i="58"/>
  <c r="U123" i="58"/>
  <c r="AB123" i="58"/>
  <c r="R123" i="58"/>
  <c r="AA123" i="58"/>
  <c r="Q123" i="58"/>
  <c r="BA123" i="58" s="1"/>
  <c r="Z66" i="57"/>
  <c r="AZ66" i="57" s="1"/>
  <c r="P66" i="57"/>
  <c r="W66" i="57"/>
  <c r="V66" i="57"/>
  <c r="AY66" i="57" s="1"/>
  <c r="AB66" i="57"/>
  <c r="Y66" i="57"/>
  <c r="AA66" i="57"/>
  <c r="S66" i="57"/>
  <c r="R66" i="57"/>
  <c r="Q66" i="57"/>
  <c r="BA66" i="57" s="1"/>
  <c r="AA9" i="56"/>
  <c r="AE9" i="56" a="1"/>
  <c r="AE9" i="56" s="1"/>
  <c r="Q9" i="56"/>
  <c r="BA9" i="56" s="1"/>
  <c r="BB9" i="56" s="1"/>
  <c r="Z9" i="56"/>
  <c r="AZ9" i="56" s="1"/>
  <c r="V9" i="56"/>
  <c r="AY9" i="56" s="1"/>
  <c r="P9" i="56"/>
  <c r="U9" i="56"/>
  <c r="AU9" i="56"/>
  <c r="AV33" i="56" s="1"/>
  <c r="AB9" i="56"/>
  <c r="R9" i="56"/>
  <c r="W9" i="56"/>
  <c r="Y9" i="56"/>
  <c r="S9" i="56"/>
  <c r="AA53" i="55"/>
  <c r="Z53" i="55"/>
  <c r="AZ53" i="55" s="1"/>
  <c r="Y53" i="55"/>
  <c r="V53" i="55"/>
  <c r="AY53" i="55" s="1"/>
  <c r="BB53" i="55" s="1"/>
  <c r="Q53" i="55"/>
  <c r="BA53" i="55" s="1"/>
  <c r="U53" i="55"/>
  <c r="W53" i="55"/>
  <c r="R53" i="55"/>
  <c r="AU53" i="55"/>
  <c r="AV46" i="55" s="1"/>
  <c r="P53" i="55"/>
  <c r="S53" i="55"/>
  <c r="AB53" i="55"/>
  <c r="AU40" i="54"/>
  <c r="AV63" i="54" s="1"/>
  <c r="Q40" i="54"/>
  <c r="BA40" i="54" s="1"/>
  <c r="BB40" i="54" s="1"/>
  <c r="W40" i="54"/>
  <c r="AA40" i="54"/>
  <c r="P40" i="54"/>
  <c r="V40" i="54"/>
  <c r="AY40" i="54" s="1"/>
  <c r="AE40" i="54" a="1"/>
  <c r="AE40" i="54" s="1"/>
  <c r="U40" i="54"/>
  <c r="S40" i="54"/>
  <c r="Y40" i="54"/>
  <c r="R40" i="54"/>
  <c r="Z40" i="54"/>
  <c r="AZ40" i="54" s="1"/>
  <c r="AB40" i="54"/>
  <c r="Z105" i="51"/>
  <c r="AZ105" i="51" s="1"/>
  <c r="AS105" i="51"/>
  <c r="AF105" i="51" s="1"/>
  <c r="W105" i="51"/>
  <c r="AB105" i="51"/>
  <c r="Q105" i="51"/>
  <c r="BA105" i="51" s="1"/>
  <c r="R105" i="51"/>
  <c r="Y105" i="51"/>
  <c r="P105" i="51"/>
  <c r="U105" i="51"/>
  <c r="V105" i="51"/>
  <c r="AY105" i="51" s="1"/>
  <c r="S105" i="51"/>
  <c r="AA105" i="51"/>
  <c r="W34" i="51"/>
  <c r="V34" i="51"/>
  <c r="AY34" i="51" s="1"/>
  <c r="U34" i="51"/>
  <c r="AU34" i="51"/>
  <c r="Z34" i="51"/>
  <c r="AZ34" i="51" s="1"/>
  <c r="AB34" i="51"/>
  <c r="R34" i="51"/>
  <c r="AA34" i="51"/>
  <c r="Q34" i="51"/>
  <c r="BA34" i="51" s="1"/>
  <c r="S34" i="51"/>
  <c r="Y34" i="51"/>
  <c r="P34" i="51"/>
  <c r="AA48" i="45"/>
  <c r="AU48" i="45"/>
  <c r="AV105" i="45" s="1"/>
  <c r="Z48" i="45"/>
  <c r="AZ48" i="45" s="1"/>
  <c r="P48" i="45"/>
  <c r="AB48" i="45"/>
  <c r="W48" i="45"/>
  <c r="AE48" i="45" a="1"/>
  <c r="AE48" i="45" s="1"/>
  <c r="S48" i="45"/>
  <c r="V48" i="45"/>
  <c r="AY48" i="45" s="1"/>
  <c r="R48" i="45"/>
  <c r="Y48" i="45"/>
  <c r="Q48" i="45"/>
  <c r="BA48" i="45" s="1"/>
  <c r="BB48" i="45" s="1"/>
  <c r="U48" i="45"/>
  <c r="AS86" i="59"/>
  <c r="AF86" i="59" s="1"/>
  <c r="V86" i="59"/>
  <c r="AY86" i="59" s="1"/>
  <c r="Q86" i="59"/>
  <c r="BA86" i="59" s="1"/>
  <c r="AA86" i="59"/>
  <c r="W86" i="59"/>
  <c r="U86" i="59"/>
  <c r="Z86" i="59"/>
  <c r="AZ86" i="59" s="1"/>
  <c r="P86" i="59"/>
  <c r="S86" i="59"/>
  <c r="R86" i="59"/>
  <c r="Y86" i="59"/>
  <c r="AB86" i="59"/>
  <c r="AE126" i="37" a="1"/>
  <c r="AE126" i="37" s="1"/>
  <c r="S126" i="37"/>
  <c r="Z126" i="37"/>
  <c r="AZ126" i="37" s="1"/>
  <c r="AA126" i="37"/>
  <c r="Y126" i="37"/>
  <c r="R126" i="37"/>
  <c r="W126" i="37"/>
  <c r="Q126" i="37"/>
  <c r="BA126" i="37" s="1"/>
  <c r="BB126" i="37" s="1"/>
  <c r="P126" i="37"/>
  <c r="V126" i="37"/>
  <c r="AY126" i="37" s="1"/>
  <c r="AB126" i="37"/>
  <c r="U126" i="37"/>
  <c r="AB80" i="33"/>
  <c r="P80" i="33"/>
  <c r="R80" i="33"/>
  <c r="S80" i="33"/>
  <c r="Q80" i="33"/>
  <c r="BA80" i="33" s="1"/>
  <c r="BB80" i="33" s="1"/>
  <c r="S117" i="33"/>
  <c r="W117" i="33"/>
  <c r="V117" i="33"/>
  <c r="AY117" i="33" s="1"/>
  <c r="AB117" i="33"/>
  <c r="AA117" i="33"/>
  <c r="R117" i="33"/>
  <c r="Q117" i="33"/>
  <c r="BA117" i="33" s="1"/>
  <c r="Z117" i="33"/>
  <c r="AZ117" i="33" s="1"/>
  <c r="AS117" i="33"/>
  <c r="AF117" i="33" s="1"/>
  <c r="P117" i="33"/>
  <c r="Y117" i="33"/>
  <c r="U117" i="33"/>
  <c r="AB67" i="32"/>
  <c r="AE67" i="32" a="1"/>
  <c r="AE67" i="32" s="1"/>
  <c r="Z67" i="32"/>
  <c r="AZ67" i="32" s="1"/>
  <c r="U67" i="32"/>
  <c r="AA67" i="32"/>
  <c r="Y67" i="32"/>
  <c r="W67" i="32"/>
  <c r="AB124" i="32"/>
  <c r="P124" i="32"/>
  <c r="U124" i="32"/>
  <c r="AA124" i="32"/>
  <c r="S124" i="32"/>
  <c r="W124" i="32"/>
  <c r="V124" i="32"/>
  <c r="AY124" i="32" s="1"/>
  <c r="BB124" i="32" s="1"/>
  <c r="AE93" i="31" a="1"/>
  <c r="AE93" i="31" s="1"/>
  <c r="R93" i="31"/>
  <c r="Q93" i="31"/>
  <c r="BA93" i="31" s="1"/>
  <c r="BB93" i="31" s="1"/>
  <c r="AS75" i="30"/>
  <c r="AF75" i="30" s="1"/>
  <c r="U75" i="30"/>
  <c r="Q75" i="30"/>
  <c r="BA75" i="30" s="1"/>
  <c r="S75" i="30"/>
  <c r="Y75" i="30"/>
  <c r="R75" i="30"/>
  <c r="P75" i="30"/>
  <c r="V75" i="30"/>
  <c r="AY75" i="30" s="1"/>
  <c r="BB75" i="30" s="1"/>
  <c r="AA75" i="30"/>
  <c r="S84" i="28"/>
  <c r="Y84" i="28"/>
  <c r="AB84" i="28"/>
  <c r="R84" i="28"/>
  <c r="W84" i="28"/>
  <c r="U84" i="28"/>
  <c r="Q84" i="28"/>
  <c r="BA84" i="28" s="1"/>
  <c r="Z84" i="28"/>
  <c r="AZ84" i="28" s="1"/>
  <c r="P84" i="28"/>
  <c r="V84" i="28"/>
  <c r="AY84" i="28" s="1"/>
  <c r="AA84" i="28"/>
  <c r="P45" i="37"/>
  <c r="U45" i="37"/>
  <c r="Y45" i="37"/>
  <c r="S45" i="37"/>
  <c r="V45" i="37"/>
  <c r="AY45" i="37" s="1"/>
  <c r="R45" i="37"/>
  <c r="Q45" i="37"/>
  <c r="BA45" i="37" s="1"/>
  <c r="BB45" i="37" s="1"/>
  <c r="AE45" i="37" a="1"/>
  <c r="AE45" i="37" s="1"/>
  <c r="Z45" i="37"/>
  <c r="AZ45" i="37" s="1"/>
  <c r="AA45" i="37"/>
  <c r="AU45" i="37"/>
  <c r="AV75" i="37" s="1"/>
  <c r="W45" i="37"/>
  <c r="AB45" i="37"/>
  <c r="AS97" i="36"/>
  <c r="AF97" i="36" s="1"/>
  <c r="Q97" i="36"/>
  <c r="BA97" i="36" s="1"/>
  <c r="S97" i="36"/>
  <c r="R97" i="36"/>
  <c r="P97" i="36"/>
  <c r="V122" i="35"/>
  <c r="AY122" i="35" s="1"/>
  <c r="Q122" i="35"/>
  <c r="BA122" i="35" s="1"/>
  <c r="BB122" i="35" s="1"/>
  <c r="AE122" i="35" a="1"/>
  <c r="AE122" i="35" s="1"/>
  <c r="AA122" i="35"/>
  <c r="R122" i="35"/>
  <c r="AB122" i="35"/>
  <c r="Y122" i="35"/>
  <c r="W122" i="35"/>
  <c r="P122" i="35"/>
  <c r="S122" i="35"/>
  <c r="Z122" i="35"/>
  <c r="AZ122" i="35" s="1"/>
  <c r="U122" i="35"/>
  <c r="AE89" i="32" a="1"/>
  <c r="AE89" i="32" s="1"/>
  <c r="R89" i="32"/>
  <c r="V89" i="32"/>
  <c r="AY89" i="32" s="1"/>
  <c r="U89" i="32"/>
  <c r="Q89" i="32"/>
  <c r="BA89" i="32" s="1"/>
  <c r="BB89" i="32" s="1"/>
  <c r="Y89" i="32"/>
  <c r="P89" i="32"/>
  <c r="W89" i="32"/>
  <c r="Z89" i="32"/>
  <c r="AZ89" i="32" s="1"/>
  <c r="AA89" i="32"/>
  <c r="S89" i="32"/>
  <c r="AB89" i="32"/>
  <c r="U115" i="28"/>
  <c r="W115" i="28"/>
  <c r="R115" i="28"/>
  <c r="Y115" i="28"/>
  <c r="AA115" i="28"/>
  <c r="S115" i="28"/>
  <c r="AB115" i="28"/>
  <c r="Z115" i="28"/>
  <c r="AZ115" i="28" s="1"/>
  <c r="BB115" i="28" s="1"/>
  <c r="AB124" i="34"/>
  <c r="S124" i="34"/>
  <c r="R124" i="34"/>
  <c r="AS124" i="34"/>
  <c r="AF124" i="34" s="1"/>
  <c r="U124" i="34"/>
  <c r="AA124" i="34"/>
  <c r="Q124" i="34"/>
  <c r="BA124" i="34" s="1"/>
  <c r="Z124" i="34"/>
  <c r="AZ124" i="34" s="1"/>
  <c r="P124" i="34"/>
  <c r="Y124" i="34"/>
  <c r="W124" i="34"/>
  <c r="V124" i="34"/>
  <c r="AY124" i="34" s="1"/>
  <c r="U95" i="35"/>
  <c r="V95" i="35"/>
  <c r="AY95" i="35" s="1"/>
  <c r="R95" i="35"/>
  <c r="S95" i="35"/>
  <c r="AA95" i="35"/>
  <c r="W95" i="35"/>
  <c r="Z128" i="31"/>
  <c r="AZ128" i="31" s="1"/>
  <c r="Y128" i="31"/>
  <c r="AE128" i="31" a="1"/>
  <c r="AE128" i="31" s="1"/>
  <c r="AD128" i="31" s="1"/>
  <c r="AC128" i="31" s="1"/>
  <c r="U128" i="31"/>
  <c r="S128" i="31"/>
  <c r="P128" i="31"/>
  <c r="AB128" i="31"/>
  <c r="R128" i="31"/>
  <c r="AA128" i="31"/>
  <c r="Q128" i="31"/>
  <c r="BA128" i="31" s="1"/>
  <c r="BB128" i="31" s="1"/>
  <c r="W128" i="31"/>
  <c r="Z110" i="28"/>
  <c r="AZ110" i="28" s="1"/>
  <c r="V110" i="28"/>
  <c r="AY110" i="28" s="1"/>
  <c r="P110" i="28"/>
  <c r="W110" i="28"/>
  <c r="Q110" i="28"/>
  <c r="BA110" i="28" s="1"/>
  <c r="BB110" i="28" s="1"/>
  <c r="Y110" i="28"/>
  <c r="AE110" i="28" a="1"/>
  <c r="AE110" i="28" s="1"/>
  <c r="S110" i="28"/>
  <c r="AE29" i="33" a="1"/>
  <c r="AE29" i="33" s="1"/>
  <c r="Z29" i="33"/>
  <c r="AZ29" i="33" s="1"/>
  <c r="Q29" i="33"/>
  <c r="BA29" i="33" s="1"/>
  <c r="BB29" i="33" s="1"/>
  <c r="P29" i="33"/>
  <c r="Y29" i="33"/>
  <c r="Y126" i="28"/>
  <c r="AA126" i="28"/>
  <c r="R126" i="28"/>
  <c r="Q126" i="28"/>
  <c r="BA126" i="28" s="1"/>
  <c r="BB126" i="28" s="1"/>
  <c r="S126" i="28"/>
  <c r="P3" i="35"/>
  <c r="R3" i="35"/>
  <c r="W3" i="35"/>
  <c r="AU3" i="35"/>
  <c r="S3" i="35"/>
  <c r="Y3" i="35"/>
  <c r="Z3" i="35"/>
  <c r="AZ3" i="35" s="1"/>
  <c r="V3" i="35"/>
  <c r="AY3" i="35" s="1"/>
  <c r="AB3" i="35"/>
  <c r="Q3" i="35"/>
  <c r="BA3" i="35" s="1"/>
  <c r="AA3" i="35"/>
  <c r="U3" i="35"/>
  <c r="Y97" i="35"/>
  <c r="V97" i="35"/>
  <c r="AY97" i="35" s="1"/>
  <c r="R97" i="35"/>
  <c r="W97" i="35"/>
  <c r="AB97" i="35"/>
  <c r="Z97" i="35"/>
  <c r="AZ97" i="35" s="1"/>
  <c r="AA97" i="35"/>
  <c r="P97" i="35"/>
  <c r="AE97" i="35" a="1"/>
  <c r="AE97" i="35" s="1"/>
  <c r="U97" i="35"/>
  <c r="S97" i="35"/>
  <c r="Q97" i="35"/>
  <c r="BA97" i="35" s="1"/>
  <c r="BB97" i="35" s="1"/>
  <c r="P115" i="32"/>
  <c r="R115" i="32"/>
  <c r="Q115" i="32"/>
  <c r="BA115" i="32" s="1"/>
  <c r="BB115" i="32" s="1"/>
  <c r="V115" i="32"/>
  <c r="AY115" i="32" s="1"/>
  <c r="S115" i="32"/>
  <c r="Z74" i="28"/>
  <c r="AZ74" i="28" s="1"/>
  <c r="AB74" i="28"/>
  <c r="Q74" i="28"/>
  <c r="BA74" i="28" s="1"/>
  <c r="BB74" i="28" s="1"/>
  <c r="P74" i="28"/>
  <c r="R74" i="28"/>
  <c r="U74" i="28"/>
  <c r="AE74" i="28" a="1"/>
  <c r="AE74" i="28" s="1"/>
  <c r="AD74" i="28" s="1"/>
  <c r="AC74" i="28" s="1"/>
  <c r="AA74" i="28"/>
  <c r="V74" i="28"/>
  <c r="AY74" i="28" s="1"/>
  <c r="R79" i="37"/>
  <c r="S79" i="37"/>
  <c r="AE79" i="37" a="1"/>
  <c r="AE79" i="37" s="1"/>
  <c r="AD79" i="37" s="1"/>
  <c r="AC79" i="37" s="1"/>
  <c r="Z79" i="37"/>
  <c r="AZ79" i="37" s="1"/>
  <c r="AB79" i="37"/>
  <c r="Y79" i="37"/>
  <c r="U79" i="37"/>
  <c r="W79" i="37"/>
  <c r="Q79" i="37"/>
  <c r="BA79" i="37" s="1"/>
  <c r="BB79" i="37" s="1"/>
  <c r="V79" i="37"/>
  <c r="AY79" i="37" s="1"/>
  <c r="AA79" i="37"/>
  <c r="P79" i="37"/>
  <c r="S100" i="33"/>
  <c r="Q100" i="33"/>
  <c r="BA100" i="33" s="1"/>
  <c r="AS100" i="33"/>
  <c r="AF100" i="33" s="1"/>
  <c r="V100" i="33"/>
  <c r="AY100" i="33" s="1"/>
  <c r="BB100" i="33" s="1"/>
  <c r="R100" i="33"/>
  <c r="P100" i="33"/>
  <c r="U88" i="30"/>
  <c r="R88" i="30"/>
  <c r="Y88" i="30"/>
  <c r="V88" i="30"/>
  <c r="AY88" i="30" s="1"/>
  <c r="S88" i="30"/>
  <c r="P88" i="30"/>
  <c r="W88" i="30"/>
  <c r="Q88" i="30"/>
  <c r="BA88" i="30" s="1"/>
  <c r="BB88" i="30" s="1"/>
  <c r="Z88" i="30"/>
  <c r="AZ88" i="30" s="1"/>
  <c r="AE88" i="30" a="1"/>
  <c r="AE88" i="30" s="1"/>
  <c r="AA88" i="30"/>
  <c r="AB88" i="30"/>
  <c r="AB75" i="28"/>
  <c r="R75" i="28"/>
  <c r="V75" i="28"/>
  <c r="AY75" i="28" s="1"/>
  <c r="Q75" i="28"/>
  <c r="BA75" i="28" s="1"/>
  <c r="BB75" i="28" s="1"/>
  <c r="AE75" i="28" a="1"/>
  <c r="AE75" i="28" s="1"/>
  <c r="AD75" i="28" s="1"/>
  <c r="AC75" i="28" s="1"/>
  <c r="U75" i="28"/>
  <c r="W75" i="28"/>
  <c r="AA75" i="28"/>
  <c r="Y75" i="28"/>
  <c r="P75" i="28"/>
  <c r="S75" i="28"/>
  <c r="Z75" i="28"/>
  <c r="AZ75" i="28" s="1"/>
  <c r="S95" i="12"/>
  <c r="P95" i="12"/>
  <c r="R95" i="12"/>
  <c r="AS95" i="12"/>
  <c r="AF95" i="12" s="1"/>
  <c r="Q95" i="12"/>
  <c r="BA95" i="12" s="1"/>
  <c r="AY10" i="12"/>
  <c r="AA67" i="37"/>
  <c r="S67" i="37"/>
  <c r="Q67" i="37"/>
  <c r="BA67" i="37" s="1"/>
  <c r="R67" i="37"/>
  <c r="W67" i="37"/>
  <c r="U67" i="37"/>
  <c r="Y67" i="37"/>
  <c r="P67" i="37"/>
  <c r="V67" i="37"/>
  <c r="AY67" i="37" s="1"/>
  <c r="AS67" i="37"/>
  <c r="AF67" i="37" s="1"/>
  <c r="Z67" i="37"/>
  <c r="AZ67" i="37" s="1"/>
  <c r="AB67" i="37"/>
  <c r="V21" i="30"/>
  <c r="AY21" i="30" s="1"/>
  <c r="W21" i="30"/>
  <c r="AB21" i="30"/>
  <c r="Q21" i="30"/>
  <c r="BA21" i="30" s="1"/>
  <c r="BB21" i="30" s="1"/>
  <c r="AE21" i="30" a="1"/>
  <c r="AE21" i="30" s="1"/>
  <c r="AU21" i="30"/>
  <c r="Q121" i="28"/>
  <c r="BA121" i="28" s="1"/>
  <c r="W121" i="28"/>
  <c r="V121" i="28"/>
  <c r="AY121" i="28" s="1"/>
  <c r="R121" i="28"/>
  <c r="S121" i="28"/>
  <c r="P121" i="28"/>
  <c r="AA121" i="28"/>
  <c r="U121" i="28"/>
  <c r="Y121" i="28"/>
  <c r="Z121" i="28"/>
  <c r="AZ121" i="28" s="1"/>
  <c r="AD125" i="45"/>
  <c r="AC125" i="45" s="1"/>
  <c r="AD114" i="42"/>
  <c r="AC114" i="42" s="1"/>
  <c r="AD76" i="33"/>
  <c r="AC76" i="33" s="1"/>
  <c r="AE18" i="31" a="1"/>
  <c r="AE18" i="31" s="1"/>
  <c r="AD18" i="31" s="1"/>
  <c r="AC18" i="31" s="1"/>
  <c r="Y117" i="48"/>
  <c r="S117" i="48"/>
  <c r="Z95" i="57"/>
  <c r="AZ95" i="57" s="1"/>
  <c r="U95" i="57"/>
  <c r="W95" i="57"/>
  <c r="P95" i="57"/>
  <c r="Q95" i="57"/>
  <c r="BA95" i="57" s="1"/>
  <c r="BB95" i="57" s="1"/>
  <c r="V95" i="57"/>
  <c r="AY95" i="57" s="1"/>
  <c r="S95" i="57"/>
  <c r="AE95" i="57" a="1"/>
  <c r="AE95" i="57" s="1"/>
  <c r="AD95" i="57" s="1"/>
  <c r="AC95" i="57" s="1"/>
  <c r="AB95" i="57"/>
  <c r="R95" i="57"/>
  <c r="AE124" i="55" a="1"/>
  <c r="AE124" i="55" s="1"/>
  <c r="V124" i="55"/>
  <c r="AY124" i="55" s="1"/>
  <c r="AB124" i="55"/>
  <c r="U124" i="55"/>
  <c r="R124" i="55"/>
  <c r="AA124" i="55"/>
  <c r="Q124" i="55"/>
  <c r="BA124" i="55" s="1"/>
  <c r="BB124" i="55" s="1"/>
  <c r="Z124" i="55"/>
  <c r="AZ124" i="55" s="1"/>
  <c r="P124" i="55"/>
  <c r="R26" i="52"/>
  <c r="AA26" i="52"/>
  <c r="Q26" i="52"/>
  <c r="BA26" i="52" s="1"/>
  <c r="V26" i="52"/>
  <c r="AY26" i="52" s="1"/>
  <c r="Z26" i="52"/>
  <c r="AZ26" i="52" s="1"/>
  <c r="U26" i="52"/>
  <c r="P26" i="52"/>
  <c r="AU26" i="52"/>
  <c r="AV94" i="52" s="1"/>
  <c r="W26" i="52"/>
  <c r="S26" i="52"/>
  <c r="AB26" i="52"/>
  <c r="V110" i="51"/>
  <c r="AY110" i="51" s="1"/>
  <c r="AA110" i="51"/>
  <c r="Y110" i="51"/>
  <c r="S110" i="51"/>
  <c r="Q110" i="51"/>
  <c r="BA110" i="51" s="1"/>
  <c r="BB110" i="51" s="1"/>
  <c r="W110" i="51"/>
  <c r="P110" i="51"/>
  <c r="U110" i="51"/>
  <c r="AB110" i="51"/>
  <c r="AE110" i="51" a="1"/>
  <c r="AE110" i="51" s="1"/>
  <c r="AD110" i="51" s="1"/>
  <c r="AC110" i="51" s="1"/>
  <c r="R110" i="51"/>
  <c r="Z110" i="51"/>
  <c r="AZ110" i="51" s="1"/>
  <c r="Y42" i="50"/>
  <c r="V42" i="50"/>
  <c r="AY42" i="50" s="1"/>
  <c r="BB42" i="50" s="1"/>
  <c r="P42" i="50"/>
  <c r="W42" i="50"/>
  <c r="R42" i="50"/>
  <c r="U42" i="50"/>
  <c r="AB42" i="50"/>
  <c r="AA42" i="50"/>
  <c r="AU42" i="50"/>
  <c r="AV84" i="50" s="1"/>
  <c r="Q42" i="50"/>
  <c r="BA42" i="50" s="1"/>
  <c r="S42" i="50"/>
  <c r="Z42" i="50"/>
  <c r="AZ42" i="50" s="1"/>
  <c r="U36" i="48"/>
  <c r="Z36" i="48"/>
  <c r="AZ36" i="48" s="1"/>
  <c r="AE36" i="48" a="1"/>
  <c r="AE36" i="48" s="1"/>
  <c r="Q36" i="48"/>
  <c r="BA36" i="48" s="1"/>
  <c r="BB36" i="48" s="1"/>
  <c r="AA36" i="48"/>
  <c r="AU36" i="48"/>
  <c r="AB36" i="48"/>
  <c r="Y93" i="46"/>
  <c r="Z93" i="46"/>
  <c r="AZ93" i="46" s="1"/>
  <c r="S93" i="46"/>
  <c r="Q93" i="46"/>
  <c r="BA93" i="46" s="1"/>
  <c r="P93" i="46"/>
  <c r="V93" i="46"/>
  <c r="AY93" i="46" s="1"/>
  <c r="AB93" i="46"/>
  <c r="AA93" i="46"/>
  <c r="W93" i="46"/>
  <c r="Y110" i="45"/>
  <c r="V110" i="45"/>
  <c r="AY110" i="45" s="1"/>
  <c r="W110" i="45"/>
  <c r="AA110" i="45"/>
  <c r="U110" i="45"/>
  <c r="S110" i="45"/>
  <c r="R110" i="45"/>
  <c r="Q110" i="45"/>
  <c r="BA110" i="45" s="1"/>
  <c r="BB110" i="45" s="1"/>
  <c r="Z110" i="45"/>
  <c r="AZ110" i="45" s="1"/>
  <c r="AE110" i="45" a="1"/>
  <c r="AE110" i="45" s="1"/>
  <c r="P110" i="45"/>
  <c r="AB110" i="45"/>
  <c r="S82" i="44"/>
  <c r="AA82" i="44"/>
  <c r="Q82" i="44"/>
  <c r="BA82" i="44" s="1"/>
  <c r="BB82" i="44" s="1"/>
  <c r="AB82" i="44"/>
  <c r="AE82" i="44" a="1"/>
  <c r="AE82" i="44" s="1"/>
  <c r="AD82" i="44" s="1"/>
  <c r="AC82" i="44" s="1"/>
  <c r="W82" i="44"/>
  <c r="P82" i="44"/>
  <c r="V82" i="44"/>
  <c r="AY82" i="44" s="1"/>
  <c r="R82" i="44"/>
  <c r="U82" i="44"/>
  <c r="AS79" i="58"/>
  <c r="AF79" i="58" s="1"/>
  <c r="Z79" i="58"/>
  <c r="AZ79" i="58" s="1"/>
  <c r="P79" i="58"/>
  <c r="Y79" i="58"/>
  <c r="R79" i="58"/>
  <c r="Q79" i="58"/>
  <c r="BA79" i="58" s="1"/>
  <c r="W79" i="58"/>
  <c r="AB79" i="58"/>
  <c r="U79" i="58"/>
  <c r="S79" i="58"/>
  <c r="V79" i="58"/>
  <c r="AY79" i="58" s="1"/>
  <c r="AA79" i="58"/>
  <c r="P112" i="57"/>
  <c r="V112" i="57"/>
  <c r="AY112" i="57" s="1"/>
  <c r="R112" i="57"/>
  <c r="AA112" i="57"/>
  <c r="Q112" i="57"/>
  <c r="BA112" i="57" s="1"/>
  <c r="BB112" i="57" s="1"/>
  <c r="W112" i="57"/>
  <c r="AB112" i="57"/>
  <c r="AE112" i="57" a="1"/>
  <c r="AE112" i="57" s="1"/>
  <c r="AD112" i="57" s="1"/>
  <c r="AC112" i="57" s="1"/>
  <c r="U112" i="57"/>
  <c r="S112" i="57"/>
  <c r="Z112" i="57"/>
  <c r="AZ112" i="57" s="1"/>
  <c r="Y112" i="57"/>
  <c r="V58" i="55"/>
  <c r="AY58" i="55" s="1"/>
  <c r="W58" i="55"/>
  <c r="AE58" i="55" a="1"/>
  <c r="AE58" i="55" s="1"/>
  <c r="AU58" i="55"/>
  <c r="Z58" i="55"/>
  <c r="AZ58" i="55" s="1"/>
  <c r="S58" i="55"/>
  <c r="Y58" i="55"/>
  <c r="Q58" i="55"/>
  <c r="BA58" i="55" s="1"/>
  <c r="BB58" i="55" s="1"/>
  <c r="U58" i="55"/>
  <c r="AB58" i="55"/>
  <c r="R58" i="55"/>
  <c r="P58" i="55"/>
  <c r="AA58" i="55"/>
  <c r="Y13" i="55"/>
  <c r="U13" i="55"/>
  <c r="AA13" i="55"/>
  <c r="S13" i="55"/>
  <c r="Q13" i="55"/>
  <c r="BA13" i="55" s="1"/>
  <c r="BB13" i="55" s="1"/>
  <c r="AB13" i="55"/>
  <c r="R13" i="55"/>
  <c r="Z13" i="55"/>
  <c r="AZ13" i="55" s="1"/>
  <c r="P13" i="55"/>
  <c r="AE13" i="55" a="1"/>
  <c r="AE13" i="55" s="1"/>
  <c r="AU13" i="55"/>
  <c r="AV96" i="55" s="1"/>
  <c r="V13" i="55"/>
  <c r="AY13" i="55" s="1"/>
  <c r="W13" i="55"/>
  <c r="Q15" i="54"/>
  <c r="BA15" i="54" s="1"/>
  <c r="P15" i="54"/>
  <c r="Z15" i="54"/>
  <c r="AZ15" i="54" s="1"/>
  <c r="Y15" i="54"/>
  <c r="W15" i="54"/>
  <c r="AU15" i="54"/>
  <c r="U15" i="54"/>
  <c r="V15" i="54"/>
  <c r="AY15" i="54" s="1"/>
  <c r="S15" i="54"/>
  <c r="R15" i="54"/>
  <c r="AA15" i="54"/>
  <c r="AB15" i="54"/>
  <c r="U29" i="52"/>
  <c r="V29" i="52"/>
  <c r="AY29" i="52" s="1"/>
  <c r="Z29" i="52"/>
  <c r="AZ29" i="52" s="1"/>
  <c r="P29" i="52"/>
  <c r="S29" i="52"/>
  <c r="R29" i="52"/>
  <c r="Y29" i="52"/>
  <c r="AA29" i="52"/>
  <c r="Q29" i="52"/>
  <c r="BA29" i="52" s="1"/>
  <c r="W29" i="52"/>
  <c r="AU29" i="52"/>
  <c r="AB29" i="52"/>
  <c r="U40" i="51"/>
  <c r="P40" i="51"/>
  <c r="Y40" i="51"/>
  <c r="V40" i="51"/>
  <c r="AY40" i="51" s="1"/>
  <c r="R40" i="51"/>
  <c r="AB40" i="51"/>
  <c r="AU40" i="51"/>
  <c r="AA40" i="51"/>
  <c r="Q40" i="51"/>
  <c r="BA40" i="51" s="1"/>
  <c r="W40" i="51"/>
  <c r="S40" i="51"/>
  <c r="Z40" i="51"/>
  <c r="AZ40" i="51" s="1"/>
  <c r="AB84" i="50"/>
  <c r="AE84" i="50" a="1"/>
  <c r="AE84" i="50" s="1"/>
  <c r="W84" i="50"/>
  <c r="S84" i="50"/>
  <c r="V84" i="50"/>
  <c r="AY84" i="50" s="1"/>
  <c r="R84" i="50"/>
  <c r="Z84" i="50"/>
  <c r="AZ84" i="50" s="1"/>
  <c r="P84" i="50"/>
  <c r="AA84" i="50"/>
  <c r="Q84" i="50"/>
  <c r="BA84" i="50" s="1"/>
  <c r="BB84" i="50" s="1"/>
  <c r="Y84" i="50"/>
  <c r="U84" i="50"/>
  <c r="U128" i="49"/>
  <c r="Y128" i="49"/>
  <c r="S128" i="49"/>
  <c r="AB128" i="49"/>
  <c r="R128" i="49"/>
  <c r="AA128" i="49"/>
  <c r="W128" i="49"/>
  <c r="Q128" i="49"/>
  <c r="BA128" i="49" s="1"/>
  <c r="BB128" i="49" s="1"/>
  <c r="AE128" i="49" a="1"/>
  <c r="AE128" i="49" s="1"/>
  <c r="AD128" i="49" s="1"/>
  <c r="AC128" i="49" s="1"/>
  <c r="Z128" i="49"/>
  <c r="AZ128" i="49" s="1"/>
  <c r="V128" i="49"/>
  <c r="AY128" i="49" s="1"/>
  <c r="P128" i="49"/>
  <c r="Y58" i="47"/>
  <c r="AE58" i="47" a="1"/>
  <c r="AE58" i="47" s="1"/>
  <c r="U6" i="44"/>
  <c r="Y6" i="44"/>
  <c r="P6" i="44"/>
  <c r="V81" i="42"/>
  <c r="AY81" i="42" s="1"/>
  <c r="AS81" i="42"/>
  <c r="AF81" i="42" s="1"/>
  <c r="AB81" i="42"/>
  <c r="AA81" i="42"/>
  <c r="R81" i="42"/>
  <c r="P81" i="42"/>
  <c r="S81" i="42"/>
  <c r="Z81" i="42"/>
  <c r="AZ81" i="42" s="1"/>
  <c r="Q81" i="42"/>
  <c r="BA81" i="42" s="1"/>
  <c r="W81" i="42"/>
  <c r="U81" i="42"/>
  <c r="Y81" i="42"/>
  <c r="AA82" i="38"/>
  <c r="W82" i="38"/>
  <c r="R82" i="38"/>
  <c r="AE82" i="38" a="1"/>
  <c r="AE82" i="38" s="1"/>
  <c r="U82" i="38"/>
  <c r="AB82" i="38"/>
  <c r="P82" i="38"/>
  <c r="Z82" i="38"/>
  <c r="AZ82" i="38" s="1"/>
  <c r="V82" i="38"/>
  <c r="AY82" i="38" s="1"/>
  <c r="S82" i="38"/>
  <c r="Q82" i="38"/>
  <c r="BA82" i="38" s="1"/>
  <c r="BB82" i="38" s="1"/>
  <c r="Y82" i="38"/>
  <c r="S83" i="59"/>
  <c r="AB83" i="59"/>
  <c r="U83" i="59"/>
  <c r="V83" i="59"/>
  <c r="AY83" i="59" s="1"/>
  <c r="Q83" i="59"/>
  <c r="BA83" i="59" s="1"/>
  <c r="Z83" i="59"/>
  <c r="AZ83" i="59" s="1"/>
  <c r="AS83" i="59"/>
  <c r="AF83" i="59" s="1"/>
  <c r="AA83" i="59"/>
  <c r="P83" i="59"/>
  <c r="Y83" i="59"/>
  <c r="W83" i="59"/>
  <c r="R83" i="59"/>
  <c r="Z99" i="40"/>
  <c r="AZ99" i="40" s="1"/>
  <c r="Q99" i="40"/>
  <c r="BA99" i="40" s="1"/>
  <c r="BB99" i="40" s="1"/>
  <c r="P99" i="40"/>
  <c r="Y99" i="40"/>
  <c r="S99" i="40"/>
  <c r="V99" i="40"/>
  <c r="AY99" i="40" s="1"/>
  <c r="W99" i="40"/>
  <c r="AB99" i="40"/>
  <c r="AE99" i="40" a="1"/>
  <c r="AE99" i="40" s="1"/>
  <c r="AD99" i="40" s="1"/>
  <c r="AC99" i="40" s="1"/>
  <c r="U99" i="40"/>
  <c r="R99" i="40"/>
  <c r="AA99" i="40"/>
  <c r="Q129" i="47"/>
  <c r="BA129" i="47" s="1"/>
  <c r="BB129" i="47" s="1"/>
  <c r="AE129" i="47" a="1"/>
  <c r="AE129" i="47" s="1"/>
  <c r="Y129" i="47"/>
  <c r="W129" i="47"/>
  <c r="V129" i="47"/>
  <c r="AY129" i="47" s="1"/>
  <c r="Z129" i="47"/>
  <c r="AZ129" i="47" s="1"/>
  <c r="U129" i="47"/>
  <c r="S129" i="47"/>
  <c r="AB129" i="47"/>
  <c r="R129" i="47"/>
  <c r="AA129" i="47"/>
  <c r="AB77" i="44"/>
  <c r="Y77" i="44"/>
  <c r="P71" i="43"/>
  <c r="AB71" i="43"/>
  <c r="AS71" i="43"/>
  <c r="AF71" i="43" s="1"/>
  <c r="W71" i="43"/>
  <c r="Q71" i="43"/>
  <c r="BA71" i="43" s="1"/>
  <c r="V71" i="43"/>
  <c r="AY71" i="43" s="1"/>
  <c r="Y71" i="43"/>
  <c r="U71" i="43"/>
  <c r="S71" i="43"/>
  <c r="R71" i="43"/>
  <c r="Z71" i="43"/>
  <c r="AZ71" i="43" s="1"/>
  <c r="AA71" i="43"/>
  <c r="V87" i="51"/>
  <c r="AY87" i="51" s="1"/>
  <c r="P87" i="51"/>
  <c r="W87" i="51"/>
  <c r="U87" i="51"/>
  <c r="S87" i="51"/>
  <c r="Z87" i="51"/>
  <c r="AZ87" i="51" s="1"/>
  <c r="R87" i="51"/>
  <c r="AB87" i="51"/>
  <c r="AS87" i="51"/>
  <c r="AF87" i="51" s="1"/>
  <c r="Y87" i="51"/>
  <c r="Q87" i="51"/>
  <c r="BA87" i="51" s="1"/>
  <c r="AA87" i="51"/>
  <c r="V117" i="49"/>
  <c r="AY117" i="49" s="1"/>
  <c r="R117" i="49"/>
  <c r="AA117" i="49"/>
  <c r="Q117" i="49"/>
  <c r="BA117" i="49" s="1"/>
  <c r="U117" i="49"/>
  <c r="Z117" i="49"/>
  <c r="AZ117" i="49" s="1"/>
  <c r="S117" i="49"/>
  <c r="P117" i="49"/>
  <c r="AS117" i="49"/>
  <c r="AF117" i="49" s="1"/>
  <c r="Y117" i="49"/>
  <c r="W117" i="49"/>
  <c r="AB117" i="49"/>
  <c r="R52" i="43"/>
  <c r="Z52" i="43"/>
  <c r="AZ52" i="43" s="1"/>
  <c r="AU52" i="43"/>
  <c r="W52" i="43"/>
  <c r="V52" i="43"/>
  <c r="AY52" i="43" s="1"/>
  <c r="Y52" i="43"/>
  <c r="U52" i="43"/>
  <c r="S52" i="43"/>
  <c r="AA52" i="43"/>
  <c r="AB52" i="43"/>
  <c r="Q52" i="43"/>
  <c r="BA52" i="43" s="1"/>
  <c r="P52" i="43"/>
  <c r="AE125" i="43" a="1"/>
  <c r="AE125" i="43" s="1"/>
  <c r="AD125" i="43" s="1"/>
  <c r="AC125" i="43" s="1"/>
  <c r="AA125" i="43"/>
  <c r="Z125" i="43"/>
  <c r="AZ125" i="43" s="1"/>
  <c r="V125" i="43"/>
  <c r="AY125" i="43" s="1"/>
  <c r="U84" i="53"/>
  <c r="AA84" i="53"/>
  <c r="Y84" i="53"/>
  <c r="Q84" i="53"/>
  <c r="BA84" i="53" s="1"/>
  <c r="S84" i="53"/>
  <c r="Z84" i="53"/>
  <c r="AZ84" i="53" s="1"/>
  <c r="P84" i="53"/>
  <c r="W84" i="53"/>
  <c r="V84" i="53"/>
  <c r="AY84" i="53" s="1"/>
  <c r="R84" i="53"/>
  <c r="AS84" i="53"/>
  <c r="AF84" i="53" s="1"/>
  <c r="AB84" i="53"/>
  <c r="Z6" i="43"/>
  <c r="AZ6" i="43" s="1"/>
  <c r="S6" i="43"/>
  <c r="V6" i="43"/>
  <c r="AY6" i="43" s="1"/>
  <c r="AB6" i="43"/>
  <c r="U6" i="43"/>
  <c r="Q6" i="43"/>
  <c r="BA6" i="43" s="1"/>
  <c r="W6" i="43"/>
  <c r="P6" i="43"/>
  <c r="R6" i="43"/>
  <c r="Y6" i="43"/>
  <c r="AA6" i="43"/>
  <c r="AU6" i="43"/>
  <c r="AV83" i="43" s="1"/>
  <c r="V113" i="42"/>
  <c r="AY113" i="42" s="1"/>
  <c r="P113" i="42"/>
  <c r="R113" i="42"/>
  <c r="AA113" i="42"/>
  <c r="W113" i="42"/>
  <c r="AS113" i="42"/>
  <c r="AF113" i="42" s="1"/>
  <c r="Z113" i="42"/>
  <c r="AZ113" i="42" s="1"/>
  <c r="S113" i="42"/>
  <c r="AB113" i="42"/>
  <c r="Y113" i="42"/>
  <c r="Q113" i="42"/>
  <c r="BA113" i="42" s="1"/>
  <c r="U113" i="42"/>
  <c r="V114" i="41"/>
  <c r="AY114" i="41" s="1"/>
  <c r="AA114" i="41"/>
  <c r="Q114" i="41"/>
  <c r="BA114" i="41" s="1"/>
  <c r="AB114" i="41"/>
  <c r="R114" i="41"/>
  <c r="Z114" i="41"/>
  <c r="AZ114" i="41" s="1"/>
  <c r="P114" i="41"/>
  <c r="AS114" i="41"/>
  <c r="AF114" i="41" s="1"/>
  <c r="U114" i="41"/>
  <c r="Y114" i="41"/>
  <c r="S114" i="41"/>
  <c r="W114" i="41"/>
  <c r="P118" i="40"/>
  <c r="Q118" i="40"/>
  <c r="BA118" i="40" s="1"/>
  <c r="BB118" i="40" s="1"/>
  <c r="AA118" i="40"/>
  <c r="AE118" i="40" a="1"/>
  <c r="AE118" i="40" s="1"/>
  <c r="AB118" i="58"/>
  <c r="Z118" i="58"/>
  <c r="AZ118" i="58" s="1"/>
  <c r="P118" i="58"/>
  <c r="Q118" i="58"/>
  <c r="BA118" i="58" s="1"/>
  <c r="BB118" i="58" s="1"/>
  <c r="Y118" i="58"/>
  <c r="AA118" i="58"/>
  <c r="W118" i="58"/>
  <c r="AE118" i="58" a="1"/>
  <c r="AE118" i="58" s="1"/>
  <c r="AD118" i="58" s="1"/>
  <c r="AC118" i="58" s="1"/>
  <c r="V118" i="58"/>
  <c r="AY118" i="58" s="1"/>
  <c r="U118" i="58"/>
  <c r="R118" i="58"/>
  <c r="S118" i="58"/>
  <c r="V62" i="57"/>
  <c r="AY62" i="57" s="1"/>
  <c r="U62" i="57"/>
  <c r="AB62" i="57"/>
  <c r="Z62" i="57"/>
  <c r="AZ62" i="57" s="1"/>
  <c r="AA62" i="57"/>
  <c r="P62" i="57"/>
  <c r="AU62" i="57"/>
  <c r="S62" i="57"/>
  <c r="Y62" i="57"/>
  <c r="W62" i="57"/>
  <c r="AE62" i="57" a="1"/>
  <c r="AE62" i="57" s="1"/>
  <c r="R62" i="57"/>
  <c r="Q62" i="57"/>
  <c r="BA62" i="57" s="1"/>
  <c r="BB62" i="57" s="1"/>
  <c r="Z95" i="56"/>
  <c r="AZ95" i="56" s="1"/>
  <c r="Y95" i="56"/>
  <c r="W95" i="56"/>
  <c r="U95" i="56"/>
  <c r="V95" i="56"/>
  <c r="AY95" i="56" s="1"/>
  <c r="AB95" i="56"/>
  <c r="R95" i="56"/>
  <c r="AS95" i="56"/>
  <c r="AF95" i="56" s="1"/>
  <c r="AA95" i="56"/>
  <c r="Q95" i="56"/>
  <c r="BA95" i="56" s="1"/>
  <c r="S95" i="56"/>
  <c r="P95" i="56"/>
  <c r="Z8" i="56"/>
  <c r="AZ8" i="56" s="1"/>
  <c r="AB8" i="56"/>
  <c r="Q8" i="56"/>
  <c r="BA8" i="56" s="1"/>
  <c r="BB8" i="56" s="1"/>
  <c r="P8" i="56"/>
  <c r="AU8" i="56"/>
  <c r="AV35" i="56" s="1"/>
  <c r="U8" i="56"/>
  <c r="V8" i="56"/>
  <c r="AY8" i="56" s="1"/>
  <c r="AE8" i="56" a="1"/>
  <c r="AE8" i="56" s="1"/>
  <c r="S8" i="56"/>
  <c r="R8" i="56"/>
  <c r="AA8" i="56"/>
  <c r="W8" i="56"/>
  <c r="Y8" i="56"/>
  <c r="AE49" i="55" a="1"/>
  <c r="AE49" i="55" s="1"/>
  <c r="S49" i="55"/>
  <c r="W49" i="55"/>
  <c r="AB49" i="55"/>
  <c r="Q49" i="55"/>
  <c r="BA49" i="55" s="1"/>
  <c r="BB49" i="55" s="1"/>
  <c r="R49" i="55"/>
  <c r="AA49" i="55"/>
  <c r="P49" i="55"/>
  <c r="U49" i="55"/>
  <c r="AU49" i="55"/>
  <c r="V49" i="55"/>
  <c r="AY49" i="55" s="1"/>
  <c r="Y49" i="55"/>
  <c r="Z49" i="55"/>
  <c r="AZ49" i="55" s="1"/>
  <c r="AB118" i="54"/>
  <c r="Z118" i="54"/>
  <c r="AZ118" i="54" s="1"/>
  <c r="AA118" i="54"/>
  <c r="P118" i="54"/>
  <c r="U118" i="54"/>
  <c r="Y118" i="54"/>
  <c r="S118" i="54"/>
  <c r="W118" i="54"/>
  <c r="R118" i="54"/>
  <c r="AE118" i="54" a="1"/>
  <c r="AE118" i="54" s="1"/>
  <c r="AD118" i="54" s="1"/>
  <c r="AC118" i="54" s="1"/>
  <c r="V118" i="54"/>
  <c r="AY118" i="54" s="1"/>
  <c r="Q118" i="54"/>
  <c r="BA118" i="54" s="1"/>
  <c r="BB118" i="54" s="1"/>
  <c r="R27" i="54"/>
  <c r="V27" i="54"/>
  <c r="AY27" i="54" s="1"/>
  <c r="Z27" i="54"/>
  <c r="AZ27" i="54" s="1"/>
  <c r="AA27" i="54"/>
  <c r="P27" i="54"/>
  <c r="W27" i="54"/>
  <c r="Y27" i="54"/>
  <c r="U27" i="54"/>
  <c r="AU27" i="54"/>
  <c r="AV121" i="54" s="1"/>
  <c r="Q27" i="54"/>
  <c r="BA27" i="54" s="1"/>
  <c r="S27" i="54"/>
  <c r="AB27" i="54"/>
  <c r="U116" i="51"/>
  <c r="AS116" i="51"/>
  <c r="AF116" i="51" s="1"/>
  <c r="R116" i="51"/>
  <c r="Z116" i="51"/>
  <c r="AZ116" i="51" s="1"/>
  <c r="Y116" i="51"/>
  <c r="P116" i="51"/>
  <c r="W116" i="51"/>
  <c r="Q116" i="51"/>
  <c r="BA116" i="51" s="1"/>
  <c r="V116" i="51"/>
  <c r="AY116" i="51" s="1"/>
  <c r="AA116" i="51"/>
  <c r="S116" i="51"/>
  <c r="AB116" i="51"/>
  <c r="AU6" i="51"/>
  <c r="AV66" i="51" s="1"/>
  <c r="V6" i="51"/>
  <c r="AY6" i="51" s="1"/>
  <c r="W6" i="51"/>
  <c r="U6" i="51"/>
  <c r="S6" i="51"/>
  <c r="AB6" i="51"/>
  <c r="Q6" i="51"/>
  <c r="BA6" i="51" s="1"/>
  <c r="R6" i="51"/>
  <c r="P6" i="51"/>
  <c r="AA6" i="51"/>
  <c r="Z6" i="51"/>
  <c r="AZ6" i="51" s="1"/>
  <c r="Y6" i="51"/>
  <c r="AA54" i="50"/>
  <c r="S54" i="50"/>
  <c r="Q54" i="50"/>
  <c r="BA54" i="50" s="1"/>
  <c r="BB54" i="50" s="1"/>
  <c r="Z54" i="50"/>
  <c r="AZ54" i="50" s="1"/>
  <c r="P54" i="50"/>
  <c r="Y54" i="50"/>
  <c r="V54" i="50"/>
  <c r="AY54" i="50" s="1"/>
  <c r="W54" i="50"/>
  <c r="AE54" i="50" a="1"/>
  <c r="AE54" i="50" s="1"/>
  <c r="U54" i="50"/>
  <c r="R54" i="50"/>
  <c r="AU54" i="50"/>
  <c r="Y32" i="47"/>
  <c r="W32" i="47"/>
  <c r="Z32" i="47"/>
  <c r="AZ32" i="47" s="1"/>
  <c r="Q103" i="43"/>
  <c r="BA103" i="43" s="1"/>
  <c r="P103" i="43"/>
  <c r="Y103" i="43"/>
  <c r="AS103" i="43"/>
  <c r="AF103" i="43" s="1"/>
  <c r="Z103" i="43"/>
  <c r="AZ103" i="43" s="1"/>
  <c r="W103" i="43"/>
  <c r="AA103" i="43"/>
  <c r="U103" i="43"/>
  <c r="S103" i="43"/>
  <c r="V103" i="43"/>
  <c r="AY103" i="43" s="1"/>
  <c r="R103" i="43"/>
  <c r="W121" i="42"/>
  <c r="Y121" i="42"/>
  <c r="AE121" i="42" a="1"/>
  <c r="AE121" i="42" s="1"/>
  <c r="S121" i="42"/>
  <c r="U121" i="42"/>
  <c r="R121" i="42"/>
  <c r="AB121" i="42"/>
  <c r="Z121" i="42"/>
  <c r="AZ121" i="42" s="1"/>
  <c r="P121" i="42"/>
  <c r="V121" i="42"/>
  <c r="AY121" i="42" s="1"/>
  <c r="Y47" i="39"/>
  <c r="W47" i="39"/>
  <c r="R117" i="59"/>
  <c r="S117" i="59"/>
  <c r="Q117" i="59"/>
  <c r="BA117" i="59" s="1"/>
  <c r="AS117" i="59"/>
  <c r="AF117" i="59" s="1"/>
  <c r="AA117" i="59"/>
  <c r="Y117" i="59"/>
  <c r="W117" i="59"/>
  <c r="Z117" i="59"/>
  <c r="AZ117" i="59" s="1"/>
  <c r="U117" i="59"/>
  <c r="P117" i="59"/>
  <c r="AB117" i="59"/>
  <c r="V117" i="59"/>
  <c r="AY117" i="59" s="1"/>
  <c r="AE66" i="36" a="1"/>
  <c r="AE66" i="36" s="1"/>
  <c r="Z66" i="36"/>
  <c r="AZ66" i="36" s="1"/>
  <c r="P66" i="36"/>
  <c r="Q66" i="36"/>
  <c r="BA66" i="36" s="1"/>
  <c r="BB66" i="36" s="1"/>
  <c r="Y66" i="36"/>
  <c r="U66" i="36"/>
  <c r="W66" i="36"/>
  <c r="V66" i="36"/>
  <c r="AY66" i="36" s="1"/>
  <c r="S66" i="36"/>
  <c r="AA66" i="36"/>
  <c r="R66" i="36"/>
  <c r="AB66" i="36"/>
  <c r="U73" i="34"/>
  <c r="P73" i="34"/>
  <c r="W73" i="34"/>
  <c r="AE73" i="34" a="1"/>
  <c r="AE73" i="34" s="1"/>
  <c r="Y73" i="34"/>
  <c r="V73" i="34"/>
  <c r="AY73" i="34" s="1"/>
  <c r="S73" i="34"/>
  <c r="AB73" i="34"/>
  <c r="R73" i="34"/>
  <c r="AA73" i="34"/>
  <c r="Z73" i="34"/>
  <c r="AZ73" i="34" s="1"/>
  <c r="U129" i="35"/>
  <c r="AB129" i="35"/>
  <c r="AA129" i="35"/>
  <c r="Z129" i="35"/>
  <c r="AZ129" i="35" s="1"/>
  <c r="W129" i="35"/>
  <c r="Y129" i="35"/>
  <c r="AE129" i="35" a="1"/>
  <c r="AE129" i="35" s="1"/>
  <c r="R120" i="34"/>
  <c r="W120" i="34"/>
  <c r="Y120" i="34"/>
  <c r="AE120" i="34" a="1"/>
  <c r="AE120" i="34" s="1"/>
  <c r="AD120" i="34" s="1"/>
  <c r="AC120" i="34" s="1"/>
  <c r="AA120" i="34"/>
  <c r="Z120" i="34"/>
  <c r="AZ120" i="34" s="1"/>
  <c r="V120" i="34"/>
  <c r="AY120" i="34" s="1"/>
  <c r="Q120" i="34"/>
  <c r="BA120" i="34" s="1"/>
  <c r="BB120" i="34" s="1"/>
  <c r="U120" i="34"/>
  <c r="P120" i="34"/>
  <c r="S120" i="34"/>
  <c r="AB120" i="34"/>
  <c r="S118" i="33"/>
  <c r="Y118" i="33"/>
  <c r="W118" i="33"/>
  <c r="R118" i="33"/>
  <c r="V118" i="33"/>
  <c r="AY118" i="33" s="1"/>
  <c r="U118" i="33"/>
  <c r="AA118" i="33"/>
  <c r="Q118" i="33"/>
  <c r="BA118" i="33" s="1"/>
  <c r="Z118" i="33"/>
  <c r="AZ118" i="33" s="1"/>
  <c r="AS118" i="33"/>
  <c r="AF118" i="33" s="1"/>
  <c r="AB118" i="33"/>
  <c r="P118" i="33"/>
  <c r="R93" i="38"/>
  <c r="W93" i="38"/>
  <c r="AA93" i="38"/>
  <c r="V93" i="38"/>
  <c r="AY93" i="38" s="1"/>
  <c r="AB93" i="38"/>
  <c r="Q93" i="38"/>
  <c r="BA93" i="38" s="1"/>
  <c r="Y93" i="38"/>
  <c r="U30" i="37"/>
  <c r="Y30" i="37"/>
  <c r="R30" i="37"/>
  <c r="S30" i="37"/>
  <c r="Q30" i="37"/>
  <c r="BA30" i="37" s="1"/>
  <c r="BB30" i="37" s="1"/>
  <c r="W30" i="37"/>
  <c r="P30" i="37"/>
  <c r="Z30" i="37"/>
  <c r="AZ30" i="37" s="1"/>
  <c r="V30" i="37"/>
  <c r="AY30" i="37" s="1"/>
  <c r="AU30" i="37"/>
  <c r="AE30" i="37" a="1"/>
  <c r="AE30" i="37" s="1"/>
  <c r="AB30" i="37"/>
  <c r="AA30" i="37"/>
  <c r="Z85" i="37"/>
  <c r="AZ85" i="37" s="1"/>
  <c r="P85" i="37"/>
  <c r="AS85" i="37"/>
  <c r="AF85" i="37" s="1"/>
  <c r="AA85" i="37"/>
  <c r="U85" i="37"/>
  <c r="V85" i="37"/>
  <c r="AY85" i="37" s="1"/>
  <c r="W85" i="37"/>
  <c r="R85" i="37"/>
  <c r="S85" i="37"/>
  <c r="Q85" i="37"/>
  <c r="BA85" i="37" s="1"/>
  <c r="Y85" i="37"/>
  <c r="AB85" i="37"/>
  <c r="W70" i="36"/>
  <c r="AB70" i="36"/>
  <c r="Q70" i="36"/>
  <c r="BA70" i="36" s="1"/>
  <c r="BB70" i="36" s="1"/>
  <c r="R70" i="36"/>
  <c r="AE70" i="36" a="1"/>
  <c r="AE70" i="36" s="1"/>
  <c r="Z70" i="36"/>
  <c r="AZ70" i="36" s="1"/>
  <c r="P70" i="36"/>
  <c r="AA70" i="36"/>
  <c r="V70" i="36"/>
  <c r="AY70" i="36" s="1"/>
  <c r="Y70" i="36"/>
  <c r="U70" i="36"/>
  <c r="S70" i="36"/>
  <c r="AB67" i="34"/>
  <c r="Z67" i="34"/>
  <c r="AZ67" i="34" s="1"/>
  <c r="AA67" i="34"/>
  <c r="Y67" i="34"/>
  <c r="P67" i="34"/>
  <c r="U67" i="34"/>
  <c r="W67" i="34"/>
  <c r="S67" i="34"/>
  <c r="R67" i="34"/>
  <c r="AE67" i="34" a="1"/>
  <c r="AE67" i="34" s="1"/>
  <c r="Q67" i="34"/>
  <c r="BA67" i="34" s="1"/>
  <c r="BB67" i="34" s="1"/>
  <c r="AA88" i="34"/>
  <c r="Z88" i="34"/>
  <c r="AZ88" i="34" s="1"/>
  <c r="V88" i="34"/>
  <c r="AY88" i="34" s="1"/>
  <c r="Y88" i="34"/>
  <c r="S88" i="34"/>
  <c r="W88" i="34"/>
  <c r="Q88" i="34"/>
  <c r="BA88" i="34" s="1"/>
  <c r="BB88" i="34" s="1"/>
  <c r="U88" i="34"/>
  <c r="AE88" i="34" a="1"/>
  <c r="AE88" i="34" s="1"/>
  <c r="AD88" i="34" s="1"/>
  <c r="AC88" i="34" s="1"/>
  <c r="AB88" i="34"/>
  <c r="R88" i="34"/>
  <c r="P88" i="34"/>
  <c r="U24" i="30"/>
  <c r="Q24" i="30"/>
  <c r="BA24" i="30" s="1"/>
  <c r="BB24" i="30" s="1"/>
  <c r="V24" i="30"/>
  <c r="AY24" i="30" s="1"/>
  <c r="Z104" i="30"/>
  <c r="AZ104" i="30" s="1"/>
  <c r="V104" i="30"/>
  <c r="AY104" i="30" s="1"/>
  <c r="P104" i="30"/>
  <c r="S104" i="30"/>
  <c r="AE104" i="30" a="1"/>
  <c r="AE104" i="30" s="1"/>
  <c r="Y104" i="30"/>
  <c r="R104" i="30"/>
  <c r="W104" i="30"/>
  <c r="U104" i="30"/>
  <c r="Q104" i="30"/>
  <c r="BA104" i="30" s="1"/>
  <c r="BB104" i="30" s="1"/>
  <c r="AB104" i="30"/>
  <c r="AA104" i="30"/>
  <c r="AA121" i="12"/>
  <c r="V121" i="12"/>
  <c r="AY121" i="12" s="1"/>
  <c r="AE121" i="12" a="1"/>
  <c r="AE121" i="12" s="1"/>
  <c r="Y121" i="12"/>
  <c r="P121" i="12"/>
  <c r="W121" i="12"/>
  <c r="Q121" i="12"/>
  <c r="BA121" i="12" s="1"/>
  <c r="BB121" i="12" s="1"/>
  <c r="AB121" i="12"/>
  <c r="U121" i="12"/>
  <c r="Z121" i="12"/>
  <c r="AZ121" i="12" s="1"/>
  <c r="S71" i="37"/>
  <c r="AS71" i="37"/>
  <c r="AF71" i="37" s="1"/>
  <c r="AA71" i="37"/>
  <c r="AB71" i="37"/>
  <c r="Q71" i="37"/>
  <c r="BA71" i="37" s="1"/>
  <c r="W71" i="37"/>
  <c r="Z71" i="37"/>
  <c r="AZ71" i="37" s="1"/>
  <c r="R71" i="37"/>
  <c r="U71" i="37"/>
  <c r="V71" i="37"/>
  <c r="AY71" i="37" s="1"/>
  <c r="P71" i="37"/>
  <c r="Y71" i="37"/>
  <c r="AE23" i="36" a="1"/>
  <c r="AE23" i="36" s="1"/>
  <c r="Y23" i="36"/>
  <c r="AA23" i="36"/>
  <c r="S23" i="36"/>
  <c r="Q23" i="36"/>
  <c r="BA23" i="36" s="1"/>
  <c r="BB23" i="36" s="1"/>
  <c r="R23" i="36"/>
  <c r="V23" i="36"/>
  <c r="AY23" i="36" s="1"/>
  <c r="P23" i="36"/>
  <c r="Z23" i="36"/>
  <c r="AZ23" i="36" s="1"/>
  <c r="W23" i="36"/>
  <c r="U23" i="36"/>
  <c r="AU23" i="36"/>
  <c r="AB23" i="36"/>
  <c r="AS122" i="36"/>
  <c r="AF122" i="36" s="1"/>
  <c r="Z122" i="36"/>
  <c r="AZ122" i="36" s="1"/>
  <c r="S122" i="36"/>
  <c r="Q122" i="36"/>
  <c r="BA122" i="36" s="1"/>
  <c r="AA122" i="36"/>
  <c r="W122" i="36"/>
  <c r="R122" i="36"/>
  <c r="AB122" i="36"/>
  <c r="Y122" i="36"/>
  <c r="P122" i="36"/>
  <c r="U122" i="36"/>
  <c r="V122" i="36"/>
  <c r="AY122" i="36" s="1"/>
  <c r="AA122" i="34"/>
  <c r="Q122" i="34"/>
  <c r="BA122" i="34" s="1"/>
  <c r="Z122" i="34"/>
  <c r="AZ122" i="34" s="1"/>
  <c r="U122" i="34"/>
  <c r="P122" i="34"/>
  <c r="AS122" i="34"/>
  <c r="AF122" i="34" s="1"/>
  <c r="V122" i="34"/>
  <c r="AY122" i="34" s="1"/>
  <c r="S122" i="34"/>
  <c r="Y122" i="34"/>
  <c r="AB122" i="34"/>
  <c r="W122" i="34"/>
  <c r="R122" i="34"/>
  <c r="S97" i="33"/>
  <c r="W97" i="33"/>
  <c r="Z97" i="33"/>
  <c r="AZ97" i="33" s="1"/>
  <c r="V97" i="33"/>
  <c r="AY97" i="33" s="1"/>
  <c r="AB97" i="33"/>
  <c r="P97" i="33"/>
  <c r="R97" i="33"/>
  <c r="AE97" i="33" a="1"/>
  <c r="AE97" i="33" s="1"/>
  <c r="U97" i="33"/>
  <c r="AA97" i="33"/>
  <c r="Y97" i="33"/>
  <c r="Q97" i="33"/>
  <c r="BA97" i="33" s="1"/>
  <c r="BB97" i="33" s="1"/>
  <c r="AS90" i="32"/>
  <c r="AF90" i="32" s="1"/>
  <c r="W90" i="32"/>
  <c r="AB90" i="32"/>
  <c r="Y90" i="32"/>
  <c r="S90" i="32"/>
  <c r="R90" i="32"/>
  <c r="P90" i="32"/>
  <c r="AA90" i="32"/>
  <c r="Z90" i="32"/>
  <c r="AZ90" i="32" s="1"/>
  <c r="Q90" i="32"/>
  <c r="BA90" i="32" s="1"/>
  <c r="V90" i="32"/>
  <c r="AY90" i="32" s="1"/>
  <c r="U90" i="32"/>
  <c r="Y91" i="30"/>
  <c r="AA91" i="30"/>
  <c r="AB91" i="30"/>
  <c r="W91" i="30"/>
  <c r="Q91" i="30"/>
  <c r="BA91" i="30" s="1"/>
  <c r="V91" i="30"/>
  <c r="AY91" i="30" s="1"/>
  <c r="Z91" i="30"/>
  <c r="AZ91" i="30" s="1"/>
  <c r="U91" i="30"/>
  <c r="S91" i="30"/>
  <c r="R91" i="30"/>
  <c r="AS91" i="30"/>
  <c r="AF91" i="30" s="1"/>
  <c r="P91" i="30"/>
  <c r="U117" i="37"/>
  <c r="W117" i="37"/>
  <c r="AS117" i="37"/>
  <c r="AF117" i="37" s="1"/>
  <c r="P117" i="37"/>
  <c r="Z117" i="37"/>
  <c r="AZ117" i="37" s="1"/>
  <c r="AB117" i="37"/>
  <c r="Y117" i="37"/>
  <c r="AA117" i="37"/>
  <c r="R117" i="37"/>
  <c r="V117" i="37"/>
  <c r="AY117" i="37" s="1"/>
  <c r="Q117" i="37"/>
  <c r="BA117" i="37" s="1"/>
  <c r="S117" i="37"/>
  <c r="S14" i="34"/>
  <c r="Y14" i="34"/>
  <c r="R14" i="34"/>
  <c r="W14" i="34"/>
  <c r="AU14" i="34"/>
  <c r="V14" i="34"/>
  <c r="AY14" i="34" s="1"/>
  <c r="U14" i="34"/>
  <c r="AB14" i="34"/>
  <c r="Q14" i="34"/>
  <c r="BA14" i="34" s="1"/>
  <c r="AA14" i="34"/>
  <c r="P14" i="34"/>
  <c r="Z14" i="34"/>
  <c r="AZ14" i="34" s="1"/>
  <c r="Q85" i="33"/>
  <c r="BA85" i="33" s="1"/>
  <c r="P85" i="33"/>
  <c r="W85" i="33"/>
  <c r="AS85" i="33"/>
  <c r="AF85" i="33" s="1"/>
  <c r="S85" i="33"/>
  <c r="R85" i="33"/>
  <c r="AA84" i="30"/>
  <c r="R84" i="30"/>
  <c r="AE84" i="30" a="1"/>
  <c r="AE84" i="30" s="1"/>
  <c r="Y84" i="30"/>
  <c r="V84" i="30"/>
  <c r="AY84" i="30" s="1"/>
  <c r="Q84" i="30"/>
  <c r="BA84" i="30" s="1"/>
  <c r="BB84" i="30" s="1"/>
  <c r="S84" i="30"/>
  <c r="P84" i="30"/>
  <c r="Z84" i="30"/>
  <c r="AZ84" i="30" s="1"/>
  <c r="AB84" i="30"/>
  <c r="W84" i="30"/>
  <c r="U84" i="30"/>
  <c r="P122" i="30"/>
  <c r="U122" i="30"/>
  <c r="AS122" i="30"/>
  <c r="AF122" i="30" s="1"/>
  <c r="AB122" i="30"/>
  <c r="Z122" i="30"/>
  <c r="AZ122" i="30" s="1"/>
  <c r="R122" i="30"/>
  <c r="S122" i="30"/>
  <c r="AA122" i="30"/>
  <c r="Q122" i="30"/>
  <c r="BA122" i="30" s="1"/>
  <c r="W122" i="30"/>
  <c r="V122" i="30"/>
  <c r="AY122" i="30" s="1"/>
  <c r="Y122" i="30"/>
  <c r="S123" i="12"/>
  <c r="Q6" i="28"/>
  <c r="BA6" i="28" s="1"/>
  <c r="AU6" i="28"/>
  <c r="W6" i="28"/>
  <c r="U6" i="28"/>
  <c r="AA6" i="28"/>
  <c r="R6" i="28"/>
  <c r="Y6" i="28"/>
  <c r="P6" i="28"/>
  <c r="S6" i="28"/>
  <c r="AB6" i="28"/>
  <c r="Z6" i="28"/>
  <c r="AZ6" i="28" s="1"/>
  <c r="V6" i="28"/>
  <c r="AY6" i="28" s="1"/>
  <c r="AA124" i="12"/>
  <c r="Y124" i="12"/>
  <c r="W124" i="12"/>
  <c r="V124" i="12"/>
  <c r="AY124" i="12" s="1"/>
  <c r="S124" i="12"/>
  <c r="AS124" i="12"/>
  <c r="AF124" i="12" s="1"/>
  <c r="Q124" i="12"/>
  <c r="BA124" i="12" s="1"/>
  <c r="Z124" i="12"/>
  <c r="AZ124" i="12" s="1"/>
  <c r="R124" i="12"/>
  <c r="Q89" i="37"/>
  <c r="BA89" i="37" s="1"/>
  <c r="P89" i="37"/>
  <c r="AS89" i="37"/>
  <c r="AF89" i="37" s="1"/>
  <c r="U89" i="37"/>
  <c r="AB89" i="37"/>
  <c r="V89" i="37"/>
  <c r="AY89" i="37" s="1"/>
  <c r="S89" i="37"/>
  <c r="AA89" i="37"/>
  <c r="Z89" i="37"/>
  <c r="AZ89" i="37" s="1"/>
  <c r="Y89" i="37"/>
  <c r="R89" i="37"/>
  <c r="W89" i="37"/>
  <c r="R26" i="36"/>
  <c r="V26" i="36"/>
  <c r="AY26" i="36" s="1"/>
  <c r="Z26" i="36"/>
  <c r="AZ26" i="36" s="1"/>
  <c r="P26" i="36"/>
  <c r="S26" i="36"/>
  <c r="U26" i="36"/>
  <c r="W26" i="36"/>
  <c r="Y26" i="36"/>
  <c r="AA26" i="36"/>
  <c r="AU26" i="36"/>
  <c r="Q26" i="36"/>
  <c r="BA26" i="36" s="1"/>
  <c r="AB26" i="36"/>
  <c r="Z87" i="36"/>
  <c r="AZ87" i="36" s="1"/>
  <c r="P87" i="36"/>
  <c r="Y87" i="36"/>
  <c r="AE87" i="36" a="1"/>
  <c r="AE87" i="36" s="1"/>
  <c r="V87" i="36"/>
  <c r="AY87" i="36" s="1"/>
  <c r="S87" i="36"/>
  <c r="Q87" i="36"/>
  <c r="BA87" i="36" s="1"/>
  <c r="BB87" i="36" s="1"/>
  <c r="AB87" i="36"/>
  <c r="R87" i="36"/>
  <c r="AA87" i="36"/>
  <c r="W87" i="36"/>
  <c r="U87" i="36"/>
  <c r="P108" i="32"/>
  <c r="U108" i="32"/>
  <c r="S108" i="32"/>
  <c r="R108" i="32"/>
  <c r="AA108" i="32"/>
  <c r="AS108" i="32"/>
  <c r="AF108" i="32" s="1"/>
  <c r="Q108" i="32"/>
  <c r="BA108" i="32" s="1"/>
  <c r="Z66" i="30"/>
  <c r="AZ66" i="30" s="1"/>
  <c r="AA66" i="30"/>
  <c r="Q66" i="30"/>
  <c r="BA66" i="30" s="1"/>
  <c r="BB66" i="30" s="1"/>
  <c r="Y67" i="35"/>
  <c r="AA67" i="35"/>
  <c r="AS67" i="35"/>
  <c r="AF67" i="35" s="1"/>
  <c r="V67" i="35"/>
  <c r="AY67" i="35" s="1"/>
  <c r="Z67" i="35"/>
  <c r="AZ67" i="35" s="1"/>
  <c r="P118" i="34"/>
  <c r="AB118" i="34"/>
  <c r="Y118" i="34"/>
  <c r="S118" i="34"/>
  <c r="W118" i="34"/>
  <c r="R118" i="34"/>
  <c r="AE118" i="34" a="1"/>
  <c r="AE118" i="34" s="1"/>
  <c r="AD118" i="34" s="1"/>
  <c r="AC118" i="34" s="1"/>
  <c r="V118" i="34"/>
  <c r="AY118" i="34" s="1"/>
  <c r="U118" i="34"/>
  <c r="AA118" i="34"/>
  <c r="Z118" i="34"/>
  <c r="AZ118" i="34" s="1"/>
  <c r="Q118" i="34"/>
  <c r="BA118" i="34" s="1"/>
  <c r="BB118" i="34" s="1"/>
  <c r="U123" i="32"/>
  <c r="Q123" i="32"/>
  <c r="BA123" i="32" s="1"/>
  <c r="AS123" i="32"/>
  <c r="AF123" i="32" s="1"/>
  <c r="V123" i="32"/>
  <c r="AY123" i="32" s="1"/>
  <c r="BB123" i="32" s="1"/>
  <c r="AE118" i="12" a="1"/>
  <c r="AE118" i="12" s="1"/>
  <c r="Y118" i="12"/>
  <c r="S118" i="12"/>
  <c r="Z118" i="12"/>
  <c r="AZ118" i="12" s="1"/>
  <c r="AB118" i="12"/>
  <c r="V118" i="12"/>
  <c r="AY118" i="12" s="1"/>
  <c r="AA118" i="12"/>
  <c r="P118" i="12"/>
  <c r="W118" i="12"/>
  <c r="AD71" i="56"/>
  <c r="AC71" i="56" s="1"/>
  <c r="AD97" i="53"/>
  <c r="AC97" i="53" s="1"/>
  <c r="AD85" i="38"/>
  <c r="AC85" i="38" s="1"/>
  <c r="AD112" i="47"/>
  <c r="AC112" i="47" s="1"/>
  <c r="AD93" i="39"/>
  <c r="AC93" i="39" s="1"/>
  <c r="AB24" i="48"/>
  <c r="W117" i="48"/>
  <c r="AV22" i="48"/>
  <c r="R120" i="55"/>
  <c r="AS120" i="55"/>
  <c r="AF120" i="55" s="1"/>
  <c r="U120" i="55"/>
  <c r="AA120" i="55"/>
  <c r="Q120" i="55"/>
  <c r="BA120" i="55" s="1"/>
  <c r="Z120" i="55"/>
  <c r="AZ120" i="55" s="1"/>
  <c r="P120" i="55"/>
  <c r="W120" i="55"/>
  <c r="S120" i="55"/>
  <c r="V120" i="55"/>
  <c r="AY120" i="55" s="1"/>
  <c r="S32" i="50"/>
  <c r="W32" i="50"/>
  <c r="AA32" i="50"/>
  <c r="R32" i="50"/>
  <c r="Q32" i="50"/>
  <c r="BA32" i="50" s="1"/>
  <c r="Z32" i="50"/>
  <c r="AZ32" i="50" s="1"/>
  <c r="P32" i="50"/>
  <c r="Y32" i="50"/>
  <c r="U32" i="50"/>
  <c r="V32" i="50"/>
  <c r="AY32" i="50" s="1"/>
  <c r="AU32" i="50"/>
  <c r="AB32" i="50"/>
  <c r="R102" i="47"/>
  <c r="Y102" i="47"/>
  <c r="AS102" i="47"/>
  <c r="AF102" i="47" s="1"/>
  <c r="Z102" i="47"/>
  <c r="AZ102" i="47" s="1"/>
  <c r="W102" i="47"/>
  <c r="V102" i="47"/>
  <c r="AY102" i="47" s="1"/>
  <c r="AA102" i="47"/>
  <c r="U102" i="47"/>
  <c r="Q102" i="47"/>
  <c r="BA102" i="47" s="1"/>
  <c r="P102" i="47"/>
  <c r="S102" i="47"/>
  <c r="AB102" i="47"/>
  <c r="Z68" i="43"/>
  <c r="AZ68" i="43" s="1"/>
  <c r="BB68" i="43" s="1"/>
  <c r="Y68" i="43"/>
  <c r="AS68" i="43"/>
  <c r="AF68" i="43" s="1"/>
  <c r="S68" i="43"/>
  <c r="R68" i="43"/>
  <c r="W68" i="43"/>
  <c r="U68" i="43"/>
  <c r="Q68" i="43"/>
  <c r="BA68" i="43" s="1"/>
  <c r="R121" i="43"/>
  <c r="Q121" i="43"/>
  <c r="BA121" i="43" s="1"/>
  <c r="P121" i="43"/>
  <c r="AS121" i="43"/>
  <c r="AF121" i="43" s="1"/>
  <c r="AB121" i="43"/>
  <c r="Y121" i="43"/>
  <c r="S121" i="43"/>
  <c r="P109" i="42"/>
  <c r="Q109" i="42"/>
  <c r="BA109" i="42" s="1"/>
  <c r="R109" i="42"/>
  <c r="AS109" i="42"/>
  <c r="AF109" i="42" s="1"/>
  <c r="AS113" i="40"/>
  <c r="AF113" i="40" s="1"/>
  <c r="Z113" i="40"/>
  <c r="AZ113" i="40" s="1"/>
  <c r="S113" i="40"/>
  <c r="U113" i="40"/>
  <c r="V113" i="40"/>
  <c r="AY113" i="40" s="1"/>
  <c r="AS78" i="58"/>
  <c r="AF78" i="58" s="1"/>
  <c r="Y78" i="58"/>
  <c r="AB78" i="58"/>
  <c r="R78" i="58"/>
  <c r="W78" i="58"/>
  <c r="AA78" i="58"/>
  <c r="Q78" i="58"/>
  <c r="BA78" i="58" s="1"/>
  <c r="Z78" i="58"/>
  <c r="AZ78" i="58" s="1"/>
  <c r="P78" i="58"/>
  <c r="S78" i="58"/>
  <c r="V78" i="58"/>
  <c r="AY78" i="58" s="1"/>
  <c r="U78" i="58"/>
  <c r="V34" i="56"/>
  <c r="AY34" i="56" s="1"/>
  <c r="S34" i="56"/>
  <c r="Y34" i="56"/>
  <c r="U34" i="56"/>
  <c r="AU34" i="56"/>
  <c r="W34" i="56"/>
  <c r="AA34" i="56"/>
  <c r="R34" i="56"/>
  <c r="AE34" i="56" a="1"/>
  <c r="AE34" i="56" s="1"/>
  <c r="AB34" i="56"/>
  <c r="P34" i="56"/>
  <c r="Z34" i="56"/>
  <c r="AZ34" i="56" s="1"/>
  <c r="Q34" i="56"/>
  <c r="BA34" i="56" s="1"/>
  <c r="BB34" i="56" s="1"/>
  <c r="U125" i="55"/>
  <c r="S125" i="55"/>
  <c r="R125" i="55"/>
  <c r="AE125" i="55" a="1"/>
  <c r="AE125" i="55" s="1"/>
  <c r="AD125" i="55" s="1"/>
  <c r="AC125" i="55" s="1"/>
  <c r="AA125" i="55"/>
  <c r="Q125" i="55"/>
  <c r="BA125" i="55" s="1"/>
  <c r="BB125" i="55" s="1"/>
  <c r="AB125" i="55"/>
  <c r="Z125" i="55"/>
  <c r="AZ125" i="55" s="1"/>
  <c r="W125" i="55"/>
  <c r="P125" i="55"/>
  <c r="V125" i="55"/>
  <c r="AY125" i="55" s="1"/>
  <c r="Y125" i="55"/>
  <c r="AB63" i="55"/>
  <c r="Y63" i="55"/>
  <c r="Q63" i="55"/>
  <c r="BA63" i="55" s="1"/>
  <c r="BB63" i="55" s="1"/>
  <c r="S63" i="55"/>
  <c r="W63" i="55"/>
  <c r="AA63" i="55"/>
  <c r="Z63" i="55"/>
  <c r="AZ63" i="55" s="1"/>
  <c r="AU63" i="55"/>
  <c r="AV94" i="55" s="1"/>
  <c r="P63" i="55"/>
  <c r="AE63" i="55" a="1"/>
  <c r="AE63" i="55" s="1"/>
  <c r="U63" i="55"/>
  <c r="V63" i="55"/>
  <c r="AY63" i="55" s="1"/>
  <c r="R63" i="55"/>
  <c r="AS118" i="53"/>
  <c r="AF118" i="53" s="1"/>
  <c r="W118" i="53"/>
  <c r="U118" i="53"/>
  <c r="AB118" i="53"/>
  <c r="V118" i="53"/>
  <c r="AY118" i="53" s="1"/>
  <c r="R118" i="53"/>
  <c r="S118" i="53"/>
  <c r="AA118" i="53"/>
  <c r="Q118" i="53"/>
  <c r="BA118" i="53" s="1"/>
  <c r="Z118" i="53"/>
  <c r="AZ118" i="53" s="1"/>
  <c r="P118" i="53"/>
  <c r="AS107" i="52"/>
  <c r="AF107" i="52" s="1"/>
  <c r="Y107" i="52"/>
  <c r="AA107" i="52"/>
  <c r="W107" i="52"/>
  <c r="V107" i="52"/>
  <c r="AY107" i="52" s="1"/>
  <c r="R107" i="52"/>
  <c r="U107" i="52"/>
  <c r="AB107" i="52"/>
  <c r="Q107" i="52"/>
  <c r="BA107" i="52" s="1"/>
  <c r="Z107" i="52"/>
  <c r="AZ107" i="52" s="1"/>
  <c r="P107" i="52"/>
  <c r="S107" i="52"/>
  <c r="AU18" i="51"/>
  <c r="AV13" i="51" s="1"/>
  <c r="AB18" i="51"/>
  <c r="AA18" i="51"/>
  <c r="W18" i="51"/>
  <c r="Z18" i="51"/>
  <c r="AZ18" i="51" s="1"/>
  <c r="V18" i="51"/>
  <c r="AY18" i="51" s="1"/>
  <c r="P18" i="51"/>
  <c r="R18" i="51"/>
  <c r="Y18" i="51"/>
  <c r="S18" i="51"/>
  <c r="U18" i="51"/>
  <c r="Q18" i="51"/>
  <c r="BA18" i="51" s="1"/>
  <c r="AB74" i="49"/>
  <c r="W74" i="49"/>
  <c r="S74" i="49"/>
  <c r="P74" i="49"/>
  <c r="R74" i="49"/>
  <c r="Z74" i="49"/>
  <c r="AZ74" i="49" s="1"/>
  <c r="AA74" i="49"/>
  <c r="V74" i="49"/>
  <c r="AY74" i="49" s="1"/>
  <c r="U74" i="49"/>
  <c r="AE74" i="49" a="1"/>
  <c r="AE74" i="49" s="1"/>
  <c r="Q74" i="49"/>
  <c r="BA74" i="49" s="1"/>
  <c r="BB74" i="49" s="1"/>
  <c r="Y74" i="49"/>
  <c r="W77" i="43"/>
  <c r="R77" i="43"/>
  <c r="AE77" i="43" a="1"/>
  <c r="AE77" i="43" s="1"/>
  <c r="AD77" i="43" s="1"/>
  <c r="AC77" i="43" s="1"/>
  <c r="V77" i="43"/>
  <c r="AY77" i="43" s="1"/>
  <c r="P77" i="43"/>
  <c r="U77" i="43"/>
  <c r="Z77" i="43"/>
  <c r="AZ77" i="43" s="1"/>
  <c r="S77" i="43"/>
  <c r="AA77" i="43"/>
  <c r="AB77" i="43"/>
  <c r="Q77" i="43"/>
  <c r="BA77" i="43" s="1"/>
  <c r="BB77" i="43" s="1"/>
  <c r="Y77" i="43"/>
  <c r="AS100" i="39"/>
  <c r="AF100" i="39" s="1"/>
  <c r="S100" i="39"/>
  <c r="AA100" i="39"/>
  <c r="U100" i="39"/>
  <c r="V100" i="39"/>
  <c r="AY100" i="39" s="1"/>
  <c r="BB100" i="39" s="1"/>
  <c r="P100" i="39"/>
  <c r="R100" i="39"/>
  <c r="W100" i="39"/>
  <c r="Q100" i="39"/>
  <c r="BA100" i="39" s="1"/>
  <c r="V102" i="59"/>
  <c r="AY102" i="59" s="1"/>
  <c r="U102" i="59"/>
  <c r="S102" i="59"/>
  <c r="AB102" i="59"/>
  <c r="P102" i="59"/>
  <c r="Y102" i="59"/>
  <c r="Q102" i="59"/>
  <c r="BA102" i="59" s="1"/>
  <c r="R102" i="59"/>
  <c r="AS102" i="59"/>
  <c r="AF102" i="59" s="1"/>
  <c r="AA102" i="59"/>
  <c r="W102" i="59"/>
  <c r="Z102" i="59"/>
  <c r="AZ102" i="59" s="1"/>
  <c r="AA102" i="54"/>
  <c r="P102" i="54"/>
  <c r="S102" i="54"/>
  <c r="Y102" i="54"/>
  <c r="AE102" i="54" a="1"/>
  <c r="AE102" i="54" s="1"/>
  <c r="AD102" i="54" s="1"/>
  <c r="AC102" i="54" s="1"/>
  <c r="Z102" i="54"/>
  <c r="AZ102" i="54" s="1"/>
  <c r="W102" i="54"/>
  <c r="V102" i="54"/>
  <c r="AY102" i="54" s="1"/>
  <c r="R102" i="54"/>
  <c r="AB102" i="54"/>
  <c r="Q102" i="54"/>
  <c r="BA102" i="54" s="1"/>
  <c r="BB102" i="54" s="1"/>
  <c r="V88" i="47"/>
  <c r="AY88" i="47" s="1"/>
  <c r="BB88" i="47" s="1"/>
  <c r="U88" i="47"/>
  <c r="S88" i="47"/>
  <c r="V120" i="47"/>
  <c r="AY120" i="47" s="1"/>
  <c r="P120" i="47"/>
  <c r="Y120" i="47"/>
  <c r="U120" i="47"/>
  <c r="AS120" i="47"/>
  <c r="AF120" i="47" s="1"/>
  <c r="S120" i="47"/>
  <c r="AB120" i="47"/>
  <c r="R120" i="47"/>
  <c r="W120" i="47"/>
  <c r="Z120" i="47"/>
  <c r="AZ120" i="47" s="1"/>
  <c r="Q120" i="47"/>
  <c r="BA120" i="47" s="1"/>
  <c r="Y106" i="38"/>
  <c r="V106" i="38"/>
  <c r="AY106" i="38" s="1"/>
  <c r="W106" i="38"/>
  <c r="U106" i="38"/>
  <c r="Q106" i="38"/>
  <c r="BA106" i="38" s="1"/>
  <c r="AB106" i="38"/>
  <c r="Z106" i="38"/>
  <c r="AZ106" i="38" s="1"/>
  <c r="S106" i="38"/>
  <c r="AA106" i="38"/>
  <c r="AS106" i="38"/>
  <c r="AF106" i="38" s="1"/>
  <c r="R106" i="38"/>
  <c r="P106" i="38"/>
  <c r="Z58" i="57"/>
  <c r="AZ58" i="57" s="1"/>
  <c r="AA58" i="57"/>
  <c r="P58" i="57"/>
  <c r="AU58" i="57"/>
  <c r="Y58" i="57"/>
  <c r="W58" i="57"/>
  <c r="AE58" i="57" a="1"/>
  <c r="AE58" i="57" s="1"/>
  <c r="R58" i="57"/>
  <c r="Q58" i="57"/>
  <c r="BA58" i="57" s="1"/>
  <c r="BB58" i="57" s="1"/>
  <c r="V58" i="57"/>
  <c r="AY58" i="57" s="1"/>
  <c r="U58" i="57"/>
  <c r="AB58" i="57"/>
  <c r="S58" i="57"/>
  <c r="R21" i="47"/>
  <c r="Z21" i="47"/>
  <c r="AZ21" i="47" s="1"/>
  <c r="Y21" i="47"/>
  <c r="AB21" i="47"/>
  <c r="AU21" i="47"/>
  <c r="AV54" i="47" s="1"/>
  <c r="S21" i="47"/>
  <c r="V21" i="47"/>
  <c r="AY21" i="47" s="1"/>
  <c r="Q21" i="47"/>
  <c r="BA21" i="47" s="1"/>
  <c r="P21" i="47"/>
  <c r="W21" i="47"/>
  <c r="AA21" i="47"/>
  <c r="U21" i="47"/>
  <c r="P104" i="42"/>
  <c r="AE104" i="42" a="1"/>
  <c r="AE104" i="42" s="1"/>
  <c r="R77" i="49"/>
  <c r="U77" i="49"/>
  <c r="S77" i="49"/>
  <c r="Y77" i="49"/>
  <c r="Z77" i="49"/>
  <c r="AZ77" i="49" s="1"/>
  <c r="Q77" i="49"/>
  <c r="BA77" i="49" s="1"/>
  <c r="BB77" i="49" s="1"/>
  <c r="AE77" i="49" a="1"/>
  <c r="AE77" i="49" s="1"/>
  <c r="AD77" i="49" s="1"/>
  <c r="AC77" i="49" s="1"/>
  <c r="P77" i="49"/>
  <c r="W77" i="49"/>
  <c r="AB77" i="49"/>
  <c r="AA77" i="49"/>
  <c r="V77" i="49"/>
  <c r="AY77" i="49" s="1"/>
  <c r="U53" i="47"/>
  <c r="S53" i="47"/>
  <c r="Q53" i="47"/>
  <c r="BA53" i="47" s="1"/>
  <c r="Y53" i="47"/>
  <c r="V53" i="47"/>
  <c r="AY53" i="47" s="1"/>
  <c r="AB53" i="47"/>
  <c r="AU53" i="47"/>
  <c r="AV59" i="47" s="1"/>
  <c r="P53" i="47"/>
  <c r="R53" i="47"/>
  <c r="Z53" i="47"/>
  <c r="AZ53" i="47" s="1"/>
  <c r="W53" i="47"/>
  <c r="U20" i="42"/>
  <c r="AB20" i="42"/>
  <c r="AE20" i="42" a="1"/>
  <c r="AE20" i="42" s="1"/>
  <c r="P20" i="42"/>
  <c r="W20" i="42"/>
  <c r="R20" i="42"/>
  <c r="AA20" i="42"/>
  <c r="AU20" i="42"/>
  <c r="Y20" i="42"/>
  <c r="Z20" i="42"/>
  <c r="AZ20" i="42" s="1"/>
  <c r="R119" i="42"/>
  <c r="AE119" i="42" a="1"/>
  <c r="AE119" i="42" s="1"/>
  <c r="AD119" i="42" s="1"/>
  <c r="AC119" i="42" s="1"/>
  <c r="Q119" i="42"/>
  <c r="BA119" i="42" s="1"/>
  <c r="BB119" i="42" s="1"/>
  <c r="V119" i="42"/>
  <c r="AY119" i="42" s="1"/>
  <c r="P119" i="42"/>
  <c r="S119" i="42"/>
  <c r="AA125" i="40"/>
  <c r="AS125" i="40"/>
  <c r="AF125" i="40" s="1"/>
  <c r="W129" i="57"/>
  <c r="AA129" i="57"/>
  <c r="AE129" i="57" a="1"/>
  <c r="AE129" i="57" s="1"/>
  <c r="AD129" i="57" s="1"/>
  <c r="AC129" i="57" s="1"/>
  <c r="Q129" i="57"/>
  <c r="BA129" i="57" s="1"/>
  <c r="BB129" i="57" s="1"/>
  <c r="Z129" i="57"/>
  <c r="AZ129" i="57" s="1"/>
  <c r="V129" i="57"/>
  <c r="AY129" i="57" s="1"/>
  <c r="P129" i="57"/>
  <c r="U129" i="57"/>
  <c r="Y129" i="57"/>
  <c r="S129" i="57"/>
  <c r="AB129" i="57"/>
  <c r="R129" i="57"/>
  <c r="U71" i="55"/>
  <c r="AB71" i="55"/>
  <c r="AA71" i="55"/>
  <c r="S71" i="55"/>
  <c r="Q71" i="55"/>
  <c r="BA71" i="55" s="1"/>
  <c r="P71" i="55"/>
  <c r="AS71" i="55"/>
  <c r="AF71" i="55" s="1"/>
  <c r="Z71" i="55"/>
  <c r="AZ71" i="55" s="1"/>
  <c r="Y71" i="55"/>
  <c r="W71" i="55"/>
  <c r="V71" i="55"/>
  <c r="AY71" i="55" s="1"/>
  <c r="R71" i="55"/>
  <c r="Y125" i="51"/>
  <c r="R125" i="51"/>
  <c r="W125" i="51"/>
  <c r="AE125" i="51" a="1"/>
  <c r="AE125" i="51" s="1"/>
  <c r="AA125" i="51"/>
  <c r="V125" i="51"/>
  <c r="AY125" i="51" s="1"/>
  <c r="Q125" i="51"/>
  <c r="BA125" i="51" s="1"/>
  <c r="BB125" i="51" s="1"/>
  <c r="U125" i="51"/>
  <c r="Z125" i="51"/>
  <c r="AZ125" i="51" s="1"/>
  <c r="AB125" i="51"/>
  <c r="P125" i="51"/>
  <c r="S125" i="51"/>
  <c r="P31" i="47"/>
  <c r="AU31" i="47"/>
  <c r="AV60" i="47" s="1"/>
  <c r="AE31" i="47" a="1"/>
  <c r="AE31" i="47" s="1"/>
  <c r="U31" i="47"/>
  <c r="Z31" i="47"/>
  <c r="AZ31" i="47" s="1"/>
  <c r="AB31" i="47"/>
  <c r="W31" i="47"/>
  <c r="R31" i="47"/>
  <c r="Y31" i="47"/>
  <c r="S31" i="47"/>
  <c r="V31" i="47"/>
  <c r="AY31" i="47" s="1"/>
  <c r="AA31" i="47"/>
  <c r="Q31" i="47"/>
  <c r="BA31" i="47" s="1"/>
  <c r="BB31" i="47" s="1"/>
  <c r="R76" i="47"/>
  <c r="AE76" i="47" a="1"/>
  <c r="AE76" i="47" s="1"/>
  <c r="AD76" i="47" s="1"/>
  <c r="AC76" i="47" s="1"/>
  <c r="AB76" i="47"/>
  <c r="U76" i="47"/>
  <c r="AA76" i="47"/>
  <c r="Y76" i="47"/>
  <c r="Z76" i="47"/>
  <c r="AZ76" i="47" s="1"/>
  <c r="W76" i="47"/>
  <c r="AA122" i="45"/>
  <c r="Z122" i="45"/>
  <c r="AZ122" i="45" s="1"/>
  <c r="AE122" i="45" a="1"/>
  <c r="AE122" i="45" s="1"/>
  <c r="Y122" i="45"/>
  <c r="U122" i="45"/>
  <c r="AB122" i="45"/>
  <c r="W122" i="45"/>
  <c r="AB113" i="54"/>
  <c r="AS113" i="54"/>
  <c r="AF113" i="54" s="1"/>
  <c r="R113" i="54"/>
  <c r="Z113" i="54"/>
  <c r="AZ113" i="54" s="1"/>
  <c r="Y113" i="54"/>
  <c r="AA113" i="54"/>
  <c r="P113" i="54"/>
  <c r="S113" i="54"/>
  <c r="V113" i="54"/>
  <c r="AY113" i="54" s="1"/>
  <c r="U113" i="54"/>
  <c r="R10" i="52"/>
  <c r="U10" i="52"/>
  <c r="Q10" i="52"/>
  <c r="BA10" i="52" s="1"/>
  <c r="AB10" i="52"/>
  <c r="S10" i="52"/>
  <c r="Y10" i="52"/>
  <c r="P10" i="52"/>
  <c r="AA10" i="52"/>
  <c r="W10" i="52"/>
  <c r="Z10" i="52"/>
  <c r="AZ10" i="52" s="1"/>
  <c r="V10" i="52"/>
  <c r="AY10" i="52" s="1"/>
  <c r="AU10" i="52"/>
  <c r="AV7" i="52" s="1"/>
  <c r="Z51" i="50"/>
  <c r="AZ51" i="50" s="1"/>
  <c r="AB51" i="50"/>
  <c r="P51" i="50"/>
  <c r="V51" i="50"/>
  <c r="AY51" i="50" s="1"/>
  <c r="Y51" i="50"/>
  <c r="R51" i="50"/>
  <c r="W51" i="50"/>
  <c r="U51" i="50"/>
  <c r="AU51" i="50"/>
  <c r="AA51" i="50"/>
  <c r="S51" i="50"/>
  <c r="Q51" i="50"/>
  <c r="BA51" i="50" s="1"/>
  <c r="BB51" i="50" s="1"/>
  <c r="AE51" i="50" a="1"/>
  <c r="AE51" i="50" s="1"/>
  <c r="Y86" i="45"/>
  <c r="V86" i="45"/>
  <c r="AY86" i="45" s="1"/>
  <c r="AS86" i="45"/>
  <c r="AF86" i="45" s="1"/>
  <c r="Q86" i="45"/>
  <c r="BA86" i="45" s="1"/>
  <c r="P86" i="45"/>
  <c r="S86" i="45"/>
  <c r="Z86" i="45"/>
  <c r="AZ86" i="45" s="1"/>
  <c r="AA86" i="45"/>
  <c r="W86" i="45"/>
  <c r="AB86" i="45"/>
  <c r="U86" i="45"/>
  <c r="R86" i="45"/>
  <c r="W63" i="47"/>
  <c r="Y63" i="47"/>
  <c r="R88" i="33"/>
  <c r="AS88" i="33"/>
  <c r="AF88" i="33" s="1"/>
  <c r="W88" i="33"/>
  <c r="Y88" i="33"/>
  <c r="P88" i="33"/>
  <c r="AA88" i="33"/>
  <c r="U88" i="33"/>
  <c r="Q88" i="33"/>
  <c r="BA88" i="33" s="1"/>
  <c r="S88" i="33"/>
  <c r="AB88" i="33"/>
  <c r="Q80" i="32"/>
  <c r="BA80" i="32" s="1"/>
  <c r="Z80" i="32"/>
  <c r="AZ80" i="32" s="1"/>
  <c r="U80" i="32"/>
  <c r="P80" i="32"/>
  <c r="AS80" i="32"/>
  <c r="AF80" i="32" s="1"/>
  <c r="S80" i="32"/>
  <c r="W80" i="32"/>
  <c r="R80" i="32"/>
  <c r="V80" i="32"/>
  <c r="AY80" i="32" s="1"/>
  <c r="AA80" i="32"/>
  <c r="Y80" i="32"/>
  <c r="AB80" i="32"/>
  <c r="AU53" i="31"/>
  <c r="AB53" i="31"/>
  <c r="R53" i="31"/>
  <c r="Q53" i="31"/>
  <c r="BA53" i="31" s="1"/>
  <c r="P53" i="31"/>
  <c r="S53" i="31"/>
  <c r="W53" i="31"/>
  <c r="U53" i="31"/>
  <c r="AA101" i="31"/>
  <c r="Q101" i="31"/>
  <c r="BA101" i="31" s="1"/>
  <c r="P101" i="31"/>
  <c r="Z101" i="31"/>
  <c r="AZ101" i="31" s="1"/>
  <c r="BB101" i="31" s="1"/>
  <c r="Y101" i="31"/>
  <c r="S101" i="31"/>
  <c r="R101" i="31"/>
  <c r="AA118" i="30"/>
  <c r="Q118" i="30"/>
  <c r="BA118" i="30" s="1"/>
  <c r="BB118" i="30" s="1"/>
  <c r="Z118" i="30"/>
  <c r="AZ118" i="30" s="1"/>
  <c r="W118" i="30"/>
  <c r="P118" i="30"/>
  <c r="S118" i="30"/>
  <c r="U118" i="30"/>
  <c r="AB118" i="30"/>
  <c r="R118" i="30"/>
  <c r="V118" i="30"/>
  <c r="AY118" i="30" s="1"/>
  <c r="AE118" i="30" a="1"/>
  <c r="AE118" i="30" s="1"/>
  <c r="AD118" i="30" s="1"/>
  <c r="AC118" i="30" s="1"/>
  <c r="Y118" i="30"/>
  <c r="S38" i="28"/>
  <c r="P38" i="28"/>
  <c r="W38" i="28"/>
  <c r="V38" i="28"/>
  <c r="AY38" i="28" s="1"/>
  <c r="BB38" i="28" s="1"/>
  <c r="Q38" i="28"/>
  <c r="BA38" i="28" s="1"/>
  <c r="Y38" i="28"/>
  <c r="AA38" i="28"/>
  <c r="R105" i="36"/>
  <c r="Q105" i="36"/>
  <c r="BA105" i="36" s="1"/>
  <c r="BB105" i="36" s="1"/>
  <c r="U103" i="35"/>
  <c r="AA103" i="35"/>
  <c r="W124" i="33"/>
  <c r="S103" i="32"/>
  <c r="Q103" i="32"/>
  <c r="BA103" i="32" s="1"/>
  <c r="BB103" i="32" s="1"/>
  <c r="W103" i="32"/>
  <c r="U103" i="32"/>
  <c r="AE103" i="32" a="1"/>
  <c r="AE103" i="32" s="1"/>
  <c r="V103" i="32"/>
  <c r="AY103" i="32" s="1"/>
  <c r="AB103" i="32"/>
  <c r="Z103" i="32"/>
  <c r="AZ103" i="32" s="1"/>
  <c r="AA103" i="32"/>
  <c r="P103" i="32"/>
  <c r="Y103" i="32"/>
  <c r="R103" i="32"/>
  <c r="V110" i="31"/>
  <c r="AY110" i="31" s="1"/>
  <c r="AA110" i="31"/>
  <c r="Q110" i="31"/>
  <c r="BA110" i="31" s="1"/>
  <c r="BB110" i="31" s="1"/>
  <c r="Y110" i="31"/>
  <c r="AE110" i="31" a="1"/>
  <c r="AE110" i="31" s="1"/>
  <c r="AD110" i="31" s="1"/>
  <c r="AC110" i="31" s="1"/>
  <c r="W110" i="31"/>
  <c r="U110" i="31"/>
  <c r="AB110" i="31"/>
  <c r="R110" i="31"/>
  <c r="U127" i="30"/>
  <c r="Z127" i="30"/>
  <c r="AZ127" i="30" s="1"/>
  <c r="BB127" i="30" s="1"/>
  <c r="AB127" i="30"/>
  <c r="R127" i="30"/>
  <c r="AA127" i="30"/>
  <c r="Q127" i="30"/>
  <c r="BA127" i="30" s="1"/>
  <c r="S127" i="30"/>
  <c r="W127" i="30"/>
  <c r="AS127" i="30"/>
  <c r="AF127" i="30" s="1"/>
  <c r="Y127" i="30"/>
  <c r="Q101" i="38"/>
  <c r="BA101" i="38" s="1"/>
  <c r="BB101" i="38" s="1"/>
  <c r="W101" i="38"/>
  <c r="P101" i="38"/>
  <c r="S101" i="38"/>
  <c r="AE101" i="38" a="1"/>
  <c r="AE101" i="38" s="1"/>
  <c r="AD101" i="38" s="1"/>
  <c r="AC101" i="38" s="1"/>
  <c r="Z101" i="38"/>
  <c r="AZ101" i="38" s="1"/>
  <c r="V101" i="38"/>
  <c r="AY101" i="38" s="1"/>
  <c r="AA101" i="38"/>
  <c r="Y101" i="38"/>
  <c r="AB101" i="38"/>
  <c r="U101" i="38"/>
  <c r="R101" i="38"/>
  <c r="Y84" i="35"/>
  <c r="U84" i="35"/>
  <c r="Z84" i="35"/>
  <c r="AZ84" i="35" s="1"/>
  <c r="AS84" i="35"/>
  <c r="AF84" i="35" s="1"/>
  <c r="S84" i="35"/>
  <c r="W84" i="35"/>
  <c r="AB84" i="35"/>
  <c r="R84" i="35"/>
  <c r="Q84" i="35"/>
  <c r="BA84" i="35" s="1"/>
  <c r="V84" i="35"/>
  <c r="AY84" i="35" s="1"/>
  <c r="AA84" i="35"/>
  <c r="P84" i="35"/>
  <c r="AB74" i="34"/>
  <c r="R74" i="34"/>
  <c r="W74" i="34"/>
  <c r="AA74" i="34"/>
  <c r="S74" i="34"/>
  <c r="Q74" i="34"/>
  <c r="BA74" i="34" s="1"/>
  <c r="P74" i="34"/>
  <c r="Y74" i="34"/>
  <c r="Z74" i="34"/>
  <c r="AZ74" i="34" s="1"/>
  <c r="V74" i="34"/>
  <c r="AY74" i="34" s="1"/>
  <c r="U74" i="34"/>
  <c r="AS74" i="34"/>
  <c r="AF74" i="34" s="1"/>
  <c r="R15" i="34"/>
  <c r="Y15" i="34"/>
  <c r="S15" i="34"/>
  <c r="Z15" i="34"/>
  <c r="AZ15" i="34" s="1"/>
  <c r="AB15" i="34"/>
  <c r="Q15" i="34"/>
  <c r="BA15" i="34" s="1"/>
  <c r="P15" i="34"/>
  <c r="AU15" i="34"/>
  <c r="AV54" i="34" s="1"/>
  <c r="U15" i="34"/>
  <c r="V15" i="34"/>
  <c r="AY15" i="34" s="1"/>
  <c r="AA15" i="34"/>
  <c r="W15" i="34"/>
  <c r="AB95" i="31"/>
  <c r="Z95" i="31"/>
  <c r="AZ95" i="31" s="1"/>
  <c r="Y95" i="31"/>
  <c r="AE95" i="31" a="1"/>
  <c r="AE95" i="31" s="1"/>
  <c r="AD95" i="31" s="1"/>
  <c r="AC95" i="31" s="1"/>
  <c r="AA95" i="31"/>
  <c r="W95" i="31"/>
  <c r="U95" i="31"/>
  <c r="P95" i="31"/>
  <c r="R95" i="31"/>
  <c r="Q95" i="31"/>
  <c r="BA95" i="31" s="1"/>
  <c r="BB95" i="31" s="1"/>
  <c r="Z118" i="36"/>
  <c r="AZ118" i="36" s="1"/>
  <c r="S118" i="36"/>
  <c r="P118" i="36"/>
  <c r="R118" i="36"/>
  <c r="Y118" i="36"/>
  <c r="Q118" i="36"/>
  <c r="BA118" i="36" s="1"/>
  <c r="BB118" i="36" s="1"/>
  <c r="W118" i="36"/>
  <c r="AA118" i="36"/>
  <c r="AE118" i="36" a="1"/>
  <c r="AE118" i="36" s="1"/>
  <c r="V118" i="36"/>
  <c r="AY118" i="36" s="1"/>
  <c r="AB118" i="36"/>
  <c r="U118" i="36"/>
  <c r="AE109" i="35" a="1"/>
  <c r="AE109" i="35" s="1"/>
  <c r="AD109" i="35" s="1"/>
  <c r="AC109" i="35" s="1"/>
  <c r="V109" i="35"/>
  <c r="AY109" i="35" s="1"/>
  <c r="Y109" i="35"/>
  <c r="U109" i="35"/>
  <c r="W109" i="35"/>
  <c r="AA109" i="35"/>
  <c r="AB109" i="35"/>
  <c r="P109" i="35"/>
  <c r="S109" i="35"/>
  <c r="Q109" i="35"/>
  <c r="BA109" i="35" s="1"/>
  <c r="BB109" i="35" s="1"/>
  <c r="R109" i="35"/>
  <c r="Z109" i="35"/>
  <c r="AZ109" i="35" s="1"/>
  <c r="AA45" i="33"/>
  <c r="Y45" i="33"/>
  <c r="W45" i="33"/>
  <c r="Q45" i="33"/>
  <c r="BA45" i="33" s="1"/>
  <c r="BB45" i="33" s="1"/>
  <c r="AU45" i="33"/>
  <c r="Z45" i="33"/>
  <c r="AZ45" i="33" s="1"/>
  <c r="AE45" i="33" a="1"/>
  <c r="AE45" i="33" s="1"/>
  <c r="U45" i="33"/>
  <c r="AB45" i="33"/>
  <c r="V45" i="33"/>
  <c r="AY45" i="33" s="1"/>
  <c r="P45" i="33"/>
  <c r="S45" i="33"/>
  <c r="R45" i="33"/>
  <c r="U124" i="30"/>
  <c r="AS124" i="30"/>
  <c r="AF124" i="30" s="1"/>
  <c r="AB124" i="30"/>
  <c r="Y124" i="30"/>
  <c r="R124" i="30"/>
  <c r="AA124" i="30"/>
  <c r="Z124" i="30"/>
  <c r="AZ124" i="30" s="1"/>
  <c r="BB124" i="30" s="1"/>
  <c r="Q124" i="30"/>
  <c r="BA124" i="30" s="1"/>
  <c r="S124" i="30"/>
  <c r="W124" i="30"/>
  <c r="P118" i="35"/>
  <c r="AS118" i="35"/>
  <c r="AF118" i="35" s="1"/>
  <c r="S118" i="35"/>
  <c r="Q118" i="35"/>
  <c r="BA118" i="35" s="1"/>
  <c r="V118" i="35"/>
  <c r="AY118" i="35" s="1"/>
  <c r="W118" i="35"/>
  <c r="R118" i="35"/>
  <c r="AB118" i="35"/>
  <c r="U118" i="35"/>
  <c r="Z118" i="35"/>
  <c r="AZ118" i="35" s="1"/>
  <c r="Y118" i="35"/>
  <c r="AA118" i="35"/>
  <c r="W54" i="33"/>
  <c r="R54" i="33"/>
  <c r="Z54" i="33"/>
  <c r="AZ54" i="33" s="1"/>
  <c r="S54" i="33"/>
  <c r="AA54" i="33"/>
  <c r="V54" i="33"/>
  <c r="AY54" i="33" s="1"/>
  <c r="P54" i="33"/>
  <c r="U54" i="33"/>
  <c r="Y54" i="33"/>
  <c r="AU54" i="33"/>
  <c r="AV125" i="33" s="1"/>
  <c r="AB54" i="33"/>
  <c r="Q54" i="33"/>
  <c r="BA54" i="33" s="1"/>
  <c r="Z121" i="32"/>
  <c r="AZ121" i="32" s="1"/>
  <c r="S121" i="32"/>
  <c r="W121" i="32"/>
  <c r="AA121" i="32"/>
  <c r="Q121" i="32"/>
  <c r="BA121" i="32" s="1"/>
  <c r="BB121" i="32" s="1"/>
  <c r="U121" i="32"/>
  <c r="P121" i="32"/>
  <c r="AE121" i="32" a="1"/>
  <c r="AE121" i="32" s="1"/>
  <c r="AD121" i="32" s="1"/>
  <c r="AC121" i="32" s="1"/>
  <c r="Y121" i="32"/>
  <c r="V121" i="32"/>
  <c r="AY121" i="32" s="1"/>
  <c r="W110" i="35"/>
  <c r="V110" i="35"/>
  <c r="AY110" i="35" s="1"/>
  <c r="Q110" i="35"/>
  <c r="BA110" i="35" s="1"/>
  <c r="BB110" i="35" s="1"/>
  <c r="Z110" i="35"/>
  <c r="AZ110" i="35" s="1"/>
  <c r="AE110" i="35" a="1"/>
  <c r="AE110" i="35" s="1"/>
  <c r="AD110" i="35" s="1"/>
  <c r="AC110" i="35" s="1"/>
  <c r="P110" i="35"/>
  <c r="R110" i="35"/>
  <c r="Y110" i="35"/>
  <c r="U110" i="35"/>
  <c r="S110" i="35"/>
  <c r="AB110" i="35"/>
  <c r="AA110" i="35"/>
  <c r="S117" i="34"/>
  <c r="Y117" i="34"/>
  <c r="U117" i="34"/>
  <c r="W117" i="34"/>
  <c r="AE117" i="34" a="1"/>
  <c r="AE117" i="34" s="1"/>
  <c r="V117" i="34"/>
  <c r="AY117" i="34" s="1"/>
  <c r="AA117" i="34"/>
  <c r="AB117" i="34"/>
  <c r="Q117" i="34"/>
  <c r="BA117" i="34" s="1"/>
  <c r="BB117" i="34" s="1"/>
  <c r="R117" i="34"/>
  <c r="Z117" i="34"/>
  <c r="AZ117" i="34" s="1"/>
  <c r="P117" i="34"/>
  <c r="Z108" i="33"/>
  <c r="AZ108" i="33" s="1"/>
  <c r="Y108" i="33"/>
  <c r="V108" i="33"/>
  <c r="AY108" i="33" s="1"/>
  <c r="AB108" i="33"/>
  <c r="S108" i="33"/>
  <c r="R108" i="33"/>
  <c r="AA108" i="33"/>
  <c r="Q108" i="33"/>
  <c r="BA108" i="33" s="1"/>
  <c r="BB108" i="33" s="1"/>
  <c r="P108" i="33"/>
  <c r="AA23" i="28"/>
  <c r="Q23" i="28"/>
  <c r="BA23" i="28" s="1"/>
  <c r="S23" i="28"/>
  <c r="AB23" i="28"/>
  <c r="Y23" i="28"/>
  <c r="P23" i="28"/>
  <c r="Z23" i="28"/>
  <c r="AZ23" i="28" s="1"/>
  <c r="BB23" i="28" s="1"/>
  <c r="AB82" i="28"/>
  <c r="Z82" i="28"/>
  <c r="AZ82" i="28" s="1"/>
  <c r="Y82" i="28"/>
  <c r="U82" i="28"/>
  <c r="V82" i="28"/>
  <c r="AY82" i="28" s="1"/>
  <c r="P82" i="28"/>
  <c r="S82" i="28"/>
  <c r="AA82" i="28"/>
  <c r="W82" i="28"/>
  <c r="R82" i="28"/>
  <c r="Q82" i="28"/>
  <c r="BA82" i="28" s="1"/>
  <c r="Q125" i="12"/>
  <c r="BA125" i="12" s="1"/>
  <c r="AA125" i="12"/>
  <c r="W125" i="12"/>
  <c r="Y125" i="12"/>
  <c r="AB125" i="12"/>
  <c r="P125" i="12"/>
  <c r="R125" i="12"/>
  <c r="V125" i="12"/>
  <c r="AY125" i="12" s="1"/>
  <c r="AS125" i="12"/>
  <c r="AF125" i="12" s="1"/>
  <c r="U125" i="12"/>
  <c r="Z125" i="12"/>
  <c r="AZ125" i="12" s="1"/>
  <c r="Y74" i="37"/>
  <c r="R74" i="37"/>
  <c r="AB74" i="37"/>
  <c r="Z74" i="37"/>
  <c r="AZ74" i="37" s="1"/>
  <c r="U74" i="37"/>
  <c r="P74" i="37"/>
  <c r="S74" i="37"/>
  <c r="AE74" i="37" a="1"/>
  <c r="AE74" i="37" s="1"/>
  <c r="AD74" i="37" s="1"/>
  <c r="AC74" i="37" s="1"/>
  <c r="V74" i="37"/>
  <c r="AY74" i="37" s="1"/>
  <c r="W74" i="37"/>
  <c r="Q74" i="37"/>
  <c r="BA74" i="37" s="1"/>
  <c r="BB74" i="37" s="1"/>
  <c r="AA74" i="37"/>
  <c r="V109" i="33"/>
  <c r="AY109" i="33" s="1"/>
  <c r="S109" i="33"/>
  <c r="AA109" i="33"/>
  <c r="R109" i="33"/>
  <c r="Q109" i="33"/>
  <c r="BA109" i="33" s="1"/>
  <c r="BB109" i="33" s="1"/>
  <c r="AB109" i="33"/>
  <c r="Z109" i="33"/>
  <c r="AZ109" i="33" s="1"/>
  <c r="Y109" i="33"/>
  <c r="P109" i="33"/>
  <c r="U109" i="33"/>
  <c r="AE109" i="33" a="1"/>
  <c r="AE109" i="33" s="1"/>
  <c r="AD109" i="33" s="1"/>
  <c r="AC109" i="33" s="1"/>
  <c r="W109" i="33"/>
  <c r="Q51" i="30"/>
  <c r="BA51" i="30" s="1"/>
  <c r="BB51" i="30" s="1"/>
  <c r="Z51" i="30"/>
  <c r="AZ51" i="30" s="1"/>
  <c r="P51" i="30"/>
  <c r="AU51" i="30"/>
  <c r="Y51" i="30"/>
  <c r="S51" i="30"/>
  <c r="AE51" i="30" a="1"/>
  <c r="AE51" i="30" s="1"/>
  <c r="AB51" i="30"/>
  <c r="V51" i="30"/>
  <c r="AY51" i="30" s="1"/>
  <c r="R51" i="30"/>
  <c r="U51" i="30"/>
  <c r="AA51" i="30"/>
  <c r="W51" i="30"/>
  <c r="Z73" i="12"/>
  <c r="AZ73" i="12" s="1"/>
  <c r="AA73" i="12"/>
  <c r="AS81" i="49"/>
  <c r="AF81" i="49" s="1"/>
  <c r="AS98" i="54"/>
  <c r="AF98" i="54" s="1"/>
  <c r="AD88" i="42"/>
  <c r="AC88" i="42" s="1"/>
  <c r="AD122" i="35"/>
  <c r="AC122" i="35" s="1"/>
  <c r="AD101" i="30"/>
  <c r="AC101" i="30" s="1"/>
  <c r="AD74" i="35"/>
  <c r="AC74" i="35" s="1"/>
  <c r="AD115" i="34"/>
  <c r="AC115" i="34" s="1"/>
  <c r="AD110" i="28"/>
  <c r="AC110" i="28" s="1"/>
  <c r="AE64" i="34" a="1"/>
  <c r="AE64" i="34" s="1"/>
  <c r="AD64" i="34" s="1"/>
  <c r="AC64" i="34" s="1"/>
  <c r="AD96" i="33"/>
  <c r="AC96" i="33" s="1"/>
  <c r="V24" i="48"/>
  <c r="AY24" i="48" s="1"/>
  <c r="R24" i="48"/>
  <c r="R26" i="56"/>
  <c r="P26" i="56"/>
  <c r="V26" i="56"/>
  <c r="AY26" i="56" s="1"/>
  <c r="Y26" i="56"/>
  <c r="U26" i="56"/>
  <c r="W26" i="56"/>
  <c r="AU26" i="56"/>
  <c r="S26" i="56"/>
  <c r="AB26" i="56"/>
  <c r="Z26" i="56"/>
  <c r="AZ26" i="56" s="1"/>
  <c r="Q26" i="56"/>
  <c r="BA26" i="56" s="1"/>
  <c r="AA26" i="56"/>
  <c r="AB57" i="55"/>
  <c r="P57" i="55"/>
  <c r="Y57" i="55"/>
  <c r="U57" i="55"/>
  <c r="W57" i="55"/>
  <c r="AA57" i="55"/>
  <c r="Z57" i="55"/>
  <c r="AZ57" i="55" s="1"/>
  <c r="AU57" i="55"/>
  <c r="AV19" i="55" s="1"/>
  <c r="V57" i="55"/>
  <c r="AY57" i="55" s="1"/>
  <c r="S57" i="55"/>
  <c r="R57" i="55"/>
  <c r="Q57" i="55"/>
  <c r="BA57" i="55" s="1"/>
  <c r="W123" i="49"/>
  <c r="Y123" i="49"/>
  <c r="S123" i="49"/>
  <c r="U123" i="49"/>
  <c r="AB123" i="49"/>
  <c r="AE123" i="49" a="1"/>
  <c r="AE123" i="49" s="1"/>
  <c r="AD123" i="49" s="1"/>
  <c r="AC123" i="49" s="1"/>
  <c r="V123" i="49"/>
  <c r="AY123" i="49" s="1"/>
  <c r="R123" i="49"/>
  <c r="AA123" i="49"/>
  <c r="Q123" i="49"/>
  <c r="BA123" i="49" s="1"/>
  <c r="BB123" i="49" s="1"/>
  <c r="Z123" i="49"/>
  <c r="AZ123" i="49" s="1"/>
  <c r="P123" i="49"/>
  <c r="U5" i="48"/>
  <c r="S5" i="48"/>
  <c r="R5" i="48"/>
  <c r="W71" i="58"/>
  <c r="V71" i="58"/>
  <c r="AY71" i="58" s="1"/>
  <c r="U71" i="58"/>
  <c r="AA71" i="58"/>
  <c r="Y71" i="58"/>
  <c r="S71" i="58"/>
  <c r="AE71" i="58" a="1"/>
  <c r="AE71" i="58" s="1"/>
  <c r="AD71" i="58" s="1"/>
  <c r="AC71" i="58" s="1"/>
  <c r="Q71" i="58"/>
  <c r="BA71" i="58" s="1"/>
  <c r="BB71" i="58" s="1"/>
  <c r="R71" i="58"/>
  <c r="Z71" i="58"/>
  <c r="AZ71" i="58" s="1"/>
  <c r="AB71" i="58"/>
  <c r="P71" i="58"/>
  <c r="AB107" i="57"/>
  <c r="AA107" i="57"/>
  <c r="Z107" i="57"/>
  <c r="AZ107" i="57" s="1"/>
  <c r="W107" i="57"/>
  <c r="Q107" i="57"/>
  <c r="BA107" i="57" s="1"/>
  <c r="BB107" i="57" s="1"/>
  <c r="AE107" i="57" a="1"/>
  <c r="AE107" i="57" s="1"/>
  <c r="U107" i="57"/>
  <c r="V107" i="57"/>
  <c r="AY107" i="57" s="1"/>
  <c r="Y107" i="57"/>
  <c r="S107" i="57"/>
  <c r="P107" i="57"/>
  <c r="R107" i="57"/>
  <c r="Z126" i="56"/>
  <c r="AZ126" i="56" s="1"/>
  <c r="AS126" i="56"/>
  <c r="AF126" i="56" s="1"/>
  <c r="P126" i="56"/>
  <c r="Y126" i="56"/>
  <c r="R126" i="56"/>
  <c r="W126" i="56"/>
  <c r="Q126" i="56"/>
  <c r="BA126" i="56" s="1"/>
  <c r="AB126" i="56"/>
  <c r="V126" i="56"/>
  <c r="AY126" i="56" s="1"/>
  <c r="U126" i="56"/>
  <c r="AA126" i="56"/>
  <c r="S126" i="56"/>
  <c r="S111" i="55"/>
  <c r="AB111" i="55"/>
  <c r="Y111" i="55"/>
  <c r="P111" i="55"/>
  <c r="Z111" i="55"/>
  <c r="AZ111" i="55" s="1"/>
  <c r="R111" i="55"/>
  <c r="AA111" i="55"/>
  <c r="U111" i="55"/>
  <c r="Q111" i="55"/>
  <c r="BA111" i="55" s="1"/>
  <c r="BB111" i="55" s="1"/>
  <c r="W111" i="55"/>
  <c r="V111" i="55"/>
  <c r="AY111" i="55" s="1"/>
  <c r="AE111" i="55" a="1"/>
  <c r="AE111" i="55" s="1"/>
  <c r="Y121" i="54"/>
  <c r="S121" i="54"/>
  <c r="AB121" i="54"/>
  <c r="R121" i="54"/>
  <c r="Z121" i="54"/>
  <c r="AZ121" i="54" s="1"/>
  <c r="P121" i="54"/>
  <c r="W121" i="54"/>
  <c r="AE121" i="54" a="1"/>
  <c r="AE121" i="54" s="1"/>
  <c r="AD121" i="54" s="1"/>
  <c r="AC121" i="54" s="1"/>
  <c r="AA121" i="54"/>
  <c r="Q121" i="54"/>
  <c r="BA121" i="54" s="1"/>
  <c r="BB121" i="54" s="1"/>
  <c r="V121" i="54"/>
  <c r="AY121" i="54" s="1"/>
  <c r="U121" i="54"/>
  <c r="Z104" i="53"/>
  <c r="AZ104" i="53" s="1"/>
  <c r="AS104" i="53"/>
  <c r="AF104" i="53" s="1"/>
  <c r="Y104" i="53"/>
  <c r="R104" i="53"/>
  <c r="Q104" i="53"/>
  <c r="BA104" i="53" s="1"/>
  <c r="AB104" i="53"/>
  <c r="U104" i="53"/>
  <c r="V104" i="53"/>
  <c r="AY104" i="53" s="1"/>
  <c r="W104" i="53"/>
  <c r="S104" i="53"/>
  <c r="AA104" i="53"/>
  <c r="P104" i="53"/>
  <c r="P96" i="52"/>
  <c r="Q96" i="52"/>
  <c r="BA96" i="52" s="1"/>
  <c r="U96" i="52"/>
  <c r="R96" i="52"/>
  <c r="Z96" i="52"/>
  <c r="AZ96" i="52" s="1"/>
  <c r="Y96" i="52"/>
  <c r="AS96" i="52"/>
  <c r="AF96" i="52" s="1"/>
  <c r="AB96" i="52"/>
  <c r="W96" i="52"/>
  <c r="S96" i="52"/>
  <c r="V96" i="52"/>
  <c r="AY96" i="52" s="1"/>
  <c r="AA96" i="52"/>
  <c r="AE13" i="51" a="1"/>
  <c r="AE13" i="51" s="1"/>
  <c r="W13" i="51"/>
  <c r="R13" i="51"/>
  <c r="Q13" i="51"/>
  <c r="BA13" i="51" s="1"/>
  <c r="BB13" i="51" s="1"/>
  <c r="AU13" i="51"/>
  <c r="U13" i="51"/>
  <c r="AB13" i="51"/>
  <c r="V13" i="51"/>
  <c r="AY13" i="51" s="1"/>
  <c r="P13" i="51"/>
  <c r="Y13" i="51"/>
  <c r="AA13" i="51"/>
  <c r="S13" i="51"/>
  <c r="Z13" i="51"/>
  <c r="AZ13" i="51" s="1"/>
  <c r="AB69" i="49"/>
  <c r="P69" i="49"/>
  <c r="Q69" i="49"/>
  <c r="BA69" i="49" s="1"/>
  <c r="W69" i="49"/>
  <c r="AA69" i="49"/>
  <c r="U69" i="49"/>
  <c r="S69" i="49"/>
  <c r="Y69" i="49"/>
  <c r="Z69" i="49"/>
  <c r="AZ69" i="49" s="1"/>
  <c r="V69" i="49"/>
  <c r="AY69" i="49" s="1"/>
  <c r="AS69" i="49"/>
  <c r="AF69" i="49" s="1"/>
  <c r="R69" i="49"/>
  <c r="R49" i="48"/>
  <c r="S49" i="48"/>
  <c r="Z49" i="48"/>
  <c r="AZ49" i="48" s="1"/>
  <c r="P49" i="48"/>
  <c r="Q49" i="48"/>
  <c r="BA49" i="48" s="1"/>
  <c r="W49" i="48"/>
  <c r="U49" i="48"/>
  <c r="AU49" i="48"/>
  <c r="AV128" i="48" s="1"/>
  <c r="Y49" i="48"/>
  <c r="V49" i="48"/>
  <c r="AY49" i="48" s="1"/>
  <c r="R18" i="39"/>
  <c r="Q18" i="39"/>
  <c r="BA18" i="39" s="1"/>
  <c r="P18" i="39"/>
  <c r="V18" i="39"/>
  <c r="AY18" i="39" s="1"/>
  <c r="AA18" i="39"/>
  <c r="W18" i="39"/>
  <c r="S18" i="39"/>
  <c r="Y18" i="39"/>
  <c r="AU18" i="39"/>
  <c r="AB18" i="39"/>
  <c r="Z18" i="39"/>
  <c r="AZ18" i="39" s="1"/>
  <c r="U18" i="39"/>
  <c r="AS114" i="59"/>
  <c r="AF114" i="59" s="1"/>
  <c r="S114" i="59"/>
  <c r="AA114" i="59"/>
  <c r="Q114" i="59"/>
  <c r="BA114" i="59" s="1"/>
  <c r="R114" i="59"/>
  <c r="Z114" i="59"/>
  <c r="AZ114" i="59" s="1"/>
  <c r="P114" i="59"/>
  <c r="U114" i="59"/>
  <c r="W114" i="59"/>
  <c r="Y114" i="59"/>
  <c r="AB114" i="59"/>
  <c r="V114" i="59"/>
  <c r="AY114" i="59" s="1"/>
  <c r="Y119" i="48"/>
  <c r="S119" i="48"/>
  <c r="R119" i="48"/>
  <c r="P81" i="47"/>
  <c r="Y81" i="47"/>
  <c r="AE81" i="47" a="1"/>
  <c r="AE81" i="47" s="1"/>
  <c r="AD81" i="47" s="1"/>
  <c r="AC81" i="47" s="1"/>
  <c r="U81" i="47"/>
  <c r="AB81" i="47"/>
  <c r="AA81" i="47"/>
  <c r="W81" i="47"/>
  <c r="S81" i="47"/>
  <c r="Z81" i="47"/>
  <c r="AZ81" i="47" s="1"/>
  <c r="AB100" i="44"/>
  <c r="Q100" i="44"/>
  <c r="BA100" i="44" s="1"/>
  <c r="BB100" i="44" s="1"/>
  <c r="AA100" i="44"/>
  <c r="W100" i="44"/>
  <c r="Z100" i="44"/>
  <c r="AZ100" i="44" s="1"/>
  <c r="V100" i="44"/>
  <c r="AY100" i="44" s="1"/>
  <c r="AE100" i="44" a="1"/>
  <c r="AE100" i="44" s="1"/>
  <c r="AD100" i="44" s="1"/>
  <c r="AC100" i="44" s="1"/>
  <c r="R100" i="44"/>
  <c r="S100" i="44"/>
  <c r="U100" i="44"/>
  <c r="Y100" i="44"/>
  <c r="P100" i="44"/>
  <c r="R68" i="39"/>
  <c r="AA68" i="39"/>
  <c r="AB68" i="39"/>
  <c r="W68" i="39"/>
  <c r="AS68" i="39"/>
  <c r="AF68" i="39" s="1"/>
  <c r="Y68" i="39"/>
  <c r="U98" i="55"/>
  <c r="V98" i="55"/>
  <c r="AY98" i="55" s="1"/>
  <c r="AB98" i="55"/>
  <c r="AS98" i="55"/>
  <c r="AF98" i="55" s="1"/>
  <c r="P98" i="55"/>
  <c r="R98" i="55"/>
  <c r="Q98" i="55"/>
  <c r="BA98" i="55" s="1"/>
  <c r="AA98" i="55"/>
  <c r="Z98" i="55"/>
  <c r="AZ98" i="55" s="1"/>
  <c r="Y98" i="55"/>
  <c r="W98" i="55"/>
  <c r="S98" i="55"/>
  <c r="W90" i="52"/>
  <c r="R90" i="52"/>
  <c r="AA90" i="52"/>
  <c r="P90" i="52"/>
  <c r="AS90" i="52"/>
  <c r="AF90" i="52" s="1"/>
  <c r="Q90" i="52"/>
  <c r="BA90" i="52" s="1"/>
  <c r="V90" i="52"/>
  <c r="AY90" i="52" s="1"/>
  <c r="U90" i="52"/>
  <c r="Y90" i="52"/>
  <c r="S90" i="52"/>
  <c r="AB90" i="52"/>
  <c r="Z90" i="52"/>
  <c r="AZ90" i="52" s="1"/>
  <c r="W61" i="49"/>
  <c r="R61" i="49"/>
  <c r="Z61" i="49"/>
  <c r="AZ61" i="49" s="1"/>
  <c r="V61" i="49"/>
  <c r="AY61" i="49" s="1"/>
  <c r="P61" i="49"/>
  <c r="S61" i="49"/>
  <c r="U61" i="49"/>
  <c r="AE61" i="49" a="1"/>
  <c r="AE61" i="49" s="1"/>
  <c r="AA61" i="49"/>
  <c r="Q61" i="49"/>
  <c r="BA61" i="49" s="1"/>
  <c r="BB61" i="49" s="1"/>
  <c r="AB61" i="49"/>
  <c r="AU61" i="49"/>
  <c r="AV96" i="49" s="1"/>
  <c r="Y61" i="49"/>
  <c r="W104" i="57"/>
  <c r="AB104" i="57"/>
  <c r="Z104" i="57"/>
  <c r="AZ104" i="57" s="1"/>
  <c r="S104" i="57"/>
  <c r="R104" i="57"/>
  <c r="AA104" i="57"/>
  <c r="Q104" i="57"/>
  <c r="BA104" i="57" s="1"/>
  <c r="Y104" i="57"/>
  <c r="U104" i="57"/>
  <c r="V104" i="57"/>
  <c r="AY104" i="57" s="1"/>
  <c r="P104" i="57"/>
  <c r="AS104" i="57"/>
  <c r="AF104" i="57" s="1"/>
  <c r="Z71" i="44"/>
  <c r="AZ71" i="44" s="1"/>
  <c r="W71" i="44"/>
  <c r="AE71" i="44" a="1"/>
  <c r="AE71" i="44" s="1"/>
  <c r="R71" i="44"/>
  <c r="AB71" i="44"/>
  <c r="U71" i="44"/>
  <c r="AA71" i="44"/>
  <c r="Y71" i="44"/>
  <c r="Z14" i="43"/>
  <c r="AZ14" i="43" s="1"/>
  <c r="P14" i="43"/>
  <c r="AE14" i="43" a="1"/>
  <c r="AE14" i="43" s="1"/>
  <c r="Q14" i="43"/>
  <c r="BA14" i="43" s="1"/>
  <c r="BB14" i="43" s="1"/>
  <c r="V14" i="43"/>
  <c r="AY14" i="43" s="1"/>
  <c r="S14" i="43"/>
  <c r="Y14" i="43"/>
  <c r="U14" i="43"/>
  <c r="AU14" i="43"/>
  <c r="AV68" i="43" s="1"/>
  <c r="R14" i="43"/>
  <c r="W14" i="43"/>
  <c r="AB14" i="43"/>
  <c r="AA14" i="43"/>
  <c r="V104" i="39"/>
  <c r="AY104" i="39" s="1"/>
  <c r="S104" i="39"/>
  <c r="P104" i="39"/>
  <c r="Z104" i="39"/>
  <c r="AZ104" i="39" s="1"/>
  <c r="Q104" i="39"/>
  <c r="BA104" i="39" s="1"/>
  <c r="Y104" i="39"/>
  <c r="AB104" i="39"/>
  <c r="AS104" i="39"/>
  <c r="AF104" i="39" s="1"/>
  <c r="U104" i="39"/>
  <c r="AA104" i="39"/>
  <c r="Y77" i="56"/>
  <c r="Q77" i="56"/>
  <c r="BA77" i="56" s="1"/>
  <c r="R77" i="56"/>
  <c r="Z77" i="56"/>
  <c r="AZ77" i="56" s="1"/>
  <c r="AS77" i="56"/>
  <c r="AF77" i="56" s="1"/>
  <c r="P77" i="56"/>
  <c r="V77" i="56"/>
  <c r="AY77" i="56" s="1"/>
  <c r="W77" i="56"/>
  <c r="S77" i="56"/>
  <c r="AB77" i="56"/>
  <c r="R105" i="54"/>
  <c r="AB105" i="54"/>
  <c r="U105" i="54"/>
  <c r="AA105" i="54"/>
  <c r="Y105" i="54"/>
  <c r="AE105" i="54" a="1"/>
  <c r="AE105" i="54" s="1"/>
  <c r="Q105" i="54"/>
  <c r="BA105" i="54" s="1"/>
  <c r="BB105" i="54" s="1"/>
  <c r="P105" i="54"/>
  <c r="Z105" i="54"/>
  <c r="AZ105" i="54" s="1"/>
  <c r="V105" i="54"/>
  <c r="AY105" i="54" s="1"/>
  <c r="W105" i="54"/>
  <c r="V98" i="52"/>
  <c r="AY98" i="52" s="1"/>
  <c r="S98" i="52"/>
  <c r="AE98" i="52" a="1"/>
  <c r="AE98" i="52" s="1"/>
  <c r="AD98" i="52" s="1"/>
  <c r="AC98" i="52" s="1"/>
  <c r="R98" i="52"/>
  <c r="P98" i="52"/>
  <c r="AA98" i="52"/>
  <c r="W98" i="52"/>
  <c r="Z98" i="52"/>
  <c r="AZ98" i="52" s="1"/>
  <c r="Q98" i="52"/>
  <c r="BA98" i="52" s="1"/>
  <c r="BB98" i="52" s="1"/>
  <c r="Y98" i="52"/>
  <c r="AB98" i="52"/>
  <c r="U98" i="52"/>
  <c r="R88" i="51"/>
  <c r="P88" i="51"/>
  <c r="AA88" i="51"/>
  <c r="Z88" i="51"/>
  <c r="AZ88" i="51" s="1"/>
  <c r="W88" i="51"/>
  <c r="AS88" i="51"/>
  <c r="AF88" i="51" s="1"/>
  <c r="S88" i="51"/>
  <c r="AB88" i="51"/>
  <c r="Q88" i="51"/>
  <c r="BA88" i="51" s="1"/>
  <c r="R89" i="50"/>
  <c r="V89" i="50"/>
  <c r="AY89" i="50" s="1"/>
  <c r="S89" i="50"/>
  <c r="AA89" i="50"/>
  <c r="AE89" i="50" a="1"/>
  <c r="AE89" i="50" s="1"/>
  <c r="AD89" i="50" s="1"/>
  <c r="AC89" i="50" s="1"/>
  <c r="W89" i="50"/>
  <c r="Q89" i="50"/>
  <c r="BA89" i="50" s="1"/>
  <c r="BB89" i="50" s="1"/>
  <c r="P89" i="50"/>
  <c r="Y89" i="50"/>
  <c r="U89" i="50"/>
  <c r="Z89" i="50"/>
  <c r="AZ89" i="50" s="1"/>
  <c r="AB89" i="50"/>
  <c r="V112" i="49"/>
  <c r="AY112" i="49" s="1"/>
  <c r="Y112" i="49"/>
  <c r="S112" i="49"/>
  <c r="Z112" i="49"/>
  <c r="AZ112" i="49" s="1"/>
  <c r="U112" i="49"/>
  <c r="R112" i="49"/>
  <c r="Q112" i="49"/>
  <c r="BA112" i="49" s="1"/>
  <c r="BB112" i="49" s="1"/>
  <c r="W112" i="49"/>
  <c r="P112" i="49"/>
  <c r="AE112" i="49" a="1"/>
  <c r="AE112" i="49" s="1"/>
  <c r="AD112" i="49" s="1"/>
  <c r="AC112" i="49" s="1"/>
  <c r="AB112" i="49"/>
  <c r="AA112" i="49"/>
  <c r="R50" i="48"/>
  <c r="AU50" i="48"/>
  <c r="Z50" i="48"/>
  <c r="AZ50" i="48" s="1"/>
  <c r="P50" i="48"/>
  <c r="AA50" i="48"/>
  <c r="V50" i="48"/>
  <c r="AY50" i="48" s="1"/>
  <c r="W50" i="48"/>
  <c r="Y50" i="48"/>
  <c r="U50" i="48"/>
  <c r="AB50" i="48"/>
  <c r="AE50" i="48" a="1"/>
  <c r="AE50" i="48" s="1"/>
  <c r="AA40" i="47"/>
  <c r="V40" i="47"/>
  <c r="AY40" i="47" s="1"/>
  <c r="BB40" i="47" s="1"/>
  <c r="U40" i="47"/>
  <c r="V78" i="42"/>
  <c r="AY78" i="42" s="1"/>
  <c r="R78" i="42"/>
  <c r="U78" i="42"/>
  <c r="Z78" i="42"/>
  <c r="AZ78" i="42" s="1"/>
  <c r="S78" i="42"/>
  <c r="AA78" i="42"/>
  <c r="Y78" i="42"/>
  <c r="Q78" i="42"/>
  <c r="BA78" i="42" s="1"/>
  <c r="P78" i="42"/>
  <c r="AS78" i="42"/>
  <c r="AF78" i="42" s="1"/>
  <c r="AB78" i="42"/>
  <c r="W78" i="42"/>
  <c r="Y39" i="42"/>
  <c r="U39" i="42"/>
  <c r="AB39" i="42"/>
  <c r="W39" i="42"/>
  <c r="AU39" i="42"/>
  <c r="AA39" i="42"/>
  <c r="Z39" i="42"/>
  <c r="AZ39" i="42" s="1"/>
  <c r="R39" i="42"/>
  <c r="AE39" i="42" a="1"/>
  <c r="AE39" i="42" s="1"/>
  <c r="U36" i="30"/>
  <c r="AB36" i="30"/>
  <c r="AE36" i="30" a="1"/>
  <c r="AE36" i="30" s="1"/>
  <c r="AU36" i="30"/>
  <c r="AA36" i="30"/>
  <c r="Q36" i="30"/>
  <c r="BA36" i="30" s="1"/>
  <c r="BB36" i="30" s="1"/>
  <c r="Z36" i="30"/>
  <c r="AZ36" i="30" s="1"/>
  <c r="Y36" i="30"/>
  <c r="W36" i="30"/>
  <c r="AE107" i="28" a="1"/>
  <c r="AE107" i="28" s="1"/>
  <c r="AD107" i="28" s="1"/>
  <c r="AC107" i="28" s="1"/>
  <c r="V107" i="28"/>
  <c r="AY107" i="28" s="1"/>
  <c r="AB107" i="28"/>
  <c r="Z107" i="28"/>
  <c r="AZ107" i="28" s="1"/>
  <c r="Y107" i="28"/>
  <c r="R107" i="28"/>
  <c r="W107" i="28"/>
  <c r="P107" i="28"/>
  <c r="U107" i="28"/>
  <c r="AA107" i="28"/>
  <c r="Q107" i="28"/>
  <c r="BA107" i="28" s="1"/>
  <c r="BB107" i="28" s="1"/>
  <c r="V96" i="34"/>
  <c r="AY96" i="34" s="1"/>
  <c r="Z96" i="34"/>
  <c r="AZ96" i="34" s="1"/>
  <c r="S96" i="34"/>
  <c r="R96" i="34"/>
  <c r="AA96" i="34"/>
  <c r="Q96" i="34"/>
  <c r="BA96" i="34" s="1"/>
  <c r="AB96" i="34"/>
  <c r="Y96" i="34"/>
  <c r="W96" i="34"/>
  <c r="U96" i="34"/>
  <c r="P96" i="34"/>
  <c r="AS96" i="34"/>
  <c r="AF96" i="34" s="1"/>
  <c r="AB74" i="33"/>
  <c r="U74" i="33"/>
  <c r="AA74" i="33"/>
  <c r="Z74" i="33"/>
  <c r="AZ74" i="33" s="1"/>
  <c r="R74" i="33"/>
  <c r="P74" i="33"/>
  <c r="Q74" i="33"/>
  <c r="BA74" i="33" s="1"/>
  <c r="BB74" i="33" s="1"/>
  <c r="Y74" i="33"/>
  <c r="AE74" i="33" a="1"/>
  <c r="AE74" i="33" s="1"/>
  <c r="AD74" i="33" s="1"/>
  <c r="AC74" i="33" s="1"/>
  <c r="V74" i="33"/>
  <c r="AY74" i="33" s="1"/>
  <c r="S74" i="33"/>
  <c r="W74" i="33"/>
  <c r="Q119" i="33"/>
  <c r="BA119" i="33" s="1"/>
  <c r="Y119" i="33"/>
  <c r="AB119" i="33"/>
  <c r="W119" i="33"/>
  <c r="AA119" i="33"/>
  <c r="V119" i="33"/>
  <c r="AY119" i="33" s="1"/>
  <c r="R119" i="33"/>
  <c r="U119" i="33"/>
  <c r="AS119" i="33"/>
  <c r="AF119" i="33" s="1"/>
  <c r="S119" i="33"/>
  <c r="Z119" i="33"/>
  <c r="AZ119" i="33" s="1"/>
  <c r="P119" i="33"/>
  <c r="W69" i="30"/>
  <c r="Q69" i="30"/>
  <c r="BA69" i="30" s="1"/>
  <c r="BB69" i="30" s="1"/>
  <c r="P69" i="30"/>
  <c r="Z93" i="37"/>
  <c r="AZ93" i="37" s="1"/>
  <c r="W93" i="37"/>
  <c r="AB93" i="37"/>
  <c r="AE93" i="37" a="1"/>
  <c r="AE93" i="37" s="1"/>
  <c r="AD93" i="37" s="1"/>
  <c r="AC93" i="37" s="1"/>
  <c r="AA93" i="37"/>
  <c r="P93" i="37"/>
  <c r="S93" i="37"/>
  <c r="Q93" i="37"/>
  <c r="BA93" i="37" s="1"/>
  <c r="BB93" i="37" s="1"/>
  <c r="V93" i="37"/>
  <c r="AY93" i="37" s="1"/>
  <c r="Y93" i="37"/>
  <c r="R93" i="37"/>
  <c r="U93" i="37"/>
  <c r="R60" i="36"/>
  <c r="W60" i="36"/>
  <c r="Y60" i="36"/>
  <c r="Q60" i="36"/>
  <c r="BA60" i="36" s="1"/>
  <c r="AU60" i="36"/>
  <c r="AV101" i="36" s="1"/>
  <c r="V60" i="36"/>
  <c r="AY60" i="36" s="1"/>
  <c r="P60" i="36"/>
  <c r="S60" i="36"/>
  <c r="Z60" i="36"/>
  <c r="AZ60" i="36" s="1"/>
  <c r="AA60" i="36"/>
  <c r="U60" i="36"/>
  <c r="AB60" i="36"/>
  <c r="AE104" i="32" a="1"/>
  <c r="AE104" i="32" s="1"/>
  <c r="AD104" i="32" s="1"/>
  <c r="AC104" i="32" s="1"/>
  <c r="V104" i="32"/>
  <c r="AY104" i="32" s="1"/>
  <c r="U104" i="32"/>
  <c r="Y104" i="32"/>
  <c r="AB104" i="32"/>
  <c r="W104" i="32"/>
  <c r="AA104" i="32"/>
  <c r="Z104" i="32"/>
  <c r="AZ104" i="32" s="1"/>
  <c r="W120" i="30"/>
  <c r="P120" i="30"/>
  <c r="Z120" i="30"/>
  <c r="AZ120" i="30" s="1"/>
  <c r="U120" i="30"/>
  <c r="S120" i="30"/>
  <c r="AB120" i="30"/>
  <c r="R120" i="30"/>
  <c r="AA120" i="30"/>
  <c r="V120" i="30"/>
  <c r="AY120" i="30" s="1"/>
  <c r="Q120" i="30"/>
  <c r="BA120" i="30" s="1"/>
  <c r="BB120" i="30" s="1"/>
  <c r="AE120" i="30" a="1"/>
  <c r="AE120" i="30" s="1"/>
  <c r="AD120" i="30" s="1"/>
  <c r="AC120" i="30" s="1"/>
  <c r="Y120" i="30"/>
  <c r="AE7" i="12" a="1"/>
  <c r="AE7" i="12" s="1"/>
  <c r="Y7" i="12"/>
  <c r="W7" i="12"/>
  <c r="P7" i="12"/>
  <c r="Z7" i="12"/>
  <c r="AZ7" i="12" s="1"/>
  <c r="Q7" i="12"/>
  <c r="BA7" i="12" s="1"/>
  <c r="BB7" i="12" s="1"/>
  <c r="U7" i="12"/>
  <c r="V7" i="12"/>
  <c r="AY7" i="12" s="1"/>
  <c r="AU7" i="12"/>
  <c r="V86" i="37"/>
  <c r="AY86" i="37" s="1"/>
  <c r="Y86" i="37"/>
  <c r="P86" i="37"/>
  <c r="U86" i="37"/>
  <c r="AA86" i="37"/>
  <c r="Z86" i="37"/>
  <c r="AZ86" i="37" s="1"/>
  <c r="S86" i="37"/>
  <c r="AS86" i="37"/>
  <c r="AF86" i="37" s="1"/>
  <c r="W86" i="37"/>
  <c r="AB86" i="37"/>
  <c r="Q86" i="37"/>
  <c r="BA86" i="37" s="1"/>
  <c r="R86" i="37"/>
  <c r="Y129" i="37"/>
  <c r="AA129" i="37"/>
  <c r="V129" i="37"/>
  <c r="AY129" i="37" s="1"/>
  <c r="U129" i="37"/>
  <c r="S129" i="37"/>
  <c r="AB129" i="37"/>
  <c r="R129" i="37"/>
  <c r="Z129" i="37"/>
  <c r="AZ129" i="37" s="1"/>
  <c r="P129" i="37"/>
  <c r="Q129" i="37"/>
  <c r="BA129" i="37" s="1"/>
  <c r="BB129" i="37" s="1"/>
  <c r="W129" i="37"/>
  <c r="AE129" i="37" a="1"/>
  <c r="AE129" i="37" s="1"/>
  <c r="Y69" i="36"/>
  <c r="S69" i="36"/>
  <c r="R69" i="36"/>
  <c r="P69" i="36"/>
  <c r="AE69" i="36" a="1"/>
  <c r="AE69" i="36" s="1"/>
  <c r="AD69" i="36" s="1"/>
  <c r="AC69" i="36" s="1"/>
  <c r="AB69" i="36"/>
  <c r="V69" i="36"/>
  <c r="AY69" i="36" s="1"/>
  <c r="Z69" i="36"/>
  <c r="AZ69" i="36" s="1"/>
  <c r="U69" i="36"/>
  <c r="W69" i="36"/>
  <c r="AA69" i="36"/>
  <c r="Q69" i="36"/>
  <c r="BA69" i="36" s="1"/>
  <c r="BB69" i="36" s="1"/>
  <c r="U99" i="34"/>
  <c r="AE99" i="34" a="1"/>
  <c r="AE99" i="34" s="1"/>
  <c r="AD99" i="34" s="1"/>
  <c r="AC99" i="34" s="1"/>
  <c r="Y99" i="34"/>
  <c r="Z99" i="34"/>
  <c r="AZ99" i="34" s="1"/>
  <c r="W99" i="34"/>
  <c r="AA99" i="34"/>
  <c r="AB99" i="34"/>
  <c r="Z127" i="33"/>
  <c r="AZ127" i="33" s="1"/>
  <c r="AA127" i="33"/>
  <c r="AB127" i="33"/>
  <c r="Y127" i="33"/>
  <c r="W127" i="33"/>
  <c r="AE127" i="33" a="1"/>
  <c r="AE127" i="33" s="1"/>
  <c r="AD127" i="33" s="1"/>
  <c r="AC127" i="33" s="1"/>
  <c r="U127" i="33"/>
  <c r="S127" i="33"/>
  <c r="Q97" i="32"/>
  <c r="BA97" i="32" s="1"/>
  <c r="P97" i="32"/>
  <c r="S97" i="32"/>
  <c r="R97" i="32"/>
  <c r="AS97" i="32"/>
  <c r="AF97" i="32" s="1"/>
  <c r="AS72" i="31"/>
  <c r="AF72" i="31" s="1"/>
  <c r="Q72" i="31"/>
  <c r="BA72" i="31" s="1"/>
  <c r="P72" i="31"/>
  <c r="W72" i="31"/>
  <c r="AB72" i="31"/>
  <c r="U72" i="31"/>
  <c r="Y72" i="31"/>
  <c r="S72" i="31"/>
  <c r="Z72" i="31"/>
  <c r="AZ72" i="31" s="1"/>
  <c r="AA72" i="31"/>
  <c r="V72" i="31"/>
  <c r="AY72" i="31" s="1"/>
  <c r="R72" i="31"/>
  <c r="Z8" i="36"/>
  <c r="AZ8" i="36" s="1"/>
  <c r="P8" i="36"/>
  <c r="U8" i="36"/>
  <c r="Y8" i="36"/>
  <c r="AU8" i="36"/>
  <c r="AB8" i="36"/>
  <c r="W8" i="36"/>
  <c r="R8" i="36"/>
  <c r="AE8" i="36" a="1"/>
  <c r="AE8" i="36" s="1"/>
  <c r="AA8" i="36"/>
  <c r="V8" i="36"/>
  <c r="AY8" i="36" s="1"/>
  <c r="S8" i="36"/>
  <c r="Q8" i="36"/>
  <c r="BA8" i="36" s="1"/>
  <c r="BB8" i="36" s="1"/>
  <c r="AA115" i="36"/>
  <c r="W115" i="36"/>
  <c r="S115" i="36"/>
  <c r="AE115" i="36" a="1"/>
  <c r="AE115" i="36" s="1"/>
  <c r="AD115" i="36" s="1"/>
  <c r="AC115" i="36" s="1"/>
  <c r="AB115" i="36"/>
  <c r="R115" i="36"/>
  <c r="Z115" i="36"/>
  <c r="AZ115" i="36" s="1"/>
  <c r="P115" i="36"/>
  <c r="U115" i="36"/>
  <c r="Y115" i="36"/>
  <c r="Q115" i="36"/>
  <c r="BA115" i="36" s="1"/>
  <c r="BB115" i="36" s="1"/>
  <c r="V115" i="36"/>
  <c r="AY115" i="36" s="1"/>
  <c r="S125" i="35"/>
  <c r="AE125" i="35" a="1"/>
  <c r="AE125" i="35" s="1"/>
  <c r="V125" i="35"/>
  <c r="AY125" i="35" s="1"/>
  <c r="AA125" i="35"/>
  <c r="U125" i="35"/>
  <c r="Q125" i="35"/>
  <c r="BA125" i="35" s="1"/>
  <c r="BB125" i="35" s="1"/>
  <c r="AB125" i="35"/>
  <c r="Z125" i="35"/>
  <c r="AZ125" i="35" s="1"/>
  <c r="R125" i="35"/>
  <c r="P125" i="35"/>
  <c r="Y125" i="35"/>
  <c r="W125" i="35"/>
  <c r="U76" i="34"/>
  <c r="R76" i="34"/>
  <c r="Z76" i="34"/>
  <c r="AZ76" i="34" s="1"/>
  <c r="Q76" i="34"/>
  <c r="BA76" i="34" s="1"/>
  <c r="Y76" i="34"/>
  <c r="P76" i="34"/>
  <c r="W76" i="34"/>
  <c r="V76" i="34"/>
  <c r="AY76" i="34" s="1"/>
  <c r="AS76" i="34"/>
  <c r="AF76" i="34" s="1"/>
  <c r="S76" i="34"/>
  <c r="AB76" i="34"/>
  <c r="Y73" i="31"/>
  <c r="W73" i="31"/>
  <c r="AA18" i="30"/>
  <c r="Y18" i="30"/>
  <c r="S18" i="30"/>
  <c r="R18" i="30"/>
  <c r="Q18" i="30"/>
  <c r="BA18" i="30" s="1"/>
  <c r="BB18" i="30" s="1"/>
  <c r="Z18" i="30"/>
  <c r="AZ18" i="30" s="1"/>
  <c r="W18" i="30"/>
  <c r="Y86" i="30"/>
  <c r="Z86" i="30"/>
  <c r="AZ86" i="30" s="1"/>
  <c r="V86" i="30"/>
  <c r="AY86" i="30" s="1"/>
  <c r="W86" i="30"/>
  <c r="S86" i="30"/>
  <c r="U86" i="30"/>
  <c r="AE86" i="30" a="1"/>
  <c r="AE86" i="30" s="1"/>
  <c r="Q86" i="30"/>
  <c r="BA86" i="30" s="1"/>
  <c r="BB86" i="30" s="1"/>
  <c r="P86" i="30"/>
  <c r="AB86" i="30"/>
  <c r="AA86" i="30"/>
  <c r="R88" i="28"/>
  <c r="S88" i="28"/>
  <c r="AA88" i="28"/>
  <c r="Q88" i="28"/>
  <c r="BA88" i="28" s="1"/>
  <c r="P88" i="28"/>
  <c r="R63" i="36"/>
  <c r="AB63" i="36"/>
  <c r="P63" i="36"/>
  <c r="Y63" i="36"/>
  <c r="AA63" i="36"/>
  <c r="W63" i="36"/>
  <c r="AU63" i="36"/>
  <c r="U63" i="36"/>
  <c r="Q63" i="36"/>
  <c r="BA63" i="36" s="1"/>
  <c r="S63" i="36"/>
  <c r="V63" i="36"/>
  <c r="AY63" i="36" s="1"/>
  <c r="BB63" i="36" s="1"/>
  <c r="R85" i="30"/>
  <c r="S85" i="30"/>
  <c r="P85" i="30"/>
  <c r="Y85" i="30"/>
  <c r="AB85" i="30"/>
  <c r="Q85" i="30"/>
  <c r="BA85" i="30" s="1"/>
  <c r="BB85" i="30" s="1"/>
  <c r="Z85" i="30"/>
  <c r="AZ85" i="30" s="1"/>
  <c r="W85" i="30"/>
  <c r="V85" i="30"/>
  <c r="AY85" i="30" s="1"/>
  <c r="AA85" i="30"/>
  <c r="V34" i="36"/>
  <c r="AY34" i="36" s="1"/>
  <c r="Y34" i="36"/>
  <c r="W34" i="36"/>
  <c r="AU34" i="36"/>
  <c r="R34" i="36"/>
  <c r="S34" i="36"/>
  <c r="AA34" i="36"/>
  <c r="Q34" i="36"/>
  <c r="BA34" i="36" s="1"/>
  <c r="BB34" i="36" s="1"/>
  <c r="AE34" i="36" a="1"/>
  <c r="AE34" i="36" s="1"/>
  <c r="Z34" i="36"/>
  <c r="AZ34" i="36" s="1"/>
  <c r="P34" i="36"/>
  <c r="AB34" i="36"/>
  <c r="U34" i="36"/>
  <c r="Q124" i="36"/>
  <c r="BA124" i="36" s="1"/>
  <c r="Y124" i="36"/>
  <c r="S124" i="36"/>
  <c r="AS124" i="36"/>
  <c r="AF124" i="36" s="1"/>
  <c r="W124" i="36"/>
  <c r="AB124" i="36"/>
  <c r="V124" i="36"/>
  <c r="AY124" i="36" s="1"/>
  <c r="R124" i="36"/>
  <c r="Z124" i="36"/>
  <c r="AZ124" i="36" s="1"/>
  <c r="U124" i="36"/>
  <c r="P124" i="36"/>
  <c r="AA124" i="36"/>
  <c r="AB51" i="35"/>
  <c r="V51" i="35"/>
  <c r="AY51" i="35" s="1"/>
  <c r="Q51" i="35"/>
  <c r="BA51" i="35" s="1"/>
  <c r="AA51" i="35"/>
  <c r="P51" i="35"/>
  <c r="W51" i="35"/>
  <c r="Z51" i="35"/>
  <c r="AZ51" i="35" s="1"/>
  <c r="S51" i="35"/>
  <c r="Y51" i="35"/>
  <c r="R51" i="35"/>
  <c r="U51" i="35"/>
  <c r="AU51" i="35"/>
  <c r="AV121" i="35" s="1"/>
  <c r="P98" i="35"/>
  <c r="U98" i="35"/>
  <c r="W98" i="35"/>
  <c r="S98" i="35"/>
  <c r="S100" i="35"/>
  <c r="AS100" i="35"/>
  <c r="AF100" i="35" s="1"/>
  <c r="Q100" i="35"/>
  <c r="BA100" i="35" s="1"/>
  <c r="P100" i="35"/>
  <c r="Y100" i="35"/>
  <c r="U100" i="35"/>
  <c r="V100" i="35"/>
  <c r="AY100" i="35" s="1"/>
  <c r="AA100" i="35"/>
  <c r="AB100" i="35"/>
  <c r="W100" i="35"/>
  <c r="R100" i="35"/>
  <c r="Z100" i="35"/>
  <c r="AZ100" i="35" s="1"/>
  <c r="AS99" i="31"/>
  <c r="AF99" i="31" s="1"/>
  <c r="AA99" i="31"/>
  <c r="Q99" i="31"/>
  <c r="BA99" i="31" s="1"/>
  <c r="U99" i="31"/>
  <c r="S99" i="31"/>
  <c r="V99" i="31"/>
  <c r="AY99" i="31" s="1"/>
  <c r="AB99" i="31"/>
  <c r="P99" i="31"/>
  <c r="Z99" i="31"/>
  <c r="AZ99" i="31" s="1"/>
  <c r="W99" i="31"/>
  <c r="Y99" i="31"/>
  <c r="R99" i="31"/>
  <c r="AE92" i="31" a="1"/>
  <c r="AE92" i="31" s="1"/>
  <c r="V92" i="31"/>
  <c r="AY92" i="31" s="1"/>
  <c r="W92" i="31"/>
  <c r="U92" i="31"/>
  <c r="Z92" i="31"/>
  <c r="AZ92" i="31" s="1"/>
  <c r="S92" i="31"/>
  <c r="AB60" i="28"/>
  <c r="P60" i="28"/>
  <c r="R60" i="28"/>
  <c r="AA60" i="28"/>
  <c r="AU60" i="28"/>
  <c r="AV33" i="28" s="1"/>
  <c r="AE60" i="28" a="1"/>
  <c r="AE60" i="28" s="1"/>
  <c r="AD109" i="43"/>
  <c r="AC109" i="43" s="1"/>
  <c r="AD104" i="30"/>
  <c r="AC104" i="30" s="1"/>
  <c r="AD108" i="28"/>
  <c r="AC108" i="28" s="1"/>
  <c r="AS117" i="56"/>
  <c r="AF117" i="56" s="1"/>
  <c r="AD103" i="32"/>
  <c r="AC103" i="32" s="1"/>
  <c r="AD97" i="31"/>
  <c r="AC97" i="31" s="1"/>
  <c r="AD129" i="37"/>
  <c r="AC129" i="37" s="1"/>
  <c r="AD91" i="28"/>
  <c r="AC91" i="28" s="1"/>
  <c r="AI13" i="39" a="1"/>
  <c r="AI13" i="39" s="1"/>
  <c r="AJ13" i="39" s="1"/>
  <c r="AK13" i="39" s="1"/>
  <c r="P117" i="48"/>
  <c r="Y112" i="56"/>
  <c r="W112" i="56"/>
  <c r="V112" i="56"/>
  <c r="AY112" i="56" s="1"/>
  <c r="Z112" i="56"/>
  <c r="AZ112" i="56" s="1"/>
  <c r="Q112" i="56"/>
  <c r="BA112" i="56" s="1"/>
  <c r="AB112" i="56"/>
  <c r="AA112" i="56"/>
  <c r="R112" i="56"/>
  <c r="AS112" i="56"/>
  <c r="AF112" i="56" s="1"/>
  <c r="P112" i="56"/>
  <c r="U112" i="56"/>
  <c r="S112" i="56"/>
  <c r="P72" i="54"/>
  <c r="AE72" i="54" a="1"/>
  <c r="AE72" i="54" s="1"/>
  <c r="AD72" i="54" s="1"/>
  <c r="AC72" i="54" s="1"/>
  <c r="AA72" i="54"/>
  <c r="V72" i="54"/>
  <c r="AY72" i="54" s="1"/>
  <c r="U72" i="54"/>
  <c r="Z72" i="54"/>
  <c r="AZ72" i="54" s="1"/>
  <c r="R72" i="54"/>
  <c r="S72" i="54"/>
  <c r="Q72" i="54"/>
  <c r="BA72" i="54" s="1"/>
  <c r="BB72" i="54" s="1"/>
  <c r="Y72" i="54"/>
  <c r="W72" i="54"/>
  <c r="AB72" i="54"/>
  <c r="P113" i="49"/>
  <c r="Q113" i="49"/>
  <c r="BA113" i="49" s="1"/>
  <c r="BB113" i="49" s="1"/>
  <c r="AE113" i="49" a="1"/>
  <c r="AE113" i="49" s="1"/>
  <c r="Z113" i="49"/>
  <c r="AZ113" i="49" s="1"/>
  <c r="Y113" i="49"/>
  <c r="V113" i="49"/>
  <c r="AY113" i="49" s="1"/>
  <c r="W113" i="49"/>
  <c r="U113" i="49"/>
  <c r="S113" i="49"/>
  <c r="AB113" i="49"/>
  <c r="R113" i="49"/>
  <c r="AA113" i="49"/>
  <c r="V110" i="47"/>
  <c r="AY110" i="47" s="1"/>
  <c r="AB110" i="47"/>
  <c r="AA110" i="47"/>
  <c r="Z110" i="47"/>
  <c r="AZ110" i="47" s="1"/>
  <c r="S110" i="47"/>
  <c r="P110" i="47"/>
  <c r="Y110" i="47"/>
  <c r="U110" i="47"/>
  <c r="AE110" i="47" a="1"/>
  <c r="AE110" i="47" s="1"/>
  <c r="AD110" i="47" s="1"/>
  <c r="AC110" i="47" s="1"/>
  <c r="W110" i="47"/>
  <c r="Q110" i="47"/>
  <c r="BA110" i="47" s="1"/>
  <c r="BB110" i="47" s="1"/>
  <c r="R110" i="47"/>
  <c r="Q105" i="44"/>
  <c r="BA105" i="44" s="1"/>
  <c r="BB105" i="44" s="1"/>
  <c r="P105" i="44"/>
  <c r="S105" i="44"/>
  <c r="AE105" i="44" a="1"/>
  <c r="AE105" i="44" s="1"/>
  <c r="V105" i="44"/>
  <c r="AY105" i="44" s="1"/>
  <c r="Z105" i="44"/>
  <c r="AZ105" i="44" s="1"/>
  <c r="U105" i="44"/>
  <c r="Y105" i="44"/>
  <c r="AA105" i="44"/>
  <c r="AB105" i="44"/>
  <c r="W105" i="44"/>
  <c r="V76" i="43"/>
  <c r="AY76" i="43" s="1"/>
  <c r="AE76" i="43" a="1"/>
  <c r="AE76" i="43" s="1"/>
  <c r="AA76" i="43"/>
  <c r="Y129" i="43"/>
  <c r="AE129" i="43" a="1"/>
  <c r="AE129" i="43" s="1"/>
  <c r="AB129" i="43"/>
  <c r="AA129" i="43"/>
  <c r="Z129" i="43"/>
  <c r="AZ129" i="43" s="1"/>
  <c r="S123" i="42"/>
  <c r="AS123" i="42"/>
  <c r="AF123" i="42" s="1"/>
  <c r="P123" i="42"/>
  <c r="Q123" i="42"/>
  <c r="BA123" i="42" s="1"/>
  <c r="R123" i="42"/>
  <c r="Z68" i="40"/>
  <c r="AZ68" i="40" s="1"/>
  <c r="AE68" i="40" a="1"/>
  <c r="AE68" i="40" s="1"/>
  <c r="AD68" i="40" s="1"/>
  <c r="AC68" i="40" s="1"/>
  <c r="U68" i="40"/>
  <c r="W68" i="40"/>
  <c r="R68" i="40"/>
  <c r="P68" i="40"/>
  <c r="Y68" i="40"/>
  <c r="S68" i="40"/>
  <c r="AB68" i="40"/>
  <c r="AA68" i="40"/>
  <c r="Q68" i="40"/>
  <c r="BA68" i="40" s="1"/>
  <c r="BB68" i="40" s="1"/>
  <c r="V68" i="40"/>
  <c r="AY68" i="40" s="1"/>
  <c r="AA106" i="39"/>
  <c r="AE106" i="39" a="1"/>
  <c r="AE106" i="39" s="1"/>
  <c r="AD106" i="39" s="1"/>
  <c r="AC106" i="39" s="1"/>
  <c r="Q106" i="39"/>
  <c r="BA106" i="39" s="1"/>
  <c r="BB106" i="39" s="1"/>
  <c r="P34" i="58"/>
  <c r="U34" i="58"/>
  <c r="R34" i="58"/>
  <c r="W34" i="58"/>
  <c r="AB34" i="58"/>
  <c r="Q34" i="58"/>
  <c r="BA34" i="58" s="1"/>
  <c r="BB34" i="58" s="1"/>
  <c r="AE34" i="58" a="1"/>
  <c r="AE34" i="58" s="1"/>
  <c r="AU34" i="58"/>
  <c r="Z34" i="58"/>
  <c r="AZ34" i="58" s="1"/>
  <c r="AA34" i="58"/>
  <c r="Y34" i="58"/>
  <c r="S34" i="58"/>
  <c r="V34" i="58"/>
  <c r="AY34" i="58" s="1"/>
  <c r="S70" i="58"/>
  <c r="Q70" i="58"/>
  <c r="BA70" i="58" s="1"/>
  <c r="BB70" i="58" s="1"/>
  <c r="Z70" i="58"/>
  <c r="AZ70" i="58" s="1"/>
  <c r="P70" i="58"/>
  <c r="AB70" i="58"/>
  <c r="W70" i="58"/>
  <c r="V70" i="58"/>
  <c r="AY70" i="58" s="1"/>
  <c r="AE70" i="58" a="1"/>
  <c r="AE70" i="58" s="1"/>
  <c r="AD70" i="58" s="1"/>
  <c r="AC70" i="58" s="1"/>
  <c r="R70" i="58"/>
  <c r="Y70" i="58"/>
  <c r="U70" i="58"/>
  <c r="AA70" i="58"/>
  <c r="V59" i="57"/>
  <c r="AY59" i="57" s="1"/>
  <c r="U59" i="57"/>
  <c r="AA59" i="57"/>
  <c r="Z59" i="57"/>
  <c r="AZ59" i="57" s="1"/>
  <c r="AU59" i="57"/>
  <c r="P59" i="57"/>
  <c r="W59" i="57"/>
  <c r="Y59" i="57"/>
  <c r="S59" i="57"/>
  <c r="AE59" i="57" a="1"/>
  <c r="AE59" i="57" s="1"/>
  <c r="R59" i="57"/>
  <c r="Q115" i="56"/>
  <c r="BA115" i="56" s="1"/>
  <c r="BB115" i="56" s="1"/>
  <c r="R115" i="56"/>
  <c r="Z115" i="56"/>
  <c r="AZ115" i="56" s="1"/>
  <c r="P115" i="56"/>
  <c r="Y115" i="56"/>
  <c r="W115" i="56"/>
  <c r="AE115" i="56" a="1"/>
  <c r="AE115" i="56" s="1"/>
  <c r="AD115" i="56" s="1"/>
  <c r="AC115" i="56" s="1"/>
  <c r="U115" i="56"/>
  <c r="S115" i="56"/>
  <c r="AB115" i="56"/>
  <c r="AU19" i="56"/>
  <c r="AV113" i="56" s="1"/>
  <c r="AB19" i="56"/>
  <c r="U19" i="56"/>
  <c r="W19" i="56"/>
  <c r="AA19" i="56"/>
  <c r="P19" i="56"/>
  <c r="Z19" i="56"/>
  <c r="AZ19" i="56" s="1"/>
  <c r="R19" i="56"/>
  <c r="Y19" i="56"/>
  <c r="S19" i="56"/>
  <c r="Q19" i="56"/>
  <c r="BA19" i="56" s="1"/>
  <c r="BB19" i="56" s="1"/>
  <c r="AE19" i="56" a="1"/>
  <c r="AE19" i="56" s="1"/>
  <c r="V19" i="56"/>
  <c r="AY19" i="56" s="1"/>
  <c r="Y109" i="55"/>
  <c r="P109" i="55"/>
  <c r="Z109" i="55"/>
  <c r="AZ109" i="55" s="1"/>
  <c r="W109" i="55"/>
  <c r="AA109" i="55"/>
  <c r="AB109" i="55"/>
  <c r="Q109" i="55"/>
  <c r="BA109" i="55" s="1"/>
  <c r="BB109" i="55" s="1"/>
  <c r="V109" i="55"/>
  <c r="AY109" i="55" s="1"/>
  <c r="S109" i="55"/>
  <c r="U109" i="55"/>
  <c r="AE109" i="55" a="1"/>
  <c r="AE109" i="55" s="1"/>
  <c r="AD109" i="55" s="1"/>
  <c r="AC109" i="55" s="1"/>
  <c r="R109" i="55"/>
  <c r="P46" i="55"/>
  <c r="Y46" i="55"/>
  <c r="R46" i="55"/>
  <c r="Q46" i="55"/>
  <c r="BA46" i="55" s="1"/>
  <c r="BB46" i="55" s="1"/>
  <c r="AE46" i="55" a="1"/>
  <c r="AE46" i="55" s="1"/>
  <c r="W46" i="55"/>
  <c r="S46" i="55"/>
  <c r="AU46" i="55"/>
  <c r="AV14" i="55" s="1"/>
  <c r="V46" i="55"/>
  <c r="AY46" i="55" s="1"/>
  <c r="AA46" i="55"/>
  <c r="AB46" i="55"/>
  <c r="Z46" i="55"/>
  <c r="AZ46" i="55" s="1"/>
  <c r="P114" i="54"/>
  <c r="AA114" i="54"/>
  <c r="V114" i="54"/>
  <c r="AY114" i="54" s="1"/>
  <c r="R114" i="54"/>
  <c r="Q114" i="54"/>
  <c r="BA114" i="54" s="1"/>
  <c r="BB114" i="54" s="1"/>
  <c r="AB114" i="54"/>
  <c r="Z114" i="54"/>
  <c r="AZ114" i="54" s="1"/>
  <c r="Y114" i="54"/>
  <c r="W114" i="54"/>
  <c r="U114" i="54"/>
  <c r="AE114" i="54" a="1"/>
  <c r="AE114" i="54" s="1"/>
  <c r="S114" i="54"/>
  <c r="AA79" i="52"/>
  <c r="W79" i="52"/>
  <c r="S79" i="52"/>
  <c r="Y79" i="52"/>
  <c r="Z79" i="52"/>
  <c r="AZ79" i="52" s="1"/>
  <c r="P79" i="52"/>
  <c r="V79" i="52"/>
  <c r="AY79" i="52" s="1"/>
  <c r="AS79" i="52"/>
  <c r="AF79" i="52" s="1"/>
  <c r="U79" i="52"/>
  <c r="R79" i="52"/>
  <c r="AB79" i="52"/>
  <c r="Q79" i="52"/>
  <c r="BA79" i="52" s="1"/>
  <c r="Z123" i="51"/>
  <c r="AZ123" i="51" s="1"/>
  <c r="R123" i="51"/>
  <c r="P123" i="51"/>
  <c r="Y123" i="51"/>
  <c r="W123" i="51"/>
  <c r="AE123" i="51" a="1"/>
  <c r="AE123" i="51" s="1"/>
  <c r="S123" i="51"/>
  <c r="AB123" i="51"/>
  <c r="AA123" i="51"/>
  <c r="V123" i="51"/>
  <c r="AY123" i="51" s="1"/>
  <c r="Q123" i="51"/>
  <c r="BA123" i="51" s="1"/>
  <c r="BB123" i="51" s="1"/>
  <c r="U123" i="51"/>
  <c r="U46" i="50"/>
  <c r="AB46" i="50"/>
  <c r="AU46" i="50"/>
  <c r="AA46" i="50"/>
  <c r="Q46" i="50"/>
  <c r="BA46" i="50" s="1"/>
  <c r="Z46" i="50"/>
  <c r="AZ46" i="50" s="1"/>
  <c r="V46" i="50"/>
  <c r="AY46" i="50" s="1"/>
  <c r="P46" i="50"/>
  <c r="W46" i="50"/>
  <c r="S46" i="50"/>
  <c r="R112" i="48"/>
  <c r="Q112" i="48"/>
  <c r="BA112" i="48" s="1"/>
  <c r="Y112" i="48"/>
  <c r="AS112" i="48"/>
  <c r="AF112" i="48" s="1"/>
  <c r="S112" i="48"/>
  <c r="P112" i="48"/>
  <c r="U87" i="47"/>
  <c r="W87" i="47"/>
  <c r="V87" i="47"/>
  <c r="AY87" i="47" s="1"/>
  <c r="BB87" i="47" s="1"/>
  <c r="Y87" i="47"/>
  <c r="S87" i="47"/>
  <c r="AB87" i="47"/>
  <c r="P87" i="47"/>
  <c r="R87" i="47"/>
  <c r="AA87" i="47"/>
  <c r="AS87" i="47"/>
  <c r="AF87" i="47" s="1"/>
  <c r="Q87" i="47"/>
  <c r="BA87" i="47" s="1"/>
  <c r="V83" i="44"/>
  <c r="AY83" i="44" s="1"/>
  <c r="AA83" i="44"/>
  <c r="Y83" i="44"/>
  <c r="U83" i="44"/>
  <c r="AB83" i="44"/>
  <c r="AE83" i="44" a="1"/>
  <c r="AE83" i="44" s="1"/>
  <c r="Z83" i="44"/>
  <c r="AZ83" i="44" s="1"/>
  <c r="W83" i="44"/>
  <c r="U122" i="44"/>
  <c r="P122" i="44"/>
  <c r="V122" i="44"/>
  <c r="AY122" i="44" s="1"/>
  <c r="BB122" i="44" s="1"/>
  <c r="AA122" i="44"/>
  <c r="AB122" i="44"/>
  <c r="W122" i="44"/>
  <c r="AA106" i="43"/>
  <c r="AB106" i="43"/>
  <c r="Y106" i="43"/>
  <c r="W106" i="43"/>
  <c r="S106" i="43"/>
  <c r="U106" i="43"/>
  <c r="V106" i="43"/>
  <c r="AY106" i="43" s="1"/>
  <c r="AE106" i="43" a="1"/>
  <c r="AE106" i="43" s="1"/>
  <c r="AD106" i="43" s="1"/>
  <c r="AC106" i="43" s="1"/>
  <c r="R106" i="43"/>
  <c r="Q106" i="43"/>
  <c r="BA106" i="43" s="1"/>
  <c r="BB106" i="43" s="1"/>
  <c r="P106" i="43"/>
  <c r="Z106" i="43"/>
  <c r="AZ106" i="43" s="1"/>
  <c r="Q81" i="41"/>
  <c r="BA81" i="41" s="1"/>
  <c r="BB81" i="41" s="1"/>
  <c r="P81" i="41"/>
  <c r="Y81" i="41"/>
  <c r="U81" i="41"/>
  <c r="AA81" i="41"/>
  <c r="V81" i="41"/>
  <c r="AY81" i="41" s="1"/>
  <c r="S81" i="41"/>
  <c r="R81" i="41"/>
  <c r="W81" i="41"/>
  <c r="Y73" i="39"/>
  <c r="Z73" i="39"/>
  <c r="AZ73" i="39" s="1"/>
  <c r="AS73" i="39"/>
  <c r="AF73" i="39" s="1"/>
  <c r="W73" i="39"/>
  <c r="V73" i="39"/>
  <c r="AY73" i="39" s="1"/>
  <c r="S73" i="39"/>
  <c r="R73" i="39"/>
  <c r="AA73" i="39"/>
  <c r="U73" i="39"/>
  <c r="Q73" i="39"/>
  <c r="BA73" i="39" s="1"/>
  <c r="P73" i="39"/>
  <c r="AB73" i="39"/>
  <c r="Z105" i="38"/>
  <c r="AZ105" i="38" s="1"/>
  <c r="W105" i="38"/>
  <c r="U105" i="38"/>
  <c r="AA105" i="38"/>
  <c r="Y105" i="38"/>
  <c r="AB105" i="38"/>
  <c r="Q105" i="38"/>
  <c r="BA105" i="38" s="1"/>
  <c r="BB105" i="38" s="1"/>
  <c r="V105" i="38"/>
  <c r="AY105" i="38" s="1"/>
  <c r="AE105" i="38" a="1"/>
  <c r="AE105" i="38" s="1"/>
  <c r="AD105" i="38" s="1"/>
  <c r="AC105" i="38" s="1"/>
  <c r="R105" i="38"/>
  <c r="S105" i="38"/>
  <c r="P105" i="38"/>
  <c r="R110" i="59"/>
  <c r="P110" i="59"/>
  <c r="Y110" i="59"/>
  <c r="U110" i="59"/>
  <c r="AE110" i="59" a="1"/>
  <c r="AE110" i="59" s="1"/>
  <c r="Q110" i="59"/>
  <c r="BA110" i="59" s="1"/>
  <c r="BB110" i="59" s="1"/>
  <c r="AB110" i="59"/>
  <c r="Z110" i="59"/>
  <c r="AZ110" i="59" s="1"/>
  <c r="W110" i="59"/>
  <c r="S110" i="59"/>
  <c r="AA110" i="59"/>
  <c r="V110" i="59"/>
  <c r="AY110" i="59" s="1"/>
  <c r="Y103" i="48"/>
  <c r="AE103" i="48" a="1"/>
  <c r="AE103" i="48" s="1"/>
  <c r="U103" i="48"/>
  <c r="W103" i="48"/>
  <c r="S103" i="48"/>
  <c r="AA103" i="48"/>
  <c r="Q103" i="48"/>
  <c r="BA103" i="48" s="1"/>
  <c r="BB103" i="48" s="1"/>
  <c r="AB103" i="48"/>
  <c r="Z103" i="48"/>
  <c r="AZ103" i="48" s="1"/>
  <c r="V96" i="47"/>
  <c r="AY96" i="47" s="1"/>
  <c r="AB96" i="47"/>
  <c r="Z96" i="47"/>
  <c r="AZ96" i="47" s="1"/>
  <c r="R96" i="47"/>
  <c r="P96" i="47"/>
  <c r="S96" i="47"/>
  <c r="AA96" i="47"/>
  <c r="Y96" i="47"/>
  <c r="Q96" i="47"/>
  <c r="BA96" i="47" s="1"/>
  <c r="BB96" i="47" s="1"/>
  <c r="W96" i="47"/>
  <c r="AE96" i="47" a="1"/>
  <c r="AE96" i="47" s="1"/>
  <c r="AD96" i="47" s="1"/>
  <c r="AC96" i="47" s="1"/>
  <c r="U96" i="47"/>
  <c r="Q78" i="43"/>
  <c r="BA78" i="43" s="1"/>
  <c r="BB78" i="43" s="1"/>
  <c r="AE78" i="43" a="1"/>
  <c r="AE78" i="43" s="1"/>
  <c r="AD78" i="43" s="1"/>
  <c r="AC78" i="43" s="1"/>
  <c r="Z78" i="43"/>
  <c r="AZ78" i="43" s="1"/>
  <c r="P78" i="43"/>
  <c r="V78" i="43"/>
  <c r="AY78" i="43" s="1"/>
  <c r="Y78" i="43"/>
  <c r="U78" i="43"/>
  <c r="S78" i="43"/>
  <c r="R78" i="43"/>
  <c r="AB78" i="43"/>
  <c r="AA78" i="43"/>
  <c r="W78" i="43"/>
  <c r="Z82" i="41"/>
  <c r="AZ82" i="41" s="1"/>
  <c r="AB82" i="41"/>
  <c r="Y82" i="41"/>
  <c r="AS82" i="41"/>
  <c r="AF82" i="41" s="1"/>
  <c r="Q82" i="41"/>
  <c r="BA82" i="41" s="1"/>
  <c r="W82" i="41"/>
  <c r="R82" i="41"/>
  <c r="V82" i="41"/>
  <c r="AY82" i="41" s="1"/>
  <c r="U82" i="41"/>
  <c r="AA82" i="41"/>
  <c r="S82" i="41"/>
  <c r="P82" i="41"/>
  <c r="U114" i="38"/>
  <c r="Z114" i="38"/>
  <c r="AZ114" i="38" s="1"/>
  <c r="Y114" i="38"/>
  <c r="AB114" i="38"/>
  <c r="AA114" i="38"/>
  <c r="AE114" i="38" a="1"/>
  <c r="AE114" i="38" s="1"/>
  <c r="AD114" i="38" s="1"/>
  <c r="AC114" i="38" s="1"/>
  <c r="P114" i="38"/>
  <c r="R114" i="38"/>
  <c r="W114" i="38"/>
  <c r="S114" i="38"/>
  <c r="V114" i="38"/>
  <c r="AY114" i="38" s="1"/>
  <c r="AA108" i="43"/>
  <c r="AE108" i="43" a="1"/>
  <c r="AE108" i="43" s="1"/>
  <c r="AD108" i="43" s="1"/>
  <c r="AC108" i="43" s="1"/>
  <c r="Z108" i="43"/>
  <c r="AZ108" i="43" s="1"/>
  <c r="Y108" i="43"/>
  <c r="U108" i="43"/>
  <c r="R108" i="43"/>
  <c r="V108" i="43"/>
  <c r="AY108" i="43" s="1"/>
  <c r="Y112" i="42"/>
  <c r="V112" i="42"/>
  <c r="AY112" i="42" s="1"/>
  <c r="BB112" i="42" s="1"/>
  <c r="U112" i="42"/>
  <c r="AS112" i="42"/>
  <c r="AF112" i="42" s="1"/>
  <c r="S112" i="42"/>
  <c r="P112" i="42"/>
  <c r="AB112" i="42"/>
  <c r="R112" i="42"/>
  <c r="AA112" i="42"/>
  <c r="W112" i="42"/>
  <c r="R112" i="55"/>
  <c r="S112" i="55"/>
  <c r="Q112" i="55"/>
  <c r="BA112" i="55" s="1"/>
  <c r="BB112" i="55" s="1"/>
  <c r="Y112" i="55"/>
  <c r="W112" i="55"/>
  <c r="AA112" i="55"/>
  <c r="Z112" i="55"/>
  <c r="AZ112" i="55" s="1"/>
  <c r="P112" i="55"/>
  <c r="V112" i="55"/>
  <c r="AY112" i="55" s="1"/>
  <c r="U112" i="55"/>
  <c r="AB112" i="55"/>
  <c r="AE112" i="55" a="1"/>
  <c r="AE112" i="55" s="1"/>
  <c r="AB57" i="50"/>
  <c r="U57" i="50"/>
  <c r="AU57" i="50"/>
  <c r="AA57" i="50"/>
  <c r="S57" i="50"/>
  <c r="AE57" i="50" a="1"/>
  <c r="AE57" i="50" s="1"/>
  <c r="Q57" i="50"/>
  <c r="BA57" i="50" s="1"/>
  <c r="BB57" i="50" s="1"/>
  <c r="R57" i="50"/>
  <c r="Z57" i="50"/>
  <c r="AZ57" i="50" s="1"/>
  <c r="P57" i="50"/>
  <c r="V57" i="50"/>
  <c r="AY57" i="50" s="1"/>
  <c r="Y57" i="50"/>
  <c r="W57" i="50"/>
  <c r="S90" i="47"/>
  <c r="Q90" i="47"/>
  <c r="BA90" i="47" s="1"/>
  <c r="BB90" i="47" s="1"/>
  <c r="Y90" i="47"/>
  <c r="AB90" i="47"/>
  <c r="AA90" i="47"/>
  <c r="Z90" i="47"/>
  <c r="AZ90" i="47" s="1"/>
  <c r="U90" i="47"/>
  <c r="W90" i="47"/>
  <c r="AE90" i="47" a="1"/>
  <c r="AE90" i="47" s="1"/>
  <c r="AD90" i="47" s="1"/>
  <c r="AC90" i="47" s="1"/>
  <c r="S87" i="43"/>
  <c r="AS87" i="43"/>
  <c r="AF87" i="43" s="1"/>
  <c r="W87" i="43"/>
  <c r="Z87" i="43"/>
  <c r="AZ87" i="43" s="1"/>
  <c r="P87" i="43"/>
  <c r="AA87" i="43"/>
  <c r="Q87" i="43"/>
  <c r="BA87" i="43" s="1"/>
  <c r="Y87" i="43"/>
  <c r="V87" i="43"/>
  <c r="AY87" i="43" s="1"/>
  <c r="U87" i="43"/>
  <c r="R68" i="42"/>
  <c r="U68" i="42"/>
  <c r="Q68" i="42"/>
  <c r="BA68" i="42" s="1"/>
  <c r="BB68" i="42" s="1"/>
  <c r="AB68" i="42"/>
  <c r="W68" i="42"/>
  <c r="AE68" i="42" a="1"/>
  <c r="AE68" i="42" s="1"/>
  <c r="AD68" i="42" s="1"/>
  <c r="AC68" i="42" s="1"/>
  <c r="P106" i="56"/>
  <c r="V106" i="56"/>
  <c r="AY106" i="56" s="1"/>
  <c r="U106" i="56"/>
  <c r="S106" i="56"/>
  <c r="Z106" i="56"/>
  <c r="AZ106" i="56" s="1"/>
  <c r="AA106" i="56"/>
  <c r="Y106" i="56"/>
  <c r="Q106" i="56"/>
  <c r="BA106" i="56" s="1"/>
  <c r="W106" i="56"/>
  <c r="AS106" i="56"/>
  <c r="AF106" i="56" s="1"/>
  <c r="AB106" i="56"/>
  <c r="R106" i="56"/>
  <c r="V32" i="54"/>
  <c r="AY32" i="54" s="1"/>
  <c r="Z32" i="54"/>
  <c r="AZ32" i="54" s="1"/>
  <c r="U32" i="54"/>
  <c r="P32" i="54"/>
  <c r="AU32" i="54"/>
  <c r="AV80" i="54" s="1"/>
  <c r="S32" i="54"/>
  <c r="AB32" i="54"/>
  <c r="R32" i="54"/>
  <c r="AA32" i="54"/>
  <c r="W32" i="54"/>
  <c r="Q32" i="54"/>
  <c r="BA32" i="54" s="1"/>
  <c r="Y122" i="49"/>
  <c r="S122" i="49"/>
  <c r="V122" i="49"/>
  <c r="AY122" i="49" s="1"/>
  <c r="AB122" i="49"/>
  <c r="R122" i="49"/>
  <c r="AA122" i="49"/>
  <c r="Q122" i="49"/>
  <c r="BA122" i="49" s="1"/>
  <c r="BB122" i="49" s="1"/>
  <c r="Z122" i="49"/>
  <c r="AZ122" i="49" s="1"/>
  <c r="W122" i="49"/>
  <c r="P122" i="49"/>
  <c r="AE122" i="49" a="1"/>
  <c r="AE122" i="49" s="1"/>
  <c r="U122" i="49"/>
  <c r="Q39" i="47"/>
  <c r="BA39" i="47" s="1"/>
  <c r="Y39" i="47"/>
  <c r="W39" i="47"/>
  <c r="P39" i="47"/>
  <c r="AU39" i="47"/>
  <c r="R123" i="47"/>
  <c r="U123" i="47"/>
  <c r="AA123" i="47"/>
  <c r="W123" i="47"/>
  <c r="Q123" i="47"/>
  <c r="BA123" i="47" s="1"/>
  <c r="BB123" i="47" s="1"/>
  <c r="Z123" i="47"/>
  <c r="AZ123" i="47" s="1"/>
  <c r="P123" i="47"/>
  <c r="Y123" i="47"/>
  <c r="S123" i="47"/>
  <c r="AE123" i="47" a="1"/>
  <c r="AE123" i="47" s="1"/>
  <c r="AD123" i="47" s="1"/>
  <c r="AC123" i="47" s="1"/>
  <c r="AB123" i="47"/>
  <c r="V123" i="47"/>
  <c r="AY123" i="47" s="1"/>
  <c r="S69" i="41"/>
  <c r="Q69" i="41"/>
  <c r="BA69" i="41" s="1"/>
  <c r="P69" i="41"/>
  <c r="AS69" i="41"/>
  <c r="AF69" i="41" s="1"/>
  <c r="W69" i="41"/>
  <c r="AB69" i="41"/>
  <c r="V69" i="41"/>
  <c r="AY69" i="41" s="1"/>
  <c r="U69" i="41"/>
  <c r="AA69" i="41"/>
  <c r="Z69" i="41"/>
  <c r="AZ69" i="41" s="1"/>
  <c r="Y69" i="41"/>
  <c r="R69" i="41"/>
  <c r="AS97" i="58"/>
  <c r="AF97" i="58" s="1"/>
  <c r="Q97" i="58"/>
  <c r="BA97" i="58" s="1"/>
  <c r="AA97" i="58"/>
  <c r="AB97" i="58"/>
  <c r="Y97" i="58"/>
  <c r="R97" i="58"/>
  <c r="W97" i="58"/>
  <c r="Z97" i="58"/>
  <c r="AZ97" i="58" s="1"/>
  <c r="P97" i="58"/>
  <c r="U97" i="58"/>
  <c r="V97" i="58"/>
  <c r="AY97" i="58" s="1"/>
  <c r="S97" i="58"/>
  <c r="Y25" i="57"/>
  <c r="AB25" i="57"/>
  <c r="Q25" i="57"/>
  <c r="BA25" i="57" s="1"/>
  <c r="R25" i="57"/>
  <c r="U25" i="57"/>
  <c r="Z25" i="57"/>
  <c r="AZ25" i="57" s="1"/>
  <c r="W25" i="57"/>
  <c r="S25" i="57"/>
  <c r="V25" i="57"/>
  <c r="AY25" i="57" s="1"/>
  <c r="AU25" i="57"/>
  <c r="AV114" i="57" s="1"/>
  <c r="P25" i="57"/>
  <c r="AA25" i="57"/>
  <c r="AA10" i="56"/>
  <c r="V10" i="56"/>
  <c r="AY10" i="56" s="1"/>
  <c r="Q10" i="56"/>
  <c r="BA10" i="56" s="1"/>
  <c r="S10" i="56"/>
  <c r="U10" i="56"/>
  <c r="Z10" i="56"/>
  <c r="AZ10" i="56" s="1"/>
  <c r="P10" i="56"/>
  <c r="AB10" i="56"/>
  <c r="R10" i="56"/>
  <c r="Y10" i="56"/>
  <c r="W10" i="56"/>
  <c r="AU10" i="56"/>
  <c r="AV12" i="56" s="1"/>
  <c r="AB95" i="55"/>
  <c r="V95" i="55"/>
  <c r="AY95" i="55" s="1"/>
  <c r="W95" i="55"/>
  <c r="U95" i="55"/>
  <c r="Y95" i="55"/>
  <c r="R95" i="55"/>
  <c r="Q95" i="55"/>
  <c r="BA95" i="55" s="1"/>
  <c r="BB95" i="55" s="1"/>
  <c r="Z95" i="55"/>
  <c r="AZ95" i="55" s="1"/>
  <c r="AA95" i="55"/>
  <c r="P95" i="55"/>
  <c r="S95" i="55"/>
  <c r="AE95" i="55" a="1"/>
  <c r="AE95" i="55" s="1"/>
  <c r="AD95" i="55" s="1"/>
  <c r="AC95" i="55" s="1"/>
  <c r="AA100" i="54"/>
  <c r="Y100" i="54"/>
  <c r="Q100" i="54"/>
  <c r="BA100" i="54" s="1"/>
  <c r="BB100" i="54" s="1"/>
  <c r="S100" i="54"/>
  <c r="Z100" i="54"/>
  <c r="AZ100" i="54" s="1"/>
  <c r="AB100" i="54"/>
  <c r="R100" i="54"/>
  <c r="P100" i="54"/>
  <c r="W100" i="54"/>
  <c r="V100" i="54"/>
  <c r="AY100" i="54" s="1"/>
  <c r="AE100" i="54" a="1"/>
  <c r="AE100" i="54" s="1"/>
  <c r="AD100" i="54" s="1"/>
  <c r="AC100" i="54" s="1"/>
  <c r="U100" i="54"/>
  <c r="W117" i="53"/>
  <c r="U117" i="53"/>
  <c r="AA117" i="53"/>
  <c r="P117" i="53"/>
  <c r="Q117" i="53"/>
  <c r="BA117" i="53" s="1"/>
  <c r="Z117" i="53"/>
  <c r="AZ117" i="53" s="1"/>
  <c r="Y117" i="53"/>
  <c r="R117" i="53"/>
  <c r="V117" i="53"/>
  <c r="AY117" i="53" s="1"/>
  <c r="S117" i="53"/>
  <c r="AS117" i="53"/>
  <c r="AF117" i="53" s="1"/>
  <c r="AB117" i="53"/>
  <c r="W119" i="52"/>
  <c r="AE119" i="52" a="1"/>
  <c r="AE119" i="52" s="1"/>
  <c r="AD119" i="52" s="1"/>
  <c r="AC119" i="52" s="1"/>
  <c r="R119" i="52"/>
  <c r="Z119" i="52"/>
  <c r="AZ119" i="52" s="1"/>
  <c r="P119" i="52"/>
  <c r="Q119" i="52"/>
  <c r="BA119" i="52" s="1"/>
  <c r="BB119" i="52" s="1"/>
  <c r="AA119" i="52"/>
  <c r="Y119" i="52"/>
  <c r="U119" i="52"/>
  <c r="S119" i="52"/>
  <c r="V119" i="52"/>
  <c r="AY119" i="52" s="1"/>
  <c r="AB119" i="52"/>
  <c r="R69" i="51"/>
  <c r="Q69" i="51"/>
  <c r="BA69" i="51" s="1"/>
  <c r="Z69" i="51"/>
  <c r="AZ69" i="51" s="1"/>
  <c r="AS69" i="51"/>
  <c r="AF69" i="51" s="1"/>
  <c r="P69" i="51"/>
  <c r="W69" i="51"/>
  <c r="V69" i="51"/>
  <c r="AY69" i="51" s="1"/>
  <c r="U69" i="51"/>
  <c r="S69" i="51"/>
  <c r="AB69" i="51"/>
  <c r="W112" i="50"/>
  <c r="S112" i="50"/>
  <c r="V112" i="50"/>
  <c r="AY112" i="50" s="1"/>
  <c r="P112" i="50"/>
  <c r="U112" i="50"/>
  <c r="AA112" i="50"/>
  <c r="AB112" i="50"/>
  <c r="R112" i="50"/>
  <c r="Q112" i="50"/>
  <c r="BA112" i="50" s="1"/>
  <c r="Z112" i="50"/>
  <c r="AZ112" i="50" s="1"/>
  <c r="Y112" i="50"/>
  <c r="AS112" i="50"/>
  <c r="AF112" i="50" s="1"/>
  <c r="Y44" i="50"/>
  <c r="P44" i="50"/>
  <c r="W44" i="50"/>
  <c r="U44" i="50"/>
  <c r="V44" i="50"/>
  <c r="AY44" i="50" s="1"/>
  <c r="AB44" i="50"/>
  <c r="S44" i="50"/>
  <c r="R44" i="50"/>
  <c r="AA44" i="50"/>
  <c r="Q44" i="50"/>
  <c r="BA44" i="50" s="1"/>
  <c r="AU44" i="50"/>
  <c r="AV47" i="50" s="1"/>
  <c r="Z44" i="50"/>
  <c r="AZ44" i="50" s="1"/>
  <c r="Y108" i="47"/>
  <c r="U108" i="47"/>
  <c r="V108" i="47"/>
  <c r="AY108" i="47" s="1"/>
  <c r="Q108" i="47"/>
  <c r="BA108" i="47" s="1"/>
  <c r="BB108" i="47" s="1"/>
  <c r="AE108" i="47" a="1"/>
  <c r="AE108" i="47" s="1"/>
  <c r="AD108" i="47" s="1"/>
  <c r="AC108" i="47" s="1"/>
  <c r="S108" i="47"/>
  <c r="AB108" i="47"/>
  <c r="P108" i="47"/>
  <c r="R108" i="47"/>
  <c r="AA108" i="47"/>
  <c r="W108" i="47"/>
  <c r="Z108" i="47"/>
  <c r="AZ108" i="47" s="1"/>
  <c r="AU57" i="44"/>
  <c r="U57" i="44"/>
  <c r="Y57" i="44"/>
  <c r="AB57" i="44"/>
  <c r="W57" i="44"/>
  <c r="AA57" i="44"/>
  <c r="Z57" i="44"/>
  <c r="AZ57" i="44" s="1"/>
  <c r="AE57" i="44" a="1"/>
  <c r="AE57" i="44" s="1"/>
  <c r="P57" i="44"/>
  <c r="Q57" i="44"/>
  <c r="BA57" i="44" s="1"/>
  <c r="BB57" i="44" s="1"/>
  <c r="V57" i="44"/>
  <c r="AY57" i="44" s="1"/>
  <c r="R57" i="44"/>
  <c r="Z95" i="33"/>
  <c r="AZ95" i="33" s="1"/>
  <c r="Y95" i="33"/>
  <c r="P95" i="33"/>
  <c r="W95" i="33"/>
  <c r="U95" i="33"/>
  <c r="AE95" i="33" a="1"/>
  <c r="AE95" i="33" s="1"/>
  <c r="AB95" i="33"/>
  <c r="AA95" i="33"/>
  <c r="R95" i="33"/>
  <c r="S95" i="33"/>
  <c r="Q95" i="33"/>
  <c r="BA95" i="33" s="1"/>
  <c r="BB95" i="33" s="1"/>
  <c r="V95" i="33"/>
  <c r="AY95" i="33" s="1"/>
  <c r="U88" i="32"/>
  <c r="V88" i="32"/>
  <c r="AY88" i="32" s="1"/>
  <c r="R88" i="32"/>
  <c r="AB88" i="32"/>
  <c r="AA88" i="32"/>
  <c r="W88" i="32"/>
  <c r="Y88" i="32"/>
  <c r="S88" i="32"/>
  <c r="Q88" i="32"/>
  <c r="BA88" i="32" s="1"/>
  <c r="BB88" i="32" s="1"/>
  <c r="AE88" i="32" a="1"/>
  <c r="AE88" i="32" s="1"/>
  <c r="Z88" i="32"/>
  <c r="AZ88" i="32" s="1"/>
  <c r="P88" i="32"/>
  <c r="AB126" i="30"/>
  <c r="Y126" i="30"/>
  <c r="S126" i="30"/>
  <c r="U126" i="30"/>
  <c r="R126" i="30"/>
  <c r="AA126" i="30"/>
  <c r="Z126" i="30"/>
  <c r="AZ126" i="30" s="1"/>
  <c r="Q126" i="30"/>
  <c r="BA126" i="30" s="1"/>
  <c r="W126" i="30"/>
  <c r="V126" i="30"/>
  <c r="AY126" i="30" s="1"/>
  <c r="AS126" i="30"/>
  <c r="AF126" i="30" s="1"/>
  <c r="P126" i="30"/>
  <c r="R53" i="28"/>
  <c r="S53" i="28"/>
  <c r="AA92" i="37"/>
  <c r="Q92" i="37"/>
  <c r="BA92" i="37" s="1"/>
  <c r="BB92" i="37" s="1"/>
  <c r="P92" i="37"/>
  <c r="AB92" i="37"/>
  <c r="Z92" i="37"/>
  <c r="AZ92" i="37" s="1"/>
  <c r="R92" i="37"/>
  <c r="W92" i="37"/>
  <c r="Y92" i="37"/>
  <c r="AE92" i="37" a="1"/>
  <c r="AE92" i="37" s="1"/>
  <c r="AD92" i="37" s="1"/>
  <c r="AC92" i="37" s="1"/>
  <c r="S92" i="37"/>
  <c r="V92" i="37"/>
  <c r="AY92" i="37" s="1"/>
  <c r="U92" i="37"/>
  <c r="AE62" i="33" a="1"/>
  <c r="AE62" i="33" s="1"/>
  <c r="Y62" i="33"/>
  <c r="R62" i="33"/>
  <c r="V62" i="33"/>
  <c r="AY62" i="33" s="1"/>
  <c r="Q62" i="33"/>
  <c r="BA62" i="33" s="1"/>
  <c r="BB62" i="33" s="1"/>
  <c r="S62" i="33"/>
  <c r="AB62" i="33"/>
  <c r="P62" i="33"/>
  <c r="AU62" i="33"/>
  <c r="W62" i="33"/>
  <c r="AA62" i="33"/>
  <c r="U62" i="33"/>
  <c r="Z62" i="33"/>
  <c r="AZ62" i="33" s="1"/>
  <c r="R125" i="32"/>
  <c r="Y125" i="32"/>
  <c r="AA125" i="32"/>
  <c r="Q125" i="32"/>
  <c r="BA125" i="32" s="1"/>
  <c r="Z125" i="32"/>
  <c r="AZ125" i="32" s="1"/>
  <c r="P125" i="32"/>
  <c r="W125" i="32"/>
  <c r="S125" i="32"/>
  <c r="AB125" i="32"/>
  <c r="V125" i="32"/>
  <c r="AY125" i="32" s="1"/>
  <c r="Q126" i="31"/>
  <c r="BA126" i="31" s="1"/>
  <c r="BB126" i="31" s="1"/>
  <c r="Y126" i="31"/>
  <c r="P126" i="31"/>
  <c r="Z126" i="31"/>
  <c r="AZ126" i="31" s="1"/>
  <c r="U126" i="31"/>
  <c r="AE126" i="31" a="1"/>
  <c r="AE126" i="31" s="1"/>
  <c r="AD126" i="31" s="1"/>
  <c r="AC126" i="31" s="1"/>
  <c r="V126" i="31"/>
  <c r="AY126" i="31" s="1"/>
  <c r="AB126" i="31"/>
  <c r="R126" i="31"/>
  <c r="AA126" i="31"/>
  <c r="V83" i="12"/>
  <c r="AY83" i="12" s="1"/>
  <c r="S83" i="12"/>
  <c r="Y83" i="12"/>
  <c r="AE127" i="31" a="1"/>
  <c r="AE127" i="31" s="1"/>
  <c r="AD127" i="31" s="1"/>
  <c r="AC127" i="31" s="1"/>
  <c r="W127" i="31"/>
  <c r="Y127" i="31"/>
  <c r="Z127" i="31"/>
  <c r="AZ127" i="31" s="1"/>
  <c r="P127" i="31"/>
  <c r="U127" i="31"/>
  <c r="AB127" i="31"/>
  <c r="R127" i="31"/>
  <c r="S127" i="31"/>
  <c r="V127" i="31"/>
  <c r="AY127" i="31" s="1"/>
  <c r="AA127" i="31"/>
  <c r="Q127" i="31"/>
  <c r="BA127" i="31" s="1"/>
  <c r="BB127" i="31" s="1"/>
  <c r="Z109" i="28"/>
  <c r="AZ109" i="28" s="1"/>
  <c r="AE109" i="28" a="1"/>
  <c r="AE109" i="28" s="1"/>
  <c r="V109" i="28"/>
  <c r="AY109" i="28" s="1"/>
  <c r="U109" i="28"/>
  <c r="P109" i="28"/>
  <c r="R109" i="28"/>
  <c r="Q109" i="28"/>
  <c r="BA109" i="28" s="1"/>
  <c r="BB109" i="28" s="1"/>
  <c r="AB109" i="28"/>
  <c r="Y109" i="28"/>
  <c r="S109" i="28"/>
  <c r="AA109" i="28"/>
  <c r="W102" i="12"/>
  <c r="AE102" i="12" a="1"/>
  <c r="AE102" i="12" s="1"/>
  <c r="AD102" i="12" s="1"/>
  <c r="AC102" i="12" s="1"/>
  <c r="Q102" i="12"/>
  <c r="BA102" i="12" s="1"/>
  <c r="BB102" i="12" s="1"/>
  <c r="AA102" i="12"/>
  <c r="R102" i="12"/>
  <c r="P102" i="12"/>
  <c r="U100" i="36"/>
  <c r="Z100" i="36"/>
  <c r="AZ100" i="36" s="1"/>
  <c r="P100" i="36"/>
  <c r="Y100" i="36"/>
  <c r="Q100" i="36"/>
  <c r="BA100" i="36" s="1"/>
  <c r="BB100" i="36" s="1"/>
  <c r="AE100" i="36" a="1"/>
  <c r="AE100" i="36" s="1"/>
  <c r="AD100" i="36" s="1"/>
  <c r="AC100" i="36" s="1"/>
  <c r="V100" i="36"/>
  <c r="AY100" i="36" s="1"/>
  <c r="W100" i="36"/>
  <c r="AA100" i="36"/>
  <c r="AB100" i="36"/>
  <c r="R100" i="36"/>
  <c r="S100" i="36"/>
  <c r="AS117" i="35"/>
  <c r="AF117" i="35" s="1"/>
  <c r="AB117" i="35"/>
  <c r="AA117" i="35"/>
  <c r="R117" i="35"/>
  <c r="Q117" i="35"/>
  <c r="BA117" i="35" s="1"/>
  <c r="Z117" i="35"/>
  <c r="AZ117" i="35" s="1"/>
  <c r="Y117" i="35"/>
  <c r="P117" i="35"/>
  <c r="W117" i="35"/>
  <c r="V117" i="35"/>
  <c r="AY117" i="35" s="1"/>
  <c r="S117" i="35"/>
  <c r="U117" i="35"/>
  <c r="AA99" i="32"/>
  <c r="Q99" i="32"/>
  <c r="BA99" i="32" s="1"/>
  <c r="BB99" i="32" s="1"/>
  <c r="U99" i="32"/>
  <c r="AB99" i="32"/>
  <c r="S99" i="32"/>
  <c r="W99" i="32"/>
  <c r="Z99" i="32"/>
  <c r="AZ99" i="32" s="1"/>
  <c r="Y99" i="32"/>
  <c r="V99" i="32"/>
  <c r="AY99" i="32" s="1"/>
  <c r="AE99" i="32" a="1"/>
  <c r="AE99" i="32" s="1"/>
  <c r="AD99" i="32" s="1"/>
  <c r="AC99" i="32" s="1"/>
  <c r="R99" i="32"/>
  <c r="P99" i="32"/>
  <c r="U17" i="30"/>
  <c r="P17" i="30"/>
  <c r="Q63" i="30"/>
  <c r="BA63" i="30" s="1"/>
  <c r="P63" i="30"/>
  <c r="AB105" i="30"/>
  <c r="U105" i="30"/>
  <c r="AE105" i="30" a="1"/>
  <c r="AE105" i="30" s="1"/>
  <c r="AD105" i="30" s="1"/>
  <c r="AC105" i="30" s="1"/>
  <c r="S105" i="30"/>
  <c r="V105" i="30"/>
  <c r="AY105" i="30" s="1"/>
  <c r="R105" i="30"/>
  <c r="Q105" i="30"/>
  <c r="BA105" i="30" s="1"/>
  <c r="BB105" i="30" s="1"/>
  <c r="Z105" i="30"/>
  <c r="AZ105" i="30" s="1"/>
  <c r="AA105" i="30"/>
  <c r="P105" i="30"/>
  <c r="W105" i="30"/>
  <c r="Y105" i="30"/>
  <c r="Q80" i="28"/>
  <c r="BA80" i="28" s="1"/>
  <c r="BB80" i="28" s="1"/>
  <c r="P80" i="28"/>
  <c r="AS104" i="35"/>
  <c r="AF104" i="35" s="1"/>
  <c r="Q104" i="35"/>
  <c r="BA104" i="35" s="1"/>
  <c r="S104" i="35"/>
  <c r="P104" i="35"/>
  <c r="R104" i="35"/>
  <c r="W77" i="33"/>
  <c r="Z77" i="33"/>
  <c r="AZ77" i="33" s="1"/>
  <c r="U77" i="33"/>
  <c r="AE77" i="33" a="1"/>
  <c r="AE77" i="33" s="1"/>
  <c r="AD77" i="33" s="1"/>
  <c r="AC77" i="33" s="1"/>
  <c r="AB77" i="33"/>
  <c r="AA77" i="33"/>
  <c r="S77" i="33"/>
  <c r="Y77" i="33"/>
  <c r="P84" i="32"/>
  <c r="V84" i="32"/>
  <c r="AY84" i="32" s="1"/>
  <c r="W84" i="32"/>
  <c r="U84" i="32"/>
  <c r="Y84" i="32"/>
  <c r="S84" i="32"/>
  <c r="AB84" i="32"/>
  <c r="R84" i="32"/>
  <c r="Q84" i="32"/>
  <c r="BA84" i="32" s="1"/>
  <c r="BB84" i="32" s="1"/>
  <c r="AE84" i="32" a="1"/>
  <c r="AE84" i="32" s="1"/>
  <c r="AD84" i="32" s="1"/>
  <c r="AC84" i="32" s="1"/>
  <c r="AA84" i="32"/>
  <c r="Z84" i="32"/>
  <c r="AZ84" i="32" s="1"/>
  <c r="W99" i="30"/>
  <c r="V99" i="30"/>
  <c r="AY99" i="30" s="1"/>
  <c r="Y99" i="30"/>
  <c r="AB99" i="30"/>
  <c r="P99" i="30"/>
  <c r="Q99" i="30"/>
  <c r="BA99" i="30" s="1"/>
  <c r="BB99" i="30" s="1"/>
  <c r="Z99" i="30"/>
  <c r="AZ99" i="30" s="1"/>
  <c r="S99" i="30"/>
  <c r="R99" i="30"/>
  <c r="AE99" i="30" a="1"/>
  <c r="AE99" i="30" s="1"/>
  <c r="AD99" i="30" s="1"/>
  <c r="AC99" i="30" s="1"/>
  <c r="AA99" i="30"/>
  <c r="U99" i="30"/>
  <c r="P126" i="36"/>
  <c r="AA126" i="36"/>
  <c r="AS126" i="36"/>
  <c r="AF126" i="36" s="1"/>
  <c r="Y126" i="36"/>
  <c r="W126" i="36"/>
  <c r="V126" i="36"/>
  <c r="AY126" i="36" s="1"/>
  <c r="U126" i="36"/>
  <c r="S126" i="36"/>
  <c r="R126" i="36"/>
  <c r="Q126" i="36"/>
  <c r="BA126" i="36" s="1"/>
  <c r="AB126" i="36"/>
  <c r="Z126" i="36"/>
  <c r="AZ126" i="36" s="1"/>
  <c r="S70" i="33"/>
  <c r="Q70" i="33"/>
  <c r="BA70" i="33" s="1"/>
  <c r="U70" i="33"/>
  <c r="R70" i="33"/>
  <c r="AS70" i="33"/>
  <c r="AF70" i="33" s="1"/>
  <c r="P70" i="33"/>
  <c r="P66" i="31"/>
  <c r="AA66" i="31"/>
  <c r="R66" i="31"/>
  <c r="AS66" i="31"/>
  <c r="AF66" i="31" s="1"/>
  <c r="AB66" i="31"/>
  <c r="Q66" i="31"/>
  <c r="BA66" i="31" s="1"/>
  <c r="Y66" i="31"/>
  <c r="Z66" i="31"/>
  <c r="AZ66" i="31" s="1"/>
  <c r="V66" i="31"/>
  <c r="AY66" i="31" s="1"/>
  <c r="U66" i="31"/>
  <c r="S66" i="31"/>
  <c r="W66" i="31"/>
  <c r="AB112" i="28"/>
  <c r="U112" i="28"/>
  <c r="AE112" i="28" a="1"/>
  <c r="AE112" i="28" s="1"/>
  <c r="AA112" i="28"/>
  <c r="Z112" i="28"/>
  <c r="AZ112" i="28" s="1"/>
  <c r="W112" i="28"/>
  <c r="Y112" i="28"/>
  <c r="Q112" i="28"/>
  <c r="BA112" i="28" s="1"/>
  <c r="BB112" i="28" s="1"/>
  <c r="Y86" i="33"/>
  <c r="S115" i="33"/>
  <c r="U115" i="33"/>
  <c r="R115" i="33"/>
  <c r="Q115" i="33"/>
  <c r="BA115" i="33" s="1"/>
  <c r="V115" i="33"/>
  <c r="AY115" i="33" s="1"/>
  <c r="Z115" i="33"/>
  <c r="AZ115" i="33" s="1"/>
  <c r="P115" i="33"/>
  <c r="Y115" i="33"/>
  <c r="P27" i="37"/>
  <c r="Z27" i="37"/>
  <c r="AZ27" i="37" s="1"/>
  <c r="Y27" i="37"/>
  <c r="AB27" i="37"/>
  <c r="V27" i="37"/>
  <c r="AY27" i="37" s="1"/>
  <c r="AU27" i="37"/>
  <c r="AV103" i="37" s="1"/>
  <c r="S27" i="37"/>
  <c r="AA27" i="37"/>
  <c r="R27" i="37"/>
  <c r="U27" i="37"/>
  <c r="Q27" i="37"/>
  <c r="BA27" i="37" s="1"/>
  <c r="BB27" i="37" s="1"/>
  <c r="W27" i="37"/>
  <c r="AE27" i="37" a="1"/>
  <c r="AE27" i="37" s="1"/>
  <c r="S11" i="36"/>
  <c r="W11" i="36"/>
  <c r="V11" i="36"/>
  <c r="AY11" i="36" s="1"/>
  <c r="AA11" i="36"/>
  <c r="U11" i="36"/>
  <c r="Q11" i="36"/>
  <c r="BA11" i="36" s="1"/>
  <c r="AB11" i="36"/>
  <c r="Z11" i="36"/>
  <c r="AZ11" i="36" s="1"/>
  <c r="R11" i="36"/>
  <c r="P11" i="36"/>
  <c r="Y11" i="36"/>
  <c r="AU11" i="36"/>
  <c r="AV4" i="36" s="1"/>
  <c r="Y125" i="36"/>
  <c r="U125" i="36"/>
  <c r="S125" i="36"/>
  <c r="W125" i="36"/>
  <c r="P125" i="36"/>
  <c r="Q125" i="36"/>
  <c r="BA125" i="36" s="1"/>
  <c r="Z125" i="36"/>
  <c r="AZ125" i="36" s="1"/>
  <c r="V125" i="36"/>
  <c r="AY125" i="36" s="1"/>
  <c r="R125" i="36"/>
  <c r="AA125" i="36"/>
  <c r="AS125" i="36"/>
  <c r="AF125" i="36" s="1"/>
  <c r="AB125" i="36"/>
  <c r="AU33" i="34"/>
  <c r="AV90" i="34" s="1"/>
  <c r="Q33" i="34"/>
  <c r="BA33" i="34" s="1"/>
  <c r="S33" i="34"/>
  <c r="AA33" i="34"/>
  <c r="AB33" i="34"/>
  <c r="R33" i="34"/>
  <c r="Z33" i="34"/>
  <c r="AZ33" i="34" s="1"/>
  <c r="Y33" i="34"/>
  <c r="V33" i="34"/>
  <c r="AY33" i="34" s="1"/>
  <c r="W33" i="34"/>
  <c r="P33" i="34"/>
  <c r="U33" i="34"/>
  <c r="Z116" i="33"/>
  <c r="AZ116" i="33" s="1"/>
  <c r="Y116" i="33"/>
  <c r="S116" i="33"/>
  <c r="AS116" i="33"/>
  <c r="AF116" i="33" s="1"/>
  <c r="AB116" i="33"/>
  <c r="R116" i="33"/>
  <c r="V116" i="33"/>
  <c r="AY116" i="33" s="1"/>
  <c r="AA116" i="33"/>
  <c r="P116" i="33"/>
  <c r="U116" i="33"/>
  <c r="W116" i="33"/>
  <c r="Q116" i="33"/>
  <c r="BA116" i="33" s="1"/>
  <c r="W106" i="28"/>
  <c r="AE106" i="28" a="1"/>
  <c r="AE106" i="28" s="1"/>
  <c r="AD106" i="28" s="1"/>
  <c r="AC106" i="28" s="1"/>
  <c r="U106" i="28"/>
  <c r="Z106" i="28"/>
  <c r="AZ106" i="28" s="1"/>
  <c r="Y106" i="28"/>
  <c r="W88" i="12"/>
  <c r="Z88" i="12"/>
  <c r="AZ88" i="12" s="1"/>
  <c r="Y88" i="12"/>
  <c r="Y8" i="12"/>
  <c r="AE8" i="12" a="1"/>
  <c r="AE8" i="12" s="1"/>
  <c r="AD71" i="44"/>
  <c r="AC71" i="44" s="1"/>
  <c r="AD82" i="38"/>
  <c r="AC82" i="38" s="1"/>
  <c r="AD83" i="50"/>
  <c r="AC83" i="50" s="1"/>
  <c r="AD122" i="45"/>
  <c r="AC122" i="45" s="1"/>
  <c r="AD81" i="43"/>
  <c r="AC81" i="43" s="1"/>
  <c r="AD89" i="32"/>
  <c r="AC89" i="32" s="1"/>
  <c r="AD88" i="30"/>
  <c r="AC88" i="30" s="1"/>
  <c r="AD109" i="28"/>
  <c r="AC109" i="28" s="1"/>
  <c r="AD66" i="44"/>
  <c r="AC66" i="44" s="1"/>
  <c r="AD121" i="42"/>
  <c r="AC121" i="42" s="1"/>
  <c r="AE30" i="46" a="1"/>
  <c r="AE30" i="46" s="1"/>
  <c r="AD30" i="46" s="1"/>
  <c r="AS126" i="50"/>
  <c r="AF126" i="50" s="1"/>
  <c r="S126" i="50"/>
  <c r="U126" i="50"/>
  <c r="R126" i="50"/>
  <c r="V126" i="50"/>
  <c r="AY126" i="50" s="1"/>
  <c r="Z126" i="50"/>
  <c r="AZ126" i="50" s="1"/>
  <c r="Q126" i="50"/>
  <c r="BA126" i="50" s="1"/>
  <c r="P126" i="50"/>
  <c r="AB126" i="50"/>
  <c r="Y126" i="50"/>
  <c r="AA126" i="50"/>
  <c r="W126" i="50"/>
  <c r="Z57" i="49"/>
  <c r="AZ57" i="49" s="1"/>
  <c r="S57" i="49"/>
  <c r="P57" i="49"/>
  <c r="AU57" i="49"/>
  <c r="U57" i="49"/>
  <c r="AA57" i="49"/>
  <c r="Q57" i="49"/>
  <c r="BA57" i="49" s="1"/>
  <c r="R57" i="49"/>
  <c r="W57" i="49"/>
  <c r="AB57" i="49"/>
  <c r="Y57" i="49"/>
  <c r="V57" i="49"/>
  <c r="AY57" i="49" s="1"/>
  <c r="S121" i="58"/>
  <c r="W121" i="58"/>
  <c r="AB121" i="58"/>
  <c r="R121" i="58"/>
  <c r="AA121" i="58"/>
  <c r="AE121" i="58" a="1"/>
  <c r="AE121" i="58" s="1"/>
  <c r="Q121" i="58"/>
  <c r="BA121" i="58" s="1"/>
  <c r="BB121" i="58" s="1"/>
  <c r="Z121" i="58"/>
  <c r="AZ121" i="58" s="1"/>
  <c r="V121" i="58"/>
  <c r="AY121" i="58" s="1"/>
  <c r="P121" i="58"/>
  <c r="U121" i="58"/>
  <c r="Y121" i="58"/>
  <c r="Y56" i="57"/>
  <c r="V56" i="57"/>
  <c r="AY56" i="57" s="1"/>
  <c r="R56" i="57"/>
  <c r="Q56" i="57"/>
  <c r="BA56" i="57" s="1"/>
  <c r="AB56" i="57"/>
  <c r="W56" i="57"/>
  <c r="Z56" i="57"/>
  <c r="AZ56" i="57" s="1"/>
  <c r="AU56" i="57"/>
  <c r="AV71" i="57" s="1"/>
  <c r="U56" i="57"/>
  <c r="P56" i="57"/>
  <c r="S92" i="56"/>
  <c r="AS92" i="56"/>
  <c r="AF92" i="56" s="1"/>
  <c r="AB92" i="56"/>
  <c r="AA92" i="56"/>
  <c r="W92" i="56"/>
  <c r="Z92" i="56"/>
  <c r="AZ92" i="56" s="1"/>
  <c r="V92" i="56"/>
  <c r="AY92" i="56" s="1"/>
  <c r="P92" i="56"/>
  <c r="R92" i="56"/>
  <c r="Y92" i="56"/>
  <c r="Q92" i="56"/>
  <c r="BA92" i="56" s="1"/>
  <c r="U92" i="56"/>
  <c r="S99" i="55"/>
  <c r="R99" i="55"/>
  <c r="Q99" i="55"/>
  <c r="BA99" i="55" s="1"/>
  <c r="W99" i="55"/>
  <c r="AB99" i="55"/>
  <c r="V99" i="55"/>
  <c r="AY99" i="55" s="1"/>
  <c r="AS99" i="55"/>
  <c r="AF99" i="55" s="1"/>
  <c r="Y99" i="55"/>
  <c r="P99" i="55"/>
  <c r="Z99" i="55"/>
  <c r="AZ99" i="55" s="1"/>
  <c r="U99" i="55"/>
  <c r="AA99" i="55"/>
  <c r="AB32" i="55"/>
  <c r="R32" i="55"/>
  <c r="AA32" i="55"/>
  <c r="AE32" i="55" a="1"/>
  <c r="AE32" i="55" s="1"/>
  <c r="Q32" i="55"/>
  <c r="BA32" i="55" s="1"/>
  <c r="BB32" i="55" s="1"/>
  <c r="Z32" i="55"/>
  <c r="AZ32" i="55" s="1"/>
  <c r="U32" i="55"/>
  <c r="P32" i="55"/>
  <c r="AU32" i="55"/>
  <c r="Y32" i="55"/>
  <c r="V32" i="55"/>
  <c r="AY32" i="55" s="1"/>
  <c r="S32" i="55"/>
  <c r="W32" i="55"/>
  <c r="AB110" i="54"/>
  <c r="AA110" i="54"/>
  <c r="W110" i="54"/>
  <c r="AS110" i="54"/>
  <c r="AF110" i="54" s="1"/>
  <c r="Z110" i="54"/>
  <c r="AZ110" i="54" s="1"/>
  <c r="S110" i="54"/>
  <c r="P110" i="54"/>
  <c r="Y110" i="54"/>
  <c r="Q110" i="54"/>
  <c r="BA110" i="54" s="1"/>
  <c r="V110" i="54"/>
  <c r="AY110" i="54" s="1"/>
  <c r="AB52" i="53"/>
  <c r="Y52" i="53"/>
  <c r="V52" i="53"/>
  <c r="AY52" i="53" s="1"/>
  <c r="Q52" i="53"/>
  <c r="BA52" i="53" s="1"/>
  <c r="S52" i="53"/>
  <c r="R52" i="53"/>
  <c r="AA52" i="53"/>
  <c r="Z52" i="53"/>
  <c r="AZ52" i="53" s="1"/>
  <c r="P52" i="53"/>
  <c r="U52" i="53"/>
  <c r="AU52" i="53"/>
  <c r="W52" i="53"/>
  <c r="U100" i="51"/>
  <c r="AB100" i="51"/>
  <c r="P100" i="51"/>
  <c r="Q100" i="51"/>
  <c r="BA100" i="51" s="1"/>
  <c r="Z100" i="51"/>
  <c r="AZ100" i="51" s="1"/>
  <c r="AA100" i="51"/>
  <c r="W100" i="51"/>
  <c r="Y100" i="51"/>
  <c r="R100" i="51"/>
  <c r="S100" i="51"/>
  <c r="AS100" i="51"/>
  <c r="AF100" i="51" s="1"/>
  <c r="V100" i="51"/>
  <c r="AY100" i="51" s="1"/>
  <c r="W33" i="50"/>
  <c r="Q33" i="50"/>
  <c r="BA33" i="50" s="1"/>
  <c r="Z33" i="50"/>
  <c r="AZ33" i="50" s="1"/>
  <c r="U33" i="50"/>
  <c r="P33" i="50"/>
  <c r="S33" i="50"/>
  <c r="Y33" i="50"/>
  <c r="AU33" i="50"/>
  <c r="V33" i="50"/>
  <c r="AY33" i="50" s="1"/>
  <c r="AB33" i="50"/>
  <c r="R33" i="50"/>
  <c r="AA33" i="50"/>
  <c r="Y36" i="50"/>
  <c r="AE36" i="50" a="1"/>
  <c r="AE36" i="50" s="1"/>
  <c r="R36" i="50"/>
  <c r="S36" i="50"/>
  <c r="Q36" i="50"/>
  <c r="BA36" i="50" s="1"/>
  <c r="BB36" i="50" s="1"/>
  <c r="Z36" i="50"/>
  <c r="AZ36" i="50" s="1"/>
  <c r="AB36" i="50"/>
  <c r="P36" i="50"/>
  <c r="AA36" i="50"/>
  <c r="V36" i="50"/>
  <c r="AY36" i="50" s="1"/>
  <c r="W36" i="50"/>
  <c r="AU36" i="50"/>
  <c r="AV106" i="50" s="1"/>
  <c r="U36" i="50"/>
  <c r="Z21" i="48"/>
  <c r="AZ21" i="48" s="1"/>
  <c r="AU21" i="48"/>
  <c r="AB21" i="48"/>
  <c r="U21" i="48"/>
  <c r="U26" i="39"/>
  <c r="Y26" i="39"/>
  <c r="R26" i="39"/>
  <c r="AU26" i="39"/>
  <c r="AV127" i="39" s="1"/>
  <c r="D127" i="39" s="1"/>
  <c r="W26" i="39"/>
  <c r="AE26" i="39" a="1"/>
  <c r="AE26" i="39" s="1"/>
  <c r="S26" i="39"/>
  <c r="V26" i="39"/>
  <c r="AY26" i="39" s="1"/>
  <c r="AB26" i="39"/>
  <c r="Z26" i="39"/>
  <c r="AZ26" i="39" s="1"/>
  <c r="AA26" i="39"/>
  <c r="Q26" i="39"/>
  <c r="BA26" i="39" s="1"/>
  <c r="BB26" i="39" s="1"/>
  <c r="Y109" i="47"/>
  <c r="Z109" i="47"/>
  <c r="AZ109" i="47" s="1"/>
  <c r="AA109" i="47"/>
  <c r="P109" i="47"/>
  <c r="Q109" i="47"/>
  <c r="BA109" i="47" s="1"/>
  <c r="BB109" i="47" s="1"/>
  <c r="AE109" i="47" a="1"/>
  <c r="AE109" i="47" s="1"/>
  <c r="W109" i="47"/>
  <c r="V109" i="47"/>
  <c r="AY109" i="47" s="1"/>
  <c r="AB109" i="47"/>
  <c r="U109" i="47"/>
  <c r="R109" i="47"/>
  <c r="P66" i="59"/>
  <c r="AA66" i="59"/>
  <c r="W66" i="59"/>
  <c r="Z66" i="59"/>
  <c r="AZ66" i="59" s="1"/>
  <c r="S66" i="59"/>
  <c r="V66" i="59"/>
  <c r="AY66" i="59" s="1"/>
  <c r="AS66" i="59"/>
  <c r="AF66" i="59" s="1"/>
  <c r="U66" i="59"/>
  <c r="R66" i="59"/>
  <c r="Q66" i="59"/>
  <c r="BA66" i="59" s="1"/>
  <c r="AB66" i="59"/>
  <c r="Y66" i="59"/>
  <c r="Y45" i="47"/>
  <c r="AB45" i="47"/>
  <c r="Q45" i="47"/>
  <c r="BA45" i="47" s="1"/>
  <c r="BB45" i="47" s="1"/>
  <c r="W45" i="47"/>
  <c r="U45" i="47"/>
  <c r="S45" i="47"/>
  <c r="P45" i="47"/>
  <c r="R45" i="47"/>
  <c r="Z45" i="47"/>
  <c r="AZ45" i="47" s="1"/>
  <c r="AA45" i="47"/>
  <c r="AE45" i="47" a="1"/>
  <c r="AE45" i="47" s="1"/>
  <c r="V45" i="47"/>
  <c r="AY45" i="47" s="1"/>
  <c r="AU45" i="47"/>
  <c r="AV33" i="47" s="1"/>
  <c r="Y97" i="47"/>
  <c r="AE97" i="47" a="1"/>
  <c r="AE97" i="47" s="1"/>
  <c r="AD97" i="47" s="1"/>
  <c r="AC97" i="47" s="1"/>
  <c r="U97" i="47"/>
  <c r="Q97" i="47"/>
  <c r="BA97" i="47" s="1"/>
  <c r="BB97" i="47" s="1"/>
  <c r="P124" i="44"/>
  <c r="S124" i="44"/>
  <c r="R124" i="44"/>
  <c r="Y124" i="44"/>
  <c r="AA124" i="44"/>
  <c r="U124" i="44"/>
  <c r="Q124" i="44"/>
  <c r="BA124" i="44" s="1"/>
  <c r="W124" i="44"/>
  <c r="Z124" i="44"/>
  <c r="AZ124" i="44" s="1"/>
  <c r="BB124" i="44" s="1"/>
  <c r="AS124" i="44"/>
  <c r="AF124" i="44" s="1"/>
  <c r="AB124" i="44"/>
  <c r="V124" i="44"/>
  <c r="AY124" i="44" s="1"/>
  <c r="Y74" i="39"/>
  <c r="AE74" i="39" a="1"/>
  <c r="AE74" i="39" s="1"/>
  <c r="Y80" i="50"/>
  <c r="W80" i="50"/>
  <c r="Z80" i="50"/>
  <c r="AZ80" i="50" s="1"/>
  <c r="P80" i="50"/>
  <c r="V80" i="50"/>
  <c r="AY80" i="50" s="1"/>
  <c r="AA80" i="50"/>
  <c r="AS80" i="50"/>
  <c r="AF80" i="50" s="1"/>
  <c r="S80" i="50"/>
  <c r="U80" i="50"/>
  <c r="R80" i="50"/>
  <c r="Q80" i="50"/>
  <c r="BA80" i="50" s="1"/>
  <c r="AB80" i="50"/>
  <c r="Q92" i="45"/>
  <c r="BA92" i="45" s="1"/>
  <c r="BB92" i="45" s="1"/>
  <c r="V92" i="45"/>
  <c r="AY92" i="45" s="1"/>
  <c r="Y92" i="45"/>
  <c r="Z92" i="45"/>
  <c r="AZ92" i="45" s="1"/>
  <c r="AB92" i="45"/>
  <c r="W92" i="45"/>
  <c r="U92" i="45"/>
  <c r="P92" i="45"/>
  <c r="R92" i="45"/>
  <c r="S92" i="45"/>
  <c r="AA92" i="45"/>
  <c r="AE92" i="45" a="1"/>
  <c r="AE92" i="45" s="1"/>
  <c r="AD92" i="45" s="1"/>
  <c r="AC92" i="45" s="1"/>
  <c r="AE86" i="44" a="1"/>
  <c r="AE86" i="44" s="1"/>
  <c r="Y86" i="44"/>
  <c r="W86" i="44"/>
  <c r="V86" i="44"/>
  <c r="AY86" i="44" s="1"/>
  <c r="AB86" i="44"/>
  <c r="S86" i="44"/>
  <c r="Z86" i="44"/>
  <c r="AZ86" i="44" s="1"/>
  <c r="AA86" i="44"/>
  <c r="R86" i="44"/>
  <c r="Q86" i="44"/>
  <c r="BA86" i="44" s="1"/>
  <c r="BB86" i="44" s="1"/>
  <c r="U86" i="44"/>
  <c r="P86" i="44"/>
  <c r="Y101" i="43"/>
  <c r="AS101" i="43"/>
  <c r="AF101" i="43" s="1"/>
  <c r="S101" i="43"/>
  <c r="R101" i="43"/>
  <c r="AA101" i="43"/>
  <c r="AB101" i="43"/>
  <c r="Q101" i="43"/>
  <c r="BA101" i="43" s="1"/>
  <c r="Z101" i="43"/>
  <c r="AZ101" i="43" s="1"/>
  <c r="BB101" i="43" s="1"/>
  <c r="S127" i="56"/>
  <c r="R127" i="56"/>
  <c r="Q127" i="56"/>
  <c r="BA127" i="56" s="1"/>
  <c r="P127" i="56"/>
  <c r="AS127" i="56"/>
  <c r="AF127" i="56" s="1"/>
  <c r="Y127" i="56"/>
  <c r="AB127" i="56"/>
  <c r="W127" i="56"/>
  <c r="AA127" i="56"/>
  <c r="V127" i="56"/>
  <c r="AY127" i="56" s="1"/>
  <c r="Z127" i="56"/>
  <c r="AZ127" i="56" s="1"/>
  <c r="U127" i="56"/>
  <c r="W118" i="52"/>
  <c r="V118" i="52"/>
  <c r="AY118" i="52" s="1"/>
  <c r="U118" i="52"/>
  <c r="S118" i="52"/>
  <c r="Y118" i="52"/>
  <c r="AA118" i="52"/>
  <c r="Z118" i="52"/>
  <c r="AZ118" i="52" s="1"/>
  <c r="Q118" i="52"/>
  <c r="BA118" i="52" s="1"/>
  <c r="BB118" i="52" s="1"/>
  <c r="P118" i="52"/>
  <c r="R118" i="52"/>
  <c r="AE118" i="52" a="1"/>
  <c r="AE118" i="52" s="1"/>
  <c r="AD118" i="52" s="1"/>
  <c r="AC118" i="52" s="1"/>
  <c r="AB118" i="52"/>
  <c r="AB19" i="51"/>
  <c r="R19" i="51"/>
  <c r="S19" i="51"/>
  <c r="AA19" i="51"/>
  <c r="P19" i="51"/>
  <c r="Q19" i="51"/>
  <c r="BA19" i="51" s="1"/>
  <c r="Y19" i="51"/>
  <c r="V19" i="51"/>
  <c r="AY19" i="51" s="1"/>
  <c r="BB19" i="51" s="1"/>
  <c r="AU19" i="51"/>
  <c r="W19" i="51"/>
  <c r="U19" i="51"/>
  <c r="AS101" i="49"/>
  <c r="AF101" i="49" s="1"/>
  <c r="R101" i="49"/>
  <c r="W101" i="49"/>
  <c r="S101" i="49"/>
  <c r="AA101" i="49"/>
  <c r="U101" i="49"/>
  <c r="Q101" i="49"/>
  <c r="BA101" i="49" s="1"/>
  <c r="AB101" i="49"/>
  <c r="Z101" i="49"/>
  <c r="AZ101" i="49" s="1"/>
  <c r="V101" i="49"/>
  <c r="AY101" i="49" s="1"/>
  <c r="P101" i="49"/>
  <c r="Y101" i="49"/>
  <c r="AS79" i="44"/>
  <c r="AF79" i="44" s="1"/>
  <c r="Q79" i="44"/>
  <c r="BA79" i="44" s="1"/>
  <c r="Z79" i="44"/>
  <c r="AZ79" i="44" s="1"/>
  <c r="AA79" i="44"/>
  <c r="P79" i="44"/>
  <c r="V79" i="44"/>
  <c r="AY79" i="44" s="1"/>
  <c r="BB79" i="44" s="1"/>
  <c r="Y79" i="44"/>
  <c r="R79" i="44"/>
  <c r="W79" i="44"/>
  <c r="U79" i="44"/>
  <c r="AB79" i="44"/>
  <c r="S79" i="44"/>
  <c r="Q22" i="43"/>
  <c r="BA22" i="43" s="1"/>
  <c r="AU22" i="43"/>
  <c r="AB22" i="43"/>
  <c r="U22" i="43"/>
  <c r="R22" i="43"/>
  <c r="Z22" i="43"/>
  <c r="AZ22" i="43" s="1"/>
  <c r="W22" i="43"/>
  <c r="V22" i="43"/>
  <c r="AY22" i="43" s="1"/>
  <c r="S22" i="43"/>
  <c r="P22" i="43"/>
  <c r="AA22" i="43"/>
  <c r="Y22" i="43"/>
  <c r="Z73" i="40"/>
  <c r="AZ73" i="40" s="1"/>
  <c r="P73" i="40"/>
  <c r="AA73" i="40"/>
  <c r="Q73" i="40"/>
  <c r="BA73" i="40" s="1"/>
  <c r="BB73" i="40" s="1"/>
  <c r="AE73" i="40" a="1"/>
  <c r="AE73" i="40" s="1"/>
  <c r="AD73" i="40" s="1"/>
  <c r="AC73" i="40" s="1"/>
  <c r="W73" i="40"/>
  <c r="Y73" i="40"/>
  <c r="U73" i="40"/>
  <c r="V73" i="40"/>
  <c r="AY73" i="40" s="1"/>
  <c r="AB73" i="40"/>
  <c r="S73" i="40"/>
  <c r="R73" i="40"/>
  <c r="R74" i="57"/>
  <c r="Y74" i="57"/>
  <c r="Q74" i="57"/>
  <c r="BA74" i="57" s="1"/>
  <c r="BB74" i="57" s="1"/>
  <c r="AB74" i="57"/>
  <c r="AA74" i="57"/>
  <c r="V74" i="57"/>
  <c r="AY74" i="57" s="1"/>
  <c r="U74" i="57"/>
  <c r="AE74" i="57" a="1"/>
  <c r="AE74" i="57" s="1"/>
  <c r="S74" i="57"/>
  <c r="Z74" i="57"/>
  <c r="AZ74" i="57" s="1"/>
  <c r="W74" i="57"/>
  <c r="P74" i="57"/>
  <c r="V114" i="56"/>
  <c r="AY114" i="56" s="1"/>
  <c r="AB114" i="56"/>
  <c r="Y114" i="56"/>
  <c r="S114" i="56"/>
  <c r="R114" i="56"/>
  <c r="AA114" i="56"/>
  <c r="Q114" i="56"/>
  <c r="BA114" i="56" s="1"/>
  <c r="BB114" i="56" s="1"/>
  <c r="Z114" i="56"/>
  <c r="AZ114" i="56" s="1"/>
  <c r="P114" i="56"/>
  <c r="AE114" i="56" a="1"/>
  <c r="AE114" i="56" s="1"/>
  <c r="AD114" i="56" s="1"/>
  <c r="AC114" i="56" s="1"/>
  <c r="W114" i="56"/>
  <c r="U114" i="56"/>
  <c r="S16" i="56"/>
  <c r="U16" i="56"/>
  <c r="P16" i="56"/>
  <c r="R16" i="56"/>
  <c r="AU16" i="56"/>
  <c r="AV124" i="56" s="1"/>
  <c r="Q16" i="56"/>
  <c r="BA16" i="56" s="1"/>
  <c r="W16" i="56"/>
  <c r="Z16" i="56"/>
  <c r="AZ16" i="56" s="1"/>
  <c r="V16" i="56"/>
  <c r="AY16" i="56" s="1"/>
  <c r="BB16" i="56" s="1"/>
  <c r="Y16" i="56"/>
  <c r="AB16" i="56"/>
  <c r="AA16" i="56"/>
  <c r="U112" i="53"/>
  <c r="S112" i="53"/>
  <c r="AB112" i="53"/>
  <c r="AE112" i="53" a="1"/>
  <c r="AE112" i="53" s="1"/>
  <c r="R112" i="53"/>
  <c r="W112" i="53"/>
  <c r="Z112" i="53"/>
  <c r="AZ112" i="53" s="1"/>
  <c r="Q112" i="53"/>
  <c r="BA112" i="53" s="1"/>
  <c r="BB112" i="53" s="1"/>
  <c r="P112" i="53"/>
  <c r="AA112" i="53"/>
  <c r="Y112" i="53"/>
  <c r="V112" i="53"/>
  <c r="AY112" i="53" s="1"/>
  <c r="U111" i="52"/>
  <c r="Y111" i="52"/>
  <c r="R111" i="52"/>
  <c r="W111" i="52"/>
  <c r="AS111" i="52"/>
  <c r="AF111" i="52" s="1"/>
  <c r="Q111" i="52"/>
  <c r="BA111" i="52" s="1"/>
  <c r="S111" i="52"/>
  <c r="Z111" i="52"/>
  <c r="AZ111" i="52" s="1"/>
  <c r="P111" i="52"/>
  <c r="AB111" i="52"/>
  <c r="V111" i="52"/>
  <c r="AY111" i="52" s="1"/>
  <c r="AA111" i="52"/>
  <c r="AA108" i="50"/>
  <c r="Q108" i="50"/>
  <c r="BA108" i="50" s="1"/>
  <c r="AS108" i="50"/>
  <c r="AF108" i="50" s="1"/>
  <c r="V108" i="50"/>
  <c r="AY108" i="50" s="1"/>
  <c r="W108" i="50"/>
  <c r="S108" i="50"/>
  <c r="AB108" i="50"/>
  <c r="R108" i="50"/>
  <c r="Y108" i="50"/>
  <c r="P108" i="50"/>
  <c r="U108" i="50"/>
  <c r="Z108" i="50"/>
  <c r="AZ108" i="50" s="1"/>
  <c r="BB108" i="50" s="1"/>
  <c r="U46" i="49"/>
  <c r="AE46" i="49" a="1"/>
  <c r="AE46" i="49" s="1"/>
  <c r="S46" i="49"/>
  <c r="Z46" i="49"/>
  <c r="AZ46" i="49" s="1"/>
  <c r="P46" i="49"/>
  <c r="V46" i="49"/>
  <c r="AY46" i="49" s="1"/>
  <c r="Q46" i="49"/>
  <c r="BA46" i="49" s="1"/>
  <c r="BB46" i="49" s="1"/>
  <c r="AU46" i="49"/>
  <c r="R46" i="49"/>
  <c r="Y46" i="49"/>
  <c r="AA46" i="49"/>
  <c r="AB46" i="49"/>
  <c r="W46" i="49"/>
  <c r="W6" i="47"/>
  <c r="Z6" i="47"/>
  <c r="AZ6" i="47" s="1"/>
  <c r="BB6" i="47" s="1"/>
  <c r="P6" i="47"/>
  <c r="Y99" i="46"/>
  <c r="U99" i="46"/>
  <c r="AA99" i="46"/>
  <c r="Q99" i="46"/>
  <c r="BA99" i="46" s="1"/>
  <c r="BB99" i="46" s="1"/>
  <c r="S99" i="46"/>
  <c r="AB99" i="46"/>
  <c r="Z99" i="46"/>
  <c r="AZ99" i="46" s="1"/>
  <c r="W99" i="46"/>
  <c r="Z17" i="45"/>
  <c r="AZ17" i="45" s="1"/>
  <c r="V17" i="45"/>
  <c r="AY17" i="45" s="1"/>
  <c r="AB17" i="45"/>
  <c r="Y17" i="45"/>
  <c r="W17" i="45"/>
  <c r="Q17" i="45"/>
  <c r="BA17" i="45" s="1"/>
  <c r="BB17" i="45" s="1"/>
  <c r="S17" i="45"/>
  <c r="P17" i="45"/>
  <c r="R17" i="45"/>
  <c r="AE17" i="45" a="1"/>
  <c r="AE17" i="45" s="1"/>
  <c r="AA17" i="45"/>
  <c r="AU17" i="45"/>
  <c r="U17" i="45"/>
  <c r="Y99" i="42"/>
  <c r="AE99" i="42" a="1"/>
  <c r="AE99" i="42" s="1"/>
  <c r="AD99" i="42" s="1"/>
  <c r="AC99" i="42" s="1"/>
  <c r="Q99" i="42"/>
  <c r="BA99" i="42" s="1"/>
  <c r="BB99" i="42" s="1"/>
  <c r="AA99" i="42"/>
  <c r="U99" i="42"/>
  <c r="W81" i="40"/>
  <c r="AS81" i="40"/>
  <c r="AF81" i="40" s="1"/>
  <c r="AB102" i="45"/>
  <c r="Q102" i="45"/>
  <c r="BA102" i="45" s="1"/>
  <c r="AS102" i="45"/>
  <c r="AF102" i="45" s="1"/>
  <c r="R102" i="45"/>
  <c r="Y102" i="45"/>
  <c r="P102" i="45"/>
  <c r="V102" i="45"/>
  <c r="AY102" i="45" s="1"/>
  <c r="AA102" i="45"/>
  <c r="Z102" i="45"/>
  <c r="AZ102" i="45" s="1"/>
  <c r="W102" i="45"/>
  <c r="U102" i="45"/>
  <c r="S102" i="45"/>
  <c r="P58" i="44"/>
  <c r="AB58" i="44"/>
  <c r="Z96" i="44"/>
  <c r="AZ96" i="44" s="1"/>
  <c r="BB96" i="44" s="1"/>
  <c r="U96" i="44"/>
  <c r="Y96" i="44"/>
  <c r="Z67" i="43"/>
  <c r="AZ67" i="43" s="1"/>
  <c r="AS67" i="43"/>
  <c r="AF67" i="43" s="1"/>
  <c r="S67" i="43"/>
  <c r="Q67" i="43"/>
  <c r="BA67" i="43" s="1"/>
  <c r="AA67" i="43"/>
  <c r="AB67" i="43"/>
  <c r="P67" i="43"/>
  <c r="Y67" i="43"/>
  <c r="W67" i="43"/>
  <c r="V67" i="43"/>
  <c r="AY67" i="43" s="1"/>
  <c r="W125" i="31"/>
  <c r="R125" i="31"/>
  <c r="AE125" i="31" a="1"/>
  <c r="AE125" i="31" s="1"/>
  <c r="AD125" i="31" s="1"/>
  <c r="AC125" i="31" s="1"/>
  <c r="Z125" i="31"/>
  <c r="AZ125" i="31" s="1"/>
  <c r="Y125" i="31"/>
  <c r="U125" i="31"/>
  <c r="V125" i="31"/>
  <c r="AY125" i="31" s="1"/>
  <c r="S125" i="31"/>
  <c r="AB125" i="31"/>
  <c r="Q125" i="31"/>
  <c r="BA125" i="31" s="1"/>
  <c r="BB125" i="31" s="1"/>
  <c r="AA125" i="31"/>
  <c r="P125" i="31"/>
  <c r="AB122" i="28"/>
  <c r="R122" i="28"/>
  <c r="Y122" i="28"/>
  <c r="V122" i="28"/>
  <c r="AY122" i="28" s="1"/>
  <c r="Z126" i="12"/>
  <c r="AZ126" i="12" s="1"/>
  <c r="AA126" i="12"/>
  <c r="V126" i="12"/>
  <c r="AY126" i="12" s="1"/>
  <c r="BB126" i="12" s="1"/>
  <c r="R102" i="44"/>
  <c r="U81" i="34"/>
  <c r="AA81" i="34"/>
  <c r="S81" i="34"/>
  <c r="P81" i="34"/>
  <c r="V81" i="34"/>
  <c r="AY81" i="34" s="1"/>
  <c r="W81" i="34"/>
  <c r="AS81" i="34"/>
  <c r="AF81" i="34" s="1"/>
  <c r="AB81" i="34"/>
  <c r="Y81" i="34"/>
  <c r="R81" i="34"/>
  <c r="Z81" i="34"/>
  <c r="AZ81" i="34" s="1"/>
  <c r="Q81" i="34"/>
  <c r="BA81" i="34" s="1"/>
  <c r="Q81" i="33"/>
  <c r="BA81" i="33" s="1"/>
  <c r="BB81" i="33" s="1"/>
  <c r="Z81" i="33"/>
  <c r="AZ81" i="33" s="1"/>
  <c r="S81" i="33"/>
  <c r="W81" i="33"/>
  <c r="U81" i="33"/>
  <c r="AB81" i="33"/>
  <c r="R81" i="33"/>
  <c r="AA81" i="33"/>
  <c r="R85" i="28"/>
  <c r="AA85" i="28"/>
  <c r="U85" i="28"/>
  <c r="W85" i="28"/>
  <c r="Z85" i="28"/>
  <c r="AZ85" i="28" s="1"/>
  <c r="BB85" i="28" s="1"/>
  <c r="Q85" i="28"/>
  <c r="BA85" i="28" s="1"/>
  <c r="Q70" i="37"/>
  <c r="BA70" i="37" s="1"/>
  <c r="S70" i="37"/>
  <c r="AS70" i="37"/>
  <c r="AF70" i="37" s="1"/>
  <c r="AB70" i="37"/>
  <c r="R70" i="37"/>
  <c r="W70" i="37"/>
  <c r="P70" i="37"/>
  <c r="V70" i="37"/>
  <c r="AY70" i="37" s="1"/>
  <c r="Z70" i="37"/>
  <c r="AZ70" i="37" s="1"/>
  <c r="Y70" i="37"/>
  <c r="AA70" i="37"/>
  <c r="U70" i="37"/>
  <c r="W108" i="37"/>
  <c r="S108" i="37"/>
  <c r="AB108" i="37"/>
  <c r="R108" i="37"/>
  <c r="AA108" i="37"/>
  <c r="Q108" i="37"/>
  <c r="BA108" i="37" s="1"/>
  <c r="BB108" i="37" s="1"/>
  <c r="Y108" i="37"/>
  <c r="AE108" i="37" a="1"/>
  <c r="AE108" i="37" s="1"/>
  <c r="AD108" i="37" s="1"/>
  <c r="AC108" i="37" s="1"/>
  <c r="V108" i="37"/>
  <c r="AY108" i="37" s="1"/>
  <c r="U108" i="37"/>
  <c r="Z108" i="37"/>
  <c r="AZ108" i="37" s="1"/>
  <c r="P108" i="37"/>
  <c r="AB83" i="36"/>
  <c r="P83" i="36"/>
  <c r="AA83" i="36"/>
  <c r="Q83" i="36"/>
  <c r="BA83" i="36" s="1"/>
  <c r="BB83" i="36" s="1"/>
  <c r="Z83" i="36"/>
  <c r="AZ83" i="36" s="1"/>
  <c r="V83" i="36"/>
  <c r="AY83" i="36" s="1"/>
  <c r="U83" i="36"/>
  <c r="Y83" i="36"/>
  <c r="S83" i="36"/>
  <c r="AE83" i="36" a="1"/>
  <c r="AE83" i="36" s="1"/>
  <c r="AD83" i="36" s="1"/>
  <c r="AC83" i="36" s="1"/>
  <c r="R83" i="36"/>
  <c r="W83" i="36"/>
  <c r="U6" i="35"/>
  <c r="W6" i="35"/>
  <c r="AA6" i="35"/>
  <c r="Z6" i="35"/>
  <c r="AZ6" i="35" s="1"/>
  <c r="V6" i="35"/>
  <c r="AY6" i="35" s="1"/>
  <c r="P6" i="35"/>
  <c r="AU6" i="35"/>
  <c r="AV73" i="35" s="1"/>
  <c r="S6" i="35"/>
  <c r="R6" i="35"/>
  <c r="AB6" i="35"/>
  <c r="Q6" i="35"/>
  <c r="BA6" i="35" s="1"/>
  <c r="Y6" i="35"/>
  <c r="R106" i="34"/>
  <c r="Q106" i="34"/>
  <c r="BA106" i="34" s="1"/>
  <c r="P106" i="34"/>
  <c r="AB106" i="34"/>
  <c r="S106" i="34"/>
  <c r="AS106" i="34"/>
  <c r="AF106" i="34" s="1"/>
  <c r="AA106" i="34"/>
  <c r="Z106" i="34"/>
  <c r="AZ106" i="34" s="1"/>
  <c r="U106" i="34"/>
  <c r="Y106" i="34"/>
  <c r="W106" i="34"/>
  <c r="V106" i="34"/>
  <c r="AY106" i="34" s="1"/>
  <c r="W70" i="30"/>
  <c r="AE70" i="30" a="1"/>
  <c r="AE70" i="30" s="1"/>
  <c r="AD70" i="30" s="1"/>
  <c r="AC70" i="30" s="1"/>
  <c r="U70" i="30"/>
  <c r="Z70" i="30"/>
  <c r="AZ70" i="30" s="1"/>
  <c r="AB70" i="30"/>
  <c r="P70" i="30"/>
  <c r="AA70" i="30"/>
  <c r="Y70" i="30"/>
  <c r="Q70" i="30"/>
  <c r="BA70" i="30" s="1"/>
  <c r="BB70" i="30" s="1"/>
  <c r="S70" i="30"/>
  <c r="R70" i="30"/>
  <c r="V70" i="30"/>
  <c r="AY70" i="30" s="1"/>
  <c r="V91" i="12"/>
  <c r="AY91" i="12" s="1"/>
  <c r="BB91" i="12" s="1"/>
  <c r="P91" i="12"/>
  <c r="W91" i="12"/>
  <c r="AA91" i="12"/>
  <c r="Q91" i="12"/>
  <c r="BA91" i="12" s="1"/>
  <c r="Z77" i="36"/>
  <c r="AZ77" i="36" s="1"/>
  <c r="Y77" i="36"/>
  <c r="W77" i="36"/>
  <c r="U77" i="36"/>
  <c r="AS77" i="36"/>
  <c r="AF77" i="36" s="1"/>
  <c r="R77" i="36"/>
  <c r="V77" i="36"/>
  <c r="AY77" i="36" s="1"/>
  <c r="BB77" i="36" s="1"/>
  <c r="AA77" i="36"/>
  <c r="Q77" i="36"/>
  <c r="BA77" i="36" s="1"/>
  <c r="S77" i="36"/>
  <c r="AB77" i="36"/>
  <c r="P77" i="36"/>
  <c r="AB72" i="32"/>
  <c r="AE72" i="32" a="1"/>
  <c r="AE72" i="32" s="1"/>
  <c r="AD72" i="32" s="1"/>
  <c r="AC72" i="32" s="1"/>
  <c r="Q72" i="32"/>
  <c r="BA72" i="32" s="1"/>
  <c r="BB72" i="32" s="1"/>
  <c r="U72" i="32"/>
  <c r="V72" i="32"/>
  <c r="AY72" i="32" s="1"/>
  <c r="Z72" i="32"/>
  <c r="AZ72" i="32" s="1"/>
  <c r="P72" i="32"/>
  <c r="S72" i="32"/>
  <c r="W72" i="32"/>
  <c r="R72" i="32"/>
  <c r="AA72" i="32"/>
  <c r="Y72" i="32"/>
  <c r="AB96" i="31"/>
  <c r="Z96" i="31"/>
  <c r="AZ96" i="31" s="1"/>
  <c r="U96" i="31"/>
  <c r="Q96" i="31"/>
  <c r="BA96" i="31" s="1"/>
  <c r="BB96" i="31" s="1"/>
  <c r="P96" i="31"/>
  <c r="V96" i="31"/>
  <c r="AY96" i="31" s="1"/>
  <c r="AE96" i="31" a="1"/>
  <c r="AE96" i="31" s="1"/>
  <c r="AA96" i="31"/>
  <c r="R96" i="31"/>
  <c r="S96" i="31"/>
  <c r="W96" i="31"/>
  <c r="Y96" i="31"/>
  <c r="Q102" i="30"/>
  <c r="BA102" i="30" s="1"/>
  <c r="BB102" i="30" s="1"/>
  <c r="AE102" i="30" a="1"/>
  <c r="AE102" i="30" s="1"/>
  <c r="AD102" i="30" s="1"/>
  <c r="AC102" i="30" s="1"/>
  <c r="P102" i="30"/>
  <c r="AB102" i="30"/>
  <c r="Y102" i="30"/>
  <c r="AA102" i="30"/>
  <c r="V102" i="30"/>
  <c r="AY102" i="30" s="1"/>
  <c r="W102" i="30"/>
  <c r="S102" i="30"/>
  <c r="U102" i="30"/>
  <c r="R102" i="30"/>
  <c r="Z102" i="30"/>
  <c r="AZ102" i="30" s="1"/>
  <c r="V84" i="34"/>
  <c r="AY84" i="34" s="1"/>
  <c r="Q84" i="34"/>
  <c r="BA84" i="34" s="1"/>
  <c r="BB84" i="34" s="1"/>
  <c r="P84" i="34"/>
  <c r="W84" i="34"/>
  <c r="AE84" i="34" a="1"/>
  <c r="AE84" i="34" s="1"/>
  <c r="AD84" i="34" s="1"/>
  <c r="AC84" i="34" s="1"/>
  <c r="U84" i="34"/>
  <c r="S84" i="34"/>
  <c r="AA84" i="34"/>
  <c r="AB84" i="34"/>
  <c r="R84" i="34"/>
  <c r="Y84" i="34"/>
  <c r="Z84" i="34"/>
  <c r="AZ84" i="34" s="1"/>
  <c r="Q89" i="31"/>
  <c r="BA89" i="31" s="1"/>
  <c r="P89" i="31"/>
  <c r="R89" i="31"/>
  <c r="S89" i="31"/>
  <c r="AS89" i="31"/>
  <c r="AF89" i="31" s="1"/>
  <c r="Y56" i="30"/>
  <c r="R56" i="30"/>
  <c r="S56" i="30"/>
  <c r="AE56" i="30" a="1"/>
  <c r="AE56" i="30" s="1"/>
  <c r="AU56" i="30"/>
  <c r="AV33" i="30" s="1"/>
  <c r="AB56" i="30"/>
  <c r="V56" i="30"/>
  <c r="AY56" i="30" s="1"/>
  <c r="Z56" i="30"/>
  <c r="AZ56" i="30" s="1"/>
  <c r="Q56" i="30"/>
  <c r="BA56" i="30" s="1"/>
  <c r="BB56" i="30" s="1"/>
  <c r="AA56" i="30"/>
  <c r="V71" i="36"/>
  <c r="AY71" i="36" s="1"/>
  <c r="W71" i="36"/>
  <c r="AA100" i="30"/>
  <c r="W100" i="30"/>
  <c r="U100" i="30"/>
  <c r="AE100" i="30" a="1"/>
  <c r="AE100" i="30" s="1"/>
  <c r="Y100" i="30"/>
  <c r="Z100" i="30"/>
  <c r="AZ100" i="30" s="1"/>
  <c r="AB100" i="30"/>
  <c r="Z105" i="37"/>
  <c r="AZ105" i="37" s="1"/>
  <c r="Y105" i="37"/>
  <c r="AB105" i="37"/>
  <c r="V105" i="37"/>
  <c r="AY105" i="37" s="1"/>
  <c r="AA105" i="37"/>
  <c r="P105" i="37"/>
  <c r="S105" i="37"/>
  <c r="W105" i="37"/>
  <c r="AS105" i="37"/>
  <c r="AF105" i="37" s="1"/>
  <c r="R105" i="37"/>
  <c r="Q105" i="37"/>
  <c r="BA105" i="37" s="1"/>
  <c r="U105" i="37"/>
  <c r="AS66" i="35"/>
  <c r="AF66" i="35" s="1"/>
  <c r="R66" i="35"/>
  <c r="Y66" i="35"/>
  <c r="AB66" i="35"/>
  <c r="P66" i="35"/>
  <c r="U66" i="35"/>
  <c r="AA66" i="35"/>
  <c r="Q66" i="35"/>
  <c r="BA66" i="35" s="1"/>
  <c r="W66" i="35"/>
  <c r="Z66" i="35"/>
  <c r="AZ66" i="35" s="1"/>
  <c r="V66" i="35"/>
  <c r="AY66" i="35" s="1"/>
  <c r="S66" i="35"/>
  <c r="S105" i="35"/>
  <c r="Q105" i="35"/>
  <c r="BA105" i="35" s="1"/>
  <c r="R105" i="35"/>
  <c r="AS105" i="35"/>
  <c r="AF105" i="35" s="1"/>
  <c r="P105" i="35"/>
  <c r="S122" i="32"/>
  <c r="AA122" i="32"/>
  <c r="Q122" i="32"/>
  <c r="BA122" i="32" s="1"/>
  <c r="V122" i="32"/>
  <c r="AY122" i="32" s="1"/>
  <c r="Z122" i="32"/>
  <c r="AZ122" i="32" s="1"/>
  <c r="Y122" i="32"/>
  <c r="AS122" i="32"/>
  <c r="AF122" i="32" s="1"/>
  <c r="R122" i="32"/>
  <c r="U122" i="32"/>
  <c r="W122" i="32"/>
  <c r="P122" i="32"/>
  <c r="AB122" i="32"/>
  <c r="U94" i="30"/>
  <c r="R94" i="30"/>
  <c r="Y94" i="30"/>
  <c r="Q94" i="30"/>
  <c r="BA94" i="30" s="1"/>
  <c r="V94" i="30"/>
  <c r="AY94" i="30" s="1"/>
  <c r="P94" i="30"/>
  <c r="AB94" i="30"/>
  <c r="S94" i="30"/>
  <c r="Z94" i="30"/>
  <c r="AZ94" i="30" s="1"/>
  <c r="AA94" i="30"/>
  <c r="W94" i="30"/>
  <c r="AS94" i="30"/>
  <c r="AF94" i="30" s="1"/>
  <c r="AB16" i="12"/>
  <c r="R16" i="12"/>
  <c r="Z16" i="12"/>
  <c r="AZ16" i="12" s="1"/>
  <c r="BB16" i="12" s="1"/>
  <c r="P16" i="12"/>
  <c r="AU16" i="12"/>
  <c r="Q16" i="12"/>
  <c r="BA16" i="12" s="1"/>
  <c r="W16" i="12"/>
  <c r="AA16" i="12"/>
  <c r="Y16" i="12"/>
  <c r="S16" i="12"/>
  <c r="AE70" i="34" a="1"/>
  <c r="AE70" i="34" s="1"/>
  <c r="AD70" i="34" s="1"/>
  <c r="AC70" i="34" s="1"/>
  <c r="Y70" i="34"/>
  <c r="Z70" i="34"/>
  <c r="AZ70" i="34" s="1"/>
  <c r="AB70" i="34"/>
  <c r="U70" i="34"/>
  <c r="W70" i="34"/>
  <c r="AA70" i="34"/>
  <c r="AA76" i="28"/>
  <c r="AE76" i="28" a="1"/>
  <c r="AE76" i="28" s="1"/>
  <c r="AD76" i="28" s="1"/>
  <c r="AC76" i="28" s="1"/>
  <c r="V76" i="28"/>
  <c r="AY76" i="28" s="1"/>
  <c r="Q76" i="28"/>
  <c r="BA76" i="28" s="1"/>
  <c r="BB76" i="28" s="1"/>
  <c r="AA53" i="12"/>
  <c r="AE53" i="12" a="1"/>
  <c r="AE53" i="12" s="1"/>
  <c r="P53" i="12"/>
  <c r="Z53" i="12"/>
  <c r="AZ53" i="12" s="1"/>
  <c r="U53" i="12"/>
  <c r="V53" i="12"/>
  <c r="AY53" i="12" s="1"/>
  <c r="R53" i="12"/>
  <c r="S53" i="12"/>
  <c r="AB53" i="12"/>
  <c r="Q53" i="12"/>
  <c r="BA53" i="12" s="1"/>
  <c r="BB53" i="12" s="1"/>
  <c r="AD129" i="47"/>
  <c r="AC129" i="47" s="1"/>
  <c r="AD104" i="58"/>
  <c r="AC104" i="58" s="1"/>
  <c r="AS102" i="56"/>
  <c r="AF102" i="56" s="1"/>
  <c r="AD84" i="50"/>
  <c r="AC84" i="50" s="1"/>
  <c r="AS117" i="50"/>
  <c r="AF117" i="50" s="1"/>
  <c r="AS76" i="49"/>
  <c r="AF76" i="49" s="1"/>
  <c r="AD112" i="28"/>
  <c r="AC112" i="28" s="1"/>
  <c r="AD104" i="42"/>
  <c r="AC104" i="42" s="1"/>
  <c r="AD102" i="40"/>
  <c r="AC102" i="40" s="1"/>
  <c r="AD70" i="36"/>
  <c r="AC70" i="36" s="1"/>
  <c r="AD125" i="35"/>
  <c r="AC125" i="35" s="1"/>
  <c r="AD93" i="31"/>
  <c r="AC93" i="31" s="1"/>
  <c r="AD109" i="47"/>
  <c r="AC109" i="47" s="1"/>
  <c r="AS68" i="48"/>
  <c r="AF68" i="48" s="1"/>
  <c r="AI16" i="38" a="1"/>
  <c r="AI16" i="38" s="1"/>
  <c r="AJ16" i="38" s="1"/>
  <c r="AL16" i="38" s="1"/>
  <c r="R89" i="57"/>
  <c r="Q89" i="57"/>
  <c r="BA89" i="57" s="1"/>
  <c r="Z89" i="57"/>
  <c r="AZ89" i="57" s="1"/>
  <c r="P89" i="57"/>
  <c r="Y89" i="57"/>
  <c r="AA89" i="57"/>
  <c r="U89" i="57"/>
  <c r="AB89" i="57"/>
  <c r="AS89" i="57"/>
  <c r="AF89" i="57" s="1"/>
  <c r="W89" i="57"/>
  <c r="S89" i="57"/>
  <c r="V89" i="57"/>
  <c r="AY89" i="57" s="1"/>
  <c r="P86" i="56"/>
  <c r="Y86" i="56"/>
  <c r="U86" i="56"/>
  <c r="AE86" i="56" a="1"/>
  <c r="AE86" i="56" s="1"/>
  <c r="AD86" i="56" s="1"/>
  <c r="AC86" i="56" s="1"/>
  <c r="V86" i="56"/>
  <c r="AY86" i="56" s="1"/>
  <c r="AB86" i="56"/>
  <c r="R86" i="56"/>
  <c r="AA86" i="56"/>
  <c r="Q86" i="56"/>
  <c r="BA86" i="56" s="1"/>
  <c r="BB86" i="56" s="1"/>
  <c r="Z86" i="56"/>
  <c r="AZ86" i="56" s="1"/>
  <c r="W86" i="56"/>
  <c r="W68" i="54"/>
  <c r="Y68" i="54"/>
  <c r="S68" i="54"/>
  <c r="P68" i="54"/>
  <c r="AB68" i="54"/>
  <c r="AA68" i="54"/>
  <c r="R68" i="54"/>
  <c r="Z68" i="54"/>
  <c r="AZ68" i="54" s="1"/>
  <c r="V68" i="54"/>
  <c r="AY68" i="54" s="1"/>
  <c r="U68" i="54"/>
  <c r="Q68" i="54"/>
  <c r="BA68" i="54" s="1"/>
  <c r="BB68" i="54" s="1"/>
  <c r="AE68" i="54" a="1"/>
  <c r="AE68" i="54" s="1"/>
  <c r="W119" i="50"/>
  <c r="Q119" i="50"/>
  <c r="BA119" i="50" s="1"/>
  <c r="BB119" i="50" s="1"/>
  <c r="AE119" i="50" a="1"/>
  <c r="AE119" i="50" s="1"/>
  <c r="AD119" i="50" s="1"/>
  <c r="AC119" i="50" s="1"/>
  <c r="V119" i="50"/>
  <c r="AY119" i="50" s="1"/>
  <c r="AB119" i="50"/>
  <c r="R119" i="50"/>
  <c r="Z119" i="50"/>
  <c r="AZ119" i="50" s="1"/>
  <c r="U119" i="50"/>
  <c r="Y119" i="50"/>
  <c r="S119" i="50"/>
  <c r="U30" i="49"/>
  <c r="AU30" i="49"/>
  <c r="R30" i="49"/>
  <c r="AB30" i="49"/>
  <c r="Q30" i="49"/>
  <c r="BA30" i="49" s="1"/>
  <c r="BB30" i="49" s="1"/>
  <c r="V30" i="49"/>
  <c r="AY30" i="49" s="1"/>
  <c r="Z30" i="49"/>
  <c r="AZ30" i="49" s="1"/>
  <c r="Y30" i="49"/>
  <c r="AE30" i="49" a="1"/>
  <c r="AE30" i="49" s="1"/>
  <c r="S30" i="49"/>
  <c r="AB126" i="47"/>
  <c r="AA126" i="47"/>
  <c r="Z126" i="47"/>
  <c r="AZ126" i="47" s="1"/>
  <c r="Y126" i="47"/>
  <c r="Q126" i="47"/>
  <c r="BA126" i="47" s="1"/>
  <c r="BB126" i="47" s="1"/>
  <c r="W126" i="47"/>
  <c r="AE126" i="47" a="1"/>
  <c r="AE126" i="47" s="1"/>
  <c r="AD126" i="47" s="1"/>
  <c r="AC126" i="47" s="1"/>
  <c r="U126" i="47"/>
  <c r="R98" i="43"/>
  <c r="AS98" i="43"/>
  <c r="AF98" i="43" s="1"/>
  <c r="AB98" i="43"/>
  <c r="P98" i="43"/>
  <c r="AA98" i="43"/>
  <c r="Y98" i="43"/>
  <c r="W98" i="43"/>
  <c r="S98" i="43"/>
  <c r="U98" i="43"/>
  <c r="Z98" i="43"/>
  <c r="AZ98" i="43" s="1"/>
  <c r="V98" i="43"/>
  <c r="AY98" i="43" s="1"/>
  <c r="Q98" i="43"/>
  <c r="BA98" i="43" s="1"/>
  <c r="Q72" i="42"/>
  <c r="BA72" i="42" s="1"/>
  <c r="BB72" i="42" s="1"/>
  <c r="V72" i="42"/>
  <c r="AY72" i="42" s="1"/>
  <c r="AA72" i="42"/>
  <c r="W72" i="42"/>
  <c r="S72" i="42"/>
  <c r="U72" i="42"/>
  <c r="AB72" i="42"/>
  <c r="R72" i="42"/>
  <c r="P72" i="42"/>
  <c r="AE72" i="42" a="1"/>
  <c r="AE72" i="42" s="1"/>
  <c r="Z72" i="42"/>
  <c r="AZ72" i="42" s="1"/>
  <c r="Y72" i="42"/>
  <c r="R97" i="40"/>
  <c r="AA97" i="40"/>
  <c r="Q97" i="40"/>
  <c r="BA97" i="40" s="1"/>
  <c r="Z97" i="40"/>
  <c r="AZ97" i="40" s="1"/>
  <c r="S97" i="40"/>
  <c r="V97" i="40"/>
  <c r="AY97" i="40" s="1"/>
  <c r="AB97" i="40"/>
  <c r="P97" i="40"/>
  <c r="AS97" i="40"/>
  <c r="AF97" i="40" s="1"/>
  <c r="Y97" i="40"/>
  <c r="P121" i="39"/>
  <c r="AS121" i="39"/>
  <c r="AF121" i="39" s="1"/>
  <c r="R121" i="39"/>
  <c r="Z121" i="39"/>
  <c r="AZ121" i="39" s="1"/>
  <c r="BB121" i="39" s="1"/>
  <c r="AA121" i="39"/>
  <c r="Q121" i="39"/>
  <c r="BA121" i="39" s="1"/>
  <c r="Y121" i="39"/>
  <c r="U121" i="39"/>
  <c r="Q110" i="58"/>
  <c r="BA110" i="58" s="1"/>
  <c r="P110" i="58"/>
  <c r="AS110" i="58"/>
  <c r="AF110" i="58" s="1"/>
  <c r="AB110" i="58"/>
  <c r="Y110" i="58"/>
  <c r="AA110" i="58"/>
  <c r="U110" i="58"/>
  <c r="Z110" i="58"/>
  <c r="AZ110" i="58" s="1"/>
  <c r="S110" i="58"/>
  <c r="W110" i="58"/>
  <c r="V110" i="58"/>
  <c r="AY110" i="58" s="1"/>
  <c r="R110" i="58"/>
  <c r="U84" i="56"/>
  <c r="V84" i="56"/>
  <c r="AY84" i="56" s="1"/>
  <c r="Z84" i="56"/>
  <c r="AZ84" i="56" s="1"/>
  <c r="AE84" i="56" a="1"/>
  <c r="AE84" i="56" s="1"/>
  <c r="AD84" i="56" s="1"/>
  <c r="AC84" i="56" s="1"/>
  <c r="R84" i="56"/>
  <c r="Q84" i="56"/>
  <c r="BA84" i="56" s="1"/>
  <c r="BB84" i="56" s="1"/>
  <c r="AB84" i="56"/>
  <c r="P84" i="56"/>
  <c r="Y84" i="56"/>
  <c r="AA84" i="56"/>
  <c r="S84" i="56"/>
  <c r="W84" i="56"/>
  <c r="Z90" i="55"/>
  <c r="AZ90" i="55" s="1"/>
  <c r="Y90" i="55"/>
  <c r="W90" i="55"/>
  <c r="V90" i="55"/>
  <c r="AY90" i="55" s="1"/>
  <c r="P90" i="55"/>
  <c r="U90" i="55"/>
  <c r="AB90" i="55"/>
  <c r="S90" i="55"/>
  <c r="AE90" i="55" a="1"/>
  <c r="AE90" i="55" s="1"/>
  <c r="AD90" i="55" s="1"/>
  <c r="AC90" i="55" s="1"/>
  <c r="AA90" i="55"/>
  <c r="R90" i="55"/>
  <c r="Q90" i="55"/>
  <c r="BA90" i="55" s="1"/>
  <c r="BB90" i="55" s="1"/>
  <c r="U46" i="54"/>
  <c r="Q46" i="54"/>
  <c r="BA46" i="54" s="1"/>
  <c r="V46" i="54"/>
  <c r="AY46" i="54" s="1"/>
  <c r="AU46" i="54"/>
  <c r="W46" i="54"/>
  <c r="Y46" i="54"/>
  <c r="AA46" i="54"/>
  <c r="S46" i="54"/>
  <c r="AB46" i="54"/>
  <c r="R46" i="54"/>
  <c r="Z46" i="54"/>
  <c r="AZ46" i="54" s="1"/>
  <c r="P46" i="54"/>
  <c r="AE94" i="51" a="1"/>
  <c r="AE94" i="51" s="1"/>
  <c r="Z94" i="51"/>
  <c r="AZ94" i="51" s="1"/>
  <c r="P94" i="51"/>
  <c r="W94" i="51"/>
  <c r="Q94" i="51"/>
  <c r="BA94" i="51" s="1"/>
  <c r="BB94" i="51" s="1"/>
  <c r="V94" i="51"/>
  <c r="AY94" i="51" s="1"/>
  <c r="U94" i="51"/>
  <c r="R94" i="51"/>
  <c r="AB94" i="51"/>
  <c r="Y94" i="51"/>
  <c r="AA94" i="51"/>
  <c r="R113" i="50"/>
  <c r="S113" i="50"/>
  <c r="Q113" i="50"/>
  <c r="BA113" i="50" s="1"/>
  <c r="Z113" i="50"/>
  <c r="AZ113" i="50" s="1"/>
  <c r="BB113" i="50" s="1"/>
  <c r="AS113" i="50"/>
  <c r="AF113" i="50" s="1"/>
  <c r="P113" i="50"/>
  <c r="W113" i="50"/>
  <c r="AA113" i="50"/>
  <c r="V113" i="50"/>
  <c r="AY113" i="50" s="1"/>
  <c r="Y113" i="50"/>
  <c r="AB113" i="50"/>
  <c r="U113" i="50"/>
  <c r="AB19" i="50"/>
  <c r="Q19" i="50"/>
  <c r="BA19" i="50" s="1"/>
  <c r="BB19" i="50" s="1"/>
  <c r="V19" i="50"/>
  <c r="AY19" i="50" s="1"/>
  <c r="U19" i="50"/>
  <c r="S19" i="50"/>
  <c r="Z19" i="50"/>
  <c r="AZ19" i="50" s="1"/>
  <c r="R19" i="50"/>
  <c r="Y19" i="50"/>
  <c r="P19" i="50"/>
  <c r="W19" i="50"/>
  <c r="AA19" i="50"/>
  <c r="AU19" i="50"/>
  <c r="AV104" i="50" s="1"/>
  <c r="AE19" i="50" a="1"/>
  <c r="AE19" i="50" s="1"/>
  <c r="Z114" i="43"/>
  <c r="AZ114" i="43" s="1"/>
  <c r="U114" i="43"/>
  <c r="S114" i="43"/>
  <c r="R114" i="43"/>
  <c r="Y114" i="43"/>
  <c r="AB114" i="43"/>
  <c r="AS114" i="43"/>
  <c r="AF114" i="43" s="1"/>
  <c r="V114" i="43"/>
  <c r="AY114" i="43" s="1"/>
  <c r="AA114" i="43"/>
  <c r="Q114" i="43"/>
  <c r="BA114" i="43" s="1"/>
  <c r="V114" i="40"/>
  <c r="AY114" i="40" s="1"/>
  <c r="S114" i="40"/>
  <c r="AE114" i="40" a="1"/>
  <c r="AE114" i="40" s="1"/>
  <c r="AD114" i="40" s="1"/>
  <c r="AC114" i="40" s="1"/>
  <c r="R114" i="40"/>
  <c r="AA114" i="40"/>
  <c r="Q114" i="40"/>
  <c r="BA114" i="40" s="1"/>
  <c r="BB114" i="40" s="1"/>
  <c r="Y114" i="40"/>
  <c r="P114" i="40"/>
  <c r="Z114" i="40"/>
  <c r="AZ114" i="40" s="1"/>
  <c r="U114" i="40"/>
  <c r="W114" i="40"/>
  <c r="AB114" i="40"/>
  <c r="AB79" i="39"/>
  <c r="P79" i="39"/>
  <c r="AE79" i="39" a="1"/>
  <c r="AE79" i="39" s="1"/>
  <c r="AD79" i="39" s="1"/>
  <c r="AC79" i="39" s="1"/>
  <c r="AA79" i="39"/>
  <c r="V79" i="39"/>
  <c r="AY79" i="39" s="1"/>
  <c r="Q79" i="39"/>
  <c r="BA79" i="39" s="1"/>
  <c r="BB79" i="39" s="1"/>
  <c r="Y79" i="39"/>
  <c r="R79" i="39"/>
  <c r="Z79" i="39"/>
  <c r="AZ79" i="39" s="1"/>
  <c r="W79" i="39"/>
  <c r="U79" i="39"/>
  <c r="S79" i="39"/>
  <c r="W120" i="38"/>
  <c r="AB120" i="38"/>
  <c r="R120" i="38"/>
  <c r="V120" i="38"/>
  <c r="AY120" i="38" s="1"/>
  <c r="AA120" i="38"/>
  <c r="Y120" i="38"/>
  <c r="Z120" i="38"/>
  <c r="AZ120" i="38" s="1"/>
  <c r="P120" i="38"/>
  <c r="U120" i="38"/>
  <c r="S120" i="38"/>
  <c r="Q120" i="38"/>
  <c r="BA120" i="38" s="1"/>
  <c r="BB120" i="38" s="1"/>
  <c r="AE120" i="38" a="1"/>
  <c r="AE120" i="38" s="1"/>
  <c r="Q104" i="47"/>
  <c r="BA104" i="47" s="1"/>
  <c r="AB104" i="47"/>
  <c r="AA104" i="47"/>
  <c r="P104" i="47"/>
  <c r="W104" i="47"/>
  <c r="V104" i="47"/>
  <c r="AY104" i="47" s="1"/>
  <c r="Y104" i="47"/>
  <c r="AS104" i="47"/>
  <c r="AF104" i="47" s="1"/>
  <c r="S104" i="47"/>
  <c r="U104" i="47"/>
  <c r="Z104" i="47"/>
  <c r="AZ104" i="47" s="1"/>
  <c r="R104" i="47"/>
  <c r="S107" i="43"/>
  <c r="Y107" i="43"/>
  <c r="AA107" i="43"/>
  <c r="U67" i="39"/>
  <c r="Z67" i="39"/>
  <c r="AZ67" i="39" s="1"/>
  <c r="AB67" i="39"/>
  <c r="AA67" i="39"/>
  <c r="W67" i="39"/>
  <c r="Y67" i="39"/>
  <c r="Q67" i="39"/>
  <c r="BA67" i="39" s="1"/>
  <c r="V67" i="39"/>
  <c r="AY67" i="39" s="1"/>
  <c r="S67" i="39"/>
  <c r="R67" i="39"/>
  <c r="AS67" i="39"/>
  <c r="AF67" i="39" s="1"/>
  <c r="P67" i="39"/>
  <c r="Z113" i="45"/>
  <c r="AZ113" i="45" s="1"/>
  <c r="W113" i="45"/>
  <c r="AE113" i="45" a="1"/>
  <c r="AE113" i="45" s="1"/>
  <c r="AD113" i="45" s="1"/>
  <c r="AC113" i="45" s="1"/>
  <c r="R113" i="45"/>
  <c r="P113" i="45"/>
  <c r="V113" i="45"/>
  <c r="AY113" i="45" s="1"/>
  <c r="AB113" i="45"/>
  <c r="U113" i="45"/>
  <c r="Y113" i="45"/>
  <c r="S113" i="45"/>
  <c r="AA113" i="45"/>
  <c r="Q113" i="45"/>
  <c r="BA113" i="45" s="1"/>
  <c r="BB113" i="45" s="1"/>
  <c r="Y75" i="42"/>
  <c r="W75" i="42"/>
  <c r="U75" i="42"/>
  <c r="V75" i="42"/>
  <c r="AY75" i="42" s="1"/>
  <c r="R75" i="42"/>
  <c r="AA75" i="42"/>
  <c r="Q75" i="42"/>
  <c r="BA75" i="42" s="1"/>
  <c r="Z75" i="42"/>
  <c r="AZ75" i="42" s="1"/>
  <c r="AS75" i="42"/>
  <c r="AF75" i="42" s="1"/>
  <c r="P75" i="42"/>
  <c r="S83" i="41"/>
  <c r="U83" i="41"/>
  <c r="R83" i="41"/>
  <c r="Y83" i="41"/>
  <c r="AS83" i="41"/>
  <c r="AF83" i="41" s="1"/>
  <c r="V83" i="41"/>
  <c r="AY83" i="41" s="1"/>
  <c r="AA83" i="41"/>
  <c r="Q83" i="41"/>
  <c r="BA83" i="41" s="1"/>
  <c r="W83" i="41"/>
  <c r="P83" i="41"/>
  <c r="AB83" i="41"/>
  <c r="Z83" i="41"/>
  <c r="AZ83" i="41" s="1"/>
  <c r="W72" i="50"/>
  <c r="AA72" i="50"/>
  <c r="Q72" i="50"/>
  <c r="BA72" i="50" s="1"/>
  <c r="BB72" i="50" s="1"/>
  <c r="V72" i="50"/>
  <c r="AY72" i="50" s="1"/>
  <c r="Y72" i="50"/>
  <c r="AE72" i="50" a="1"/>
  <c r="AE72" i="50" s="1"/>
  <c r="AD72" i="50" s="1"/>
  <c r="AC72" i="50" s="1"/>
  <c r="Z72" i="50"/>
  <c r="AZ72" i="50" s="1"/>
  <c r="P72" i="50"/>
  <c r="U72" i="50"/>
  <c r="Y98" i="47"/>
  <c r="Z98" i="47"/>
  <c r="AZ98" i="47" s="1"/>
  <c r="BB98" i="47" s="1"/>
  <c r="Y76" i="42"/>
  <c r="U76" i="42"/>
  <c r="V76" i="42"/>
  <c r="AY76" i="42" s="1"/>
  <c r="Z76" i="42"/>
  <c r="AZ76" i="42" s="1"/>
  <c r="AA76" i="42"/>
  <c r="AS76" i="42"/>
  <c r="AF76" i="42" s="1"/>
  <c r="P76" i="42"/>
  <c r="AB76" i="42"/>
  <c r="R76" i="42"/>
  <c r="P106" i="58"/>
  <c r="S106" i="58"/>
  <c r="AB106" i="58"/>
  <c r="AS106" i="58"/>
  <c r="AF106" i="58" s="1"/>
  <c r="Y106" i="58"/>
  <c r="Z106" i="58"/>
  <c r="AZ106" i="58" s="1"/>
  <c r="R106" i="58"/>
  <c r="V106" i="58"/>
  <c r="AY106" i="58" s="1"/>
  <c r="Q106" i="58"/>
  <c r="BA106" i="58" s="1"/>
  <c r="AA106" i="58"/>
  <c r="W106" i="58"/>
  <c r="U106" i="58"/>
  <c r="U126" i="54"/>
  <c r="S126" i="54"/>
  <c r="R126" i="54"/>
  <c r="AS126" i="54"/>
  <c r="AF126" i="54" s="1"/>
  <c r="Z126" i="54"/>
  <c r="AZ126" i="54" s="1"/>
  <c r="Q126" i="54"/>
  <c r="BA126" i="54" s="1"/>
  <c r="P126" i="54"/>
  <c r="AB126" i="54"/>
  <c r="Y126" i="54"/>
  <c r="W126" i="54"/>
  <c r="V126" i="54"/>
  <c r="AY126" i="54" s="1"/>
  <c r="Y81" i="50"/>
  <c r="R81" i="50"/>
  <c r="W81" i="50"/>
  <c r="P81" i="50"/>
  <c r="Q81" i="50"/>
  <c r="BA81" i="50" s="1"/>
  <c r="AA81" i="50"/>
  <c r="U81" i="50"/>
  <c r="AS81" i="50"/>
  <c r="AF81" i="50" s="1"/>
  <c r="V81" i="50"/>
  <c r="AY81" i="50" s="1"/>
  <c r="S81" i="50"/>
  <c r="Z81" i="50"/>
  <c r="AZ81" i="50" s="1"/>
  <c r="AB81" i="50"/>
  <c r="Z95" i="43"/>
  <c r="AZ95" i="43" s="1"/>
  <c r="AE95" i="43" a="1"/>
  <c r="AE95" i="43" s="1"/>
  <c r="AD95" i="43" s="1"/>
  <c r="AC95" i="43" s="1"/>
  <c r="R95" i="43"/>
  <c r="P95" i="43"/>
  <c r="V95" i="43"/>
  <c r="AY95" i="43" s="1"/>
  <c r="S95" i="43"/>
  <c r="AB95" i="43"/>
  <c r="U95" i="43"/>
  <c r="Q95" i="43"/>
  <c r="BA95" i="43" s="1"/>
  <c r="BB95" i="43" s="1"/>
  <c r="Y95" i="43"/>
  <c r="W95" i="43"/>
  <c r="AA95" i="43"/>
  <c r="P93" i="41"/>
  <c r="AB93" i="41"/>
  <c r="S93" i="41"/>
  <c r="R93" i="41"/>
  <c r="U93" i="41"/>
  <c r="AE93" i="41" a="1"/>
  <c r="AE93" i="41" s="1"/>
  <c r="AD93" i="41" s="1"/>
  <c r="AC93" i="41" s="1"/>
  <c r="V93" i="41"/>
  <c r="AY93" i="41" s="1"/>
  <c r="AA93" i="41"/>
  <c r="Q93" i="41"/>
  <c r="BA93" i="41" s="1"/>
  <c r="BB93" i="41" s="1"/>
  <c r="Y93" i="41"/>
  <c r="W93" i="41"/>
  <c r="Z93" i="41"/>
  <c r="AZ93" i="41" s="1"/>
  <c r="AS75" i="58"/>
  <c r="AF75" i="58" s="1"/>
  <c r="Q75" i="58"/>
  <c r="BA75" i="58" s="1"/>
  <c r="W75" i="58"/>
  <c r="U75" i="58"/>
  <c r="AB75" i="58"/>
  <c r="S75" i="58"/>
  <c r="AA75" i="58"/>
  <c r="Z75" i="58"/>
  <c r="AZ75" i="58" s="1"/>
  <c r="P75" i="58"/>
  <c r="Y75" i="58"/>
  <c r="V75" i="58"/>
  <c r="AY75" i="58" s="1"/>
  <c r="R75" i="58"/>
  <c r="Y128" i="57"/>
  <c r="AB128" i="57"/>
  <c r="R128" i="57"/>
  <c r="W128" i="57"/>
  <c r="AA128" i="57"/>
  <c r="AE128" i="57" a="1"/>
  <c r="AE128" i="57" s="1"/>
  <c r="AD128" i="57" s="1"/>
  <c r="AC128" i="57" s="1"/>
  <c r="Q128" i="57"/>
  <c r="BA128" i="57" s="1"/>
  <c r="BB128" i="57" s="1"/>
  <c r="Z128" i="57"/>
  <c r="AZ128" i="57" s="1"/>
  <c r="V128" i="57"/>
  <c r="AY128" i="57" s="1"/>
  <c r="P128" i="57"/>
  <c r="U128" i="57"/>
  <c r="S128" i="57"/>
  <c r="Y89" i="55"/>
  <c r="W89" i="55"/>
  <c r="Q89" i="55"/>
  <c r="BA89" i="55" s="1"/>
  <c r="V89" i="55"/>
  <c r="AY89" i="55" s="1"/>
  <c r="AA89" i="55"/>
  <c r="U89" i="55"/>
  <c r="AB89" i="55"/>
  <c r="AS89" i="55"/>
  <c r="AF89" i="55" s="1"/>
  <c r="R89" i="55"/>
  <c r="Z89" i="55"/>
  <c r="AZ89" i="55" s="1"/>
  <c r="BB89" i="55" s="1"/>
  <c r="Y6" i="55"/>
  <c r="V6" i="55"/>
  <c r="AY6" i="55" s="1"/>
  <c r="AB6" i="55"/>
  <c r="S6" i="55"/>
  <c r="AA6" i="55"/>
  <c r="AU6" i="55"/>
  <c r="U6" i="55"/>
  <c r="W6" i="55"/>
  <c r="Q6" i="55"/>
  <c r="BA6" i="55" s="1"/>
  <c r="Z6" i="55"/>
  <c r="AZ6" i="55" s="1"/>
  <c r="R6" i="55"/>
  <c r="P6" i="55"/>
  <c r="W44" i="54"/>
  <c r="Z44" i="54"/>
  <c r="AZ44" i="54" s="1"/>
  <c r="AA44" i="54"/>
  <c r="AB44" i="54"/>
  <c r="Y44" i="54"/>
  <c r="Q44" i="54"/>
  <c r="BA44" i="54" s="1"/>
  <c r="R44" i="54"/>
  <c r="AU44" i="54"/>
  <c r="V44" i="54"/>
  <c r="AY44" i="54" s="1"/>
  <c r="U44" i="54"/>
  <c r="S44" i="54"/>
  <c r="P44" i="54"/>
  <c r="W85" i="53"/>
  <c r="U85" i="53"/>
  <c r="R85" i="53"/>
  <c r="AB85" i="53"/>
  <c r="Z85" i="53"/>
  <c r="AZ85" i="53" s="1"/>
  <c r="AA85" i="53"/>
  <c r="Q85" i="53"/>
  <c r="BA85" i="53" s="1"/>
  <c r="V85" i="53"/>
  <c r="AY85" i="53" s="1"/>
  <c r="P85" i="53"/>
  <c r="Y85" i="53"/>
  <c r="AS85" i="53"/>
  <c r="AF85" i="53" s="1"/>
  <c r="S85" i="53"/>
  <c r="Y66" i="52"/>
  <c r="R66" i="52"/>
  <c r="W66" i="52"/>
  <c r="Q66" i="52"/>
  <c r="BA66" i="52" s="1"/>
  <c r="BB66" i="52" s="1"/>
  <c r="AE66" i="52" a="1"/>
  <c r="AE66" i="52" s="1"/>
  <c r="AD66" i="52" s="1"/>
  <c r="AC66" i="52" s="1"/>
  <c r="V66" i="52"/>
  <c r="AY66" i="52" s="1"/>
  <c r="AB66" i="52"/>
  <c r="AA66" i="52"/>
  <c r="U66" i="52"/>
  <c r="S66" i="52"/>
  <c r="Z66" i="52"/>
  <c r="AZ66" i="52" s="1"/>
  <c r="P66" i="52"/>
  <c r="Q93" i="50"/>
  <c r="BA93" i="50" s="1"/>
  <c r="AS93" i="50"/>
  <c r="AF93" i="50" s="1"/>
  <c r="AB93" i="50"/>
  <c r="AA93" i="50"/>
  <c r="V93" i="50"/>
  <c r="AY93" i="50" s="1"/>
  <c r="Z93" i="50"/>
  <c r="AZ93" i="50" s="1"/>
  <c r="Y93" i="50"/>
  <c r="P93" i="50"/>
  <c r="U93" i="50"/>
  <c r="W93" i="50"/>
  <c r="S93" i="50"/>
  <c r="R93" i="50"/>
  <c r="U30" i="50"/>
  <c r="AB30" i="50"/>
  <c r="AU30" i="50"/>
  <c r="Y30" i="50"/>
  <c r="S30" i="50"/>
  <c r="W30" i="50"/>
  <c r="AA30" i="50"/>
  <c r="R30" i="50"/>
  <c r="Q30" i="50"/>
  <c r="BA30" i="50" s="1"/>
  <c r="Z30" i="50"/>
  <c r="AZ30" i="50" s="1"/>
  <c r="P30" i="50"/>
  <c r="V30" i="50"/>
  <c r="AY30" i="50" s="1"/>
  <c r="Z41" i="49"/>
  <c r="AZ41" i="49" s="1"/>
  <c r="P41" i="49"/>
  <c r="S41" i="49"/>
  <c r="AB41" i="49"/>
  <c r="Q41" i="49"/>
  <c r="BA41" i="49" s="1"/>
  <c r="R41" i="49"/>
  <c r="AU41" i="49"/>
  <c r="AV16" i="49" s="1"/>
  <c r="Y41" i="49"/>
  <c r="V41" i="49"/>
  <c r="AY41" i="49" s="1"/>
  <c r="BB41" i="49" s="1"/>
  <c r="AA41" i="49"/>
  <c r="U41" i="49"/>
  <c r="W41" i="49"/>
  <c r="P111" i="44"/>
  <c r="Q111" i="44"/>
  <c r="BA111" i="44" s="1"/>
  <c r="AS111" i="44"/>
  <c r="AF111" i="44" s="1"/>
  <c r="R111" i="44"/>
  <c r="S111" i="44"/>
  <c r="Q74" i="43"/>
  <c r="BA74" i="43" s="1"/>
  <c r="BB74" i="43" s="1"/>
  <c r="P74" i="43"/>
  <c r="AB74" i="43"/>
  <c r="AA74" i="43"/>
  <c r="Y74" i="43"/>
  <c r="U74" i="43"/>
  <c r="W74" i="43"/>
  <c r="R74" i="43"/>
  <c r="V74" i="43"/>
  <c r="AY74" i="43" s="1"/>
  <c r="Z74" i="43"/>
  <c r="AZ74" i="43" s="1"/>
  <c r="AE74" i="43" a="1"/>
  <c r="AE74" i="43" s="1"/>
  <c r="AD74" i="43" s="1"/>
  <c r="AC74" i="43" s="1"/>
  <c r="S74" i="43"/>
  <c r="W16" i="59"/>
  <c r="U16" i="59"/>
  <c r="R16" i="59"/>
  <c r="AU16" i="59"/>
  <c r="AA16" i="59"/>
  <c r="P16" i="59"/>
  <c r="S16" i="59"/>
  <c r="AE16" i="59" a="1"/>
  <c r="AE16" i="59" s="1"/>
  <c r="Y16" i="59"/>
  <c r="Z16" i="59"/>
  <c r="AZ16" i="59" s="1"/>
  <c r="V16" i="59"/>
  <c r="AY16" i="59" s="1"/>
  <c r="AB16" i="59"/>
  <c r="Q16" i="59"/>
  <c r="BA16" i="59" s="1"/>
  <c r="BB16" i="59" s="1"/>
  <c r="AE125" i="47" a="1"/>
  <c r="AE125" i="47" s="1"/>
  <c r="AD125" i="47" s="1"/>
  <c r="AC125" i="47" s="1"/>
  <c r="AB125" i="47"/>
  <c r="U125" i="47"/>
  <c r="AA125" i="47"/>
  <c r="Y125" i="47"/>
  <c r="W125" i="47"/>
  <c r="R101" i="41"/>
  <c r="P101" i="41"/>
  <c r="V101" i="41"/>
  <c r="AY101" i="41" s="1"/>
  <c r="S101" i="41"/>
  <c r="AS101" i="41"/>
  <c r="AF101" i="41" s="1"/>
  <c r="Y101" i="41"/>
  <c r="U101" i="41"/>
  <c r="Z101" i="41"/>
  <c r="AZ101" i="41" s="1"/>
  <c r="Q101" i="41"/>
  <c r="BA101" i="41" s="1"/>
  <c r="AB101" i="41"/>
  <c r="W101" i="41"/>
  <c r="AA101" i="41"/>
  <c r="V75" i="37"/>
  <c r="AY75" i="37" s="1"/>
  <c r="Z75" i="37"/>
  <c r="AZ75" i="37" s="1"/>
  <c r="U75" i="37"/>
  <c r="AB75" i="37"/>
  <c r="Y75" i="37"/>
  <c r="W75" i="37"/>
  <c r="S75" i="37"/>
  <c r="AE75" i="37" a="1"/>
  <c r="AE75" i="37" s="1"/>
  <c r="AD75" i="37" s="1"/>
  <c r="AC75" i="37" s="1"/>
  <c r="P75" i="37"/>
  <c r="Q75" i="37"/>
  <c r="BA75" i="37" s="1"/>
  <c r="BB75" i="37" s="1"/>
  <c r="S33" i="33"/>
  <c r="W33" i="33"/>
  <c r="S110" i="33"/>
  <c r="Z110" i="33"/>
  <c r="AZ110" i="33" s="1"/>
  <c r="R110" i="33"/>
  <c r="P110" i="33"/>
  <c r="Q110" i="33"/>
  <c r="BA110" i="33" s="1"/>
  <c r="BB110" i="33" s="1"/>
  <c r="Y110" i="33"/>
  <c r="AE110" i="33" a="1"/>
  <c r="AE110" i="33" s="1"/>
  <c r="AD110" i="33" s="1"/>
  <c r="AC110" i="33" s="1"/>
  <c r="W110" i="33"/>
  <c r="U110" i="33"/>
  <c r="AB110" i="33"/>
  <c r="AA110" i="33"/>
  <c r="V110" i="33"/>
  <c r="AY110" i="33" s="1"/>
  <c r="P95" i="32"/>
  <c r="AA95" i="32"/>
  <c r="AS95" i="32"/>
  <c r="AF95" i="32" s="1"/>
  <c r="AS69" i="31"/>
  <c r="AF69" i="31" s="1"/>
  <c r="R69" i="31"/>
  <c r="W69" i="31"/>
  <c r="Y69" i="31"/>
  <c r="V69" i="31"/>
  <c r="AY69" i="31" s="1"/>
  <c r="AA69" i="31"/>
  <c r="U69" i="31"/>
  <c r="P69" i="31"/>
  <c r="Z69" i="31"/>
  <c r="AZ69" i="31" s="1"/>
  <c r="S69" i="31"/>
  <c r="AB69" i="31"/>
  <c r="Q69" i="31"/>
  <c r="BA69" i="31" s="1"/>
  <c r="Q77" i="28"/>
  <c r="BA77" i="28" s="1"/>
  <c r="BB77" i="28" s="1"/>
  <c r="Y77" i="28"/>
  <c r="S68" i="37"/>
  <c r="Q68" i="37"/>
  <c r="BA68" i="37" s="1"/>
  <c r="P68" i="37"/>
  <c r="V68" i="37"/>
  <c r="AY68" i="37" s="1"/>
  <c r="U68" i="37"/>
  <c r="Y68" i="37"/>
  <c r="AA68" i="37"/>
  <c r="AB68" i="37"/>
  <c r="W68" i="37"/>
  <c r="AS68" i="37"/>
  <c r="AF68" i="37" s="1"/>
  <c r="R68" i="37"/>
  <c r="Z68" i="37"/>
  <c r="AZ68" i="37" s="1"/>
  <c r="S25" i="35"/>
  <c r="Q25" i="35"/>
  <c r="BA25" i="35" s="1"/>
  <c r="R25" i="35"/>
  <c r="P25" i="35"/>
  <c r="AU25" i="35"/>
  <c r="AV11" i="35" s="1"/>
  <c r="Z101" i="35"/>
  <c r="AZ101" i="35" s="1"/>
  <c r="AS101" i="35"/>
  <c r="AF101" i="35" s="1"/>
  <c r="P101" i="35"/>
  <c r="S101" i="35"/>
  <c r="Y101" i="35"/>
  <c r="R101" i="35"/>
  <c r="Q101" i="35"/>
  <c r="BA101" i="35" s="1"/>
  <c r="AB101" i="35"/>
  <c r="AA101" i="35"/>
  <c r="U101" i="35"/>
  <c r="W101" i="35"/>
  <c r="V101" i="35"/>
  <c r="AY101" i="35" s="1"/>
  <c r="P60" i="32"/>
  <c r="R60" i="32"/>
  <c r="AU60" i="32"/>
  <c r="Q60" i="32"/>
  <c r="BA60" i="32" s="1"/>
  <c r="S60" i="32"/>
  <c r="P7" i="31"/>
  <c r="AU7" i="31"/>
  <c r="W7" i="31"/>
  <c r="S7" i="31"/>
  <c r="V7" i="31"/>
  <c r="AY7" i="31" s="1"/>
  <c r="AB7" i="31"/>
  <c r="R7" i="31"/>
  <c r="Q7" i="31"/>
  <c r="BA7" i="31" s="1"/>
  <c r="Y7" i="31"/>
  <c r="Z7" i="31"/>
  <c r="AZ7" i="31" s="1"/>
  <c r="U7" i="31"/>
  <c r="AA7" i="31"/>
  <c r="R96" i="30"/>
  <c r="AB96" i="30"/>
  <c r="Y96" i="30"/>
  <c r="P96" i="30"/>
  <c r="V96" i="30"/>
  <c r="AY96" i="30" s="1"/>
  <c r="AS96" i="30"/>
  <c r="AF96" i="30" s="1"/>
  <c r="S96" i="30"/>
  <c r="U96" i="30"/>
  <c r="Z96" i="30"/>
  <c r="AZ96" i="30" s="1"/>
  <c r="AA96" i="30"/>
  <c r="W96" i="30"/>
  <c r="Q96" i="30"/>
  <c r="BA96" i="30" s="1"/>
  <c r="AB123" i="42"/>
  <c r="Y121" i="36"/>
  <c r="W121" i="36"/>
  <c r="AE121" i="36" a="1"/>
  <c r="AE121" i="36" s="1"/>
  <c r="AD121" i="36" s="1"/>
  <c r="AC121" i="36" s="1"/>
  <c r="U121" i="36"/>
  <c r="AB121" i="36"/>
  <c r="AA121" i="36"/>
  <c r="Z121" i="36"/>
  <c r="AZ121" i="36" s="1"/>
  <c r="P126" i="32"/>
  <c r="R126" i="32"/>
  <c r="AS126" i="32"/>
  <c r="AF126" i="32" s="1"/>
  <c r="Z126" i="32"/>
  <c r="AZ126" i="32" s="1"/>
  <c r="S126" i="32"/>
  <c r="V126" i="32"/>
  <c r="AY126" i="32" s="1"/>
  <c r="AA126" i="32"/>
  <c r="U126" i="32"/>
  <c r="AB126" i="32"/>
  <c r="Q126" i="32"/>
  <c r="BA126" i="32" s="1"/>
  <c r="Q71" i="31"/>
  <c r="BA71" i="31" s="1"/>
  <c r="AB71" i="31"/>
  <c r="AA71" i="31"/>
  <c r="S71" i="31"/>
  <c r="Z71" i="31"/>
  <c r="AZ71" i="31" s="1"/>
  <c r="P71" i="31"/>
  <c r="AS71" i="31"/>
  <c r="AF71" i="31" s="1"/>
  <c r="W71" i="31"/>
  <c r="V71" i="31"/>
  <c r="AY71" i="31" s="1"/>
  <c r="U71" i="31"/>
  <c r="R71" i="31"/>
  <c r="P19" i="28"/>
  <c r="S19" i="28"/>
  <c r="AU19" i="28"/>
  <c r="R19" i="28"/>
  <c r="Y116" i="28"/>
  <c r="S116" i="28"/>
  <c r="Z116" i="28"/>
  <c r="AZ116" i="28" s="1"/>
  <c r="BB116" i="28" s="1"/>
  <c r="P116" i="28"/>
  <c r="U116" i="28"/>
  <c r="W63" i="35"/>
  <c r="U63" i="35"/>
  <c r="AU63" i="35"/>
  <c r="AV123" i="35" s="1"/>
  <c r="AA63" i="35"/>
  <c r="Z63" i="35"/>
  <c r="AZ63" i="35" s="1"/>
  <c r="AB63" i="35"/>
  <c r="R63" i="35"/>
  <c r="Y63" i="35"/>
  <c r="Q63" i="35"/>
  <c r="BA63" i="35" s="1"/>
  <c r="BB63" i="35" s="1"/>
  <c r="AE63" i="35" a="1"/>
  <c r="AE63" i="35" s="1"/>
  <c r="Y25" i="30"/>
  <c r="U25" i="30"/>
  <c r="AU25" i="30"/>
  <c r="AV116" i="30" s="1"/>
  <c r="AB25" i="30"/>
  <c r="W25" i="30"/>
  <c r="Z25" i="30"/>
  <c r="AZ25" i="30" s="1"/>
  <c r="AA25" i="30"/>
  <c r="V87" i="28"/>
  <c r="AY87" i="28" s="1"/>
  <c r="Q87" i="28"/>
  <c r="BA87" i="28" s="1"/>
  <c r="Y87" i="28"/>
  <c r="U87" i="28"/>
  <c r="W87" i="28"/>
  <c r="AA87" i="28"/>
  <c r="AB87" i="28"/>
  <c r="P87" i="28"/>
  <c r="Z87" i="28"/>
  <c r="AZ87" i="28" s="1"/>
  <c r="S87" i="28"/>
  <c r="R87" i="28"/>
  <c r="AA56" i="12"/>
  <c r="U56" i="12"/>
  <c r="AB81" i="39"/>
  <c r="W81" i="39"/>
  <c r="AA81" i="39"/>
  <c r="R81" i="39"/>
  <c r="U81" i="39"/>
  <c r="AE81" i="39" a="1"/>
  <c r="AE81" i="39" s="1"/>
  <c r="AD81" i="39" s="1"/>
  <c r="AC81" i="39" s="1"/>
  <c r="Y81" i="39"/>
  <c r="S119" i="34"/>
  <c r="AA119" i="34"/>
  <c r="AE119" i="34" a="1"/>
  <c r="AE119" i="34" s="1"/>
  <c r="AD119" i="34" s="1"/>
  <c r="AC119" i="34" s="1"/>
  <c r="R119" i="34"/>
  <c r="Y119" i="34"/>
  <c r="Q119" i="34"/>
  <c r="BA119" i="34" s="1"/>
  <c r="BB119" i="34" s="1"/>
  <c r="V119" i="34"/>
  <c r="AY119" i="34" s="1"/>
  <c r="W119" i="34"/>
  <c r="U119" i="34"/>
  <c r="Z119" i="34"/>
  <c r="AZ119" i="34" s="1"/>
  <c r="AB119" i="34"/>
  <c r="P119" i="34"/>
  <c r="S17" i="32"/>
  <c r="AA17" i="32"/>
  <c r="U17" i="32"/>
  <c r="AA98" i="32"/>
  <c r="U98" i="32"/>
  <c r="Z98" i="32"/>
  <c r="AZ98" i="32" s="1"/>
  <c r="Y98" i="32"/>
  <c r="AB98" i="32"/>
  <c r="AE98" i="32" a="1"/>
  <c r="AE98" i="32" s="1"/>
  <c r="W98" i="32"/>
  <c r="Q98" i="32"/>
  <c r="BA98" i="32" s="1"/>
  <c r="BB98" i="32" s="1"/>
  <c r="P106" i="30"/>
  <c r="R106" i="30"/>
  <c r="Q106" i="30"/>
  <c r="BA106" i="30" s="1"/>
  <c r="S106" i="30"/>
  <c r="AS106" i="30"/>
  <c r="AF106" i="30" s="1"/>
  <c r="U118" i="28"/>
  <c r="AB118" i="28"/>
  <c r="Z118" i="28"/>
  <c r="AZ118" i="28" s="1"/>
  <c r="P118" i="28"/>
  <c r="V118" i="28"/>
  <c r="AY118" i="28" s="1"/>
  <c r="W118" i="28"/>
  <c r="Q118" i="28"/>
  <c r="BA118" i="28" s="1"/>
  <c r="S118" i="28"/>
  <c r="Y118" i="28"/>
  <c r="Z112" i="12"/>
  <c r="AZ112" i="12" s="1"/>
  <c r="BB112" i="12" s="1"/>
  <c r="R112" i="12"/>
  <c r="Y112" i="12"/>
  <c r="S41" i="37"/>
  <c r="Q41" i="37"/>
  <c r="BA41" i="37" s="1"/>
  <c r="AU41" i="37"/>
  <c r="R41" i="37"/>
  <c r="P41" i="37"/>
  <c r="AU56" i="37"/>
  <c r="U56" i="37"/>
  <c r="Q56" i="37"/>
  <c r="BA56" i="37" s="1"/>
  <c r="S56" i="37"/>
  <c r="Z56" i="37"/>
  <c r="AZ56" i="37" s="1"/>
  <c r="P56" i="37"/>
  <c r="W56" i="37"/>
  <c r="Y56" i="37"/>
  <c r="AB56" i="37"/>
  <c r="AA56" i="37"/>
  <c r="R56" i="37"/>
  <c r="V56" i="37"/>
  <c r="AY56" i="37" s="1"/>
  <c r="Z109" i="34"/>
  <c r="AZ109" i="34" s="1"/>
  <c r="P109" i="34"/>
  <c r="AS109" i="34"/>
  <c r="AF109" i="34" s="1"/>
  <c r="V109" i="34"/>
  <c r="AY109" i="34" s="1"/>
  <c r="AB109" i="34"/>
  <c r="W109" i="34"/>
  <c r="S109" i="34"/>
  <c r="R109" i="34"/>
  <c r="AA109" i="34"/>
  <c r="Q109" i="34"/>
  <c r="BA109" i="34" s="1"/>
  <c r="Y109" i="34"/>
  <c r="U109" i="34"/>
  <c r="AB77" i="32"/>
  <c r="AA77" i="32"/>
  <c r="U77" i="32"/>
  <c r="Y77" i="32"/>
  <c r="S77" i="32"/>
  <c r="V77" i="32"/>
  <c r="AY77" i="32" s="1"/>
  <c r="Z77" i="32"/>
  <c r="AZ77" i="32" s="1"/>
  <c r="P77" i="32"/>
  <c r="R77" i="32"/>
  <c r="Q77" i="32"/>
  <c r="BA77" i="32" s="1"/>
  <c r="W77" i="32"/>
  <c r="AS77" i="32"/>
  <c r="AF77" i="32" s="1"/>
  <c r="AB119" i="28"/>
  <c r="U119" i="28"/>
  <c r="R119" i="28"/>
  <c r="Q119" i="28"/>
  <c r="BA119" i="28" s="1"/>
  <c r="S119" i="28"/>
  <c r="Z119" i="28"/>
  <c r="AZ119" i="28" s="1"/>
  <c r="BB119" i="28" s="1"/>
  <c r="W119" i="28"/>
  <c r="P119" i="28"/>
  <c r="Y119" i="28"/>
  <c r="U94" i="12"/>
  <c r="V94" i="12"/>
  <c r="AY94" i="12" s="1"/>
  <c r="W94" i="12"/>
  <c r="Q94" i="12"/>
  <c r="BA94" i="12" s="1"/>
  <c r="AS94" i="12"/>
  <c r="AF94" i="12" s="1"/>
  <c r="AA94" i="12"/>
  <c r="Y94" i="12"/>
  <c r="P94" i="12"/>
  <c r="AE113" i="39" a="1"/>
  <c r="AE113" i="39" s="1"/>
  <c r="R113" i="39"/>
  <c r="V113" i="39"/>
  <c r="AY113" i="39" s="1"/>
  <c r="Y113" i="39"/>
  <c r="U113" i="39"/>
  <c r="R111" i="37"/>
  <c r="V111" i="37"/>
  <c r="AY111" i="37" s="1"/>
  <c r="Y111" i="37"/>
  <c r="Q111" i="37"/>
  <c r="BA111" i="37" s="1"/>
  <c r="BB111" i="37" s="1"/>
  <c r="U111" i="37"/>
  <c r="AA111" i="37"/>
  <c r="AB111" i="37"/>
  <c r="AE111" i="37" a="1"/>
  <c r="AE111" i="37" s="1"/>
  <c r="AD111" i="37" s="1"/>
  <c r="AC111" i="37" s="1"/>
  <c r="W111" i="37"/>
  <c r="Z111" i="37"/>
  <c r="AZ111" i="37" s="1"/>
  <c r="S111" i="37"/>
  <c r="P111" i="37"/>
  <c r="W93" i="33"/>
  <c r="Q93" i="33"/>
  <c r="BA93" i="33" s="1"/>
  <c r="BB93" i="33" s="1"/>
  <c r="AE93" i="33" a="1"/>
  <c r="AE93" i="33" s="1"/>
  <c r="AD93" i="33" s="1"/>
  <c r="AC93" i="33" s="1"/>
  <c r="Z92" i="32"/>
  <c r="AZ92" i="32" s="1"/>
  <c r="AB92" i="32"/>
  <c r="Q92" i="32"/>
  <c r="BA92" i="32" s="1"/>
  <c r="U92" i="32"/>
  <c r="W92" i="32"/>
  <c r="R92" i="32"/>
  <c r="AA92" i="32"/>
  <c r="AS92" i="32"/>
  <c r="AF92" i="32" s="1"/>
  <c r="V92" i="32"/>
  <c r="AY92" i="32" s="1"/>
  <c r="BB92" i="32" s="1"/>
  <c r="P92" i="32"/>
  <c r="AA64" i="33"/>
  <c r="U64" i="33"/>
  <c r="P64" i="33"/>
  <c r="Z64" i="33"/>
  <c r="AZ64" i="33" s="1"/>
  <c r="S64" i="33"/>
  <c r="Y64" i="33"/>
  <c r="V64" i="33"/>
  <c r="AY64" i="33" s="1"/>
  <c r="R64" i="33"/>
  <c r="W64" i="33"/>
  <c r="Q64" i="33"/>
  <c r="BA64" i="33" s="1"/>
  <c r="BB64" i="33" s="1"/>
  <c r="AU64" i="33"/>
  <c r="AB64" i="33"/>
  <c r="AE64" i="33" a="1"/>
  <c r="AE64" i="33" s="1"/>
  <c r="W123" i="33"/>
  <c r="Y123" i="33"/>
  <c r="U123" i="33"/>
  <c r="AE123" i="33" a="1"/>
  <c r="AE123" i="33" s="1"/>
  <c r="AD123" i="33" s="1"/>
  <c r="AC123" i="33" s="1"/>
  <c r="AB123" i="33"/>
  <c r="R123" i="33"/>
  <c r="AA123" i="33"/>
  <c r="Q123" i="33"/>
  <c r="BA123" i="33" s="1"/>
  <c r="BB123" i="33" s="1"/>
  <c r="Z123" i="33"/>
  <c r="AZ123" i="33" s="1"/>
  <c r="V123" i="33"/>
  <c r="AY123" i="33" s="1"/>
  <c r="S123" i="33"/>
  <c r="P123" i="33"/>
  <c r="Q36" i="31"/>
  <c r="BA36" i="31" s="1"/>
  <c r="S36" i="31"/>
  <c r="P36" i="31"/>
  <c r="AU36" i="31"/>
  <c r="AV81" i="31" s="1"/>
  <c r="W36" i="31"/>
  <c r="R36" i="31"/>
  <c r="AB36" i="31"/>
  <c r="Z36" i="31"/>
  <c r="AZ36" i="31" s="1"/>
  <c r="BB36" i="31" s="1"/>
  <c r="Q87" i="30"/>
  <c r="BA87" i="30" s="1"/>
  <c r="BB87" i="30" s="1"/>
  <c r="Z87" i="30"/>
  <c r="AZ87" i="30" s="1"/>
  <c r="U87" i="30"/>
  <c r="S87" i="30"/>
  <c r="AE87" i="30" a="1"/>
  <c r="AE87" i="30" s="1"/>
  <c r="AD87" i="30" s="1"/>
  <c r="AC87" i="30" s="1"/>
  <c r="R87" i="30"/>
  <c r="Y87" i="30"/>
  <c r="AA87" i="30"/>
  <c r="AB87" i="30"/>
  <c r="W87" i="30"/>
  <c r="A42" i="12"/>
  <c r="BC42" i="12" s="1"/>
  <c r="D42" i="12"/>
  <c r="Y49" i="12"/>
  <c r="AA49" i="12"/>
  <c r="R49" i="12"/>
  <c r="S49" i="12"/>
  <c r="Z49" i="12"/>
  <c r="AZ49" i="12" s="1"/>
  <c r="AU49" i="12"/>
  <c r="AV75" i="12" s="1"/>
  <c r="AB49" i="12"/>
  <c r="Q49" i="12"/>
  <c r="BA49" i="12" s="1"/>
  <c r="W49" i="12"/>
  <c r="V49" i="12"/>
  <c r="AY49" i="12" s="1"/>
  <c r="AB100" i="12"/>
  <c r="S100" i="12"/>
  <c r="Z100" i="12"/>
  <c r="AZ100" i="12" s="1"/>
  <c r="R100" i="12"/>
  <c r="V100" i="12"/>
  <c r="AY100" i="12" s="1"/>
  <c r="A62" i="12"/>
  <c r="D62" i="12"/>
  <c r="S29" i="12"/>
  <c r="AB29" i="12"/>
  <c r="Y29" i="12"/>
  <c r="P29" i="12"/>
  <c r="AU29" i="12"/>
  <c r="AV66" i="12" s="1"/>
  <c r="W29" i="12"/>
  <c r="Q29" i="12"/>
  <c r="BA29" i="12" s="1"/>
  <c r="R29" i="12"/>
  <c r="AE55" i="12" a="1"/>
  <c r="AE55" i="12" s="1"/>
  <c r="AA55" i="12"/>
  <c r="D49" i="12"/>
  <c r="A49" i="12"/>
  <c r="U29" i="12"/>
  <c r="AA29" i="12"/>
  <c r="Z29" i="12"/>
  <c r="AZ29" i="12" s="1"/>
  <c r="R55" i="12"/>
  <c r="Q70" i="12"/>
  <c r="BA70" i="12" s="1"/>
  <c r="BB70" i="12" s="1"/>
  <c r="V70" i="12"/>
  <c r="AY70" i="12" s="1"/>
  <c r="R70" i="12"/>
  <c r="S70" i="12"/>
  <c r="P70" i="12"/>
  <c r="D29" i="12"/>
  <c r="A29" i="12"/>
  <c r="U55" i="12"/>
  <c r="D70" i="12"/>
  <c r="A70" i="12"/>
  <c r="A76" i="12"/>
  <c r="D76" i="12"/>
  <c r="V55" i="12"/>
  <c r="AY55" i="12" s="1"/>
  <c r="Z55" i="12"/>
  <c r="AZ55" i="12" s="1"/>
  <c r="Z76" i="12"/>
  <c r="AZ76" i="12" s="1"/>
  <c r="V76" i="12"/>
  <c r="AY76" i="12" s="1"/>
  <c r="S76" i="12"/>
  <c r="U76" i="12"/>
  <c r="W76" i="12"/>
  <c r="AS76" i="12"/>
  <c r="AF76" i="12" s="1"/>
  <c r="P76" i="12"/>
  <c r="Y76" i="12"/>
  <c r="AB76" i="12"/>
  <c r="AU55" i="12"/>
  <c r="AV79" i="12" s="1"/>
  <c r="Y55" i="12"/>
  <c r="W14" i="12"/>
  <c r="V14" i="12"/>
  <c r="AY14" i="12" s="1"/>
  <c r="Z14" i="12"/>
  <c r="AZ14" i="12" s="1"/>
  <c r="Y14" i="12"/>
  <c r="R14" i="12"/>
  <c r="AU14" i="12"/>
  <c r="U14" i="12"/>
  <c r="Q14" i="12"/>
  <c r="BA14" i="12" s="1"/>
  <c r="S14" i="12"/>
  <c r="D12" i="12"/>
  <c r="A12" i="12"/>
  <c r="S36" i="12"/>
  <c r="Q36" i="12"/>
  <c r="BA36" i="12" s="1"/>
  <c r="BB36" i="12" s="1"/>
  <c r="R36" i="12"/>
  <c r="P36" i="12"/>
  <c r="V36" i="12"/>
  <c r="AY36" i="12" s="1"/>
  <c r="S55" i="12"/>
  <c r="Q55" i="12"/>
  <c r="BA55" i="12" s="1"/>
  <c r="BB55" i="12" s="1"/>
  <c r="R12" i="12"/>
  <c r="Z12" i="12"/>
  <c r="AZ12" i="12" s="1"/>
  <c r="BB12" i="12" s="1"/>
  <c r="AU61" i="12"/>
  <c r="Q61" i="12"/>
  <c r="BA61" i="12" s="1"/>
  <c r="W61" i="12"/>
  <c r="R61" i="12"/>
  <c r="AB61" i="12"/>
  <c r="P61" i="12"/>
  <c r="AA61" i="12"/>
  <c r="Z61" i="12"/>
  <c r="AZ61" i="12" s="1"/>
  <c r="BB61" i="12" s="1"/>
  <c r="U61" i="12"/>
  <c r="Y61" i="12"/>
  <c r="S104" i="12"/>
  <c r="AA104" i="12"/>
  <c r="Y104" i="12"/>
  <c r="Z104" i="12"/>
  <c r="AZ104" i="12" s="1"/>
  <c r="AB104" i="12"/>
  <c r="V104" i="12"/>
  <c r="AY104" i="12" s="1"/>
  <c r="R104" i="12"/>
  <c r="V29" i="12"/>
  <c r="AY29" i="12" s="1"/>
  <c r="AB55" i="12"/>
  <c r="BA42" i="12"/>
  <c r="AY42" i="12"/>
  <c r="AZ42" i="12"/>
  <c r="A7" i="12"/>
  <c r="D7" i="12"/>
  <c r="A100" i="12"/>
  <c r="D100" i="12"/>
  <c r="AB55" i="28"/>
  <c r="AU55" i="28"/>
  <c r="AV38" i="28" s="1"/>
  <c r="R55" i="28"/>
  <c r="V20" i="28"/>
  <c r="AY20" i="28" s="1"/>
  <c r="W20" i="28"/>
  <c r="Y20" i="28"/>
  <c r="U20" i="28"/>
  <c r="Z20" i="28"/>
  <c r="AZ20" i="28" s="1"/>
  <c r="AB20" i="28"/>
  <c r="AU20" i="28"/>
  <c r="Q20" i="28"/>
  <c r="BA20" i="28" s="1"/>
  <c r="AA20" i="28"/>
  <c r="R20" i="28"/>
  <c r="S20" i="28"/>
  <c r="P20" i="28"/>
  <c r="AB36" i="28"/>
  <c r="AU36" i="28"/>
  <c r="U36" i="28"/>
  <c r="S36" i="28"/>
  <c r="W36" i="28"/>
  <c r="AA36" i="28"/>
  <c r="R36" i="28"/>
  <c r="Z36" i="28"/>
  <c r="AZ36" i="28" s="1"/>
  <c r="Q36" i="28"/>
  <c r="BA36" i="28" s="1"/>
  <c r="V36" i="28"/>
  <c r="AY36" i="28" s="1"/>
  <c r="Y36" i="28"/>
  <c r="P36" i="28"/>
  <c r="P28" i="28"/>
  <c r="S28" i="28"/>
  <c r="AE28" i="28" a="1"/>
  <c r="AE28" i="28" s="1"/>
  <c r="W28" i="28"/>
  <c r="AB28" i="28"/>
  <c r="Z28" i="28"/>
  <c r="AZ28" i="28" s="1"/>
  <c r="V28" i="28"/>
  <c r="AY28" i="28" s="1"/>
  <c r="R28" i="28"/>
  <c r="AU28" i="28"/>
  <c r="Y28" i="28"/>
  <c r="Q28" i="28"/>
  <c r="BA28" i="28" s="1"/>
  <c r="BB28" i="28" s="1"/>
  <c r="U28" i="28"/>
  <c r="AA28" i="28"/>
  <c r="D20" i="28"/>
  <c r="A20" i="28"/>
  <c r="D15" i="28"/>
  <c r="A15" i="28"/>
  <c r="D44" i="28"/>
  <c r="A44" i="28"/>
  <c r="D104" i="28"/>
  <c r="A104" i="28"/>
  <c r="Q61" i="28"/>
  <c r="BA61" i="28" s="1"/>
  <c r="BB61" i="28" s="1"/>
  <c r="AE61" i="28" a="1"/>
  <c r="AE61" i="28" s="1"/>
  <c r="AB61" i="28"/>
  <c r="Q104" i="28"/>
  <c r="BA104" i="28" s="1"/>
  <c r="P104" i="28"/>
  <c r="Z104" i="28"/>
  <c r="AZ104" i="28" s="1"/>
  <c r="S104" i="28"/>
  <c r="V104" i="28"/>
  <c r="AY104" i="28" s="1"/>
  <c r="Y104" i="28"/>
  <c r="U68" i="28"/>
  <c r="W68" i="28"/>
  <c r="S68" i="28"/>
  <c r="R68" i="28"/>
  <c r="AA68" i="28"/>
  <c r="AB68" i="28"/>
  <c r="P68" i="28"/>
  <c r="Z68" i="28"/>
  <c r="AZ68" i="28" s="1"/>
  <c r="BB68" i="28" s="1"/>
  <c r="Q68" i="28"/>
  <c r="BA68" i="28" s="1"/>
  <c r="Y68" i="28"/>
  <c r="D61" i="28"/>
  <c r="A61" i="28"/>
  <c r="S15" i="28"/>
  <c r="AE15" i="28" a="1"/>
  <c r="AE15" i="28" s="1"/>
  <c r="A68" i="28"/>
  <c r="D68" i="28"/>
  <c r="A55" i="28"/>
  <c r="D55" i="28"/>
  <c r="U40" i="30"/>
  <c r="AA40" i="30"/>
  <c r="Q40" i="30"/>
  <c r="BA40" i="30" s="1"/>
  <c r="BB40" i="30" s="1"/>
  <c r="Z40" i="30"/>
  <c r="AZ40" i="30" s="1"/>
  <c r="P40" i="30"/>
  <c r="V40" i="30"/>
  <c r="AY40" i="30" s="1"/>
  <c r="Y40" i="30"/>
  <c r="AB40" i="30"/>
  <c r="W40" i="30"/>
  <c r="S40" i="30"/>
  <c r="R40" i="30"/>
  <c r="AU40" i="30"/>
  <c r="AV105" i="30" s="1"/>
  <c r="AE40" i="30" a="1"/>
  <c r="AE40" i="30" s="1"/>
  <c r="V93" i="30"/>
  <c r="AY93" i="30" s="1"/>
  <c r="P93" i="30"/>
  <c r="Y93" i="30"/>
  <c r="AB93" i="30"/>
  <c r="U93" i="30"/>
  <c r="Q93" i="30"/>
  <c r="BA93" i="30" s="1"/>
  <c r="R93" i="30"/>
  <c r="Z93" i="30"/>
  <c r="AZ93" i="30" s="1"/>
  <c r="AS93" i="30"/>
  <c r="AF93" i="30" s="1"/>
  <c r="S93" i="30"/>
  <c r="AA93" i="30"/>
  <c r="W93" i="30"/>
  <c r="D60" i="30"/>
  <c r="A60" i="30"/>
  <c r="Q48" i="30"/>
  <c r="BA48" i="30" s="1"/>
  <c r="W48" i="30"/>
  <c r="R48" i="30"/>
  <c r="U48" i="30"/>
  <c r="AU48" i="30"/>
  <c r="AV27" i="30" s="1"/>
  <c r="Y48" i="30"/>
  <c r="S48" i="30"/>
  <c r="P48" i="30"/>
  <c r="AB48" i="30"/>
  <c r="Z48" i="30"/>
  <c r="AZ48" i="30" s="1"/>
  <c r="AA48" i="30"/>
  <c r="V48" i="30"/>
  <c r="AY48" i="30" s="1"/>
  <c r="A5" i="30"/>
  <c r="D5" i="30"/>
  <c r="D93" i="30"/>
  <c r="A93" i="30"/>
  <c r="A53" i="30"/>
  <c r="D53" i="30"/>
  <c r="V60" i="30"/>
  <c r="AY60" i="30" s="1"/>
  <c r="AB60" i="30"/>
  <c r="Z60" i="30"/>
  <c r="AZ60" i="30" s="1"/>
  <c r="Q60" i="30"/>
  <c r="BA60" i="30" s="1"/>
  <c r="Y60" i="30"/>
  <c r="AA60" i="30"/>
  <c r="W60" i="30"/>
  <c r="R60" i="30"/>
  <c r="S60" i="30"/>
  <c r="AU60" i="30"/>
  <c r="AV97" i="30" s="1"/>
  <c r="P60" i="30"/>
  <c r="U60" i="30"/>
  <c r="AB5" i="30"/>
  <c r="R5" i="30"/>
  <c r="AU5" i="30"/>
  <c r="P5" i="30"/>
  <c r="U5" i="30"/>
  <c r="Y5" i="30"/>
  <c r="AA5" i="30"/>
  <c r="V5" i="30"/>
  <c r="AY5" i="30" s="1"/>
  <c r="Q5" i="30"/>
  <c r="BA5" i="30" s="1"/>
  <c r="BB5" i="30" s="1"/>
  <c r="W5" i="30"/>
  <c r="Z5" i="30"/>
  <c r="AZ5" i="30" s="1"/>
  <c r="S5" i="30"/>
  <c r="AE5" i="30" a="1"/>
  <c r="AE5" i="30" s="1"/>
  <c r="A29" i="30"/>
  <c r="D29" i="30"/>
  <c r="D90" i="30"/>
  <c r="A90" i="30"/>
  <c r="A37" i="30"/>
  <c r="D37" i="30"/>
  <c r="P53" i="30"/>
  <c r="AU53" i="30"/>
  <c r="Y53" i="30"/>
  <c r="S53" i="30"/>
  <c r="AE53" i="30" a="1"/>
  <c r="AE53" i="30" s="1"/>
  <c r="AB53" i="30"/>
  <c r="V53" i="30"/>
  <c r="AY53" i="30" s="1"/>
  <c r="AA53" i="30"/>
  <c r="U53" i="30"/>
  <c r="Q53" i="30"/>
  <c r="BA53" i="30" s="1"/>
  <c r="BB53" i="30" s="1"/>
  <c r="R53" i="30"/>
  <c r="Z53" i="30"/>
  <c r="AZ53" i="30" s="1"/>
  <c r="W53" i="30"/>
  <c r="R90" i="30"/>
  <c r="AB90" i="30"/>
  <c r="U90" i="30"/>
  <c r="AA90" i="30"/>
  <c r="S90" i="30"/>
  <c r="Z90" i="30"/>
  <c r="AZ90" i="30" s="1"/>
  <c r="BB90" i="30" s="1"/>
  <c r="Q90" i="30"/>
  <c r="BA90" i="30" s="1"/>
  <c r="Y90" i="30"/>
  <c r="P90" i="30"/>
  <c r="AS90" i="30"/>
  <c r="AF90" i="30" s="1"/>
  <c r="W90" i="30"/>
  <c r="U13" i="30"/>
  <c r="AB13" i="30"/>
  <c r="W13" i="30"/>
  <c r="R13" i="30"/>
  <c r="V13" i="30"/>
  <c r="AY13" i="30" s="1"/>
  <c r="AA13" i="30"/>
  <c r="S13" i="30"/>
  <c r="P13" i="30"/>
  <c r="Q13" i="30"/>
  <c r="BA13" i="30" s="1"/>
  <c r="AU13" i="30"/>
  <c r="AV31" i="30" s="1"/>
  <c r="Z13" i="30"/>
  <c r="AZ13" i="30" s="1"/>
  <c r="Y13" i="30"/>
  <c r="AU3" i="30"/>
  <c r="R3" i="30"/>
  <c r="W3" i="30"/>
  <c r="AE3" i="30" a="1"/>
  <c r="AE3" i="30" s="1"/>
  <c r="AA3" i="30"/>
  <c r="Z3" i="30"/>
  <c r="AZ3" i="30" s="1"/>
  <c r="U3" i="30"/>
  <c r="P3" i="30"/>
  <c r="S3" i="30"/>
  <c r="V3" i="30"/>
  <c r="AY3" i="30" s="1"/>
  <c r="Q3" i="30"/>
  <c r="BA3" i="30" s="1"/>
  <c r="BB3" i="30" s="1"/>
  <c r="AB3" i="30"/>
  <c r="Y3" i="30"/>
  <c r="A32" i="30"/>
  <c r="D32" i="30"/>
  <c r="W37" i="30"/>
  <c r="Q37" i="30"/>
  <c r="BA37" i="30" s="1"/>
  <c r="BB37" i="30" s="1"/>
  <c r="Y37" i="30"/>
  <c r="Z37" i="30"/>
  <c r="AZ37" i="30" s="1"/>
  <c r="U37" i="30"/>
  <c r="P37" i="30"/>
  <c r="S37" i="30"/>
  <c r="AE37" i="30" a="1"/>
  <c r="AE37" i="30" s="1"/>
  <c r="R37" i="30"/>
  <c r="V37" i="30"/>
  <c r="AY37" i="30" s="1"/>
  <c r="AU37" i="30"/>
  <c r="AV69" i="30" s="1"/>
  <c r="AB37" i="30"/>
  <c r="AA37" i="30"/>
  <c r="A25" i="30"/>
  <c r="D25" i="30"/>
  <c r="D10" i="30"/>
  <c r="A10" i="30"/>
  <c r="AA45" i="30"/>
  <c r="S45" i="30"/>
  <c r="Z45" i="30"/>
  <c r="AZ45" i="30" s="1"/>
  <c r="P45" i="30"/>
  <c r="V45" i="30"/>
  <c r="AY45" i="30" s="1"/>
  <c r="Q45" i="30"/>
  <c r="BA45" i="30" s="1"/>
  <c r="AU45" i="30"/>
  <c r="AV76" i="30" s="1"/>
  <c r="U45" i="30"/>
  <c r="Y45" i="30"/>
  <c r="R45" i="30"/>
  <c r="W45" i="30"/>
  <c r="AB45" i="30"/>
  <c r="Z10" i="30"/>
  <c r="AZ10" i="30" s="1"/>
  <c r="Q10" i="30"/>
  <c r="BA10" i="30" s="1"/>
  <c r="S10" i="30"/>
  <c r="AB10" i="30"/>
  <c r="V10" i="30"/>
  <c r="AY10" i="30" s="1"/>
  <c r="U10" i="30"/>
  <c r="W10" i="30"/>
  <c r="P10" i="30"/>
  <c r="R10" i="30"/>
  <c r="AU10" i="30"/>
  <c r="AV3" i="30" s="1"/>
  <c r="Y10" i="30"/>
  <c r="AA10" i="30"/>
  <c r="D40" i="30"/>
  <c r="A40" i="30"/>
  <c r="W80" i="31"/>
  <c r="Y80" i="31"/>
  <c r="AE80" i="31" a="1"/>
  <c r="AE80" i="31" s="1"/>
  <c r="AD80" i="31" s="1"/>
  <c r="AC80" i="31" s="1"/>
  <c r="R80" i="31"/>
  <c r="P80" i="31"/>
  <c r="V80" i="31"/>
  <c r="AY80" i="31" s="1"/>
  <c r="AB80" i="31"/>
  <c r="U80" i="31"/>
  <c r="Z80" i="31"/>
  <c r="AZ80" i="31" s="1"/>
  <c r="S80" i="31"/>
  <c r="Q80" i="31"/>
  <c r="BA80" i="31" s="1"/>
  <c r="BB80" i="31" s="1"/>
  <c r="AA80" i="31"/>
  <c r="A109" i="31"/>
  <c r="D109" i="31"/>
  <c r="AA9" i="31"/>
  <c r="U9" i="31"/>
  <c r="W9" i="31"/>
  <c r="S9" i="31"/>
  <c r="AB9" i="31"/>
  <c r="Q9" i="31"/>
  <c r="BA9" i="31" s="1"/>
  <c r="Z9" i="31"/>
  <c r="AZ9" i="31" s="1"/>
  <c r="V9" i="31"/>
  <c r="AY9" i="31" s="1"/>
  <c r="AU9" i="31"/>
  <c r="AV45" i="31" s="1"/>
  <c r="R9" i="31"/>
  <c r="Y9" i="31"/>
  <c r="P9" i="31"/>
  <c r="AI28" i="31" a="1"/>
  <c r="AI28" i="31" s="1"/>
  <c r="AJ28" i="31" s="1"/>
  <c r="AK28" i="31" s="1"/>
  <c r="AB88" i="31"/>
  <c r="U88" i="31"/>
  <c r="R88" i="31"/>
  <c r="P88" i="31"/>
  <c r="Z88" i="31"/>
  <c r="AZ88" i="31" s="1"/>
  <c r="Q88" i="31"/>
  <c r="BA88" i="31" s="1"/>
  <c r="AS88" i="31"/>
  <c r="AF88" i="31" s="1"/>
  <c r="Y88" i="31"/>
  <c r="W88" i="31"/>
  <c r="V88" i="31"/>
  <c r="AY88" i="31" s="1"/>
  <c r="AA88" i="31"/>
  <c r="S88" i="31"/>
  <c r="Q29" i="31"/>
  <c r="BA29" i="31" s="1"/>
  <c r="BB29" i="31" s="1"/>
  <c r="AB29" i="31"/>
  <c r="Y29" i="31"/>
  <c r="AE29" i="31" a="1"/>
  <c r="AE29" i="31" s="1"/>
  <c r="AU29" i="31"/>
  <c r="V29" i="31"/>
  <c r="AY29" i="31" s="1"/>
  <c r="Z29" i="31"/>
  <c r="AZ29" i="31" s="1"/>
  <c r="S29" i="31"/>
  <c r="R29" i="31"/>
  <c r="U29" i="31"/>
  <c r="P29" i="31"/>
  <c r="AA29" i="31"/>
  <c r="W29" i="31"/>
  <c r="AE109" i="31" a="1"/>
  <c r="AE109" i="31" s="1"/>
  <c r="AD109" i="31" s="1"/>
  <c r="AC109" i="31" s="1"/>
  <c r="Z109" i="31"/>
  <c r="AZ109" i="31" s="1"/>
  <c r="AB109" i="31"/>
  <c r="Q109" i="31"/>
  <c r="BA109" i="31" s="1"/>
  <c r="BB109" i="31" s="1"/>
  <c r="AA109" i="31"/>
  <c r="Y109" i="31"/>
  <c r="U109" i="31"/>
  <c r="S109" i="31"/>
  <c r="P109" i="31"/>
  <c r="W109" i="31"/>
  <c r="V109" i="31"/>
  <c r="AY109" i="31" s="1"/>
  <c r="R109" i="31"/>
  <c r="AU37" i="31"/>
  <c r="Z37" i="31"/>
  <c r="AZ37" i="31" s="1"/>
  <c r="AB37" i="31"/>
  <c r="R37" i="31"/>
  <c r="W37" i="31"/>
  <c r="Q37" i="31"/>
  <c r="BA37" i="31" s="1"/>
  <c r="Y37" i="31"/>
  <c r="AA37" i="31"/>
  <c r="P37" i="31"/>
  <c r="U37" i="31"/>
  <c r="S37" i="31"/>
  <c r="V37" i="31"/>
  <c r="AY37" i="31" s="1"/>
  <c r="S26" i="31"/>
  <c r="Y26" i="31"/>
  <c r="V26" i="31"/>
  <c r="AY26" i="31" s="1"/>
  <c r="U26" i="31"/>
  <c r="AE26" i="31" a="1"/>
  <c r="AE26" i="31" s="1"/>
  <c r="R26" i="31"/>
  <c r="P26" i="31"/>
  <c r="W26" i="31"/>
  <c r="AU26" i="31"/>
  <c r="AV10" i="31" s="1"/>
  <c r="AB26" i="31"/>
  <c r="Q26" i="31"/>
  <c r="BA26" i="31" s="1"/>
  <c r="BB26" i="31" s="1"/>
  <c r="AA26" i="31"/>
  <c r="Z26" i="31"/>
  <c r="AZ26" i="31" s="1"/>
  <c r="D88" i="31"/>
  <c r="A88" i="31"/>
  <c r="AA117" i="31"/>
  <c r="W117" i="31"/>
  <c r="R117" i="31"/>
  <c r="AS117" i="31"/>
  <c r="AF117" i="31" s="1"/>
  <c r="S117" i="31"/>
  <c r="Q117" i="31"/>
  <c r="BA117" i="31" s="1"/>
  <c r="Y117" i="31"/>
  <c r="U117" i="31"/>
  <c r="AB117" i="31"/>
  <c r="P117" i="31"/>
  <c r="V117" i="31"/>
  <c r="AY117" i="31" s="1"/>
  <c r="Z117" i="31"/>
  <c r="AZ117" i="31" s="1"/>
  <c r="D117" i="31"/>
  <c r="A117" i="31"/>
  <c r="A37" i="31"/>
  <c r="D37" i="31"/>
  <c r="AE37" i="31" a="1"/>
  <c r="AE37" i="31" s="1"/>
  <c r="AD37" i="31" s="1"/>
  <c r="AC37" i="31" s="1"/>
  <c r="A9" i="31"/>
  <c r="D9" i="31"/>
  <c r="Z101" i="32"/>
  <c r="AZ101" i="32" s="1"/>
  <c r="AA101" i="32"/>
  <c r="AE101" i="32" a="1"/>
  <c r="AE101" i="32" s="1"/>
  <c r="U101" i="32"/>
  <c r="P101" i="32"/>
  <c r="Y101" i="32"/>
  <c r="AB101" i="32"/>
  <c r="R101" i="32"/>
  <c r="S101" i="32"/>
  <c r="V101" i="32"/>
  <c r="AY101" i="32" s="1"/>
  <c r="Q101" i="32"/>
  <c r="BA101" i="32" s="1"/>
  <c r="BB101" i="32" s="1"/>
  <c r="W101" i="32"/>
  <c r="D25" i="32"/>
  <c r="A25" i="32"/>
  <c r="D109" i="32"/>
  <c r="A109" i="32"/>
  <c r="D81" i="32"/>
  <c r="A81" i="32"/>
  <c r="A55" i="32"/>
  <c r="D55" i="32"/>
  <c r="U25" i="32"/>
  <c r="AB25" i="32"/>
  <c r="W25" i="32"/>
  <c r="Q25" i="32"/>
  <c r="BA25" i="32" s="1"/>
  <c r="BB25" i="32" s="1"/>
  <c r="V25" i="32"/>
  <c r="AY25" i="32" s="1"/>
  <c r="AU25" i="32"/>
  <c r="AV61" i="32" s="1"/>
  <c r="Y25" i="32"/>
  <c r="P25" i="32"/>
  <c r="S25" i="32"/>
  <c r="AA25" i="32"/>
  <c r="R25" i="32"/>
  <c r="V109" i="32"/>
  <c r="AY109" i="32" s="1"/>
  <c r="P109" i="32"/>
  <c r="AA109" i="32"/>
  <c r="Q109" i="32"/>
  <c r="BA109" i="32" s="1"/>
  <c r="Z109" i="32"/>
  <c r="AZ109" i="32" s="1"/>
  <c r="S109" i="32"/>
  <c r="R109" i="32"/>
  <c r="U109" i="32"/>
  <c r="Y109" i="32"/>
  <c r="AS109" i="32"/>
  <c r="AF109" i="32" s="1"/>
  <c r="W109" i="32"/>
  <c r="AB109" i="32"/>
  <c r="Q81" i="32"/>
  <c r="BA81" i="32" s="1"/>
  <c r="W81" i="32"/>
  <c r="R81" i="32"/>
  <c r="Z81" i="32"/>
  <c r="AZ81" i="32" s="1"/>
  <c r="AB81" i="32"/>
  <c r="V81" i="32"/>
  <c r="AY81" i="32" s="1"/>
  <c r="S81" i="32"/>
  <c r="P81" i="32"/>
  <c r="AA81" i="32"/>
  <c r="U81" i="32"/>
  <c r="AS81" i="32"/>
  <c r="AF81" i="32" s="1"/>
  <c r="Y81" i="32"/>
  <c r="S55" i="32"/>
  <c r="AB55" i="32"/>
  <c r="W55" i="32"/>
  <c r="AA55" i="32"/>
  <c r="U55" i="32"/>
  <c r="P55" i="32"/>
  <c r="V55" i="32"/>
  <c r="AY55" i="32" s="1"/>
  <c r="AU55" i="32"/>
  <c r="AV89" i="32" s="1"/>
  <c r="Q55" i="32"/>
  <c r="BA55" i="32" s="1"/>
  <c r="BB55" i="32" s="1"/>
  <c r="Z55" i="32"/>
  <c r="AZ55" i="32" s="1"/>
  <c r="AE55" i="32" a="1"/>
  <c r="AE55" i="32" s="1"/>
  <c r="R55" i="32"/>
  <c r="Y55" i="32"/>
  <c r="D63" i="32"/>
  <c r="A63" i="32"/>
  <c r="D33" i="32"/>
  <c r="A33" i="32"/>
  <c r="AB63" i="32"/>
  <c r="W63" i="32"/>
  <c r="V63" i="32"/>
  <c r="AY63" i="32" s="1"/>
  <c r="Z63" i="32"/>
  <c r="AZ63" i="32" s="1"/>
  <c r="U63" i="32"/>
  <c r="S63" i="32"/>
  <c r="P63" i="32"/>
  <c r="Q63" i="32"/>
  <c r="BA63" i="32" s="1"/>
  <c r="AA63" i="32"/>
  <c r="R63" i="32"/>
  <c r="AU63" i="32"/>
  <c r="AV100" i="32" s="1"/>
  <c r="Y63" i="32"/>
  <c r="AB10" i="32"/>
  <c r="AA10" i="32"/>
  <c r="AU10" i="32"/>
  <c r="AV33" i="32" s="1"/>
  <c r="Z10" i="32"/>
  <c r="AZ10" i="32" s="1"/>
  <c r="S10" i="32"/>
  <c r="V10" i="32"/>
  <c r="AY10" i="32" s="1"/>
  <c r="Y10" i="32"/>
  <c r="U10" i="32"/>
  <c r="AB33" i="32"/>
  <c r="U33" i="32"/>
  <c r="V33" i="32"/>
  <c r="AY33" i="32" s="1"/>
  <c r="Q33" i="32"/>
  <c r="BA33" i="32" s="1"/>
  <c r="P33" i="32"/>
  <c r="AU33" i="32"/>
  <c r="AA33" i="32"/>
  <c r="Z33" i="32"/>
  <c r="AZ33" i="32" s="1"/>
  <c r="Y33" i="32"/>
  <c r="S33" i="32"/>
  <c r="W33" i="32"/>
  <c r="R33" i="32"/>
  <c r="D74" i="32"/>
  <c r="A74" i="32"/>
  <c r="AD101" i="32"/>
  <c r="AC101" i="32" s="1"/>
  <c r="AS74" i="32"/>
  <c r="AF74" i="32" s="1"/>
  <c r="Z74" i="32"/>
  <c r="AZ74" i="32" s="1"/>
  <c r="P74" i="32"/>
  <c r="V74" i="32"/>
  <c r="AY74" i="32" s="1"/>
  <c r="AB74" i="32"/>
  <c r="U74" i="32"/>
  <c r="R74" i="32"/>
  <c r="Q74" i="32"/>
  <c r="BA74" i="32" s="1"/>
  <c r="Y74" i="32"/>
  <c r="AA74" i="32"/>
  <c r="S74" i="32"/>
  <c r="W74" i="32"/>
  <c r="A10" i="32"/>
  <c r="D10" i="32"/>
  <c r="D101" i="32"/>
  <c r="A101" i="32"/>
  <c r="AB92" i="33"/>
  <c r="Z92" i="33"/>
  <c r="AZ92" i="33" s="1"/>
  <c r="Y92" i="33"/>
  <c r="AA92" i="33"/>
  <c r="W92" i="33"/>
  <c r="P92" i="33"/>
  <c r="AE92" i="33" a="1"/>
  <c r="AE92" i="33" s="1"/>
  <c r="V92" i="33"/>
  <c r="AY92" i="33" s="1"/>
  <c r="Q92" i="33"/>
  <c r="BA92" i="33" s="1"/>
  <c r="BB92" i="33" s="1"/>
  <c r="U92" i="33"/>
  <c r="R92" i="33"/>
  <c r="S92" i="33"/>
  <c r="P51" i="33"/>
  <c r="R51" i="33"/>
  <c r="Z51" i="33"/>
  <c r="AZ51" i="33" s="1"/>
  <c r="AB51" i="33"/>
  <c r="U51" i="33"/>
  <c r="AU51" i="33"/>
  <c r="AV107" i="33" s="1"/>
  <c r="D107" i="33" s="1"/>
  <c r="V51" i="33"/>
  <c r="AY51" i="33" s="1"/>
  <c r="W51" i="33"/>
  <c r="Q51" i="33"/>
  <c r="BA51" i="33" s="1"/>
  <c r="S51" i="33"/>
  <c r="AA51" i="33"/>
  <c r="Y51" i="33"/>
  <c r="AD106" i="33"/>
  <c r="AC106" i="33" s="1"/>
  <c r="Q25" i="33"/>
  <c r="BA25" i="33" s="1"/>
  <c r="S25" i="33"/>
  <c r="AB25" i="33"/>
  <c r="V25" i="33"/>
  <c r="AY25" i="33" s="1"/>
  <c r="Z25" i="33"/>
  <c r="AZ25" i="33" s="1"/>
  <c r="R25" i="33"/>
  <c r="AA25" i="33"/>
  <c r="P25" i="33"/>
  <c r="Y25" i="33"/>
  <c r="AU25" i="33"/>
  <c r="AV105" i="33" s="1"/>
  <c r="W25" i="33"/>
  <c r="U25" i="33"/>
  <c r="W15" i="33"/>
  <c r="Y15" i="33"/>
  <c r="S15" i="33"/>
  <c r="AE15" i="33" a="1"/>
  <c r="AE15" i="33" s="1"/>
  <c r="V15" i="33"/>
  <c r="AY15" i="33" s="1"/>
  <c r="AU15" i="33"/>
  <c r="AA15" i="33"/>
  <c r="AB15" i="33"/>
  <c r="R15" i="33"/>
  <c r="U15" i="33"/>
  <c r="P15" i="33"/>
  <c r="Z15" i="33"/>
  <c r="AZ15" i="33" s="1"/>
  <c r="Q15" i="33"/>
  <c r="BA15" i="33" s="1"/>
  <c r="BB15" i="33" s="1"/>
  <c r="A51" i="33"/>
  <c r="D51" i="33"/>
  <c r="AA105" i="33"/>
  <c r="W105" i="33"/>
  <c r="U105" i="33"/>
  <c r="S105" i="33"/>
  <c r="Q105" i="33"/>
  <c r="BA105" i="33" s="1"/>
  <c r="AB105" i="33"/>
  <c r="R105" i="33"/>
  <c r="Z105" i="33"/>
  <c r="AZ105" i="33" s="1"/>
  <c r="AS105" i="33"/>
  <c r="AF105" i="33" s="1"/>
  <c r="P105" i="33"/>
  <c r="V105" i="33"/>
  <c r="AY105" i="33" s="1"/>
  <c r="Y105" i="33"/>
  <c r="D9" i="33"/>
  <c r="A9" i="33"/>
  <c r="D3" i="33"/>
  <c r="A3" i="33"/>
  <c r="AA36" i="33"/>
  <c r="Z36" i="33"/>
  <c r="AZ36" i="33" s="1"/>
  <c r="Y36" i="33"/>
  <c r="Q36" i="33"/>
  <c r="BA36" i="33" s="1"/>
  <c r="W36" i="33"/>
  <c r="P36" i="33"/>
  <c r="V36" i="33"/>
  <c r="AY36" i="33" s="1"/>
  <c r="U36" i="33"/>
  <c r="S36" i="33"/>
  <c r="AU36" i="33"/>
  <c r="AV16" i="33" s="1"/>
  <c r="AB36" i="33"/>
  <c r="R36" i="33"/>
  <c r="D23" i="33"/>
  <c r="A23" i="33"/>
  <c r="AA9" i="33"/>
  <c r="P9" i="33"/>
  <c r="AB9" i="33"/>
  <c r="AU9" i="33"/>
  <c r="R9" i="33"/>
  <c r="W9" i="33"/>
  <c r="Z9" i="33"/>
  <c r="AZ9" i="33" s="1"/>
  <c r="Y9" i="33"/>
  <c r="S9" i="33"/>
  <c r="V9" i="33"/>
  <c r="AY9" i="33" s="1"/>
  <c r="U9" i="33"/>
  <c r="Q9" i="33"/>
  <c r="BA9" i="33" s="1"/>
  <c r="P3" i="33"/>
  <c r="AU3" i="33"/>
  <c r="AV88" i="33" s="1"/>
  <c r="Y3" i="33"/>
  <c r="Q3" i="33"/>
  <c r="BA3" i="33" s="1"/>
  <c r="AA3" i="33"/>
  <c r="S3" i="33"/>
  <c r="U3" i="33"/>
  <c r="W3" i="33"/>
  <c r="AB3" i="33"/>
  <c r="Z3" i="33"/>
  <c r="AZ3" i="33" s="1"/>
  <c r="V3" i="33"/>
  <c r="AY3" i="33" s="1"/>
  <c r="R3" i="33"/>
  <c r="D58" i="33"/>
  <c r="A58" i="33"/>
  <c r="D36" i="33"/>
  <c r="A36" i="33"/>
  <c r="AS92" i="33"/>
  <c r="AF92" i="33" s="1"/>
  <c r="AD92" i="33" s="1"/>
  <c r="AC92" i="33" s="1"/>
  <c r="R58" i="33"/>
  <c r="W58" i="33"/>
  <c r="AU58" i="33"/>
  <c r="AV71" i="33" s="1"/>
  <c r="AE58" i="33" a="1"/>
  <c r="AE58" i="33" s="1"/>
  <c r="AB58" i="33"/>
  <c r="Q58" i="33"/>
  <c r="BA58" i="33" s="1"/>
  <c r="BB58" i="33" s="1"/>
  <c r="V58" i="33"/>
  <c r="AY58" i="33" s="1"/>
  <c r="AA58" i="33"/>
  <c r="S58" i="33"/>
  <c r="P58" i="33"/>
  <c r="Z58" i="33"/>
  <c r="AZ58" i="33" s="1"/>
  <c r="U58" i="33"/>
  <c r="Y58" i="33"/>
  <c r="D44" i="33"/>
  <c r="A44" i="33"/>
  <c r="D92" i="33"/>
  <c r="A92" i="33"/>
  <c r="W44" i="33"/>
  <c r="S44" i="33"/>
  <c r="AE44" i="33" a="1"/>
  <c r="AE44" i="33" s="1"/>
  <c r="AB44" i="33"/>
  <c r="V44" i="33"/>
  <c r="AY44" i="33" s="1"/>
  <c r="R44" i="33"/>
  <c r="U44" i="33"/>
  <c r="AU44" i="33"/>
  <c r="AV43" i="33" s="1"/>
  <c r="P44" i="33"/>
  <c r="Y44" i="33"/>
  <c r="Z44" i="33"/>
  <c r="AZ44" i="33" s="1"/>
  <c r="Q44" i="33"/>
  <c r="BA44" i="33" s="1"/>
  <c r="BB44" i="33" s="1"/>
  <c r="AA44" i="33"/>
  <c r="R104" i="33"/>
  <c r="Q104" i="33"/>
  <c r="BA104" i="33" s="1"/>
  <c r="Z104" i="33"/>
  <c r="AZ104" i="33" s="1"/>
  <c r="AS104" i="33"/>
  <c r="AF104" i="33" s="1"/>
  <c r="P104" i="33"/>
  <c r="Y104" i="33"/>
  <c r="V104" i="33"/>
  <c r="AY104" i="33" s="1"/>
  <c r="U104" i="33"/>
  <c r="AB104" i="33"/>
  <c r="S104" i="33"/>
  <c r="W104" i="33"/>
  <c r="AA104" i="33"/>
  <c r="AI15" i="36" a="1"/>
  <c r="AI15" i="36" s="1"/>
  <c r="AJ15" i="36" s="1"/>
  <c r="AL15" i="36" s="1"/>
  <c r="R7" i="39"/>
  <c r="S7" i="39"/>
  <c r="AU7" i="39"/>
  <c r="Z7" i="39"/>
  <c r="AZ7" i="39" s="1"/>
  <c r="BB7" i="39" s="1"/>
  <c r="AA7" i="39"/>
  <c r="V60" i="39"/>
  <c r="AY60" i="39" s="1"/>
  <c r="U60" i="39"/>
  <c r="Z60" i="39"/>
  <c r="AZ60" i="39" s="1"/>
  <c r="P60" i="39"/>
  <c r="AB60" i="39"/>
  <c r="Q60" i="39"/>
  <c r="BA60" i="39" s="1"/>
  <c r="BB60" i="39" s="1"/>
  <c r="W60" i="39"/>
  <c r="AA60" i="39"/>
  <c r="S60" i="39"/>
  <c r="AU60" i="39"/>
  <c r="AV96" i="39" s="1"/>
  <c r="R60" i="39"/>
  <c r="AE60" i="39" a="1"/>
  <c r="AE60" i="39" s="1"/>
  <c r="Y60" i="39"/>
  <c r="S38" i="39"/>
  <c r="V38" i="39"/>
  <c r="AY38" i="39" s="1"/>
  <c r="U38" i="39"/>
  <c r="AA38" i="39"/>
  <c r="Q38" i="39"/>
  <c r="BA38" i="39" s="1"/>
  <c r="AB38" i="39"/>
  <c r="P38" i="39"/>
  <c r="W38" i="39"/>
  <c r="R38" i="39"/>
  <c r="Y38" i="39"/>
  <c r="Z38" i="39"/>
  <c r="AZ38" i="39" s="1"/>
  <c r="AU38" i="39"/>
  <c r="AV56" i="39" s="1"/>
  <c r="D60" i="39"/>
  <c r="A60" i="39"/>
  <c r="U22" i="39"/>
  <c r="W22" i="39"/>
  <c r="R22" i="39"/>
  <c r="S22" i="39"/>
  <c r="P22" i="39"/>
  <c r="AA22" i="39"/>
  <c r="Q22" i="39"/>
  <c r="BA22" i="39" s="1"/>
  <c r="AB22" i="39"/>
  <c r="V22" i="39"/>
  <c r="AY22" i="39" s="1"/>
  <c r="Y22" i="39"/>
  <c r="Z22" i="39"/>
  <c r="AZ22" i="39" s="1"/>
  <c r="AU22" i="39"/>
  <c r="AV3" i="39" s="1"/>
  <c r="Y46" i="39"/>
  <c r="R46" i="39"/>
  <c r="AE46" i="39" a="1"/>
  <c r="AE46" i="39" s="1"/>
  <c r="AA46" i="39"/>
  <c r="P46" i="39"/>
  <c r="AU46" i="39"/>
  <c r="AV28" i="39" s="1"/>
  <c r="W46" i="39"/>
  <c r="Z46" i="39"/>
  <c r="AZ46" i="39" s="1"/>
  <c r="AB46" i="39"/>
  <c r="V46" i="39"/>
  <c r="AY46" i="39" s="1"/>
  <c r="U46" i="39"/>
  <c r="Q46" i="39"/>
  <c r="BA46" i="39" s="1"/>
  <c r="BB46" i="39" s="1"/>
  <c r="S46" i="39"/>
  <c r="R15" i="39"/>
  <c r="Q15" i="39"/>
  <c r="BA15" i="39" s="1"/>
  <c r="BB15" i="39" s="1"/>
  <c r="S15" i="39"/>
  <c r="V15" i="39"/>
  <c r="AY15" i="39" s="1"/>
  <c r="AE15" i="39" a="1"/>
  <c r="AE15" i="39" s="1"/>
  <c r="P15" i="39"/>
  <c r="U15" i="39"/>
  <c r="W15" i="39"/>
  <c r="AU15" i="39"/>
  <c r="AB15" i="39"/>
  <c r="AA15" i="39"/>
  <c r="Z15" i="39"/>
  <c r="AZ15" i="39" s="1"/>
  <c r="Y15" i="39"/>
  <c r="D46" i="39"/>
  <c r="A46" i="39"/>
  <c r="D15" i="39"/>
  <c r="A15" i="39"/>
  <c r="S87" i="39"/>
  <c r="Y87" i="39"/>
  <c r="P87" i="39"/>
  <c r="Q87" i="39"/>
  <c r="BA87" i="39" s="1"/>
  <c r="AA87" i="39"/>
  <c r="AS87" i="39"/>
  <c r="AF87" i="39" s="1"/>
  <c r="Z87" i="39"/>
  <c r="AZ87" i="39" s="1"/>
  <c r="U87" i="39"/>
  <c r="V87" i="39"/>
  <c r="AY87" i="39" s="1"/>
  <c r="W87" i="39"/>
  <c r="AB87" i="39"/>
  <c r="R87" i="39"/>
  <c r="A87" i="39"/>
  <c r="D87" i="39"/>
  <c r="A52" i="39"/>
  <c r="D52" i="39"/>
  <c r="A22" i="39"/>
  <c r="AU52" i="39"/>
  <c r="Y52" i="39"/>
  <c r="U52" i="39"/>
  <c r="P52" i="39"/>
  <c r="Z52" i="39"/>
  <c r="AZ52" i="39" s="1"/>
  <c r="R52" i="39"/>
  <c r="V52" i="39"/>
  <c r="AY52" i="39" s="1"/>
  <c r="S52" i="39"/>
  <c r="AA52" i="39"/>
  <c r="AB52" i="39"/>
  <c r="W52" i="39"/>
  <c r="Q52" i="39"/>
  <c r="BA52" i="39" s="1"/>
  <c r="S30" i="39"/>
  <c r="Y30" i="39"/>
  <c r="V30" i="39"/>
  <c r="AY30" i="39" s="1"/>
  <c r="U30" i="39"/>
  <c r="AU30" i="39"/>
  <c r="AV46" i="39" s="1"/>
  <c r="R30" i="39"/>
  <c r="AB30" i="39"/>
  <c r="W30" i="39"/>
  <c r="Q30" i="39"/>
  <c r="BA30" i="39" s="1"/>
  <c r="BB30" i="39" s="1"/>
  <c r="AA30" i="39"/>
  <c r="Z30" i="39"/>
  <c r="AZ30" i="39" s="1"/>
  <c r="AE30" i="39" a="1"/>
  <c r="AE30" i="39" s="1"/>
  <c r="P30" i="39"/>
  <c r="D7" i="39"/>
  <c r="A7" i="39"/>
  <c r="A38" i="39"/>
  <c r="D38" i="39"/>
  <c r="A103" i="40"/>
  <c r="D103" i="40"/>
  <c r="A111" i="40"/>
  <c r="D111" i="40"/>
  <c r="Q111" i="40"/>
  <c r="BA111" i="40" s="1"/>
  <c r="Z111" i="40"/>
  <c r="AZ111" i="40" s="1"/>
  <c r="U111" i="40"/>
  <c r="AS111" i="40"/>
  <c r="AF111" i="40" s="1"/>
  <c r="W111" i="40"/>
  <c r="S111" i="40"/>
  <c r="P111" i="40"/>
  <c r="Y111" i="40"/>
  <c r="AB111" i="40"/>
  <c r="R111" i="40"/>
  <c r="V111" i="40"/>
  <c r="AY111" i="40" s="1"/>
  <c r="AA111" i="40"/>
  <c r="Z92" i="42"/>
  <c r="AZ92" i="42" s="1"/>
  <c r="U92" i="42"/>
  <c r="AB92" i="42"/>
  <c r="W92" i="42"/>
  <c r="R92" i="42"/>
  <c r="V92" i="42"/>
  <c r="AY92" i="42" s="1"/>
  <c r="AA92" i="42"/>
  <c r="S92" i="42"/>
  <c r="Q92" i="42"/>
  <c r="BA92" i="42" s="1"/>
  <c r="Y92" i="42"/>
  <c r="P92" i="42"/>
  <c r="AS92" i="42"/>
  <c r="AF92" i="42" s="1"/>
  <c r="U26" i="42"/>
  <c r="AB26" i="42"/>
  <c r="S26" i="42"/>
  <c r="R26" i="42"/>
  <c r="Y26" i="42"/>
  <c r="AU26" i="42"/>
  <c r="AV70" i="42" s="1"/>
  <c r="V26" i="42"/>
  <c r="AY26" i="42" s="1"/>
  <c r="W26" i="42"/>
  <c r="A50" i="42"/>
  <c r="D50" i="42"/>
  <c r="P26" i="42"/>
  <c r="AI15" i="42" a="1"/>
  <c r="AI15" i="42" s="1"/>
  <c r="AJ15" i="42" s="1"/>
  <c r="AL15" i="42" s="1"/>
  <c r="AI22" i="42" a="1"/>
  <c r="AI22" i="42" s="1"/>
  <c r="AJ22" i="42" s="1"/>
  <c r="AK22" i="42" s="1"/>
  <c r="A42" i="42"/>
  <c r="D42" i="42"/>
  <c r="AE50" i="42" a="1"/>
  <c r="AE50" i="42" s="1"/>
  <c r="AU50" i="42"/>
  <c r="Q50" i="42"/>
  <c r="BA50" i="42" s="1"/>
  <c r="BB50" i="42" s="1"/>
  <c r="U50" i="42"/>
  <c r="S50" i="42"/>
  <c r="V50" i="42"/>
  <c r="AY50" i="42" s="1"/>
  <c r="P50" i="42"/>
  <c r="AB50" i="42"/>
  <c r="R50" i="42"/>
  <c r="W50" i="42"/>
  <c r="Y50" i="42"/>
  <c r="Z50" i="42"/>
  <c r="AZ50" i="42" s="1"/>
  <c r="AA50" i="42"/>
  <c r="Q26" i="42"/>
  <c r="BA26" i="42" s="1"/>
  <c r="AI29" i="42" a="1"/>
  <c r="AI29" i="42" s="1"/>
  <c r="AJ29" i="42" s="1"/>
  <c r="AL29" i="42" s="1"/>
  <c r="AI26" i="42" a="1"/>
  <c r="AI26" i="42" s="1"/>
  <c r="AJ26" i="42" s="1"/>
  <c r="AL26" i="42" s="1"/>
  <c r="U42" i="42"/>
  <c r="S42" i="42"/>
  <c r="W42" i="42"/>
  <c r="V42" i="42"/>
  <c r="AY42" i="42" s="1"/>
  <c r="Q42" i="42"/>
  <c r="BA42" i="42" s="1"/>
  <c r="Z42" i="42"/>
  <c r="AZ42" i="42" s="1"/>
  <c r="P42" i="42"/>
  <c r="Y42" i="42"/>
  <c r="AB42" i="42"/>
  <c r="AU42" i="42"/>
  <c r="AV87" i="42" s="1"/>
  <c r="R42" i="42"/>
  <c r="AA42" i="42"/>
  <c r="R122" i="42"/>
  <c r="AB122" i="42"/>
  <c r="Q122" i="42"/>
  <c r="BA122" i="42" s="1"/>
  <c r="Z122" i="42"/>
  <c r="AZ122" i="42" s="1"/>
  <c r="V122" i="42"/>
  <c r="AY122" i="42" s="1"/>
  <c r="P122" i="42"/>
  <c r="S122" i="42"/>
  <c r="AS122" i="42"/>
  <c r="AF122" i="42" s="1"/>
  <c r="W122" i="42"/>
  <c r="AA122" i="42"/>
  <c r="U122" i="42"/>
  <c r="Y122" i="42"/>
  <c r="AI14" i="42" a="1"/>
  <c r="AI14" i="42" s="1"/>
  <c r="AJ14" i="42" s="1"/>
  <c r="AL14" i="42" s="1"/>
  <c r="AI23" i="42" a="1"/>
  <c r="AI23" i="42" s="1"/>
  <c r="AJ23" i="42" s="1"/>
  <c r="AK23" i="42" s="1"/>
  <c r="AI20" i="42" a="1"/>
  <c r="AI20" i="42" s="1"/>
  <c r="AJ20" i="42" s="1"/>
  <c r="AK20" i="42" s="1"/>
  <c r="AI9" i="42" a="1"/>
  <c r="AI9" i="42" s="1"/>
  <c r="AJ9" i="42" s="1"/>
  <c r="AK9" i="42" s="1"/>
  <c r="AI19" i="42" a="1"/>
  <c r="AI19" i="42" s="1"/>
  <c r="AJ19" i="42" s="1"/>
  <c r="AK19" i="42" s="1"/>
  <c r="AI30" i="42" a="1"/>
  <c r="AI30" i="42" s="1"/>
  <c r="AJ30" i="42" s="1"/>
  <c r="AL30" i="42" s="1"/>
  <c r="AI24" i="42" a="1"/>
  <c r="AI24" i="42" s="1"/>
  <c r="AJ24" i="42" s="1"/>
  <c r="AK24" i="42" s="1"/>
  <c r="AI16" i="42" a="1"/>
  <c r="AI16" i="42" s="1"/>
  <c r="AJ16" i="42" s="1"/>
  <c r="AL16" i="42" s="1"/>
  <c r="AI27" i="42" a="1"/>
  <c r="AI27" i="42" s="1"/>
  <c r="AJ27" i="42" s="1"/>
  <c r="AL27" i="42" s="1"/>
  <c r="AI8" i="42" a="1"/>
  <c r="AI8" i="42" s="1"/>
  <c r="AJ8" i="42" s="1"/>
  <c r="AK8" i="42" s="1"/>
  <c r="AI6" i="42" a="1"/>
  <c r="AI6" i="42" s="1"/>
  <c r="AJ6" i="42" s="1"/>
  <c r="AK6" i="42" s="1"/>
  <c r="AI3" i="42" a="1"/>
  <c r="AI3" i="42" s="1"/>
  <c r="AJ3" i="42" s="1"/>
  <c r="AK3" i="42" s="1"/>
  <c r="AI5" i="42" a="1"/>
  <c r="AI5" i="42" s="1"/>
  <c r="AJ5" i="42" s="1"/>
  <c r="AK5" i="42" s="1"/>
  <c r="AI10" i="42" a="1"/>
  <c r="AI10" i="42" s="1"/>
  <c r="AJ10" i="42" s="1"/>
  <c r="AL10" i="42" s="1"/>
  <c r="AI25" i="42" a="1"/>
  <c r="AI25" i="42" s="1"/>
  <c r="AJ25" i="42" s="1"/>
  <c r="AK25" i="42" s="1"/>
  <c r="AI18" i="42" a="1"/>
  <c r="AI18" i="42" s="1"/>
  <c r="AJ18" i="42" s="1"/>
  <c r="AK18" i="42" s="1"/>
  <c r="AA26" i="42"/>
  <c r="AI32" i="42" a="1"/>
  <c r="AI32" i="42" s="1"/>
  <c r="AJ32" i="42" s="1"/>
  <c r="AL32" i="42" s="1"/>
  <c r="AI33" i="42" a="1"/>
  <c r="AI33" i="42" s="1"/>
  <c r="AJ33" i="42" s="1"/>
  <c r="AL33" i="42" s="1"/>
  <c r="V66" i="42"/>
  <c r="AY66" i="42" s="1"/>
  <c r="Q66" i="42"/>
  <c r="BA66" i="42" s="1"/>
  <c r="BB66" i="42" s="1"/>
  <c r="AB66" i="42"/>
  <c r="P66" i="42"/>
  <c r="AA66" i="42"/>
  <c r="Z66" i="42"/>
  <c r="AZ66" i="42" s="1"/>
  <c r="W66" i="42"/>
  <c r="S66" i="42"/>
  <c r="U66" i="42"/>
  <c r="Y66" i="42"/>
  <c r="R66" i="42"/>
  <c r="AE66" i="42" a="1"/>
  <c r="AE66" i="42" s="1"/>
  <c r="AD66" i="42" s="1"/>
  <c r="AC66" i="42" s="1"/>
  <c r="D122" i="42"/>
  <c r="A122" i="42"/>
  <c r="D3" i="42"/>
  <c r="A3" i="42"/>
  <c r="Z26" i="42"/>
  <c r="AZ26" i="42" s="1"/>
  <c r="AI4" i="42" a="1"/>
  <c r="AI4" i="42" s="1"/>
  <c r="AJ4" i="42" s="1"/>
  <c r="AK4" i="42" s="1"/>
  <c r="AI28" i="42" a="1"/>
  <c r="AI28" i="42" s="1"/>
  <c r="AJ28" i="42" s="1"/>
  <c r="AL28" i="42" s="1"/>
  <c r="A34" i="42"/>
  <c r="D34" i="42"/>
  <c r="AI17" i="42" a="1"/>
  <c r="AI17" i="42" s="1"/>
  <c r="AJ17" i="42" s="1"/>
  <c r="AL17" i="42" s="1"/>
  <c r="AI12" i="42" a="1"/>
  <c r="AI12" i="42" s="1"/>
  <c r="AJ12" i="42" s="1"/>
  <c r="AL12" i="42" s="1"/>
  <c r="AA34" i="42"/>
  <c r="U34" i="42"/>
  <c r="Z34" i="42"/>
  <c r="AZ34" i="42" s="1"/>
  <c r="R34" i="42"/>
  <c r="V34" i="42"/>
  <c r="AY34" i="42" s="1"/>
  <c r="AE34" i="42" a="1"/>
  <c r="AE34" i="42" s="1"/>
  <c r="Y34" i="42"/>
  <c r="P34" i="42"/>
  <c r="S34" i="42"/>
  <c r="W34" i="42"/>
  <c r="Q34" i="42"/>
  <c r="BA34" i="42" s="1"/>
  <c r="BB34" i="42" s="1"/>
  <c r="AU34" i="42"/>
  <c r="AV80" i="42" s="1"/>
  <c r="AB34" i="42"/>
  <c r="A11" i="42"/>
  <c r="D11" i="42"/>
  <c r="Y19" i="42"/>
  <c r="AA19" i="42"/>
  <c r="W19" i="42"/>
  <c r="AE19" i="42" a="1"/>
  <c r="AE19" i="42" s="1"/>
  <c r="S19" i="42"/>
  <c r="P19" i="42"/>
  <c r="AB19" i="42"/>
  <c r="Q19" i="42"/>
  <c r="BA19" i="42" s="1"/>
  <c r="BB19" i="42" s="1"/>
  <c r="R19" i="42"/>
  <c r="AU19" i="42"/>
  <c r="AV105" i="42" s="1"/>
  <c r="V19" i="42"/>
  <c r="AY19" i="42" s="1"/>
  <c r="Z19" i="42"/>
  <c r="AZ19" i="42" s="1"/>
  <c r="U19" i="42"/>
  <c r="AI13" i="42" a="1"/>
  <c r="AI13" i="42" s="1"/>
  <c r="AJ13" i="42" s="1"/>
  <c r="AL13" i="42" s="1"/>
  <c r="AI21" i="42" a="1"/>
  <c r="AI21" i="42" s="1"/>
  <c r="AJ21" i="42" s="1"/>
  <c r="AK21" i="42" s="1"/>
  <c r="A58" i="42"/>
  <c r="D58" i="42"/>
  <c r="AI31" i="42" a="1"/>
  <c r="AI31" i="42" s="1"/>
  <c r="AJ31" i="42" s="1"/>
  <c r="AL31" i="42" s="1"/>
  <c r="D92" i="42"/>
  <c r="A92" i="42"/>
  <c r="A26" i="42"/>
  <c r="D26" i="42"/>
  <c r="S58" i="42"/>
  <c r="AU58" i="42"/>
  <c r="U58" i="42"/>
  <c r="P58" i="42"/>
  <c r="AB58" i="42"/>
  <c r="Y58" i="42"/>
  <c r="R58" i="42"/>
  <c r="AA58" i="42"/>
  <c r="Q58" i="42"/>
  <c r="BA58" i="42" s="1"/>
  <c r="V58" i="42"/>
  <c r="AY58" i="42" s="1"/>
  <c r="BB58" i="42" s="1"/>
  <c r="W58" i="42"/>
  <c r="Z58" i="42"/>
  <c r="AZ58" i="42" s="1"/>
  <c r="A28" i="43"/>
  <c r="D28" i="43"/>
  <c r="A43" i="43"/>
  <c r="D43" i="43"/>
  <c r="AI10" i="43" a="1"/>
  <c r="AI10" i="43" s="1"/>
  <c r="AJ10" i="43" s="1"/>
  <c r="AK10" i="43" s="1"/>
  <c r="AU2" i="43"/>
  <c r="S2" i="43"/>
  <c r="AA2" i="43"/>
  <c r="AB2" i="43"/>
  <c r="V2" i="43"/>
  <c r="AY2" i="43" s="1"/>
  <c r="Y2" i="43"/>
  <c r="Q2" i="43"/>
  <c r="BA2" i="43" s="1"/>
  <c r="R2" i="43"/>
  <c r="W2" i="43"/>
  <c r="Z2" i="43"/>
  <c r="AZ2" i="43" s="1"/>
  <c r="P2" i="43"/>
  <c r="U2" i="43"/>
  <c r="Z43" i="43"/>
  <c r="AZ43" i="43" s="1"/>
  <c r="Q43" i="43"/>
  <c r="BA43" i="43" s="1"/>
  <c r="BB43" i="43" s="1"/>
  <c r="AE43" i="43" a="1"/>
  <c r="AE43" i="43" s="1"/>
  <c r="AB43" i="43"/>
  <c r="P43" i="43"/>
  <c r="Y43" i="43"/>
  <c r="AA43" i="43"/>
  <c r="W43" i="43"/>
  <c r="AU43" i="43"/>
  <c r="AV105" i="43" s="1"/>
  <c r="R43" i="43"/>
  <c r="V43" i="43"/>
  <c r="AY43" i="43" s="1"/>
  <c r="U43" i="43"/>
  <c r="S43" i="43"/>
  <c r="D51" i="43"/>
  <c r="A51" i="43"/>
  <c r="A2" i="43"/>
  <c r="D2" i="43"/>
  <c r="V51" i="43"/>
  <c r="AY51" i="43" s="1"/>
  <c r="AB51" i="43"/>
  <c r="W51" i="43"/>
  <c r="S51" i="43"/>
  <c r="R51" i="43"/>
  <c r="Q51" i="43"/>
  <c r="BA51" i="43" s="1"/>
  <c r="Z51" i="43"/>
  <c r="AZ51" i="43" s="1"/>
  <c r="U51" i="43"/>
  <c r="P51" i="43"/>
  <c r="Y51" i="43"/>
  <c r="Y115" i="43"/>
  <c r="V115" i="43"/>
  <c r="AY115" i="43" s="1"/>
  <c r="Z115" i="43"/>
  <c r="AZ115" i="43" s="1"/>
  <c r="AB115" i="43"/>
  <c r="Q115" i="43"/>
  <c r="BA115" i="43" s="1"/>
  <c r="R115" i="43"/>
  <c r="AS115" i="43"/>
  <c r="AF115" i="43" s="1"/>
  <c r="P115" i="43"/>
  <c r="W115" i="43"/>
  <c r="S115" i="43"/>
  <c r="AA115" i="43"/>
  <c r="U115" i="43"/>
  <c r="D115" i="43"/>
  <c r="A115" i="43"/>
  <c r="Z25" i="44"/>
  <c r="AZ25" i="44" s="1"/>
  <c r="V25" i="44"/>
  <c r="AY25" i="44" s="1"/>
  <c r="R25" i="44"/>
  <c r="W25" i="44"/>
  <c r="D48" i="44"/>
  <c r="A48" i="44"/>
  <c r="AB25" i="44"/>
  <c r="P25" i="44"/>
  <c r="D33" i="44"/>
  <c r="A33" i="44"/>
  <c r="W48" i="44"/>
  <c r="U48" i="44"/>
  <c r="R48" i="44"/>
  <c r="Q48" i="44"/>
  <c r="BA48" i="44" s="1"/>
  <c r="AB48" i="44"/>
  <c r="P48" i="44"/>
  <c r="AU48" i="44"/>
  <c r="Z48" i="44"/>
  <c r="AZ48" i="44" s="1"/>
  <c r="V48" i="44"/>
  <c r="AY48" i="44" s="1"/>
  <c r="S48" i="44"/>
  <c r="AA48" i="44"/>
  <c r="Y48" i="44"/>
  <c r="D108" i="44"/>
  <c r="A108" i="44"/>
  <c r="AU25" i="44"/>
  <c r="AE41" i="44" a="1"/>
  <c r="AE41" i="44" s="1"/>
  <c r="V41" i="44"/>
  <c r="AY41" i="44" s="1"/>
  <c r="S41" i="44"/>
  <c r="Z41" i="44"/>
  <c r="AZ41" i="44" s="1"/>
  <c r="U41" i="44"/>
  <c r="P41" i="44"/>
  <c r="R41" i="44"/>
  <c r="AU41" i="44"/>
  <c r="Q41" i="44"/>
  <c r="BA41" i="44" s="1"/>
  <c r="BB41" i="44" s="1"/>
  <c r="AB41" i="44"/>
  <c r="W41" i="44"/>
  <c r="Y41" i="44"/>
  <c r="AA41" i="44"/>
  <c r="AA108" i="44"/>
  <c r="AB108" i="44"/>
  <c r="Q108" i="44"/>
  <c r="BA108" i="44" s="1"/>
  <c r="Z108" i="44"/>
  <c r="AZ108" i="44" s="1"/>
  <c r="P108" i="44"/>
  <c r="S108" i="44"/>
  <c r="V108" i="44"/>
  <c r="AY108" i="44" s="1"/>
  <c r="U108" i="44"/>
  <c r="W108" i="44"/>
  <c r="Y108" i="44"/>
  <c r="R108" i="44"/>
  <c r="AS108" i="44"/>
  <c r="AF108" i="44" s="1"/>
  <c r="U25" i="44"/>
  <c r="Z17" i="44"/>
  <c r="AZ17" i="44" s="1"/>
  <c r="P17" i="44"/>
  <c r="S17" i="44"/>
  <c r="Y17" i="44"/>
  <c r="AB17" i="44"/>
  <c r="AU17" i="44"/>
  <c r="AV47" i="44" s="1"/>
  <c r="R17" i="44"/>
  <c r="W17" i="44"/>
  <c r="U17" i="44"/>
  <c r="AA17" i="44"/>
  <c r="V17" i="44"/>
  <c r="AY17" i="44" s="1"/>
  <c r="Q17" i="44"/>
  <c r="BA17" i="44" s="1"/>
  <c r="U10" i="44"/>
  <c r="AA10" i="44"/>
  <c r="W10" i="44"/>
  <c r="S10" i="44"/>
  <c r="AU10" i="44"/>
  <c r="AV59" i="44" s="1"/>
  <c r="P10" i="44"/>
  <c r="Y10" i="44"/>
  <c r="AB10" i="44"/>
  <c r="V10" i="44"/>
  <c r="AY10" i="44" s="1"/>
  <c r="Q10" i="44"/>
  <c r="BA10" i="44" s="1"/>
  <c r="Z10" i="44"/>
  <c r="AZ10" i="44" s="1"/>
  <c r="R10" i="44"/>
  <c r="A59" i="44"/>
  <c r="D59" i="44"/>
  <c r="AA25" i="44"/>
  <c r="D17" i="44"/>
  <c r="A17" i="44"/>
  <c r="D41" i="44"/>
  <c r="A41" i="44"/>
  <c r="Y25" i="44"/>
  <c r="D25" i="44"/>
  <c r="A25" i="44"/>
  <c r="D81" i="44"/>
  <c r="A81" i="44"/>
  <c r="A74" i="44"/>
  <c r="D74" i="44"/>
  <c r="AI12" i="45" a="1"/>
  <c r="AI12" i="45" s="1"/>
  <c r="AJ12" i="45" s="1"/>
  <c r="AK12" i="45" s="1"/>
  <c r="W88" i="46"/>
  <c r="V88" i="46"/>
  <c r="AY88" i="46" s="1"/>
  <c r="U88" i="46"/>
  <c r="R88" i="46"/>
  <c r="AB88" i="46"/>
  <c r="Q88" i="46"/>
  <c r="BA88" i="46" s="1"/>
  <c r="BB88" i="46" s="1"/>
  <c r="P88" i="46"/>
  <c r="Z88" i="46"/>
  <c r="AZ88" i="46" s="1"/>
  <c r="Y88" i="46"/>
  <c r="S88" i="46"/>
  <c r="AA88" i="46"/>
  <c r="AE88" i="46" a="1"/>
  <c r="AE88" i="46" s="1"/>
  <c r="AB119" i="46"/>
  <c r="V119" i="46"/>
  <c r="AY119" i="46" s="1"/>
  <c r="W119" i="46"/>
  <c r="Q119" i="46"/>
  <c r="BA119" i="46" s="1"/>
  <c r="BB119" i="46" s="1"/>
  <c r="Z119" i="46"/>
  <c r="AZ119" i="46" s="1"/>
  <c r="U119" i="46"/>
  <c r="S119" i="46"/>
  <c r="R119" i="46"/>
  <c r="AA119" i="46"/>
  <c r="P119" i="46"/>
  <c r="Y119" i="46"/>
  <c r="AE119" i="46" a="1"/>
  <c r="AE119" i="46" s="1"/>
  <c r="U13" i="46"/>
  <c r="P13" i="46"/>
  <c r="S13" i="46"/>
  <c r="AB13" i="46"/>
  <c r="R13" i="46"/>
  <c r="AA13" i="46"/>
  <c r="AU13" i="46"/>
  <c r="Q13" i="46"/>
  <c r="BA13" i="46" s="1"/>
  <c r="W13" i="46"/>
  <c r="Y13" i="46"/>
  <c r="V13" i="46"/>
  <c r="AY13" i="46" s="1"/>
  <c r="Z13" i="46"/>
  <c r="AZ13" i="46" s="1"/>
  <c r="Z57" i="46"/>
  <c r="AZ57" i="46" s="1"/>
  <c r="AE57" i="46" a="1"/>
  <c r="AE57" i="46" s="1"/>
  <c r="P57" i="46"/>
  <c r="Y57" i="46"/>
  <c r="U57" i="46"/>
  <c r="W57" i="46"/>
  <c r="AU57" i="46"/>
  <c r="V57" i="46"/>
  <c r="AY57" i="46" s="1"/>
  <c r="AB57" i="46"/>
  <c r="S57" i="46"/>
  <c r="R57" i="46"/>
  <c r="AA57" i="46"/>
  <c r="Q57" i="46"/>
  <c r="BA57" i="46" s="1"/>
  <c r="BB57" i="46" s="1"/>
  <c r="AI7" i="46" a="1"/>
  <c r="AI7" i="46" s="1"/>
  <c r="AJ7" i="46" s="1"/>
  <c r="AK7" i="46" s="1"/>
  <c r="AE22" i="46" a="1"/>
  <c r="AE22" i="46" s="1"/>
  <c r="U22" i="46"/>
  <c r="S22" i="46"/>
  <c r="Q22" i="46"/>
  <c r="BA22" i="46" s="1"/>
  <c r="BB22" i="46" s="1"/>
  <c r="Y22" i="46"/>
  <c r="AB22" i="46"/>
  <c r="P22" i="46"/>
  <c r="AU22" i="46"/>
  <c r="AV99" i="46" s="1"/>
  <c r="AA22" i="46"/>
  <c r="R22" i="46"/>
  <c r="Z22" i="46"/>
  <c r="AZ22" i="46" s="1"/>
  <c r="W22" i="46"/>
  <c r="V22" i="46"/>
  <c r="AY22" i="46" s="1"/>
  <c r="Q17" i="46"/>
  <c r="BA17" i="46" s="1"/>
  <c r="R17" i="46"/>
  <c r="P17" i="46"/>
  <c r="V17" i="46"/>
  <c r="AY17" i="46" s="1"/>
  <c r="Y17" i="46"/>
  <c r="AA17" i="46"/>
  <c r="AU17" i="46"/>
  <c r="S17" i="46"/>
  <c r="W17" i="46"/>
  <c r="U17" i="46"/>
  <c r="Z17" i="46"/>
  <c r="AZ17" i="46" s="1"/>
  <c r="AB17" i="46"/>
  <c r="W81" i="46"/>
  <c r="V81" i="46"/>
  <c r="AY81" i="46" s="1"/>
  <c r="U81" i="46"/>
  <c r="S81" i="46"/>
  <c r="Q81" i="46"/>
  <c r="BA81" i="46" s="1"/>
  <c r="AA81" i="46"/>
  <c r="P81" i="46"/>
  <c r="Y81" i="46"/>
  <c r="R81" i="46"/>
  <c r="AB81" i="46"/>
  <c r="Z81" i="46"/>
  <c r="AZ81" i="46" s="1"/>
  <c r="AI6" i="46" a="1"/>
  <c r="AI6" i="46" s="1"/>
  <c r="AJ6" i="46" s="1"/>
  <c r="AK6" i="46" s="1"/>
  <c r="W120" i="46"/>
  <c r="AE120" i="46" a="1"/>
  <c r="AE120" i="46" s="1"/>
  <c r="Y120" i="46"/>
  <c r="V120" i="46"/>
  <c r="AY120" i="46" s="1"/>
  <c r="U120" i="46"/>
  <c r="S120" i="46"/>
  <c r="AB120" i="46"/>
  <c r="R120" i="46"/>
  <c r="P120" i="46"/>
  <c r="AA120" i="46"/>
  <c r="AE3" i="46" a="1"/>
  <c r="AE3" i="46" s="1"/>
  <c r="Q3" i="46"/>
  <c r="BA3" i="46" s="1"/>
  <c r="BB3" i="46" s="1"/>
  <c r="Z3" i="46"/>
  <c r="AZ3" i="46" s="1"/>
  <c r="P3" i="46"/>
  <c r="U3" i="46"/>
  <c r="Y3" i="46"/>
  <c r="S3" i="46"/>
  <c r="AB3" i="46"/>
  <c r="V3" i="46"/>
  <c r="AY3" i="46" s="1"/>
  <c r="R3" i="46"/>
  <c r="W3" i="46"/>
  <c r="AA3" i="46"/>
  <c r="AU3" i="46"/>
  <c r="W20" i="46"/>
  <c r="AU20" i="46"/>
  <c r="AE20" i="46" a="1"/>
  <c r="AE20" i="46" s="1"/>
  <c r="AA20" i="46"/>
  <c r="V20" i="46"/>
  <c r="AY20" i="46" s="1"/>
  <c r="S20" i="46"/>
  <c r="Q20" i="46"/>
  <c r="BA20" i="46" s="1"/>
  <c r="BB20" i="46" s="1"/>
  <c r="U20" i="46"/>
  <c r="Z20" i="46"/>
  <c r="AZ20" i="46" s="1"/>
  <c r="AB20" i="46"/>
  <c r="P20" i="46"/>
  <c r="R20" i="46"/>
  <c r="Y20" i="46"/>
  <c r="P122" i="46"/>
  <c r="AB122" i="46"/>
  <c r="Q122" i="46"/>
  <c r="BA122" i="46" s="1"/>
  <c r="Z122" i="46"/>
  <c r="AZ122" i="46" s="1"/>
  <c r="R122" i="46"/>
  <c r="V122" i="46"/>
  <c r="AY122" i="46" s="1"/>
  <c r="S122" i="46"/>
  <c r="Y122" i="46"/>
  <c r="U122" i="46"/>
  <c r="W122" i="46"/>
  <c r="AA122" i="46"/>
  <c r="W61" i="46"/>
  <c r="V61" i="46"/>
  <c r="AY61" i="46" s="1"/>
  <c r="AU61" i="46"/>
  <c r="U61" i="46"/>
  <c r="AA61" i="46"/>
  <c r="AB61" i="46"/>
  <c r="Q61" i="46"/>
  <c r="BA61" i="46" s="1"/>
  <c r="Y61" i="46"/>
  <c r="Z61" i="46"/>
  <c r="AZ61" i="46" s="1"/>
  <c r="S61" i="46"/>
  <c r="P61" i="46"/>
  <c r="R61" i="46"/>
  <c r="AI2" i="46" a="1"/>
  <c r="AI2" i="46" s="1"/>
  <c r="AJ2" i="46" s="1"/>
  <c r="AK2" i="46" s="1"/>
  <c r="V105" i="46"/>
  <c r="AY105" i="46" s="1"/>
  <c r="Y105" i="46"/>
  <c r="U105" i="46"/>
  <c r="W105" i="46"/>
  <c r="AB105" i="46"/>
  <c r="P105" i="46"/>
  <c r="R105" i="46"/>
  <c r="S105" i="46"/>
  <c r="Q105" i="46"/>
  <c r="BA105" i="46" s="1"/>
  <c r="BB105" i="46" s="1"/>
  <c r="AA105" i="46"/>
  <c r="AE105" i="46" a="1"/>
  <c r="AE105" i="46" s="1"/>
  <c r="Z105" i="46"/>
  <c r="AZ105" i="46" s="1"/>
  <c r="W124" i="46"/>
  <c r="AB124" i="46"/>
  <c r="R124" i="46"/>
  <c r="S124" i="46"/>
  <c r="AA124" i="46"/>
  <c r="V124" i="46"/>
  <c r="AY124" i="46" s="1"/>
  <c r="Q124" i="46"/>
  <c r="BA124" i="46" s="1"/>
  <c r="U124" i="46"/>
  <c r="Z124" i="46"/>
  <c r="AZ124" i="46" s="1"/>
  <c r="P124" i="46"/>
  <c r="Y124" i="46"/>
  <c r="AI9" i="46" a="1"/>
  <c r="AI9" i="46" s="1"/>
  <c r="AJ9" i="46" s="1"/>
  <c r="AK9" i="46" s="1"/>
  <c r="U2" i="46"/>
  <c r="P2" i="46"/>
  <c r="S2" i="46"/>
  <c r="AB2" i="46"/>
  <c r="W2" i="46"/>
  <c r="R2" i="46"/>
  <c r="AU2" i="46"/>
  <c r="AV31" i="46" s="1"/>
  <c r="AA2" i="46"/>
  <c r="V2" i="46"/>
  <c r="AY2" i="46" s="1"/>
  <c r="Q2" i="46"/>
  <c r="BA2" i="46" s="1"/>
  <c r="BB2" i="46" s="1"/>
  <c r="AE2" i="46" a="1"/>
  <c r="AE2" i="46" s="1"/>
  <c r="Z2" i="46"/>
  <c r="AZ2" i="46" s="1"/>
  <c r="Y2" i="46"/>
  <c r="Y118" i="46"/>
  <c r="Q118" i="46"/>
  <c r="BA118" i="46" s="1"/>
  <c r="BB118" i="46" s="1"/>
  <c r="AE118" i="46" a="1"/>
  <c r="AE118" i="46" s="1"/>
  <c r="V118" i="46"/>
  <c r="AY118" i="46" s="1"/>
  <c r="U118" i="46"/>
  <c r="AB118" i="46"/>
  <c r="W118" i="46"/>
  <c r="Z118" i="46"/>
  <c r="AZ118" i="46" s="1"/>
  <c r="S118" i="46"/>
  <c r="AA118" i="46"/>
  <c r="P118" i="46"/>
  <c r="R118" i="46"/>
  <c r="W110" i="46"/>
  <c r="AB110" i="46"/>
  <c r="Y110" i="46"/>
  <c r="Z110" i="46"/>
  <c r="AZ110" i="46" s="1"/>
  <c r="U110" i="46"/>
  <c r="AA110" i="46"/>
  <c r="R110" i="46"/>
  <c r="P110" i="46"/>
  <c r="Q110" i="46"/>
  <c r="BA110" i="46" s="1"/>
  <c r="V110" i="46"/>
  <c r="AY110" i="46" s="1"/>
  <c r="S110" i="46"/>
  <c r="AA98" i="46"/>
  <c r="P98" i="46"/>
  <c r="Q98" i="46"/>
  <c r="BA98" i="46" s="1"/>
  <c r="BB98" i="46" s="1"/>
  <c r="AE98" i="46" a="1"/>
  <c r="AE98" i="46" s="1"/>
  <c r="R98" i="46"/>
  <c r="AB98" i="46"/>
  <c r="Y98" i="46"/>
  <c r="W98" i="46"/>
  <c r="V98" i="46"/>
  <c r="AY98" i="46" s="1"/>
  <c r="Z98" i="46"/>
  <c r="AZ98" i="46" s="1"/>
  <c r="U98" i="46"/>
  <c r="S98" i="46"/>
  <c r="AB115" i="46"/>
  <c r="V115" i="46"/>
  <c r="AY115" i="46" s="1"/>
  <c r="R115" i="46"/>
  <c r="U115" i="46"/>
  <c r="Y115" i="46"/>
  <c r="Q115" i="46"/>
  <c r="BA115" i="46" s="1"/>
  <c r="BB115" i="46" s="1"/>
  <c r="AE115" i="46" a="1"/>
  <c r="AE115" i="46" s="1"/>
  <c r="P115" i="46"/>
  <c r="AA115" i="46"/>
  <c r="W115" i="46"/>
  <c r="S115" i="46"/>
  <c r="Z115" i="46"/>
  <c r="AZ115" i="46" s="1"/>
  <c r="AI13" i="46" a="1"/>
  <c r="AI13" i="46" s="1"/>
  <c r="AJ13" i="46" s="1"/>
  <c r="AL13" i="46" s="1"/>
  <c r="R123" i="46"/>
  <c r="Q123" i="46"/>
  <c r="BA123" i="46" s="1"/>
  <c r="P123" i="46"/>
  <c r="W123" i="46"/>
  <c r="AB123" i="46"/>
  <c r="Z123" i="46"/>
  <c r="AZ123" i="46" s="1"/>
  <c r="U123" i="46"/>
  <c r="AA123" i="46"/>
  <c r="V123" i="46"/>
  <c r="AY123" i="46" s="1"/>
  <c r="S123" i="46"/>
  <c r="Y123" i="46"/>
  <c r="AA91" i="46"/>
  <c r="W91" i="46"/>
  <c r="P91" i="46"/>
  <c r="S91" i="46"/>
  <c r="Y91" i="46"/>
  <c r="R91" i="46"/>
  <c r="U91" i="46"/>
  <c r="AB91" i="46"/>
  <c r="Q91" i="46"/>
  <c r="BA91" i="46" s="1"/>
  <c r="Z91" i="46"/>
  <c r="AZ91" i="46" s="1"/>
  <c r="V91" i="46"/>
  <c r="AY91" i="46" s="1"/>
  <c r="P51" i="46"/>
  <c r="Y51" i="46"/>
  <c r="U51" i="46"/>
  <c r="AE51" i="46" a="1"/>
  <c r="AE51" i="46" s="1"/>
  <c r="AU51" i="46"/>
  <c r="AV77" i="46" s="1"/>
  <c r="S51" i="46"/>
  <c r="V51" i="46"/>
  <c r="AY51" i="46" s="1"/>
  <c r="AA51" i="46"/>
  <c r="AB51" i="46"/>
  <c r="R51" i="46"/>
  <c r="Q51" i="46"/>
  <c r="BA51" i="46" s="1"/>
  <c r="BB51" i="46" s="1"/>
  <c r="W51" i="46"/>
  <c r="Z51" i="46"/>
  <c r="AZ51" i="46" s="1"/>
  <c r="U72" i="46"/>
  <c r="V72" i="46"/>
  <c r="AY72" i="46" s="1"/>
  <c r="R72" i="46"/>
  <c r="S72" i="46"/>
  <c r="Q72" i="46"/>
  <c r="BA72" i="46" s="1"/>
  <c r="BB72" i="46" s="1"/>
  <c r="Z72" i="46"/>
  <c r="AZ72" i="46" s="1"/>
  <c r="AB72" i="46"/>
  <c r="P72" i="46"/>
  <c r="AA72" i="46"/>
  <c r="Y72" i="46"/>
  <c r="AE72" i="46" a="1"/>
  <c r="AE72" i="46" s="1"/>
  <c r="W72" i="46"/>
  <c r="W121" i="46"/>
  <c r="P121" i="46"/>
  <c r="AE121" i="46" a="1"/>
  <c r="AE121" i="46" s="1"/>
  <c r="V121" i="46"/>
  <c r="AY121" i="46" s="1"/>
  <c r="U121" i="46"/>
  <c r="Y121" i="46"/>
  <c r="S121" i="46"/>
  <c r="AB121" i="46"/>
  <c r="R121" i="46"/>
  <c r="Z121" i="46"/>
  <c r="AZ121" i="46" s="1"/>
  <c r="AA121" i="46"/>
  <c r="Q121" i="46"/>
  <c r="BA121" i="46" s="1"/>
  <c r="BB121" i="46" s="1"/>
  <c r="AI31" i="46" a="1"/>
  <c r="AI31" i="46" s="1"/>
  <c r="AJ31" i="46" s="1"/>
  <c r="AL31" i="46" s="1"/>
  <c r="Z34" i="46"/>
  <c r="AZ34" i="46" s="1"/>
  <c r="S34" i="46"/>
  <c r="R34" i="46"/>
  <c r="P34" i="46"/>
  <c r="AU34" i="46"/>
  <c r="AV22" i="46" s="1"/>
  <c r="V34" i="46"/>
  <c r="AY34" i="46" s="1"/>
  <c r="AA34" i="46"/>
  <c r="Y34" i="46"/>
  <c r="Q34" i="46"/>
  <c r="BA34" i="46" s="1"/>
  <c r="BB34" i="46" s="1"/>
  <c r="W34" i="46"/>
  <c r="AB34" i="46"/>
  <c r="U34" i="46"/>
  <c r="AE34" i="46" a="1"/>
  <c r="AE34" i="46" s="1"/>
  <c r="AA59" i="46"/>
  <c r="Q59" i="46"/>
  <c r="BA59" i="46" s="1"/>
  <c r="S59" i="46"/>
  <c r="P59" i="46"/>
  <c r="V59" i="46"/>
  <c r="AY59" i="46" s="1"/>
  <c r="AB59" i="46"/>
  <c r="U59" i="46"/>
  <c r="R59" i="46"/>
  <c r="Y59" i="46"/>
  <c r="AU59" i="46"/>
  <c r="W59" i="46"/>
  <c r="Z59" i="46"/>
  <c r="AZ59" i="46" s="1"/>
  <c r="V6" i="46"/>
  <c r="AY6" i="46" s="1"/>
  <c r="R6" i="46"/>
  <c r="S6" i="46"/>
  <c r="Q6" i="46"/>
  <c r="BA6" i="46" s="1"/>
  <c r="BB6" i="46" s="1"/>
  <c r="AB6" i="46"/>
  <c r="U6" i="46"/>
  <c r="AA6" i="46"/>
  <c r="P6" i="46"/>
  <c r="Z6" i="46"/>
  <c r="AZ6" i="46" s="1"/>
  <c r="Y6" i="46"/>
  <c r="AU6" i="46"/>
  <c r="W6" i="46"/>
  <c r="AA29" i="46"/>
  <c r="S29" i="46"/>
  <c r="Y29" i="46"/>
  <c r="U29" i="46"/>
  <c r="W29" i="46"/>
  <c r="Q29" i="46"/>
  <c r="BA29" i="46" s="1"/>
  <c r="AB29" i="46"/>
  <c r="P29" i="46"/>
  <c r="R29" i="46"/>
  <c r="Z29" i="46"/>
  <c r="AZ29" i="46" s="1"/>
  <c r="AU29" i="46"/>
  <c r="AV48" i="46" s="1"/>
  <c r="V29" i="46"/>
  <c r="AY29" i="46" s="1"/>
  <c r="R10" i="46"/>
  <c r="Y10" i="46"/>
  <c r="U10" i="46"/>
  <c r="Z10" i="46"/>
  <c r="AZ10" i="46" s="1"/>
  <c r="P10" i="46"/>
  <c r="AU10" i="46"/>
  <c r="AA10" i="46"/>
  <c r="W10" i="46"/>
  <c r="S10" i="46"/>
  <c r="Q10" i="46"/>
  <c r="BA10" i="46" s="1"/>
  <c r="AB10" i="46"/>
  <c r="V10" i="46"/>
  <c r="AY10" i="46" s="1"/>
  <c r="BB10" i="46" s="1"/>
  <c r="W56" i="46"/>
  <c r="S56" i="46"/>
  <c r="AA56" i="46"/>
  <c r="AB56" i="46"/>
  <c r="Q56" i="46"/>
  <c r="BA56" i="46" s="1"/>
  <c r="BB56" i="46" s="1"/>
  <c r="Z56" i="46"/>
  <c r="AZ56" i="46" s="1"/>
  <c r="R56" i="46"/>
  <c r="P56" i="46"/>
  <c r="Y56" i="46"/>
  <c r="V56" i="46"/>
  <c r="AY56" i="46" s="1"/>
  <c r="U56" i="46"/>
  <c r="AE56" i="46" a="1"/>
  <c r="AE56" i="46" s="1"/>
  <c r="AU56" i="46"/>
  <c r="AV92" i="46" s="1"/>
  <c r="W36" i="46"/>
  <c r="AA36" i="46"/>
  <c r="Q36" i="46"/>
  <c r="BA36" i="46" s="1"/>
  <c r="BB36" i="46" s="1"/>
  <c r="U36" i="46"/>
  <c r="AE36" i="46" a="1"/>
  <c r="AE36" i="46" s="1"/>
  <c r="V36" i="46"/>
  <c r="AY36" i="46" s="1"/>
  <c r="Z36" i="46"/>
  <c r="AZ36" i="46" s="1"/>
  <c r="S36" i="46"/>
  <c r="P36" i="46"/>
  <c r="AU36" i="46"/>
  <c r="AB36" i="46"/>
  <c r="R36" i="46"/>
  <c r="Y36" i="46"/>
  <c r="Z7" i="46"/>
  <c r="AZ7" i="46" s="1"/>
  <c r="AB7" i="46"/>
  <c r="R7" i="46"/>
  <c r="Y7" i="46"/>
  <c r="Q7" i="46"/>
  <c r="BA7" i="46" s="1"/>
  <c r="BB7" i="46" s="1"/>
  <c r="AU7" i="46"/>
  <c r="AV74" i="46" s="1"/>
  <c r="D74" i="46" s="1"/>
  <c r="AW74" i="46" s="1"/>
  <c r="W7" i="46"/>
  <c r="AE7" i="46" a="1"/>
  <c r="AE7" i="46" s="1"/>
  <c r="V7" i="46"/>
  <c r="AY7" i="46" s="1"/>
  <c r="U7" i="46"/>
  <c r="P7" i="46"/>
  <c r="AA7" i="46"/>
  <c r="S7" i="46"/>
  <c r="W4" i="47"/>
  <c r="R4" i="47"/>
  <c r="S4" i="47"/>
  <c r="AU4" i="47"/>
  <c r="Z4" i="47"/>
  <c r="AZ4" i="47" s="1"/>
  <c r="V4" i="47"/>
  <c r="AY4" i="47" s="1"/>
  <c r="AA4" i="47"/>
  <c r="AB4" i="47"/>
  <c r="P4" i="47"/>
  <c r="Q4" i="47"/>
  <c r="BA4" i="47" s="1"/>
  <c r="Y4" i="47"/>
  <c r="U4" i="47"/>
  <c r="AU16" i="47"/>
  <c r="AA16" i="47"/>
  <c r="R16" i="47"/>
  <c r="W16" i="47"/>
  <c r="Q16" i="47"/>
  <c r="BA16" i="47" s="1"/>
  <c r="BB16" i="47" s="1"/>
  <c r="AE16" i="47" a="1"/>
  <c r="AE16" i="47" s="1"/>
  <c r="P16" i="47"/>
  <c r="Y16" i="47"/>
  <c r="V16" i="47"/>
  <c r="AY16" i="47" s="1"/>
  <c r="Z16" i="47"/>
  <c r="AZ16" i="47" s="1"/>
  <c r="AB16" i="47"/>
  <c r="U16" i="47"/>
  <c r="S16" i="47"/>
  <c r="D113" i="47"/>
  <c r="A113" i="47"/>
  <c r="A16" i="47"/>
  <c r="D16" i="47"/>
  <c r="AH16" i="47" s="1"/>
  <c r="V89" i="47"/>
  <c r="AY89" i="47" s="1"/>
  <c r="AS89" i="47"/>
  <c r="AF89" i="47" s="1"/>
  <c r="Z89" i="47"/>
  <c r="AZ89" i="47" s="1"/>
  <c r="S89" i="47"/>
  <c r="R89" i="47"/>
  <c r="P89" i="47"/>
  <c r="Y89" i="47"/>
  <c r="Q89" i="47"/>
  <c r="BA89" i="47" s="1"/>
  <c r="W89" i="47"/>
  <c r="AB89" i="47"/>
  <c r="AA89" i="47"/>
  <c r="W113" i="47"/>
  <c r="Z113" i="47"/>
  <c r="AZ113" i="47" s="1"/>
  <c r="AB113" i="47"/>
  <c r="V113" i="47"/>
  <c r="AY113" i="47" s="1"/>
  <c r="U113" i="47"/>
  <c r="R113" i="47"/>
  <c r="Y113" i="47"/>
  <c r="S113" i="47"/>
  <c r="AE113" i="47" a="1"/>
  <c r="AE113" i="47" s="1"/>
  <c r="AD113" i="47" s="1"/>
  <c r="AC113" i="47" s="1"/>
  <c r="AA113" i="47"/>
  <c r="P113" i="47"/>
  <c r="Q113" i="47"/>
  <c r="BA113" i="47" s="1"/>
  <c r="BB113" i="47" s="1"/>
  <c r="R23" i="47"/>
  <c r="AB23" i="47"/>
  <c r="W23" i="47"/>
  <c r="Y23" i="47"/>
  <c r="AA23" i="47"/>
  <c r="S23" i="47"/>
  <c r="Q23" i="47"/>
  <c r="BA23" i="47" s="1"/>
  <c r="AU23" i="47"/>
  <c r="AV109" i="47" s="1"/>
  <c r="V23" i="47"/>
  <c r="AY23" i="47" s="1"/>
  <c r="P23" i="47"/>
  <c r="Z23" i="47"/>
  <c r="AZ23" i="47" s="1"/>
  <c r="U23" i="47"/>
  <c r="Z24" i="47"/>
  <c r="AZ24" i="47" s="1"/>
  <c r="AB24" i="47"/>
  <c r="W24" i="47"/>
  <c r="R24" i="47"/>
  <c r="V24" i="47"/>
  <c r="AY24" i="47" s="1"/>
  <c r="Y24" i="47"/>
  <c r="U24" i="47"/>
  <c r="AU24" i="47"/>
  <c r="Q24" i="47"/>
  <c r="BA24" i="47" s="1"/>
  <c r="S24" i="47"/>
  <c r="P24" i="47"/>
  <c r="AA24" i="47"/>
  <c r="V106" i="47"/>
  <c r="AY106" i="47" s="1"/>
  <c r="Z106" i="47"/>
  <c r="AZ106" i="47" s="1"/>
  <c r="AE106" i="47" a="1"/>
  <c r="AE106" i="47" s="1"/>
  <c r="AD106" i="47" s="1"/>
  <c r="AC106" i="47" s="1"/>
  <c r="P106" i="47"/>
  <c r="AA106" i="47"/>
  <c r="Y106" i="47"/>
  <c r="W106" i="47"/>
  <c r="S106" i="47"/>
  <c r="Q106" i="47"/>
  <c r="BA106" i="47" s="1"/>
  <c r="BB106" i="47" s="1"/>
  <c r="R106" i="47"/>
  <c r="AB106" i="47"/>
  <c r="U106" i="47"/>
  <c r="D106" i="47"/>
  <c r="A106" i="47"/>
  <c r="AE77" i="47" a="1"/>
  <c r="AE77" i="47" s="1"/>
  <c r="AD77" i="47" s="1"/>
  <c r="AC77" i="47" s="1"/>
  <c r="W77" i="47"/>
  <c r="S77" i="47"/>
  <c r="Y77" i="47"/>
  <c r="Z77" i="47"/>
  <c r="AZ77" i="47" s="1"/>
  <c r="AB77" i="47"/>
  <c r="P77" i="47"/>
  <c r="R77" i="47"/>
  <c r="AA77" i="47"/>
  <c r="Q77" i="47"/>
  <c r="BA77" i="47" s="1"/>
  <c r="BB77" i="47" s="1"/>
  <c r="V77" i="47"/>
  <c r="AY77" i="47" s="1"/>
  <c r="U77" i="47"/>
  <c r="D44" i="47"/>
  <c r="A44" i="47"/>
  <c r="W7" i="47"/>
  <c r="V7" i="47"/>
  <c r="AY7" i="47" s="1"/>
  <c r="AU7" i="47"/>
  <c r="AV26" i="47" s="1"/>
  <c r="AB7" i="47"/>
  <c r="U7" i="47"/>
  <c r="R7" i="47"/>
  <c r="S7" i="47"/>
  <c r="Y7" i="47"/>
  <c r="AA7" i="47"/>
  <c r="P7" i="47"/>
  <c r="Q7" i="47"/>
  <c r="BA7" i="47" s="1"/>
  <c r="Z7" i="47"/>
  <c r="AZ7" i="47" s="1"/>
  <c r="Q64" i="47"/>
  <c r="BA64" i="47" s="1"/>
  <c r="BB64" i="47" s="1"/>
  <c r="W64" i="47"/>
  <c r="Y64" i="47"/>
  <c r="P64" i="47"/>
  <c r="R64" i="47"/>
  <c r="AE64" i="47" a="1"/>
  <c r="AE64" i="47" s="1"/>
  <c r="S64" i="47"/>
  <c r="V64" i="47"/>
  <c r="AY64" i="47" s="1"/>
  <c r="U64" i="47"/>
  <c r="AA64" i="47"/>
  <c r="AB64" i="47"/>
  <c r="AU64" i="47"/>
  <c r="AV102" i="47" s="1"/>
  <c r="Z64" i="47"/>
  <c r="AZ64" i="47" s="1"/>
  <c r="D51" i="47"/>
  <c r="A51" i="47"/>
  <c r="A52" i="47"/>
  <c r="D52" i="47"/>
  <c r="R9" i="48"/>
  <c r="AE9" i="48" a="1"/>
  <c r="AE9" i="48" s="1"/>
  <c r="V9" i="48"/>
  <c r="AY9" i="48" s="1"/>
  <c r="AA9" i="48"/>
  <c r="Q9" i="48"/>
  <c r="BA9" i="48" s="1"/>
  <c r="BB9" i="48" s="1"/>
  <c r="AU9" i="48"/>
  <c r="AB9" i="48"/>
  <c r="Y9" i="48"/>
  <c r="W9" i="48"/>
  <c r="AD88" i="48"/>
  <c r="AC88" i="48" s="1"/>
  <c r="U102" i="48"/>
  <c r="Z16" i="48"/>
  <c r="AZ16" i="48" s="1"/>
  <c r="Y32" i="48"/>
  <c r="AA89" i="48"/>
  <c r="U89" i="48"/>
  <c r="Y89" i="48"/>
  <c r="AE89" i="48" a="1"/>
  <c r="AE89" i="48" s="1"/>
  <c r="AD89" i="48" s="1"/>
  <c r="AC89" i="48" s="1"/>
  <c r="AB89" i="48"/>
  <c r="Z89" i="48"/>
  <c r="AZ89" i="48" s="1"/>
  <c r="W89" i="48"/>
  <c r="S89" i="48"/>
  <c r="AA121" i="48"/>
  <c r="AB121" i="48"/>
  <c r="AE121" i="48" a="1"/>
  <c r="AE121" i="48" s="1"/>
  <c r="Y121" i="48"/>
  <c r="U121" i="48"/>
  <c r="W121" i="48"/>
  <c r="R121" i="48"/>
  <c r="AS86" i="48"/>
  <c r="AF86" i="48" s="1"/>
  <c r="V102" i="48"/>
  <c r="AY102" i="48" s="1"/>
  <c r="Q121" i="48"/>
  <c r="BA121" i="48" s="1"/>
  <c r="BB121" i="48" s="1"/>
  <c r="P32" i="48"/>
  <c r="W24" i="48"/>
  <c r="P24" i="48"/>
  <c r="S24" i="48"/>
  <c r="AE24" i="48" a="1"/>
  <c r="AE24" i="48" s="1"/>
  <c r="AA24" i="48"/>
  <c r="Q24" i="48"/>
  <c r="BA24" i="48" s="1"/>
  <c r="BB24" i="48" s="1"/>
  <c r="AU24" i="48"/>
  <c r="AV3" i="48" s="1"/>
  <c r="Z24" i="48"/>
  <c r="AZ24" i="48" s="1"/>
  <c r="Y24" i="48"/>
  <c r="AA115" i="48"/>
  <c r="Z115" i="48"/>
  <c r="AZ115" i="48" s="1"/>
  <c r="S115" i="48"/>
  <c r="W115" i="48"/>
  <c r="AB115" i="48"/>
  <c r="V115" i="48"/>
  <c r="AY115" i="48" s="1"/>
  <c r="R115" i="48"/>
  <c r="U115" i="48"/>
  <c r="Y115" i="48"/>
  <c r="AE115" i="48" a="1"/>
  <c r="AE115" i="48" s="1"/>
  <c r="AD115" i="48" s="1"/>
  <c r="AC115" i="48" s="1"/>
  <c r="P115" i="48"/>
  <c r="V117" i="48"/>
  <c r="AY117" i="48" s="1"/>
  <c r="AA117" i="48"/>
  <c r="Z117" i="48"/>
  <c r="AZ117" i="48" s="1"/>
  <c r="U117" i="48"/>
  <c r="R117" i="48"/>
  <c r="P47" i="48"/>
  <c r="W47" i="48"/>
  <c r="U47" i="48"/>
  <c r="S47" i="48"/>
  <c r="AU47" i="48"/>
  <c r="Q47" i="48"/>
  <c r="BA47" i="48" s="1"/>
  <c r="R47" i="48"/>
  <c r="V47" i="48"/>
  <c r="AY47" i="48" s="1"/>
  <c r="Z47" i="48"/>
  <c r="AZ47" i="48" s="1"/>
  <c r="U109" i="48"/>
  <c r="V109" i="48"/>
  <c r="AY109" i="48" s="1"/>
  <c r="S109" i="48"/>
  <c r="P109" i="48"/>
  <c r="AB109" i="48"/>
  <c r="Z109" i="48"/>
  <c r="AZ109" i="48" s="1"/>
  <c r="Y109" i="48"/>
  <c r="AA109" i="48"/>
  <c r="W109" i="48"/>
  <c r="R109" i="48"/>
  <c r="Q109" i="48"/>
  <c r="BA109" i="48" s="1"/>
  <c r="AS109" i="48"/>
  <c r="AF109" i="48" s="1"/>
  <c r="R32" i="48"/>
  <c r="Q32" i="48"/>
  <c r="BA32" i="48" s="1"/>
  <c r="W32" i="48"/>
  <c r="AB16" i="48"/>
  <c r="W16" i="48"/>
  <c r="S16" i="48"/>
  <c r="U16" i="48"/>
  <c r="Q16" i="48"/>
  <c r="BA16" i="48" s="1"/>
  <c r="AU16" i="48"/>
  <c r="AV124" i="48" s="1"/>
  <c r="A124" i="48" s="1"/>
  <c r="V16" i="48"/>
  <c r="AY16" i="48" s="1"/>
  <c r="AA55" i="48"/>
  <c r="AU55" i="48"/>
  <c r="V55" i="48"/>
  <c r="AY55" i="48" s="1"/>
  <c r="Y55" i="48"/>
  <c r="W55" i="48"/>
  <c r="R55" i="48"/>
  <c r="Z55" i="48"/>
  <c r="AZ55" i="48" s="1"/>
  <c r="S55" i="48"/>
  <c r="AE102" i="48" a="1"/>
  <c r="AE102" i="48" s="1"/>
  <c r="Z102" i="48"/>
  <c r="AZ102" i="48" s="1"/>
  <c r="Y102" i="48"/>
  <c r="R102" i="48"/>
  <c r="W102" i="48"/>
  <c r="AA102" i="48"/>
  <c r="AB83" i="48"/>
  <c r="S9" i="48"/>
  <c r="Y16" i="48"/>
  <c r="U55" i="48"/>
  <c r="Z32" i="48"/>
  <c r="AZ32" i="48" s="1"/>
  <c r="W93" i="48"/>
  <c r="AS93" i="48"/>
  <c r="AF93" i="48" s="1"/>
  <c r="P93" i="48"/>
  <c r="Q93" i="48"/>
  <c r="BA93" i="48" s="1"/>
  <c r="AB93" i="48"/>
  <c r="AA93" i="48"/>
  <c r="Z93" i="48"/>
  <c r="AZ93" i="48" s="1"/>
  <c r="V93" i="48"/>
  <c r="AY93" i="48" s="1"/>
  <c r="R93" i="48"/>
  <c r="U93" i="48"/>
  <c r="S93" i="48"/>
  <c r="Y93" i="48"/>
  <c r="P9" i="48"/>
  <c r="AE16" i="48" a="1"/>
  <c r="AE16" i="48" s="1"/>
  <c r="AD16" i="48" s="1"/>
  <c r="AC16" i="48" s="1"/>
  <c r="AS121" i="48"/>
  <c r="AF121" i="48" s="1"/>
  <c r="AD121" i="48" s="1"/>
  <c r="AC121" i="48" s="1"/>
  <c r="Z9" i="48"/>
  <c r="AZ9" i="48" s="1"/>
  <c r="S121" i="48"/>
  <c r="Q55" i="48"/>
  <c r="BA55" i="48" s="1"/>
  <c r="BB55" i="48" s="1"/>
  <c r="V32" i="48"/>
  <c r="AY32" i="48" s="1"/>
  <c r="AA78" i="48"/>
  <c r="S78" i="48"/>
  <c r="Z78" i="48"/>
  <c r="AZ78" i="48" s="1"/>
  <c r="AB78" i="48"/>
  <c r="R78" i="48"/>
  <c r="Y78" i="48"/>
  <c r="W78" i="48"/>
  <c r="V78" i="48"/>
  <c r="AY78" i="48" s="1"/>
  <c r="BB78" i="48" s="1"/>
  <c r="Q78" i="48"/>
  <c r="BA78" i="48" s="1"/>
  <c r="U78" i="48"/>
  <c r="AS78" i="48"/>
  <c r="AF78" i="48" s="1"/>
  <c r="P78" i="48"/>
  <c r="AS98" i="48"/>
  <c r="AF98" i="48" s="1"/>
  <c r="U9" i="48"/>
  <c r="P121" i="48"/>
  <c r="S102" i="48"/>
  <c r="AA32" i="48"/>
  <c r="V54" i="48"/>
  <c r="AY54" i="48" s="1"/>
  <c r="U54" i="48"/>
  <c r="Z54" i="48"/>
  <c r="AZ54" i="48" s="1"/>
  <c r="R54" i="48"/>
  <c r="AU54" i="48"/>
  <c r="AV27" i="48" s="1"/>
  <c r="S54" i="48"/>
  <c r="AB54" i="48"/>
  <c r="Q54" i="48"/>
  <c r="BA54" i="48" s="1"/>
  <c r="BB54" i="48" s="1"/>
  <c r="AA54" i="48"/>
  <c r="AE54" i="48" a="1"/>
  <c r="AE54" i="48" s="1"/>
  <c r="P54" i="48"/>
  <c r="Y54" i="48"/>
  <c r="W54" i="48"/>
  <c r="AS104" i="48"/>
  <c r="AF104" i="48" s="1"/>
  <c r="AD69" i="48"/>
  <c r="AC69" i="48" s="1"/>
  <c r="Q102" i="48"/>
  <c r="BA102" i="48" s="1"/>
  <c r="BB102" i="48" s="1"/>
  <c r="AE55" i="48" a="1"/>
  <c r="AE55" i="48" s="1"/>
  <c r="Z121" i="48"/>
  <c r="AZ121" i="48" s="1"/>
  <c r="AB32" i="48"/>
  <c r="Q125" i="48"/>
  <c r="BA125" i="48" s="1"/>
  <c r="S125" i="48"/>
  <c r="AS125" i="48"/>
  <c r="AF125" i="48" s="1"/>
  <c r="Z125" i="48"/>
  <c r="AZ125" i="48" s="1"/>
  <c r="R125" i="48"/>
  <c r="P125" i="48"/>
  <c r="Y125" i="48"/>
  <c r="W125" i="48"/>
  <c r="V125" i="48"/>
  <c r="AY125" i="48" s="1"/>
  <c r="AB125" i="48"/>
  <c r="AA125" i="48"/>
  <c r="U125" i="48"/>
  <c r="AA8" i="48"/>
  <c r="U8" i="48"/>
  <c r="Q8" i="48"/>
  <c r="BA8" i="48" s="1"/>
  <c r="BB8" i="48" s="1"/>
  <c r="AE8" i="48" a="1"/>
  <c r="AE8" i="48" s="1"/>
  <c r="Z8" i="48"/>
  <c r="AZ8" i="48" s="1"/>
  <c r="P8" i="48"/>
  <c r="V8" i="48"/>
  <c r="AY8" i="48" s="1"/>
  <c r="S8" i="48"/>
  <c r="Y8" i="48"/>
  <c r="AB8" i="48"/>
  <c r="W8" i="48"/>
  <c r="R8" i="48"/>
  <c r="AU8" i="48"/>
  <c r="A93" i="44"/>
  <c r="Q51" i="48"/>
  <c r="BA51" i="48" s="1"/>
  <c r="BB51" i="48" s="1"/>
  <c r="V51" i="48"/>
  <c r="AY51" i="48" s="1"/>
  <c r="AB51" i="48"/>
  <c r="Z51" i="48"/>
  <c r="AZ51" i="48" s="1"/>
  <c r="S51" i="48"/>
  <c r="P51" i="48"/>
  <c r="AA51" i="48"/>
  <c r="AE51" i="48" a="1"/>
  <c r="AE51" i="48" s="1"/>
  <c r="Y51" i="48"/>
  <c r="AU51" i="48"/>
  <c r="AV24" i="48" s="1"/>
  <c r="U51" i="48"/>
  <c r="R51" i="48"/>
  <c r="W51" i="48"/>
  <c r="Y22" i="48"/>
  <c r="W22" i="48"/>
  <c r="S22" i="48"/>
  <c r="R22" i="48"/>
  <c r="P22" i="48"/>
  <c r="AE22" i="48" a="1"/>
  <c r="AE22" i="48" s="1"/>
  <c r="AU22" i="48"/>
  <c r="V22" i="48"/>
  <c r="AY22" i="48" s="1"/>
  <c r="AB22" i="48"/>
  <c r="U22" i="48"/>
  <c r="Z22" i="48"/>
  <c r="AZ22" i="48" s="1"/>
  <c r="Q22" i="48"/>
  <c r="BA22" i="48" s="1"/>
  <c r="BB22" i="48" s="1"/>
  <c r="AA22" i="48"/>
  <c r="U83" i="48"/>
  <c r="AE83" i="48" a="1"/>
  <c r="AE83" i="48" s="1"/>
  <c r="AD83" i="48" s="1"/>
  <c r="AC83" i="48" s="1"/>
  <c r="R83" i="48"/>
  <c r="AA83" i="48"/>
  <c r="Y83" i="48"/>
  <c r="Z83" i="48"/>
  <c r="AZ83" i="48" s="1"/>
  <c r="W83" i="48"/>
  <c r="V83" i="48"/>
  <c r="AY83" i="48" s="1"/>
  <c r="Q83" i="48"/>
  <c r="BA83" i="48" s="1"/>
  <c r="BB83" i="48" s="1"/>
  <c r="S83" i="48"/>
  <c r="V28" i="48"/>
  <c r="AY28" i="48" s="1"/>
  <c r="U28" i="48"/>
  <c r="S28" i="48"/>
  <c r="AB28" i="48"/>
  <c r="W28" i="48"/>
  <c r="AA28" i="48"/>
  <c r="AU28" i="48"/>
  <c r="Q28" i="48"/>
  <c r="BA28" i="48" s="1"/>
  <c r="Z28" i="48"/>
  <c r="AZ28" i="48" s="1"/>
  <c r="Y28" i="48"/>
  <c r="P28" i="48"/>
  <c r="R28" i="48"/>
  <c r="S91" i="48"/>
  <c r="Q91" i="48"/>
  <c r="BA91" i="48" s="1"/>
  <c r="U91" i="48"/>
  <c r="R91" i="48"/>
  <c r="AB91" i="48"/>
  <c r="AA91" i="48"/>
  <c r="V91" i="48"/>
  <c r="AY91" i="48" s="1"/>
  <c r="Z91" i="48"/>
  <c r="AZ91" i="48" s="1"/>
  <c r="P91" i="48"/>
  <c r="Y91" i="48"/>
  <c r="AS91" i="48"/>
  <c r="AF91" i="48" s="1"/>
  <c r="W91" i="48"/>
  <c r="R40" i="48"/>
  <c r="V40" i="48"/>
  <c r="AY40" i="48" s="1"/>
  <c r="P40" i="48"/>
  <c r="W40" i="48"/>
  <c r="AA40" i="48"/>
  <c r="AE40" i="48" a="1"/>
  <c r="AE40" i="48" s="1"/>
  <c r="Z40" i="48"/>
  <c r="AZ40" i="48" s="1"/>
  <c r="U40" i="48"/>
  <c r="S40" i="48"/>
  <c r="Q40" i="48"/>
  <c r="BA40" i="48" s="1"/>
  <c r="BB40" i="48" s="1"/>
  <c r="Y40" i="48"/>
  <c r="AU40" i="48"/>
  <c r="AB40" i="48"/>
  <c r="V13" i="48"/>
  <c r="AY13" i="48" s="1"/>
  <c r="BB13" i="48" s="1"/>
  <c r="W13" i="48"/>
  <c r="Z13" i="48"/>
  <c r="AZ13" i="48" s="1"/>
  <c r="AA13" i="48"/>
  <c r="U13" i="48"/>
  <c r="Q13" i="48"/>
  <c r="BA13" i="48" s="1"/>
  <c r="P13" i="48"/>
  <c r="AB13" i="48"/>
  <c r="R13" i="48"/>
  <c r="AU13" i="48"/>
  <c r="S13" i="48"/>
  <c r="Y13" i="48"/>
  <c r="AE4" i="48" a="1"/>
  <c r="AE4" i="48" s="1"/>
  <c r="AA4" i="48"/>
  <c r="U4" i="48"/>
  <c r="S4" i="48"/>
  <c r="P4" i="48"/>
  <c r="Y4" i="48"/>
  <c r="Q4" i="48"/>
  <c r="BA4" i="48" s="1"/>
  <c r="BB4" i="48" s="1"/>
  <c r="AU4" i="48"/>
  <c r="W4" i="48"/>
  <c r="V4" i="48"/>
  <c r="AY4" i="48" s="1"/>
  <c r="R4" i="48"/>
  <c r="Z4" i="48"/>
  <c r="AZ4" i="48" s="1"/>
  <c r="AB4" i="48"/>
  <c r="AB17" i="48"/>
  <c r="R17" i="48"/>
  <c r="Y17" i="48"/>
  <c r="W17" i="48"/>
  <c r="Z17" i="48"/>
  <c r="AZ17" i="48" s="1"/>
  <c r="U17" i="48"/>
  <c r="P17" i="48"/>
  <c r="S17" i="48"/>
  <c r="AU17" i="48"/>
  <c r="Q17" i="48"/>
  <c r="BA17" i="48" s="1"/>
  <c r="V17" i="48"/>
  <c r="AY17" i="48" s="1"/>
  <c r="BB17" i="48" s="1"/>
  <c r="AA17" i="48"/>
  <c r="W127" i="48"/>
  <c r="V127" i="48"/>
  <c r="AY127" i="48" s="1"/>
  <c r="BB127" i="48" s="1"/>
  <c r="AB127" i="48"/>
  <c r="AS127" i="48"/>
  <c r="AF127" i="48" s="1"/>
  <c r="U127" i="48"/>
  <c r="AA127" i="48"/>
  <c r="Q127" i="48"/>
  <c r="BA127" i="48" s="1"/>
  <c r="R127" i="48"/>
  <c r="Y127" i="48"/>
  <c r="S127" i="48"/>
  <c r="P127" i="48"/>
  <c r="Y6" i="48"/>
  <c r="R6" i="48"/>
  <c r="W6" i="48"/>
  <c r="AE6" i="48" a="1"/>
  <c r="AE6" i="48" s="1"/>
  <c r="Z6" i="48"/>
  <c r="AZ6" i="48" s="1"/>
  <c r="P6" i="48"/>
  <c r="AU6" i="48"/>
  <c r="V6" i="48"/>
  <c r="AY6" i="48" s="1"/>
  <c r="S6" i="48"/>
  <c r="AA6" i="48"/>
  <c r="AB6" i="48"/>
  <c r="Q6" i="48"/>
  <c r="BA6" i="48" s="1"/>
  <c r="BB6" i="48" s="1"/>
  <c r="U6" i="48"/>
  <c r="Y107" i="48"/>
  <c r="AS107" i="48"/>
  <c r="AF107" i="48" s="1"/>
  <c r="W107" i="48"/>
  <c r="R107" i="48"/>
  <c r="Z107" i="48"/>
  <c r="AZ107" i="48" s="1"/>
  <c r="BB107" i="48" s="1"/>
  <c r="V107" i="48"/>
  <c r="AY107" i="48" s="1"/>
  <c r="U107" i="48"/>
  <c r="AB107" i="48"/>
  <c r="AA107" i="48"/>
  <c r="S107" i="48"/>
  <c r="P107" i="48"/>
  <c r="Q107" i="48"/>
  <c r="BA107" i="48" s="1"/>
  <c r="U25" i="48"/>
  <c r="AE25" i="48" a="1"/>
  <c r="AE25" i="48" s="1"/>
  <c r="S25" i="48"/>
  <c r="R25" i="48"/>
  <c r="Q25" i="48"/>
  <c r="BA25" i="48" s="1"/>
  <c r="BB25" i="48" s="1"/>
  <c r="AU25" i="48"/>
  <c r="AV21" i="48" s="1"/>
  <c r="W25" i="48"/>
  <c r="V25" i="48"/>
  <c r="AY25" i="48" s="1"/>
  <c r="AB25" i="48"/>
  <c r="Z25" i="48"/>
  <c r="AZ25" i="48" s="1"/>
  <c r="Y25" i="48"/>
  <c r="P25" i="48"/>
  <c r="AA25" i="48"/>
  <c r="R75" i="48"/>
  <c r="U75" i="48"/>
  <c r="S75" i="48"/>
  <c r="Y75" i="48"/>
  <c r="W75" i="48"/>
  <c r="P75" i="48"/>
  <c r="AA75" i="48"/>
  <c r="Q75" i="48"/>
  <c r="BA75" i="48" s="1"/>
  <c r="Z75" i="48"/>
  <c r="AZ75" i="48" s="1"/>
  <c r="V75" i="48"/>
  <c r="AY75" i="48" s="1"/>
  <c r="AS75" i="48"/>
  <c r="AF75" i="48" s="1"/>
  <c r="AB75" i="48"/>
  <c r="U97" i="48"/>
  <c r="Q97" i="48"/>
  <c r="BA97" i="48" s="1"/>
  <c r="P97" i="48"/>
  <c r="AA97" i="48"/>
  <c r="Z97" i="48"/>
  <c r="AZ97" i="48" s="1"/>
  <c r="AS97" i="48"/>
  <c r="AF97" i="48" s="1"/>
  <c r="W97" i="48"/>
  <c r="AB97" i="48"/>
  <c r="R97" i="48"/>
  <c r="Y97" i="48"/>
  <c r="V97" i="48"/>
  <c r="AY97" i="48" s="1"/>
  <c r="S97" i="48"/>
  <c r="S60" i="48"/>
  <c r="W60" i="48"/>
  <c r="AB60" i="48"/>
  <c r="U60" i="48"/>
  <c r="R60" i="48"/>
  <c r="V60" i="48"/>
  <c r="AY60" i="48" s="1"/>
  <c r="BB60" i="48" s="1"/>
  <c r="AU60" i="48"/>
  <c r="AV44" i="48" s="1"/>
  <c r="Z60" i="48"/>
  <c r="AZ60" i="48" s="1"/>
  <c r="Y60" i="48"/>
  <c r="P60" i="48"/>
  <c r="AA60" i="48"/>
  <c r="Q60" i="48"/>
  <c r="BA60" i="48" s="1"/>
  <c r="U71" i="48"/>
  <c r="AB71" i="48"/>
  <c r="R71" i="48"/>
  <c r="Y71" i="48"/>
  <c r="AA71" i="48"/>
  <c r="Z71" i="48"/>
  <c r="AZ71" i="48" s="1"/>
  <c r="S71" i="48"/>
  <c r="AE71" i="48" a="1"/>
  <c r="AE71" i="48" s="1"/>
  <c r="AD71" i="48" s="1"/>
  <c r="AC71" i="48" s="1"/>
  <c r="V71" i="48"/>
  <c r="AY71" i="48" s="1"/>
  <c r="Q71" i="48"/>
  <c r="BA71" i="48" s="1"/>
  <c r="BB71" i="48" s="1"/>
  <c r="P71" i="48"/>
  <c r="U67" i="48"/>
  <c r="Q67" i="48"/>
  <c r="BA67" i="48" s="1"/>
  <c r="BB67" i="48" s="1"/>
  <c r="P67" i="48"/>
  <c r="AA67" i="48"/>
  <c r="W67" i="48"/>
  <c r="V67" i="48"/>
  <c r="AY67" i="48" s="1"/>
  <c r="S67" i="48"/>
  <c r="R67" i="48"/>
  <c r="Z67" i="48"/>
  <c r="AZ67" i="48" s="1"/>
  <c r="AB67" i="48"/>
  <c r="AE67" i="48" a="1"/>
  <c r="AE67" i="48" s="1"/>
  <c r="P113" i="48"/>
  <c r="AB113" i="48"/>
  <c r="Z113" i="48"/>
  <c r="AZ113" i="48" s="1"/>
  <c r="V113" i="48"/>
  <c r="AY113" i="48" s="1"/>
  <c r="R113" i="48"/>
  <c r="U113" i="48"/>
  <c r="AA113" i="48"/>
  <c r="S113" i="48"/>
  <c r="Y113" i="48"/>
  <c r="W113" i="48"/>
  <c r="AS113" i="48"/>
  <c r="AF113" i="48" s="1"/>
  <c r="Q113" i="48"/>
  <c r="BA113" i="48" s="1"/>
  <c r="P66" i="48"/>
  <c r="Q66" i="48"/>
  <c r="BA66" i="48" s="1"/>
  <c r="BB66" i="48" s="1"/>
  <c r="U66" i="48"/>
  <c r="W66" i="48"/>
  <c r="Y66" i="48"/>
  <c r="AE66" i="48" a="1"/>
  <c r="AE66" i="48" s="1"/>
  <c r="AD66" i="48" s="1"/>
  <c r="AC66" i="48" s="1"/>
  <c r="Z66" i="48"/>
  <c r="AZ66" i="48" s="1"/>
  <c r="AA66" i="48"/>
  <c r="V66" i="48"/>
  <c r="AY66" i="48" s="1"/>
  <c r="S66" i="48"/>
  <c r="R66" i="48"/>
  <c r="AB66" i="48"/>
  <c r="R14" i="48"/>
  <c r="Z14" i="48"/>
  <c r="AZ14" i="48" s="1"/>
  <c r="Q14" i="48"/>
  <c r="BA14" i="48" s="1"/>
  <c r="V14" i="48"/>
  <c r="AY14" i="48" s="1"/>
  <c r="BB14" i="48" s="1"/>
  <c r="AA14" i="48"/>
  <c r="P14" i="48"/>
  <c r="AB14" i="48"/>
  <c r="AU14" i="48"/>
  <c r="U14" i="48"/>
  <c r="S14" i="48"/>
  <c r="Y14" i="48"/>
  <c r="AB33" i="48"/>
  <c r="R33" i="48"/>
  <c r="AA33" i="48"/>
  <c r="V33" i="48"/>
  <c r="AY33" i="48" s="1"/>
  <c r="Z33" i="48"/>
  <c r="AZ33" i="48" s="1"/>
  <c r="AU33" i="48"/>
  <c r="Y33" i="48"/>
  <c r="S33" i="48"/>
  <c r="P33" i="48"/>
  <c r="W33" i="48"/>
  <c r="U33" i="48"/>
  <c r="Q33" i="48"/>
  <c r="BA33" i="48" s="1"/>
  <c r="Y59" i="48"/>
  <c r="AA59" i="48"/>
  <c r="R59" i="48"/>
  <c r="Q59" i="48"/>
  <c r="BA59" i="48" s="1"/>
  <c r="W59" i="48"/>
  <c r="P59" i="48"/>
  <c r="V59" i="48"/>
  <c r="AY59" i="48" s="1"/>
  <c r="S59" i="48"/>
  <c r="Z59" i="48"/>
  <c r="AZ59" i="48" s="1"/>
  <c r="AU59" i="48"/>
  <c r="AV83" i="48" s="1"/>
  <c r="U59" i="48"/>
  <c r="AB59" i="48"/>
  <c r="AU58" i="48"/>
  <c r="U58" i="48"/>
  <c r="AB58" i="48"/>
  <c r="W58" i="48"/>
  <c r="Q58" i="48"/>
  <c r="BA58" i="48" s="1"/>
  <c r="Y58" i="48"/>
  <c r="R58" i="48"/>
  <c r="P58" i="48"/>
  <c r="S58" i="48"/>
  <c r="Z58" i="48"/>
  <c r="AZ58" i="48" s="1"/>
  <c r="V58" i="48"/>
  <c r="AY58" i="48" s="1"/>
  <c r="BB58" i="48" s="1"/>
  <c r="AA58" i="48"/>
  <c r="U99" i="48"/>
  <c r="AE99" i="48" a="1"/>
  <c r="AE99" i="48" s="1"/>
  <c r="AD99" i="48" s="1"/>
  <c r="AC99" i="48" s="1"/>
  <c r="S99" i="48"/>
  <c r="AA99" i="48"/>
  <c r="R99" i="48"/>
  <c r="Z99" i="48"/>
  <c r="AZ99" i="48" s="1"/>
  <c r="Y99" i="48"/>
  <c r="W99" i="48"/>
  <c r="V99" i="48"/>
  <c r="AY99" i="48" s="1"/>
  <c r="P99" i="48"/>
  <c r="AB99" i="48"/>
  <c r="Q99" i="48"/>
  <c r="BA99" i="48" s="1"/>
  <c r="BB99" i="48" s="1"/>
  <c r="AA76" i="48"/>
  <c r="V76" i="48"/>
  <c r="AY76" i="48" s="1"/>
  <c r="Z76" i="48"/>
  <c r="AZ76" i="48" s="1"/>
  <c r="U76" i="48"/>
  <c r="Y76" i="48"/>
  <c r="W76" i="48"/>
  <c r="S76" i="48"/>
  <c r="AS76" i="48"/>
  <c r="AF76" i="48" s="1"/>
  <c r="Q76" i="48"/>
  <c r="BA76" i="48" s="1"/>
  <c r="AB76" i="48"/>
  <c r="P76" i="48"/>
  <c r="R76" i="48"/>
  <c r="W94" i="48"/>
  <c r="R94" i="48"/>
  <c r="V94" i="48"/>
  <c r="AY94" i="48" s="1"/>
  <c r="Q94" i="48"/>
  <c r="BA94" i="48" s="1"/>
  <c r="AB94" i="48"/>
  <c r="AA94" i="48"/>
  <c r="AS94" i="48"/>
  <c r="AF94" i="48" s="1"/>
  <c r="Z94" i="48"/>
  <c r="AZ94" i="48" s="1"/>
  <c r="U94" i="48"/>
  <c r="S94" i="48"/>
  <c r="P94" i="48"/>
  <c r="Y94" i="48"/>
  <c r="AI17" i="37" a="1"/>
  <c r="AI17" i="37" s="1"/>
  <c r="AJ17" i="37" s="1"/>
  <c r="AK17" i="37" s="1"/>
  <c r="AI26" i="37" a="1"/>
  <c r="AI26" i="37" s="1"/>
  <c r="AJ26" i="37" s="1"/>
  <c r="AK26" i="37" s="1"/>
  <c r="AI22" i="37" a="1"/>
  <c r="AI22" i="37" s="1"/>
  <c r="AJ22" i="37" s="1"/>
  <c r="AL22" i="37" s="1"/>
  <c r="AI4" i="37" a="1"/>
  <c r="AI4" i="37" s="1"/>
  <c r="AJ4" i="37" s="1"/>
  <c r="AL4" i="37" s="1"/>
  <c r="AI14" i="37" a="1"/>
  <c r="AI14" i="37" s="1"/>
  <c r="AJ14" i="37" s="1"/>
  <c r="AK14" i="37" s="1"/>
  <c r="AI20" i="37" a="1"/>
  <c r="AI20" i="37" s="1"/>
  <c r="AJ20" i="37" s="1"/>
  <c r="AL20" i="37" s="1"/>
  <c r="AI28" i="37" a="1"/>
  <c r="AI28" i="37" s="1"/>
  <c r="AJ28" i="37" s="1"/>
  <c r="AK28" i="37" s="1"/>
  <c r="AI10" i="37" a="1"/>
  <c r="AI10" i="37" s="1"/>
  <c r="AJ10" i="37" s="1"/>
  <c r="AK10" i="37" s="1"/>
  <c r="AI5" i="37" a="1"/>
  <c r="AI5" i="37" s="1"/>
  <c r="AJ5" i="37" s="1"/>
  <c r="AL5" i="37" s="1"/>
  <c r="AI7" i="37" a="1"/>
  <c r="AI7" i="37" s="1"/>
  <c r="AJ7" i="37" s="1"/>
  <c r="AL7" i="37" s="1"/>
  <c r="AI31" i="37" a="1"/>
  <c r="AI31" i="37" s="1"/>
  <c r="AJ31" i="37" s="1"/>
  <c r="AK31" i="37" s="1"/>
  <c r="AI30" i="37" a="1"/>
  <c r="AI30" i="37" s="1"/>
  <c r="AJ30" i="37" s="1"/>
  <c r="AK30" i="37" s="1"/>
  <c r="AI32" i="37" a="1"/>
  <c r="AI32" i="37" s="1"/>
  <c r="AJ32" i="37" s="1"/>
  <c r="AK32" i="37" s="1"/>
  <c r="AI21" i="37" a="1"/>
  <c r="AI21" i="37" s="1"/>
  <c r="AJ21" i="37" s="1"/>
  <c r="AL21" i="37" s="1"/>
  <c r="AI24" i="37" a="1"/>
  <c r="AI24" i="37" s="1"/>
  <c r="AJ24" i="37" s="1"/>
  <c r="AL24" i="37" s="1"/>
  <c r="AI33" i="37" a="1"/>
  <c r="AI33" i="37" s="1"/>
  <c r="AJ33" i="37" s="1"/>
  <c r="AK33" i="37" s="1"/>
  <c r="AI25" i="37" a="1"/>
  <c r="AI25" i="37" s="1"/>
  <c r="AJ25" i="37" s="1"/>
  <c r="AL25" i="37" s="1"/>
  <c r="AI9" i="37" a="1"/>
  <c r="AI9" i="37" s="1"/>
  <c r="AJ9" i="37" s="1"/>
  <c r="AL9" i="37" s="1"/>
  <c r="AI8" i="37" a="1"/>
  <c r="AI8" i="37" s="1"/>
  <c r="AJ8" i="37" s="1"/>
  <c r="AL8" i="37" s="1"/>
  <c r="AI2" i="37" a="1"/>
  <c r="AI2" i="37" s="1"/>
  <c r="AJ2" i="37" s="1"/>
  <c r="AL2" i="37" s="1"/>
  <c r="AI15" i="37" a="1"/>
  <c r="AI15" i="37" s="1"/>
  <c r="AJ15" i="37" s="1"/>
  <c r="AK15" i="37" s="1"/>
  <c r="AI16" i="37" a="1"/>
  <c r="AI16" i="37" s="1"/>
  <c r="AJ16" i="37" s="1"/>
  <c r="AK16" i="37" s="1"/>
  <c r="AI19" i="37" a="1"/>
  <c r="AI19" i="37" s="1"/>
  <c r="AJ19" i="37" s="1"/>
  <c r="AL19" i="37" s="1"/>
  <c r="AI23" i="37" a="1"/>
  <c r="AI23" i="37" s="1"/>
  <c r="AJ23" i="37" s="1"/>
  <c r="AL23" i="37" s="1"/>
  <c r="AI18" i="37" a="1"/>
  <c r="AI18" i="37" s="1"/>
  <c r="AJ18" i="37" s="1"/>
  <c r="AL18" i="37" s="1"/>
  <c r="AI12" i="37" a="1"/>
  <c r="AI12" i="37" s="1"/>
  <c r="AJ12" i="37" s="1"/>
  <c r="AK12" i="37" s="1"/>
  <c r="AI6" i="37" a="1"/>
  <c r="AI6" i="37" s="1"/>
  <c r="AJ6" i="37" s="1"/>
  <c r="AL6" i="37" s="1"/>
  <c r="AI13" i="37" a="1"/>
  <c r="AI13" i="37" s="1"/>
  <c r="AJ13" i="37" s="1"/>
  <c r="AK13" i="37" s="1"/>
  <c r="AI29" i="37" a="1"/>
  <c r="AI29" i="37" s="1"/>
  <c r="AJ29" i="37" s="1"/>
  <c r="AK29" i="37" s="1"/>
  <c r="AI27" i="37" a="1"/>
  <c r="AI27" i="37" s="1"/>
  <c r="AJ27" i="37" s="1"/>
  <c r="AK27" i="37" s="1"/>
  <c r="AI3" i="37" a="1"/>
  <c r="AI3" i="37" s="1"/>
  <c r="AJ3" i="37" s="1"/>
  <c r="AL3" i="37" s="1"/>
  <c r="AI11" i="37" a="1"/>
  <c r="AI11" i="37" s="1"/>
  <c r="AJ11" i="37" s="1"/>
  <c r="AK11" i="37" s="1"/>
  <c r="AB76" i="59"/>
  <c r="AE76" i="59" a="1"/>
  <c r="AE76" i="59" s="1"/>
  <c r="R76" i="59"/>
  <c r="Q76" i="59"/>
  <c r="BA76" i="59" s="1"/>
  <c r="BB76" i="59" s="1"/>
  <c r="Y76" i="59"/>
  <c r="U76" i="59"/>
  <c r="V76" i="59"/>
  <c r="AY76" i="59" s="1"/>
  <c r="W76" i="59"/>
  <c r="AA76" i="59"/>
  <c r="Z76" i="59"/>
  <c r="AZ76" i="59" s="1"/>
  <c r="P76" i="59"/>
  <c r="S76" i="59"/>
  <c r="U98" i="57"/>
  <c r="S98" i="57"/>
  <c r="R98" i="57"/>
  <c r="Z98" i="57"/>
  <c r="AZ98" i="57" s="1"/>
  <c r="BB98" i="57" s="1"/>
  <c r="W98" i="57"/>
  <c r="P98" i="57"/>
  <c r="V98" i="57"/>
  <c r="AY98" i="57" s="1"/>
  <c r="AS98" i="57"/>
  <c r="AF98" i="57" s="1"/>
  <c r="Q98" i="57"/>
  <c r="BA98" i="57" s="1"/>
  <c r="Y98" i="57"/>
  <c r="AB98" i="57"/>
  <c r="AA98" i="57"/>
  <c r="AI18" i="54" a="1"/>
  <c r="AI18" i="54" s="1"/>
  <c r="AJ18" i="54" s="1"/>
  <c r="AK18" i="54" s="1"/>
  <c r="AI20" i="54" a="1"/>
  <c r="AI20" i="54" s="1"/>
  <c r="AJ20" i="54" s="1"/>
  <c r="AK20" i="54" s="1"/>
  <c r="AI23" i="54" a="1"/>
  <c r="AI23" i="54" s="1"/>
  <c r="AJ23" i="54" s="1"/>
  <c r="AK23" i="54" s="1"/>
  <c r="AI9" i="54" a="1"/>
  <c r="AI9" i="54" s="1"/>
  <c r="AJ9" i="54" s="1"/>
  <c r="AK9" i="54" s="1"/>
  <c r="AI32" i="54" a="1"/>
  <c r="AI32" i="54" s="1"/>
  <c r="AJ32" i="54" s="1"/>
  <c r="AL32" i="54" s="1"/>
  <c r="AI14" i="54" a="1"/>
  <c r="AI14" i="54" s="1"/>
  <c r="AJ14" i="54" s="1"/>
  <c r="AL14" i="54" s="1"/>
  <c r="AI22" i="54" a="1"/>
  <c r="AI22" i="54" s="1"/>
  <c r="AJ22" i="54" s="1"/>
  <c r="AK22" i="54" s="1"/>
  <c r="AI12" i="54" a="1"/>
  <c r="AI12" i="54" s="1"/>
  <c r="AJ12" i="54" s="1"/>
  <c r="AL12" i="54" s="1"/>
  <c r="AI21" i="54" a="1"/>
  <c r="AI21" i="54" s="1"/>
  <c r="AJ21" i="54" s="1"/>
  <c r="AK21" i="54" s="1"/>
  <c r="AI29" i="54" a="1"/>
  <c r="AI29" i="54" s="1"/>
  <c r="AJ29" i="54" s="1"/>
  <c r="AL29" i="54" s="1"/>
  <c r="AI7" i="54" a="1"/>
  <c r="AI7" i="54" s="1"/>
  <c r="AJ7" i="54" s="1"/>
  <c r="AK7" i="54" s="1"/>
  <c r="AI11" i="54" a="1"/>
  <c r="AI11" i="54" s="1"/>
  <c r="AJ11" i="54" s="1"/>
  <c r="AL11" i="54" s="1"/>
  <c r="AI13" i="54" a="1"/>
  <c r="AI13" i="54" s="1"/>
  <c r="AJ13" i="54" s="1"/>
  <c r="AL13" i="54" s="1"/>
  <c r="AI15" i="54" a="1"/>
  <c r="AI15" i="54" s="1"/>
  <c r="AJ15" i="54" s="1"/>
  <c r="AL15" i="54" s="1"/>
  <c r="AI4" i="54" a="1"/>
  <c r="AI4" i="54" s="1"/>
  <c r="AJ4" i="54" s="1"/>
  <c r="AK4" i="54" s="1"/>
  <c r="AI3" i="54" a="1"/>
  <c r="AI3" i="54" s="1"/>
  <c r="AJ3" i="54" s="1"/>
  <c r="AK3" i="54" s="1"/>
  <c r="AI31" i="54" a="1"/>
  <c r="AI31" i="54" s="1"/>
  <c r="AJ31" i="54" s="1"/>
  <c r="AL31" i="54" s="1"/>
  <c r="AI2" i="54" a="1"/>
  <c r="AI2" i="54" s="1"/>
  <c r="AJ2" i="54" s="1"/>
  <c r="AK2" i="54" s="1"/>
  <c r="AI26" i="54" a="1"/>
  <c r="AI26" i="54" s="1"/>
  <c r="AJ26" i="54" s="1"/>
  <c r="AL26" i="54" s="1"/>
  <c r="AI8" i="54" a="1"/>
  <c r="AI8" i="54" s="1"/>
  <c r="AJ8" i="54" s="1"/>
  <c r="AK8" i="54" s="1"/>
  <c r="AI16" i="54" a="1"/>
  <c r="AI16" i="54" s="1"/>
  <c r="AJ16" i="54" s="1"/>
  <c r="AL16" i="54" s="1"/>
  <c r="AI28" i="54" a="1"/>
  <c r="AI28" i="54" s="1"/>
  <c r="AJ28" i="54" s="1"/>
  <c r="AL28" i="54" s="1"/>
  <c r="AI25" i="54" a="1"/>
  <c r="AI25" i="54" s="1"/>
  <c r="AJ25" i="54" s="1"/>
  <c r="AK25" i="54" s="1"/>
  <c r="AI6" i="54" a="1"/>
  <c r="AI6" i="54" s="1"/>
  <c r="AJ6" i="54" s="1"/>
  <c r="AK6" i="54" s="1"/>
  <c r="AI33" i="54" a="1"/>
  <c r="AI33" i="54" s="1"/>
  <c r="AJ33" i="54" s="1"/>
  <c r="AL33" i="54" s="1"/>
  <c r="AI17" i="54" a="1"/>
  <c r="AI17" i="54" s="1"/>
  <c r="AJ17" i="54" s="1"/>
  <c r="AL17" i="54" s="1"/>
  <c r="AI5" i="54" a="1"/>
  <c r="AI5" i="54" s="1"/>
  <c r="AJ5" i="54" s="1"/>
  <c r="AK5" i="54" s="1"/>
  <c r="AI27" i="54" a="1"/>
  <c r="AI27" i="54" s="1"/>
  <c r="AJ27" i="54" s="1"/>
  <c r="AL27" i="54" s="1"/>
  <c r="AI10" i="54" a="1"/>
  <c r="AI10" i="54" s="1"/>
  <c r="AJ10" i="54" s="1"/>
  <c r="AL10" i="54" s="1"/>
  <c r="AI24" i="54" a="1"/>
  <c r="AI24" i="54" s="1"/>
  <c r="AJ24" i="54" s="1"/>
  <c r="AK24" i="54" s="1"/>
  <c r="AI19" i="54" a="1"/>
  <c r="AI19" i="54" s="1"/>
  <c r="AJ19" i="54" s="1"/>
  <c r="AK19" i="54" s="1"/>
  <c r="AI30" i="54" a="1"/>
  <c r="AI30" i="54" s="1"/>
  <c r="AJ30" i="54" s="1"/>
  <c r="AL30" i="54" s="1"/>
  <c r="AA7" i="53"/>
  <c r="Y7" i="53"/>
  <c r="Q7" i="53"/>
  <c r="BA7" i="53" s="1"/>
  <c r="AU7" i="53"/>
  <c r="AV57" i="53" s="1"/>
  <c r="AB7" i="53"/>
  <c r="R7" i="53"/>
  <c r="V7" i="53"/>
  <c r="AY7" i="53" s="1"/>
  <c r="Z7" i="53"/>
  <c r="AZ7" i="53" s="1"/>
  <c r="U7" i="53"/>
  <c r="W7" i="53"/>
  <c r="S7" i="53"/>
  <c r="P7" i="53"/>
  <c r="Z100" i="58"/>
  <c r="AZ100" i="58" s="1"/>
  <c r="U100" i="58"/>
  <c r="AE100" i="58" a="1"/>
  <c r="AE100" i="58" s="1"/>
  <c r="AD100" i="58" s="1"/>
  <c r="AC100" i="58" s="1"/>
  <c r="S100" i="58"/>
  <c r="Q100" i="58"/>
  <c r="BA100" i="58" s="1"/>
  <c r="BB100" i="58" s="1"/>
  <c r="V100" i="58"/>
  <c r="AY100" i="58" s="1"/>
  <c r="P100" i="58"/>
  <c r="R100" i="58"/>
  <c r="Y100" i="58"/>
  <c r="W100" i="58"/>
  <c r="AB100" i="58"/>
  <c r="AA100" i="58"/>
  <c r="S114" i="58"/>
  <c r="AA114" i="58"/>
  <c r="Q114" i="58"/>
  <c r="BA114" i="58" s="1"/>
  <c r="BB114" i="58" s="1"/>
  <c r="Z114" i="58"/>
  <c r="AZ114" i="58" s="1"/>
  <c r="AE114" i="58" a="1"/>
  <c r="AE114" i="58" s="1"/>
  <c r="R114" i="58"/>
  <c r="Y114" i="58"/>
  <c r="W114" i="58"/>
  <c r="AB114" i="58"/>
  <c r="V114" i="58"/>
  <c r="AY114" i="58" s="1"/>
  <c r="U114" i="58"/>
  <c r="P114" i="58"/>
  <c r="U91" i="55"/>
  <c r="Q91" i="55"/>
  <c r="BA91" i="55" s="1"/>
  <c r="BB91" i="55" s="1"/>
  <c r="P91" i="55"/>
  <c r="W91" i="55"/>
  <c r="AA91" i="55"/>
  <c r="V91" i="55"/>
  <c r="AY91" i="55" s="1"/>
  <c r="Y91" i="55"/>
  <c r="AB91" i="55"/>
  <c r="AE91" i="55" a="1"/>
  <c r="AE91" i="55" s="1"/>
  <c r="S91" i="55"/>
  <c r="R91" i="55"/>
  <c r="Z91" i="55"/>
  <c r="AZ91" i="55" s="1"/>
  <c r="AB116" i="57"/>
  <c r="R116" i="57"/>
  <c r="Z116" i="57"/>
  <c r="AZ116" i="57" s="1"/>
  <c r="V116" i="57"/>
  <c r="AY116" i="57" s="1"/>
  <c r="Y116" i="57"/>
  <c r="AA116" i="57"/>
  <c r="Q116" i="57"/>
  <c r="BA116" i="57" s="1"/>
  <c r="AS116" i="57"/>
  <c r="AF116" i="57" s="1"/>
  <c r="S116" i="57"/>
  <c r="P116" i="57"/>
  <c r="W116" i="57"/>
  <c r="U116" i="57"/>
  <c r="U55" i="56"/>
  <c r="V55" i="56"/>
  <c r="AY55" i="56" s="1"/>
  <c r="Z55" i="56"/>
  <c r="AZ55" i="56" s="1"/>
  <c r="Y55" i="56"/>
  <c r="AB55" i="56"/>
  <c r="W55" i="56"/>
  <c r="R55" i="56"/>
  <c r="S55" i="56"/>
  <c r="P55" i="56"/>
  <c r="AU55" i="56"/>
  <c r="AA55" i="56"/>
  <c r="AE55" i="56" a="1"/>
  <c r="AE55" i="56" s="1"/>
  <c r="Q55" i="56"/>
  <c r="BA55" i="56" s="1"/>
  <c r="BB55" i="56" s="1"/>
  <c r="Y70" i="56"/>
  <c r="V70" i="56"/>
  <c r="AY70" i="56" s="1"/>
  <c r="AE70" i="56" a="1"/>
  <c r="AE70" i="56" s="1"/>
  <c r="AD70" i="56" s="1"/>
  <c r="AC70" i="56" s="1"/>
  <c r="P70" i="56"/>
  <c r="U70" i="56"/>
  <c r="R70" i="56"/>
  <c r="AB70" i="56"/>
  <c r="AA70" i="56"/>
  <c r="Q70" i="56"/>
  <c r="BA70" i="56" s="1"/>
  <c r="BB70" i="56" s="1"/>
  <c r="W70" i="56"/>
  <c r="S70" i="56"/>
  <c r="Z70" i="56"/>
  <c r="AZ70" i="56" s="1"/>
  <c r="V56" i="54"/>
  <c r="AY56" i="54" s="1"/>
  <c r="Y56" i="54"/>
  <c r="Z56" i="54"/>
  <c r="AZ56" i="54" s="1"/>
  <c r="W56" i="54"/>
  <c r="R56" i="54"/>
  <c r="P56" i="54"/>
  <c r="AE56" i="54" a="1"/>
  <c r="AE56" i="54" s="1"/>
  <c r="U56" i="54"/>
  <c r="AU56" i="54"/>
  <c r="AV61" i="54" s="1"/>
  <c r="AB56" i="54"/>
  <c r="S56" i="54"/>
  <c r="AA56" i="54"/>
  <c r="Q56" i="54"/>
  <c r="BA56" i="54" s="1"/>
  <c r="BB56" i="54" s="1"/>
  <c r="W57" i="52"/>
  <c r="R57" i="52"/>
  <c r="AU57" i="52"/>
  <c r="AV70" i="52" s="1"/>
  <c r="AE57" i="52" a="1"/>
  <c r="AE57" i="52" s="1"/>
  <c r="S57" i="52"/>
  <c r="U57" i="52"/>
  <c r="Q57" i="52"/>
  <c r="BA57" i="52" s="1"/>
  <c r="BB57" i="52" s="1"/>
  <c r="Y57" i="52"/>
  <c r="V57" i="52"/>
  <c r="AY57" i="52" s="1"/>
  <c r="AB57" i="52"/>
  <c r="AA57" i="52"/>
  <c r="P57" i="52"/>
  <c r="Z57" i="52"/>
  <c r="AZ57" i="52" s="1"/>
  <c r="W56" i="53"/>
  <c r="AU56" i="53"/>
  <c r="AV23" i="53" s="1"/>
  <c r="AA56" i="53"/>
  <c r="U56" i="53"/>
  <c r="Y56" i="53"/>
  <c r="Z56" i="53"/>
  <c r="AZ56" i="53" s="1"/>
  <c r="V56" i="53"/>
  <c r="AY56" i="53" s="1"/>
  <c r="Q56" i="53"/>
  <c r="BA56" i="53" s="1"/>
  <c r="S56" i="53"/>
  <c r="R56" i="53"/>
  <c r="AB56" i="53"/>
  <c r="P56" i="53"/>
  <c r="R62" i="52"/>
  <c r="U62" i="52"/>
  <c r="Q62" i="52"/>
  <c r="BA62" i="52" s="1"/>
  <c r="P62" i="52"/>
  <c r="Z62" i="52"/>
  <c r="AZ62" i="52" s="1"/>
  <c r="AB62" i="52"/>
  <c r="W62" i="52"/>
  <c r="Y62" i="52"/>
  <c r="S62" i="52"/>
  <c r="AA62" i="52"/>
  <c r="AU62" i="52"/>
  <c r="AV108" i="52" s="1"/>
  <c r="V62" i="52"/>
  <c r="AY62" i="52" s="1"/>
  <c r="V127" i="50"/>
  <c r="AY127" i="50" s="1"/>
  <c r="AB127" i="50"/>
  <c r="AA127" i="50"/>
  <c r="AS127" i="50"/>
  <c r="AF127" i="50" s="1"/>
  <c r="R127" i="50"/>
  <c r="Q127" i="50"/>
  <c r="BA127" i="50" s="1"/>
  <c r="Z127" i="50"/>
  <c r="AZ127" i="50" s="1"/>
  <c r="S127" i="50"/>
  <c r="U127" i="50"/>
  <c r="Y127" i="50"/>
  <c r="W127" i="50"/>
  <c r="P127" i="50"/>
  <c r="Y111" i="54"/>
  <c r="W111" i="54"/>
  <c r="AA111" i="54"/>
  <c r="U111" i="54"/>
  <c r="Z111" i="54"/>
  <c r="AZ111" i="54" s="1"/>
  <c r="R111" i="54"/>
  <c r="V111" i="54"/>
  <c r="AY111" i="54" s="1"/>
  <c r="P111" i="54"/>
  <c r="Q111" i="54"/>
  <c r="BA111" i="54" s="1"/>
  <c r="AB111" i="54"/>
  <c r="AS111" i="54"/>
  <c r="AF111" i="54" s="1"/>
  <c r="S111" i="54"/>
  <c r="V59" i="54"/>
  <c r="AY59" i="54" s="1"/>
  <c r="P59" i="54"/>
  <c r="AU59" i="54"/>
  <c r="U59" i="54"/>
  <c r="AA59" i="54"/>
  <c r="AB59" i="54"/>
  <c r="W59" i="54"/>
  <c r="Z59" i="54"/>
  <c r="AZ59" i="54" s="1"/>
  <c r="S59" i="54"/>
  <c r="Q59" i="54"/>
  <c r="BA59" i="54" s="1"/>
  <c r="R59" i="54"/>
  <c r="Y59" i="54"/>
  <c r="S88" i="53"/>
  <c r="W88" i="53"/>
  <c r="Q88" i="53"/>
  <c r="BA88" i="53" s="1"/>
  <c r="AB88" i="53"/>
  <c r="AS88" i="53"/>
  <c r="AF88" i="53" s="1"/>
  <c r="V88" i="53"/>
  <c r="AY88" i="53" s="1"/>
  <c r="Z88" i="53"/>
  <c r="AZ88" i="53" s="1"/>
  <c r="Y88" i="53"/>
  <c r="P88" i="53"/>
  <c r="R88" i="53"/>
  <c r="AA88" i="53"/>
  <c r="U88" i="53"/>
  <c r="Z61" i="48"/>
  <c r="AZ61" i="48" s="1"/>
  <c r="R61" i="48"/>
  <c r="Y61" i="48"/>
  <c r="AU61" i="48"/>
  <c r="AA61" i="48"/>
  <c r="AB61" i="48"/>
  <c r="Q61" i="48"/>
  <c r="BA61" i="48" s="1"/>
  <c r="V61" i="48"/>
  <c r="AY61" i="48" s="1"/>
  <c r="P61" i="48"/>
  <c r="U61" i="48"/>
  <c r="S61" i="48"/>
  <c r="W61" i="48"/>
  <c r="R92" i="53"/>
  <c r="S92" i="53"/>
  <c r="V92" i="53"/>
  <c r="AY92" i="53" s="1"/>
  <c r="AE92" i="53" a="1"/>
  <c r="AE92" i="53" s="1"/>
  <c r="AD92" i="53" s="1"/>
  <c r="AC92" i="53" s="1"/>
  <c r="AA92" i="53"/>
  <c r="AB92" i="53"/>
  <c r="Z92" i="53"/>
  <c r="AZ92" i="53" s="1"/>
  <c r="W92" i="53"/>
  <c r="U92" i="53"/>
  <c r="Y92" i="53"/>
  <c r="Q92" i="53"/>
  <c r="BA92" i="53" s="1"/>
  <c r="BB92" i="53" s="1"/>
  <c r="P92" i="53"/>
  <c r="W104" i="52"/>
  <c r="AE104" i="52" a="1"/>
  <c r="AE104" i="52" s="1"/>
  <c r="Z104" i="52"/>
  <c r="AZ104" i="52" s="1"/>
  <c r="AB104" i="52"/>
  <c r="P104" i="52"/>
  <c r="Y104" i="52"/>
  <c r="S104" i="52"/>
  <c r="R104" i="52"/>
  <c r="U104" i="52"/>
  <c r="AA104" i="52"/>
  <c r="Q104" i="52"/>
  <c r="BA104" i="52" s="1"/>
  <c r="BB104" i="52" s="1"/>
  <c r="V104" i="52"/>
  <c r="AY104" i="52" s="1"/>
  <c r="W105" i="52"/>
  <c r="AB105" i="52"/>
  <c r="V105" i="52"/>
  <c r="AY105" i="52" s="1"/>
  <c r="R105" i="52"/>
  <c r="Z105" i="52"/>
  <c r="AZ105" i="52" s="1"/>
  <c r="P105" i="52"/>
  <c r="AE105" i="52" a="1"/>
  <c r="AE105" i="52" s="1"/>
  <c r="Q105" i="52"/>
  <c r="BA105" i="52" s="1"/>
  <c r="BB105" i="52" s="1"/>
  <c r="U105" i="52"/>
  <c r="AA105" i="52"/>
  <c r="Y105" i="52"/>
  <c r="S105" i="52"/>
  <c r="Y2" i="53"/>
  <c r="AB2" i="53"/>
  <c r="R2" i="53"/>
  <c r="AA2" i="53"/>
  <c r="V2" i="53"/>
  <c r="AY2" i="53" s="1"/>
  <c r="Z2" i="53"/>
  <c r="AZ2" i="53" s="1"/>
  <c r="U2" i="53"/>
  <c r="S2" i="53"/>
  <c r="Q2" i="53"/>
  <c r="BA2" i="53" s="1"/>
  <c r="P2" i="53"/>
  <c r="W2" i="53"/>
  <c r="AU2" i="53"/>
  <c r="AV118" i="53" s="1"/>
  <c r="U129" i="49"/>
  <c r="Y129" i="49"/>
  <c r="S129" i="49"/>
  <c r="W129" i="49"/>
  <c r="AA129" i="49"/>
  <c r="Q129" i="49"/>
  <c r="BA129" i="49" s="1"/>
  <c r="BB129" i="49" s="1"/>
  <c r="Z129" i="49"/>
  <c r="AZ129" i="49" s="1"/>
  <c r="P129" i="49"/>
  <c r="AE129" i="49" a="1"/>
  <c r="AE129" i="49" s="1"/>
  <c r="V129" i="49"/>
  <c r="AY129" i="49" s="1"/>
  <c r="AB129" i="49"/>
  <c r="R129" i="49"/>
  <c r="Q84" i="48"/>
  <c r="BA84" i="48" s="1"/>
  <c r="BB84" i="48" s="1"/>
  <c r="AB84" i="48"/>
  <c r="Z84" i="48"/>
  <c r="AZ84" i="48" s="1"/>
  <c r="AA84" i="48"/>
  <c r="Y84" i="48"/>
  <c r="R84" i="48"/>
  <c r="U84" i="48"/>
  <c r="P84" i="48"/>
  <c r="S84" i="48"/>
  <c r="AE84" i="48" a="1"/>
  <c r="AE84" i="48" s="1"/>
  <c r="AD84" i="48" s="1"/>
  <c r="AC84" i="48" s="1"/>
  <c r="W84" i="48"/>
  <c r="V84" i="48"/>
  <c r="AY84" i="48" s="1"/>
  <c r="U53" i="46"/>
  <c r="AE53" i="46" a="1"/>
  <c r="AE53" i="46" s="1"/>
  <c r="S53" i="46"/>
  <c r="AA53" i="46"/>
  <c r="Q53" i="46"/>
  <c r="BA53" i="46" s="1"/>
  <c r="BB53" i="46" s="1"/>
  <c r="Z53" i="46"/>
  <c r="AZ53" i="46" s="1"/>
  <c r="V53" i="46"/>
  <c r="AY53" i="46" s="1"/>
  <c r="AU53" i="46"/>
  <c r="P53" i="46"/>
  <c r="Y53" i="46"/>
  <c r="W53" i="46"/>
  <c r="AB53" i="46"/>
  <c r="R53" i="46"/>
  <c r="AB129" i="51"/>
  <c r="R129" i="51"/>
  <c r="AA129" i="51"/>
  <c r="W129" i="51"/>
  <c r="AE129" i="51" a="1"/>
  <c r="AE129" i="51" s="1"/>
  <c r="Q129" i="51"/>
  <c r="BA129" i="51" s="1"/>
  <c r="BB129" i="51" s="1"/>
  <c r="V129" i="51"/>
  <c r="AY129" i="51" s="1"/>
  <c r="P129" i="51"/>
  <c r="U129" i="51"/>
  <c r="S129" i="51"/>
  <c r="Z129" i="51"/>
  <c r="AZ129" i="51" s="1"/>
  <c r="Y129" i="51"/>
  <c r="Y28" i="50"/>
  <c r="V28" i="50"/>
  <c r="AY28" i="50" s="1"/>
  <c r="W28" i="50"/>
  <c r="Q28" i="50"/>
  <c r="BA28" i="50" s="1"/>
  <c r="AB28" i="50"/>
  <c r="U28" i="50"/>
  <c r="AA28" i="50"/>
  <c r="S28" i="50"/>
  <c r="AU28" i="50"/>
  <c r="AV63" i="50" s="1"/>
  <c r="Z28" i="50"/>
  <c r="AZ28" i="50" s="1"/>
  <c r="P28" i="50"/>
  <c r="R28" i="50"/>
  <c r="P90" i="48"/>
  <c r="AS90" i="48"/>
  <c r="AF90" i="48" s="1"/>
  <c r="U90" i="48"/>
  <c r="AA90" i="48"/>
  <c r="Q90" i="48"/>
  <c r="BA90" i="48" s="1"/>
  <c r="R90" i="48"/>
  <c r="V90" i="48"/>
  <c r="AY90" i="48" s="1"/>
  <c r="Z90" i="48"/>
  <c r="AZ90" i="48" s="1"/>
  <c r="W90" i="48"/>
  <c r="AB90" i="48"/>
  <c r="S90" i="48"/>
  <c r="Y90" i="48"/>
  <c r="Y102" i="49"/>
  <c r="S102" i="49"/>
  <c r="AA102" i="49"/>
  <c r="W102" i="49"/>
  <c r="U102" i="49"/>
  <c r="R102" i="49"/>
  <c r="AB102" i="49"/>
  <c r="V102" i="49"/>
  <c r="AY102" i="49" s="1"/>
  <c r="Z102" i="49"/>
  <c r="AZ102" i="49" s="1"/>
  <c r="P102" i="49"/>
  <c r="Q102" i="49"/>
  <c r="BA102" i="49" s="1"/>
  <c r="AS102" i="49"/>
  <c r="AF102" i="49" s="1"/>
  <c r="Q114" i="48"/>
  <c r="BA114" i="48" s="1"/>
  <c r="BB114" i="48" s="1"/>
  <c r="P114" i="48"/>
  <c r="R114" i="48"/>
  <c r="AE114" i="48" a="1"/>
  <c r="AE114" i="48" s="1"/>
  <c r="AB114" i="48"/>
  <c r="AA114" i="48"/>
  <c r="U114" i="48"/>
  <c r="Y114" i="48"/>
  <c r="S114" i="48"/>
  <c r="W114" i="48"/>
  <c r="V114" i="48"/>
  <c r="AY114" i="48" s="1"/>
  <c r="Z114" i="48"/>
  <c r="AZ114" i="48" s="1"/>
  <c r="V102" i="50"/>
  <c r="AY102" i="50" s="1"/>
  <c r="Z102" i="50"/>
  <c r="AZ102" i="50" s="1"/>
  <c r="S102" i="50"/>
  <c r="AA102" i="50"/>
  <c r="W102" i="50"/>
  <c r="Q102" i="50"/>
  <c r="BA102" i="50" s="1"/>
  <c r="BB102" i="50" s="1"/>
  <c r="AE102" i="50" a="1"/>
  <c r="AE102" i="50" s="1"/>
  <c r="AD102" i="50" s="1"/>
  <c r="AC102" i="50" s="1"/>
  <c r="P102" i="50"/>
  <c r="U102" i="50"/>
  <c r="R102" i="50"/>
  <c r="Y102" i="50"/>
  <c r="AB102" i="50"/>
  <c r="S103" i="49"/>
  <c r="AA103" i="49"/>
  <c r="Y103" i="49"/>
  <c r="Q103" i="49"/>
  <c r="BA103" i="49" s="1"/>
  <c r="U103" i="49"/>
  <c r="P103" i="49"/>
  <c r="W103" i="49"/>
  <c r="V103" i="49"/>
  <c r="AY103" i="49" s="1"/>
  <c r="AB103" i="49"/>
  <c r="AS103" i="49"/>
  <c r="AF103" i="49" s="1"/>
  <c r="Z103" i="49"/>
  <c r="AZ103" i="49" s="1"/>
  <c r="R103" i="49"/>
  <c r="AB51" i="47"/>
  <c r="P51" i="47"/>
  <c r="S51" i="47"/>
  <c r="R51" i="47"/>
  <c r="AU51" i="47"/>
  <c r="Q51" i="47"/>
  <c r="BA51" i="47" s="1"/>
  <c r="U51" i="47"/>
  <c r="Y51" i="47"/>
  <c r="V51" i="47"/>
  <c r="AY51" i="47" s="1"/>
  <c r="Z51" i="47"/>
  <c r="AZ51" i="47" s="1"/>
  <c r="W51" i="47"/>
  <c r="AA51" i="47"/>
  <c r="W119" i="49"/>
  <c r="AB119" i="49"/>
  <c r="V119" i="49"/>
  <c r="AY119" i="49" s="1"/>
  <c r="AA119" i="49"/>
  <c r="Q119" i="49"/>
  <c r="BA119" i="49" s="1"/>
  <c r="Y119" i="49"/>
  <c r="U119" i="49"/>
  <c r="AS119" i="49"/>
  <c r="AF119" i="49" s="1"/>
  <c r="S119" i="49"/>
  <c r="Z119" i="49"/>
  <c r="AZ119" i="49" s="1"/>
  <c r="P119" i="49"/>
  <c r="R119" i="49"/>
  <c r="U69" i="46"/>
  <c r="R69" i="46"/>
  <c r="AE69" i="46" a="1"/>
  <c r="AE69" i="46" s="1"/>
  <c r="Q69" i="46"/>
  <c r="BA69" i="46" s="1"/>
  <c r="BB69" i="46" s="1"/>
  <c r="AB69" i="46"/>
  <c r="V69" i="46"/>
  <c r="AY69" i="46" s="1"/>
  <c r="AA69" i="46"/>
  <c r="Z69" i="46"/>
  <c r="AZ69" i="46" s="1"/>
  <c r="P69" i="46"/>
  <c r="S69" i="46"/>
  <c r="Y69" i="46"/>
  <c r="W69" i="46"/>
  <c r="Z30" i="43"/>
  <c r="AZ30" i="43" s="1"/>
  <c r="Y30" i="43"/>
  <c r="S30" i="43"/>
  <c r="R30" i="43"/>
  <c r="AE30" i="43" a="1"/>
  <c r="AE30" i="43" s="1"/>
  <c r="P30" i="43"/>
  <c r="V30" i="43"/>
  <c r="AY30" i="43" s="1"/>
  <c r="AU30" i="43"/>
  <c r="W30" i="43"/>
  <c r="Q30" i="43"/>
  <c r="BA30" i="43" s="1"/>
  <c r="BB30" i="43" s="1"/>
  <c r="U30" i="43"/>
  <c r="AB30" i="43"/>
  <c r="AA30" i="43"/>
  <c r="Z28" i="49"/>
  <c r="AZ28" i="49" s="1"/>
  <c r="Y28" i="49"/>
  <c r="S28" i="49"/>
  <c r="W28" i="49"/>
  <c r="V28" i="49"/>
  <c r="AY28" i="49" s="1"/>
  <c r="AB28" i="49"/>
  <c r="U28" i="49"/>
  <c r="R28" i="49"/>
  <c r="AU28" i="49"/>
  <c r="AA28" i="49"/>
  <c r="P28" i="49"/>
  <c r="Q28" i="49"/>
  <c r="BA28" i="49" s="1"/>
  <c r="BB28" i="49" s="1"/>
  <c r="AE28" i="49" a="1"/>
  <c r="AE28" i="49" s="1"/>
  <c r="V31" i="46"/>
  <c r="AY31" i="46" s="1"/>
  <c r="W31" i="46"/>
  <c r="S31" i="46"/>
  <c r="AA31" i="46"/>
  <c r="Q31" i="46"/>
  <c r="BA31" i="46" s="1"/>
  <c r="AB31" i="46"/>
  <c r="Z31" i="46"/>
  <c r="AZ31" i="46" s="1"/>
  <c r="R31" i="46"/>
  <c r="AU31" i="46"/>
  <c r="P31" i="46"/>
  <c r="U31" i="46"/>
  <c r="Y31" i="46"/>
  <c r="D60" i="36"/>
  <c r="A60" i="36"/>
  <c r="AA60" i="47"/>
  <c r="U60" i="47"/>
  <c r="W60" i="47"/>
  <c r="AU60" i="47"/>
  <c r="AE60" i="47" a="1"/>
  <c r="AE60" i="47" s="1"/>
  <c r="Y60" i="47"/>
  <c r="AB60" i="47"/>
  <c r="R60" i="47"/>
  <c r="V60" i="47"/>
  <c r="AY60" i="47" s="1"/>
  <c r="Q60" i="47"/>
  <c r="BA60" i="47" s="1"/>
  <c r="BB60" i="47" s="1"/>
  <c r="S60" i="47"/>
  <c r="Z60" i="47"/>
  <c r="AZ60" i="47" s="1"/>
  <c r="P60" i="47"/>
  <c r="Z111" i="46"/>
  <c r="AZ111" i="46" s="1"/>
  <c r="R111" i="46"/>
  <c r="Q111" i="46"/>
  <c r="BA111" i="46" s="1"/>
  <c r="P111" i="46"/>
  <c r="Y111" i="46"/>
  <c r="AA111" i="46"/>
  <c r="S111" i="46"/>
  <c r="V111" i="46"/>
  <c r="AY111" i="46" s="1"/>
  <c r="U111" i="46"/>
  <c r="AB111" i="46"/>
  <c r="W111" i="46"/>
  <c r="D39" i="42"/>
  <c r="A39" i="42"/>
  <c r="U43" i="36"/>
  <c r="S43" i="36"/>
  <c r="AA43" i="36"/>
  <c r="AB43" i="36"/>
  <c r="AU43" i="36"/>
  <c r="Q43" i="36"/>
  <c r="BA43" i="36" s="1"/>
  <c r="Z43" i="36"/>
  <c r="AZ43" i="36" s="1"/>
  <c r="P43" i="36"/>
  <c r="R43" i="36"/>
  <c r="W43" i="36"/>
  <c r="V43" i="36"/>
  <c r="AY43" i="36" s="1"/>
  <c r="Y43" i="36"/>
  <c r="Y114" i="46"/>
  <c r="AB114" i="46"/>
  <c r="W114" i="46"/>
  <c r="Z114" i="46"/>
  <c r="AZ114" i="46" s="1"/>
  <c r="U114" i="46"/>
  <c r="AE114" i="46" a="1"/>
  <c r="AE114" i="46" s="1"/>
  <c r="V114" i="46"/>
  <c r="AY114" i="46" s="1"/>
  <c r="AA114" i="46"/>
  <c r="P114" i="46"/>
  <c r="R114" i="46"/>
  <c r="S114" i="46"/>
  <c r="Q114" i="46"/>
  <c r="BA114" i="46" s="1"/>
  <c r="BB114" i="46" s="1"/>
  <c r="D76" i="36"/>
  <c r="A76" i="36"/>
  <c r="P51" i="37"/>
  <c r="AU51" i="37"/>
  <c r="Q51" i="37"/>
  <c r="BA51" i="37" s="1"/>
  <c r="AB51" i="37"/>
  <c r="Z51" i="37"/>
  <c r="AZ51" i="37" s="1"/>
  <c r="AA51" i="37"/>
  <c r="R51" i="37"/>
  <c r="W51" i="37"/>
  <c r="S51" i="37"/>
  <c r="Y51" i="37"/>
  <c r="V51" i="37"/>
  <c r="AY51" i="37" s="1"/>
  <c r="U51" i="37"/>
  <c r="D56" i="41"/>
  <c r="A56" i="41"/>
  <c r="AE16" i="37" a="1"/>
  <c r="AE16" i="37" s="1"/>
  <c r="U16" i="37"/>
  <c r="AB16" i="37"/>
  <c r="Z16" i="37"/>
  <c r="AZ16" i="37" s="1"/>
  <c r="R16" i="37"/>
  <c r="Y16" i="37"/>
  <c r="AU16" i="37"/>
  <c r="AV39" i="37" s="1"/>
  <c r="W16" i="37"/>
  <c r="P16" i="37"/>
  <c r="S16" i="37"/>
  <c r="Q16" i="37"/>
  <c r="BA16" i="37" s="1"/>
  <c r="BB16" i="37" s="1"/>
  <c r="AA16" i="37"/>
  <c r="V16" i="37"/>
  <c r="AY16" i="37" s="1"/>
  <c r="D60" i="32"/>
  <c r="A60" i="32"/>
  <c r="AU8" i="46"/>
  <c r="AV12" i="46" s="1"/>
  <c r="W8" i="46"/>
  <c r="V8" i="46"/>
  <c r="AY8" i="46" s="1"/>
  <c r="U8" i="46"/>
  <c r="S8" i="46"/>
  <c r="P8" i="46"/>
  <c r="Y8" i="46"/>
  <c r="AB8" i="46"/>
  <c r="R8" i="46"/>
  <c r="AA8" i="46"/>
  <c r="AE8" i="46" a="1"/>
  <c r="AE8" i="46" s="1"/>
  <c r="Q8" i="46"/>
  <c r="BA8" i="46" s="1"/>
  <c r="BB8" i="46" s="1"/>
  <c r="Z8" i="46"/>
  <c r="AZ8" i="46" s="1"/>
  <c r="A31" i="37"/>
  <c r="D31" i="37"/>
  <c r="D97" i="34"/>
  <c r="A97" i="34"/>
  <c r="D54" i="30"/>
  <c r="A54" i="30"/>
  <c r="S99" i="12"/>
  <c r="Y99" i="12"/>
  <c r="R99" i="12"/>
  <c r="Q99" i="12"/>
  <c r="BA99" i="12" s="1"/>
  <c r="BB99" i="12" s="1"/>
  <c r="V99" i="12"/>
  <c r="AY99" i="12" s="1"/>
  <c r="U99" i="12"/>
  <c r="AB99" i="12"/>
  <c r="P99" i="12"/>
  <c r="AE99" i="12" a="1"/>
  <c r="AE99" i="12" s="1"/>
  <c r="AA99" i="12"/>
  <c r="Z99" i="12"/>
  <c r="AZ99" i="12" s="1"/>
  <c r="W99" i="12"/>
  <c r="W59" i="39"/>
  <c r="P59" i="39"/>
  <c r="Z59" i="39"/>
  <c r="AZ59" i="39" s="1"/>
  <c r="Q59" i="39"/>
  <c r="BA59" i="39" s="1"/>
  <c r="BB59" i="39" s="1"/>
  <c r="AA59" i="39"/>
  <c r="R59" i="39"/>
  <c r="AB59" i="39"/>
  <c r="Y59" i="39"/>
  <c r="V59" i="39"/>
  <c r="AY59" i="39" s="1"/>
  <c r="U59" i="39"/>
  <c r="S59" i="39"/>
  <c r="AE59" i="39" a="1"/>
  <c r="AE59" i="39" s="1"/>
  <c r="AU59" i="39"/>
  <c r="W48" i="32"/>
  <c r="AB48" i="32"/>
  <c r="AA48" i="32"/>
  <c r="Q48" i="32"/>
  <c r="BA48" i="32" s="1"/>
  <c r="Z48" i="32"/>
  <c r="AZ48" i="32" s="1"/>
  <c r="S48" i="32"/>
  <c r="R48" i="32"/>
  <c r="P48" i="32"/>
  <c r="AU48" i="32"/>
  <c r="AV47" i="32" s="1"/>
  <c r="Y48" i="32"/>
  <c r="V48" i="32"/>
  <c r="AY48" i="32" s="1"/>
  <c r="U48" i="32"/>
  <c r="AI11" i="12" a="1"/>
  <c r="AI11" i="12" s="1"/>
  <c r="AJ11" i="12" s="1"/>
  <c r="AL11" i="12" s="1"/>
  <c r="AI27" i="12" a="1"/>
  <c r="AI27" i="12" s="1"/>
  <c r="AJ27" i="12" s="1"/>
  <c r="AL27" i="12" s="1"/>
  <c r="AI30" i="12" a="1"/>
  <c r="AI30" i="12" s="1"/>
  <c r="AJ30" i="12" s="1"/>
  <c r="AL30" i="12" s="1"/>
  <c r="AI26" i="12" a="1"/>
  <c r="AI26" i="12" s="1"/>
  <c r="AJ26" i="12" s="1"/>
  <c r="AL26" i="12" s="1"/>
  <c r="AI10" i="12" a="1"/>
  <c r="AI10" i="12" s="1"/>
  <c r="AJ10" i="12" s="1"/>
  <c r="AL10" i="12" s="1"/>
  <c r="AI21" i="12" a="1"/>
  <c r="AI21" i="12" s="1"/>
  <c r="AJ21" i="12" s="1"/>
  <c r="AK21" i="12" s="1"/>
  <c r="AI23" i="12" a="1"/>
  <c r="AI23" i="12" s="1"/>
  <c r="AJ23" i="12" s="1"/>
  <c r="AK23" i="12" s="1"/>
  <c r="AI12" i="12" a="1"/>
  <c r="AI12" i="12" s="1"/>
  <c r="AJ12" i="12" s="1"/>
  <c r="AL12" i="12" s="1"/>
  <c r="AI25" i="12" a="1"/>
  <c r="AI25" i="12" s="1"/>
  <c r="AJ25" i="12" s="1"/>
  <c r="AK25" i="12" s="1"/>
  <c r="AI19" i="12" a="1"/>
  <c r="AI19" i="12" s="1"/>
  <c r="AJ19" i="12" s="1"/>
  <c r="AK19" i="12" s="1"/>
  <c r="AI33" i="12" a="1"/>
  <c r="AI33" i="12" s="1"/>
  <c r="AJ33" i="12" s="1"/>
  <c r="AL33" i="12" s="1"/>
  <c r="AI13" i="12" a="1"/>
  <c r="AI13" i="12" s="1"/>
  <c r="AJ13" i="12" s="1"/>
  <c r="AL13" i="12" s="1"/>
  <c r="AI32" i="12" a="1"/>
  <c r="AI32" i="12" s="1"/>
  <c r="AJ32" i="12" s="1"/>
  <c r="AL32" i="12" s="1"/>
  <c r="AI9" i="12" a="1"/>
  <c r="AI9" i="12" s="1"/>
  <c r="AJ9" i="12" s="1"/>
  <c r="AK9" i="12" s="1"/>
  <c r="AI4" i="12" a="1"/>
  <c r="AI4" i="12" s="1"/>
  <c r="AJ4" i="12" s="1"/>
  <c r="AK4" i="12" s="1"/>
  <c r="AI29" i="12" a="1"/>
  <c r="AI29" i="12" s="1"/>
  <c r="AJ29" i="12" s="1"/>
  <c r="AL29" i="12" s="1"/>
  <c r="AI24" i="12" a="1"/>
  <c r="AI24" i="12" s="1"/>
  <c r="AJ24" i="12" s="1"/>
  <c r="AK24" i="12" s="1"/>
  <c r="AI3" i="12" a="1"/>
  <c r="AI3" i="12" s="1"/>
  <c r="AJ3" i="12" s="1"/>
  <c r="AK3" i="12" s="1"/>
  <c r="AI6" i="12" a="1"/>
  <c r="AI6" i="12" s="1"/>
  <c r="AJ6" i="12" s="1"/>
  <c r="AK6" i="12" s="1"/>
  <c r="AI14" i="12" a="1"/>
  <c r="AI14" i="12" s="1"/>
  <c r="AJ14" i="12" s="1"/>
  <c r="AL14" i="12" s="1"/>
  <c r="AI16" i="12" a="1"/>
  <c r="AI16" i="12" s="1"/>
  <c r="AJ16" i="12" s="1"/>
  <c r="AL16" i="12" s="1"/>
  <c r="AI8" i="12" a="1"/>
  <c r="AI8" i="12" s="1"/>
  <c r="AJ8" i="12" s="1"/>
  <c r="AK8" i="12" s="1"/>
  <c r="AI5" i="12" a="1"/>
  <c r="AI5" i="12" s="1"/>
  <c r="AJ5" i="12" s="1"/>
  <c r="AK5" i="12" s="1"/>
  <c r="AI22" i="12" a="1"/>
  <c r="AI22" i="12" s="1"/>
  <c r="AJ22" i="12" s="1"/>
  <c r="AK22" i="12" s="1"/>
  <c r="AI7" i="12" a="1"/>
  <c r="AI7" i="12" s="1"/>
  <c r="AJ7" i="12" s="1"/>
  <c r="AK7" i="12" s="1"/>
  <c r="AI17" i="12" a="1"/>
  <c r="AI17" i="12" s="1"/>
  <c r="AJ17" i="12" s="1"/>
  <c r="AL17" i="12" s="1"/>
  <c r="AI31" i="12" a="1"/>
  <c r="AI31" i="12" s="1"/>
  <c r="AJ31" i="12" s="1"/>
  <c r="AL31" i="12" s="1"/>
  <c r="AI28" i="12" a="1"/>
  <c r="AI28" i="12" s="1"/>
  <c r="AJ28" i="12" s="1"/>
  <c r="AL28" i="12" s="1"/>
  <c r="AI20" i="12" a="1"/>
  <c r="AI20" i="12" s="1"/>
  <c r="AJ20" i="12" s="1"/>
  <c r="AK20" i="12" s="1"/>
  <c r="AI15" i="12" a="1"/>
  <c r="AI15" i="12" s="1"/>
  <c r="AJ15" i="12" s="1"/>
  <c r="AL15" i="12" s="1"/>
  <c r="AI18" i="12" a="1"/>
  <c r="AI18" i="12" s="1"/>
  <c r="AJ18" i="12" s="1"/>
  <c r="AK18" i="12" s="1"/>
  <c r="D13" i="32"/>
  <c r="A13" i="32"/>
  <c r="V111" i="12"/>
  <c r="AY111" i="12" s="1"/>
  <c r="Z111" i="12"/>
  <c r="AZ111" i="12" s="1"/>
  <c r="U111" i="12"/>
  <c r="Q111" i="12"/>
  <c r="BA111" i="12" s="1"/>
  <c r="R111" i="12"/>
  <c r="AA111" i="12"/>
  <c r="AB111" i="12"/>
  <c r="W111" i="12"/>
  <c r="P111" i="12"/>
  <c r="S111" i="12"/>
  <c r="Y111" i="12"/>
  <c r="AS111" i="12"/>
  <c r="AF111" i="12" s="1"/>
  <c r="D7" i="34"/>
  <c r="A7" i="34"/>
  <c r="V58" i="32"/>
  <c r="AY58" i="32" s="1"/>
  <c r="S58" i="32"/>
  <c r="AB58" i="32"/>
  <c r="R58" i="32"/>
  <c r="Y58" i="32"/>
  <c r="AU58" i="32"/>
  <c r="AV80" i="32" s="1"/>
  <c r="P58" i="32"/>
  <c r="AA58" i="32"/>
  <c r="W58" i="32"/>
  <c r="Q58" i="32"/>
  <c r="BA58" i="32" s="1"/>
  <c r="Z58" i="32"/>
  <c r="AZ58" i="32" s="1"/>
  <c r="U58" i="32"/>
  <c r="AZ58" i="12"/>
  <c r="BA58" i="12"/>
  <c r="AU58" i="12"/>
  <c r="AY58" i="12"/>
  <c r="D24" i="32"/>
  <c r="A24" i="32"/>
  <c r="Q4" i="42"/>
  <c r="BA4" i="42" s="1"/>
  <c r="BB4" i="42" s="1"/>
  <c r="Z4" i="42"/>
  <c r="AZ4" i="42" s="1"/>
  <c r="V4" i="42"/>
  <c r="AY4" i="42" s="1"/>
  <c r="P4" i="42"/>
  <c r="R4" i="42"/>
  <c r="AU4" i="42"/>
  <c r="AV51" i="42" s="1"/>
  <c r="W4" i="42"/>
  <c r="U4" i="42"/>
  <c r="AB4" i="42"/>
  <c r="AA4" i="42"/>
  <c r="Y4" i="42"/>
  <c r="AE4" i="42" a="1"/>
  <c r="AE4" i="42" s="1"/>
  <c r="S4" i="42"/>
  <c r="A109" i="12"/>
  <c r="D109" i="12"/>
  <c r="AI4" i="35" a="1"/>
  <c r="AI4" i="35" s="1"/>
  <c r="AJ4" i="35" s="1"/>
  <c r="AL4" i="35" s="1"/>
  <c r="AI29" i="35" a="1"/>
  <c r="AI29" i="35" s="1"/>
  <c r="AJ29" i="35" s="1"/>
  <c r="AK29" i="35" s="1"/>
  <c r="AI33" i="35" a="1"/>
  <c r="AI33" i="35" s="1"/>
  <c r="AJ33" i="35" s="1"/>
  <c r="AK33" i="35" s="1"/>
  <c r="AI27" i="35" a="1"/>
  <c r="AI27" i="35" s="1"/>
  <c r="AJ27" i="35" s="1"/>
  <c r="AK27" i="35" s="1"/>
  <c r="AI18" i="35" a="1"/>
  <c r="AI18" i="35" s="1"/>
  <c r="AJ18" i="35" s="1"/>
  <c r="AL18" i="35" s="1"/>
  <c r="AI20" i="35" a="1"/>
  <c r="AI20" i="35" s="1"/>
  <c r="AJ20" i="35" s="1"/>
  <c r="AL20" i="35" s="1"/>
  <c r="AI24" i="35" a="1"/>
  <c r="AI24" i="35" s="1"/>
  <c r="AJ24" i="35" s="1"/>
  <c r="AL24" i="35" s="1"/>
  <c r="AI13" i="35" a="1"/>
  <c r="AI13" i="35" s="1"/>
  <c r="AJ13" i="35" s="1"/>
  <c r="AK13" i="35" s="1"/>
  <c r="AI8" i="35" a="1"/>
  <c r="AI8" i="35" s="1"/>
  <c r="AJ8" i="35" s="1"/>
  <c r="AL8" i="35" s="1"/>
  <c r="AI19" i="35" a="1"/>
  <c r="AI19" i="35" s="1"/>
  <c r="AJ19" i="35" s="1"/>
  <c r="AL19" i="35" s="1"/>
  <c r="AI17" i="35" a="1"/>
  <c r="AI17" i="35" s="1"/>
  <c r="AJ17" i="35" s="1"/>
  <c r="AK17" i="35" s="1"/>
  <c r="AI12" i="35" a="1"/>
  <c r="AI12" i="35" s="1"/>
  <c r="AJ12" i="35" s="1"/>
  <c r="AK12" i="35" s="1"/>
  <c r="AI26" i="35" a="1"/>
  <c r="AI26" i="35" s="1"/>
  <c r="AJ26" i="35" s="1"/>
  <c r="AK26" i="35" s="1"/>
  <c r="AI32" i="35" a="1"/>
  <c r="AI32" i="35" s="1"/>
  <c r="AJ32" i="35" s="1"/>
  <c r="AK32" i="35" s="1"/>
  <c r="AI28" i="35" a="1"/>
  <c r="AI28" i="35" s="1"/>
  <c r="AJ28" i="35" s="1"/>
  <c r="AK28" i="35" s="1"/>
  <c r="AI11" i="35" a="1"/>
  <c r="AI11" i="35" s="1"/>
  <c r="AJ11" i="35" s="1"/>
  <c r="AK11" i="35" s="1"/>
  <c r="AA27" i="31"/>
  <c r="Z27" i="31"/>
  <c r="AZ27" i="31" s="1"/>
  <c r="W27" i="31"/>
  <c r="U27" i="31"/>
  <c r="Y27" i="31"/>
  <c r="AE27" i="31" a="1"/>
  <c r="AE27" i="31" s="1"/>
  <c r="AU27" i="31"/>
  <c r="AV50" i="31" s="1"/>
  <c r="AB27" i="31"/>
  <c r="V27" i="31"/>
  <c r="AY27" i="31" s="1"/>
  <c r="R27" i="31"/>
  <c r="Q27" i="31"/>
  <c r="BA27" i="31" s="1"/>
  <c r="BB27" i="31" s="1"/>
  <c r="S27" i="31"/>
  <c r="P27" i="31"/>
  <c r="Z19" i="12"/>
  <c r="AZ19" i="12" s="1"/>
  <c r="V19" i="12"/>
  <c r="AY19" i="12" s="1"/>
  <c r="AE19" i="12" a="1"/>
  <c r="AE19" i="12" s="1"/>
  <c r="P19" i="12"/>
  <c r="Y19" i="12"/>
  <c r="AB19" i="12"/>
  <c r="U19" i="12"/>
  <c r="AU19" i="12"/>
  <c r="W19" i="12"/>
  <c r="AA19" i="12"/>
  <c r="R19" i="12"/>
  <c r="Q19" i="12"/>
  <c r="BA19" i="12" s="1"/>
  <c r="BB19" i="12" s="1"/>
  <c r="S19" i="12"/>
  <c r="W49" i="46"/>
  <c r="P49" i="46"/>
  <c r="AU49" i="46"/>
  <c r="AB49" i="46"/>
  <c r="Y49" i="46"/>
  <c r="V49" i="46"/>
  <c r="AY49" i="46" s="1"/>
  <c r="Z49" i="46"/>
  <c r="AZ49" i="46" s="1"/>
  <c r="U49" i="46"/>
  <c r="S49" i="46"/>
  <c r="Q49" i="46"/>
  <c r="BA49" i="46" s="1"/>
  <c r="R49" i="46"/>
  <c r="AA49" i="46"/>
  <c r="AB100" i="46"/>
  <c r="W100" i="46"/>
  <c r="AA100" i="46"/>
  <c r="Q100" i="46"/>
  <c r="BA100" i="46" s="1"/>
  <c r="BB100" i="46" s="1"/>
  <c r="Y100" i="46"/>
  <c r="AE100" i="46" a="1"/>
  <c r="AE100" i="46" s="1"/>
  <c r="Z100" i="46"/>
  <c r="AZ100" i="46" s="1"/>
  <c r="P100" i="46"/>
  <c r="U100" i="46"/>
  <c r="S100" i="46"/>
  <c r="R100" i="46"/>
  <c r="V100" i="46"/>
  <c r="AY100" i="46" s="1"/>
  <c r="Y35" i="46"/>
  <c r="AE35" i="46" a="1"/>
  <c r="AE35" i="46" s="1"/>
  <c r="Q35" i="46"/>
  <c r="BA35" i="46" s="1"/>
  <c r="BB35" i="46" s="1"/>
  <c r="AB35" i="46"/>
  <c r="S35" i="46"/>
  <c r="P35" i="46"/>
  <c r="R35" i="46"/>
  <c r="AA35" i="46"/>
  <c r="AU35" i="46"/>
  <c r="Z35" i="46"/>
  <c r="AZ35" i="46" s="1"/>
  <c r="W35" i="46"/>
  <c r="U35" i="46"/>
  <c r="V35" i="46"/>
  <c r="AY35" i="46" s="1"/>
  <c r="Z129" i="46"/>
  <c r="AZ129" i="46" s="1"/>
  <c r="R129" i="46"/>
  <c r="Q129" i="46"/>
  <c r="BA129" i="46" s="1"/>
  <c r="P129" i="46"/>
  <c r="S129" i="46"/>
  <c r="U129" i="46"/>
  <c r="V129" i="46"/>
  <c r="AY129" i="46" s="1"/>
  <c r="W129" i="46"/>
  <c r="Y129" i="46"/>
  <c r="AA129" i="46"/>
  <c r="AB129" i="46"/>
  <c r="AI19" i="40" a="1"/>
  <c r="AI19" i="40" s="1"/>
  <c r="AJ19" i="40" s="1"/>
  <c r="AK19" i="40" s="1"/>
  <c r="AI9" i="40" a="1"/>
  <c r="AI9" i="40" s="1"/>
  <c r="AJ9" i="40" s="1"/>
  <c r="AK9" i="40" s="1"/>
  <c r="AI17" i="39" a="1"/>
  <c r="AI17" i="39" s="1"/>
  <c r="AJ17" i="39" s="1"/>
  <c r="AK17" i="39" s="1"/>
  <c r="AI6" i="39" a="1"/>
  <c r="AI6" i="39" s="1"/>
  <c r="AJ6" i="39" s="1"/>
  <c r="AL6" i="39" s="1"/>
  <c r="AI25" i="44" a="1"/>
  <c r="AI25" i="44" s="1"/>
  <c r="AJ25" i="44" s="1"/>
  <c r="AK25" i="44" s="1"/>
  <c r="AI28" i="44" a="1"/>
  <c r="AI28" i="44" s="1"/>
  <c r="AJ28" i="44" s="1"/>
  <c r="AL28" i="44" s="1"/>
  <c r="AI3" i="44" a="1"/>
  <c r="AI3" i="44" s="1"/>
  <c r="AJ3" i="44" s="1"/>
  <c r="AK3" i="44" s="1"/>
  <c r="AI21" i="44" a="1"/>
  <c r="AI21" i="44" s="1"/>
  <c r="AJ21" i="44" s="1"/>
  <c r="AK21" i="44" s="1"/>
  <c r="AI5" i="43" a="1"/>
  <c r="AI5" i="43" s="1"/>
  <c r="AJ5" i="43" s="1"/>
  <c r="AL5" i="43" s="1"/>
  <c r="AI22" i="43" a="1"/>
  <c r="AI22" i="43" s="1"/>
  <c r="AJ22" i="43" s="1"/>
  <c r="AL22" i="43" s="1"/>
  <c r="AI15" i="41" a="1"/>
  <c r="AI15" i="41" s="1"/>
  <c r="AJ15" i="41" s="1"/>
  <c r="AK15" i="41" s="1"/>
  <c r="AI26" i="41" a="1"/>
  <c r="AI26" i="41" s="1"/>
  <c r="AJ26" i="41" s="1"/>
  <c r="AK26" i="41" s="1"/>
  <c r="AI28" i="45" a="1"/>
  <c r="AI28" i="45" s="1"/>
  <c r="AJ28" i="45" s="1"/>
  <c r="AK28" i="45" s="1"/>
  <c r="AI27" i="45" a="1"/>
  <c r="AI27" i="45" s="1"/>
  <c r="AJ27" i="45" s="1"/>
  <c r="AK27" i="45" s="1"/>
  <c r="AI21" i="45" a="1"/>
  <c r="AI21" i="45" s="1"/>
  <c r="AJ21" i="45" s="1"/>
  <c r="AL21" i="45" s="1"/>
  <c r="AI22" i="45" a="1"/>
  <c r="AI22" i="45" s="1"/>
  <c r="AJ22" i="45" s="1"/>
  <c r="AL22" i="45" s="1"/>
  <c r="AI26" i="38" a="1"/>
  <c r="AI26" i="38" s="1"/>
  <c r="AJ26" i="38" s="1"/>
  <c r="AL26" i="38" s="1"/>
  <c r="AI17" i="38" a="1"/>
  <c r="AI17" i="38" s="1"/>
  <c r="AJ17" i="38" s="1"/>
  <c r="AL17" i="38" s="1"/>
  <c r="AI8" i="36" a="1"/>
  <c r="AI8" i="36" s="1"/>
  <c r="AJ8" i="36" s="1"/>
  <c r="AK8" i="36" s="1"/>
  <c r="AI18" i="36" a="1"/>
  <c r="AI18" i="36" s="1"/>
  <c r="AJ18" i="36" s="1"/>
  <c r="AK18" i="36" s="1"/>
  <c r="AM33" i="46" a="1"/>
  <c r="AM33" i="46" s="1"/>
  <c r="AI22" i="35" a="1"/>
  <c r="AI22" i="35" s="1"/>
  <c r="AJ22" i="35" s="1"/>
  <c r="AL22" i="35" s="1"/>
  <c r="AI7" i="35" a="1"/>
  <c r="AI7" i="35" s="1"/>
  <c r="AJ7" i="35" s="1"/>
  <c r="AL7" i="35" s="1"/>
  <c r="AS85" i="59"/>
  <c r="AF85" i="59" s="1"/>
  <c r="R85" i="59"/>
  <c r="S85" i="59"/>
  <c r="Q85" i="59"/>
  <c r="BA85" i="59" s="1"/>
  <c r="W85" i="59"/>
  <c r="Z85" i="59"/>
  <c r="AZ85" i="59" s="1"/>
  <c r="AB85" i="59"/>
  <c r="V85" i="59"/>
  <c r="AY85" i="59" s="1"/>
  <c r="AA85" i="59"/>
  <c r="P85" i="59"/>
  <c r="Y85" i="59"/>
  <c r="U85" i="59"/>
  <c r="W110" i="56"/>
  <c r="AB110" i="56"/>
  <c r="AA110" i="56"/>
  <c r="V110" i="56"/>
  <c r="AY110" i="56" s="1"/>
  <c r="Z110" i="56"/>
  <c r="AZ110" i="56" s="1"/>
  <c r="Y110" i="56"/>
  <c r="P110" i="56"/>
  <c r="U110" i="56"/>
  <c r="R110" i="56"/>
  <c r="S110" i="56"/>
  <c r="Q110" i="56"/>
  <c r="BA110" i="56" s="1"/>
  <c r="AS110" i="56"/>
  <c r="AF110" i="56" s="1"/>
  <c r="Y19" i="58"/>
  <c r="W19" i="58"/>
  <c r="AA19" i="58"/>
  <c r="P19" i="58"/>
  <c r="Z19" i="58"/>
  <c r="AZ19" i="58" s="1"/>
  <c r="AU19" i="58"/>
  <c r="AE19" i="58" a="1"/>
  <c r="AE19" i="58" s="1"/>
  <c r="S19" i="58"/>
  <c r="U19" i="58"/>
  <c r="V19" i="58"/>
  <c r="AY19" i="58" s="1"/>
  <c r="AB19" i="58"/>
  <c r="Q19" i="58"/>
  <c r="BA19" i="58" s="1"/>
  <c r="BB19" i="58" s="1"/>
  <c r="R19" i="58"/>
  <c r="Q123" i="57"/>
  <c r="BA123" i="57" s="1"/>
  <c r="BB123" i="57" s="1"/>
  <c r="Z123" i="57"/>
  <c r="AZ123" i="57" s="1"/>
  <c r="P123" i="57"/>
  <c r="Y123" i="57"/>
  <c r="AB123" i="57"/>
  <c r="AE123" i="57" a="1"/>
  <c r="AE123" i="57" s="1"/>
  <c r="V123" i="57"/>
  <c r="AY123" i="57" s="1"/>
  <c r="S123" i="57"/>
  <c r="U123" i="57"/>
  <c r="R123" i="57"/>
  <c r="AA123" i="57"/>
  <c r="W123" i="57"/>
  <c r="Z29" i="57"/>
  <c r="AZ29" i="57" s="1"/>
  <c r="Y29" i="57"/>
  <c r="V29" i="57"/>
  <c r="AY29" i="57" s="1"/>
  <c r="R29" i="57"/>
  <c r="AE29" i="57" a="1"/>
  <c r="AE29" i="57" s="1"/>
  <c r="AU29" i="57"/>
  <c r="Q29" i="57"/>
  <c r="BA29" i="57" s="1"/>
  <c r="BB29" i="57" s="1"/>
  <c r="W29" i="57"/>
  <c r="AA29" i="57"/>
  <c r="S29" i="57"/>
  <c r="P29" i="57"/>
  <c r="AB29" i="57"/>
  <c r="U29" i="57"/>
  <c r="S83" i="55"/>
  <c r="AA83" i="55"/>
  <c r="Q83" i="55"/>
  <c r="BA83" i="55" s="1"/>
  <c r="Y83" i="55"/>
  <c r="AB83" i="55"/>
  <c r="R83" i="55"/>
  <c r="W83" i="55"/>
  <c r="P83" i="55"/>
  <c r="AS83" i="55"/>
  <c r="AF83" i="55" s="1"/>
  <c r="V83" i="55"/>
  <c r="AY83" i="55" s="1"/>
  <c r="Z83" i="55"/>
  <c r="AZ83" i="55" s="1"/>
  <c r="U83" i="55"/>
  <c r="Y122" i="57"/>
  <c r="Q122" i="57"/>
  <c r="BA122" i="57" s="1"/>
  <c r="BB122" i="57" s="1"/>
  <c r="Z122" i="57"/>
  <c r="AZ122" i="57" s="1"/>
  <c r="P122" i="57"/>
  <c r="V122" i="57"/>
  <c r="AY122" i="57" s="1"/>
  <c r="U122" i="57"/>
  <c r="W122" i="57"/>
  <c r="AB122" i="57"/>
  <c r="AE122" i="57" a="1"/>
  <c r="AE122" i="57" s="1"/>
  <c r="AD122" i="57" s="1"/>
  <c r="AC122" i="57" s="1"/>
  <c r="S122" i="57"/>
  <c r="R122" i="57"/>
  <c r="AA122" i="57"/>
  <c r="V85" i="58"/>
  <c r="AY85" i="58" s="1"/>
  <c r="S85" i="58"/>
  <c r="Q85" i="58"/>
  <c r="BA85" i="58" s="1"/>
  <c r="BB85" i="58" s="1"/>
  <c r="U85" i="58"/>
  <c r="P85" i="58"/>
  <c r="W85" i="58"/>
  <c r="AA85" i="58"/>
  <c r="AB85" i="58"/>
  <c r="Z85" i="58"/>
  <c r="AZ85" i="58" s="1"/>
  <c r="R85" i="58"/>
  <c r="Y85" i="58"/>
  <c r="AE85" i="58" a="1"/>
  <c r="AE85" i="58" s="1"/>
  <c r="R95" i="53"/>
  <c r="Q95" i="53"/>
  <c r="BA95" i="53" s="1"/>
  <c r="BB95" i="53" s="1"/>
  <c r="AA95" i="53"/>
  <c r="U95" i="53"/>
  <c r="S95" i="53"/>
  <c r="W95" i="53"/>
  <c r="Z95" i="53"/>
  <c r="AZ95" i="53" s="1"/>
  <c r="Y95" i="53"/>
  <c r="P95" i="53"/>
  <c r="AE95" i="53" a="1"/>
  <c r="AE95" i="53" s="1"/>
  <c r="AD95" i="53" s="1"/>
  <c r="AC95" i="53" s="1"/>
  <c r="V95" i="53"/>
  <c r="AY95" i="53" s="1"/>
  <c r="AB95" i="53"/>
  <c r="V99" i="51"/>
  <c r="AY99" i="51" s="1"/>
  <c r="Z99" i="51"/>
  <c r="AZ99" i="51" s="1"/>
  <c r="AS99" i="51"/>
  <c r="AF99" i="51" s="1"/>
  <c r="R99" i="51"/>
  <c r="U99" i="51"/>
  <c r="S99" i="51"/>
  <c r="AA99" i="51"/>
  <c r="Y99" i="51"/>
  <c r="P99" i="51"/>
  <c r="AB99" i="51"/>
  <c r="W99" i="51"/>
  <c r="Q99" i="51"/>
  <c r="BA99" i="51" s="1"/>
  <c r="U116" i="50"/>
  <c r="S116" i="50"/>
  <c r="P116" i="50"/>
  <c r="AE116" i="50" a="1"/>
  <c r="AE116" i="50" s="1"/>
  <c r="AD116" i="50" s="1"/>
  <c r="AC116" i="50" s="1"/>
  <c r="AB116" i="50"/>
  <c r="V116" i="50"/>
  <c r="AY116" i="50" s="1"/>
  <c r="AA116" i="50"/>
  <c r="Y116" i="50"/>
  <c r="R116" i="50"/>
  <c r="W116" i="50"/>
  <c r="Q116" i="50"/>
  <c r="BA116" i="50" s="1"/>
  <c r="BB116" i="50" s="1"/>
  <c r="Z116" i="50"/>
  <c r="AZ116" i="50" s="1"/>
  <c r="P90" i="49"/>
  <c r="R90" i="49"/>
  <c r="W90" i="49"/>
  <c r="U90" i="49"/>
  <c r="AB90" i="49"/>
  <c r="V90" i="49"/>
  <c r="AY90" i="49" s="1"/>
  <c r="AE90" i="49" a="1"/>
  <c r="AE90" i="49" s="1"/>
  <c r="AD90" i="49" s="1"/>
  <c r="AC90" i="49" s="1"/>
  <c r="AA90" i="49"/>
  <c r="Q90" i="49"/>
  <c r="BA90" i="49" s="1"/>
  <c r="BB90" i="49" s="1"/>
  <c r="Z90" i="49"/>
  <c r="AZ90" i="49" s="1"/>
  <c r="S90" i="49"/>
  <c r="Y90" i="49"/>
  <c r="S2" i="58"/>
  <c r="W2" i="58"/>
  <c r="AB2" i="58"/>
  <c r="AU2" i="58"/>
  <c r="R2" i="58"/>
  <c r="V2" i="58"/>
  <c r="AY2" i="58" s="1"/>
  <c r="AA2" i="58"/>
  <c r="Q2" i="58"/>
  <c r="BA2" i="58" s="1"/>
  <c r="BB2" i="58" s="1"/>
  <c r="AE2" i="58" a="1"/>
  <c r="AE2" i="58" s="1"/>
  <c r="Z2" i="58"/>
  <c r="AZ2" i="58" s="1"/>
  <c r="P2" i="58"/>
  <c r="U2" i="58"/>
  <c r="Y2" i="58"/>
  <c r="W123" i="56"/>
  <c r="Q123" i="56"/>
  <c r="BA123" i="56" s="1"/>
  <c r="Z123" i="56"/>
  <c r="AZ123" i="56" s="1"/>
  <c r="AS123" i="56"/>
  <c r="AF123" i="56" s="1"/>
  <c r="P123" i="56"/>
  <c r="Y123" i="56"/>
  <c r="AB123" i="56"/>
  <c r="AA123" i="56"/>
  <c r="V123" i="56"/>
  <c r="AY123" i="56" s="1"/>
  <c r="S123" i="56"/>
  <c r="U123" i="56"/>
  <c r="R123" i="56"/>
  <c r="Q79" i="53"/>
  <c r="BA79" i="53" s="1"/>
  <c r="BB79" i="53" s="1"/>
  <c r="AB79" i="53"/>
  <c r="AE79" i="53" a="1"/>
  <c r="AE79" i="53" s="1"/>
  <c r="AD79" i="53" s="1"/>
  <c r="AC79" i="53" s="1"/>
  <c r="Z79" i="53"/>
  <c r="AZ79" i="53" s="1"/>
  <c r="P79" i="53"/>
  <c r="Y79" i="53"/>
  <c r="S79" i="53"/>
  <c r="R79" i="53"/>
  <c r="U79" i="53"/>
  <c r="W79" i="53"/>
  <c r="V79" i="53"/>
  <c r="AY79" i="53" s="1"/>
  <c r="AA79" i="53"/>
  <c r="W68" i="57"/>
  <c r="U68" i="57"/>
  <c r="V68" i="57"/>
  <c r="AY68" i="57" s="1"/>
  <c r="S68" i="57"/>
  <c r="Z68" i="57"/>
  <c r="AZ68" i="57" s="1"/>
  <c r="AB68" i="57"/>
  <c r="P68" i="57"/>
  <c r="AA68" i="57"/>
  <c r="Q68" i="57"/>
  <c r="BA68" i="57" s="1"/>
  <c r="Y68" i="57"/>
  <c r="R68" i="57"/>
  <c r="Q11" i="51"/>
  <c r="BA11" i="51" s="1"/>
  <c r="BB11" i="51" s="1"/>
  <c r="Z11" i="51"/>
  <c r="AZ11" i="51" s="1"/>
  <c r="V11" i="51"/>
  <c r="AY11" i="51" s="1"/>
  <c r="U11" i="51"/>
  <c r="AA11" i="51"/>
  <c r="S11" i="51"/>
  <c r="W11" i="51"/>
  <c r="R11" i="51"/>
  <c r="P11" i="51"/>
  <c r="AU11" i="51"/>
  <c r="AE11" i="51" a="1"/>
  <c r="AE11" i="51" s="1"/>
  <c r="AB11" i="51"/>
  <c r="Y11" i="51"/>
  <c r="S100" i="50"/>
  <c r="Y100" i="50"/>
  <c r="Q100" i="50"/>
  <c r="BA100" i="50" s="1"/>
  <c r="BB100" i="50" s="1"/>
  <c r="R100" i="50"/>
  <c r="AA100" i="50"/>
  <c r="V100" i="50"/>
  <c r="AY100" i="50" s="1"/>
  <c r="AE100" i="50" a="1"/>
  <c r="AE100" i="50" s="1"/>
  <c r="AD100" i="50" s="1"/>
  <c r="AC100" i="50" s="1"/>
  <c r="Z100" i="50"/>
  <c r="AZ100" i="50" s="1"/>
  <c r="W100" i="50"/>
  <c r="P100" i="50"/>
  <c r="U100" i="50"/>
  <c r="AB100" i="50"/>
  <c r="W86" i="52"/>
  <c r="U86" i="52"/>
  <c r="Q86" i="52"/>
  <c r="BA86" i="52" s="1"/>
  <c r="BB86" i="52" s="1"/>
  <c r="R86" i="52"/>
  <c r="Y86" i="52"/>
  <c r="AB86" i="52"/>
  <c r="S86" i="52"/>
  <c r="P86" i="52"/>
  <c r="Z86" i="52"/>
  <c r="AZ86" i="52" s="1"/>
  <c r="AE86" i="52" a="1"/>
  <c r="AE86" i="52" s="1"/>
  <c r="AD86" i="52" s="1"/>
  <c r="AC86" i="52" s="1"/>
  <c r="V86" i="52"/>
  <c r="AY86" i="52" s="1"/>
  <c r="AA86" i="52"/>
  <c r="R14" i="51"/>
  <c r="P14" i="51"/>
  <c r="AB14" i="51"/>
  <c r="AE14" i="51" a="1"/>
  <c r="AE14" i="51" s="1"/>
  <c r="Q14" i="51"/>
  <c r="BA14" i="51" s="1"/>
  <c r="BB14" i="51" s="1"/>
  <c r="AU14" i="51"/>
  <c r="AA14" i="51"/>
  <c r="W14" i="51"/>
  <c r="Z14" i="51"/>
  <c r="AZ14" i="51" s="1"/>
  <c r="Y14" i="51"/>
  <c r="V14" i="51"/>
  <c r="AY14" i="51" s="1"/>
  <c r="S14" i="51"/>
  <c r="U14" i="51"/>
  <c r="Y129" i="55"/>
  <c r="AE129" i="55" a="1"/>
  <c r="AE129" i="55" s="1"/>
  <c r="AD129" i="55" s="1"/>
  <c r="AC129" i="55" s="1"/>
  <c r="AB129" i="55"/>
  <c r="AA129" i="55"/>
  <c r="V129" i="55"/>
  <c r="AY129" i="55" s="1"/>
  <c r="W129" i="55"/>
  <c r="S129" i="55"/>
  <c r="Q129" i="55"/>
  <c r="BA129" i="55" s="1"/>
  <c r="BB129" i="55" s="1"/>
  <c r="R129" i="55"/>
  <c r="U129" i="55"/>
  <c r="Z129" i="55"/>
  <c r="AZ129" i="55" s="1"/>
  <c r="P129" i="55"/>
  <c r="AA106" i="54"/>
  <c r="Q106" i="54"/>
  <c r="BA106" i="54" s="1"/>
  <c r="Z106" i="54"/>
  <c r="AZ106" i="54" s="1"/>
  <c r="P106" i="54"/>
  <c r="Y106" i="54"/>
  <c r="U106" i="54"/>
  <c r="V106" i="54"/>
  <c r="AY106" i="54" s="1"/>
  <c r="W106" i="54"/>
  <c r="AB106" i="54"/>
  <c r="AS106" i="54"/>
  <c r="AF106" i="54" s="1"/>
  <c r="R106" i="54"/>
  <c r="S106" i="54"/>
  <c r="Z88" i="50"/>
  <c r="AZ88" i="50" s="1"/>
  <c r="R88" i="50"/>
  <c r="Q88" i="50"/>
  <c r="BA88" i="50" s="1"/>
  <c r="BB88" i="50" s="1"/>
  <c r="AE88" i="50" a="1"/>
  <c r="AE88" i="50" s="1"/>
  <c r="AD88" i="50" s="1"/>
  <c r="AC88" i="50" s="1"/>
  <c r="AA88" i="50"/>
  <c r="P88" i="50"/>
  <c r="S88" i="50"/>
  <c r="W88" i="50"/>
  <c r="Y88" i="50"/>
  <c r="U88" i="50"/>
  <c r="AB88" i="50"/>
  <c r="V88" i="50"/>
  <c r="AY88" i="50" s="1"/>
  <c r="U66" i="58"/>
  <c r="S66" i="58"/>
  <c r="AB66" i="58"/>
  <c r="R66" i="58"/>
  <c r="AA66" i="58"/>
  <c r="W66" i="58"/>
  <c r="Q66" i="58"/>
  <c r="BA66" i="58" s="1"/>
  <c r="BB66" i="58" s="1"/>
  <c r="AE66" i="58" a="1"/>
  <c r="AE66" i="58" s="1"/>
  <c r="AD66" i="58" s="1"/>
  <c r="AC66" i="58" s="1"/>
  <c r="Z66" i="58"/>
  <c r="AZ66" i="58" s="1"/>
  <c r="P66" i="58"/>
  <c r="V66" i="58"/>
  <c r="AY66" i="58" s="1"/>
  <c r="Y66" i="58"/>
  <c r="U39" i="55"/>
  <c r="Q39" i="55"/>
  <c r="BA39" i="55" s="1"/>
  <c r="AB39" i="55"/>
  <c r="P39" i="55"/>
  <c r="AA39" i="55"/>
  <c r="Z39" i="55"/>
  <c r="AZ39" i="55" s="1"/>
  <c r="AU39" i="55"/>
  <c r="Y39" i="55"/>
  <c r="V39" i="55"/>
  <c r="AY39" i="55" s="1"/>
  <c r="W39" i="55"/>
  <c r="S39" i="55"/>
  <c r="R39" i="55"/>
  <c r="S61" i="55"/>
  <c r="AA61" i="55"/>
  <c r="Z61" i="55"/>
  <c r="AZ61" i="55" s="1"/>
  <c r="U61" i="55"/>
  <c r="Y61" i="55"/>
  <c r="P61" i="55"/>
  <c r="V61" i="55"/>
  <c r="AY61" i="55" s="1"/>
  <c r="AU61" i="55"/>
  <c r="AE61" i="55" a="1"/>
  <c r="AE61" i="55" s="1"/>
  <c r="AB61" i="55"/>
  <c r="R61" i="55"/>
  <c r="Q61" i="55"/>
  <c r="BA61" i="55" s="1"/>
  <c r="BB61" i="55" s="1"/>
  <c r="W61" i="55"/>
  <c r="U96" i="50"/>
  <c r="AA96" i="50"/>
  <c r="AB96" i="50"/>
  <c r="Z96" i="50"/>
  <c r="AZ96" i="50" s="1"/>
  <c r="R96" i="50"/>
  <c r="Y96" i="50"/>
  <c r="Q96" i="50"/>
  <c r="BA96" i="50" s="1"/>
  <c r="S96" i="50"/>
  <c r="AS96" i="50"/>
  <c r="AF96" i="50" s="1"/>
  <c r="V96" i="50"/>
  <c r="AY96" i="50" s="1"/>
  <c r="P96" i="50"/>
  <c r="W96" i="50"/>
  <c r="Y68" i="49"/>
  <c r="U68" i="49"/>
  <c r="AB68" i="49"/>
  <c r="Q68" i="49"/>
  <c r="BA68" i="49" s="1"/>
  <c r="W68" i="49"/>
  <c r="R68" i="49"/>
  <c r="AS68" i="49"/>
  <c r="AF68" i="49" s="1"/>
  <c r="V68" i="49"/>
  <c r="AY68" i="49" s="1"/>
  <c r="Z68" i="49"/>
  <c r="AZ68" i="49" s="1"/>
  <c r="S68" i="49"/>
  <c r="P68" i="49"/>
  <c r="AA68" i="49"/>
  <c r="W73" i="48"/>
  <c r="Q73" i="48"/>
  <c r="BA73" i="48" s="1"/>
  <c r="BB73" i="48" s="1"/>
  <c r="S73" i="48"/>
  <c r="Z73" i="48"/>
  <c r="AZ73" i="48" s="1"/>
  <c r="AE73" i="48" a="1"/>
  <c r="AE73" i="48" s="1"/>
  <c r="P73" i="48"/>
  <c r="U73" i="48"/>
  <c r="Y73" i="48"/>
  <c r="R73" i="48"/>
  <c r="V73" i="48"/>
  <c r="AY73" i="48" s="1"/>
  <c r="AB73" i="48"/>
  <c r="AA73" i="48"/>
  <c r="W100" i="49"/>
  <c r="U100" i="49"/>
  <c r="AA100" i="49"/>
  <c r="Q100" i="49"/>
  <c r="BA100" i="49" s="1"/>
  <c r="V100" i="49"/>
  <c r="AY100" i="49" s="1"/>
  <c r="AS100" i="49"/>
  <c r="AF100" i="49" s="1"/>
  <c r="Z100" i="49"/>
  <c r="AZ100" i="49" s="1"/>
  <c r="P100" i="49"/>
  <c r="S100" i="49"/>
  <c r="AB100" i="49"/>
  <c r="Y100" i="49"/>
  <c r="R100" i="49"/>
  <c r="V70" i="48"/>
  <c r="AY70" i="48" s="1"/>
  <c r="U70" i="48"/>
  <c r="S70" i="48"/>
  <c r="R70" i="48"/>
  <c r="AA70" i="48"/>
  <c r="Q70" i="48"/>
  <c r="BA70" i="48" s="1"/>
  <c r="BB70" i="48" s="1"/>
  <c r="Z70" i="48"/>
  <c r="AZ70" i="48" s="1"/>
  <c r="Y70" i="48"/>
  <c r="P70" i="48"/>
  <c r="AE70" i="48" a="1"/>
  <c r="AE70" i="48" s="1"/>
  <c r="AB70" i="48"/>
  <c r="W70" i="48"/>
  <c r="V94" i="46"/>
  <c r="AY94" i="46" s="1"/>
  <c r="W94" i="46"/>
  <c r="AA94" i="46"/>
  <c r="U94" i="46"/>
  <c r="Z94" i="46"/>
  <c r="AZ94" i="46" s="1"/>
  <c r="S94" i="46"/>
  <c r="P94" i="46"/>
  <c r="Q94" i="46"/>
  <c r="BA94" i="46" s="1"/>
  <c r="AB94" i="46"/>
  <c r="R94" i="46"/>
  <c r="Y94" i="46"/>
  <c r="AA70" i="49"/>
  <c r="V70" i="49"/>
  <c r="AY70" i="49" s="1"/>
  <c r="P70" i="49"/>
  <c r="R70" i="49"/>
  <c r="U70" i="49"/>
  <c r="Y70" i="49"/>
  <c r="AB70" i="49"/>
  <c r="Q70" i="49"/>
  <c r="BA70" i="49" s="1"/>
  <c r="W70" i="49"/>
  <c r="AS70" i="49"/>
  <c r="AF70" i="49" s="1"/>
  <c r="S70" i="49"/>
  <c r="Z70" i="49"/>
  <c r="AZ70" i="49" s="1"/>
  <c r="P80" i="51"/>
  <c r="S80" i="51"/>
  <c r="W80" i="51"/>
  <c r="Z80" i="51"/>
  <c r="AZ80" i="51" s="1"/>
  <c r="Y80" i="51"/>
  <c r="AB80" i="51"/>
  <c r="R80" i="51"/>
  <c r="Q80" i="51"/>
  <c r="BA80" i="51" s="1"/>
  <c r="BB80" i="51" s="1"/>
  <c r="AA80" i="51"/>
  <c r="V80" i="51"/>
  <c r="AY80" i="51" s="1"/>
  <c r="AE80" i="51" a="1"/>
  <c r="AE80" i="51" s="1"/>
  <c r="U80" i="51"/>
  <c r="V86" i="48"/>
  <c r="AY86" i="48" s="1"/>
  <c r="Q86" i="48"/>
  <c r="BA86" i="48" s="1"/>
  <c r="BB86" i="48" s="1"/>
  <c r="AA86" i="48"/>
  <c r="P86" i="48"/>
  <c r="W86" i="48"/>
  <c r="Y86" i="48"/>
  <c r="S86" i="48"/>
  <c r="AE86" i="48" a="1"/>
  <c r="AE86" i="48" s="1"/>
  <c r="U86" i="48"/>
  <c r="AB86" i="48"/>
  <c r="R86" i="48"/>
  <c r="Z86" i="48"/>
  <c r="AZ86" i="48" s="1"/>
  <c r="Y62" i="48"/>
  <c r="R62" i="48"/>
  <c r="Z62" i="48"/>
  <c r="AZ62" i="48" s="1"/>
  <c r="Q62" i="48"/>
  <c r="BA62" i="48" s="1"/>
  <c r="AA62" i="48"/>
  <c r="AU62" i="48"/>
  <c r="AV64" i="48" s="1"/>
  <c r="P62" i="48"/>
  <c r="S62" i="48"/>
  <c r="W62" i="48"/>
  <c r="V62" i="48"/>
  <c r="AY62" i="48" s="1"/>
  <c r="U62" i="48"/>
  <c r="AB62" i="48"/>
  <c r="D114" i="47"/>
  <c r="A114" i="47"/>
  <c r="Y117" i="46"/>
  <c r="P117" i="46"/>
  <c r="U117" i="46"/>
  <c r="AE117" i="46" a="1"/>
  <c r="AE117" i="46" s="1"/>
  <c r="S117" i="46"/>
  <c r="AA117" i="46"/>
  <c r="AB117" i="46"/>
  <c r="Q117" i="46"/>
  <c r="BA117" i="46" s="1"/>
  <c r="BB117" i="46" s="1"/>
  <c r="R117" i="46"/>
  <c r="Z117" i="46"/>
  <c r="AZ117" i="46" s="1"/>
  <c r="W117" i="46"/>
  <c r="V117" i="46"/>
  <c r="AY117" i="46" s="1"/>
  <c r="AA80" i="46"/>
  <c r="AB80" i="46"/>
  <c r="Q80" i="46"/>
  <c r="BA80" i="46" s="1"/>
  <c r="S80" i="46"/>
  <c r="Z80" i="46"/>
  <c r="AZ80" i="46" s="1"/>
  <c r="U80" i="46"/>
  <c r="P80" i="46"/>
  <c r="W80" i="46"/>
  <c r="Y80" i="46"/>
  <c r="V80" i="46"/>
  <c r="AY80" i="46" s="1"/>
  <c r="R80" i="46"/>
  <c r="A43" i="36"/>
  <c r="D43" i="36"/>
  <c r="G45" i="46"/>
  <c r="W47" i="36"/>
  <c r="S47" i="36"/>
  <c r="V47" i="36"/>
  <c r="AY47" i="36" s="1"/>
  <c r="R47" i="36"/>
  <c r="U47" i="36"/>
  <c r="AA47" i="36"/>
  <c r="Q47" i="36"/>
  <c r="BA47" i="36" s="1"/>
  <c r="AB47" i="36"/>
  <c r="Z47" i="36"/>
  <c r="AZ47" i="36" s="1"/>
  <c r="AU47" i="36"/>
  <c r="AV70" i="36" s="1"/>
  <c r="P47" i="36"/>
  <c r="Y47" i="36"/>
  <c r="S63" i="46"/>
  <c r="R63" i="46"/>
  <c r="Y63" i="46"/>
  <c r="AA63" i="46"/>
  <c r="W63" i="46"/>
  <c r="AU63" i="46"/>
  <c r="AB63" i="46"/>
  <c r="V63" i="46"/>
  <c r="AY63" i="46" s="1"/>
  <c r="P63" i="46"/>
  <c r="Q63" i="46"/>
  <c r="BA63" i="46" s="1"/>
  <c r="Z63" i="46"/>
  <c r="AZ63" i="46" s="1"/>
  <c r="U63" i="46"/>
  <c r="W92" i="46"/>
  <c r="Z92" i="46"/>
  <c r="AZ92" i="46" s="1"/>
  <c r="BB92" i="46" s="1"/>
  <c r="P92" i="46"/>
  <c r="Q92" i="46"/>
  <c r="BA92" i="46" s="1"/>
  <c r="Y92" i="46"/>
  <c r="U92" i="46"/>
  <c r="S92" i="46"/>
  <c r="V92" i="46"/>
  <c r="AY92" i="46" s="1"/>
  <c r="AA92" i="46"/>
  <c r="AB92" i="46"/>
  <c r="R92" i="46"/>
  <c r="R28" i="36"/>
  <c r="V28" i="36"/>
  <c r="AY28" i="36" s="1"/>
  <c r="AA28" i="36"/>
  <c r="AU28" i="36"/>
  <c r="Q28" i="36"/>
  <c r="BA28" i="36" s="1"/>
  <c r="AB28" i="36"/>
  <c r="Y28" i="36"/>
  <c r="Z28" i="36"/>
  <c r="AZ28" i="36" s="1"/>
  <c r="W28" i="36"/>
  <c r="P28" i="36"/>
  <c r="U28" i="36"/>
  <c r="S28" i="36"/>
  <c r="AA79" i="48"/>
  <c r="Z79" i="48"/>
  <c r="AZ79" i="48" s="1"/>
  <c r="V79" i="48"/>
  <c r="AY79" i="48" s="1"/>
  <c r="S79" i="48"/>
  <c r="U79" i="48"/>
  <c r="R79" i="48"/>
  <c r="AB79" i="48"/>
  <c r="AS79" i="48"/>
  <c r="AF79" i="48" s="1"/>
  <c r="Q79" i="48"/>
  <c r="BA79" i="48" s="1"/>
  <c r="Y79" i="48"/>
  <c r="W79" i="48"/>
  <c r="P79" i="48"/>
  <c r="A6" i="37"/>
  <c r="D6" i="37"/>
  <c r="AB61" i="35"/>
  <c r="P61" i="35"/>
  <c r="AA61" i="35"/>
  <c r="Z61" i="35"/>
  <c r="AZ61" i="35" s="1"/>
  <c r="R61" i="35"/>
  <c r="Y61" i="35"/>
  <c r="W61" i="35"/>
  <c r="V61" i="35"/>
  <c r="AY61" i="35" s="1"/>
  <c r="AU61" i="35"/>
  <c r="AV46" i="35" s="1"/>
  <c r="U61" i="35"/>
  <c r="AE61" i="35" a="1"/>
  <c r="AE61" i="35" s="1"/>
  <c r="Q61" i="35"/>
  <c r="BA61" i="35" s="1"/>
  <c r="BB61" i="35" s="1"/>
  <c r="S61" i="35"/>
  <c r="Y56" i="41"/>
  <c r="S56" i="41"/>
  <c r="AU56" i="41"/>
  <c r="AV25" i="41" s="1"/>
  <c r="R56" i="41"/>
  <c r="AA56" i="41"/>
  <c r="U56" i="41"/>
  <c r="Q56" i="41"/>
  <c r="BA56" i="41" s="1"/>
  <c r="W56" i="41"/>
  <c r="P56" i="41"/>
  <c r="V56" i="41"/>
  <c r="AY56" i="41" s="1"/>
  <c r="Z56" i="41"/>
  <c r="AZ56" i="41" s="1"/>
  <c r="AB56" i="41"/>
  <c r="AI2" i="39" a="1"/>
  <c r="AI2" i="39" s="1"/>
  <c r="AJ2" i="39" s="1"/>
  <c r="AL2" i="39" s="1"/>
  <c r="AI28" i="39" a="1"/>
  <c r="AI28" i="39" s="1"/>
  <c r="AJ28" i="39" s="1"/>
  <c r="AK28" i="39" s="1"/>
  <c r="AI18" i="39" a="1"/>
  <c r="AI18" i="39" s="1"/>
  <c r="AJ18" i="39" s="1"/>
  <c r="AL18" i="39" s="1"/>
  <c r="AI11" i="39" a="1"/>
  <c r="AI11" i="39" s="1"/>
  <c r="AJ11" i="39" s="1"/>
  <c r="AK11" i="39" s="1"/>
  <c r="AI25" i="39" a="1"/>
  <c r="AI25" i="39" s="1"/>
  <c r="AJ25" i="39" s="1"/>
  <c r="AL25" i="39" s="1"/>
  <c r="AI29" i="39" a="1"/>
  <c r="AI29" i="39" s="1"/>
  <c r="AJ29" i="39" s="1"/>
  <c r="AK29" i="39" s="1"/>
  <c r="S15" i="46"/>
  <c r="P15" i="46"/>
  <c r="Q15" i="46"/>
  <c r="BA15" i="46" s="1"/>
  <c r="Y15" i="46"/>
  <c r="AU15" i="46"/>
  <c r="W15" i="46"/>
  <c r="U15" i="46"/>
  <c r="AA15" i="46"/>
  <c r="Z15" i="46"/>
  <c r="AZ15" i="46" s="1"/>
  <c r="AB15" i="46"/>
  <c r="R15" i="46"/>
  <c r="V15" i="46"/>
  <c r="AY15" i="46" s="1"/>
  <c r="D54" i="36"/>
  <c r="A54" i="36"/>
  <c r="Z85" i="35"/>
  <c r="AZ85" i="35" s="1"/>
  <c r="P85" i="35"/>
  <c r="AB85" i="35"/>
  <c r="R85" i="35"/>
  <c r="V85" i="35"/>
  <c r="AY85" i="35" s="1"/>
  <c r="S85" i="35"/>
  <c r="U85" i="35"/>
  <c r="W85" i="35"/>
  <c r="Q85" i="35"/>
  <c r="BA85" i="35" s="1"/>
  <c r="Y85" i="35"/>
  <c r="AA85" i="35"/>
  <c r="AS85" i="35"/>
  <c r="AF85" i="35" s="1"/>
  <c r="R30" i="30"/>
  <c r="P30" i="30"/>
  <c r="V30" i="30"/>
  <c r="AY30" i="30" s="1"/>
  <c r="AU30" i="30"/>
  <c r="AV23" i="30" s="1"/>
  <c r="U30" i="30"/>
  <c r="S30" i="30"/>
  <c r="Y30" i="30"/>
  <c r="W30" i="30"/>
  <c r="AB30" i="30"/>
  <c r="AA30" i="30"/>
  <c r="Z30" i="30"/>
  <c r="AZ30" i="30" s="1"/>
  <c r="Q30" i="30"/>
  <c r="BA30" i="30" s="1"/>
  <c r="W31" i="37"/>
  <c r="Z31" i="37"/>
  <c r="AZ31" i="37" s="1"/>
  <c r="S31" i="37"/>
  <c r="AU31" i="37"/>
  <c r="AE31" i="37" a="1"/>
  <c r="AE31" i="37" s="1"/>
  <c r="R31" i="37"/>
  <c r="Q31" i="37"/>
  <c r="BA31" i="37" s="1"/>
  <c r="BB31" i="37" s="1"/>
  <c r="V31" i="37"/>
  <c r="AY31" i="37" s="1"/>
  <c r="Y31" i="37"/>
  <c r="U31" i="37"/>
  <c r="P31" i="37"/>
  <c r="AA31" i="37"/>
  <c r="AB31" i="37"/>
  <c r="U54" i="30"/>
  <c r="W54" i="30"/>
  <c r="S54" i="30"/>
  <c r="AE54" i="30" a="1"/>
  <c r="AE54" i="30" s="1"/>
  <c r="R54" i="30"/>
  <c r="V54" i="30"/>
  <c r="AY54" i="30" s="1"/>
  <c r="AA54" i="30"/>
  <c r="Q54" i="30"/>
  <c r="BA54" i="30" s="1"/>
  <c r="BB54" i="30" s="1"/>
  <c r="AB54" i="30"/>
  <c r="Z54" i="30"/>
  <c r="AZ54" i="30" s="1"/>
  <c r="P54" i="30"/>
  <c r="Y54" i="30"/>
  <c r="AU54" i="30"/>
  <c r="R46" i="36"/>
  <c r="Q46" i="36"/>
  <c r="BA46" i="36" s="1"/>
  <c r="P46" i="36"/>
  <c r="W46" i="36"/>
  <c r="AA46" i="36"/>
  <c r="S46" i="36"/>
  <c r="Z46" i="36"/>
  <c r="AZ46" i="36" s="1"/>
  <c r="V46" i="36"/>
  <c r="AY46" i="36" s="1"/>
  <c r="U46" i="36"/>
  <c r="AB46" i="36"/>
  <c r="AU46" i="36"/>
  <c r="Y46" i="36"/>
  <c r="A100" i="28"/>
  <c r="D100" i="28"/>
  <c r="W100" i="37"/>
  <c r="U100" i="37"/>
  <c r="AB100" i="37"/>
  <c r="AA100" i="37"/>
  <c r="Z100" i="37"/>
  <c r="AZ100" i="37" s="1"/>
  <c r="Y100" i="37"/>
  <c r="R100" i="37"/>
  <c r="Q100" i="37"/>
  <c r="BA100" i="37" s="1"/>
  <c r="S100" i="37"/>
  <c r="AS100" i="37"/>
  <c r="AF100" i="37" s="1"/>
  <c r="V100" i="37"/>
  <c r="AY100" i="37" s="1"/>
  <c r="P100" i="37"/>
  <c r="AU31" i="12"/>
  <c r="P31" i="12"/>
  <c r="W31" i="12"/>
  <c r="AA31" i="12"/>
  <c r="R31" i="12"/>
  <c r="Z31" i="12"/>
  <c r="AZ31" i="12" s="1"/>
  <c r="S31" i="12"/>
  <c r="Y31" i="12"/>
  <c r="U31" i="12"/>
  <c r="AB31" i="12"/>
  <c r="V31" i="12"/>
  <c r="AY31" i="12" s="1"/>
  <c r="Q31" i="12"/>
  <c r="BA31" i="12" s="1"/>
  <c r="AB11" i="12"/>
  <c r="U11" i="12"/>
  <c r="P11" i="12"/>
  <c r="Q11" i="12"/>
  <c r="BA11" i="12" s="1"/>
  <c r="AU11" i="12"/>
  <c r="AV21" i="12" s="1"/>
  <c r="Z11" i="12"/>
  <c r="AZ11" i="12" s="1"/>
  <c r="R11" i="12"/>
  <c r="S11" i="12"/>
  <c r="AA11" i="12"/>
  <c r="Y11" i="12"/>
  <c r="W11" i="12"/>
  <c r="V11" i="12"/>
  <c r="AY11" i="12" s="1"/>
  <c r="AE42" i="37" a="1"/>
  <c r="AE42" i="37" s="1"/>
  <c r="Q42" i="37"/>
  <c r="BA42" i="37" s="1"/>
  <c r="BB42" i="37" s="1"/>
  <c r="V42" i="37"/>
  <c r="AY42" i="37" s="1"/>
  <c r="Z42" i="37"/>
  <c r="AZ42" i="37" s="1"/>
  <c r="U42" i="37"/>
  <c r="P42" i="37"/>
  <c r="S42" i="37"/>
  <c r="AU42" i="37"/>
  <c r="AB42" i="37"/>
  <c r="Y42" i="37"/>
  <c r="AA42" i="37"/>
  <c r="W42" i="37"/>
  <c r="R42" i="37"/>
  <c r="A92" i="34"/>
  <c r="D92" i="34"/>
  <c r="A39" i="31"/>
  <c r="D39" i="31"/>
  <c r="D56" i="12"/>
  <c r="A56" i="12"/>
  <c r="A41" i="36"/>
  <c r="D41" i="36"/>
  <c r="S96" i="28"/>
  <c r="AA96" i="28"/>
  <c r="Z96" i="28"/>
  <c r="AZ96" i="28" s="1"/>
  <c r="U96" i="28"/>
  <c r="AB96" i="28"/>
  <c r="Y96" i="28"/>
  <c r="W96" i="28"/>
  <c r="AE96" i="28" a="1"/>
  <c r="AE96" i="28" s="1"/>
  <c r="AD96" i="28" s="1"/>
  <c r="AC96" i="28" s="1"/>
  <c r="V96" i="28"/>
  <c r="AY96" i="28" s="1"/>
  <c r="R96" i="28"/>
  <c r="Q96" i="28"/>
  <c r="BA96" i="28" s="1"/>
  <c r="BB96" i="28" s="1"/>
  <c r="P96" i="28"/>
  <c r="V30" i="34"/>
  <c r="AY30" i="34" s="1"/>
  <c r="U30" i="34"/>
  <c r="Y30" i="34"/>
  <c r="Z30" i="34"/>
  <c r="AZ30" i="34" s="1"/>
  <c r="AU30" i="34"/>
  <c r="P30" i="34"/>
  <c r="S30" i="34"/>
  <c r="AA30" i="34"/>
  <c r="W30" i="34"/>
  <c r="AB30" i="34"/>
  <c r="R30" i="34"/>
  <c r="Q30" i="34"/>
  <c r="BA30" i="34" s="1"/>
  <c r="D58" i="12"/>
  <c r="A58" i="12"/>
  <c r="BC58" i="12" s="1"/>
  <c r="D30" i="32"/>
  <c r="A30" i="32"/>
  <c r="A5" i="28"/>
  <c r="D5" i="28"/>
  <c r="D4" i="42"/>
  <c r="A4" i="42"/>
  <c r="D35" i="33"/>
  <c r="A35" i="33"/>
  <c r="S81" i="12"/>
  <c r="P81" i="12"/>
  <c r="Y81" i="12"/>
  <c r="Z81" i="12"/>
  <c r="AZ81" i="12" s="1"/>
  <c r="AS81" i="12"/>
  <c r="AF81" i="12" s="1"/>
  <c r="W81" i="12"/>
  <c r="Q81" i="12"/>
  <c r="BA81" i="12" s="1"/>
  <c r="AB81" i="12"/>
  <c r="R81" i="12"/>
  <c r="U81" i="12"/>
  <c r="AA81" i="12"/>
  <c r="V81" i="12"/>
  <c r="AY81" i="12" s="1"/>
  <c r="BB81" i="12" s="1"/>
  <c r="D19" i="12"/>
  <c r="A19" i="12"/>
  <c r="S108" i="46"/>
  <c r="R108" i="46"/>
  <c r="Q108" i="46"/>
  <c r="BA108" i="46" s="1"/>
  <c r="AB108" i="46"/>
  <c r="Y108" i="46"/>
  <c r="U108" i="46"/>
  <c r="AA108" i="46"/>
  <c r="W108" i="46"/>
  <c r="V108" i="46"/>
  <c r="AY108" i="46" s="1"/>
  <c r="P108" i="46"/>
  <c r="Z108" i="46"/>
  <c r="AZ108" i="46" s="1"/>
  <c r="BB108" i="46" s="1"/>
  <c r="S28" i="46"/>
  <c r="AU28" i="46"/>
  <c r="W28" i="46"/>
  <c r="R28" i="46"/>
  <c r="AA28" i="46"/>
  <c r="U28" i="46"/>
  <c r="V28" i="46"/>
  <c r="AY28" i="46" s="1"/>
  <c r="Z28" i="46"/>
  <c r="AZ28" i="46" s="1"/>
  <c r="Y28" i="46"/>
  <c r="AB28" i="46"/>
  <c r="P28" i="46"/>
  <c r="Q28" i="46"/>
  <c r="BA28" i="46" s="1"/>
  <c r="AI17" i="40" a="1"/>
  <c r="AI17" i="40" s="1"/>
  <c r="AJ17" i="40" s="1"/>
  <c r="AL17" i="40" s="1"/>
  <c r="AI26" i="40" a="1"/>
  <c r="AI26" i="40" s="1"/>
  <c r="AJ26" i="40" s="1"/>
  <c r="AL26" i="40" s="1"/>
  <c r="AI8" i="39" a="1"/>
  <c r="AI8" i="39" s="1"/>
  <c r="AJ8" i="39" s="1"/>
  <c r="AL8" i="39" s="1"/>
  <c r="AI24" i="39" a="1"/>
  <c r="AI24" i="39" s="1"/>
  <c r="AJ24" i="39" s="1"/>
  <c r="AL24" i="39" s="1"/>
  <c r="AI30" i="39" a="1"/>
  <c r="AI30" i="39" s="1"/>
  <c r="AJ30" i="39" s="1"/>
  <c r="AK30" i="39" s="1"/>
  <c r="AI2" i="44" a="1"/>
  <c r="AI2" i="44" s="1"/>
  <c r="AJ2" i="44" s="1"/>
  <c r="AK2" i="44" s="1"/>
  <c r="AI26" i="44" a="1"/>
  <c r="AI26" i="44" s="1"/>
  <c r="AJ26" i="44" s="1"/>
  <c r="AL26" i="44" s="1"/>
  <c r="AI27" i="44" a="1"/>
  <c r="AI27" i="44" s="1"/>
  <c r="AJ27" i="44" s="1"/>
  <c r="AL27" i="44" s="1"/>
  <c r="AI5" i="44" a="1"/>
  <c r="AI5" i="44" s="1"/>
  <c r="AJ5" i="44" s="1"/>
  <c r="AK5" i="44" s="1"/>
  <c r="AI13" i="43" a="1"/>
  <c r="AI13" i="43" s="1"/>
  <c r="AJ13" i="43" s="1"/>
  <c r="AK13" i="43" s="1"/>
  <c r="AI8" i="41" a="1"/>
  <c r="AI8" i="41" s="1"/>
  <c r="AJ8" i="41" s="1"/>
  <c r="AL8" i="41" s="1"/>
  <c r="AI24" i="41" a="1"/>
  <c r="AI24" i="41" s="1"/>
  <c r="AJ24" i="41" s="1"/>
  <c r="AL24" i="41" s="1"/>
  <c r="AI33" i="31" a="1"/>
  <c r="AI33" i="31" s="1"/>
  <c r="AJ33" i="31" s="1"/>
  <c r="AK33" i="31" s="1"/>
  <c r="AI32" i="45" a="1"/>
  <c r="AI32" i="45" s="1"/>
  <c r="AJ32" i="45" s="1"/>
  <c r="AK32" i="45" s="1"/>
  <c r="AI15" i="45" a="1"/>
  <c r="AI15" i="45" s="1"/>
  <c r="AJ15" i="45" s="1"/>
  <c r="AK15" i="45" s="1"/>
  <c r="AI8" i="45" a="1"/>
  <c r="AI8" i="45" s="1"/>
  <c r="AJ8" i="45" s="1"/>
  <c r="AL8" i="45" s="1"/>
  <c r="AI2" i="45" a="1"/>
  <c r="AI2" i="45" s="1"/>
  <c r="AJ2" i="45" s="1"/>
  <c r="AL2" i="45" s="1"/>
  <c r="AI7" i="38" a="1"/>
  <c r="AI7" i="38" s="1"/>
  <c r="AJ7" i="38" s="1"/>
  <c r="AK7" i="38" s="1"/>
  <c r="AI2" i="38" a="1"/>
  <c r="AI2" i="38" s="1"/>
  <c r="AJ2" i="38" s="1"/>
  <c r="AK2" i="38" s="1"/>
  <c r="AI4" i="38" a="1"/>
  <c r="AI4" i="38" s="1"/>
  <c r="AJ4" i="38" s="1"/>
  <c r="AK4" i="38" s="1"/>
  <c r="AI9" i="36" a="1"/>
  <c r="AI9" i="36" s="1"/>
  <c r="AJ9" i="36" s="1"/>
  <c r="AK9" i="36" s="1"/>
  <c r="AI29" i="36" a="1"/>
  <c r="AI29" i="36" s="1"/>
  <c r="AJ29" i="36" s="1"/>
  <c r="AL29" i="36" s="1"/>
  <c r="AI15" i="35" a="1"/>
  <c r="AI15" i="35" s="1"/>
  <c r="AJ15" i="35" s="1"/>
  <c r="AK15" i="35" s="1"/>
  <c r="AI6" i="35" a="1"/>
  <c r="AI6" i="35" s="1"/>
  <c r="AJ6" i="35" s="1"/>
  <c r="AL6" i="35" s="1"/>
  <c r="S87" i="56"/>
  <c r="AA87" i="56"/>
  <c r="R87" i="56"/>
  <c r="Q87" i="56"/>
  <c r="BA87" i="56" s="1"/>
  <c r="BB87" i="56" s="1"/>
  <c r="Y87" i="56"/>
  <c r="Z87" i="56"/>
  <c r="AZ87" i="56" s="1"/>
  <c r="V87" i="56"/>
  <c r="AY87" i="56" s="1"/>
  <c r="P87" i="56"/>
  <c r="AB87" i="56"/>
  <c r="AE87" i="56" a="1"/>
  <c r="AE87" i="56" s="1"/>
  <c r="AD87" i="56" s="1"/>
  <c r="AC87" i="56" s="1"/>
  <c r="U87" i="56"/>
  <c r="W87" i="56"/>
  <c r="AA57" i="54"/>
  <c r="W57" i="54"/>
  <c r="AB57" i="54"/>
  <c r="AE57" i="54" a="1"/>
  <c r="AE57" i="54" s="1"/>
  <c r="V57" i="54"/>
  <c r="AY57" i="54" s="1"/>
  <c r="S57" i="54"/>
  <c r="U57" i="54"/>
  <c r="Q57" i="54"/>
  <c r="BA57" i="54" s="1"/>
  <c r="BB57" i="54" s="1"/>
  <c r="AU57" i="54"/>
  <c r="AV12" i="54" s="1"/>
  <c r="Z57" i="54"/>
  <c r="AZ57" i="54" s="1"/>
  <c r="P57" i="54"/>
  <c r="Y57" i="54"/>
  <c r="R57" i="54"/>
  <c r="AA125" i="57"/>
  <c r="V125" i="57"/>
  <c r="AY125" i="57" s="1"/>
  <c r="AB125" i="57"/>
  <c r="Q125" i="57"/>
  <c r="BA125" i="57" s="1"/>
  <c r="BB125" i="57" s="1"/>
  <c r="U125" i="57"/>
  <c r="Z125" i="57"/>
  <c r="AZ125" i="57" s="1"/>
  <c r="S125" i="57"/>
  <c r="P125" i="57"/>
  <c r="R125" i="57"/>
  <c r="W125" i="57"/>
  <c r="AE125" i="57" a="1"/>
  <c r="AE125" i="57" s="1"/>
  <c r="Y125" i="57"/>
  <c r="U96" i="56"/>
  <c r="W96" i="56"/>
  <c r="AS96" i="56"/>
  <c r="AF96" i="56" s="1"/>
  <c r="Y96" i="56"/>
  <c r="Q96" i="56"/>
  <c r="BA96" i="56" s="1"/>
  <c r="P96" i="56"/>
  <c r="S96" i="56"/>
  <c r="AB96" i="56"/>
  <c r="R96" i="56"/>
  <c r="AA96" i="56"/>
  <c r="V96" i="56"/>
  <c r="AY96" i="56" s="1"/>
  <c r="Z96" i="56"/>
  <c r="AZ96" i="56" s="1"/>
  <c r="Y55" i="53"/>
  <c r="AA55" i="53"/>
  <c r="Z55" i="53"/>
  <c r="AZ55" i="53" s="1"/>
  <c r="U55" i="53"/>
  <c r="W55" i="53"/>
  <c r="S55" i="53"/>
  <c r="V55" i="53"/>
  <c r="AY55" i="53" s="1"/>
  <c r="AB55" i="53"/>
  <c r="R55" i="53"/>
  <c r="Q55" i="53"/>
  <c r="BA55" i="53" s="1"/>
  <c r="P55" i="53"/>
  <c r="AU55" i="53"/>
  <c r="AB23" i="57"/>
  <c r="U23" i="57"/>
  <c r="Q23" i="57"/>
  <c r="BA23" i="57" s="1"/>
  <c r="AA23" i="57"/>
  <c r="Z23" i="57"/>
  <c r="AZ23" i="57" s="1"/>
  <c r="P23" i="57"/>
  <c r="V23" i="57"/>
  <c r="AY23" i="57" s="1"/>
  <c r="BB23" i="57" s="1"/>
  <c r="Y23" i="57"/>
  <c r="S23" i="57"/>
  <c r="W23" i="57"/>
  <c r="R23" i="57"/>
  <c r="AU23" i="57"/>
  <c r="W121" i="56"/>
  <c r="Y121" i="56"/>
  <c r="V121" i="56"/>
  <c r="AY121" i="56" s="1"/>
  <c r="P121" i="56"/>
  <c r="U121" i="56"/>
  <c r="S121" i="56"/>
  <c r="R121" i="56"/>
  <c r="AE121" i="56" a="1"/>
  <c r="AE121" i="56" s="1"/>
  <c r="AD121" i="56" s="1"/>
  <c r="AC121" i="56" s="1"/>
  <c r="AB121" i="56"/>
  <c r="AA121" i="56"/>
  <c r="Q121" i="56"/>
  <c r="BA121" i="56" s="1"/>
  <c r="BB121" i="56" s="1"/>
  <c r="Z121" i="56"/>
  <c r="AZ121" i="56" s="1"/>
  <c r="S7" i="55"/>
  <c r="AA7" i="55"/>
  <c r="P7" i="55"/>
  <c r="AU7" i="55"/>
  <c r="W7" i="55"/>
  <c r="V7" i="55"/>
  <c r="AY7" i="55" s="1"/>
  <c r="Q7" i="55"/>
  <c r="BA7" i="55" s="1"/>
  <c r="AB7" i="55"/>
  <c r="U7" i="55"/>
  <c r="Y7" i="55"/>
  <c r="Z7" i="55"/>
  <c r="AZ7" i="55" s="1"/>
  <c r="R7" i="55"/>
  <c r="AA115" i="57"/>
  <c r="Q115" i="57"/>
  <c r="BA115" i="57" s="1"/>
  <c r="U115" i="57"/>
  <c r="Z115" i="57"/>
  <c r="AZ115" i="57" s="1"/>
  <c r="AS115" i="57"/>
  <c r="AF115" i="57" s="1"/>
  <c r="P115" i="57"/>
  <c r="W115" i="57"/>
  <c r="V115" i="57"/>
  <c r="AY115" i="57" s="1"/>
  <c r="S115" i="57"/>
  <c r="Y115" i="57"/>
  <c r="R115" i="57"/>
  <c r="AB115" i="57"/>
  <c r="AA42" i="56"/>
  <c r="Z42" i="56"/>
  <c r="AZ42" i="56" s="1"/>
  <c r="AU42" i="56"/>
  <c r="AV68" i="56" s="1"/>
  <c r="U42" i="56"/>
  <c r="S42" i="56"/>
  <c r="AB42" i="56"/>
  <c r="P42" i="56"/>
  <c r="Q42" i="56"/>
  <c r="BA42" i="56" s="1"/>
  <c r="W42" i="56"/>
  <c r="R42" i="56"/>
  <c r="V42" i="56"/>
  <c r="AY42" i="56" s="1"/>
  <c r="Y42" i="56"/>
  <c r="AA94" i="54"/>
  <c r="Q94" i="54"/>
  <c r="BA94" i="54" s="1"/>
  <c r="S94" i="54"/>
  <c r="Z94" i="54"/>
  <c r="AZ94" i="54" s="1"/>
  <c r="AS94" i="54"/>
  <c r="AF94" i="54" s="1"/>
  <c r="P94" i="54"/>
  <c r="U94" i="54"/>
  <c r="W94" i="54"/>
  <c r="R94" i="54"/>
  <c r="Y94" i="54"/>
  <c r="AB94" i="54"/>
  <c r="V94" i="54"/>
  <c r="AY94" i="54" s="1"/>
  <c r="P78" i="56"/>
  <c r="W78" i="56"/>
  <c r="V78" i="56"/>
  <c r="AY78" i="56" s="1"/>
  <c r="AA78" i="56"/>
  <c r="S78" i="56"/>
  <c r="Q78" i="56"/>
  <c r="BA78" i="56" s="1"/>
  <c r="R78" i="56"/>
  <c r="U78" i="56"/>
  <c r="AS78" i="56"/>
  <c r="AF78" i="56" s="1"/>
  <c r="Y78" i="56"/>
  <c r="AB78" i="56"/>
  <c r="Z78" i="56"/>
  <c r="AZ78" i="56" s="1"/>
  <c r="W38" i="52"/>
  <c r="V38" i="52"/>
  <c r="AY38" i="52" s="1"/>
  <c r="AU38" i="52"/>
  <c r="U38" i="52"/>
  <c r="AA38" i="52"/>
  <c r="S38" i="52"/>
  <c r="Z38" i="52"/>
  <c r="AZ38" i="52" s="1"/>
  <c r="Q38" i="52"/>
  <c r="BA38" i="52" s="1"/>
  <c r="BB38" i="52" s="1"/>
  <c r="Y38" i="52"/>
  <c r="R38" i="52"/>
  <c r="P38" i="52"/>
  <c r="AE38" i="52" a="1"/>
  <c r="AE38" i="52" s="1"/>
  <c r="AB38" i="52"/>
  <c r="AA37" i="51"/>
  <c r="Z37" i="51"/>
  <c r="AZ37" i="51" s="1"/>
  <c r="Q37" i="51"/>
  <c r="BA37" i="51" s="1"/>
  <c r="U37" i="51"/>
  <c r="Y37" i="51"/>
  <c r="W37" i="51"/>
  <c r="AB37" i="51"/>
  <c r="AU37" i="51"/>
  <c r="V37" i="51"/>
  <c r="AY37" i="51" s="1"/>
  <c r="P37" i="51"/>
  <c r="S37" i="51"/>
  <c r="R37" i="51"/>
  <c r="Z110" i="50"/>
  <c r="AZ110" i="50" s="1"/>
  <c r="AB110" i="50"/>
  <c r="P110" i="50"/>
  <c r="S110" i="50"/>
  <c r="W110" i="50"/>
  <c r="V110" i="50"/>
  <c r="AY110" i="50" s="1"/>
  <c r="R110" i="50"/>
  <c r="Q110" i="50"/>
  <c r="BA110" i="50" s="1"/>
  <c r="AS110" i="50"/>
  <c r="AF110" i="50" s="1"/>
  <c r="U110" i="50"/>
  <c r="AA110" i="50"/>
  <c r="Y110" i="50"/>
  <c r="R66" i="54"/>
  <c r="Z66" i="54"/>
  <c r="AZ66" i="54" s="1"/>
  <c r="S66" i="54"/>
  <c r="P66" i="54"/>
  <c r="W66" i="54"/>
  <c r="U66" i="54"/>
  <c r="AE66" i="54" a="1"/>
  <c r="AE66" i="54" s="1"/>
  <c r="AD66" i="54" s="1"/>
  <c r="AC66" i="54" s="1"/>
  <c r="V66" i="54"/>
  <c r="AY66" i="54" s="1"/>
  <c r="AA66" i="54"/>
  <c r="Q66" i="54"/>
  <c r="BA66" i="54" s="1"/>
  <c r="BB66" i="54" s="1"/>
  <c r="Y66" i="54"/>
  <c r="AB66" i="54"/>
  <c r="S121" i="52"/>
  <c r="W121" i="52"/>
  <c r="V121" i="52"/>
  <c r="AY121" i="52" s="1"/>
  <c r="AB121" i="52"/>
  <c r="R121" i="52"/>
  <c r="Q121" i="52"/>
  <c r="BA121" i="52" s="1"/>
  <c r="BB121" i="52" s="1"/>
  <c r="P121" i="52"/>
  <c r="Y121" i="52"/>
  <c r="AE121" i="52" a="1"/>
  <c r="AE121" i="52" s="1"/>
  <c r="AA121" i="52"/>
  <c r="Z121" i="52"/>
  <c r="AZ121" i="52" s="1"/>
  <c r="U121" i="52"/>
  <c r="AS80" i="54"/>
  <c r="AF80" i="54" s="1"/>
  <c r="Y80" i="54"/>
  <c r="W80" i="54"/>
  <c r="S80" i="54"/>
  <c r="R80" i="54"/>
  <c r="V80" i="54"/>
  <c r="AY80" i="54" s="1"/>
  <c r="AA80" i="54"/>
  <c r="Z80" i="54"/>
  <c r="AZ80" i="54" s="1"/>
  <c r="P80" i="54"/>
  <c r="U80" i="54"/>
  <c r="AB80" i="54"/>
  <c r="Q80" i="54"/>
  <c r="BA80" i="54" s="1"/>
  <c r="V94" i="50"/>
  <c r="AY94" i="50" s="1"/>
  <c r="Q94" i="50"/>
  <c r="BA94" i="50" s="1"/>
  <c r="AB94" i="50"/>
  <c r="AA94" i="50"/>
  <c r="AS94" i="50"/>
  <c r="AF94" i="50" s="1"/>
  <c r="Z94" i="50"/>
  <c r="AZ94" i="50" s="1"/>
  <c r="S94" i="50"/>
  <c r="P94" i="50"/>
  <c r="Y94" i="50"/>
  <c r="U94" i="50"/>
  <c r="W94" i="50"/>
  <c r="R94" i="50"/>
  <c r="V8" i="53"/>
  <c r="AY8" i="53" s="1"/>
  <c r="W8" i="53"/>
  <c r="U8" i="53"/>
  <c r="S8" i="53"/>
  <c r="P8" i="53"/>
  <c r="Q8" i="53"/>
  <c r="BA8" i="53" s="1"/>
  <c r="AB8" i="53"/>
  <c r="Z8" i="53"/>
  <c r="AZ8" i="53" s="1"/>
  <c r="AU8" i="53"/>
  <c r="Y8" i="53"/>
  <c r="AA8" i="53"/>
  <c r="R8" i="53"/>
  <c r="AU44" i="53"/>
  <c r="AV37" i="53" s="1"/>
  <c r="Z44" i="53"/>
  <c r="AZ44" i="53" s="1"/>
  <c r="AE44" i="53" a="1"/>
  <c r="AE44" i="53" s="1"/>
  <c r="Y44" i="53"/>
  <c r="U44" i="53"/>
  <c r="V44" i="53"/>
  <c r="AY44" i="53" s="1"/>
  <c r="Q44" i="53"/>
  <c r="BA44" i="53" s="1"/>
  <c r="BB44" i="53" s="1"/>
  <c r="AB44" i="53"/>
  <c r="S44" i="53"/>
  <c r="R44" i="53"/>
  <c r="AA44" i="53"/>
  <c r="W44" i="53"/>
  <c r="P44" i="53"/>
  <c r="Z103" i="57"/>
  <c r="AZ103" i="57" s="1"/>
  <c r="BB103" i="57" s="1"/>
  <c r="AA103" i="57"/>
  <c r="U103" i="57"/>
  <c r="P103" i="57"/>
  <c r="W103" i="57"/>
  <c r="V103" i="57"/>
  <c r="AY103" i="57" s="1"/>
  <c r="Y103" i="57"/>
  <c r="Q103" i="57"/>
  <c r="BA103" i="57" s="1"/>
  <c r="S103" i="57"/>
  <c r="AB103" i="57"/>
  <c r="R103" i="57"/>
  <c r="AS103" i="57"/>
  <c r="AF103" i="57" s="1"/>
  <c r="S73" i="52"/>
  <c r="V73" i="52"/>
  <c r="AY73" i="52" s="1"/>
  <c r="P73" i="52"/>
  <c r="R73" i="52"/>
  <c r="AB73" i="52"/>
  <c r="Q73" i="52"/>
  <c r="BA73" i="52" s="1"/>
  <c r="BB73" i="52" s="1"/>
  <c r="U73" i="52"/>
  <c r="AA73" i="52"/>
  <c r="Y73" i="52"/>
  <c r="Z73" i="52"/>
  <c r="AZ73" i="52" s="1"/>
  <c r="W73" i="52"/>
  <c r="AE73" i="52" a="1"/>
  <c r="AE73" i="52" s="1"/>
  <c r="R53" i="50"/>
  <c r="AU53" i="50"/>
  <c r="AV113" i="50" s="1"/>
  <c r="D113" i="50" s="1"/>
  <c r="V53" i="50"/>
  <c r="AY53" i="50" s="1"/>
  <c r="AA53" i="50"/>
  <c r="S53" i="50"/>
  <c r="Q53" i="50"/>
  <c r="BA53" i="50" s="1"/>
  <c r="BB53" i="50" s="1"/>
  <c r="AE53" i="50" a="1"/>
  <c r="AE53" i="50" s="1"/>
  <c r="Z53" i="50"/>
  <c r="AZ53" i="50" s="1"/>
  <c r="AB53" i="50"/>
  <c r="Y53" i="50"/>
  <c r="P53" i="50"/>
  <c r="W53" i="50"/>
  <c r="U53" i="50"/>
  <c r="AI16" i="49" a="1"/>
  <c r="AI16" i="49" s="1"/>
  <c r="AJ16" i="49" s="1"/>
  <c r="AK16" i="49" s="1"/>
  <c r="AI31" i="49" a="1"/>
  <c r="AI31" i="49" s="1"/>
  <c r="AJ31" i="49" s="1"/>
  <c r="AK31" i="49" s="1"/>
  <c r="AI5" i="49" a="1"/>
  <c r="AI5" i="49" s="1"/>
  <c r="AJ5" i="49" s="1"/>
  <c r="AL5" i="49" s="1"/>
  <c r="AI7" i="49" a="1"/>
  <c r="AI7" i="49" s="1"/>
  <c r="AJ7" i="49" s="1"/>
  <c r="AL7" i="49" s="1"/>
  <c r="AI18" i="49" a="1"/>
  <c r="AI18" i="49" s="1"/>
  <c r="AJ18" i="49" s="1"/>
  <c r="AL18" i="49" s="1"/>
  <c r="AI13" i="49" a="1"/>
  <c r="AI13" i="49" s="1"/>
  <c r="AJ13" i="49" s="1"/>
  <c r="AK13" i="49" s="1"/>
  <c r="AI17" i="49" a="1"/>
  <c r="AI17" i="49" s="1"/>
  <c r="AJ17" i="49" s="1"/>
  <c r="AK17" i="49" s="1"/>
  <c r="AI21" i="49" a="1"/>
  <c r="AI21" i="49" s="1"/>
  <c r="AJ21" i="49" s="1"/>
  <c r="AL21" i="49" s="1"/>
  <c r="AI28" i="49" a="1"/>
  <c r="AI28" i="49" s="1"/>
  <c r="AJ28" i="49" s="1"/>
  <c r="AK28" i="49" s="1"/>
  <c r="AI23" i="49" a="1"/>
  <c r="AI23" i="49" s="1"/>
  <c r="AJ23" i="49" s="1"/>
  <c r="AL23" i="49" s="1"/>
  <c r="AI8" i="49" a="1"/>
  <c r="AI8" i="49" s="1"/>
  <c r="AJ8" i="49" s="1"/>
  <c r="AL8" i="49" s="1"/>
  <c r="AI20" i="49" a="1"/>
  <c r="AI20" i="49" s="1"/>
  <c r="AJ20" i="49" s="1"/>
  <c r="AL20" i="49" s="1"/>
  <c r="AI33" i="49" a="1"/>
  <c r="AI33" i="49" s="1"/>
  <c r="AJ33" i="49" s="1"/>
  <c r="AK33" i="49" s="1"/>
  <c r="AI22" i="49" a="1"/>
  <c r="AI22" i="49" s="1"/>
  <c r="AJ22" i="49" s="1"/>
  <c r="AL22" i="49" s="1"/>
  <c r="AI26" i="49" a="1"/>
  <c r="AI26" i="49" s="1"/>
  <c r="AJ26" i="49" s="1"/>
  <c r="AK26" i="49" s="1"/>
  <c r="AI3" i="49" a="1"/>
  <c r="AI3" i="49" s="1"/>
  <c r="AJ3" i="49" s="1"/>
  <c r="AL3" i="49" s="1"/>
  <c r="AI15" i="49" a="1"/>
  <c r="AI15" i="49" s="1"/>
  <c r="AJ15" i="49" s="1"/>
  <c r="AK15" i="49" s="1"/>
  <c r="AI11" i="49" a="1"/>
  <c r="AI11" i="49" s="1"/>
  <c r="AJ11" i="49" s="1"/>
  <c r="AK11" i="49" s="1"/>
  <c r="AI14" i="49" a="1"/>
  <c r="AI14" i="49" s="1"/>
  <c r="AJ14" i="49" s="1"/>
  <c r="AK14" i="49" s="1"/>
  <c r="AI29" i="49" a="1"/>
  <c r="AI29" i="49" s="1"/>
  <c r="AJ29" i="49" s="1"/>
  <c r="AK29" i="49" s="1"/>
  <c r="AI19" i="49" a="1"/>
  <c r="AI19" i="49" s="1"/>
  <c r="AJ19" i="49" s="1"/>
  <c r="AL19" i="49" s="1"/>
  <c r="AI12" i="49" a="1"/>
  <c r="AI12" i="49" s="1"/>
  <c r="AJ12" i="49" s="1"/>
  <c r="AK12" i="49" s="1"/>
  <c r="AI9" i="49" a="1"/>
  <c r="AI9" i="49" s="1"/>
  <c r="AJ9" i="49" s="1"/>
  <c r="AL9" i="49" s="1"/>
  <c r="AI4" i="49" a="1"/>
  <c r="AI4" i="49" s="1"/>
  <c r="AJ4" i="49" s="1"/>
  <c r="AL4" i="49" s="1"/>
  <c r="AI27" i="49" a="1"/>
  <c r="AI27" i="49" s="1"/>
  <c r="AJ27" i="49" s="1"/>
  <c r="AK27" i="49" s="1"/>
  <c r="AI30" i="49" a="1"/>
  <c r="AI30" i="49" s="1"/>
  <c r="AJ30" i="49" s="1"/>
  <c r="AK30" i="49" s="1"/>
  <c r="AI2" i="49" a="1"/>
  <c r="AI2" i="49" s="1"/>
  <c r="AJ2" i="49" s="1"/>
  <c r="AL2" i="49" s="1"/>
  <c r="AI25" i="49" a="1"/>
  <c r="AI25" i="49" s="1"/>
  <c r="AJ25" i="49" s="1"/>
  <c r="AL25" i="49" s="1"/>
  <c r="AI10" i="49" a="1"/>
  <c r="AI10" i="49" s="1"/>
  <c r="AJ10" i="49" s="1"/>
  <c r="AK10" i="49" s="1"/>
  <c r="AI6" i="49" a="1"/>
  <c r="AI6" i="49" s="1"/>
  <c r="AJ6" i="49" s="1"/>
  <c r="AL6" i="49" s="1"/>
  <c r="AI32" i="49" a="1"/>
  <c r="AI32" i="49" s="1"/>
  <c r="AJ32" i="49" s="1"/>
  <c r="AK32" i="49" s="1"/>
  <c r="AI24" i="49" a="1"/>
  <c r="AI24" i="49" s="1"/>
  <c r="AJ24" i="49" s="1"/>
  <c r="AL24" i="49" s="1"/>
  <c r="Y31" i="56"/>
  <c r="R31" i="56"/>
  <c r="AA31" i="56"/>
  <c r="Q31" i="56"/>
  <c r="BA31" i="56" s="1"/>
  <c r="Z31" i="56"/>
  <c r="AZ31" i="56" s="1"/>
  <c r="AU31" i="56"/>
  <c r="W31" i="56"/>
  <c r="AB31" i="56"/>
  <c r="P31" i="56"/>
  <c r="V31" i="56"/>
  <c r="AY31" i="56" s="1"/>
  <c r="U31" i="56"/>
  <c r="S31" i="56"/>
  <c r="R16" i="53"/>
  <c r="AB16" i="53"/>
  <c r="Q16" i="53"/>
  <c r="BA16" i="53" s="1"/>
  <c r="BB16" i="53" s="1"/>
  <c r="AE16" i="53" a="1"/>
  <c r="AE16" i="53" s="1"/>
  <c r="AA16" i="53"/>
  <c r="V16" i="53"/>
  <c r="AY16" i="53" s="1"/>
  <c r="Z16" i="53"/>
  <c r="AZ16" i="53" s="1"/>
  <c r="U16" i="53"/>
  <c r="AU16" i="53"/>
  <c r="S16" i="53"/>
  <c r="P16" i="53"/>
  <c r="W16" i="53"/>
  <c r="Y16" i="53"/>
  <c r="Q126" i="57"/>
  <c r="BA126" i="57" s="1"/>
  <c r="BB126" i="57" s="1"/>
  <c r="AA126" i="57"/>
  <c r="Z126" i="57"/>
  <c r="AZ126" i="57" s="1"/>
  <c r="S126" i="57"/>
  <c r="P126" i="57"/>
  <c r="AB126" i="57"/>
  <c r="Y126" i="57"/>
  <c r="R126" i="57"/>
  <c r="W126" i="57"/>
  <c r="AE126" i="57" a="1"/>
  <c r="AE126" i="57" s="1"/>
  <c r="AD126" i="57" s="1"/>
  <c r="AC126" i="57" s="1"/>
  <c r="V126" i="57"/>
  <c r="AY126" i="57" s="1"/>
  <c r="U126" i="57"/>
  <c r="Y48" i="54"/>
  <c r="W48" i="54"/>
  <c r="S48" i="54"/>
  <c r="AB48" i="54"/>
  <c r="Z48" i="54"/>
  <c r="AZ48" i="54" s="1"/>
  <c r="R48" i="54"/>
  <c r="Q48" i="54"/>
  <c r="BA48" i="54" s="1"/>
  <c r="P48" i="54"/>
  <c r="AA48" i="54"/>
  <c r="AU48" i="54"/>
  <c r="V48" i="54"/>
  <c r="AY48" i="54" s="1"/>
  <c r="U48" i="54"/>
  <c r="Y21" i="49"/>
  <c r="U21" i="49"/>
  <c r="AB21" i="49"/>
  <c r="W21" i="49"/>
  <c r="AU21" i="49"/>
  <c r="S21" i="49"/>
  <c r="Z21" i="49"/>
  <c r="AZ21" i="49" s="1"/>
  <c r="P21" i="49"/>
  <c r="AA21" i="49"/>
  <c r="V21" i="49"/>
  <c r="AY21" i="49" s="1"/>
  <c r="R21" i="49"/>
  <c r="Q21" i="49"/>
  <c r="BA21" i="49" s="1"/>
  <c r="Q118" i="48"/>
  <c r="BA118" i="48" s="1"/>
  <c r="BB118" i="48" s="1"/>
  <c r="S118" i="48"/>
  <c r="AA118" i="48"/>
  <c r="V118" i="48"/>
  <c r="AY118" i="48" s="1"/>
  <c r="R118" i="48"/>
  <c r="W118" i="48"/>
  <c r="U118" i="48"/>
  <c r="AB118" i="48"/>
  <c r="Z118" i="48"/>
  <c r="AZ118" i="48" s="1"/>
  <c r="P118" i="48"/>
  <c r="Y118" i="48"/>
  <c r="AE118" i="48" a="1"/>
  <c r="AE118" i="48" s="1"/>
  <c r="AD118" i="48" s="1"/>
  <c r="AC118" i="48" s="1"/>
  <c r="AB63" i="50"/>
  <c r="AA63" i="50"/>
  <c r="Z63" i="50"/>
  <c r="AZ63" i="50" s="1"/>
  <c r="W63" i="50"/>
  <c r="P63" i="50"/>
  <c r="V63" i="50"/>
  <c r="AY63" i="50" s="1"/>
  <c r="U63" i="50"/>
  <c r="S63" i="50"/>
  <c r="Q63" i="50"/>
  <c r="BA63" i="50" s="1"/>
  <c r="Y63" i="50"/>
  <c r="AU63" i="50"/>
  <c r="AV119" i="50" s="1"/>
  <c r="R63" i="50"/>
  <c r="W74" i="48"/>
  <c r="Q74" i="48"/>
  <c r="BA74" i="48" s="1"/>
  <c r="Z74" i="48"/>
  <c r="AZ74" i="48" s="1"/>
  <c r="P74" i="48"/>
  <c r="Y74" i="48"/>
  <c r="AB74" i="48"/>
  <c r="AA74" i="48"/>
  <c r="V74" i="48"/>
  <c r="AY74" i="48" s="1"/>
  <c r="U74" i="48"/>
  <c r="R74" i="48"/>
  <c r="S74" i="48"/>
  <c r="AS74" i="48"/>
  <c r="AF74" i="48" s="1"/>
  <c r="R97" i="46"/>
  <c r="W97" i="46"/>
  <c r="Q97" i="46"/>
  <c r="BA97" i="46" s="1"/>
  <c r="P97" i="46"/>
  <c r="V97" i="46"/>
  <c r="AY97" i="46" s="1"/>
  <c r="S97" i="46"/>
  <c r="AA97" i="46"/>
  <c r="U97" i="46"/>
  <c r="Y97" i="46"/>
  <c r="AB97" i="46"/>
  <c r="Z97" i="46"/>
  <c r="AZ97" i="46" s="1"/>
  <c r="R32" i="49"/>
  <c r="Z32" i="49"/>
  <c r="AZ32" i="49" s="1"/>
  <c r="AB32" i="49"/>
  <c r="Q32" i="49"/>
  <c r="BA32" i="49" s="1"/>
  <c r="BB32" i="49" s="1"/>
  <c r="AU32" i="49"/>
  <c r="V32" i="49"/>
  <c r="AY32" i="49" s="1"/>
  <c r="P32" i="49"/>
  <c r="W32" i="49"/>
  <c r="Y32" i="49"/>
  <c r="U32" i="49"/>
  <c r="AE32" i="49" a="1"/>
  <c r="AE32" i="49" s="1"/>
  <c r="S32" i="49"/>
  <c r="AA32" i="49"/>
  <c r="S98" i="48"/>
  <c r="AE98" i="48" a="1"/>
  <c r="AE98" i="48" s="1"/>
  <c r="W98" i="48"/>
  <c r="AB98" i="48"/>
  <c r="U98" i="48"/>
  <c r="R98" i="48"/>
  <c r="AA98" i="48"/>
  <c r="Q98" i="48"/>
  <c r="BA98" i="48" s="1"/>
  <c r="BB98" i="48" s="1"/>
  <c r="Z98" i="48"/>
  <c r="AZ98" i="48" s="1"/>
  <c r="P98" i="48"/>
  <c r="Y98" i="48"/>
  <c r="V98" i="48"/>
  <c r="AY98" i="48" s="1"/>
  <c r="AA117" i="50"/>
  <c r="S117" i="50"/>
  <c r="Q117" i="50"/>
  <c r="BA117" i="50" s="1"/>
  <c r="BB117" i="50" s="1"/>
  <c r="R117" i="50"/>
  <c r="W117" i="50"/>
  <c r="Z117" i="50"/>
  <c r="AZ117" i="50" s="1"/>
  <c r="Y117" i="50"/>
  <c r="U117" i="50"/>
  <c r="AB117" i="50"/>
  <c r="V117" i="50"/>
  <c r="AY117" i="50" s="1"/>
  <c r="AE117" i="50" a="1"/>
  <c r="AE117" i="50" s="1"/>
  <c r="P117" i="50"/>
  <c r="Y50" i="49"/>
  <c r="AA50" i="49"/>
  <c r="U50" i="49"/>
  <c r="V50" i="49"/>
  <c r="AY50" i="49" s="1"/>
  <c r="S50" i="49"/>
  <c r="AB50" i="49"/>
  <c r="Z50" i="49"/>
  <c r="AZ50" i="49" s="1"/>
  <c r="R50" i="49"/>
  <c r="P50" i="49"/>
  <c r="Q50" i="49"/>
  <c r="BA50" i="49" s="1"/>
  <c r="W50" i="49"/>
  <c r="AU50" i="49"/>
  <c r="A23" i="47"/>
  <c r="D23" i="47"/>
  <c r="AB73" i="49"/>
  <c r="V73" i="49"/>
  <c r="AY73" i="49" s="1"/>
  <c r="Y73" i="49"/>
  <c r="S73" i="49"/>
  <c r="Q73" i="49"/>
  <c r="BA73" i="49" s="1"/>
  <c r="AS73" i="49"/>
  <c r="AF73" i="49" s="1"/>
  <c r="W73" i="49"/>
  <c r="AA73" i="49"/>
  <c r="Z73" i="49"/>
  <c r="AZ73" i="49" s="1"/>
  <c r="U73" i="49"/>
  <c r="R73" i="49"/>
  <c r="P73" i="49"/>
  <c r="W127" i="49"/>
  <c r="AA127" i="49"/>
  <c r="AE127" i="49" a="1"/>
  <c r="AE127" i="49" s="1"/>
  <c r="Q127" i="49"/>
  <c r="BA127" i="49" s="1"/>
  <c r="BB127" i="49" s="1"/>
  <c r="U127" i="49"/>
  <c r="AB127" i="49"/>
  <c r="R127" i="49"/>
  <c r="Z127" i="49"/>
  <c r="AZ127" i="49" s="1"/>
  <c r="P127" i="49"/>
  <c r="Y127" i="49"/>
  <c r="V127" i="49"/>
  <c r="AY127" i="49" s="1"/>
  <c r="S127" i="49"/>
  <c r="AI23" i="48" a="1"/>
  <c r="AI23" i="48" s="1"/>
  <c r="AJ23" i="48" s="1"/>
  <c r="AK23" i="48" s="1"/>
  <c r="AI22" i="48" a="1"/>
  <c r="AI22" i="48" s="1"/>
  <c r="AJ22" i="48" s="1"/>
  <c r="AK22" i="48" s="1"/>
  <c r="AI26" i="48" a="1"/>
  <c r="AI26" i="48" s="1"/>
  <c r="AJ26" i="48" s="1"/>
  <c r="AL26" i="48" s="1"/>
  <c r="AI18" i="48" a="1"/>
  <c r="AI18" i="48" s="1"/>
  <c r="AJ18" i="48" s="1"/>
  <c r="AK18" i="48" s="1"/>
  <c r="AI32" i="48" a="1"/>
  <c r="AI32" i="48" s="1"/>
  <c r="AJ32" i="48" s="1"/>
  <c r="AL32" i="48" s="1"/>
  <c r="AI30" i="48" a="1"/>
  <c r="AI30" i="48" s="1"/>
  <c r="AJ30" i="48" s="1"/>
  <c r="AL30" i="48" s="1"/>
  <c r="AI16" i="48" a="1"/>
  <c r="AI16" i="48" s="1"/>
  <c r="AJ16" i="48" s="1"/>
  <c r="AL16" i="48" s="1"/>
  <c r="AI21" i="48" a="1"/>
  <c r="AI21" i="48" s="1"/>
  <c r="AJ21" i="48" s="1"/>
  <c r="AK21" i="48" s="1"/>
  <c r="AI7" i="48" a="1"/>
  <c r="AI7" i="48" s="1"/>
  <c r="AJ7" i="48" s="1"/>
  <c r="AK7" i="48" s="1"/>
  <c r="AI9" i="48" a="1"/>
  <c r="AI9" i="48" s="1"/>
  <c r="AJ9" i="48" s="1"/>
  <c r="AK9" i="48" s="1"/>
  <c r="AI6" i="48" a="1"/>
  <c r="AI6" i="48" s="1"/>
  <c r="AJ6" i="48" s="1"/>
  <c r="AK6" i="48" s="1"/>
  <c r="AI28" i="48" a="1"/>
  <c r="AI28" i="48" s="1"/>
  <c r="AJ28" i="48" s="1"/>
  <c r="AL28" i="48" s="1"/>
  <c r="AI14" i="48" a="1"/>
  <c r="AI14" i="48" s="1"/>
  <c r="AJ14" i="48" s="1"/>
  <c r="AL14" i="48" s="1"/>
  <c r="AI13" i="48" a="1"/>
  <c r="AI13" i="48" s="1"/>
  <c r="AJ13" i="48" s="1"/>
  <c r="AL13" i="48" s="1"/>
  <c r="AI25" i="48" a="1"/>
  <c r="AI25" i="48" s="1"/>
  <c r="AJ25" i="48" s="1"/>
  <c r="AK25" i="48" s="1"/>
  <c r="AI19" i="48" a="1"/>
  <c r="AI19" i="48" s="1"/>
  <c r="AJ19" i="48" s="1"/>
  <c r="AK19" i="48" s="1"/>
  <c r="AI27" i="48" a="1"/>
  <c r="AI27" i="48" s="1"/>
  <c r="AJ27" i="48" s="1"/>
  <c r="AL27" i="48" s="1"/>
  <c r="AI15" i="48" a="1"/>
  <c r="AI15" i="48" s="1"/>
  <c r="AJ15" i="48" s="1"/>
  <c r="AL15" i="48" s="1"/>
  <c r="AI12" i="48" a="1"/>
  <c r="AI12" i="48" s="1"/>
  <c r="AJ12" i="48" s="1"/>
  <c r="AL12" i="48" s="1"/>
  <c r="AI20" i="48" a="1"/>
  <c r="AI20" i="48" s="1"/>
  <c r="AJ20" i="48" s="1"/>
  <c r="AK20" i="48" s="1"/>
  <c r="AI31" i="48" a="1"/>
  <c r="AI31" i="48" s="1"/>
  <c r="AJ31" i="48" s="1"/>
  <c r="AL31" i="48" s="1"/>
  <c r="AI29" i="48" a="1"/>
  <c r="AI29" i="48" s="1"/>
  <c r="AJ29" i="48" s="1"/>
  <c r="AL29" i="48" s="1"/>
  <c r="AI24" i="48" a="1"/>
  <c r="AI24" i="48" s="1"/>
  <c r="AJ24" i="48" s="1"/>
  <c r="AK24" i="48" s="1"/>
  <c r="AI33" i="48" a="1"/>
  <c r="AI33" i="48" s="1"/>
  <c r="AJ33" i="48" s="1"/>
  <c r="AL33" i="48" s="1"/>
  <c r="AI4" i="48" a="1"/>
  <c r="AI4" i="48" s="1"/>
  <c r="AJ4" i="48" s="1"/>
  <c r="AK4" i="48" s="1"/>
  <c r="AI10" i="48" a="1"/>
  <c r="AI10" i="48" s="1"/>
  <c r="AJ10" i="48" s="1"/>
  <c r="AL10" i="48" s="1"/>
  <c r="AI5" i="48" a="1"/>
  <c r="AI5" i="48" s="1"/>
  <c r="AJ5" i="48" s="1"/>
  <c r="AK5" i="48" s="1"/>
  <c r="AI2" i="48" a="1"/>
  <c r="AI2" i="48" s="1"/>
  <c r="AJ2" i="48" s="1"/>
  <c r="AK2" i="48" s="1"/>
  <c r="AI11" i="48" a="1"/>
  <c r="AI11" i="48" s="1"/>
  <c r="AJ11" i="48" s="1"/>
  <c r="AL11" i="48" s="1"/>
  <c r="AI17" i="48" a="1"/>
  <c r="AI17" i="48" s="1"/>
  <c r="AJ17" i="48" s="1"/>
  <c r="AL17" i="48" s="1"/>
  <c r="AI3" i="48" a="1"/>
  <c r="AI3" i="48" s="1"/>
  <c r="AJ3" i="48" s="1"/>
  <c r="AK3" i="48" s="1"/>
  <c r="AI8" i="48" a="1"/>
  <c r="AI8" i="48" s="1"/>
  <c r="AJ8" i="48" s="1"/>
  <c r="AK8" i="48" s="1"/>
  <c r="V68" i="50"/>
  <c r="AY68" i="50" s="1"/>
  <c r="S68" i="50"/>
  <c r="AE68" i="50" a="1"/>
  <c r="AE68" i="50" s="1"/>
  <c r="AD68" i="50" s="1"/>
  <c r="AC68" i="50" s="1"/>
  <c r="AA68" i="50"/>
  <c r="R68" i="50"/>
  <c r="U68" i="50"/>
  <c r="AB68" i="50"/>
  <c r="Y68" i="50"/>
  <c r="W68" i="50"/>
  <c r="Z68" i="50"/>
  <c r="AZ68" i="50" s="1"/>
  <c r="P68" i="50"/>
  <c r="Q68" i="50"/>
  <c r="BA68" i="50" s="1"/>
  <c r="BB68" i="50" s="1"/>
  <c r="S114" i="47"/>
  <c r="AB114" i="47"/>
  <c r="R114" i="47"/>
  <c r="Z114" i="47"/>
  <c r="AZ114" i="47" s="1"/>
  <c r="P114" i="47"/>
  <c r="Y114" i="47"/>
  <c r="U114" i="47"/>
  <c r="W114" i="47"/>
  <c r="AS114" i="47"/>
  <c r="AF114" i="47" s="1"/>
  <c r="AA114" i="47"/>
  <c r="Q114" i="47"/>
  <c r="BA114" i="47" s="1"/>
  <c r="V114" i="47"/>
  <c r="AY114" i="47" s="1"/>
  <c r="AB36" i="49"/>
  <c r="Z36" i="49"/>
  <c r="AZ36" i="49" s="1"/>
  <c r="W36" i="49"/>
  <c r="P36" i="49"/>
  <c r="V36" i="49"/>
  <c r="AY36" i="49" s="1"/>
  <c r="S36" i="49"/>
  <c r="Q36" i="49"/>
  <c r="BA36" i="49" s="1"/>
  <c r="AA36" i="49"/>
  <c r="AU36" i="49"/>
  <c r="Y36" i="49"/>
  <c r="U36" i="49"/>
  <c r="R36" i="49"/>
  <c r="AU24" i="46"/>
  <c r="U24" i="46"/>
  <c r="V24" i="46"/>
  <c r="AY24" i="46" s="1"/>
  <c r="R24" i="46"/>
  <c r="Y24" i="46"/>
  <c r="AB24" i="46"/>
  <c r="W24" i="46"/>
  <c r="P24" i="46"/>
  <c r="AA24" i="46"/>
  <c r="Z24" i="46"/>
  <c r="AZ24" i="46" s="1"/>
  <c r="Q24" i="46"/>
  <c r="BA24" i="46" s="1"/>
  <c r="BB24" i="46" s="1"/>
  <c r="S24" i="46"/>
  <c r="AE24" i="46" a="1"/>
  <c r="AE24" i="46" s="1"/>
  <c r="Y16" i="46"/>
  <c r="Q16" i="46"/>
  <c r="BA16" i="46" s="1"/>
  <c r="V16" i="46"/>
  <c r="AY16" i="46" s="1"/>
  <c r="P16" i="46"/>
  <c r="U16" i="46"/>
  <c r="AU16" i="46"/>
  <c r="S16" i="46"/>
  <c r="W16" i="46"/>
  <c r="AB16" i="46"/>
  <c r="AA16" i="46"/>
  <c r="Z16" i="46"/>
  <c r="AZ16" i="46" s="1"/>
  <c r="R16" i="46"/>
  <c r="R27" i="36"/>
  <c r="W27" i="36"/>
  <c r="Z27" i="36"/>
  <c r="AZ27" i="36" s="1"/>
  <c r="V27" i="36"/>
  <c r="AY27" i="36" s="1"/>
  <c r="P27" i="36"/>
  <c r="S27" i="36"/>
  <c r="AA27" i="36"/>
  <c r="AU27" i="36"/>
  <c r="AV34" i="36" s="1"/>
  <c r="U27" i="36"/>
  <c r="AB27" i="36"/>
  <c r="Q27" i="36"/>
  <c r="BA27" i="36" s="1"/>
  <c r="Y27" i="36"/>
  <c r="AB17" i="28"/>
  <c r="Z17" i="28"/>
  <c r="AZ17" i="28" s="1"/>
  <c r="P17" i="28"/>
  <c r="V17" i="28"/>
  <c r="AY17" i="28" s="1"/>
  <c r="Y17" i="28"/>
  <c r="AE17" i="28" a="1"/>
  <c r="AE17" i="28" s="1"/>
  <c r="AA17" i="28"/>
  <c r="U17" i="28"/>
  <c r="AU17" i="28"/>
  <c r="Q17" i="28"/>
  <c r="BA17" i="28" s="1"/>
  <c r="BB17" i="28" s="1"/>
  <c r="W17" i="28"/>
  <c r="S17" i="28"/>
  <c r="R17" i="28"/>
  <c r="S3" i="39"/>
  <c r="AA3" i="39"/>
  <c r="AU3" i="39"/>
  <c r="W3" i="39"/>
  <c r="R3" i="39"/>
  <c r="Y3" i="39"/>
  <c r="U3" i="39"/>
  <c r="Q3" i="39"/>
  <c r="BA3" i="39" s="1"/>
  <c r="V3" i="39"/>
  <c r="AY3" i="39" s="1"/>
  <c r="AB3" i="39"/>
  <c r="Z3" i="39"/>
  <c r="AZ3" i="39" s="1"/>
  <c r="P3" i="39"/>
  <c r="AI14" i="43" a="1"/>
  <c r="AI14" i="43" s="1"/>
  <c r="AJ14" i="43" s="1"/>
  <c r="AK14" i="43" s="1"/>
  <c r="AI27" i="43" a="1"/>
  <c r="AI27" i="43" s="1"/>
  <c r="AJ27" i="43" s="1"/>
  <c r="AK27" i="43" s="1"/>
  <c r="AI24" i="43" a="1"/>
  <c r="AI24" i="43" s="1"/>
  <c r="AJ24" i="43" s="1"/>
  <c r="AL24" i="43" s="1"/>
  <c r="AI30" i="43" a="1"/>
  <c r="AI30" i="43" s="1"/>
  <c r="AJ30" i="43" s="1"/>
  <c r="AK30" i="43" s="1"/>
  <c r="AI20" i="43" a="1"/>
  <c r="AI20" i="43" s="1"/>
  <c r="AJ20" i="43" s="1"/>
  <c r="AL20" i="43" s="1"/>
  <c r="AI15" i="43" a="1"/>
  <c r="AI15" i="43" s="1"/>
  <c r="AJ15" i="43" s="1"/>
  <c r="AK15" i="43" s="1"/>
  <c r="AI12" i="43" a="1"/>
  <c r="AI12" i="43" s="1"/>
  <c r="AJ12" i="43" s="1"/>
  <c r="AK12" i="43" s="1"/>
  <c r="AI31" i="43" a="1"/>
  <c r="AI31" i="43" s="1"/>
  <c r="AJ31" i="43" s="1"/>
  <c r="AK31" i="43" s="1"/>
  <c r="AI28" i="43" a="1"/>
  <c r="AI28" i="43" s="1"/>
  <c r="AJ28" i="43" s="1"/>
  <c r="AK28" i="43" s="1"/>
  <c r="AI4" i="43" a="1"/>
  <c r="AI4" i="43" s="1"/>
  <c r="AJ4" i="43" s="1"/>
  <c r="AL4" i="43" s="1"/>
  <c r="AI21" i="43" a="1"/>
  <c r="AI21" i="43" s="1"/>
  <c r="AJ21" i="43" s="1"/>
  <c r="AL21" i="43" s="1"/>
  <c r="AI33" i="43" a="1"/>
  <c r="AI33" i="43" s="1"/>
  <c r="AJ33" i="43" s="1"/>
  <c r="AK33" i="43" s="1"/>
  <c r="AI18" i="43" a="1"/>
  <c r="AI18" i="43" s="1"/>
  <c r="AJ18" i="43" s="1"/>
  <c r="AL18" i="43" s="1"/>
  <c r="AI2" i="43" a="1"/>
  <c r="AI2" i="43" s="1"/>
  <c r="AJ2" i="43" s="1"/>
  <c r="AL2" i="43" s="1"/>
  <c r="AI23" i="43" a="1"/>
  <c r="AI23" i="43" s="1"/>
  <c r="AJ23" i="43" s="1"/>
  <c r="AL23" i="43" s="1"/>
  <c r="AI17" i="43" a="1"/>
  <c r="AI17" i="43" s="1"/>
  <c r="AJ17" i="43" s="1"/>
  <c r="AK17" i="43" s="1"/>
  <c r="A85" i="35"/>
  <c r="D85" i="35"/>
  <c r="AA106" i="46"/>
  <c r="AB106" i="46"/>
  <c r="V106" i="46"/>
  <c r="AY106" i="46" s="1"/>
  <c r="R106" i="46"/>
  <c r="U106" i="46"/>
  <c r="Z106" i="46"/>
  <c r="AZ106" i="46" s="1"/>
  <c r="Y106" i="46"/>
  <c r="S106" i="46"/>
  <c r="Q106" i="46"/>
  <c r="BA106" i="46" s="1"/>
  <c r="W106" i="46"/>
  <c r="P106" i="46"/>
  <c r="A45" i="35"/>
  <c r="D45" i="35"/>
  <c r="W18" i="28"/>
  <c r="Z18" i="28"/>
  <c r="AZ18" i="28" s="1"/>
  <c r="Y18" i="28"/>
  <c r="P18" i="28"/>
  <c r="Q18" i="28"/>
  <c r="BA18" i="28" s="1"/>
  <c r="AB18" i="28"/>
  <c r="AU18" i="28"/>
  <c r="AV25" i="28" s="1"/>
  <c r="U18" i="28"/>
  <c r="AA18" i="28"/>
  <c r="S18" i="28"/>
  <c r="V18" i="28"/>
  <c r="AY18" i="28" s="1"/>
  <c r="R18" i="28"/>
  <c r="D46" i="36"/>
  <c r="A46" i="36"/>
  <c r="S17" i="33"/>
  <c r="AA17" i="33"/>
  <c r="R17" i="33"/>
  <c r="V17" i="33"/>
  <c r="AY17" i="33" s="1"/>
  <c r="Z17" i="33"/>
  <c r="AZ17" i="33" s="1"/>
  <c r="Y17" i="33"/>
  <c r="AU17" i="33"/>
  <c r="W17" i="33"/>
  <c r="AE17" i="33" a="1"/>
  <c r="AE17" i="33" s="1"/>
  <c r="P17" i="33"/>
  <c r="AB17" i="33"/>
  <c r="U17" i="33"/>
  <c r="Q17" i="33"/>
  <c r="BA17" i="33" s="1"/>
  <c r="BB17" i="33" s="1"/>
  <c r="R100" i="28"/>
  <c r="U100" i="28"/>
  <c r="AB100" i="28"/>
  <c r="V100" i="28"/>
  <c r="AY100" i="28" s="1"/>
  <c r="AA100" i="28"/>
  <c r="W100" i="28"/>
  <c r="P100" i="28"/>
  <c r="S100" i="28"/>
  <c r="Y100" i="28"/>
  <c r="Z100" i="28"/>
  <c r="AZ100" i="28" s="1"/>
  <c r="Q100" i="28"/>
  <c r="BA100" i="28" s="1"/>
  <c r="A100" i="37"/>
  <c r="D100" i="37"/>
  <c r="D5" i="31"/>
  <c r="A5" i="31"/>
  <c r="AA92" i="34"/>
  <c r="U92" i="34"/>
  <c r="W92" i="34"/>
  <c r="R92" i="34"/>
  <c r="Q92" i="34"/>
  <c r="BA92" i="34" s="1"/>
  <c r="AB92" i="34"/>
  <c r="V92" i="34"/>
  <c r="AY92" i="34" s="1"/>
  <c r="P92" i="34"/>
  <c r="AS92" i="34"/>
  <c r="AF92" i="34" s="1"/>
  <c r="Z92" i="34"/>
  <c r="AZ92" i="34" s="1"/>
  <c r="S92" i="34"/>
  <c r="Y92" i="34"/>
  <c r="AB41" i="36"/>
  <c r="AU41" i="36"/>
  <c r="AV99" i="36" s="1"/>
  <c r="V41" i="36"/>
  <c r="AY41" i="36" s="1"/>
  <c r="W41" i="36"/>
  <c r="Y41" i="36"/>
  <c r="AA41" i="36"/>
  <c r="U41" i="36"/>
  <c r="Z41" i="36"/>
  <c r="AZ41" i="36" s="1"/>
  <c r="P41" i="36"/>
  <c r="AE41" i="36" a="1"/>
  <c r="AE41" i="36" s="1"/>
  <c r="R41" i="36"/>
  <c r="S41" i="36"/>
  <c r="Q41" i="36"/>
  <c r="BA41" i="36" s="1"/>
  <c r="BB41" i="36" s="1"/>
  <c r="D112" i="32"/>
  <c r="A112" i="32"/>
  <c r="D22" i="30"/>
  <c r="A22" i="30"/>
  <c r="D96" i="28"/>
  <c r="A96" i="28"/>
  <c r="R23" i="34"/>
  <c r="AU23" i="34"/>
  <c r="AV26" i="34" s="1"/>
  <c r="W23" i="34"/>
  <c r="Q23" i="34"/>
  <c r="BA23" i="34" s="1"/>
  <c r="BB23" i="34" s="1"/>
  <c r="AB23" i="34"/>
  <c r="P23" i="34"/>
  <c r="AA23" i="34"/>
  <c r="U23" i="34"/>
  <c r="V23" i="34"/>
  <c r="AY23" i="34" s="1"/>
  <c r="Z23" i="34"/>
  <c r="AZ23" i="34" s="1"/>
  <c r="Y23" i="34"/>
  <c r="AE23" i="34" a="1"/>
  <c r="AE23" i="34" s="1"/>
  <c r="S23" i="34"/>
  <c r="AI30" i="28" a="1"/>
  <c r="AI30" i="28" s="1"/>
  <c r="AJ30" i="28" s="1"/>
  <c r="AK30" i="28" s="1"/>
  <c r="AI9" i="28" a="1"/>
  <c r="AI9" i="28" s="1"/>
  <c r="AJ9" i="28" s="1"/>
  <c r="AL9" i="28" s="1"/>
  <c r="AI15" i="28" a="1"/>
  <c r="AI15" i="28" s="1"/>
  <c r="AJ15" i="28" s="1"/>
  <c r="AK15" i="28" s="1"/>
  <c r="AI32" i="28" a="1"/>
  <c r="AI32" i="28" s="1"/>
  <c r="AJ32" i="28" s="1"/>
  <c r="AK32" i="28" s="1"/>
  <c r="AI6" i="28" a="1"/>
  <c r="AI6" i="28" s="1"/>
  <c r="AJ6" i="28" s="1"/>
  <c r="AL6" i="28" s="1"/>
  <c r="AI20" i="28" a="1"/>
  <c r="AI20" i="28" s="1"/>
  <c r="AJ20" i="28" s="1"/>
  <c r="AL20" i="28" s="1"/>
  <c r="AI16" i="28" a="1"/>
  <c r="AI16" i="28" s="1"/>
  <c r="AJ16" i="28" s="1"/>
  <c r="AK16" i="28" s="1"/>
  <c r="AI21" i="28" a="1"/>
  <c r="AI21" i="28" s="1"/>
  <c r="AJ21" i="28" s="1"/>
  <c r="AL21" i="28" s="1"/>
  <c r="AI17" i="28" a="1"/>
  <c r="AI17" i="28" s="1"/>
  <c r="AJ17" i="28" s="1"/>
  <c r="AK17" i="28" s="1"/>
  <c r="AI28" i="28" a="1"/>
  <c r="AI28" i="28" s="1"/>
  <c r="AJ28" i="28" s="1"/>
  <c r="AK28" i="28" s="1"/>
  <c r="AI13" i="28" a="1"/>
  <c r="AI13" i="28" s="1"/>
  <c r="AJ13" i="28" s="1"/>
  <c r="AK13" i="28" s="1"/>
  <c r="AI27" i="28" a="1"/>
  <c r="AI27" i="28" s="1"/>
  <c r="AJ27" i="28" s="1"/>
  <c r="AK27" i="28" s="1"/>
  <c r="AI31" i="28" a="1"/>
  <c r="AI31" i="28" s="1"/>
  <c r="AJ31" i="28" s="1"/>
  <c r="AK31" i="28" s="1"/>
  <c r="AI19" i="28" a="1"/>
  <c r="AI19" i="28" s="1"/>
  <c r="AJ19" i="28" s="1"/>
  <c r="AL19" i="28" s="1"/>
  <c r="AI24" i="28" a="1"/>
  <c r="AI24" i="28" s="1"/>
  <c r="AJ24" i="28" s="1"/>
  <c r="AL24" i="28" s="1"/>
  <c r="AI23" i="28" a="1"/>
  <c r="AI23" i="28" s="1"/>
  <c r="AJ23" i="28" s="1"/>
  <c r="AL23" i="28" s="1"/>
  <c r="AI26" i="28" a="1"/>
  <c r="AI26" i="28" s="1"/>
  <c r="AJ26" i="28" s="1"/>
  <c r="AK26" i="28" s="1"/>
  <c r="AI11" i="28" a="1"/>
  <c r="AI11" i="28" s="1"/>
  <c r="AJ11" i="28" s="1"/>
  <c r="AK11" i="28" s="1"/>
  <c r="AI4" i="28" a="1"/>
  <c r="AI4" i="28" s="1"/>
  <c r="AJ4" i="28" s="1"/>
  <c r="AL4" i="28" s="1"/>
  <c r="AI14" i="28" a="1"/>
  <c r="AI14" i="28" s="1"/>
  <c r="AJ14" i="28" s="1"/>
  <c r="AK14" i="28" s="1"/>
  <c r="AI22" i="28" a="1"/>
  <c r="AI22" i="28" s="1"/>
  <c r="AJ22" i="28" s="1"/>
  <c r="AL22" i="28" s="1"/>
  <c r="AI3" i="28" a="1"/>
  <c r="AI3" i="28" s="1"/>
  <c r="AJ3" i="28" s="1"/>
  <c r="AL3" i="28" s="1"/>
  <c r="AI18" i="28" a="1"/>
  <c r="AI18" i="28" s="1"/>
  <c r="AJ18" i="28" s="1"/>
  <c r="AL18" i="28" s="1"/>
  <c r="AI10" i="28" a="1"/>
  <c r="AI10" i="28" s="1"/>
  <c r="AJ10" i="28" s="1"/>
  <c r="AK10" i="28" s="1"/>
  <c r="AI5" i="28" a="1"/>
  <c r="AI5" i="28" s="1"/>
  <c r="AJ5" i="28" s="1"/>
  <c r="AL5" i="28" s="1"/>
  <c r="AI2" i="28" a="1"/>
  <c r="AI2" i="28" s="1"/>
  <c r="AJ2" i="28" s="1"/>
  <c r="AL2" i="28" s="1"/>
  <c r="AI8" i="28" a="1"/>
  <c r="AI8" i="28" s="1"/>
  <c r="AJ8" i="28" s="1"/>
  <c r="AL8" i="28" s="1"/>
  <c r="AI12" i="28" a="1"/>
  <c r="AI12" i="28" s="1"/>
  <c r="AJ12" i="28" s="1"/>
  <c r="AK12" i="28" s="1"/>
  <c r="AI7" i="28" a="1"/>
  <c r="AI7" i="28" s="1"/>
  <c r="AJ7" i="28" s="1"/>
  <c r="AL7" i="28" s="1"/>
  <c r="AI29" i="28" a="1"/>
  <c r="AI29" i="28" s="1"/>
  <c r="AJ29" i="28" s="1"/>
  <c r="AK29" i="28" s="1"/>
  <c r="AI25" i="28" a="1"/>
  <c r="AI25" i="28" s="1"/>
  <c r="AJ25" i="28" s="1"/>
  <c r="AL25" i="28" s="1"/>
  <c r="AI33" i="28" a="1"/>
  <c r="AI33" i="28" s="1"/>
  <c r="AJ33" i="28" s="1"/>
  <c r="AK33" i="28" s="1"/>
  <c r="AU18" i="46"/>
  <c r="AV112" i="46" s="1"/>
  <c r="A112" i="46" s="1"/>
  <c r="Z18" i="46"/>
  <c r="AZ18" i="46" s="1"/>
  <c r="V18" i="46"/>
  <c r="AY18" i="46" s="1"/>
  <c r="AA18" i="46"/>
  <c r="S18" i="46"/>
  <c r="U18" i="46"/>
  <c r="Q18" i="46"/>
  <c r="BA18" i="46" s="1"/>
  <c r="BB18" i="46" s="1"/>
  <c r="Y18" i="46"/>
  <c r="AB18" i="46"/>
  <c r="W18" i="46"/>
  <c r="R18" i="46"/>
  <c r="P18" i="46"/>
  <c r="AE18" i="46" a="1"/>
  <c r="AE18" i="46" s="1"/>
  <c r="D30" i="34"/>
  <c r="A30" i="34"/>
  <c r="D23" i="31"/>
  <c r="A23" i="31"/>
  <c r="AU9" i="12"/>
  <c r="AV93" i="12" s="1"/>
  <c r="U9" i="12"/>
  <c r="S9" i="12"/>
  <c r="R9" i="12"/>
  <c r="AA9" i="12"/>
  <c r="W9" i="12"/>
  <c r="AE9" i="12" a="1"/>
  <c r="AE9" i="12" s="1"/>
  <c r="V9" i="12"/>
  <c r="AY9" i="12" s="1"/>
  <c r="P9" i="12"/>
  <c r="Z9" i="12"/>
  <c r="AZ9" i="12" s="1"/>
  <c r="Q9" i="12"/>
  <c r="BA9" i="12" s="1"/>
  <c r="BB9" i="12" s="1"/>
  <c r="AB9" i="12"/>
  <c r="Y9" i="12"/>
  <c r="S30" i="32"/>
  <c r="AB30" i="32"/>
  <c r="AA30" i="32"/>
  <c r="AU30" i="32"/>
  <c r="AV52" i="32" s="1"/>
  <c r="Y30" i="32"/>
  <c r="W30" i="32"/>
  <c r="U30" i="32"/>
  <c r="R30" i="32"/>
  <c r="P30" i="32"/>
  <c r="V30" i="32"/>
  <c r="AY30" i="32" s="1"/>
  <c r="Z30" i="32"/>
  <c r="AZ30" i="32" s="1"/>
  <c r="Q30" i="32"/>
  <c r="BA30" i="32" s="1"/>
  <c r="P5" i="28"/>
  <c r="AU5" i="28"/>
  <c r="AV21" i="28" s="1"/>
  <c r="S5" i="28"/>
  <c r="Q5" i="28"/>
  <c r="BA5" i="28" s="1"/>
  <c r="Z5" i="28"/>
  <c r="AZ5" i="28" s="1"/>
  <c r="AB5" i="28"/>
  <c r="R5" i="28"/>
  <c r="Y5" i="28"/>
  <c r="W5" i="28"/>
  <c r="AA5" i="28"/>
  <c r="V5" i="28"/>
  <c r="AY5" i="28" s="1"/>
  <c r="U5" i="28"/>
  <c r="S5" i="12"/>
  <c r="AE5" i="12" a="1"/>
  <c r="AE5" i="12" s="1"/>
  <c r="Q5" i="12"/>
  <c r="BA5" i="12" s="1"/>
  <c r="BB5" i="12" s="1"/>
  <c r="AB5" i="12"/>
  <c r="U5" i="12"/>
  <c r="Y5" i="12"/>
  <c r="Z5" i="12"/>
  <c r="AZ5" i="12" s="1"/>
  <c r="AA5" i="12"/>
  <c r="R5" i="12"/>
  <c r="V5" i="12"/>
  <c r="AY5" i="12" s="1"/>
  <c r="P5" i="12"/>
  <c r="AU5" i="12"/>
  <c r="AV113" i="12" s="1"/>
  <c r="W5" i="12"/>
  <c r="Z35" i="33"/>
  <c r="AZ35" i="33" s="1"/>
  <c r="U35" i="33"/>
  <c r="V35" i="33"/>
  <c r="AY35" i="33" s="1"/>
  <c r="W35" i="33"/>
  <c r="R35" i="33"/>
  <c r="S35" i="33"/>
  <c r="AU35" i="33"/>
  <c r="AV23" i="33" s="1"/>
  <c r="AA35" i="33"/>
  <c r="Q35" i="33"/>
  <c r="BA35" i="33" s="1"/>
  <c r="Y35" i="33"/>
  <c r="AB35" i="33"/>
  <c r="P35" i="33"/>
  <c r="A25" i="12"/>
  <c r="D25" i="12"/>
  <c r="A81" i="12"/>
  <c r="D81" i="12"/>
  <c r="S30" i="28"/>
  <c r="R30" i="28"/>
  <c r="AA30" i="28"/>
  <c r="W30" i="28"/>
  <c r="U30" i="28"/>
  <c r="AE30" i="28" a="1"/>
  <c r="AE30" i="28" s="1"/>
  <c r="Y30" i="28"/>
  <c r="Z30" i="28"/>
  <c r="AZ30" i="28" s="1"/>
  <c r="P30" i="28"/>
  <c r="AB30" i="28"/>
  <c r="AU30" i="28"/>
  <c r="V30" i="28"/>
  <c r="AY30" i="28" s="1"/>
  <c r="Q30" i="28"/>
  <c r="BA30" i="28" s="1"/>
  <c r="BB30" i="28" s="1"/>
  <c r="U5" i="46"/>
  <c r="P5" i="46"/>
  <c r="S5" i="46"/>
  <c r="AB5" i="46"/>
  <c r="AU5" i="46"/>
  <c r="AV36" i="46" s="1"/>
  <c r="R5" i="46"/>
  <c r="W5" i="46"/>
  <c r="AA5" i="46"/>
  <c r="AE5" i="46" a="1"/>
  <c r="AE5" i="46" s="1"/>
  <c r="Q5" i="46"/>
  <c r="BA5" i="46" s="1"/>
  <c r="BB5" i="46" s="1"/>
  <c r="Z5" i="46"/>
  <c r="AZ5" i="46" s="1"/>
  <c r="Y5" i="46"/>
  <c r="V5" i="46"/>
  <c r="AY5" i="46" s="1"/>
  <c r="AU46" i="46"/>
  <c r="Y46" i="46"/>
  <c r="P46" i="46"/>
  <c r="S46" i="46"/>
  <c r="Z46" i="46"/>
  <c r="AZ46" i="46" s="1"/>
  <c r="R46" i="46"/>
  <c r="Q46" i="46"/>
  <c r="BA46" i="46" s="1"/>
  <c r="AB46" i="46"/>
  <c r="U46" i="46"/>
  <c r="V46" i="46"/>
  <c r="AY46" i="46" s="1"/>
  <c r="AA46" i="46"/>
  <c r="W46" i="46"/>
  <c r="AI15" i="40" a="1"/>
  <c r="AI15" i="40" s="1"/>
  <c r="AJ15" i="40" s="1"/>
  <c r="AL15" i="40" s="1"/>
  <c r="AI21" i="40" a="1"/>
  <c r="AI21" i="40" s="1"/>
  <c r="AJ21" i="40" s="1"/>
  <c r="AK21" i="40" s="1"/>
  <c r="AI33" i="39" a="1"/>
  <c r="AI33" i="39" s="1"/>
  <c r="AJ33" i="39" s="1"/>
  <c r="AK33" i="39" s="1"/>
  <c r="AI5" i="39" a="1"/>
  <c r="AI5" i="39" s="1"/>
  <c r="AJ5" i="39" s="1"/>
  <c r="AL5" i="39" s="1"/>
  <c r="AI9" i="39" a="1"/>
  <c r="AI9" i="39" s="1"/>
  <c r="AJ9" i="39" s="1"/>
  <c r="AL9" i="39" s="1"/>
  <c r="AI20" i="44" a="1"/>
  <c r="AI20" i="44" s="1"/>
  <c r="AJ20" i="44" s="1"/>
  <c r="AK20" i="44" s="1"/>
  <c r="AI32" i="44" a="1"/>
  <c r="AI32" i="44" s="1"/>
  <c r="AJ32" i="44" s="1"/>
  <c r="AL32" i="44" s="1"/>
  <c r="AI4" i="44" a="1"/>
  <c r="AI4" i="44" s="1"/>
  <c r="AJ4" i="44" s="1"/>
  <c r="AK4" i="44" s="1"/>
  <c r="AI31" i="44" a="1"/>
  <c r="AI31" i="44" s="1"/>
  <c r="AJ31" i="44" s="1"/>
  <c r="AL31" i="44" s="1"/>
  <c r="AI16" i="43" a="1"/>
  <c r="AI16" i="43" s="1"/>
  <c r="AJ16" i="43" s="1"/>
  <c r="AK16" i="43" s="1"/>
  <c r="AI19" i="43" a="1"/>
  <c r="AI19" i="43" s="1"/>
  <c r="AJ19" i="43" s="1"/>
  <c r="AL19" i="43" s="1"/>
  <c r="AI10" i="41" a="1"/>
  <c r="AI10" i="41" s="1"/>
  <c r="AJ10" i="41" s="1"/>
  <c r="AK10" i="41" s="1"/>
  <c r="AI14" i="41" a="1"/>
  <c r="AI14" i="41" s="1"/>
  <c r="AJ14" i="41" s="1"/>
  <c r="AK14" i="41" s="1"/>
  <c r="AI14" i="31" a="1"/>
  <c r="AI14" i="31" s="1"/>
  <c r="AJ14" i="31" s="1"/>
  <c r="AK14" i="31" s="1"/>
  <c r="AI20" i="45" a="1"/>
  <c r="AI20" i="45" s="1"/>
  <c r="AJ20" i="45" s="1"/>
  <c r="AL20" i="45" s="1"/>
  <c r="AI26" i="45" a="1"/>
  <c r="AI26" i="45" s="1"/>
  <c r="AJ26" i="45" s="1"/>
  <c r="AK26" i="45" s="1"/>
  <c r="AI3" i="45" a="1"/>
  <c r="AI3" i="45" s="1"/>
  <c r="AJ3" i="45" s="1"/>
  <c r="AL3" i="45" s="1"/>
  <c r="AI17" i="45" a="1"/>
  <c r="AI17" i="45" s="1"/>
  <c r="AJ17" i="45" s="1"/>
  <c r="AK17" i="45" s="1"/>
  <c r="AI19" i="38" a="1"/>
  <c r="AI19" i="38" s="1"/>
  <c r="AJ19" i="38" s="1"/>
  <c r="AK19" i="38" s="1"/>
  <c r="AI11" i="38" a="1"/>
  <c r="AI11" i="38" s="1"/>
  <c r="AJ11" i="38" s="1"/>
  <c r="AL11" i="38" s="1"/>
  <c r="AI5" i="36" a="1"/>
  <c r="AI5" i="36" s="1"/>
  <c r="AJ5" i="36" s="1"/>
  <c r="AK5" i="36" s="1"/>
  <c r="AI23" i="35" a="1"/>
  <c r="AI23" i="35" s="1"/>
  <c r="AJ23" i="35" s="1"/>
  <c r="AL23" i="35" s="1"/>
  <c r="AI3" i="35" a="1"/>
  <c r="AI3" i="35" s="1"/>
  <c r="AJ3" i="35" s="1"/>
  <c r="AL3" i="35" s="1"/>
  <c r="R91" i="59"/>
  <c r="V91" i="59"/>
  <c r="AY91" i="59" s="1"/>
  <c r="Z91" i="59"/>
  <c r="AZ91" i="59" s="1"/>
  <c r="Y91" i="59"/>
  <c r="Q91" i="59"/>
  <c r="BA91" i="59" s="1"/>
  <c r="BB91" i="59" s="1"/>
  <c r="W91" i="59"/>
  <c r="U91" i="59"/>
  <c r="AA91" i="59"/>
  <c r="AB91" i="59"/>
  <c r="P91" i="59"/>
  <c r="S91" i="59"/>
  <c r="AE91" i="59" a="1"/>
  <c r="AE91" i="59" s="1"/>
  <c r="AD91" i="59" s="1"/>
  <c r="AC91" i="59" s="1"/>
  <c r="AI31" i="58" a="1"/>
  <c r="AI31" i="58" s="1"/>
  <c r="AJ31" i="58" s="1"/>
  <c r="AL31" i="58" s="1"/>
  <c r="AI18" i="58" a="1"/>
  <c r="AI18" i="58" s="1"/>
  <c r="AJ18" i="58" s="1"/>
  <c r="AK18" i="58" s="1"/>
  <c r="AI17" i="58" a="1"/>
  <c r="AI17" i="58" s="1"/>
  <c r="AJ17" i="58" s="1"/>
  <c r="AL17" i="58" s="1"/>
  <c r="AI16" i="58" a="1"/>
  <c r="AI16" i="58" s="1"/>
  <c r="AJ16" i="58" s="1"/>
  <c r="AL16" i="58" s="1"/>
  <c r="AI25" i="58" a="1"/>
  <c r="AI25" i="58" s="1"/>
  <c r="AJ25" i="58" s="1"/>
  <c r="AK25" i="58" s="1"/>
  <c r="AI23" i="58" a="1"/>
  <c r="AI23" i="58" s="1"/>
  <c r="AJ23" i="58" s="1"/>
  <c r="AK23" i="58" s="1"/>
  <c r="AI3" i="58" a="1"/>
  <c r="AI3" i="58" s="1"/>
  <c r="AJ3" i="58" s="1"/>
  <c r="AK3" i="58" s="1"/>
  <c r="AI10" i="58" a="1"/>
  <c r="AI10" i="58" s="1"/>
  <c r="AJ10" i="58" s="1"/>
  <c r="AL10" i="58" s="1"/>
  <c r="AI15" i="58" a="1"/>
  <c r="AI15" i="58" s="1"/>
  <c r="AJ15" i="58" s="1"/>
  <c r="AL15" i="58" s="1"/>
  <c r="AI14" i="58" a="1"/>
  <c r="AI14" i="58" s="1"/>
  <c r="AJ14" i="58" s="1"/>
  <c r="AL14" i="58" s="1"/>
  <c r="AI28" i="58" a="1"/>
  <c r="AI28" i="58" s="1"/>
  <c r="AJ28" i="58" s="1"/>
  <c r="AL28" i="58" s="1"/>
  <c r="AI12" i="58" a="1"/>
  <c r="AI12" i="58" s="1"/>
  <c r="AJ12" i="58" s="1"/>
  <c r="AL12" i="58" s="1"/>
  <c r="AI29" i="58" a="1"/>
  <c r="AI29" i="58" s="1"/>
  <c r="AJ29" i="58" s="1"/>
  <c r="AL29" i="58" s="1"/>
  <c r="AI33" i="58" a="1"/>
  <c r="AI33" i="58" s="1"/>
  <c r="AJ33" i="58" s="1"/>
  <c r="AL33" i="58" s="1"/>
  <c r="AI5" i="58" a="1"/>
  <c r="AI5" i="58" s="1"/>
  <c r="AJ5" i="58" s="1"/>
  <c r="AK5" i="58" s="1"/>
  <c r="AI6" i="58" a="1"/>
  <c r="AI6" i="58" s="1"/>
  <c r="AJ6" i="58" s="1"/>
  <c r="AK6" i="58" s="1"/>
  <c r="AI30" i="58" a="1"/>
  <c r="AI30" i="58" s="1"/>
  <c r="AJ30" i="58" s="1"/>
  <c r="AL30" i="58" s="1"/>
  <c r="AI22" i="58" a="1"/>
  <c r="AI22" i="58" s="1"/>
  <c r="AJ22" i="58" s="1"/>
  <c r="AK22" i="58" s="1"/>
  <c r="AI11" i="58" a="1"/>
  <c r="AI11" i="58" s="1"/>
  <c r="AJ11" i="58" s="1"/>
  <c r="AL11" i="58" s="1"/>
  <c r="AI7" i="58" a="1"/>
  <c r="AI7" i="58" s="1"/>
  <c r="AJ7" i="58" s="1"/>
  <c r="AK7" i="58" s="1"/>
  <c r="AI32" i="58" a="1"/>
  <c r="AI32" i="58" s="1"/>
  <c r="AJ32" i="58" s="1"/>
  <c r="AL32" i="58" s="1"/>
  <c r="AI21" i="58" a="1"/>
  <c r="AI21" i="58" s="1"/>
  <c r="AJ21" i="58" s="1"/>
  <c r="AK21" i="58" s="1"/>
  <c r="AI24" i="58" a="1"/>
  <c r="AI24" i="58" s="1"/>
  <c r="AJ24" i="58" s="1"/>
  <c r="AK24" i="58" s="1"/>
  <c r="AI9" i="58" a="1"/>
  <c r="AI9" i="58" s="1"/>
  <c r="AJ9" i="58" s="1"/>
  <c r="AK9" i="58" s="1"/>
  <c r="AI27" i="58" a="1"/>
  <c r="AI27" i="58" s="1"/>
  <c r="AJ27" i="58" s="1"/>
  <c r="AL27" i="58" s="1"/>
  <c r="AI26" i="58" a="1"/>
  <c r="AI26" i="58" s="1"/>
  <c r="AJ26" i="58" s="1"/>
  <c r="AL26" i="58" s="1"/>
  <c r="AI13" i="58" a="1"/>
  <c r="AI13" i="58" s="1"/>
  <c r="AJ13" i="58" s="1"/>
  <c r="AL13" i="58" s="1"/>
  <c r="AI2" i="58" a="1"/>
  <c r="AI2" i="58" s="1"/>
  <c r="AJ2" i="58" s="1"/>
  <c r="AK2" i="58" s="1"/>
  <c r="AI20" i="58" a="1"/>
  <c r="AI20" i="58" s="1"/>
  <c r="AJ20" i="58" s="1"/>
  <c r="AK20" i="58" s="1"/>
  <c r="AI4" i="58" a="1"/>
  <c r="AI4" i="58" s="1"/>
  <c r="AJ4" i="58" s="1"/>
  <c r="AK4" i="58" s="1"/>
  <c r="AI19" i="58" a="1"/>
  <c r="AI19" i="58" s="1"/>
  <c r="AJ19" i="58" s="1"/>
  <c r="AK19" i="58" s="1"/>
  <c r="AI8" i="58" a="1"/>
  <c r="AI8" i="58" s="1"/>
  <c r="AJ8" i="58" s="1"/>
  <c r="AK8" i="58" s="1"/>
  <c r="V118" i="55"/>
  <c r="AY118" i="55" s="1"/>
  <c r="S118" i="55"/>
  <c r="AB118" i="55"/>
  <c r="U118" i="55"/>
  <c r="Z118" i="55"/>
  <c r="AZ118" i="55" s="1"/>
  <c r="R118" i="55"/>
  <c r="P118" i="55"/>
  <c r="W118" i="55"/>
  <c r="Y118" i="55"/>
  <c r="Q118" i="55"/>
  <c r="BA118" i="55" s="1"/>
  <c r="AS118" i="55"/>
  <c r="AF118" i="55" s="1"/>
  <c r="AA118" i="55"/>
  <c r="AB111" i="57"/>
  <c r="R111" i="57"/>
  <c r="AA111" i="57"/>
  <c r="Q111" i="57"/>
  <c r="BA111" i="57" s="1"/>
  <c r="BB111" i="57" s="1"/>
  <c r="S111" i="57"/>
  <c r="U111" i="57"/>
  <c r="Y111" i="57"/>
  <c r="Z111" i="57"/>
  <c r="AZ111" i="57" s="1"/>
  <c r="AE111" i="57" a="1"/>
  <c r="AE111" i="57" s="1"/>
  <c r="W111" i="57"/>
  <c r="V111" i="57"/>
  <c r="AY111" i="57" s="1"/>
  <c r="P111" i="57"/>
  <c r="AA88" i="56"/>
  <c r="AB88" i="56"/>
  <c r="W88" i="56"/>
  <c r="V88" i="56"/>
  <c r="AY88" i="56" s="1"/>
  <c r="U88" i="56"/>
  <c r="Z88" i="56"/>
  <c r="AZ88" i="56" s="1"/>
  <c r="AE88" i="56" a="1"/>
  <c r="AE88" i="56" s="1"/>
  <c r="AD88" i="56" s="1"/>
  <c r="AC88" i="56" s="1"/>
  <c r="Q88" i="56"/>
  <c r="BA88" i="56" s="1"/>
  <c r="BB88" i="56" s="1"/>
  <c r="S88" i="56"/>
  <c r="P88" i="56"/>
  <c r="Y88" i="56"/>
  <c r="R88" i="56"/>
  <c r="U96" i="57"/>
  <c r="P96" i="57"/>
  <c r="Y96" i="57"/>
  <c r="V96" i="57"/>
  <c r="AY96" i="57" s="1"/>
  <c r="AE96" i="57" a="1"/>
  <c r="AE96" i="57" s="1"/>
  <c r="AD96" i="57" s="1"/>
  <c r="AC96" i="57" s="1"/>
  <c r="R96" i="57"/>
  <c r="S96" i="57"/>
  <c r="W96" i="57"/>
  <c r="AB96" i="57"/>
  <c r="AA96" i="57"/>
  <c r="Q96" i="57"/>
  <c r="BA96" i="57" s="1"/>
  <c r="BB96" i="57" s="1"/>
  <c r="Z96" i="57"/>
  <c r="AZ96" i="57" s="1"/>
  <c r="W122" i="56"/>
  <c r="V122" i="56"/>
  <c r="AY122" i="56" s="1"/>
  <c r="P122" i="56"/>
  <c r="S122" i="56"/>
  <c r="Z122" i="56"/>
  <c r="AZ122" i="56" s="1"/>
  <c r="AS122" i="56"/>
  <c r="AF122" i="56" s="1"/>
  <c r="Q122" i="56"/>
  <c r="BA122" i="56" s="1"/>
  <c r="R122" i="56"/>
  <c r="U122" i="56"/>
  <c r="Y122" i="56"/>
  <c r="AA122" i="56"/>
  <c r="AB122" i="56"/>
  <c r="AI30" i="55" a="1"/>
  <c r="AI30" i="55" s="1"/>
  <c r="AJ30" i="55" s="1"/>
  <c r="AK30" i="55" s="1"/>
  <c r="AI22" i="55" a="1"/>
  <c r="AI22" i="55" s="1"/>
  <c r="AJ22" i="55" s="1"/>
  <c r="AL22" i="55" s="1"/>
  <c r="AI18" i="55" a="1"/>
  <c r="AI18" i="55" s="1"/>
  <c r="AJ18" i="55" s="1"/>
  <c r="AL18" i="55" s="1"/>
  <c r="AI7" i="55" a="1"/>
  <c r="AI7" i="55" s="1"/>
  <c r="AJ7" i="55" s="1"/>
  <c r="AL7" i="55" s="1"/>
  <c r="AI19" i="55" a="1"/>
  <c r="AI19" i="55" s="1"/>
  <c r="AJ19" i="55" s="1"/>
  <c r="AL19" i="55" s="1"/>
  <c r="AI9" i="55" a="1"/>
  <c r="AI9" i="55" s="1"/>
  <c r="AJ9" i="55" s="1"/>
  <c r="AL9" i="55" s="1"/>
  <c r="AI28" i="55" a="1"/>
  <c r="AI28" i="55" s="1"/>
  <c r="AJ28" i="55" s="1"/>
  <c r="AK28" i="55" s="1"/>
  <c r="AI26" i="55" a="1"/>
  <c r="AI26" i="55" s="1"/>
  <c r="AJ26" i="55" s="1"/>
  <c r="AK26" i="55" s="1"/>
  <c r="AI32" i="55" a="1"/>
  <c r="AI32" i="55" s="1"/>
  <c r="AJ32" i="55" s="1"/>
  <c r="AK32" i="55" s="1"/>
  <c r="AI11" i="55" a="1"/>
  <c r="AI11" i="55" s="1"/>
  <c r="AJ11" i="55" s="1"/>
  <c r="AK11" i="55" s="1"/>
  <c r="AI8" i="55" a="1"/>
  <c r="AI8" i="55" s="1"/>
  <c r="AJ8" i="55" s="1"/>
  <c r="AL8" i="55" s="1"/>
  <c r="AI5" i="55" a="1"/>
  <c r="AI5" i="55" s="1"/>
  <c r="AJ5" i="55" s="1"/>
  <c r="AL5" i="55" s="1"/>
  <c r="AI20" i="55" a="1"/>
  <c r="AI20" i="55" s="1"/>
  <c r="AJ20" i="55" s="1"/>
  <c r="AL20" i="55" s="1"/>
  <c r="AI16" i="55" a="1"/>
  <c r="AI16" i="55" s="1"/>
  <c r="AJ16" i="55" s="1"/>
  <c r="AK16" i="55" s="1"/>
  <c r="AI15" i="55" a="1"/>
  <c r="AI15" i="55" s="1"/>
  <c r="AJ15" i="55" s="1"/>
  <c r="AK15" i="55" s="1"/>
  <c r="AI12" i="55" a="1"/>
  <c r="AI12" i="55" s="1"/>
  <c r="AJ12" i="55" s="1"/>
  <c r="AK12" i="55" s="1"/>
  <c r="AI24" i="55" a="1"/>
  <c r="AI24" i="55" s="1"/>
  <c r="AJ24" i="55" s="1"/>
  <c r="AL24" i="55" s="1"/>
  <c r="AI27" i="55" a="1"/>
  <c r="AI27" i="55" s="1"/>
  <c r="AJ27" i="55" s="1"/>
  <c r="AK27" i="55" s="1"/>
  <c r="AI25" i="55" a="1"/>
  <c r="AI25" i="55" s="1"/>
  <c r="AJ25" i="55" s="1"/>
  <c r="AL25" i="55" s="1"/>
  <c r="AI17" i="55" a="1"/>
  <c r="AI17" i="55" s="1"/>
  <c r="AJ17" i="55" s="1"/>
  <c r="AK17" i="55" s="1"/>
  <c r="AI31" i="55" a="1"/>
  <c r="AI31" i="55" s="1"/>
  <c r="AJ31" i="55" s="1"/>
  <c r="AK31" i="55" s="1"/>
  <c r="AI6" i="55" a="1"/>
  <c r="AI6" i="55" s="1"/>
  <c r="AJ6" i="55" s="1"/>
  <c r="AL6" i="55" s="1"/>
  <c r="AI29" i="55" a="1"/>
  <c r="AI29" i="55" s="1"/>
  <c r="AJ29" i="55" s="1"/>
  <c r="AK29" i="55" s="1"/>
  <c r="AI10" i="55" a="1"/>
  <c r="AI10" i="55" s="1"/>
  <c r="AJ10" i="55" s="1"/>
  <c r="AK10" i="55" s="1"/>
  <c r="AI14" i="55" a="1"/>
  <c r="AI14" i="55" s="1"/>
  <c r="AJ14" i="55" s="1"/>
  <c r="AK14" i="55" s="1"/>
  <c r="AI3" i="55" a="1"/>
  <c r="AI3" i="55" s="1"/>
  <c r="AJ3" i="55" s="1"/>
  <c r="AL3" i="55" s="1"/>
  <c r="AI2" i="55" a="1"/>
  <c r="AI2" i="55" s="1"/>
  <c r="AJ2" i="55" s="1"/>
  <c r="AL2" i="55" s="1"/>
  <c r="AI4" i="55" a="1"/>
  <c r="AI4" i="55" s="1"/>
  <c r="AJ4" i="55" s="1"/>
  <c r="AL4" i="55" s="1"/>
  <c r="AI13" i="55" a="1"/>
  <c r="AI13" i="55" s="1"/>
  <c r="AJ13" i="55" s="1"/>
  <c r="AK13" i="55" s="1"/>
  <c r="AI33" i="55" a="1"/>
  <c r="AI33" i="55" s="1"/>
  <c r="AJ33" i="55" s="1"/>
  <c r="AK33" i="55" s="1"/>
  <c r="AI21" i="55" a="1"/>
  <c r="AI21" i="55" s="1"/>
  <c r="AJ21" i="55" s="1"/>
  <c r="AL21" i="55" s="1"/>
  <c r="AI23" i="55" a="1"/>
  <c r="AI23" i="55" s="1"/>
  <c r="AJ23" i="55" s="1"/>
  <c r="AL23" i="55" s="1"/>
  <c r="Q86" i="55"/>
  <c r="BA86" i="55" s="1"/>
  <c r="R86" i="55"/>
  <c r="Y86" i="55"/>
  <c r="V86" i="55"/>
  <c r="AY86" i="55" s="1"/>
  <c r="AB86" i="55"/>
  <c r="U86" i="55"/>
  <c r="AS86" i="55"/>
  <c r="AF86" i="55" s="1"/>
  <c r="AA86" i="55"/>
  <c r="Z86" i="55"/>
  <c r="AZ86" i="55" s="1"/>
  <c r="P86" i="55"/>
  <c r="W86" i="55"/>
  <c r="S86" i="55"/>
  <c r="AU7" i="51"/>
  <c r="Z7" i="51"/>
  <c r="AZ7" i="51" s="1"/>
  <c r="W7" i="51"/>
  <c r="U7" i="51"/>
  <c r="S7" i="51"/>
  <c r="R7" i="51"/>
  <c r="AA7" i="51"/>
  <c r="Q7" i="51"/>
  <c r="BA7" i="51" s="1"/>
  <c r="Y7" i="51"/>
  <c r="V7" i="51"/>
  <c r="AY7" i="51" s="1"/>
  <c r="BB7" i="51" s="1"/>
  <c r="P7" i="51"/>
  <c r="AB7" i="51"/>
  <c r="Z104" i="50"/>
  <c r="AZ104" i="50" s="1"/>
  <c r="P104" i="50"/>
  <c r="AA104" i="50"/>
  <c r="V104" i="50"/>
  <c r="AY104" i="50" s="1"/>
  <c r="Q104" i="50"/>
  <c r="BA104" i="50" s="1"/>
  <c r="BB104" i="50" s="1"/>
  <c r="Y104" i="50"/>
  <c r="S104" i="50"/>
  <c r="U104" i="50"/>
  <c r="AB104" i="50"/>
  <c r="R104" i="50"/>
  <c r="AE104" i="50" a="1"/>
  <c r="AE104" i="50" s="1"/>
  <c r="AD104" i="50" s="1"/>
  <c r="AC104" i="50" s="1"/>
  <c r="W104" i="50"/>
  <c r="R32" i="57"/>
  <c r="Z32" i="57"/>
  <c r="AZ32" i="57" s="1"/>
  <c r="Q32" i="57"/>
  <c r="BA32" i="57" s="1"/>
  <c r="BB32" i="57" s="1"/>
  <c r="AB32" i="57"/>
  <c r="P32" i="57"/>
  <c r="AA32" i="57"/>
  <c r="Y32" i="57"/>
  <c r="AU32" i="57"/>
  <c r="AV61" i="57" s="1"/>
  <c r="AE32" i="57" a="1"/>
  <c r="AE32" i="57" s="1"/>
  <c r="V32" i="57"/>
  <c r="AY32" i="57" s="1"/>
  <c r="S32" i="57"/>
  <c r="U32" i="57"/>
  <c r="W32" i="57"/>
  <c r="W64" i="53"/>
  <c r="Z64" i="53"/>
  <c r="AZ64" i="53" s="1"/>
  <c r="AE64" i="53" a="1"/>
  <c r="AE64" i="53" s="1"/>
  <c r="Y64" i="53"/>
  <c r="U64" i="53"/>
  <c r="P64" i="53"/>
  <c r="S64" i="53"/>
  <c r="AU64" i="53"/>
  <c r="AV19" i="53" s="1"/>
  <c r="V64" i="53"/>
  <c r="AY64" i="53" s="1"/>
  <c r="AB64" i="53"/>
  <c r="AA64" i="53"/>
  <c r="Q64" i="53"/>
  <c r="BA64" i="53" s="1"/>
  <c r="BB64" i="53" s="1"/>
  <c r="R64" i="53"/>
  <c r="S3" i="52"/>
  <c r="AE3" i="52" a="1"/>
  <c r="AE3" i="52" s="1"/>
  <c r="U3" i="52"/>
  <c r="AA3" i="52"/>
  <c r="V3" i="52"/>
  <c r="AY3" i="52" s="1"/>
  <c r="R3" i="52"/>
  <c r="Y3" i="52"/>
  <c r="Q3" i="52"/>
  <c r="BA3" i="52" s="1"/>
  <c r="BB3" i="52" s="1"/>
  <c r="AB3" i="52"/>
  <c r="P3" i="52"/>
  <c r="Z3" i="52"/>
  <c r="AZ3" i="52" s="1"/>
  <c r="AU3" i="52"/>
  <c r="W3" i="52"/>
  <c r="AI29" i="50" a="1"/>
  <c r="AI29" i="50" s="1"/>
  <c r="AJ29" i="50" s="1"/>
  <c r="AL29" i="50" s="1"/>
  <c r="AI32" i="50" a="1"/>
  <c r="AI32" i="50" s="1"/>
  <c r="AJ32" i="50" s="1"/>
  <c r="AL32" i="50" s="1"/>
  <c r="AI27" i="50" a="1"/>
  <c r="AI27" i="50" s="1"/>
  <c r="AJ27" i="50" s="1"/>
  <c r="AL27" i="50" s="1"/>
  <c r="AI30" i="50" a="1"/>
  <c r="AI30" i="50" s="1"/>
  <c r="AJ30" i="50" s="1"/>
  <c r="AL30" i="50" s="1"/>
  <c r="AI33" i="50" a="1"/>
  <c r="AI33" i="50" s="1"/>
  <c r="AJ33" i="50" s="1"/>
  <c r="AL33" i="50" s="1"/>
  <c r="AI28" i="50" a="1"/>
  <c r="AI28" i="50" s="1"/>
  <c r="AJ28" i="50" s="1"/>
  <c r="AL28" i="50" s="1"/>
  <c r="AI31" i="50" a="1"/>
  <c r="AI31" i="50" s="1"/>
  <c r="AJ31" i="50" s="1"/>
  <c r="AL31" i="50" s="1"/>
  <c r="AI25" i="50" a="1"/>
  <c r="AI25" i="50" s="1"/>
  <c r="AJ25" i="50" s="1"/>
  <c r="AK25" i="50" s="1"/>
  <c r="AI26" i="50" a="1"/>
  <c r="AI26" i="50" s="1"/>
  <c r="AJ26" i="50" s="1"/>
  <c r="AL26" i="50" s="1"/>
  <c r="AI18" i="50" a="1"/>
  <c r="AI18" i="50" s="1"/>
  <c r="AJ18" i="50" s="1"/>
  <c r="AK18" i="50" s="1"/>
  <c r="AI22" i="50" a="1"/>
  <c r="AI22" i="50" s="1"/>
  <c r="AJ22" i="50" s="1"/>
  <c r="AK22" i="50" s="1"/>
  <c r="AI15" i="50" a="1"/>
  <c r="AI15" i="50" s="1"/>
  <c r="AJ15" i="50" s="1"/>
  <c r="AL15" i="50" s="1"/>
  <c r="AI12" i="50" a="1"/>
  <c r="AI12" i="50" s="1"/>
  <c r="AJ12" i="50" s="1"/>
  <c r="AL12" i="50" s="1"/>
  <c r="AI17" i="50" a="1"/>
  <c r="AI17" i="50" s="1"/>
  <c r="AJ17" i="50" s="1"/>
  <c r="AL17" i="50" s="1"/>
  <c r="AI16" i="50" a="1"/>
  <c r="AI16" i="50" s="1"/>
  <c r="AJ16" i="50" s="1"/>
  <c r="AL16" i="50" s="1"/>
  <c r="AI19" i="50" a="1"/>
  <c r="AI19" i="50" s="1"/>
  <c r="AJ19" i="50" s="1"/>
  <c r="AK19" i="50" s="1"/>
  <c r="AI3" i="50" a="1"/>
  <c r="AI3" i="50" s="1"/>
  <c r="AJ3" i="50" s="1"/>
  <c r="AK3" i="50" s="1"/>
  <c r="AI2" i="50" a="1"/>
  <c r="AI2" i="50" s="1"/>
  <c r="AJ2" i="50" s="1"/>
  <c r="AK2" i="50" s="1"/>
  <c r="AI11" i="50" a="1"/>
  <c r="AI11" i="50" s="1"/>
  <c r="AJ11" i="50" s="1"/>
  <c r="AL11" i="50" s="1"/>
  <c r="AI7" i="50" a="1"/>
  <c r="AI7" i="50" s="1"/>
  <c r="AJ7" i="50" s="1"/>
  <c r="AK7" i="50" s="1"/>
  <c r="AI21" i="50" a="1"/>
  <c r="AI21" i="50" s="1"/>
  <c r="AJ21" i="50" s="1"/>
  <c r="AK21" i="50" s="1"/>
  <c r="AI13" i="50" a="1"/>
  <c r="AI13" i="50" s="1"/>
  <c r="AJ13" i="50" s="1"/>
  <c r="AL13" i="50" s="1"/>
  <c r="AI10" i="50" a="1"/>
  <c r="AI10" i="50" s="1"/>
  <c r="AJ10" i="50" s="1"/>
  <c r="AL10" i="50" s="1"/>
  <c r="AI23" i="50" a="1"/>
  <c r="AI23" i="50" s="1"/>
  <c r="AJ23" i="50" s="1"/>
  <c r="AK23" i="50" s="1"/>
  <c r="AI9" i="50" a="1"/>
  <c r="AI9" i="50" s="1"/>
  <c r="AJ9" i="50" s="1"/>
  <c r="AK9" i="50" s="1"/>
  <c r="AI20" i="50" a="1"/>
  <c r="AI20" i="50" s="1"/>
  <c r="AJ20" i="50" s="1"/>
  <c r="AK20" i="50" s="1"/>
  <c r="AI5" i="50" a="1"/>
  <c r="AI5" i="50" s="1"/>
  <c r="AJ5" i="50" s="1"/>
  <c r="AK5" i="50" s="1"/>
  <c r="AI6" i="50" a="1"/>
  <c r="AI6" i="50" s="1"/>
  <c r="AJ6" i="50" s="1"/>
  <c r="AK6" i="50" s="1"/>
  <c r="AI4" i="50" a="1"/>
  <c r="AI4" i="50" s="1"/>
  <c r="AJ4" i="50" s="1"/>
  <c r="AK4" i="50" s="1"/>
  <c r="AI14" i="50" a="1"/>
  <c r="AI14" i="50" s="1"/>
  <c r="AJ14" i="50" s="1"/>
  <c r="AL14" i="50" s="1"/>
  <c r="AI8" i="50" a="1"/>
  <c r="AI8" i="50" s="1"/>
  <c r="AJ8" i="50" s="1"/>
  <c r="AK8" i="50" s="1"/>
  <c r="AI24" i="50" a="1"/>
  <c r="AI24" i="50" s="1"/>
  <c r="AJ24" i="50" s="1"/>
  <c r="AK24" i="50" s="1"/>
  <c r="AI30" i="53" a="1"/>
  <c r="AI30" i="53" s="1"/>
  <c r="AJ30" i="53" s="1"/>
  <c r="AK30" i="53" s="1"/>
  <c r="AI23" i="53" a="1"/>
  <c r="AI23" i="53" s="1"/>
  <c r="AJ23" i="53" s="1"/>
  <c r="AL23" i="53" s="1"/>
  <c r="AI22" i="53" a="1"/>
  <c r="AI22" i="53" s="1"/>
  <c r="AJ22" i="53" s="1"/>
  <c r="AL22" i="53" s="1"/>
  <c r="AI8" i="53" a="1"/>
  <c r="AI8" i="53" s="1"/>
  <c r="AJ8" i="53" s="1"/>
  <c r="AL8" i="53" s="1"/>
  <c r="AI32" i="53" a="1"/>
  <c r="AI32" i="53" s="1"/>
  <c r="AJ32" i="53" s="1"/>
  <c r="AK32" i="53" s="1"/>
  <c r="AI16" i="53" a="1"/>
  <c r="AI16" i="53" s="1"/>
  <c r="AJ16" i="53" s="1"/>
  <c r="AK16" i="53" s="1"/>
  <c r="AI11" i="53" a="1"/>
  <c r="AI11" i="53" s="1"/>
  <c r="AJ11" i="53" s="1"/>
  <c r="AK11" i="53" s="1"/>
  <c r="AI4" i="53" a="1"/>
  <c r="AI4" i="53" s="1"/>
  <c r="AJ4" i="53" s="1"/>
  <c r="AL4" i="53" s="1"/>
  <c r="AI24" i="53" a="1"/>
  <c r="AI24" i="53" s="1"/>
  <c r="AJ24" i="53" s="1"/>
  <c r="AL24" i="53" s="1"/>
  <c r="AI27" i="53" a="1"/>
  <c r="AI27" i="53" s="1"/>
  <c r="AJ27" i="53" s="1"/>
  <c r="AK27" i="53" s="1"/>
  <c r="AI26" i="53" a="1"/>
  <c r="AI26" i="53" s="1"/>
  <c r="AJ26" i="53" s="1"/>
  <c r="AK26" i="53" s="1"/>
  <c r="AI10" i="53" a="1"/>
  <c r="AI10" i="53" s="1"/>
  <c r="AJ10" i="53" s="1"/>
  <c r="AK10" i="53" s="1"/>
  <c r="AI29" i="53" a="1"/>
  <c r="AI29" i="53" s="1"/>
  <c r="AJ29" i="53" s="1"/>
  <c r="AK29" i="53" s="1"/>
  <c r="AI21" i="53" a="1"/>
  <c r="AI21" i="53" s="1"/>
  <c r="AJ21" i="53" s="1"/>
  <c r="AL21" i="53" s="1"/>
  <c r="AI7" i="53" a="1"/>
  <c r="AI7" i="53" s="1"/>
  <c r="AJ7" i="53" s="1"/>
  <c r="AL7" i="53" s="1"/>
  <c r="AI2" i="53" a="1"/>
  <c r="AI2" i="53" s="1"/>
  <c r="AJ2" i="53" s="1"/>
  <c r="AL2" i="53" s="1"/>
  <c r="AI19" i="53" a="1"/>
  <c r="AI19" i="53" s="1"/>
  <c r="AJ19" i="53" s="1"/>
  <c r="AL19" i="53" s="1"/>
  <c r="AI20" i="53" a="1"/>
  <c r="AI20" i="53" s="1"/>
  <c r="AJ20" i="53" s="1"/>
  <c r="AL20" i="53" s="1"/>
  <c r="AI14" i="53" a="1"/>
  <c r="AI14" i="53" s="1"/>
  <c r="AJ14" i="53" s="1"/>
  <c r="AK14" i="53" s="1"/>
  <c r="AI6" i="53" a="1"/>
  <c r="AI6" i="53" s="1"/>
  <c r="AJ6" i="53" s="1"/>
  <c r="AL6" i="53" s="1"/>
  <c r="AI31" i="53" a="1"/>
  <c r="AI31" i="53" s="1"/>
  <c r="AJ31" i="53" s="1"/>
  <c r="AK31" i="53" s="1"/>
  <c r="AI15" i="53" a="1"/>
  <c r="AI15" i="53" s="1"/>
  <c r="AJ15" i="53" s="1"/>
  <c r="AK15" i="53" s="1"/>
  <c r="AI25" i="53" a="1"/>
  <c r="AI25" i="53" s="1"/>
  <c r="AJ25" i="53" s="1"/>
  <c r="AL25" i="53" s="1"/>
  <c r="AI18" i="53" a="1"/>
  <c r="AI18" i="53" s="1"/>
  <c r="AJ18" i="53" s="1"/>
  <c r="AL18" i="53" s="1"/>
  <c r="AI28" i="53" a="1"/>
  <c r="AI28" i="53" s="1"/>
  <c r="AJ28" i="53" s="1"/>
  <c r="AK28" i="53" s="1"/>
  <c r="AI12" i="53" a="1"/>
  <c r="AI12" i="53" s="1"/>
  <c r="AJ12" i="53" s="1"/>
  <c r="AK12" i="53" s="1"/>
  <c r="AI13" i="53" a="1"/>
  <c r="AI13" i="53" s="1"/>
  <c r="AJ13" i="53" s="1"/>
  <c r="AK13" i="53" s="1"/>
  <c r="AI5" i="53" a="1"/>
  <c r="AI5" i="53" s="1"/>
  <c r="AJ5" i="53" s="1"/>
  <c r="AL5" i="53" s="1"/>
  <c r="AI33" i="53" a="1"/>
  <c r="AI33" i="53" s="1"/>
  <c r="AJ33" i="53" s="1"/>
  <c r="AK33" i="53" s="1"/>
  <c r="AI3" i="53" a="1"/>
  <c r="AI3" i="53" s="1"/>
  <c r="AJ3" i="53" s="1"/>
  <c r="AL3" i="53" s="1"/>
  <c r="AI17" i="53" a="1"/>
  <c r="AI17" i="53" s="1"/>
  <c r="AJ17" i="53" s="1"/>
  <c r="AK17" i="53" s="1"/>
  <c r="AI9" i="53" a="1"/>
  <c r="AI9" i="53" s="1"/>
  <c r="AJ9" i="53" s="1"/>
  <c r="AL9" i="53" s="1"/>
  <c r="AB101" i="53"/>
  <c r="P101" i="53"/>
  <c r="AA101" i="53"/>
  <c r="AS101" i="53"/>
  <c r="AF101" i="53" s="1"/>
  <c r="Q101" i="53"/>
  <c r="BA101" i="53" s="1"/>
  <c r="U101" i="53"/>
  <c r="S101" i="53"/>
  <c r="V101" i="53"/>
  <c r="AY101" i="53" s="1"/>
  <c r="W101" i="53"/>
  <c r="R101" i="53"/>
  <c r="Y101" i="53"/>
  <c r="Z101" i="53"/>
  <c r="AZ101" i="53" s="1"/>
  <c r="Q85" i="52"/>
  <c r="BA85" i="52" s="1"/>
  <c r="BB85" i="52" s="1"/>
  <c r="P85" i="52"/>
  <c r="W85" i="52"/>
  <c r="AE85" i="52" a="1"/>
  <c r="AE85" i="52" s="1"/>
  <c r="AD85" i="52" s="1"/>
  <c r="AC85" i="52" s="1"/>
  <c r="S85" i="52"/>
  <c r="AB85" i="52"/>
  <c r="AA85" i="52"/>
  <c r="Z85" i="52"/>
  <c r="AZ85" i="52" s="1"/>
  <c r="U85" i="52"/>
  <c r="R85" i="52"/>
  <c r="V85" i="52"/>
  <c r="AY85" i="52" s="1"/>
  <c r="Y85" i="52"/>
  <c r="P38" i="51"/>
  <c r="Z38" i="51"/>
  <c r="AZ38" i="51" s="1"/>
  <c r="V38" i="51"/>
  <c r="AY38" i="51" s="1"/>
  <c r="Y38" i="51"/>
  <c r="U38" i="51"/>
  <c r="W38" i="51"/>
  <c r="S38" i="51"/>
  <c r="R38" i="51"/>
  <c r="AA38" i="51"/>
  <c r="AU38" i="51"/>
  <c r="AV68" i="51" s="1"/>
  <c r="Q38" i="51"/>
  <c r="BA38" i="51" s="1"/>
  <c r="AB38" i="51"/>
  <c r="S55" i="57"/>
  <c r="AU55" i="57"/>
  <c r="W55" i="57"/>
  <c r="Z55" i="57"/>
  <c r="AZ55" i="57" s="1"/>
  <c r="U55" i="57"/>
  <c r="P55" i="57"/>
  <c r="R55" i="57"/>
  <c r="V55" i="57"/>
  <c r="AY55" i="57" s="1"/>
  <c r="AB55" i="57"/>
  <c r="AA55" i="57"/>
  <c r="Y55" i="57"/>
  <c r="Q55" i="57"/>
  <c r="BA55" i="57" s="1"/>
  <c r="AA50" i="53"/>
  <c r="P50" i="53"/>
  <c r="AB50" i="53"/>
  <c r="Z50" i="53"/>
  <c r="AZ50" i="53" s="1"/>
  <c r="U50" i="53"/>
  <c r="Y50" i="53"/>
  <c r="V50" i="53"/>
  <c r="AY50" i="53" s="1"/>
  <c r="AU50" i="53"/>
  <c r="W50" i="53"/>
  <c r="S50" i="53"/>
  <c r="R50" i="53"/>
  <c r="Q50" i="53"/>
  <c r="BA50" i="53" s="1"/>
  <c r="AI5" i="52" a="1"/>
  <c r="AI5" i="52" s="1"/>
  <c r="AJ5" i="52" s="1"/>
  <c r="AK5" i="52" s="1"/>
  <c r="AI10" i="52" a="1"/>
  <c r="AI10" i="52" s="1"/>
  <c r="AJ10" i="52" s="1"/>
  <c r="AL10" i="52" s="1"/>
  <c r="AI17" i="52" a="1"/>
  <c r="AI17" i="52" s="1"/>
  <c r="AJ17" i="52" s="1"/>
  <c r="AL17" i="52" s="1"/>
  <c r="AI6" i="52" a="1"/>
  <c r="AI6" i="52" s="1"/>
  <c r="AJ6" i="52" s="1"/>
  <c r="AK6" i="52" s="1"/>
  <c r="AI24" i="52" a="1"/>
  <c r="AI24" i="52" s="1"/>
  <c r="AI18" i="52" a="1"/>
  <c r="AI18" i="52" s="1"/>
  <c r="AJ18" i="52" s="1"/>
  <c r="AK18" i="52" s="1"/>
  <c r="AI20" i="52" a="1"/>
  <c r="AI20" i="52" s="1"/>
  <c r="AJ20" i="52" s="1"/>
  <c r="AK20" i="52" s="1"/>
  <c r="AI3" i="52" a="1"/>
  <c r="AI3" i="52" s="1"/>
  <c r="AJ3" i="52" s="1"/>
  <c r="AK3" i="52" s="1"/>
  <c r="AI21" i="52" a="1"/>
  <c r="AI21" i="52" s="1"/>
  <c r="AJ21" i="52" s="1"/>
  <c r="AK21" i="52" s="1"/>
  <c r="AI26" i="52" a="1"/>
  <c r="AI26" i="52" s="1"/>
  <c r="AJ26" i="52" s="1"/>
  <c r="AL26" i="52" s="1"/>
  <c r="AI28" i="52" a="1"/>
  <c r="AI28" i="52" s="1"/>
  <c r="AJ28" i="52" s="1"/>
  <c r="AL28" i="52" s="1"/>
  <c r="AI14" i="52" a="1"/>
  <c r="AI14" i="52" s="1"/>
  <c r="AI31" i="52" a="1"/>
  <c r="AI31" i="52" s="1"/>
  <c r="AI7" i="52" a="1"/>
  <c r="AI7" i="52" s="1"/>
  <c r="AI12" i="52" a="1"/>
  <c r="AI12" i="52" s="1"/>
  <c r="AJ12" i="52" s="1"/>
  <c r="AL12" i="52" s="1"/>
  <c r="AI25" i="52" a="1"/>
  <c r="AI25" i="52" s="1"/>
  <c r="AJ25" i="52" s="1"/>
  <c r="AK25" i="52" s="1"/>
  <c r="AI11" i="52" a="1"/>
  <c r="AI11" i="52" s="1"/>
  <c r="AJ11" i="52" s="1"/>
  <c r="AL11" i="52" s="1"/>
  <c r="AI13" i="52" a="1"/>
  <c r="AI13" i="52" s="1"/>
  <c r="AJ13" i="52" s="1"/>
  <c r="AL13" i="52" s="1"/>
  <c r="AI15" i="52" a="1"/>
  <c r="AI15" i="52" s="1"/>
  <c r="AJ15" i="52" s="1"/>
  <c r="AL15" i="52" s="1"/>
  <c r="AI19" i="52" a="1"/>
  <c r="AI19" i="52" s="1"/>
  <c r="AJ19" i="52" s="1"/>
  <c r="AK19" i="52" s="1"/>
  <c r="AI16" i="52" a="1"/>
  <c r="AI16" i="52" s="1"/>
  <c r="AI23" i="52" a="1"/>
  <c r="AI23" i="52" s="1"/>
  <c r="AJ23" i="52" s="1"/>
  <c r="AK23" i="52" s="1"/>
  <c r="AI22" i="52" a="1"/>
  <c r="AI22" i="52" s="1"/>
  <c r="AI30" i="52" a="1"/>
  <c r="AI30" i="52" s="1"/>
  <c r="AJ30" i="52" s="1"/>
  <c r="AL30" i="52" s="1"/>
  <c r="AI32" i="52" a="1"/>
  <c r="AI32" i="52" s="1"/>
  <c r="AI29" i="52" a="1"/>
  <c r="AI29" i="52" s="1"/>
  <c r="AJ29" i="52" s="1"/>
  <c r="AL29" i="52" s="1"/>
  <c r="AI33" i="52" a="1"/>
  <c r="AI33" i="52" s="1"/>
  <c r="AJ33" i="52" s="1"/>
  <c r="AL33" i="52" s="1"/>
  <c r="AI9" i="52" a="1"/>
  <c r="AI9" i="52" s="1"/>
  <c r="AJ9" i="52" s="1"/>
  <c r="AK9" i="52" s="1"/>
  <c r="AI2" i="52" a="1"/>
  <c r="AI2" i="52" s="1"/>
  <c r="AJ2" i="52" s="1"/>
  <c r="AK2" i="52" s="1"/>
  <c r="AI27" i="52" a="1"/>
  <c r="AI27" i="52" s="1"/>
  <c r="AJ27" i="52" s="1"/>
  <c r="AL27" i="52" s="1"/>
  <c r="AI4" i="52" a="1"/>
  <c r="AI4" i="52" s="1"/>
  <c r="AJ4" i="52" s="1"/>
  <c r="AK4" i="52" s="1"/>
  <c r="AI8" i="52" a="1"/>
  <c r="AI8" i="52" s="1"/>
  <c r="S125" i="52"/>
  <c r="Y125" i="52"/>
  <c r="AS125" i="52"/>
  <c r="AF125" i="52" s="1"/>
  <c r="W125" i="52"/>
  <c r="V125" i="52"/>
  <c r="AY125" i="52" s="1"/>
  <c r="U125" i="52"/>
  <c r="Q125" i="52"/>
  <c r="BA125" i="52" s="1"/>
  <c r="R125" i="52"/>
  <c r="AA125" i="52"/>
  <c r="Z125" i="52"/>
  <c r="AZ125" i="52" s="1"/>
  <c r="P125" i="52"/>
  <c r="AB125" i="52"/>
  <c r="Z72" i="58"/>
  <c r="AZ72" i="58" s="1"/>
  <c r="P72" i="58"/>
  <c r="AE72" i="58" a="1"/>
  <c r="AE72" i="58" s="1"/>
  <c r="AD72" i="58" s="1"/>
  <c r="AC72" i="58" s="1"/>
  <c r="W72" i="58"/>
  <c r="AB72" i="58"/>
  <c r="S72" i="58"/>
  <c r="Y72" i="58"/>
  <c r="V72" i="58"/>
  <c r="AY72" i="58" s="1"/>
  <c r="U72" i="58"/>
  <c r="R72" i="58"/>
  <c r="AA72" i="58"/>
  <c r="Q72" i="58"/>
  <c r="BA72" i="58" s="1"/>
  <c r="BB72" i="58" s="1"/>
  <c r="S24" i="54"/>
  <c r="P24" i="54"/>
  <c r="Z24" i="54"/>
  <c r="AZ24" i="54" s="1"/>
  <c r="U24" i="54"/>
  <c r="AB24" i="54"/>
  <c r="Q24" i="54"/>
  <c r="BA24" i="54" s="1"/>
  <c r="BB24" i="54" s="1"/>
  <c r="AE24" i="54" a="1"/>
  <c r="AE24" i="54" s="1"/>
  <c r="Y24" i="54"/>
  <c r="AA24" i="54"/>
  <c r="W24" i="54"/>
  <c r="R24" i="54"/>
  <c r="AU24" i="54"/>
  <c r="AV91" i="54" s="1"/>
  <c r="V24" i="54"/>
  <c r="AY24" i="54" s="1"/>
  <c r="AA65" i="52"/>
  <c r="W65" i="52"/>
  <c r="R65" i="52"/>
  <c r="V65" i="52"/>
  <c r="AY65" i="52" s="1"/>
  <c r="S65" i="52"/>
  <c r="Z65" i="52"/>
  <c r="AZ65" i="52" s="1"/>
  <c r="AB65" i="52"/>
  <c r="P65" i="52"/>
  <c r="Y65" i="52"/>
  <c r="Q65" i="52"/>
  <c r="BA65" i="52" s="1"/>
  <c r="U65" i="52"/>
  <c r="U105" i="56"/>
  <c r="W105" i="56"/>
  <c r="AA105" i="56"/>
  <c r="AE105" i="56" a="1"/>
  <c r="AE105" i="56" s="1"/>
  <c r="AD105" i="56" s="1"/>
  <c r="AC105" i="56" s="1"/>
  <c r="AB105" i="56"/>
  <c r="Z105" i="56"/>
  <c r="AZ105" i="56" s="1"/>
  <c r="P105" i="56"/>
  <c r="R105" i="56"/>
  <c r="S105" i="56"/>
  <c r="V105" i="56"/>
  <c r="AY105" i="56" s="1"/>
  <c r="Q105" i="56"/>
  <c r="BA105" i="56" s="1"/>
  <c r="BB105" i="56" s="1"/>
  <c r="Y105" i="56"/>
  <c r="P2" i="54"/>
  <c r="R2" i="54"/>
  <c r="Z2" i="54"/>
  <c r="AZ2" i="54" s="1"/>
  <c r="AB2" i="54"/>
  <c r="S2" i="54"/>
  <c r="U2" i="54"/>
  <c r="AU2" i="54"/>
  <c r="W2" i="54"/>
  <c r="Y2" i="54"/>
  <c r="Q2" i="54"/>
  <c r="BA2" i="54" s="1"/>
  <c r="BB2" i="54" s="1"/>
  <c r="AA2" i="54"/>
  <c r="AE2" i="54" a="1"/>
  <c r="AE2" i="54" s="1"/>
  <c r="V2" i="54"/>
  <c r="AY2" i="54" s="1"/>
  <c r="Y69" i="54"/>
  <c r="Q69" i="54"/>
  <c r="BA69" i="54" s="1"/>
  <c r="BB69" i="54" s="1"/>
  <c r="AE69" i="54" a="1"/>
  <c r="AE69" i="54" s="1"/>
  <c r="AD69" i="54" s="1"/>
  <c r="AC69" i="54" s="1"/>
  <c r="Z69" i="54"/>
  <c r="AZ69" i="54" s="1"/>
  <c r="AB69" i="54"/>
  <c r="P69" i="54"/>
  <c r="AA69" i="54"/>
  <c r="U69" i="54"/>
  <c r="W69" i="54"/>
  <c r="S69" i="54"/>
  <c r="V69" i="54"/>
  <c r="AY69" i="54" s="1"/>
  <c r="R69" i="54"/>
  <c r="W122" i="54"/>
  <c r="AS122" i="54"/>
  <c r="AF122" i="54" s="1"/>
  <c r="U122" i="54"/>
  <c r="S122" i="54"/>
  <c r="AB122" i="54"/>
  <c r="AA122" i="54"/>
  <c r="Q122" i="54"/>
  <c r="BA122" i="54" s="1"/>
  <c r="Y122" i="54"/>
  <c r="P122" i="54"/>
  <c r="V122" i="54"/>
  <c r="AY122" i="54" s="1"/>
  <c r="Z122" i="54"/>
  <c r="AZ122" i="54" s="1"/>
  <c r="R122" i="54"/>
  <c r="Q3" i="53"/>
  <c r="BA3" i="53" s="1"/>
  <c r="V3" i="53"/>
  <c r="AY3" i="53" s="1"/>
  <c r="Z3" i="53"/>
  <c r="AZ3" i="53" s="1"/>
  <c r="P3" i="53"/>
  <c r="AB3" i="53"/>
  <c r="AU3" i="53"/>
  <c r="S3" i="53"/>
  <c r="R3" i="53"/>
  <c r="AA3" i="53"/>
  <c r="Y3" i="53"/>
  <c r="W3" i="53"/>
  <c r="U3" i="53"/>
  <c r="Q45" i="49"/>
  <c r="BA45" i="49" s="1"/>
  <c r="BB45" i="49" s="1"/>
  <c r="AA45" i="49"/>
  <c r="U45" i="49"/>
  <c r="W45" i="49"/>
  <c r="S45" i="49"/>
  <c r="AB45" i="49"/>
  <c r="V45" i="49"/>
  <c r="AY45" i="49" s="1"/>
  <c r="Z45" i="49"/>
  <c r="AZ45" i="49" s="1"/>
  <c r="R45" i="49"/>
  <c r="P45" i="49"/>
  <c r="AU45" i="49"/>
  <c r="AV21" i="49" s="1"/>
  <c r="Y45" i="49"/>
  <c r="AE45" i="49" a="1"/>
  <c r="AE45" i="49" s="1"/>
  <c r="AU48" i="50"/>
  <c r="AA48" i="50"/>
  <c r="Y48" i="50"/>
  <c r="Q48" i="50"/>
  <c r="BA48" i="50" s="1"/>
  <c r="V48" i="50"/>
  <c r="AY48" i="50" s="1"/>
  <c r="Z48" i="50"/>
  <c r="AZ48" i="50" s="1"/>
  <c r="R48" i="50"/>
  <c r="W48" i="50"/>
  <c r="P48" i="50"/>
  <c r="U48" i="50"/>
  <c r="S48" i="50"/>
  <c r="AB48" i="50"/>
  <c r="W43" i="50"/>
  <c r="AU43" i="50"/>
  <c r="AV11" i="50" s="1"/>
  <c r="Y43" i="50"/>
  <c r="S43" i="50"/>
  <c r="AA43" i="50"/>
  <c r="V43" i="50"/>
  <c r="AY43" i="50" s="1"/>
  <c r="U43" i="50"/>
  <c r="R43" i="50"/>
  <c r="P43" i="50"/>
  <c r="Q43" i="50"/>
  <c r="BA43" i="50" s="1"/>
  <c r="AB43" i="50"/>
  <c r="Z43" i="50"/>
  <c r="AZ43" i="50" s="1"/>
  <c r="P76" i="49"/>
  <c r="AA76" i="49"/>
  <c r="Q76" i="49"/>
  <c r="BA76" i="49" s="1"/>
  <c r="BB76" i="49" s="1"/>
  <c r="Z76" i="49"/>
  <c r="AZ76" i="49" s="1"/>
  <c r="AE76" i="49" a="1"/>
  <c r="AE76" i="49" s="1"/>
  <c r="S76" i="49"/>
  <c r="W76" i="49"/>
  <c r="R76" i="49"/>
  <c r="AB76" i="49"/>
  <c r="Y76" i="49"/>
  <c r="V76" i="49"/>
  <c r="AY76" i="49" s="1"/>
  <c r="U76" i="49"/>
  <c r="Q96" i="48"/>
  <c r="BA96" i="48" s="1"/>
  <c r="AB96" i="48"/>
  <c r="P96" i="48"/>
  <c r="AS96" i="48"/>
  <c r="AF96" i="48" s="1"/>
  <c r="AA96" i="48"/>
  <c r="U96" i="48"/>
  <c r="Z96" i="48"/>
  <c r="AZ96" i="48" s="1"/>
  <c r="S96" i="48"/>
  <c r="W96" i="48"/>
  <c r="V96" i="48"/>
  <c r="AY96" i="48" s="1"/>
  <c r="Y96" i="48"/>
  <c r="R96" i="48"/>
  <c r="AB52" i="48"/>
  <c r="U52" i="48"/>
  <c r="R52" i="48"/>
  <c r="AE52" i="48" a="1"/>
  <c r="AE52" i="48" s="1"/>
  <c r="Z52" i="48"/>
  <c r="AZ52" i="48" s="1"/>
  <c r="P52" i="48"/>
  <c r="Y52" i="48"/>
  <c r="AA52" i="48"/>
  <c r="V52" i="48"/>
  <c r="AY52" i="48" s="1"/>
  <c r="Q52" i="48"/>
  <c r="BA52" i="48" s="1"/>
  <c r="BB52" i="48" s="1"/>
  <c r="AU52" i="48"/>
  <c r="S52" i="48"/>
  <c r="W52" i="48"/>
  <c r="Q107" i="46"/>
  <c r="BA107" i="46" s="1"/>
  <c r="U107" i="46"/>
  <c r="R107" i="46"/>
  <c r="AB107" i="46"/>
  <c r="Y107" i="46"/>
  <c r="W107" i="46"/>
  <c r="Z107" i="46"/>
  <c r="AZ107" i="46" s="1"/>
  <c r="V107" i="46"/>
  <c r="AY107" i="46" s="1"/>
  <c r="AA107" i="46"/>
  <c r="S107" i="46"/>
  <c r="P107" i="46"/>
  <c r="Y122" i="50"/>
  <c r="V122" i="50"/>
  <c r="AY122" i="50" s="1"/>
  <c r="AS122" i="50"/>
  <c r="AF122" i="50" s="1"/>
  <c r="Q122" i="50"/>
  <c r="BA122" i="50" s="1"/>
  <c r="P122" i="50"/>
  <c r="S122" i="50"/>
  <c r="Z122" i="50"/>
  <c r="AZ122" i="50" s="1"/>
  <c r="AB122" i="50"/>
  <c r="R122" i="50"/>
  <c r="AA122" i="50"/>
  <c r="W122" i="50"/>
  <c r="U122" i="50"/>
  <c r="Q104" i="51"/>
  <c r="BA104" i="51" s="1"/>
  <c r="AA104" i="51"/>
  <c r="Z104" i="51"/>
  <c r="AZ104" i="51" s="1"/>
  <c r="Y104" i="51"/>
  <c r="V104" i="51"/>
  <c r="AY104" i="51" s="1"/>
  <c r="W104" i="51"/>
  <c r="U104" i="51"/>
  <c r="AS104" i="51"/>
  <c r="AF104" i="51" s="1"/>
  <c r="P104" i="51"/>
  <c r="S104" i="51"/>
  <c r="AB104" i="51"/>
  <c r="R104" i="51"/>
  <c r="AB50" i="51"/>
  <c r="AA50" i="51"/>
  <c r="Z50" i="51"/>
  <c r="AZ50" i="51" s="1"/>
  <c r="P50" i="51"/>
  <c r="Y50" i="51"/>
  <c r="W50" i="51"/>
  <c r="Q50" i="51"/>
  <c r="BA50" i="51" s="1"/>
  <c r="U50" i="51"/>
  <c r="R50" i="51"/>
  <c r="V50" i="51"/>
  <c r="AY50" i="51" s="1"/>
  <c r="AU50" i="51"/>
  <c r="AV109" i="51" s="1"/>
  <c r="S50" i="51"/>
  <c r="Z129" i="48"/>
  <c r="AZ129" i="48" s="1"/>
  <c r="Q129" i="48"/>
  <c r="BA129" i="48" s="1"/>
  <c r="AS129" i="48"/>
  <c r="AF129" i="48" s="1"/>
  <c r="P129" i="48"/>
  <c r="Y129" i="48"/>
  <c r="V129" i="48"/>
  <c r="AY129" i="48" s="1"/>
  <c r="U129" i="48"/>
  <c r="S129" i="48"/>
  <c r="W129" i="48"/>
  <c r="AB129" i="48"/>
  <c r="R129" i="48"/>
  <c r="AA129" i="48"/>
  <c r="W68" i="48"/>
  <c r="R68" i="48"/>
  <c r="AB68" i="48"/>
  <c r="V68" i="48"/>
  <c r="AY68" i="48" s="1"/>
  <c r="AE68" i="48" a="1"/>
  <c r="AE68" i="48" s="1"/>
  <c r="AA68" i="48"/>
  <c r="S68" i="48"/>
  <c r="Q68" i="48"/>
  <c r="BA68" i="48" s="1"/>
  <c r="BB68" i="48" s="1"/>
  <c r="Z68" i="48"/>
  <c r="AZ68" i="48" s="1"/>
  <c r="P68" i="48"/>
  <c r="Y68" i="48"/>
  <c r="U68" i="48"/>
  <c r="AE67" i="46" a="1"/>
  <c r="AE67" i="46" s="1"/>
  <c r="V67" i="46"/>
  <c r="AY67" i="46" s="1"/>
  <c r="AB67" i="46"/>
  <c r="Z67" i="46"/>
  <c r="AZ67" i="46" s="1"/>
  <c r="P67" i="46"/>
  <c r="U67" i="46"/>
  <c r="Y67" i="46"/>
  <c r="R67" i="46"/>
  <c r="S67" i="46"/>
  <c r="W67" i="46"/>
  <c r="AA67" i="46"/>
  <c r="Q67" i="46"/>
  <c r="BA67" i="46" s="1"/>
  <c r="BB67" i="46" s="1"/>
  <c r="AE18" i="48" a="1"/>
  <c r="AE18" i="48" s="1"/>
  <c r="Y18" i="48"/>
  <c r="R18" i="48"/>
  <c r="U18" i="48"/>
  <c r="AA18" i="48"/>
  <c r="Q18" i="48"/>
  <c r="BA18" i="48" s="1"/>
  <c r="BB18" i="48" s="1"/>
  <c r="Z18" i="48"/>
  <c r="AZ18" i="48" s="1"/>
  <c r="P18" i="48"/>
  <c r="AU18" i="48"/>
  <c r="W18" i="48"/>
  <c r="V18" i="48"/>
  <c r="AY18" i="48" s="1"/>
  <c r="S18" i="48"/>
  <c r="AB18" i="48"/>
  <c r="Z101" i="48"/>
  <c r="AZ101" i="48" s="1"/>
  <c r="V101" i="48"/>
  <c r="AY101" i="48" s="1"/>
  <c r="S101" i="48"/>
  <c r="R101" i="48"/>
  <c r="Q101" i="48"/>
  <c r="BA101" i="48" s="1"/>
  <c r="BB101" i="48" s="1"/>
  <c r="Y101" i="48"/>
  <c r="P101" i="48"/>
  <c r="W101" i="48"/>
  <c r="AB101" i="48"/>
  <c r="AA101" i="48"/>
  <c r="U101" i="48"/>
  <c r="AE101" i="48" a="1"/>
  <c r="AE101" i="48" s="1"/>
  <c r="S38" i="46"/>
  <c r="W38" i="46"/>
  <c r="AB38" i="46"/>
  <c r="R38" i="46"/>
  <c r="AA38" i="46"/>
  <c r="Q38" i="46"/>
  <c r="BA38" i="46" s="1"/>
  <c r="BB38" i="46" s="1"/>
  <c r="Y38" i="46"/>
  <c r="AE38" i="46" a="1"/>
  <c r="AE38" i="46" s="1"/>
  <c r="V38" i="46"/>
  <c r="AY38" i="46" s="1"/>
  <c r="AU38" i="46"/>
  <c r="AV34" i="46" s="1"/>
  <c r="U38" i="46"/>
  <c r="P38" i="46"/>
  <c r="Z38" i="46"/>
  <c r="AZ38" i="46" s="1"/>
  <c r="P51" i="49"/>
  <c r="Y51" i="49"/>
  <c r="U51" i="49"/>
  <c r="S51" i="49"/>
  <c r="W51" i="49"/>
  <c r="V51" i="49"/>
  <c r="AY51" i="49" s="1"/>
  <c r="Q51" i="49"/>
  <c r="BA51" i="49" s="1"/>
  <c r="AA51" i="49"/>
  <c r="R51" i="49"/>
  <c r="Z51" i="49"/>
  <c r="AZ51" i="49" s="1"/>
  <c r="AU51" i="49"/>
  <c r="AV57" i="49" s="1"/>
  <c r="AB51" i="49"/>
  <c r="AE103" i="46" a="1"/>
  <c r="AE103" i="46" s="1"/>
  <c r="W103" i="46"/>
  <c r="AB103" i="46"/>
  <c r="AA103" i="46"/>
  <c r="S103" i="46"/>
  <c r="Z103" i="46"/>
  <c r="AZ103" i="46" s="1"/>
  <c r="P103" i="46"/>
  <c r="V103" i="46"/>
  <c r="AY103" i="46" s="1"/>
  <c r="Q103" i="46"/>
  <c r="BA103" i="46" s="1"/>
  <c r="BB103" i="46" s="1"/>
  <c r="Y103" i="46"/>
  <c r="U103" i="46"/>
  <c r="R103" i="46"/>
  <c r="AB79" i="46"/>
  <c r="R79" i="46"/>
  <c r="Y79" i="46"/>
  <c r="U79" i="46"/>
  <c r="W79" i="46"/>
  <c r="Q79" i="46"/>
  <c r="BA79" i="46" s="1"/>
  <c r="AA79" i="46"/>
  <c r="Z79" i="46"/>
  <c r="AZ79" i="46" s="1"/>
  <c r="S79" i="46"/>
  <c r="P79" i="46"/>
  <c r="V79" i="46"/>
  <c r="AY79" i="46" s="1"/>
  <c r="D17" i="35"/>
  <c r="A17" i="35"/>
  <c r="S125" i="46"/>
  <c r="U125" i="46"/>
  <c r="AA125" i="46"/>
  <c r="W125" i="46"/>
  <c r="P125" i="46"/>
  <c r="Y125" i="46"/>
  <c r="Q125" i="46"/>
  <c r="BA125" i="46" s="1"/>
  <c r="R125" i="46"/>
  <c r="AB125" i="46"/>
  <c r="Z125" i="46"/>
  <c r="AZ125" i="46" s="1"/>
  <c r="V125" i="46"/>
  <c r="AY125" i="46" s="1"/>
  <c r="AE85" i="46" a="1"/>
  <c r="AE85" i="46" s="1"/>
  <c r="U85" i="46"/>
  <c r="Z85" i="46"/>
  <c r="AZ85" i="46" s="1"/>
  <c r="AA85" i="46"/>
  <c r="P85" i="46"/>
  <c r="W85" i="46"/>
  <c r="AB85" i="46"/>
  <c r="R85" i="46"/>
  <c r="Q85" i="46"/>
  <c r="BA85" i="46" s="1"/>
  <c r="BB85" i="46" s="1"/>
  <c r="S85" i="46"/>
  <c r="Y85" i="46"/>
  <c r="V85" i="46"/>
  <c r="AY85" i="46" s="1"/>
  <c r="P87" i="48"/>
  <c r="AE87" i="48" a="1"/>
  <c r="AE87" i="48" s="1"/>
  <c r="AD87" i="48" s="1"/>
  <c r="AC87" i="48" s="1"/>
  <c r="R87" i="48"/>
  <c r="U87" i="48"/>
  <c r="Z87" i="48"/>
  <c r="AZ87" i="48" s="1"/>
  <c r="AB87" i="48"/>
  <c r="S87" i="48"/>
  <c r="W87" i="48"/>
  <c r="AA87" i="48"/>
  <c r="Q87" i="48"/>
  <c r="BA87" i="48" s="1"/>
  <c r="BB87" i="48" s="1"/>
  <c r="Y87" i="48"/>
  <c r="V87" i="48"/>
  <c r="AY87" i="48" s="1"/>
  <c r="AB68" i="46"/>
  <c r="P68" i="46"/>
  <c r="W68" i="46"/>
  <c r="AA68" i="46"/>
  <c r="U68" i="46"/>
  <c r="AE68" i="46" a="1"/>
  <c r="AE68" i="46" s="1"/>
  <c r="S68" i="46"/>
  <c r="R68" i="46"/>
  <c r="V68" i="46"/>
  <c r="AY68" i="46" s="1"/>
  <c r="Z68" i="46"/>
  <c r="AZ68" i="46" s="1"/>
  <c r="Y68" i="46"/>
  <c r="Q68" i="46"/>
  <c r="BA68" i="46" s="1"/>
  <c r="BB68" i="46" s="1"/>
  <c r="D61" i="41"/>
  <c r="A61" i="41"/>
  <c r="V20" i="37"/>
  <c r="AY20" i="37" s="1"/>
  <c r="R20" i="37"/>
  <c r="W20" i="37"/>
  <c r="AA20" i="37"/>
  <c r="Q20" i="37"/>
  <c r="BA20" i="37" s="1"/>
  <c r="Z20" i="37"/>
  <c r="AZ20" i="37" s="1"/>
  <c r="P20" i="37"/>
  <c r="U20" i="37"/>
  <c r="Y20" i="37"/>
  <c r="S20" i="37"/>
  <c r="AU20" i="37"/>
  <c r="AB20" i="37"/>
  <c r="A4" i="43"/>
  <c r="D4" i="43"/>
  <c r="D36" i="43"/>
  <c r="A36" i="43"/>
  <c r="W73" i="33"/>
  <c r="U73" i="33"/>
  <c r="AS73" i="33"/>
  <c r="AF73" i="33" s="1"/>
  <c r="AB73" i="33"/>
  <c r="AA73" i="33"/>
  <c r="R73" i="33"/>
  <c r="Q73" i="33"/>
  <c r="BA73" i="33" s="1"/>
  <c r="P73" i="33"/>
  <c r="S73" i="33"/>
  <c r="Z73" i="33"/>
  <c r="AZ73" i="33" s="1"/>
  <c r="V73" i="33"/>
  <c r="AY73" i="33" s="1"/>
  <c r="Y73" i="33"/>
  <c r="AI6" i="38" a="1"/>
  <c r="AI6" i="38" s="1"/>
  <c r="AJ6" i="38" s="1"/>
  <c r="AK6" i="38" s="1"/>
  <c r="AI23" i="38" a="1"/>
  <c r="AI23" i="38" s="1"/>
  <c r="AJ23" i="38" s="1"/>
  <c r="AK23" i="38" s="1"/>
  <c r="AI27" i="38" a="1"/>
  <c r="AI27" i="38" s="1"/>
  <c r="AJ27" i="38" s="1"/>
  <c r="AL27" i="38" s="1"/>
  <c r="AI21" i="38" a="1"/>
  <c r="AI21" i="38" s="1"/>
  <c r="AJ21" i="38" s="1"/>
  <c r="AK21" i="38" s="1"/>
  <c r="AI5" i="38" a="1"/>
  <c r="AI5" i="38" s="1"/>
  <c r="AJ5" i="38" s="1"/>
  <c r="AK5" i="38" s="1"/>
  <c r="AI18" i="38" a="1"/>
  <c r="AI18" i="38" s="1"/>
  <c r="AJ18" i="38" s="1"/>
  <c r="AK18" i="38" s="1"/>
  <c r="AI28" i="38" a="1"/>
  <c r="AI28" i="38" s="1"/>
  <c r="AJ28" i="38" s="1"/>
  <c r="AL28" i="38" s="1"/>
  <c r="AI22" i="38" a="1"/>
  <c r="AI22" i="38" s="1"/>
  <c r="AJ22" i="38" s="1"/>
  <c r="AK22" i="38" s="1"/>
  <c r="AI20" i="38" a="1"/>
  <c r="AI20" i="38" s="1"/>
  <c r="AJ20" i="38" s="1"/>
  <c r="AK20" i="38" s="1"/>
  <c r="AI31" i="38" a="1"/>
  <c r="AI31" i="38" s="1"/>
  <c r="AJ31" i="38" s="1"/>
  <c r="AL31" i="38" s="1"/>
  <c r="AI10" i="38" a="1"/>
  <c r="AI10" i="38" s="1"/>
  <c r="AJ10" i="38" s="1"/>
  <c r="AL10" i="38" s="1"/>
  <c r="AI33" i="38" a="1"/>
  <c r="AI33" i="38" s="1"/>
  <c r="AJ33" i="38" s="1"/>
  <c r="AL33" i="38" s="1"/>
  <c r="AI12" i="38" a="1"/>
  <c r="AI12" i="38" s="1"/>
  <c r="AJ12" i="38" s="1"/>
  <c r="AL12" i="38" s="1"/>
  <c r="R112" i="46"/>
  <c r="P112" i="46"/>
  <c r="Z112" i="46"/>
  <c r="AZ112" i="46" s="1"/>
  <c r="Q112" i="46"/>
  <c r="BA112" i="46" s="1"/>
  <c r="AA112" i="46"/>
  <c r="W112" i="46"/>
  <c r="V112" i="46"/>
  <c r="AY112" i="46" s="1"/>
  <c r="S112" i="46"/>
  <c r="AB112" i="46"/>
  <c r="U112" i="46"/>
  <c r="Y112" i="46"/>
  <c r="A48" i="28"/>
  <c r="D48" i="28"/>
  <c r="Z24" i="31"/>
  <c r="AZ24" i="31" s="1"/>
  <c r="V24" i="31"/>
  <c r="AY24" i="31" s="1"/>
  <c r="AU24" i="31"/>
  <c r="AV102" i="31" s="1"/>
  <c r="D102" i="31" s="1"/>
  <c r="AB24" i="31"/>
  <c r="Q24" i="31"/>
  <c r="BA24" i="31" s="1"/>
  <c r="Y24" i="31"/>
  <c r="R24" i="31"/>
  <c r="U24" i="31"/>
  <c r="AA24" i="31"/>
  <c r="P24" i="31"/>
  <c r="S24" i="31"/>
  <c r="W24" i="31"/>
  <c r="D40" i="35"/>
  <c r="A40" i="35"/>
  <c r="R71" i="33"/>
  <c r="Y71" i="33"/>
  <c r="P71" i="33"/>
  <c r="Q71" i="33"/>
  <c r="BA71" i="33" s="1"/>
  <c r="W71" i="33"/>
  <c r="V71" i="33"/>
  <c r="AY71" i="33" s="1"/>
  <c r="U71" i="33"/>
  <c r="S71" i="33"/>
  <c r="AS71" i="33"/>
  <c r="AF71" i="33" s="1"/>
  <c r="AB71" i="33"/>
  <c r="Z71" i="33"/>
  <c r="AZ71" i="33" s="1"/>
  <c r="AA71" i="33"/>
  <c r="AB13" i="28"/>
  <c r="Q13" i="28"/>
  <c r="BA13" i="28" s="1"/>
  <c r="BB13" i="28" s="1"/>
  <c r="P13" i="28"/>
  <c r="Z13" i="28"/>
  <c r="AZ13" i="28" s="1"/>
  <c r="AU13" i="28"/>
  <c r="V13" i="28"/>
  <c r="AY13" i="28" s="1"/>
  <c r="R13" i="28"/>
  <c r="U13" i="28"/>
  <c r="W13" i="28"/>
  <c r="S13" i="28"/>
  <c r="Y13" i="28"/>
  <c r="AE13" i="28" a="1"/>
  <c r="AE13" i="28" s="1"/>
  <c r="AA13" i="28"/>
  <c r="R95" i="46"/>
  <c r="S95" i="46"/>
  <c r="Z95" i="46"/>
  <c r="AZ95" i="46" s="1"/>
  <c r="Y95" i="46"/>
  <c r="V95" i="46"/>
  <c r="AY95" i="46" s="1"/>
  <c r="W95" i="46"/>
  <c r="U95" i="46"/>
  <c r="AB95" i="46"/>
  <c r="Q95" i="46"/>
  <c r="BA95" i="46" s="1"/>
  <c r="AA95" i="46"/>
  <c r="P95" i="46"/>
  <c r="D16" i="30"/>
  <c r="A16" i="30"/>
  <c r="Q64" i="34"/>
  <c r="BA64" i="34" s="1"/>
  <c r="Z64" i="34"/>
  <c r="AZ64" i="34" s="1"/>
  <c r="AB64" i="34"/>
  <c r="P64" i="34"/>
  <c r="V64" i="34"/>
  <c r="AY64" i="34" s="1"/>
  <c r="W64" i="34"/>
  <c r="AA64" i="34"/>
  <c r="AU64" i="34"/>
  <c r="AV36" i="34" s="1"/>
  <c r="Y64" i="34"/>
  <c r="S64" i="34"/>
  <c r="U64" i="34"/>
  <c r="R64" i="34"/>
  <c r="AB112" i="32"/>
  <c r="W112" i="32"/>
  <c r="U112" i="32"/>
  <c r="Y112" i="32"/>
  <c r="S112" i="32"/>
  <c r="AA112" i="32"/>
  <c r="Z112" i="32"/>
  <c r="AZ112" i="32" s="1"/>
  <c r="V112" i="32"/>
  <c r="AY112" i="32" s="1"/>
  <c r="R112" i="32"/>
  <c r="P112" i="32"/>
  <c r="Q112" i="32"/>
  <c r="BA112" i="32" s="1"/>
  <c r="AS112" i="32"/>
  <c r="AF112" i="32" s="1"/>
  <c r="A29" i="34"/>
  <c r="D29" i="34"/>
  <c r="AU23" i="31"/>
  <c r="AV68" i="31" s="1"/>
  <c r="W23" i="31"/>
  <c r="S23" i="31"/>
  <c r="AB23" i="31"/>
  <c r="Q23" i="31"/>
  <c r="BA23" i="31" s="1"/>
  <c r="P23" i="31"/>
  <c r="R23" i="31"/>
  <c r="Y23" i="31"/>
  <c r="Z23" i="31"/>
  <c r="AZ23" i="31" s="1"/>
  <c r="U23" i="31"/>
  <c r="AA23" i="31"/>
  <c r="V23" i="31"/>
  <c r="AY23" i="31" s="1"/>
  <c r="A9" i="12"/>
  <c r="D9" i="12"/>
  <c r="D41" i="41"/>
  <c r="A41" i="41"/>
  <c r="Y57" i="31"/>
  <c r="AB57" i="31"/>
  <c r="R57" i="31"/>
  <c r="AA57" i="31"/>
  <c r="Q57" i="31"/>
  <c r="BA57" i="31" s="1"/>
  <c r="Z57" i="31"/>
  <c r="AZ57" i="31" s="1"/>
  <c r="P57" i="31"/>
  <c r="S57" i="31"/>
  <c r="V57" i="31"/>
  <c r="AY57" i="31" s="1"/>
  <c r="BB57" i="31" s="1"/>
  <c r="AU57" i="31"/>
  <c r="W57" i="31"/>
  <c r="U57" i="31"/>
  <c r="Y60" i="46"/>
  <c r="AB60" i="46"/>
  <c r="U60" i="46"/>
  <c r="R60" i="46"/>
  <c r="S60" i="46"/>
  <c r="AA60" i="46"/>
  <c r="W60" i="46"/>
  <c r="AU60" i="46"/>
  <c r="V60" i="46"/>
  <c r="AY60" i="46" s="1"/>
  <c r="Q60" i="46"/>
  <c r="BA60" i="46" s="1"/>
  <c r="Z60" i="46"/>
  <c r="AZ60" i="46" s="1"/>
  <c r="P60" i="46"/>
  <c r="W128" i="46"/>
  <c r="V128" i="46"/>
  <c r="AY128" i="46" s="1"/>
  <c r="AB128" i="46"/>
  <c r="AA128" i="46"/>
  <c r="R128" i="46"/>
  <c r="U128" i="46"/>
  <c r="Q128" i="46"/>
  <c r="BA128" i="46" s="1"/>
  <c r="P128" i="46"/>
  <c r="Z128" i="46"/>
  <c r="AZ128" i="46" s="1"/>
  <c r="Y128" i="46"/>
  <c r="S128" i="46"/>
  <c r="AA30" i="46"/>
  <c r="U30" i="46"/>
  <c r="Q30" i="46"/>
  <c r="BA30" i="46" s="1"/>
  <c r="V30" i="46"/>
  <c r="AY30" i="46" s="1"/>
  <c r="Z30" i="46"/>
  <c r="AZ30" i="46" s="1"/>
  <c r="P30" i="46"/>
  <c r="Y30" i="46"/>
  <c r="W30" i="46"/>
  <c r="AU30" i="46"/>
  <c r="R30" i="46"/>
  <c r="S30" i="46"/>
  <c r="AB30" i="46"/>
  <c r="AI29" i="40" a="1"/>
  <c r="AI29" i="40" s="1"/>
  <c r="AJ29" i="40" s="1"/>
  <c r="AL29" i="40" s="1"/>
  <c r="AI19" i="39" a="1"/>
  <c r="AI19" i="39" s="1"/>
  <c r="AJ19" i="39" s="1"/>
  <c r="AL19" i="39" s="1"/>
  <c r="AI7" i="39" a="1"/>
  <c r="AI7" i="39" s="1"/>
  <c r="AJ7" i="39" s="1"/>
  <c r="AL7" i="39" s="1"/>
  <c r="AI4" i="39" a="1"/>
  <c r="AI4" i="39" s="1"/>
  <c r="AJ4" i="39" s="1"/>
  <c r="AL4" i="39" s="1"/>
  <c r="AI22" i="39" a="1"/>
  <c r="AI22" i="39" s="1"/>
  <c r="AJ22" i="39" s="1"/>
  <c r="AL22" i="39" s="1"/>
  <c r="AI23" i="44" a="1"/>
  <c r="AI23" i="44" s="1"/>
  <c r="AJ23" i="44" s="1"/>
  <c r="AK23" i="44" s="1"/>
  <c r="AI33" i="44" a="1"/>
  <c r="AI33" i="44" s="1"/>
  <c r="AJ33" i="44" s="1"/>
  <c r="AL33" i="44" s="1"/>
  <c r="AI24" i="44" a="1"/>
  <c r="AI24" i="44" s="1"/>
  <c r="AJ24" i="44" s="1"/>
  <c r="AK24" i="44" s="1"/>
  <c r="AI8" i="44" a="1"/>
  <c r="AI8" i="44" s="1"/>
  <c r="AJ8" i="44" s="1"/>
  <c r="AK8" i="44" s="1"/>
  <c r="AI29" i="43" a="1"/>
  <c r="AI29" i="43" s="1"/>
  <c r="AJ29" i="43" s="1"/>
  <c r="AK29" i="43" s="1"/>
  <c r="AI9" i="43" a="1"/>
  <c r="AI9" i="43" s="1"/>
  <c r="AJ9" i="43" s="1"/>
  <c r="AL9" i="43" s="1"/>
  <c r="AI23" i="41" a="1"/>
  <c r="AI23" i="41" s="1"/>
  <c r="AJ23" i="41" s="1"/>
  <c r="AL23" i="41" s="1"/>
  <c r="AI2" i="41" a="1"/>
  <c r="AI2" i="41" s="1"/>
  <c r="AJ2" i="41" s="1"/>
  <c r="AL2" i="41" s="1"/>
  <c r="AI4" i="45" a="1"/>
  <c r="AI4" i="45" s="1"/>
  <c r="AJ4" i="45" s="1"/>
  <c r="AL4" i="45" s="1"/>
  <c r="AI16" i="45" a="1"/>
  <c r="AI16" i="45" s="1"/>
  <c r="AJ16" i="45" s="1"/>
  <c r="AK16" i="45" s="1"/>
  <c r="AI19" i="45" a="1"/>
  <c r="AI19" i="45" s="1"/>
  <c r="AJ19" i="45" s="1"/>
  <c r="AL19" i="45" s="1"/>
  <c r="AI5" i="45" a="1"/>
  <c r="AI5" i="45" s="1"/>
  <c r="AJ5" i="45" s="1"/>
  <c r="AL5" i="45" s="1"/>
  <c r="AI25" i="38" a="1"/>
  <c r="AI25" i="38" s="1"/>
  <c r="AJ25" i="38" s="1"/>
  <c r="AK25" i="38" s="1"/>
  <c r="AI8" i="38" a="1"/>
  <c r="AI8" i="38" s="1"/>
  <c r="AJ8" i="38" s="1"/>
  <c r="AK8" i="38" s="1"/>
  <c r="AI29" i="38" a="1"/>
  <c r="AI29" i="38" s="1"/>
  <c r="AJ29" i="38" s="1"/>
  <c r="AL29" i="38" s="1"/>
  <c r="AI4" i="36" a="1"/>
  <c r="AI4" i="36" s="1"/>
  <c r="AJ4" i="36" s="1"/>
  <c r="AK4" i="36" s="1"/>
  <c r="AI2" i="35" a="1"/>
  <c r="AI2" i="35" s="1"/>
  <c r="AJ2" i="35" s="1"/>
  <c r="AL2" i="35" s="1"/>
  <c r="AI10" i="35" a="1"/>
  <c r="AI10" i="35" s="1"/>
  <c r="AJ10" i="35" s="1"/>
  <c r="AK10" i="35" s="1"/>
  <c r="Z104" i="55"/>
  <c r="AZ104" i="55" s="1"/>
  <c r="P104" i="55"/>
  <c r="V104" i="55"/>
  <c r="AY104" i="55" s="1"/>
  <c r="Y104" i="55"/>
  <c r="U104" i="55"/>
  <c r="R104" i="55"/>
  <c r="Q104" i="55"/>
  <c r="BA104" i="55" s="1"/>
  <c r="S104" i="55"/>
  <c r="AB104" i="55"/>
  <c r="W104" i="55"/>
  <c r="AS104" i="55"/>
  <c r="AF104" i="55" s="1"/>
  <c r="AA104" i="55"/>
  <c r="S84" i="57"/>
  <c r="R84" i="57"/>
  <c r="V84" i="57"/>
  <c r="AY84" i="57" s="1"/>
  <c r="W84" i="57"/>
  <c r="U84" i="57"/>
  <c r="AS84" i="57"/>
  <c r="AF84" i="57" s="1"/>
  <c r="AA84" i="57"/>
  <c r="Q84" i="57"/>
  <c r="BA84" i="57" s="1"/>
  <c r="AB84" i="57"/>
  <c r="P84" i="57"/>
  <c r="Z84" i="57"/>
  <c r="AZ84" i="57" s="1"/>
  <c r="Y84" i="57"/>
  <c r="V28" i="56"/>
  <c r="AY28" i="56" s="1"/>
  <c r="U28" i="56"/>
  <c r="P28" i="56"/>
  <c r="W28" i="56"/>
  <c r="Q28" i="56"/>
  <c r="BA28" i="56" s="1"/>
  <c r="Y28" i="56"/>
  <c r="AU28" i="56"/>
  <c r="AV27" i="56" s="1"/>
  <c r="AB28" i="56"/>
  <c r="AA28" i="56"/>
  <c r="S28" i="56"/>
  <c r="R28" i="56"/>
  <c r="Z28" i="56"/>
  <c r="AZ28" i="56" s="1"/>
  <c r="R82" i="52"/>
  <c r="AA82" i="52"/>
  <c r="P82" i="52"/>
  <c r="Q82" i="52"/>
  <c r="BA82" i="52" s="1"/>
  <c r="BB82" i="52" s="1"/>
  <c r="Z82" i="52"/>
  <c r="AZ82" i="52" s="1"/>
  <c r="AE82" i="52" a="1"/>
  <c r="AE82" i="52" s="1"/>
  <c r="AB82" i="52"/>
  <c r="V82" i="52"/>
  <c r="AY82" i="52" s="1"/>
  <c r="S82" i="52"/>
  <c r="Y82" i="52"/>
  <c r="U82" i="52"/>
  <c r="W82" i="52"/>
  <c r="AI30" i="56" a="1"/>
  <c r="AI30" i="56" s="1"/>
  <c r="AJ30" i="56" s="1"/>
  <c r="AL30" i="56" s="1"/>
  <c r="AI26" i="56" a="1"/>
  <c r="AI26" i="56" s="1"/>
  <c r="AJ26" i="56" s="1"/>
  <c r="AL26" i="56" s="1"/>
  <c r="AI23" i="56" a="1"/>
  <c r="AI23" i="56" s="1"/>
  <c r="AJ23" i="56" s="1"/>
  <c r="AK23" i="56" s="1"/>
  <c r="AI11" i="56" a="1"/>
  <c r="AI11" i="56" s="1"/>
  <c r="AJ11" i="56" s="1"/>
  <c r="AL11" i="56" s="1"/>
  <c r="AI14" i="56" a="1"/>
  <c r="AI14" i="56" s="1"/>
  <c r="AJ14" i="56" s="1"/>
  <c r="AL14" i="56" s="1"/>
  <c r="AI17" i="56" a="1"/>
  <c r="AI17" i="56" s="1"/>
  <c r="AJ17" i="56" s="1"/>
  <c r="AL17" i="56" s="1"/>
  <c r="AI21" i="56" a="1"/>
  <c r="AI21" i="56" s="1"/>
  <c r="AJ21" i="56" s="1"/>
  <c r="AK21" i="56" s="1"/>
  <c r="AI29" i="56" a="1"/>
  <c r="AI29" i="56" s="1"/>
  <c r="AJ29" i="56" s="1"/>
  <c r="AL29" i="56" s="1"/>
  <c r="AI32" i="56" a="1"/>
  <c r="AI32" i="56" s="1"/>
  <c r="AJ32" i="56" s="1"/>
  <c r="AL32" i="56" s="1"/>
  <c r="AI18" i="56" a="1"/>
  <c r="AI18" i="56" s="1"/>
  <c r="AJ18" i="56" s="1"/>
  <c r="AK18" i="56" s="1"/>
  <c r="AI7" i="56" a="1"/>
  <c r="AI7" i="56" s="1"/>
  <c r="AJ7" i="56" s="1"/>
  <c r="AK7" i="56" s="1"/>
  <c r="AI28" i="56" a="1"/>
  <c r="AI28" i="56" s="1"/>
  <c r="AJ28" i="56" s="1"/>
  <c r="AL28" i="56" s="1"/>
  <c r="AI20" i="56" a="1"/>
  <c r="AI20" i="56" s="1"/>
  <c r="AJ20" i="56" s="1"/>
  <c r="AK20" i="56" s="1"/>
  <c r="AI19" i="56" a="1"/>
  <c r="AI19" i="56" s="1"/>
  <c r="AJ19" i="56" s="1"/>
  <c r="AK19" i="56" s="1"/>
  <c r="AI9" i="56" a="1"/>
  <c r="AI9" i="56" s="1"/>
  <c r="AJ9" i="56" s="1"/>
  <c r="AK9" i="56" s="1"/>
  <c r="AI3" i="56" a="1"/>
  <c r="AI3" i="56" s="1"/>
  <c r="AJ3" i="56" s="1"/>
  <c r="AK3" i="56" s="1"/>
  <c r="AI25" i="56" a="1"/>
  <c r="AI25" i="56" s="1"/>
  <c r="AJ25" i="56" s="1"/>
  <c r="AK25" i="56" s="1"/>
  <c r="AI2" i="56" a="1"/>
  <c r="AI2" i="56" s="1"/>
  <c r="AJ2" i="56" s="1"/>
  <c r="AK2" i="56" s="1"/>
  <c r="AI6" i="56" a="1"/>
  <c r="AI6" i="56" s="1"/>
  <c r="AJ6" i="56" s="1"/>
  <c r="AK6" i="56" s="1"/>
  <c r="AI5" i="56" a="1"/>
  <c r="AI5" i="56" s="1"/>
  <c r="AJ5" i="56" s="1"/>
  <c r="AK5" i="56" s="1"/>
  <c r="AI31" i="56" a="1"/>
  <c r="AI31" i="56" s="1"/>
  <c r="AJ31" i="56" s="1"/>
  <c r="AL31" i="56" s="1"/>
  <c r="AI13" i="56" a="1"/>
  <c r="AI13" i="56" s="1"/>
  <c r="AJ13" i="56" s="1"/>
  <c r="AL13" i="56" s="1"/>
  <c r="AI4" i="56" a="1"/>
  <c r="AI4" i="56" s="1"/>
  <c r="AJ4" i="56" s="1"/>
  <c r="AK4" i="56" s="1"/>
  <c r="AI16" i="56" a="1"/>
  <c r="AI16" i="56" s="1"/>
  <c r="AJ16" i="56" s="1"/>
  <c r="AL16" i="56" s="1"/>
  <c r="AI27" i="56" a="1"/>
  <c r="AI27" i="56" s="1"/>
  <c r="AJ27" i="56" s="1"/>
  <c r="AL27" i="56" s="1"/>
  <c r="AI15" i="56" a="1"/>
  <c r="AI15" i="56" s="1"/>
  <c r="AJ15" i="56" s="1"/>
  <c r="AL15" i="56" s="1"/>
  <c r="AI24" i="56" a="1"/>
  <c r="AI24" i="56" s="1"/>
  <c r="AJ24" i="56" s="1"/>
  <c r="AK24" i="56" s="1"/>
  <c r="AI8" i="56" a="1"/>
  <c r="AI8" i="56" s="1"/>
  <c r="AJ8" i="56" s="1"/>
  <c r="AK8" i="56" s="1"/>
  <c r="AI22" i="56" a="1"/>
  <c r="AI22" i="56" s="1"/>
  <c r="AJ22" i="56" s="1"/>
  <c r="AK22" i="56" s="1"/>
  <c r="AI10" i="56" a="1"/>
  <c r="AI10" i="56" s="1"/>
  <c r="AJ10" i="56" s="1"/>
  <c r="AL10" i="56" s="1"/>
  <c r="AI33" i="56" a="1"/>
  <c r="AI33" i="56" s="1"/>
  <c r="AJ33" i="56" s="1"/>
  <c r="AL33" i="56" s="1"/>
  <c r="AI12" i="56" a="1"/>
  <c r="AI12" i="56" s="1"/>
  <c r="AJ12" i="56" s="1"/>
  <c r="AL12" i="56" s="1"/>
  <c r="Q92" i="58"/>
  <c r="BA92" i="58" s="1"/>
  <c r="AS92" i="58"/>
  <c r="AF92" i="58" s="1"/>
  <c r="P92" i="58"/>
  <c r="Y92" i="58"/>
  <c r="V92" i="58"/>
  <c r="AY92" i="58" s="1"/>
  <c r="S92" i="58"/>
  <c r="Z92" i="58"/>
  <c r="AZ92" i="58" s="1"/>
  <c r="U92" i="58"/>
  <c r="AB92" i="58"/>
  <c r="R92" i="58"/>
  <c r="W92" i="58"/>
  <c r="AA92" i="58"/>
  <c r="Q18" i="56"/>
  <c r="BA18" i="56" s="1"/>
  <c r="BB18" i="56" s="1"/>
  <c r="AE18" i="56" a="1"/>
  <c r="AE18" i="56" s="1"/>
  <c r="V18" i="56"/>
  <c r="AY18" i="56" s="1"/>
  <c r="AA18" i="56"/>
  <c r="AB18" i="56"/>
  <c r="Z18" i="56"/>
  <c r="AZ18" i="56" s="1"/>
  <c r="P18" i="56"/>
  <c r="W18" i="56"/>
  <c r="Y18" i="56"/>
  <c r="U18" i="56"/>
  <c r="AU18" i="56"/>
  <c r="R18" i="56"/>
  <c r="S18" i="56"/>
  <c r="R122" i="52"/>
  <c r="P122" i="52"/>
  <c r="AB122" i="52"/>
  <c r="Z122" i="52"/>
  <c r="AZ122" i="52" s="1"/>
  <c r="U122" i="52"/>
  <c r="S122" i="52"/>
  <c r="AA122" i="52"/>
  <c r="AS122" i="52"/>
  <c r="AF122" i="52" s="1"/>
  <c r="W122" i="52"/>
  <c r="Q122" i="52"/>
  <c r="BA122" i="52" s="1"/>
  <c r="V122" i="52"/>
  <c r="AY122" i="52" s="1"/>
  <c r="Y122" i="52"/>
  <c r="AA4" i="51"/>
  <c r="AB4" i="51"/>
  <c r="Q4" i="51"/>
  <c r="BA4" i="51" s="1"/>
  <c r="AU4" i="51"/>
  <c r="AV52" i="51" s="1"/>
  <c r="R4" i="51"/>
  <c r="S4" i="51"/>
  <c r="Y4" i="51"/>
  <c r="Z4" i="51"/>
  <c r="AZ4" i="51" s="1"/>
  <c r="U4" i="51"/>
  <c r="V4" i="51"/>
  <c r="AY4" i="51" s="1"/>
  <c r="BB4" i="51" s="1"/>
  <c r="W4" i="51"/>
  <c r="P4" i="51"/>
  <c r="R26" i="50"/>
  <c r="U26" i="50"/>
  <c r="W26" i="50"/>
  <c r="AU26" i="50"/>
  <c r="V26" i="50"/>
  <c r="AY26" i="50" s="1"/>
  <c r="S26" i="50"/>
  <c r="Z26" i="50"/>
  <c r="AZ26" i="50" s="1"/>
  <c r="AB26" i="50"/>
  <c r="Q26" i="50"/>
  <c r="BA26" i="50" s="1"/>
  <c r="P26" i="50"/>
  <c r="AA26" i="50"/>
  <c r="Y26" i="50"/>
  <c r="S36" i="54"/>
  <c r="U36" i="54"/>
  <c r="Y36" i="54"/>
  <c r="Z36" i="54"/>
  <c r="AZ36" i="54" s="1"/>
  <c r="V36" i="54"/>
  <c r="AY36" i="54" s="1"/>
  <c r="AE36" i="54" a="1"/>
  <c r="AE36" i="54" s="1"/>
  <c r="W36" i="54"/>
  <c r="Q36" i="54"/>
  <c r="BA36" i="54" s="1"/>
  <c r="BB36" i="54" s="1"/>
  <c r="R36" i="54"/>
  <c r="AU36" i="54"/>
  <c r="AB36" i="54"/>
  <c r="P36" i="54"/>
  <c r="AA36" i="54"/>
  <c r="Y79" i="54"/>
  <c r="R79" i="54"/>
  <c r="AS79" i="54"/>
  <c r="AF79" i="54" s="1"/>
  <c r="AA79" i="54"/>
  <c r="P79" i="54"/>
  <c r="Z79" i="54"/>
  <c r="AZ79" i="54" s="1"/>
  <c r="W79" i="54"/>
  <c r="S79" i="54"/>
  <c r="Q79" i="54"/>
  <c r="BA79" i="54" s="1"/>
  <c r="U79" i="54"/>
  <c r="V79" i="54"/>
  <c r="AY79" i="54" s="1"/>
  <c r="AB79" i="54"/>
  <c r="AA77" i="52"/>
  <c r="Y77" i="52"/>
  <c r="AB77" i="52"/>
  <c r="R77" i="52"/>
  <c r="U77" i="52"/>
  <c r="V77" i="52"/>
  <c r="AY77" i="52" s="1"/>
  <c r="P77" i="52"/>
  <c r="S77" i="52"/>
  <c r="W77" i="52"/>
  <c r="AS77" i="52"/>
  <c r="AF77" i="52" s="1"/>
  <c r="Q77" i="52"/>
  <c r="BA77" i="52" s="1"/>
  <c r="Z77" i="52"/>
  <c r="AZ77" i="52" s="1"/>
  <c r="P58" i="56"/>
  <c r="W58" i="56"/>
  <c r="V58" i="56"/>
  <c r="AY58" i="56" s="1"/>
  <c r="U58" i="56"/>
  <c r="AB58" i="56"/>
  <c r="Q58" i="56"/>
  <c r="BA58" i="56" s="1"/>
  <c r="R58" i="56"/>
  <c r="AA58" i="56"/>
  <c r="S58" i="56"/>
  <c r="Y58" i="56"/>
  <c r="Z58" i="56"/>
  <c r="AZ58" i="56" s="1"/>
  <c r="AU58" i="56"/>
  <c r="U89" i="53"/>
  <c r="W89" i="53"/>
  <c r="S89" i="53"/>
  <c r="V89" i="53"/>
  <c r="AY89" i="53" s="1"/>
  <c r="Y89" i="53"/>
  <c r="P89" i="53"/>
  <c r="R89" i="53"/>
  <c r="AB89" i="53"/>
  <c r="Q89" i="53"/>
  <c r="BA89" i="53" s="1"/>
  <c r="AA89" i="53"/>
  <c r="Z89" i="53"/>
  <c r="AZ89" i="53" s="1"/>
  <c r="AS89" i="53"/>
  <c r="AF89" i="53" s="1"/>
  <c r="U48" i="52"/>
  <c r="AU48" i="52"/>
  <c r="S48" i="52"/>
  <c r="Y48" i="52"/>
  <c r="AB48" i="52"/>
  <c r="W48" i="52"/>
  <c r="R48" i="52"/>
  <c r="V48" i="52"/>
  <c r="AY48" i="52" s="1"/>
  <c r="Q48" i="52"/>
  <c r="BA48" i="52" s="1"/>
  <c r="AA48" i="52"/>
  <c r="Z48" i="52"/>
  <c r="AZ48" i="52" s="1"/>
  <c r="P48" i="52"/>
  <c r="Z24" i="51"/>
  <c r="AZ24" i="51" s="1"/>
  <c r="W24" i="51"/>
  <c r="Q24" i="51"/>
  <c r="BA24" i="51" s="1"/>
  <c r="R24" i="51"/>
  <c r="V24" i="51"/>
  <c r="AY24" i="51" s="1"/>
  <c r="AA24" i="51"/>
  <c r="AU24" i="51"/>
  <c r="U24" i="51"/>
  <c r="Y24" i="51"/>
  <c r="S24" i="51"/>
  <c r="P24" i="51"/>
  <c r="AB24" i="51"/>
  <c r="U18" i="50"/>
  <c r="V18" i="50"/>
  <c r="AY18" i="50" s="1"/>
  <c r="AA18" i="50"/>
  <c r="Q18" i="50"/>
  <c r="BA18" i="50" s="1"/>
  <c r="BB18" i="50" s="1"/>
  <c r="AE18" i="50" a="1"/>
  <c r="AE18" i="50" s="1"/>
  <c r="Z18" i="50"/>
  <c r="AZ18" i="50" s="1"/>
  <c r="P18" i="50"/>
  <c r="AU18" i="50"/>
  <c r="AV15" i="50" s="1"/>
  <c r="Y18" i="50"/>
  <c r="W18" i="50"/>
  <c r="S18" i="50"/>
  <c r="AB18" i="50"/>
  <c r="R18" i="50"/>
  <c r="AA83" i="56"/>
  <c r="R83" i="56"/>
  <c r="V83" i="56"/>
  <c r="AY83" i="56" s="1"/>
  <c r="Q83" i="56"/>
  <c r="BA83" i="56" s="1"/>
  <c r="BB83" i="56" s="1"/>
  <c r="Z83" i="56"/>
  <c r="AZ83" i="56" s="1"/>
  <c r="P83" i="56"/>
  <c r="AB83" i="56"/>
  <c r="U83" i="56"/>
  <c r="Y83" i="56"/>
  <c r="W83" i="56"/>
  <c r="AE83" i="56" a="1"/>
  <c r="AE83" i="56" s="1"/>
  <c r="AD83" i="56" s="1"/>
  <c r="AC83" i="56" s="1"/>
  <c r="S83" i="56"/>
  <c r="Q34" i="54"/>
  <c r="BA34" i="54" s="1"/>
  <c r="BB34" i="54" s="1"/>
  <c r="V34" i="54"/>
  <c r="AY34" i="54" s="1"/>
  <c r="Z34" i="54"/>
  <c r="AZ34" i="54" s="1"/>
  <c r="U34" i="54"/>
  <c r="P34" i="54"/>
  <c r="S34" i="54"/>
  <c r="R34" i="54"/>
  <c r="Y34" i="54"/>
  <c r="W34" i="54"/>
  <c r="AE34" i="54" a="1"/>
  <c r="AE34" i="54" s="1"/>
  <c r="AB34" i="54"/>
  <c r="AU34" i="54"/>
  <c r="AV71" i="54" s="1"/>
  <c r="AA34" i="54"/>
  <c r="R54" i="52"/>
  <c r="S54" i="52"/>
  <c r="AA54" i="52"/>
  <c r="Z54" i="52"/>
  <c r="AZ54" i="52" s="1"/>
  <c r="P54" i="52"/>
  <c r="AE54" i="52" a="1"/>
  <c r="AE54" i="52" s="1"/>
  <c r="V54" i="52"/>
  <c r="AY54" i="52" s="1"/>
  <c r="Y54" i="52"/>
  <c r="AU54" i="52"/>
  <c r="AV65" i="52" s="1"/>
  <c r="U54" i="52"/>
  <c r="AB54" i="52"/>
  <c r="W54" i="52"/>
  <c r="Q54" i="52"/>
  <c r="BA54" i="52" s="1"/>
  <c r="BB54" i="52" s="1"/>
  <c r="AB129" i="52"/>
  <c r="R129" i="52"/>
  <c r="AA129" i="52"/>
  <c r="AS129" i="52"/>
  <c r="AF129" i="52" s="1"/>
  <c r="Q129" i="52"/>
  <c r="BA129" i="52" s="1"/>
  <c r="V129" i="52"/>
  <c r="AY129" i="52" s="1"/>
  <c r="P129" i="52"/>
  <c r="Y129" i="52"/>
  <c r="U129" i="52"/>
  <c r="S129" i="52"/>
  <c r="Z129" i="52"/>
  <c r="AZ129" i="52" s="1"/>
  <c r="W129" i="52"/>
  <c r="P29" i="49"/>
  <c r="V29" i="49"/>
  <c r="AY29" i="49" s="1"/>
  <c r="AU29" i="49"/>
  <c r="AV39" i="49" s="1"/>
  <c r="R29" i="49"/>
  <c r="Z29" i="49"/>
  <c r="AZ29" i="49" s="1"/>
  <c r="AB29" i="49"/>
  <c r="S29" i="49"/>
  <c r="Y29" i="49"/>
  <c r="AA29" i="49"/>
  <c r="U29" i="49"/>
  <c r="W29" i="49"/>
  <c r="Q29" i="49"/>
  <c r="BA29" i="49" s="1"/>
  <c r="BB29" i="49" s="1"/>
  <c r="AE29" i="49" a="1"/>
  <c r="AE29" i="49" s="1"/>
  <c r="AA124" i="48"/>
  <c r="Q124" i="48"/>
  <c r="BA124" i="48" s="1"/>
  <c r="Z124" i="48"/>
  <c r="AZ124" i="48" s="1"/>
  <c r="P124" i="48"/>
  <c r="Y124" i="48"/>
  <c r="U124" i="48"/>
  <c r="V124" i="48"/>
  <c r="AY124" i="48" s="1"/>
  <c r="W124" i="48"/>
  <c r="AB124" i="48"/>
  <c r="AS124" i="48"/>
  <c r="AF124" i="48" s="1"/>
  <c r="S124" i="48"/>
  <c r="R124" i="48"/>
  <c r="S54" i="49"/>
  <c r="AA54" i="49"/>
  <c r="W54" i="49"/>
  <c r="V54" i="49"/>
  <c r="AY54" i="49" s="1"/>
  <c r="P54" i="49"/>
  <c r="Y54" i="49"/>
  <c r="AU54" i="49"/>
  <c r="Q54" i="49"/>
  <c r="BA54" i="49" s="1"/>
  <c r="R54" i="49"/>
  <c r="Z54" i="49"/>
  <c r="AZ54" i="49" s="1"/>
  <c r="U54" i="49"/>
  <c r="AB54" i="49"/>
  <c r="V82" i="48"/>
  <c r="AY82" i="48" s="1"/>
  <c r="Q82" i="48"/>
  <c r="BA82" i="48" s="1"/>
  <c r="BB82" i="48" s="1"/>
  <c r="Y82" i="48"/>
  <c r="AE82" i="48" a="1"/>
  <c r="AE82" i="48" s="1"/>
  <c r="U82" i="48"/>
  <c r="Z82" i="48"/>
  <c r="AZ82" i="48" s="1"/>
  <c r="P82" i="48"/>
  <c r="AA82" i="48"/>
  <c r="S82" i="48"/>
  <c r="R82" i="48"/>
  <c r="W82" i="48"/>
  <c r="AB82" i="48"/>
  <c r="Y48" i="48"/>
  <c r="V48" i="48"/>
  <c r="AY48" i="48" s="1"/>
  <c r="Q48" i="48"/>
  <c r="BA48" i="48" s="1"/>
  <c r="Z48" i="48"/>
  <c r="AZ48" i="48" s="1"/>
  <c r="AU48" i="48"/>
  <c r="R48" i="48"/>
  <c r="P48" i="48"/>
  <c r="AA48" i="48"/>
  <c r="W48" i="48"/>
  <c r="S48" i="48"/>
  <c r="U48" i="48"/>
  <c r="AB48" i="48"/>
  <c r="AB12" i="50"/>
  <c r="W12" i="50"/>
  <c r="Z12" i="50"/>
  <c r="AZ12" i="50" s="1"/>
  <c r="R12" i="50"/>
  <c r="P12" i="50"/>
  <c r="AA12" i="50"/>
  <c r="Q12" i="50"/>
  <c r="BA12" i="50" s="1"/>
  <c r="AU12" i="50"/>
  <c r="U12" i="50"/>
  <c r="S12" i="50"/>
  <c r="V12" i="50"/>
  <c r="AY12" i="50" s="1"/>
  <c r="BB12" i="50" s="1"/>
  <c r="Y12" i="50"/>
  <c r="Q78" i="49"/>
  <c r="BA78" i="49" s="1"/>
  <c r="BB78" i="49" s="1"/>
  <c r="Z78" i="49"/>
  <c r="AZ78" i="49" s="1"/>
  <c r="R78" i="49"/>
  <c r="Y78" i="49"/>
  <c r="AA78" i="49"/>
  <c r="AE78" i="49" a="1"/>
  <c r="AE78" i="49" s="1"/>
  <c r="AD78" i="49" s="1"/>
  <c r="AC78" i="49" s="1"/>
  <c r="V78" i="49"/>
  <c r="AY78" i="49" s="1"/>
  <c r="S78" i="49"/>
  <c r="AB78" i="49"/>
  <c r="W78" i="49"/>
  <c r="U78" i="49"/>
  <c r="P78" i="49"/>
  <c r="AU50" i="50"/>
  <c r="AV22" i="50" s="1"/>
  <c r="AB50" i="50"/>
  <c r="AE50" i="50" a="1"/>
  <c r="AE50" i="50" s="1"/>
  <c r="AA50" i="50"/>
  <c r="S50" i="50"/>
  <c r="Q50" i="50"/>
  <c r="BA50" i="50" s="1"/>
  <c r="BB50" i="50" s="1"/>
  <c r="R50" i="50"/>
  <c r="V50" i="50"/>
  <c r="AY50" i="50" s="1"/>
  <c r="Z50" i="50"/>
  <c r="AZ50" i="50" s="1"/>
  <c r="Y50" i="50"/>
  <c r="U50" i="50"/>
  <c r="P50" i="50"/>
  <c r="W50" i="50"/>
  <c r="Y18" i="49"/>
  <c r="P18" i="49"/>
  <c r="R18" i="49"/>
  <c r="V18" i="49"/>
  <c r="AY18" i="49" s="1"/>
  <c r="AU18" i="49"/>
  <c r="AB18" i="49"/>
  <c r="S18" i="49"/>
  <c r="U18" i="49"/>
  <c r="W18" i="49"/>
  <c r="AA18" i="49"/>
  <c r="Q18" i="49"/>
  <c r="BA18" i="49" s="1"/>
  <c r="Z18" i="49"/>
  <c r="AZ18" i="49" s="1"/>
  <c r="U80" i="49"/>
  <c r="AE80" i="49" a="1"/>
  <c r="AE80" i="49" s="1"/>
  <c r="AD80" i="49" s="1"/>
  <c r="AC80" i="49" s="1"/>
  <c r="R80" i="49"/>
  <c r="V80" i="49"/>
  <c r="AY80" i="49" s="1"/>
  <c r="AA80" i="49"/>
  <c r="Y80" i="49"/>
  <c r="Z80" i="49"/>
  <c r="AZ80" i="49" s="1"/>
  <c r="P80" i="49"/>
  <c r="AB80" i="49"/>
  <c r="W80" i="49"/>
  <c r="S80" i="49"/>
  <c r="Q80" i="49"/>
  <c r="BA80" i="49" s="1"/>
  <c r="BB80" i="49" s="1"/>
  <c r="Q73" i="46"/>
  <c r="BA73" i="46" s="1"/>
  <c r="BB73" i="46" s="1"/>
  <c r="W73" i="46"/>
  <c r="P73" i="46"/>
  <c r="U73" i="46"/>
  <c r="AE73" i="46" a="1"/>
  <c r="AE73" i="46" s="1"/>
  <c r="AB73" i="46"/>
  <c r="R73" i="46"/>
  <c r="AA73" i="46"/>
  <c r="Y73" i="46"/>
  <c r="V73" i="46"/>
  <c r="AY73" i="46" s="1"/>
  <c r="Z73" i="46"/>
  <c r="AZ73" i="46" s="1"/>
  <c r="S73" i="46"/>
  <c r="Z81" i="49"/>
  <c r="AZ81" i="49" s="1"/>
  <c r="U81" i="49"/>
  <c r="AE81" i="49" a="1"/>
  <c r="AE81" i="49" s="1"/>
  <c r="AB81" i="49"/>
  <c r="W81" i="49"/>
  <c r="R81" i="49"/>
  <c r="P81" i="49"/>
  <c r="Q81" i="49"/>
  <c r="BA81" i="49" s="1"/>
  <c r="BB81" i="49" s="1"/>
  <c r="AA81" i="49"/>
  <c r="V81" i="49"/>
  <c r="AY81" i="49" s="1"/>
  <c r="S81" i="49"/>
  <c r="Y81" i="49"/>
  <c r="Z76" i="50"/>
  <c r="AZ76" i="50" s="1"/>
  <c r="R76" i="50"/>
  <c r="AA76" i="50"/>
  <c r="S76" i="50"/>
  <c r="Q76" i="50"/>
  <c r="BA76" i="50" s="1"/>
  <c r="AS76" i="50"/>
  <c r="AF76" i="50" s="1"/>
  <c r="AB76" i="50"/>
  <c r="P76" i="50"/>
  <c r="Y76" i="50"/>
  <c r="V76" i="50"/>
  <c r="AY76" i="50" s="1"/>
  <c r="W76" i="50"/>
  <c r="U76" i="50"/>
  <c r="D58" i="46"/>
  <c r="AW58" i="46" s="1"/>
  <c r="A58" i="46"/>
  <c r="S3" i="47"/>
  <c r="Z3" i="47"/>
  <c r="AZ3" i="47" s="1"/>
  <c r="Y3" i="47"/>
  <c r="V3" i="47"/>
  <c r="AY3" i="47" s="1"/>
  <c r="BB3" i="47" s="1"/>
  <c r="P3" i="47"/>
  <c r="AB3" i="47"/>
  <c r="R3" i="47"/>
  <c r="AA3" i="47"/>
  <c r="Q3" i="47"/>
  <c r="BA3" i="47" s="1"/>
  <c r="U3" i="47"/>
  <c r="AU3" i="47"/>
  <c r="AV124" i="47" s="1"/>
  <c r="A124" i="47" s="1"/>
  <c r="W3" i="47"/>
  <c r="D12" i="35"/>
  <c r="A12" i="35"/>
  <c r="D20" i="37"/>
  <c r="A20" i="37"/>
  <c r="V21" i="37"/>
  <c r="AY21" i="37" s="1"/>
  <c r="AA21" i="37"/>
  <c r="U21" i="37"/>
  <c r="Q21" i="37"/>
  <c r="BA21" i="37" s="1"/>
  <c r="S21" i="37"/>
  <c r="R21" i="37"/>
  <c r="Z21" i="37"/>
  <c r="AZ21" i="37" s="1"/>
  <c r="P21" i="37"/>
  <c r="Y21" i="37"/>
  <c r="AU21" i="37"/>
  <c r="AV125" i="37" s="1"/>
  <c r="W21" i="37"/>
  <c r="AB21" i="37"/>
  <c r="D14" i="33"/>
  <c r="A14" i="33"/>
  <c r="W4" i="43"/>
  <c r="V4" i="43"/>
  <c r="AY4" i="43" s="1"/>
  <c r="Y4" i="43"/>
  <c r="Q4" i="43"/>
  <c r="BA4" i="43" s="1"/>
  <c r="AB4" i="43"/>
  <c r="R4" i="43"/>
  <c r="AU4" i="43"/>
  <c r="Z4" i="43"/>
  <c r="AZ4" i="43" s="1"/>
  <c r="U4" i="43"/>
  <c r="P4" i="43"/>
  <c r="S4" i="43"/>
  <c r="AA4" i="43"/>
  <c r="Y36" i="43"/>
  <c r="Z36" i="43"/>
  <c r="AZ36" i="43" s="1"/>
  <c r="W36" i="43"/>
  <c r="V36" i="43"/>
  <c r="AY36" i="43" s="1"/>
  <c r="AB36" i="43"/>
  <c r="AU36" i="43"/>
  <c r="AA36" i="43"/>
  <c r="Q36" i="43"/>
  <c r="BA36" i="43" s="1"/>
  <c r="U36" i="43"/>
  <c r="P36" i="43"/>
  <c r="S36" i="43"/>
  <c r="R36" i="43"/>
  <c r="A73" i="33"/>
  <c r="D73" i="33"/>
  <c r="Z56" i="39"/>
  <c r="AZ56" i="39" s="1"/>
  <c r="AA56" i="39"/>
  <c r="Y56" i="39"/>
  <c r="S56" i="39"/>
  <c r="V56" i="39"/>
  <c r="AY56" i="39" s="1"/>
  <c r="W56" i="39"/>
  <c r="R56" i="39"/>
  <c r="AU56" i="39"/>
  <c r="AV119" i="39" s="1"/>
  <c r="P56" i="39"/>
  <c r="Q56" i="39"/>
  <c r="BA56" i="39" s="1"/>
  <c r="U56" i="39"/>
  <c r="AB56" i="39"/>
  <c r="AI18" i="40" a="1"/>
  <c r="AI18" i="40" s="1"/>
  <c r="AJ18" i="40" s="1"/>
  <c r="AK18" i="40" s="1"/>
  <c r="AI11" i="40" a="1"/>
  <c r="AI11" i="40" s="1"/>
  <c r="AJ11" i="40" s="1"/>
  <c r="AL11" i="40" s="1"/>
  <c r="AI28" i="40" a="1"/>
  <c r="AI28" i="40" s="1"/>
  <c r="AJ28" i="40" s="1"/>
  <c r="AL28" i="40" s="1"/>
  <c r="AI5" i="40" a="1"/>
  <c r="AI5" i="40" s="1"/>
  <c r="AJ5" i="40" s="1"/>
  <c r="AK5" i="40" s="1"/>
  <c r="AI10" i="40" a="1"/>
  <c r="AI10" i="40" s="1"/>
  <c r="AJ10" i="40" s="1"/>
  <c r="AL10" i="40" s="1"/>
  <c r="AI22" i="40" a="1"/>
  <c r="AI22" i="40" s="1"/>
  <c r="AJ22" i="40" s="1"/>
  <c r="AK22" i="40" s="1"/>
  <c r="AI13" i="40" a="1"/>
  <c r="AI13" i="40" s="1"/>
  <c r="AJ13" i="40" s="1"/>
  <c r="AL13" i="40" s="1"/>
  <c r="AI3" i="40" a="1"/>
  <c r="AI3" i="40" s="1"/>
  <c r="AJ3" i="40" s="1"/>
  <c r="AK3" i="40" s="1"/>
  <c r="AI20" i="40" a="1"/>
  <c r="AI20" i="40" s="1"/>
  <c r="AJ20" i="40" s="1"/>
  <c r="AK20" i="40" s="1"/>
  <c r="AI6" i="40" a="1"/>
  <c r="AI6" i="40" s="1"/>
  <c r="AJ6" i="40" s="1"/>
  <c r="AK6" i="40" s="1"/>
  <c r="AI2" i="40" a="1"/>
  <c r="AI2" i="40" s="1"/>
  <c r="AJ2" i="40" s="1"/>
  <c r="AK2" i="40" s="1"/>
  <c r="AI16" i="40" a="1"/>
  <c r="AI16" i="40" s="1"/>
  <c r="AJ16" i="40" s="1"/>
  <c r="AL16" i="40" s="1"/>
  <c r="AI33" i="40" a="1"/>
  <c r="AI33" i="40" s="1"/>
  <c r="AJ33" i="40" s="1"/>
  <c r="AL33" i="40" s="1"/>
  <c r="AI23" i="40" a="1"/>
  <c r="AI23" i="40" s="1"/>
  <c r="AJ23" i="40" s="1"/>
  <c r="AK23" i="40" s="1"/>
  <c r="AI14" i="40" a="1"/>
  <c r="AI14" i="40" s="1"/>
  <c r="AJ14" i="40" s="1"/>
  <c r="AL14" i="40" s="1"/>
  <c r="AI27" i="40" a="1"/>
  <c r="AI27" i="40" s="1"/>
  <c r="AJ27" i="40" s="1"/>
  <c r="AL27" i="40" s="1"/>
  <c r="V45" i="35"/>
  <c r="AY45" i="35" s="1"/>
  <c r="S45" i="35"/>
  <c r="W45" i="35"/>
  <c r="AU45" i="35"/>
  <c r="AV42" i="35" s="1"/>
  <c r="Y45" i="35"/>
  <c r="Z45" i="35"/>
  <c r="AZ45" i="35" s="1"/>
  <c r="P45" i="35"/>
  <c r="U45" i="35"/>
  <c r="AA45" i="35"/>
  <c r="Q45" i="35"/>
  <c r="BA45" i="35" s="1"/>
  <c r="BB45" i="35" s="1"/>
  <c r="AE45" i="35" a="1"/>
  <c r="AE45" i="35" s="1"/>
  <c r="AB45" i="35"/>
  <c r="R45" i="35"/>
  <c r="AI21" i="31" a="1"/>
  <c r="AI21" i="31" s="1"/>
  <c r="AJ21" i="31" s="1"/>
  <c r="AL21" i="31" s="1"/>
  <c r="AI22" i="31" a="1"/>
  <c r="AI22" i="31" s="1"/>
  <c r="AJ22" i="31" s="1"/>
  <c r="AL22" i="31" s="1"/>
  <c r="AI13" i="31" a="1"/>
  <c r="AI13" i="31" s="1"/>
  <c r="AJ13" i="31" s="1"/>
  <c r="AK13" i="31" s="1"/>
  <c r="AI23" i="31" a="1"/>
  <c r="AI23" i="31" s="1"/>
  <c r="AJ23" i="31" s="1"/>
  <c r="AL23" i="31" s="1"/>
  <c r="AI24" i="31" a="1"/>
  <c r="AI24" i="31" s="1"/>
  <c r="AJ24" i="31" s="1"/>
  <c r="AL24" i="31" s="1"/>
  <c r="AI18" i="31" a="1"/>
  <c r="AI18" i="31" s="1"/>
  <c r="AJ18" i="31" s="1"/>
  <c r="AL18" i="31" s="1"/>
  <c r="AI6" i="31" a="1"/>
  <c r="AI6" i="31" s="1"/>
  <c r="AJ6" i="31" s="1"/>
  <c r="AL6" i="31" s="1"/>
  <c r="AI17" i="31" a="1"/>
  <c r="AI17" i="31" s="1"/>
  <c r="AJ17" i="31" s="1"/>
  <c r="AK17" i="31" s="1"/>
  <c r="AI9" i="31" a="1"/>
  <c r="AI9" i="31" s="1"/>
  <c r="AJ9" i="31" s="1"/>
  <c r="AL9" i="31" s="1"/>
  <c r="AI12" i="31" a="1"/>
  <c r="AI12" i="31" s="1"/>
  <c r="AJ12" i="31" s="1"/>
  <c r="AK12" i="31" s="1"/>
  <c r="AI2" i="31" a="1"/>
  <c r="AI2" i="31" s="1"/>
  <c r="AJ2" i="31" s="1"/>
  <c r="AL2" i="31" s="1"/>
  <c r="AI4" i="31" a="1"/>
  <c r="AI4" i="31" s="1"/>
  <c r="AJ4" i="31" s="1"/>
  <c r="AL4" i="31" s="1"/>
  <c r="AI19" i="31" a="1"/>
  <c r="AI19" i="31" s="1"/>
  <c r="AJ19" i="31" s="1"/>
  <c r="AL19" i="31" s="1"/>
  <c r="AI10" i="31" a="1"/>
  <c r="AI10" i="31" s="1"/>
  <c r="AJ10" i="31" s="1"/>
  <c r="AK10" i="31" s="1"/>
  <c r="AI11" i="31" a="1"/>
  <c r="AI11" i="31" s="1"/>
  <c r="AJ11" i="31" s="1"/>
  <c r="AK11" i="31" s="1"/>
  <c r="AI32" i="31" a="1"/>
  <c r="AI32" i="31" s="1"/>
  <c r="AJ32" i="31" s="1"/>
  <c r="AK32" i="31" s="1"/>
  <c r="AI25" i="31" a="1"/>
  <c r="AI25" i="31" s="1"/>
  <c r="AJ25" i="31" s="1"/>
  <c r="AL25" i="31" s="1"/>
  <c r="AI26" i="31" a="1"/>
  <c r="AI26" i="31" s="1"/>
  <c r="AJ26" i="31" s="1"/>
  <c r="AK26" i="31" s="1"/>
  <c r="AI30" i="31" a="1"/>
  <c r="AI30" i="31" s="1"/>
  <c r="AJ30" i="31" s="1"/>
  <c r="AK30" i="31" s="1"/>
  <c r="AI27" i="31" a="1"/>
  <c r="AI27" i="31" s="1"/>
  <c r="AJ27" i="31" s="1"/>
  <c r="AK27" i="31" s="1"/>
  <c r="AI15" i="31" a="1"/>
  <c r="AI15" i="31" s="1"/>
  <c r="AJ15" i="31" s="1"/>
  <c r="AK15" i="31" s="1"/>
  <c r="AI8" i="31" a="1"/>
  <c r="AI8" i="31" s="1"/>
  <c r="AJ8" i="31" s="1"/>
  <c r="AL8" i="31" s="1"/>
  <c r="AI7" i="31" a="1"/>
  <c r="AI7" i="31" s="1"/>
  <c r="AJ7" i="31" s="1"/>
  <c r="AL7" i="31" s="1"/>
  <c r="AI3" i="31" a="1"/>
  <c r="AI3" i="31" s="1"/>
  <c r="AJ3" i="31" s="1"/>
  <c r="AL3" i="31" s="1"/>
  <c r="AI29" i="31" a="1"/>
  <c r="AI29" i="31" s="1"/>
  <c r="AJ29" i="31" s="1"/>
  <c r="AK29" i="31" s="1"/>
  <c r="AI16" i="31" a="1"/>
  <c r="AI16" i="31" s="1"/>
  <c r="AJ16" i="31" s="1"/>
  <c r="AK16" i="31" s="1"/>
  <c r="AI20" i="31" a="1"/>
  <c r="AI20" i="31" s="1"/>
  <c r="AJ20" i="31" s="1"/>
  <c r="AL20" i="31" s="1"/>
  <c r="P50" i="28"/>
  <c r="R50" i="28"/>
  <c r="Q50" i="28"/>
  <c r="BA50" i="28" s="1"/>
  <c r="Y50" i="28"/>
  <c r="V50" i="28"/>
  <c r="AY50" i="28" s="1"/>
  <c r="U50" i="28"/>
  <c r="AU50" i="28"/>
  <c r="AV75" i="28" s="1"/>
  <c r="D75" i="28" s="1"/>
  <c r="AB50" i="28"/>
  <c r="W50" i="28"/>
  <c r="S50" i="28"/>
  <c r="AA50" i="28"/>
  <c r="Z50" i="28"/>
  <c r="AZ50" i="28" s="1"/>
  <c r="P101" i="46"/>
  <c r="S101" i="46"/>
  <c r="AE101" i="46" a="1"/>
  <c r="AE101" i="46" s="1"/>
  <c r="AA101" i="46"/>
  <c r="AB101" i="46"/>
  <c r="W101" i="46"/>
  <c r="Q101" i="46"/>
  <c r="BA101" i="46" s="1"/>
  <c r="BB101" i="46" s="1"/>
  <c r="V101" i="46"/>
  <c r="AY101" i="46" s="1"/>
  <c r="R101" i="46"/>
  <c r="U101" i="46"/>
  <c r="Z101" i="46"/>
  <c r="AZ101" i="46" s="1"/>
  <c r="Y101" i="46"/>
  <c r="U40" i="35"/>
  <c r="Z40" i="35"/>
  <c r="AZ40" i="35" s="1"/>
  <c r="Y40" i="35"/>
  <c r="P40" i="35"/>
  <c r="W40" i="35"/>
  <c r="V40" i="35"/>
  <c r="AY40" i="35" s="1"/>
  <c r="S40" i="35"/>
  <c r="AB40" i="35"/>
  <c r="Q40" i="35"/>
  <c r="BA40" i="35" s="1"/>
  <c r="AU40" i="35"/>
  <c r="AV60" i="35" s="1"/>
  <c r="R40" i="35"/>
  <c r="AA40" i="35"/>
  <c r="D71" i="33"/>
  <c r="A71" i="33"/>
  <c r="A18" i="31"/>
  <c r="D18" i="31"/>
  <c r="A13" i="28"/>
  <c r="D13" i="28"/>
  <c r="Y22" i="30"/>
  <c r="Z22" i="30"/>
  <c r="AZ22" i="30" s="1"/>
  <c r="AU22" i="30"/>
  <c r="P22" i="30"/>
  <c r="S22" i="30"/>
  <c r="R22" i="30"/>
  <c r="AE22" i="30" a="1"/>
  <c r="AE22" i="30" s="1"/>
  <c r="Q22" i="30"/>
  <c r="BA22" i="30" s="1"/>
  <c r="BB22" i="30" s="1"/>
  <c r="AA22" i="30"/>
  <c r="W22" i="30"/>
  <c r="V22" i="30"/>
  <c r="AY22" i="30" s="1"/>
  <c r="U22" i="30"/>
  <c r="AB22" i="30"/>
  <c r="D4" i="28"/>
  <c r="A4" i="28"/>
  <c r="D47" i="12"/>
  <c r="A47" i="12"/>
  <c r="AB63" i="12"/>
  <c r="Y63" i="12"/>
  <c r="W63" i="12"/>
  <c r="R63" i="12"/>
  <c r="S63" i="12"/>
  <c r="AA63" i="12"/>
  <c r="V63" i="12"/>
  <c r="AY63" i="12" s="1"/>
  <c r="Q63" i="12"/>
  <c r="BA63" i="12" s="1"/>
  <c r="P63" i="12"/>
  <c r="U63" i="12"/>
  <c r="AU63" i="12"/>
  <c r="Z63" i="12"/>
  <c r="AZ63" i="12" s="1"/>
  <c r="D52" i="30"/>
  <c r="A52" i="30"/>
  <c r="A5" i="12"/>
  <c r="D5" i="12"/>
  <c r="P41" i="41"/>
  <c r="S41" i="41"/>
  <c r="AU41" i="41"/>
  <c r="V41" i="41"/>
  <c r="AY41" i="41" s="1"/>
  <c r="AB41" i="41"/>
  <c r="AA41" i="41"/>
  <c r="Y41" i="41"/>
  <c r="Z41" i="41"/>
  <c r="AZ41" i="41" s="1"/>
  <c r="R41" i="41"/>
  <c r="U41" i="41"/>
  <c r="W41" i="41"/>
  <c r="Q41" i="41"/>
  <c r="BA41" i="41" s="1"/>
  <c r="D57" i="31"/>
  <c r="A57" i="31"/>
  <c r="A12" i="30"/>
  <c r="D12" i="30"/>
  <c r="AU26" i="12"/>
  <c r="AV97" i="12" s="1"/>
  <c r="AY26" i="12"/>
  <c r="AZ26" i="12"/>
  <c r="BA26" i="12"/>
  <c r="A30" i="28"/>
  <c r="D30" i="28"/>
  <c r="AB101" i="12"/>
  <c r="U101" i="12"/>
  <c r="AE101" i="12" a="1"/>
  <c r="AE101" i="12" s="1"/>
  <c r="P101" i="12"/>
  <c r="R101" i="12"/>
  <c r="Z101" i="12"/>
  <c r="AZ101" i="12" s="1"/>
  <c r="Y101" i="12"/>
  <c r="W101" i="12"/>
  <c r="V101" i="12"/>
  <c r="AY101" i="12" s="1"/>
  <c r="Q101" i="12"/>
  <c r="BA101" i="12" s="1"/>
  <c r="BB101" i="12" s="1"/>
  <c r="S101" i="12"/>
  <c r="AA101" i="12"/>
  <c r="Y27" i="46"/>
  <c r="W27" i="46"/>
  <c r="R27" i="46"/>
  <c r="P27" i="46"/>
  <c r="AU27" i="46"/>
  <c r="AV47" i="46" s="1"/>
  <c r="AB27" i="46"/>
  <c r="S27" i="46"/>
  <c r="Z27" i="46"/>
  <c r="AZ27" i="46" s="1"/>
  <c r="AA27" i="46"/>
  <c r="U27" i="46"/>
  <c r="Q27" i="46"/>
  <c r="BA27" i="46" s="1"/>
  <c r="V27" i="46"/>
  <c r="AY27" i="46" s="1"/>
  <c r="R82" i="46"/>
  <c r="AA82" i="46"/>
  <c r="Y82" i="46"/>
  <c r="AE82" i="46" a="1"/>
  <c r="AE82" i="46" s="1"/>
  <c r="U82" i="46"/>
  <c r="Q82" i="46"/>
  <c r="BA82" i="46" s="1"/>
  <c r="BB82" i="46" s="1"/>
  <c r="V82" i="46"/>
  <c r="AY82" i="46" s="1"/>
  <c r="P82" i="46"/>
  <c r="S82" i="46"/>
  <c r="AB82" i="46"/>
  <c r="Z82" i="46"/>
  <c r="AZ82" i="46" s="1"/>
  <c r="W82" i="46"/>
  <c r="AI30" i="40" a="1"/>
  <c r="AI30" i="40" s="1"/>
  <c r="AJ30" i="40" s="1"/>
  <c r="AL30" i="40" s="1"/>
  <c r="AI12" i="40" a="1"/>
  <c r="AI12" i="40" s="1"/>
  <c r="AJ12" i="40" s="1"/>
  <c r="AL12" i="40" s="1"/>
  <c r="AI31" i="39" a="1"/>
  <c r="AI31" i="39" s="1"/>
  <c r="AJ31" i="39" s="1"/>
  <c r="AK31" i="39" s="1"/>
  <c r="AI14" i="39" a="1"/>
  <c r="AI14" i="39" s="1"/>
  <c r="AJ14" i="39" s="1"/>
  <c r="AK14" i="39" s="1"/>
  <c r="AI20" i="39" a="1"/>
  <c r="AI20" i="39" s="1"/>
  <c r="AJ20" i="39" s="1"/>
  <c r="AL20" i="39" s="1"/>
  <c r="AI3" i="39" a="1"/>
  <c r="AI3" i="39" s="1"/>
  <c r="AJ3" i="39" s="1"/>
  <c r="AL3" i="39" s="1"/>
  <c r="AI9" i="44" a="1"/>
  <c r="AI9" i="44" s="1"/>
  <c r="AJ9" i="44" s="1"/>
  <c r="AK9" i="44" s="1"/>
  <c r="AI13" i="44" a="1"/>
  <c r="AI13" i="44" s="1"/>
  <c r="AJ13" i="44" s="1"/>
  <c r="AL13" i="44" s="1"/>
  <c r="AI18" i="44" a="1"/>
  <c r="AI18" i="44" s="1"/>
  <c r="AJ18" i="44" s="1"/>
  <c r="AK18" i="44" s="1"/>
  <c r="AI15" i="44" a="1"/>
  <c r="AI15" i="44" s="1"/>
  <c r="AJ15" i="44" s="1"/>
  <c r="AL15" i="44" s="1"/>
  <c r="AI32" i="43" a="1"/>
  <c r="AI32" i="43" s="1"/>
  <c r="AJ32" i="43" s="1"/>
  <c r="AK32" i="43" s="1"/>
  <c r="AI3" i="43" a="1"/>
  <c r="AI3" i="43" s="1"/>
  <c r="AJ3" i="43" s="1"/>
  <c r="AL3" i="43" s="1"/>
  <c r="AI12" i="41" a="1"/>
  <c r="AI12" i="41" s="1"/>
  <c r="AJ12" i="41" s="1"/>
  <c r="AK12" i="41" s="1"/>
  <c r="AI5" i="31" a="1"/>
  <c r="AI5" i="31" s="1"/>
  <c r="AJ5" i="31" s="1"/>
  <c r="AL5" i="31" s="1"/>
  <c r="AI23" i="45" a="1"/>
  <c r="AI23" i="45" s="1"/>
  <c r="AJ23" i="45" s="1"/>
  <c r="AL23" i="45" s="1"/>
  <c r="AI18" i="45" a="1"/>
  <c r="AI18" i="45" s="1"/>
  <c r="AJ18" i="45" s="1"/>
  <c r="AL18" i="45" s="1"/>
  <c r="AI9" i="45" a="1"/>
  <c r="AI9" i="45" s="1"/>
  <c r="AJ9" i="45" s="1"/>
  <c r="AL9" i="45" s="1"/>
  <c r="AI25" i="45" a="1"/>
  <c r="AI25" i="45" s="1"/>
  <c r="AJ25" i="45" s="1"/>
  <c r="AL25" i="45" s="1"/>
  <c r="AI13" i="38" a="1"/>
  <c r="AI13" i="38" s="1"/>
  <c r="AJ13" i="38" s="1"/>
  <c r="AL13" i="38" s="1"/>
  <c r="AI3" i="38" a="1"/>
  <c r="AI3" i="38" s="1"/>
  <c r="AJ3" i="38" s="1"/>
  <c r="AK3" i="38" s="1"/>
  <c r="AI25" i="36" a="1"/>
  <c r="AI25" i="36" s="1"/>
  <c r="AJ25" i="36" s="1"/>
  <c r="AK25" i="36" s="1"/>
  <c r="AI31" i="35" a="1"/>
  <c r="AI31" i="35" s="1"/>
  <c r="AJ31" i="35" s="1"/>
  <c r="AK31" i="35" s="1"/>
  <c r="AI30" i="35" a="1"/>
  <c r="AI30" i="35" s="1"/>
  <c r="AJ30" i="35" s="1"/>
  <c r="AK30" i="35" s="1"/>
  <c r="S103" i="55"/>
  <c r="R103" i="55"/>
  <c r="Q103" i="55"/>
  <c r="BA103" i="55" s="1"/>
  <c r="AB103" i="55"/>
  <c r="Y103" i="55"/>
  <c r="AS103" i="55"/>
  <c r="AF103" i="55" s="1"/>
  <c r="Z103" i="55"/>
  <c r="AZ103" i="55" s="1"/>
  <c r="U103" i="55"/>
  <c r="W103" i="55"/>
  <c r="P103" i="55"/>
  <c r="V103" i="55"/>
  <c r="AY103" i="55" s="1"/>
  <c r="AA103" i="55"/>
  <c r="U105" i="57"/>
  <c r="AA105" i="57"/>
  <c r="Y105" i="57"/>
  <c r="R105" i="57"/>
  <c r="Q105" i="57"/>
  <c r="BA105" i="57" s="1"/>
  <c r="Z105" i="57"/>
  <c r="AZ105" i="57" s="1"/>
  <c r="P105" i="57"/>
  <c r="AB105" i="57"/>
  <c r="V105" i="57"/>
  <c r="AY105" i="57" s="1"/>
  <c r="AS105" i="57"/>
  <c r="AF105" i="57" s="1"/>
  <c r="S105" i="57"/>
  <c r="W105" i="57"/>
  <c r="AS78" i="54"/>
  <c r="AF78" i="54" s="1"/>
  <c r="Z78" i="54"/>
  <c r="AZ78" i="54" s="1"/>
  <c r="V78" i="54"/>
  <c r="AY78" i="54" s="1"/>
  <c r="U78" i="54"/>
  <c r="S78" i="54"/>
  <c r="AB78" i="54"/>
  <c r="Q78" i="54"/>
  <c r="BA78" i="54" s="1"/>
  <c r="Y78" i="54"/>
  <c r="P78" i="54"/>
  <c r="W78" i="54"/>
  <c r="AA78" i="54"/>
  <c r="R78" i="54"/>
  <c r="Z33" i="53"/>
  <c r="AZ33" i="53" s="1"/>
  <c r="AE33" i="53" a="1"/>
  <c r="AE33" i="53" s="1"/>
  <c r="V33" i="53"/>
  <c r="AY33" i="53" s="1"/>
  <c r="P33" i="53"/>
  <c r="R33" i="53"/>
  <c r="AB33" i="53"/>
  <c r="U33" i="53"/>
  <c r="Q33" i="53"/>
  <c r="BA33" i="53" s="1"/>
  <c r="BB33" i="53" s="1"/>
  <c r="S33" i="53"/>
  <c r="AA33" i="53"/>
  <c r="AU33" i="53"/>
  <c r="Y33" i="53"/>
  <c r="W33" i="53"/>
  <c r="V41" i="57"/>
  <c r="AY41" i="57" s="1"/>
  <c r="AB41" i="57"/>
  <c r="S41" i="57"/>
  <c r="AA41" i="57"/>
  <c r="R41" i="57"/>
  <c r="Q41" i="57"/>
  <c r="BA41" i="57" s="1"/>
  <c r="Y41" i="57"/>
  <c r="P41" i="57"/>
  <c r="AU41" i="57"/>
  <c r="AV70" i="57" s="1"/>
  <c r="W41" i="57"/>
  <c r="U41" i="57"/>
  <c r="Z41" i="57"/>
  <c r="AZ41" i="57" s="1"/>
  <c r="R104" i="56"/>
  <c r="Y104" i="56"/>
  <c r="V104" i="56"/>
  <c r="AY104" i="56" s="1"/>
  <c r="AB104" i="56"/>
  <c r="AE104" i="56" a="1"/>
  <c r="AE104" i="56" s="1"/>
  <c r="AD104" i="56" s="1"/>
  <c r="AC104" i="56" s="1"/>
  <c r="S104" i="56"/>
  <c r="AA104" i="56"/>
  <c r="Z104" i="56"/>
  <c r="AZ104" i="56" s="1"/>
  <c r="W104" i="56"/>
  <c r="Q104" i="56"/>
  <c r="BA104" i="56" s="1"/>
  <c r="BB104" i="56" s="1"/>
  <c r="P104" i="56"/>
  <c r="U104" i="56"/>
  <c r="Q66" i="55"/>
  <c r="BA66" i="55" s="1"/>
  <c r="Y66" i="55"/>
  <c r="AS66" i="55"/>
  <c r="AF66" i="55" s="1"/>
  <c r="AB66" i="55"/>
  <c r="P66" i="55"/>
  <c r="V66" i="55"/>
  <c r="AY66" i="55" s="1"/>
  <c r="BB66" i="55" s="1"/>
  <c r="W66" i="55"/>
  <c r="U66" i="55"/>
  <c r="Z66" i="55"/>
  <c r="AZ66" i="55" s="1"/>
  <c r="S66" i="55"/>
  <c r="AA66" i="55"/>
  <c r="R66" i="55"/>
  <c r="Y94" i="55"/>
  <c r="U94" i="55"/>
  <c r="V94" i="55"/>
  <c r="AY94" i="55" s="1"/>
  <c r="AE94" i="55" a="1"/>
  <c r="AE94" i="55" s="1"/>
  <c r="AD94" i="55" s="1"/>
  <c r="AC94" i="55" s="1"/>
  <c r="R94" i="55"/>
  <c r="AA94" i="55"/>
  <c r="AB94" i="55"/>
  <c r="Z94" i="55"/>
  <c r="AZ94" i="55" s="1"/>
  <c r="P94" i="55"/>
  <c r="Q94" i="55"/>
  <c r="BA94" i="55" s="1"/>
  <c r="BB94" i="55" s="1"/>
  <c r="W94" i="55"/>
  <c r="S94" i="55"/>
  <c r="Z81" i="52"/>
  <c r="AZ81" i="52" s="1"/>
  <c r="V81" i="52"/>
  <c r="AY81" i="52" s="1"/>
  <c r="AB81" i="52"/>
  <c r="U81" i="52"/>
  <c r="AS81" i="52"/>
  <c r="AF81" i="52" s="1"/>
  <c r="R81" i="52"/>
  <c r="S81" i="52"/>
  <c r="AA81" i="52"/>
  <c r="Q81" i="52"/>
  <c r="BA81" i="52" s="1"/>
  <c r="P81" i="52"/>
  <c r="W81" i="52"/>
  <c r="Y81" i="52"/>
  <c r="W121" i="53"/>
  <c r="P121" i="53"/>
  <c r="AS121" i="53"/>
  <c r="AF121" i="53" s="1"/>
  <c r="V121" i="53"/>
  <c r="AY121" i="53" s="1"/>
  <c r="S121" i="53"/>
  <c r="AB121" i="53"/>
  <c r="AA121" i="53"/>
  <c r="Z121" i="53"/>
  <c r="AZ121" i="53" s="1"/>
  <c r="R121" i="53"/>
  <c r="Q121" i="53"/>
  <c r="BA121" i="53" s="1"/>
  <c r="Y121" i="53"/>
  <c r="U121" i="53"/>
  <c r="V114" i="51"/>
  <c r="AY114" i="51" s="1"/>
  <c r="Z114" i="51"/>
  <c r="AZ114" i="51" s="1"/>
  <c r="P114" i="51"/>
  <c r="AS114" i="51"/>
  <c r="AF114" i="51" s="1"/>
  <c r="Y114" i="51"/>
  <c r="AA114" i="51"/>
  <c r="U114" i="51"/>
  <c r="AB114" i="51"/>
  <c r="R114" i="51"/>
  <c r="S114" i="51"/>
  <c r="W114" i="51"/>
  <c r="Q114" i="51"/>
  <c r="BA114" i="51" s="1"/>
  <c r="P11" i="57"/>
  <c r="AE11" i="57" a="1"/>
  <c r="AE11" i="57" s="1"/>
  <c r="AA11" i="57"/>
  <c r="V11" i="57"/>
  <c r="AY11" i="57" s="1"/>
  <c r="AU11" i="57"/>
  <c r="R11" i="57"/>
  <c r="U11" i="57"/>
  <c r="AB11" i="57"/>
  <c r="Q11" i="57"/>
  <c r="BA11" i="57" s="1"/>
  <c r="BB11" i="57" s="1"/>
  <c r="Y11" i="57"/>
  <c r="S11" i="57"/>
  <c r="Z11" i="57"/>
  <c r="AZ11" i="57" s="1"/>
  <c r="W11" i="57"/>
  <c r="U122" i="53"/>
  <c r="AE122" i="53" a="1"/>
  <c r="AE122" i="53" s="1"/>
  <c r="AD122" i="53" s="1"/>
  <c r="AC122" i="53" s="1"/>
  <c r="AB122" i="53"/>
  <c r="S122" i="53"/>
  <c r="R122" i="53"/>
  <c r="AA122" i="53"/>
  <c r="Y122" i="53"/>
  <c r="Z122" i="53"/>
  <c r="AZ122" i="53" s="1"/>
  <c r="V122" i="53"/>
  <c r="AY122" i="53" s="1"/>
  <c r="Q122" i="53"/>
  <c r="BA122" i="53" s="1"/>
  <c r="BB122" i="53" s="1"/>
  <c r="P122" i="53"/>
  <c r="W122" i="53"/>
  <c r="AE114" i="52" a="1"/>
  <c r="AE114" i="52" s="1"/>
  <c r="W114" i="52"/>
  <c r="V114" i="52"/>
  <c r="AY114" i="52" s="1"/>
  <c r="R114" i="52"/>
  <c r="Z114" i="52"/>
  <c r="AZ114" i="52" s="1"/>
  <c r="AB114" i="52"/>
  <c r="S114" i="52"/>
  <c r="U114" i="52"/>
  <c r="P114" i="52"/>
  <c r="Y114" i="52"/>
  <c r="Q114" i="52"/>
  <c r="BA114" i="52" s="1"/>
  <c r="BB114" i="52" s="1"/>
  <c r="AA114" i="52"/>
  <c r="U41" i="51"/>
  <c r="Y41" i="51"/>
  <c r="W41" i="51"/>
  <c r="S41" i="51"/>
  <c r="AB41" i="51"/>
  <c r="Z41" i="51"/>
  <c r="AZ41" i="51" s="1"/>
  <c r="P41" i="51"/>
  <c r="AA41" i="51"/>
  <c r="R41" i="51"/>
  <c r="Q41" i="51"/>
  <c r="BA41" i="51" s="1"/>
  <c r="AU41" i="51"/>
  <c r="AV48" i="51" s="1"/>
  <c r="V41" i="51"/>
  <c r="AY41" i="51" s="1"/>
  <c r="BB41" i="51" s="1"/>
  <c r="AS80" i="58"/>
  <c r="AF80" i="58" s="1"/>
  <c r="R80" i="58"/>
  <c r="AA80" i="58"/>
  <c r="Z80" i="58"/>
  <c r="AZ80" i="58" s="1"/>
  <c r="Y80" i="58"/>
  <c r="U80" i="58"/>
  <c r="W80" i="58"/>
  <c r="Q80" i="58"/>
  <c r="BA80" i="58" s="1"/>
  <c r="V80" i="58"/>
  <c r="AY80" i="58" s="1"/>
  <c r="P80" i="58"/>
  <c r="S80" i="58"/>
  <c r="AB80" i="58"/>
  <c r="Y127" i="51"/>
  <c r="R127" i="51"/>
  <c r="Q127" i="51"/>
  <c r="BA127" i="51" s="1"/>
  <c r="BB127" i="51" s="1"/>
  <c r="W127" i="51"/>
  <c r="AA127" i="51"/>
  <c r="AE127" i="51" a="1"/>
  <c r="AE127" i="51" s="1"/>
  <c r="U127" i="51"/>
  <c r="P127" i="51"/>
  <c r="Z127" i="51"/>
  <c r="AZ127" i="51" s="1"/>
  <c r="V127" i="51"/>
  <c r="AY127" i="51" s="1"/>
  <c r="S127" i="51"/>
  <c r="AB127" i="51"/>
  <c r="Q113" i="55"/>
  <c r="BA113" i="55" s="1"/>
  <c r="BB113" i="55" s="1"/>
  <c r="V113" i="55"/>
  <c r="AY113" i="55" s="1"/>
  <c r="AB113" i="55"/>
  <c r="Z113" i="55"/>
  <c r="AZ113" i="55" s="1"/>
  <c r="P113" i="55"/>
  <c r="Y113" i="55"/>
  <c r="S113" i="55"/>
  <c r="W113" i="55"/>
  <c r="U113" i="55"/>
  <c r="R113" i="55"/>
  <c r="AA113" i="55"/>
  <c r="AE113" i="55" a="1"/>
  <c r="AE113" i="55" s="1"/>
  <c r="P82" i="54"/>
  <c r="Q82" i="54"/>
  <c r="BA82" i="54" s="1"/>
  <c r="BB82" i="54" s="1"/>
  <c r="AE82" i="54" a="1"/>
  <c r="AE82" i="54" s="1"/>
  <c r="S82" i="54"/>
  <c r="V82" i="54"/>
  <c r="AY82" i="54" s="1"/>
  <c r="Z82" i="54"/>
  <c r="AZ82" i="54" s="1"/>
  <c r="W82" i="54"/>
  <c r="AB82" i="54"/>
  <c r="R82" i="54"/>
  <c r="Y82" i="54"/>
  <c r="U82" i="54"/>
  <c r="AA82" i="54"/>
  <c r="V129" i="54"/>
  <c r="AY129" i="54" s="1"/>
  <c r="P129" i="54"/>
  <c r="U129" i="54"/>
  <c r="AA129" i="54"/>
  <c r="S129" i="54"/>
  <c r="Z129" i="54"/>
  <c r="AZ129" i="54" s="1"/>
  <c r="BB129" i="54" s="1"/>
  <c r="AB129" i="54"/>
  <c r="Y129" i="54"/>
  <c r="AS129" i="54"/>
  <c r="AF129" i="54" s="1"/>
  <c r="R129" i="54"/>
  <c r="W129" i="54"/>
  <c r="Q129" i="54"/>
  <c r="BA129" i="54" s="1"/>
  <c r="Z47" i="55"/>
  <c r="AZ47" i="55" s="1"/>
  <c r="Q47" i="55"/>
  <c r="BA47" i="55" s="1"/>
  <c r="BB47" i="55" s="1"/>
  <c r="U47" i="55"/>
  <c r="AU47" i="55"/>
  <c r="AA47" i="55"/>
  <c r="S47" i="55"/>
  <c r="Y47" i="55"/>
  <c r="P47" i="55"/>
  <c r="V47" i="55"/>
  <c r="AY47" i="55" s="1"/>
  <c r="AE47" i="55" a="1"/>
  <c r="AE47" i="55" s="1"/>
  <c r="AB47" i="55"/>
  <c r="R47" i="55"/>
  <c r="W47" i="55"/>
  <c r="AE54" i="54" a="1"/>
  <c r="AE54" i="54" s="1"/>
  <c r="W54" i="54"/>
  <c r="AB54" i="54"/>
  <c r="V54" i="54"/>
  <c r="AY54" i="54" s="1"/>
  <c r="R54" i="54"/>
  <c r="AU54" i="54"/>
  <c r="U54" i="54"/>
  <c r="S54" i="54"/>
  <c r="Q54" i="54"/>
  <c r="BA54" i="54" s="1"/>
  <c r="BB54" i="54" s="1"/>
  <c r="P54" i="54"/>
  <c r="Z54" i="54"/>
  <c r="AZ54" i="54" s="1"/>
  <c r="AA54" i="54"/>
  <c r="Y54" i="54"/>
  <c r="AB25" i="56"/>
  <c r="V25" i="56"/>
  <c r="AY25" i="56" s="1"/>
  <c r="U25" i="56"/>
  <c r="S25" i="56"/>
  <c r="Z25" i="56"/>
  <c r="AZ25" i="56" s="1"/>
  <c r="Y25" i="56"/>
  <c r="W25" i="56"/>
  <c r="Q25" i="56"/>
  <c r="BA25" i="56" s="1"/>
  <c r="BB25" i="56" s="1"/>
  <c r="AA25" i="56"/>
  <c r="AU25" i="56"/>
  <c r="AV17" i="56" s="1"/>
  <c r="AE25" i="56" a="1"/>
  <c r="AE25" i="56" s="1"/>
  <c r="R25" i="56"/>
  <c r="P25" i="56"/>
  <c r="AE105" i="50" a="1"/>
  <c r="AE105" i="50" s="1"/>
  <c r="AD105" i="50" s="1"/>
  <c r="AC105" i="50" s="1"/>
  <c r="AB105" i="50"/>
  <c r="Q105" i="50"/>
  <c r="BA105" i="50" s="1"/>
  <c r="BB105" i="50" s="1"/>
  <c r="AA105" i="50"/>
  <c r="V105" i="50"/>
  <c r="AY105" i="50" s="1"/>
  <c r="Y105" i="50"/>
  <c r="P105" i="50"/>
  <c r="W105" i="50"/>
  <c r="Z105" i="50"/>
  <c r="AZ105" i="50" s="1"/>
  <c r="U105" i="50"/>
  <c r="S105" i="50"/>
  <c r="R105" i="50"/>
  <c r="AU35" i="48"/>
  <c r="Q35" i="48"/>
  <c r="BA35" i="48" s="1"/>
  <c r="BB35" i="48" s="1"/>
  <c r="Z35" i="48"/>
  <c r="AZ35" i="48" s="1"/>
  <c r="S35" i="48"/>
  <c r="W35" i="48"/>
  <c r="Y35" i="48"/>
  <c r="AE35" i="48" a="1"/>
  <c r="AE35" i="48" s="1"/>
  <c r="V35" i="48"/>
  <c r="AY35" i="48" s="1"/>
  <c r="U35" i="48"/>
  <c r="AA35" i="48"/>
  <c r="AB35" i="48"/>
  <c r="R35" i="48"/>
  <c r="P35" i="48"/>
  <c r="Y55" i="50"/>
  <c r="V55" i="50"/>
  <c r="AY55" i="50" s="1"/>
  <c r="W55" i="50"/>
  <c r="R55" i="50"/>
  <c r="U55" i="50"/>
  <c r="AB55" i="50"/>
  <c r="AU55" i="50"/>
  <c r="AE55" i="50" a="1"/>
  <c r="AE55" i="50" s="1"/>
  <c r="Q55" i="50"/>
  <c r="BA55" i="50" s="1"/>
  <c r="BB55" i="50" s="1"/>
  <c r="S55" i="50"/>
  <c r="AA55" i="50"/>
  <c r="Z55" i="50"/>
  <c r="AZ55" i="50" s="1"/>
  <c r="P55" i="50"/>
  <c r="W84" i="49"/>
  <c r="AA84" i="49"/>
  <c r="U84" i="49"/>
  <c r="P84" i="49"/>
  <c r="Z84" i="49"/>
  <c r="AZ84" i="49" s="1"/>
  <c r="R84" i="49"/>
  <c r="AS84" i="49"/>
  <c r="AF84" i="49" s="1"/>
  <c r="Y84" i="49"/>
  <c r="S84" i="49"/>
  <c r="AB84" i="49"/>
  <c r="Q84" i="49"/>
  <c r="BA84" i="49" s="1"/>
  <c r="V84" i="49"/>
  <c r="AY84" i="49" s="1"/>
  <c r="Z104" i="48"/>
  <c r="AZ104" i="48" s="1"/>
  <c r="V104" i="48"/>
  <c r="AY104" i="48" s="1"/>
  <c r="Q104" i="48"/>
  <c r="BA104" i="48" s="1"/>
  <c r="BB104" i="48" s="1"/>
  <c r="P104" i="48"/>
  <c r="Y104" i="48"/>
  <c r="AE104" i="48" a="1"/>
  <c r="AE104" i="48" s="1"/>
  <c r="U104" i="48"/>
  <c r="S104" i="48"/>
  <c r="AA104" i="48"/>
  <c r="AB104" i="48"/>
  <c r="W104" i="48"/>
  <c r="R104" i="48"/>
  <c r="W56" i="49"/>
  <c r="AB56" i="49"/>
  <c r="V56" i="49"/>
  <c r="AY56" i="49" s="1"/>
  <c r="AU56" i="49"/>
  <c r="AV115" i="49" s="1"/>
  <c r="Y56" i="49"/>
  <c r="R56" i="49"/>
  <c r="P56" i="49"/>
  <c r="Z56" i="49"/>
  <c r="AZ56" i="49" s="1"/>
  <c r="U56" i="49"/>
  <c r="S56" i="49"/>
  <c r="AA56" i="49"/>
  <c r="Q56" i="49"/>
  <c r="BA56" i="49" s="1"/>
  <c r="Z128" i="48"/>
  <c r="AZ128" i="48" s="1"/>
  <c r="R128" i="48"/>
  <c r="P128" i="48"/>
  <c r="Y128" i="48"/>
  <c r="AA128" i="48"/>
  <c r="AS128" i="48"/>
  <c r="AF128" i="48" s="1"/>
  <c r="W128" i="48"/>
  <c r="Q128" i="48"/>
  <c r="BA128" i="48" s="1"/>
  <c r="V128" i="48"/>
  <c r="AY128" i="48" s="1"/>
  <c r="U128" i="48"/>
  <c r="S128" i="48"/>
  <c r="AB128" i="48"/>
  <c r="Y82" i="50"/>
  <c r="P82" i="50"/>
  <c r="AB82" i="50"/>
  <c r="R82" i="50"/>
  <c r="W82" i="50"/>
  <c r="AA82" i="50"/>
  <c r="U82" i="50"/>
  <c r="Z82" i="50"/>
  <c r="AZ82" i="50" s="1"/>
  <c r="Q82" i="50"/>
  <c r="BA82" i="50" s="1"/>
  <c r="BB82" i="50" s="1"/>
  <c r="AE82" i="50" a="1"/>
  <c r="AE82" i="50" s="1"/>
  <c r="AD82" i="50" s="1"/>
  <c r="AC82" i="50" s="1"/>
  <c r="S82" i="50"/>
  <c r="V82" i="50"/>
  <c r="AY82" i="50" s="1"/>
  <c r="S65" i="49"/>
  <c r="R65" i="49"/>
  <c r="AB65" i="49"/>
  <c r="P65" i="49"/>
  <c r="AE65" i="49" a="1"/>
  <c r="AE65" i="49" s="1"/>
  <c r="Q65" i="49"/>
  <c r="BA65" i="49" s="1"/>
  <c r="BB65" i="49" s="1"/>
  <c r="V65" i="49"/>
  <c r="AY65" i="49" s="1"/>
  <c r="Y65" i="49"/>
  <c r="W65" i="49"/>
  <c r="Z65" i="49"/>
  <c r="AZ65" i="49" s="1"/>
  <c r="U65" i="49"/>
  <c r="AA65" i="49"/>
  <c r="S41" i="48"/>
  <c r="Z41" i="48"/>
  <c r="AZ41" i="48" s="1"/>
  <c r="AB41" i="48"/>
  <c r="W41" i="48"/>
  <c r="AA41" i="48"/>
  <c r="P41" i="48"/>
  <c r="Y41" i="48"/>
  <c r="AU41" i="48"/>
  <c r="V41" i="48"/>
  <c r="AY41" i="48" s="1"/>
  <c r="AE41" i="48" a="1"/>
  <c r="AE41" i="48" s="1"/>
  <c r="R41" i="48"/>
  <c r="Q41" i="48"/>
  <c r="BA41" i="48" s="1"/>
  <c r="BB41" i="48" s="1"/>
  <c r="U41" i="48"/>
  <c r="G58" i="46"/>
  <c r="V23" i="46"/>
  <c r="AY23" i="46" s="1"/>
  <c r="Q23" i="46"/>
  <c r="BA23" i="46" s="1"/>
  <c r="BB23" i="46" s="1"/>
  <c r="R23" i="46"/>
  <c r="U23" i="46"/>
  <c r="AA23" i="46"/>
  <c r="S23" i="46"/>
  <c r="AB23" i="46"/>
  <c r="Z23" i="46"/>
  <c r="AZ23" i="46" s="1"/>
  <c r="Y23" i="46"/>
  <c r="AE23" i="46" a="1"/>
  <c r="AE23" i="46" s="1"/>
  <c r="W23" i="46"/>
  <c r="P23" i="46"/>
  <c r="AU23" i="46"/>
  <c r="AI25" i="47" a="1"/>
  <c r="AI25" i="47" s="1"/>
  <c r="AJ25" i="47" s="1"/>
  <c r="AL25" i="47" s="1"/>
  <c r="AI20" i="47" a="1"/>
  <c r="AI20" i="47" s="1"/>
  <c r="AJ20" i="47" s="1"/>
  <c r="AL20" i="47" s="1"/>
  <c r="AI28" i="47" a="1"/>
  <c r="AI28" i="47" s="1"/>
  <c r="AJ28" i="47" s="1"/>
  <c r="AK28" i="47" s="1"/>
  <c r="AI14" i="47" a="1"/>
  <c r="AI14" i="47" s="1"/>
  <c r="AJ14" i="47" s="1"/>
  <c r="AK14" i="47" s="1"/>
  <c r="AI10" i="47" a="1"/>
  <c r="AI10" i="47" s="1"/>
  <c r="AJ10" i="47" s="1"/>
  <c r="AK10" i="47" s="1"/>
  <c r="AI12" i="47" a="1"/>
  <c r="AI12" i="47" s="1"/>
  <c r="AJ12" i="47" s="1"/>
  <c r="AK12" i="47" s="1"/>
  <c r="AI13" i="47" a="1"/>
  <c r="AI13" i="47" s="1"/>
  <c r="AJ13" i="47" s="1"/>
  <c r="AK13" i="47" s="1"/>
  <c r="AI17" i="47" a="1"/>
  <c r="AI17" i="47" s="1"/>
  <c r="AJ17" i="47" s="1"/>
  <c r="AK17" i="47" s="1"/>
  <c r="AI22" i="47" a="1"/>
  <c r="AI22" i="47" s="1"/>
  <c r="AJ22" i="47" s="1"/>
  <c r="AL22" i="47" s="1"/>
  <c r="AI9" i="47" a="1"/>
  <c r="AI9" i="47" s="1"/>
  <c r="AJ9" i="47" s="1"/>
  <c r="AL9" i="47" s="1"/>
  <c r="AI5" i="47" a="1"/>
  <c r="AI5" i="47" s="1"/>
  <c r="AJ5" i="47" s="1"/>
  <c r="AL5" i="47" s="1"/>
  <c r="AI4" i="47" a="1"/>
  <c r="AI4" i="47" s="1"/>
  <c r="AJ4" i="47" s="1"/>
  <c r="AL4" i="47" s="1"/>
  <c r="AI32" i="47" a="1"/>
  <c r="AI32" i="47" s="1"/>
  <c r="AJ32" i="47" s="1"/>
  <c r="AK32" i="47" s="1"/>
  <c r="AI26" i="47" a="1"/>
  <c r="AI26" i="47" s="1"/>
  <c r="AJ26" i="47" s="1"/>
  <c r="AK26" i="47" s="1"/>
  <c r="AI18" i="47" a="1"/>
  <c r="AI18" i="47" s="1"/>
  <c r="AJ18" i="47" s="1"/>
  <c r="AL18" i="47" s="1"/>
  <c r="AI3" i="47" a="1"/>
  <c r="AI3" i="47" s="1"/>
  <c r="AJ3" i="47" s="1"/>
  <c r="AL3" i="47" s="1"/>
  <c r="AI29" i="47" a="1"/>
  <c r="AI29" i="47" s="1"/>
  <c r="AJ29" i="47" s="1"/>
  <c r="AK29" i="47" s="1"/>
  <c r="AI31" i="47" a="1"/>
  <c r="AI31" i="47" s="1"/>
  <c r="AJ31" i="47" s="1"/>
  <c r="AK31" i="47" s="1"/>
  <c r="AI6" i="47" a="1"/>
  <c r="AI6" i="47" s="1"/>
  <c r="AJ6" i="47" s="1"/>
  <c r="AL6" i="47" s="1"/>
  <c r="AI15" i="47" a="1"/>
  <c r="AI15" i="47" s="1"/>
  <c r="AJ15" i="47" s="1"/>
  <c r="AK15" i="47" s="1"/>
  <c r="AI19" i="47" a="1"/>
  <c r="AI19" i="47" s="1"/>
  <c r="AJ19" i="47" s="1"/>
  <c r="AL19" i="47" s="1"/>
  <c r="AI33" i="47" a="1"/>
  <c r="AI33" i="47" s="1"/>
  <c r="AJ33" i="47" s="1"/>
  <c r="AK33" i="47" s="1"/>
  <c r="AI24" i="47" a="1"/>
  <c r="AI24" i="47" s="1"/>
  <c r="AJ24" i="47" s="1"/>
  <c r="AL24" i="47" s="1"/>
  <c r="AI30" i="47" a="1"/>
  <c r="AI30" i="47" s="1"/>
  <c r="AJ30" i="47" s="1"/>
  <c r="AK30" i="47" s="1"/>
  <c r="AI27" i="47" a="1"/>
  <c r="AI27" i="47" s="1"/>
  <c r="AJ27" i="47" s="1"/>
  <c r="AK27" i="47" s="1"/>
  <c r="AI2" i="47" a="1"/>
  <c r="AI2" i="47" s="1"/>
  <c r="AJ2" i="47" s="1"/>
  <c r="AL2" i="47" s="1"/>
  <c r="AI16" i="47" a="1"/>
  <c r="AI16" i="47" s="1"/>
  <c r="AJ16" i="47" s="1"/>
  <c r="AK16" i="47" s="1"/>
  <c r="AI8" i="47" a="1"/>
  <c r="AI8" i="47" s="1"/>
  <c r="AJ8" i="47" s="1"/>
  <c r="AL8" i="47" s="1"/>
  <c r="AI7" i="47" a="1"/>
  <c r="AI7" i="47" s="1"/>
  <c r="AJ7" i="47" s="1"/>
  <c r="AL7" i="47" s="1"/>
  <c r="AI23" i="47" a="1"/>
  <c r="AI23" i="47" s="1"/>
  <c r="AJ23" i="47" s="1"/>
  <c r="AL23" i="47" s="1"/>
  <c r="AI21" i="47" a="1"/>
  <c r="AI21" i="47" s="1"/>
  <c r="AJ21" i="47" s="1"/>
  <c r="AL21" i="47" s="1"/>
  <c r="AI11" i="47" a="1"/>
  <c r="AI11" i="47" s="1"/>
  <c r="AJ11" i="47" s="1"/>
  <c r="AK11" i="47" s="1"/>
  <c r="AU37" i="47"/>
  <c r="AV14" i="47" s="1"/>
  <c r="Q37" i="47"/>
  <c r="BA37" i="47" s="1"/>
  <c r="Z37" i="47"/>
  <c r="AZ37" i="47" s="1"/>
  <c r="P37" i="47"/>
  <c r="S37" i="47"/>
  <c r="R37" i="47"/>
  <c r="U37" i="47"/>
  <c r="AA37" i="47"/>
  <c r="Y37" i="47"/>
  <c r="AB37" i="47"/>
  <c r="W37" i="47"/>
  <c r="V37" i="47"/>
  <c r="AY37" i="47" s="1"/>
  <c r="Z40" i="45"/>
  <c r="AZ40" i="45" s="1"/>
  <c r="S40" i="45"/>
  <c r="V40" i="45"/>
  <c r="AY40" i="45" s="1"/>
  <c r="AB40" i="45"/>
  <c r="R40" i="45"/>
  <c r="U40" i="45"/>
  <c r="AA40" i="45"/>
  <c r="Y40" i="45"/>
  <c r="AU40" i="45"/>
  <c r="AV88" i="45" s="1"/>
  <c r="D88" i="45" s="1"/>
  <c r="W40" i="45"/>
  <c r="Q40" i="45"/>
  <c r="BA40" i="45" s="1"/>
  <c r="P40" i="45"/>
  <c r="R7" i="35"/>
  <c r="S7" i="35"/>
  <c r="Q7" i="35"/>
  <c r="BA7" i="35" s="1"/>
  <c r="P7" i="35"/>
  <c r="AU7" i="35"/>
  <c r="AV47" i="35" s="1"/>
  <c r="Z7" i="35"/>
  <c r="AZ7" i="35" s="1"/>
  <c r="Y7" i="35"/>
  <c r="V7" i="35"/>
  <c r="AY7" i="35" s="1"/>
  <c r="W7" i="35"/>
  <c r="U7" i="35"/>
  <c r="AB7" i="35"/>
  <c r="AA7" i="35"/>
  <c r="P75" i="46"/>
  <c r="W75" i="46"/>
  <c r="U75" i="46"/>
  <c r="S75" i="46"/>
  <c r="Y75" i="46"/>
  <c r="Q75" i="46"/>
  <c r="BA75" i="46" s="1"/>
  <c r="AB75" i="46"/>
  <c r="V75" i="46"/>
  <c r="AY75" i="46" s="1"/>
  <c r="AA75" i="46"/>
  <c r="R75" i="46"/>
  <c r="Z75" i="46"/>
  <c r="AZ75" i="46" s="1"/>
  <c r="Q71" i="46"/>
  <c r="BA71" i="46" s="1"/>
  <c r="BB71" i="46" s="1"/>
  <c r="S71" i="46"/>
  <c r="V71" i="46"/>
  <c r="AY71" i="46" s="1"/>
  <c r="AB71" i="46"/>
  <c r="P71" i="46"/>
  <c r="R71" i="46"/>
  <c r="U71" i="46"/>
  <c r="AA71" i="46"/>
  <c r="W71" i="46"/>
  <c r="Y71" i="46"/>
  <c r="Z71" i="46"/>
  <c r="AZ71" i="46" s="1"/>
  <c r="AE71" i="46" a="1"/>
  <c r="AE71" i="46" s="1"/>
  <c r="AU29" i="36"/>
  <c r="AV111" i="36" s="1"/>
  <c r="V29" i="36"/>
  <c r="AY29" i="36" s="1"/>
  <c r="Q29" i="36"/>
  <c r="BA29" i="36" s="1"/>
  <c r="Z29" i="36"/>
  <c r="AZ29" i="36" s="1"/>
  <c r="U29" i="36"/>
  <c r="W29" i="36"/>
  <c r="AA29" i="36"/>
  <c r="R29" i="36"/>
  <c r="AB29" i="36"/>
  <c r="Y29" i="36"/>
  <c r="P29" i="36"/>
  <c r="S29" i="36"/>
  <c r="U14" i="33"/>
  <c r="AA14" i="33"/>
  <c r="Q14" i="33"/>
  <c r="BA14" i="33" s="1"/>
  <c r="BB14" i="33" s="1"/>
  <c r="AU14" i="33"/>
  <c r="AV46" i="33" s="1"/>
  <c r="Z14" i="33"/>
  <c r="AZ14" i="33" s="1"/>
  <c r="R14" i="33"/>
  <c r="P14" i="33"/>
  <c r="W14" i="33"/>
  <c r="AE14" i="33" a="1"/>
  <c r="AE14" i="33" s="1"/>
  <c r="S14" i="33"/>
  <c r="V14" i="33"/>
  <c r="AY14" i="33" s="1"/>
  <c r="AB14" i="33"/>
  <c r="Y14" i="33"/>
  <c r="AA4" i="44"/>
  <c r="Z4" i="44"/>
  <c r="AZ4" i="44" s="1"/>
  <c r="W4" i="44"/>
  <c r="S4" i="44"/>
  <c r="AB4" i="44"/>
  <c r="AU4" i="44"/>
  <c r="V4" i="44"/>
  <c r="AY4" i="44" s="1"/>
  <c r="Q4" i="44"/>
  <c r="BA4" i="44" s="1"/>
  <c r="BB4" i="44" s="1"/>
  <c r="R4" i="44"/>
  <c r="P4" i="44"/>
  <c r="U4" i="44"/>
  <c r="AE4" i="44" a="1"/>
  <c r="AE4" i="44" s="1"/>
  <c r="Y4" i="44"/>
  <c r="Z54" i="45"/>
  <c r="AZ54" i="45" s="1"/>
  <c r="W54" i="45"/>
  <c r="V54" i="45"/>
  <c r="AY54" i="45" s="1"/>
  <c r="BB54" i="45" s="1"/>
  <c r="AA54" i="45"/>
  <c r="AU54" i="45"/>
  <c r="AV98" i="45" s="1"/>
  <c r="Y54" i="45"/>
  <c r="Q54" i="45"/>
  <c r="BA54" i="45" s="1"/>
  <c r="P54" i="45"/>
  <c r="U54" i="45"/>
  <c r="AB54" i="45"/>
  <c r="S54" i="45"/>
  <c r="R54" i="45"/>
  <c r="D87" i="35"/>
  <c r="A87" i="35"/>
  <c r="A50" i="28"/>
  <c r="BC50" i="28" s="1"/>
  <c r="D50" i="28"/>
  <c r="AI9" i="41" a="1"/>
  <c r="AI9" i="41" s="1"/>
  <c r="AJ9" i="41" s="1"/>
  <c r="AL9" i="41" s="1"/>
  <c r="AI6" i="41" a="1"/>
  <c r="AI6" i="41" s="1"/>
  <c r="AJ6" i="41" s="1"/>
  <c r="AL6" i="41" s="1"/>
  <c r="AI33" i="41" a="1"/>
  <c r="AI33" i="41" s="1"/>
  <c r="AJ33" i="41" s="1"/>
  <c r="AK33" i="41" s="1"/>
  <c r="AI17" i="41" a="1"/>
  <c r="AI17" i="41" s="1"/>
  <c r="AJ17" i="41" s="1"/>
  <c r="AK17" i="41" s="1"/>
  <c r="AI7" i="41" a="1"/>
  <c r="AI7" i="41" s="1"/>
  <c r="AJ7" i="41" s="1"/>
  <c r="AL7" i="41" s="1"/>
  <c r="AI4" i="41" a="1"/>
  <c r="AI4" i="41" s="1"/>
  <c r="AJ4" i="41" s="1"/>
  <c r="AL4" i="41" s="1"/>
  <c r="AI25" i="41" a="1"/>
  <c r="AI25" i="41" s="1"/>
  <c r="AJ25" i="41" s="1"/>
  <c r="AL25" i="41" s="1"/>
  <c r="AI11" i="41" a="1"/>
  <c r="AI11" i="41" s="1"/>
  <c r="AJ11" i="41" s="1"/>
  <c r="AK11" i="41" s="1"/>
  <c r="AI30" i="41" a="1"/>
  <c r="AI30" i="41" s="1"/>
  <c r="AJ30" i="41" s="1"/>
  <c r="AK30" i="41" s="1"/>
  <c r="AI27" i="41" a="1"/>
  <c r="AI27" i="41" s="1"/>
  <c r="AJ27" i="41" s="1"/>
  <c r="AK27" i="41" s="1"/>
  <c r="AI3" i="41" a="1"/>
  <c r="AI3" i="41" s="1"/>
  <c r="AJ3" i="41" s="1"/>
  <c r="AL3" i="41" s="1"/>
  <c r="AI5" i="41" a="1"/>
  <c r="AI5" i="41" s="1"/>
  <c r="AJ5" i="41" s="1"/>
  <c r="AL5" i="41" s="1"/>
  <c r="AI29" i="41" a="1"/>
  <c r="AI29" i="41" s="1"/>
  <c r="AJ29" i="41" s="1"/>
  <c r="AK29" i="41" s="1"/>
  <c r="AI22" i="41" a="1"/>
  <c r="AI22" i="41" s="1"/>
  <c r="AJ22" i="41" s="1"/>
  <c r="AL22" i="41" s="1"/>
  <c r="AI16" i="41" a="1"/>
  <c r="AI16" i="41" s="1"/>
  <c r="AJ16" i="41" s="1"/>
  <c r="AK16" i="41" s="1"/>
  <c r="AI28" i="41" a="1"/>
  <c r="AI28" i="41" s="1"/>
  <c r="AJ28" i="41" s="1"/>
  <c r="AK28" i="41" s="1"/>
  <c r="Y41" i="34"/>
  <c r="R41" i="34"/>
  <c r="W41" i="34"/>
  <c r="U41" i="34"/>
  <c r="P41" i="34"/>
  <c r="Q41" i="34"/>
  <c r="BA41" i="34" s="1"/>
  <c r="BB41" i="34" s="1"/>
  <c r="AB41" i="34"/>
  <c r="Z41" i="34"/>
  <c r="AZ41" i="34" s="1"/>
  <c r="AA41" i="34"/>
  <c r="V41" i="34"/>
  <c r="AY41" i="34" s="1"/>
  <c r="AE41" i="34" a="1"/>
  <c r="AE41" i="34" s="1"/>
  <c r="S41" i="34"/>
  <c r="AU41" i="34"/>
  <c r="S18" i="31"/>
  <c r="AB18" i="31"/>
  <c r="Y18" i="31"/>
  <c r="AU18" i="31"/>
  <c r="AV106" i="31" s="1"/>
  <c r="U18" i="31"/>
  <c r="P18" i="31"/>
  <c r="W18" i="31"/>
  <c r="R18" i="31"/>
  <c r="AA18" i="31"/>
  <c r="V18" i="31"/>
  <c r="AY18" i="31" s="1"/>
  <c r="Z18" i="31"/>
  <c r="AZ18" i="31" s="1"/>
  <c r="Q18" i="31"/>
  <c r="BA18" i="31" s="1"/>
  <c r="D18" i="28"/>
  <c r="A18" i="28"/>
  <c r="BC18" i="28" s="1"/>
  <c r="A43" i="32"/>
  <c r="D43" i="32"/>
  <c r="S9" i="28"/>
  <c r="W9" i="28"/>
  <c r="Z9" i="28"/>
  <c r="AZ9" i="28" s="1"/>
  <c r="U9" i="28"/>
  <c r="Y9" i="28"/>
  <c r="AB9" i="28"/>
  <c r="AA9" i="28"/>
  <c r="V9" i="28"/>
  <c r="AY9" i="28" s="1"/>
  <c r="AU9" i="28"/>
  <c r="AV101" i="28" s="1"/>
  <c r="R9" i="28"/>
  <c r="P9" i="28"/>
  <c r="Q9" i="28"/>
  <c r="BA9" i="28" s="1"/>
  <c r="D38" i="35"/>
  <c r="A38" i="35"/>
  <c r="D8" i="12"/>
  <c r="A8" i="12"/>
  <c r="R47" i="12"/>
  <c r="S47" i="12"/>
  <c r="AB47" i="12"/>
  <c r="Y47" i="12"/>
  <c r="Z47" i="12"/>
  <c r="AZ47" i="12" s="1"/>
  <c r="P47" i="12"/>
  <c r="U47" i="12"/>
  <c r="AA47" i="12"/>
  <c r="W47" i="12"/>
  <c r="Q47" i="12"/>
  <c r="BA47" i="12" s="1"/>
  <c r="V47" i="12"/>
  <c r="AY47" i="12" s="1"/>
  <c r="AU47" i="12"/>
  <c r="D63" i="12"/>
  <c r="A63" i="12"/>
  <c r="AS78" i="32"/>
  <c r="AF78" i="32" s="1"/>
  <c r="U78" i="32"/>
  <c r="P78" i="32"/>
  <c r="AA78" i="32"/>
  <c r="S78" i="32"/>
  <c r="Z78" i="32"/>
  <c r="AZ78" i="32" s="1"/>
  <c r="AB78" i="32"/>
  <c r="R78" i="32"/>
  <c r="Y78" i="32"/>
  <c r="Q78" i="32"/>
  <c r="BA78" i="32" s="1"/>
  <c r="V78" i="32"/>
  <c r="AY78" i="32" s="1"/>
  <c r="W78" i="32"/>
  <c r="AB52" i="30"/>
  <c r="AA52" i="30"/>
  <c r="Q52" i="30"/>
  <c r="BA52" i="30" s="1"/>
  <c r="BB52" i="30" s="1"/>
  <c r="Z52" i="30"/>
  <c r="AZ52" i="30" s="1"/>
  <c r="P52" i="30"/>
  <c r="Y52" i="30"/>
  <c r="AE52" i="30" a="1"/>
  <c r="AE52" i="30" s="1"/>
  <c r="V52" i="30"/>
  <c r="AY52" i="30" s="1"/>
  <c r="AU52" i="30"/>
  <c r="AV127" i="30" s="1"/>
  <c r="S52" i="30"/>
  <c r="R52" i="30"/>
  <c r="U52" i="30"/>
  <c r="W52" i="30"/>
  <c r="R113" i="12"/>
  <c r="V113" i="12"/>
  <c r="AY113" i="12" s="1"/>
  <c r="AA113" i="12"/>
  <c r="AS113" i="12"/>
  <c r="AF113" i="12" s="1"/>
  <c r="S113" i="12"/>
  <c r="W113" i="12"/>
  <c r="Q113" i="12"/>
  <c r="BA113" i="12" s="1"/>
  <c r="U113" i="12"/>
  <c r="Y113" i="12"/>
  <c r="AB113" i="12"/>
  <c r="P113" i="12"/>
  <c r="Z113" i="12"/>
  <c r="AZ113" i="12" s="1"/>
  <c r="Z49" i="41"/>
  <c r="AZ49" i="41" s="1"/>
  <c r="V49" i="41"/>
  <c r="AY49" i="41" s="1"/>
  <c r="Q49" i="41"/>
  <c r="BA49" i="41" s="1"/>
  <c r="BB49" i="41" s="1"/>
  <c r="R49" i="41"/>
  <c r="P49" i="41"/>
  <c r="AU49" i="41"/>
  <c r="AV21" i="41" s="1"/>
  <c r="S49" i="41"/>
  <c r="AE49" i="41" a="1"/>
  <c r="AE49" i="41" s="1"/>
  <c r="Y49" i="41"/>
  <c r="AB49" i="41"/>
  <c r="W49" i="41"/>
  <c r="U49" i="41"/>
  <c r="AA49" i="41"/>
  <c r="D64" i="31"/>
  <c r="A64" i="31"/>
  <c r="A33" i="12"/>
  <c r="D33" i="12"/>
  <c r="A101" i="12"/>
  <c r="D101" i="12"/>
  <c r="D13" i="12"/>
  <c r="A13" i="12"/>
  <c r="Z26" i="46"/>
  <c r="AZ26" i="46" s="1"/>
  <c r="S26" i="46"/>
  <c r="W26" i="46"/>
  <c r="AA26" i="46"/>
  <c r="U26" i="46"/>
  <c r="Q26" i="46"/>
  <c r="BA26" i="46" s="1"/>
  <c r="V26" i="46"/>
  <c r="AY26" i="46" s="1"/>
  <c r="Y26" i="46"/>
  <c r="R26" i="46"/>
  <c r="P26" i="46"/>
  <c r="AU26" i="46"/>
  <c r="AB26" i="46"/>
  <c r="AU42" i="46"/>
  <c r="Y42" i="46"/>
  <c r="W42" i="46"/>
  <c r="P42" i="46"/>
  <c r="S42" i="46"/>
  <c r="V42" i="46"/>
  <c r="AY42" i="46" s="1"/>
  <c r="BB42" i="46" s="1"/>
  <c r="AA42" i="46"/>
  <c r="R42" i="46"/>
  <c r="Q42" i="46"/>
  <c r="BA42" i="46" s="1"/>
  <c r="AB42" i="46"/>
  <c r="Z42" i="46"/>
  <c r="AZ42" i="46" s="1"/>
  <c r="U42" i="46"/>
  <c r="R89" i="46"/>
  <c r="S89" i="46"/>
  <c r="P89" i="46"/>
  <c r="Q89" i="46"/>
  <c r="BA89" i="46" s="1"/>
  <c r="BB89" i="46" s="1"/>
  <c r="AE89" i="46" a="1"/>
  <c r="AE89" i="46" s="1"/>
  <c r="AB89" i="46"/>
  <c r="U89" i="46"/>
  <c r="AA89" i="46"/>
  <c r="W89" i="46"/>
  <c r="Y89" i="46"/>
  <c r="V89" i="46"/>
  <c r="AY89" i="46" s="1"/>
  <c r="Z89" i="46"/>
  <c r="AZ89" i="46" s="1"/>
  <c r="AI8" i="40" a="1"/>
  <c r="AI8" i="40" s="1"/>
  <c r="AJ8" i="40" s="1"/>
  <c r="AK8" i="40" s="1"/>
  <c r="AI25" i="40" a="1"/>
  <c r="AI25" i="40" s="1"/>
  <c r="AJ25" i="40" s="1"/>
  <c r="AK25" i="40" s="1"/>
  <c r="AI16" i="39" a="1"/>
  <c r="AI16" i="39" s="1"/>
  <c r="AJ16" i="39" s="1"/>
  <c r="AK16" i="39" s="1"/>
  <c r="AI32" i="39" a="1"/>
  <c r="AI32" i="39" s="1"/>
  <c r="AJ32" i="39" s="1"/>
  <c r="AK32" i="39" s="1"/>
  <c r="AI27" i="39" a="1"/>
  <c r="AI27" i="39" s="1"/>
  <c r="AJ27" i="39" s="1"/>
  <c r="AK27" i="39" s="1"/>
  <c r="AI30" i="44" a="1"/>
  <c r="AI30" i="44" s="1"/>
  <c r="AJ30" i="44" s="1"/>
  <c r="AL30" i="44" s="1"/>
  <c r="AI14" i="44" a="1"/>
  <c r="AI14" i="44" s="1"/>
  <c r="AJ14" i="44" s="1"/>
  <c r="AL14" i="44" s="1"/>
  <c r="AI6" i="44" a="1"/>
  <c r="AI6" i="44" s="1"/>
  <c r="AJ6" i="44" s="1"/>
  <c r="AK6" i="44" s="1"/>
  <c r="AI12" i="44" a="1"/>
  <c r="AI12" i="44" s="1"/>
  <c r="AJ12" i="44" s="1"/>
  <c r="AL12" i="44" s="1"/>
  <c r="AI25" i="43" a="1"/>
  <c r="AI25" i="43" s="1"/>
  <c r="AJ25" i="43" s="1"/>
  <c r="AL25" i="43" s="1"/>
  <c r="AI6" i="43" a="1"/>
  <c r="AI6" i="43" s="1"/>
  <c r="AJ6" i="43" s="1"/>
  <c r="AL6" i="43" s="1"/>
  <c r="AI31" i="41" a="1"/>
  <c r="AI31" i="41" s="1"/>
  <c r="AJ31" i="41" s="1"/>
  <c r="AK31" i="41" s="1"/>
  <c r="AI18" i="41" a="1"/>
  <c r="AI18" i="41" s="1"/>
  <c r="AJ18" i="41" s="1"/>
  <c r="AL18" i="41" s="1"/>
  <c r="AI31" i="31" a="1"/>
  <c r="AI31" i="31" s="1"/>
  <c r="AJ31" i="31" s="1"/>
  <c r="AK31" i="31" s="1"/>
  <c r="AI14" i="45" a="1"/>
  <c r="AI14" i="45" s="1"/>
  <c r="AJ14" i="45" s="1"/>
  <c r="AK14" i="45" s="1"/>
  <c r="AI33" i="45" a="1"/>
  <c r="AI33" i="45" s="1"/>
  <c r="AJ33" i="45" s="1"/>
  <c r="AK33" i="45" s="1"/>
  <c r="AI24" i="45" a="1"/>
  <c r="AI24" i="45" s="1"/>
  <c r="AJ24" i="45" s="1"/>
  <c r="AL24" i="45" s="1"/>
  <c r="AI10" i="45" a="1"/>
  <c r="AI10" i="45" s="1"/>
  <c r="AJ10" i="45" s="1"/>
  <c r="AK10" i="45" s="1"/>
  <c r="AI14" i="38" a="1"/>
  <c r="AI14" i="38" s="1"/>
  <c r="AJ14" i="38" s="1"/>
  <c r="AL14" i="38" s="1"/>
  <c r="AI24" i="38" a="1"/>
  <c r="AI24" i="38" s="1"/>
  <c r="AJ24" i="38" s="1"/>
  <c r="AK24" i="38" s="1"/>
  <c r="AI13" i="36" a="1"/>
  <c r="AI13" i="36" s="1"/>
  <c r="AJ13" i="36" s="1"/>
  <c r="AL13" i="36" s="1"/>
  <c r="AI16" i="35" a="1"/>
  <c r="AI16" i="35" s="1"/>
  <c r="AJ16" i="35" s="1"/>
  <c r="AK16" i="35" s="1"/>
  <c r="AI14" i="35" a="1"/>
  <c r="AI14" i="35" s="1"/>
  <c r="AJ14" i="35" s="1"/>
  <c r="AK14" i="35" s="1"/>
  <c r="AE65" i="55" a="1"/>
  <c r="AE65" i="55" s="1"/>
  <c r="P65" i="55"/>
  <c r="U65" i="55"/>
  <c r="R65" i="55"/>
  <c r="Q65" i="55"/>
  <c r="BA65" i="55" s="1"/>
  <c r="BB65" i="55" s="1"/>
  <c r="AA65" i="55"/>
  <c r="Y65" i="55"/>
  <c r="S65" i="55"/>
  <c r="W65" i="55"/>
  <c r="Z65" i="55"/>
  <c r="AZ65" i="55" s="1"/>
  <c r="V65" i="55"/>
  <c r="AY65" i="55" s="1"/>
  <c r="AB65" i="55"/>
  <c r="U126" i="58"/>
  <c r="AB126" i="58"/>
  <c r="AS126" i="58"/>
  <c r="AF126" i="58" s="1"/>
  <c r="R126" i="58"/>
  <c r="AA126" i="58"/>
  <c r="Q126" i="58"/>
  <c r="BA126" i="58" s="1"/>
  <c r="Z126" i="58"/>
  <c r="AZ126" i="58" s="1"/>
  <c r="S126" i="58"/>
  <c r="Y126" i="58"/>
  <c r="W126" i="58"/>
  <c r="V126" i="58"/>
  <c r="AY126" i="58" s="1"/>
  <c r="P126" i="58"/>
  <c r="P18" i="58"/>
  <c r="AU18" i="58"/>
  <c r="AV3" i="58" s="1"/>
  <c r="AE18" i="58" a="1"/>
  <c r="AE18" i="58" s="1"/>
  <c r="U18" i="58"/>
  <c r="V18" i="58"/>
  <c r="AY18" i="58" s="1"/>
  <c r="Q18" i="58"/>
  <c r="BA18" i="58" s="1"/>
  <c r="BB18" i="58" s="1"/>
  <c r="AB18" i="58"/>
  <c r="S18" i="58"/>
  <c r="R18" i="58"/>
  <c r="AA18" i="58"/>
  <c r="W18" i="58"/>
  <c r="Z18" i="58"/>
  <c r="AZ18" i="58" s="1"/>
  <c r="Y18" i="58"/>
  <c r="S121" i="57"/>
  <c r="AB121" i="57"/>
  <c r="R121" i="57"/>
  <c r="AA121" i="57"/>
  <c r="Y121" i="57"/>
  <c r="Z121" i="57"/>
  <c r="AZ121" i="57" s="1"/>
  <c r="P121" i="57"/>
  <c r="AS121" i="57"/>
  <c r="AF121" i="57" s="1"/>
  <c r="V121" i="57"/>
  <c r="AY121" i="57" s="1"/>
  <c r="W121" i="57"/>
  <c r="Q121" i="57"/>
  <c r="BA121" i="57" s="1"/>
  <c r="U121" i="57"/>
  <c r="Y82" i="55"/>
  <c r="AS82" i="55"/>
  <c r="AF82" i="55" s="1"/>
  <c r="W82" i="55"/>
  <c r="R82" i="55"/>
  <c r="Z82" i="55"/>
  <c r="AZ82" i="55" s="1"/>
  <c r="S82" i="55"/>
  <c r="U82" i="55"/>
  <c r="AA82" i="55"/>
  <c r="Q82" i="55"/>
  <c r="BA82" i="55" s="1"/>
  <c r="V82" i="55"/>
  <c r="AY82" i="55" s="1"/>
  <c r="P82" i="55"/>
  <c r="AB82" i="55"/>
  <c r="AA90" i="57"/>
  <c r="Y90" i="57"/>
  <c r="AB90" i="57"/>
  <c r="Q90" i="57"/>
  <c r="BA90" i="57" s="1"/>
  <c r="BB90" i="57" s="1"/>
  <c r="W90" i="57"/>
  <c r="AE90" i="57" a="1"/>
  <c r="AE90" i="57" s="1"/>
  <c r="S90" i="57"/>
  <c r="V90" i="57"/>
  <c r="AY90" i="57" s="1"/>
  <c r="P90" i="57"/>
  <c r="Z90" i="57"/>
  <c r="AZ90" i="57" s="1"/>
  <c r="U90" i="57"/>
  <c r="R90" i="57"/>
  <c r="Q101" i="56"/>
  <c r="BA101" i="56" s="1"/>
  <c r="BB101" i="56" s="1"/>
  <c r="Y101" i="56"/>
  <c r="AE101" i="56" a="1"/>
  <c r="AE101" i="56" s="1"/>
  <c r="AD101" i="56" s="1"/>
  <c r="AC101" i="56" s="1"/>
  <c r="U101" i="56"/>
  <c r="S101" i="56"/>
  <c r="AA101" i="56"/>
  <c r="Z101" i="56"/>
  <c r="AZ101" i="56" s="1"/>
  <c r="AB101" i="56"/>
  <c r="V101" i="56"/>
  <c r="AY101" i="56" s="1"/>
  <c r="W101" i="56"/>
  <c r="R101" i="56"/>
  <c r="P101" i="56"/>
  <c r="Y110" i="55"/>
  <c r="Z110" i="55"/>
  <c r="AZ110" i="55" s="1"/>
  <c r="AA110" i="55"/>
  <c r="P110" i="55"/>
  <c r="S110" i="55"/>
  <c r="AB110" i="55"/>
  <c r="Q110" i="55"/>
  <c r="BA110" i="55" s="1"/>
  <c r="BB110" i="55" s="1"/>
  <c r="R110" i="55"/>
  <c r="AE110" i="55" a="1"/>
  <c r="AE110" i="55" s="1"/>
  <c r="AD110" i="55" s="1"/>
  <c r="AC110" i="55" s="1"/>
  <c r="W110" i="55"/>
  <c r="V110" i="55"/>
  <c r="AY110" i="55" s="1"/>
  <c r="U110" i="55"/>
  <c r="Y120" i="53"/>
  <c r="AA120" i="53"/>
  <c r="W120" i="53"/>
  <c r="P120" i="53"/>
  <c r="U120" i="53"/>
  <c r="AS120" i="53"/>
  <c r="AF120" i="53" s="1"/>
  <c r="V120" i="53"/>
  <c r="AY120" i="53" s="1"/>
  <c r="AB120" i="53"/>
  <c r="Z120" i="53"/>
  <c r="AZ120" i="53" s="1"/>
  <c r="Q120" i="53"/>
  <c r="BA120" i="53" s="1"/>
  <c r="S120" i="53"/>
  <c r="R120" i="53"/>
  <c r="V70" i="52"/>
  <c r="AY70" i="52" s="1"/>
  <c r="Q70" i="52"/>
  <c r="BA70" i="52" s="1"/>
  <c r="BB70" i="52" s="1"/>
  <c r="R70" i="52"/>
  <c r="U70" i="52"/>
  <c r="AE70" i="52" a="1"/>
  <c r="AE70" i="52" s="1"/>
  <c r="AD70" i="52" s="1"/>
  <c r="AC70" i="52" s="1"/>
  <c r="S70" i="52"/>
  <c r="Z70" i="52"/>
  <c r="AZ70" i="52" s="1"/>
  <c r="AA70" i="52"/>
  <c r="AB70" i="52"/>
  <c r="P70" i="52"/>
  <c r="Y70" i="52"/>
  <c r="W70" i="52"/>
  <c r="W42" i="54"/>
  <c r="S42" i="54"/>
  <c r="Y42" i="54"/>
  <c r="P42" i="54"/>
  <c r="Q42" i="54"/>
  <c r="BA42" i="54" s="1"/>
  <c r="AU42" i="54"/>
  <c r="AV38" i="54" s="1"/>
  <c r="AA42" i="54"/>
  <c r="R42" i="54"/>
  <c r="AB42" i="54"/>
  <c r="V42" i="54"/>
  <c r="AY42" i="54" s="1"/>
  <c r="U42" i="54"/>
  <c r="Z42" i="54"/>
  <c r="AZ42" i="54" s="1"/>
  <c r="W110" i="48"/>
  <c r="Z110" i="48"/>
  <c r="AZ110" i="48" s="1"/>
  <c r="V110" i="48"/>
  <c r="AY110" i="48" s="1"/>
  <c r="P110" i="48"/>
  <c r="S110" i="48"/>
  <c r="U110" i="48"/>
  <c r="AS110" i="48"/>
  <c r="AF110" i="48" s="1"/>
  <c r="Q110" i="48"/>
  <c r="BA110" i="48" s="1"/>
  <c r="AB110" i="48"/>
  <c r="AA110" i="48"/>
  <c r="Y110" i="48"/>
  <c r="R110" i="48"/>
  <c r="Q14" i="54"/>
  <c r="BA14" i="54" s="1"/>
  <c r="AU14" i="54"/>
  <c r="AV16" i="54" s="1"/>
  <c r="Z14" i="54"/>
  <c r="AZ14" i="54" s="1"/>
  <c r="W14" i="54"/>
  <c r="AB14" i="54"/>
  <c r="U14" i="54"/>
  <c r="P14" i="54"/>
  <c r="V14" i="54"/>
  <c r="AY14" i="54" s="1"/>
  <c r="Y14" i="54"/>
  <c r="S14" i="54"/>
  <c r="R14" i="54"/>
  <c r="AA14" i="54"/>
  <c r="W87" i="54"/>
  <c r="U87" i="54"/>
  <c r="Z87" i="54"/>
  <c r="AZ87" i="54" s="1"/>
  <c r="AE87" i="54" a="1"/>
  <c r="AE87" i="54" s="1"/>
  <c r="AD87" i="54" s="1"/>
  <c r="AC87" i="54" s="1"/>
  <c r="V87" i="54"/>
  <c r="AY87" i="54" s="1"/>
  <c r="S87" i="54"/>
  <c r="AB87" i="54"/>
  <c r="P87" i="54"/>
  <c r="Y87" i="54"/>
  <c r="R87" i="54"/>
  <c r="Q87" i="54"/>
  <c r="BA87" i="54" s="1"/>
  <c r="BB87" i="54" s="1"/>
  <c r="AA87" i="54"/>
  <c r="AA61" i="57"/>
  <c r="P61" i="57"/>
  <c r="AU61" i="57"/>
  <c r="Y61" i="57"/>
  <c r="W61" i="57"/>
  <c r="AE61" i="57" a="1"/>
  <c r="AE61" i="57" s="1"/>
  <c r="S61" i="57"/>
  <c r="U61" i="57"/>
  <c r="Q61" i="57"/>
  <c r="BA61" i="57" s="1"/>
  <c r="BB61" i="57" s="1"/>
  <c r="Z61" i="57"/>
  <c r="AZ61" i="57" s="1"/>
  <c r="AB61" i="57"/>
  <c r="V61" i="57"/>
  <c r="AY61" i="57" s="1"/>
  <c r="R61" i="57"/>
  <c r="W8" i="54"/>
  <c r="AB8" i="54"/>
  <c r="AE8" i="54" a="1"/>
  <c r="AE8" i="54" s="1"/>
  <c r="R8" i="54"/>
  <c r="V8" i="54"/>
  <c r="AY8" i="54" s="1"/>
  <c r="P8" i="54"/>
  <c r="U8" i="54"/>
  <c r="AU8" i="54"/>
  <c r="AV30" i="54" s="1"/>
  <c r="AA8" i="54"/>
  <c r="S8" i="54"/>
  <c r="Q8" i="54"/>
  <c r="BA8" i="54" s="1"/>
  <c r="BB8" i="54" s="1"/>
  <c r="Z8" i="54"/>
  <c r="AZ8" i="54" s="1"/>
  <c r="Y8" i="54"/>
  <c r="AA21" i="53"/>
  <c r="P21" i="53"/>
  <c r="U21" i="53"/>
  <c r="R21" i="53"/>
  <c r="AU21" i="53"/>
  <c r="W21" i="53"/>
  <c r="Z21" i="53"/>
  <c r="AZ21" i="53" s="1"/>
  <c r="V21" i="53"/>
  <c r="AY21" i="53" s="1"/>
  <c r="Q21" i="53"/>
  <c r="BA21" i="53" s="1"/>
  <c r="Y21" i="53"/>
  <c r="AB21" i="53"/>
  <c r="S21" i="53"/>
  <c r="S95" i="51"/>
  <c r="AB95" i="51"/>
  <c r="P95" i="51"/>
  <c r="R95" i="51"/>
  <c r="Z95" i="51"/>
  <c r="AZ95" i="51" s="1"/>
  <c r="Q95" i="51"/>
  <c r="BA95" i="51" s="1"/>
  <c r="BB95" i="51" s="1"/>
  <c r="U95" i="51"/>
  <c r="AA95" i="51"/>
  <c r="AE95" i="51" a="1"/>
  <c r="AE95" i="51" s="1"/>
  <c r="AD95" i="51" s="1"/>
  <c r="AC95" i="51" s="1"/>
  <c r="W95" i="51"/>
  <c r="Y95" i="51"/>
  <c r="V95" i="51"/>
  <c r="AY95" i="51" s="1"/>
  <c r="AB10" i="50"/>
  <c r="R10" i="50"/>
  <c r="AA10" i="50"/>
  <c r="Q10" i="50"/>
  <c r="BA10" i="50" s="1"/>
  <c r="Z10" i="50"/>
  <c r="AZ10" i="50" s="1"/>
  <c r="P10" i="50"/>
  <c r="S10" i="50"/>
  <c r="U10" i="50"/>
  <c r="V10" i="50"/>
  <c r="AY10" i="50" s="1"/>
  <c r="AU10" i="50"/>
  <c r="Y10" i="50"/>
  <c r="W10" i="50"/>
  <c r="S117" i="56"/>
  <c r="W117" i="56"/>
  <c r="AE117" i="56" a="1"/>
  <c r="AE117" i="56" s="1"/>
  <c r="R117" i="56"/>
  <c r="Y117" i="56"/>
  <c r="U117" i="56"/>
  <c r="V117" i="56"/>
  <c r="AY117" i="56" s="1"/>
  <c r="Q117" i="56"/>
  <c r="BA117" i="56" s="1"/>
  <c r="BB117" i="56" s="1"/>
  <c r="AA117" i="56"/>
  <c r="Z117" i="56"/>
  <c r="AZ117" i="56" s="1"/>
  <c r="P117" i="56"/>
  <c r="AB117" i="56"/>
  <c r="W80" i="55"/>
  <c r="V80" i="55"/>
  <c r="AY80" i="55" s="1"/>
  <c r="S80" i="55"/>
  <c r="AE80" i="55" a="1"/>
  <c r="AE80" i="55" s="1"/>
  <c r="U80" i="55"/>
  <c r="Q80" i="55"/>
  <c r="BA80" i="55" s="1"/>
  <c r="BB80" i="55" s="1"/>
  <c r="AB80" i="55"/>
  <c r="R80" i="55"/>
  <c r="AA80" i="55"/>
  <c r="Y80" i="55"/>
  <c r="P80" i="55"/>
  <c r="Z80" i="55"/>
  <c r="AZ80" i="55" s="1"/>
  <c r="R22" i="53"/>
  <c r="Y22" i="53"/>
  <c r="S22" i="53"/>
  <c r="Q22" i="53"/>
  <c r="BA22" i="53" s="1"/>
  <c r="AU22" i="53"/>
  <c r="AB22" i="53"/>
  <c r="W22" i="53"/>
  <c r="P22" i="53"/>
  <c r="AA22" i="53"/>
  <c r="U22" i="53"/>
  <c r="V22" i="53"/>
  <c r="AY22" i="53" s="1"/>
  <c r="Z22" i="53"/>
  <c r="AZ22" i="53" s="1"/>
  <c r="AB126" i="52"/>
  <c r="V126" i="52"/>
  <c r="AY126" i="52" s="1"/>
  <c r="U126" i="52"/>
  <c r="AS126" i="52"/>
  <c r="AF126" i="52" s="1"/>
  <c r="R126" i="52"/>
  <c r="P126" i="52"/>
  <c r="AA126" i="52"/>
  <c r="W126" i="52"/>
  <c r="S126" i="52"/>
  <c r="Q126" i="52"/>
  <c r="BA126" i="52" s="1"/>
  <c r="Z126" i="52"/>
  <c r="AZ126" i="52" s="1"/>
  <c r="Y126" i="52"/>
  <c r="AU28" i="52"/>
  <c r="AV39" i="52" s="1"/>
  <c r="AB28" i="52"/>
  <c r="Z28" i="52"/>
  <c r="AZ28" i="52" s="1"/>
  <c r="P28" i="52"/>
  <c r="W28" i="52"/>
  <c r="S28" i="52"/>
  <c r="R28" i="52"/>
  <c r="U28" i="52"/>
  <c r="Y28" i="52"/>
  <c r="Q28" i="52"/>
  <c r="BA28" i="52" s="1"/>
  <c r="V28" i="52"/>
  <c r="AY28" i="52" s="1"/>
  <c r="BB28" i="52" s="1"/>
  <c r="AA28" i="52"/>
  <c r="R118" i="51"/>
  <c r="AB118" i="51"/>
  <c r="Q118" i="51"/>
  <c r="BA118" i="51" s="1"/>
  <c r="AA118" i="51"/>
  <c r="Z118" i="51"/>
  <c r="AZ118" i="51" s="1"/>
  <c r="P118" i="51"/>
  <c r="Y118" i="51"/>
  <c r="U118" i="51"/>
  <c r="AS118" i="51"/>
  <c r="AF118" i="51" s="1"/>
  <c r="W118" i="51"/>
  <c r="S118" i="51"/>
  <c r="V118" i="51"/>
  <c r="AY118" i="51" s="1"/>
  <c r="Q53" i="54"/>
  <c r="BA53" i="54" s="1"/>
  <c r="BB53" i="54" s="1"/>
  <c r="V53" i="54"/>
  <c r="AY53" i="54" s="1"/>
  <c r="R53" i="54"/>
  <c r="S53" i="54"/>
  <c r="Z53" i="54"/>
  <c r="AZ53" i="54" s="1"/>
  <c r="P53" i="54"/>
  <c r="AB53" i="54"/>
  <c r="Y53" i="54"/>
  <c r="AA53" i="54"/>
  <c r="W53" i="54"/>
  <c r="U53" i="54"/>
  <c r="AE53" i="54" a="1"/>
  <c r="AE53" i="54" s="1"/>
  <c r="AU53" i="54"/>
  <c r="AU23" i="53"/>
  <c r="AV96" i="53" s="1"/>
  <c r="AA23" i="53"/>
  <c r="W23" i="53"/>
  <c r="AB23" i="53"/>
  <c r="R23" i="53"/>
  <c r="V23" i="53"/>
  <c r="AY23" i="53" s="1"/>
  <c r="Z23" i="53"/>
  <c r="AZ23" i="53" s="1"/>
  <c r="Q23" i="53"/>
  <c r="BA23" i="53" s="1"/>
  <c r="U23" i="53"/>
  <c r="P23" i="53"/>
  <c r="Y23" i="53"/>
  <c r="S23" i="53"/>
  <c r="Z119" i="57"/>
  <c r="AZ119" i="57" s="1"/>
  <c r="Y119" i="57"/>
  <c r="W119" i="57"/>
  <c r="V119" i="57"/>
  <c r="AY119" i="57" s="1"/>
  <c r="R119" i="57"/>
  <c r="AS119" i="57"/>
  <c r="AF119" i="57" s="1"/>
  <c r="U119" i="57"/>
  <c r="P119" i="57"/>
  <c r="AA119" i="57"/>
  <c r="S119" i="57"/>
  <c r="Q119" i="57"/>
  <c r="BA119" i="57" s="1"/>
  <c r="AB119" i="57"/>
  <c r="AA91" i="56"/>
  <c r="W91" i="56"/>
  <c r="AB91" i="56"/>
  <c r="Q91" i="56"/>
  <c r="BA91" i="56" s="1"/>
  <c r="S91" i="56"/>
  <c r="Z91" i="56"/>
  <c r="AZ91" i="56" s="1"/>
  <c r="BB91" i="56" s="1"/>
  <c r="R91" i="56"/>
  <c r="P91" i="56"/>
  <c r="Y91" i="56"/>
  <c r="U91" i="56"/>
  <c r="V91" i="56"/>
  <c r="AY91" i="56" s="1"/>
  <c r="AS91" i="56"/>
  <c r="AF91" i="56" s="1"/>
  <c r="AI31" i="59" a="1"/>
  <c r="AI31" i="59" s="1"/>
  <c r="AJ31" i="59" s="1"/>
  <c r="AK31" i="59" s="1"/>
  <c r="AI2" i="59" a="1"/>
  <c r="AI2" i="59" s="1"/>
  <c r="AJ2" i="59" s="1"/>
  <c r="AL2" i="59" s="1"/>
  <c r="AI30" i="59" a="1"/>
  <c r="AI30" i="59" s="1"/>
  <c r="AJ30" i="59" s="1"/>
  <c r="AK30" i="59" s="1"/>
  <c r="AI10" i="59" a="1"/>
  <c r="AI10" i="59" s="1"/>
  <c r="AJ10" i="59" s="1"/>
  <c r="AK10" i="59" s="1"/>
  <c r="AI26" i="59" a="1"/>
  <c r="AI26" i="59" s="1"/>
  <c r="AJ26" i="59" s="1"/>
  <c r="AK26" i="59" s="1"/>
  <c r="AI27" i="59" a="1"/>
  <c r="AI27" i="59" s="1"/>
  <c r="AJ27" i="59" s="1"/>
  <c r="AK27" i="59" s="1"/>
  <c r="AI5" i="59" a="1"/>
  <c r="AI5" i="59" s="1"/>
  <c r="AJ5" i="59" s="1"/>
  <c r="AL5" i="59" s="1"/>
  <c r="AI33" i="59" a="1"/>
  <c r="AI33" i="59" s="1"/>
  <c r="AJ33" i="59" s="1"/>
  <c r="AK33" i="59" s="1"/>
  <c r="AI21" i="59" a="1"/>
  <c r="AI21" i="59" s="1"/>
  <c r="AJ21" i="59" s="1"/>
  <c r="AL21" i="59" s="1"/>
  <c r="AI15" i="59" a="1"/>
  <c r="AI15" i="59" s="1"/>
  <c r="AJ15" i="59" s="1"/>
  <c r="AK15" i="59" s="1"/>
  <c r="AI24" i="59" a="1"/>
  <c r="AI24" i="59" s="1"/>
  <c r="AJ24" i="59" s="1"/>
  <c r="AL24" i="59" s="1"/>
  <c r="AI28" i="59" a="1"/>
  <c r="AI28" i="59" s="1"/>
  <c r="AJ28" i="59" s="1"/>
  <c r="AK28" i="59" s="1"/>
  <c r="AI22" i="59" a="1"/>
  <c r="AI22" i="59" s="1"/>
  <c r="AJ22" i="59" s="1"/>
  <c r="AL22" i="59" s="1"/>
  <c r="AI32" i="59" a="1"/>
  <c r="AI32" i="59" s="1"/>
  <c r="AJ32" i="59" s="1"/>
  <c r="AK32" i="59" s="1"/>
  <c r="AI29" i="59" a="1"/>
  <c r="AI29" i="59" s="1"/>
  <c r="AJ29" i="59" s="1"/>
  <c r="AK29" i="59" s="1"/>
  <c r="AI7" i="59" a="1"/>
  <c r="AI7" i="59" s="1"/>
  <c r="AJ7" i="59" s="1"/>
  <c r="AL7" i="59" s="1"/>
  <c r="AI25" i="59" a="1"/>
  <c r="AI25" i="59" s="1"/>
  <c r="AJ25" i="59" s="1"/>
  <c r="AL25" i="59" s="1"/>
  <c r="AI9" i="59" a="1"/>
  <c r="AI9" i="59" s="1"/>
  <c r="AJ9" i="59" s="1"/>
  <c r="AL9" i="59" s="1"/>
  <c r="AI23" i="59" a="1"/>
  <c r="AI23" i="59" s="1"/>
  <c r="AJ23" i="59" s="1"/>
  <c r="AL23" i="59" s="1"/>
  <c r="AI17" i="59" a="1"/>
  <c r="AI17" i="59" s="1"/>
  <c r="AJ17" i="59" s="1"/>
  <c r="AK17" i="59" s="1"/>
  <c r="AI18" i="59" a="1"/>
  <c r="AI18" i="59" s="1"/>
  <c r="AJ18" i="59" s="1"/>
  <c r="AL18" i="59" s="1"/>
  <c r="AI19" i="59" a="1"/>
  <c r="AI19" i="59" s="1"/>
  <c r="AJ19" i="59" s="1"/>
  <c r="AL19" i="59" s="1"/>
  <c r="AI16" i="59" a="1"/>
  <c r="AI16" i="59" s="1"/>
  <c r="AJ16" i="59" s="1"/>
  <c r="AK16" i="59" s="1"/>
  <c r="AI4" i="59" a="1"/>
  <c r="AI4" i="59" s="1"/>
  <c r="AJ4" i="59" s="1"/>
  <c r="AL4" i="59" s="1"/>
  <c r="AI11" i="59" a="1"/>
  <c r="AI11" i="59" s="1"/>
  <c r="AJ11" i="59" s="1"/>
  <c r="AK11" i="59" s="1"/>
  <c r="AI14" i="59" a="1"/>
  <c r="AI14" i="59" s="1"/>
  <c r="AJ14" i="59" s="1"/>
  <c r="AK14" i="59" s="1"/>
  <c r="AI3" i="59" a="1"/>
  <c r="AI3" i="59" s="1"/>
  <c r="AJ3" i="59" s="1"/>
  <c r="AL3" i="59" s="1"/>
  <c r="AI6" i="59" a="1"/>
  <c r="AI6" i="59" s="1"/>
  <c r="AJ6" i="59" s="1"/>
  <c r="AL6" i="59" s="1"/>
  <c r="AI20" i="59" a="1"/>
  <c r="AI20" i="59" s="1"/>
  <c r="AJ20" i="59" s="1"/>
  <c r="AL20" i="59" s="1"/>
  <c r="AI12" i="59" a="1"/>
  <c r="AI12" i="59" s="1"/>
  <c r="AJ12" i="59" s="1"/>
  <c r="AK12" i="59" s="1"/>
  <c r="AI13" i="59" a="1"/>
  <c r="AI13" i="59" s="1"/>
  <c r="AJ13" i="59" s="1"/>
  <c r="AK13" i="59" s="1"/>
  <c r="AI8" i="59" a="1"/>
  <c r="AI8" i="59" s="1"/>
  <c r="AJ8" i="59" s="1"/>
  <c r="AL8" i="59" s="1"/>
  <c r="V33" i="55"/>
  <c r="AY33" i="55" s="1"/>
  <c r="Z33" i="55"/>
  <c r="AZ33" i="55" s="1"/>
  <c r="U33" i="55"/>
  <c r="P33" i="55"/>
  <c r="AE33" i="55" a="1"/>
  <c r="AE33" i="55" s="1"/>
  <c r="AU33" i="55"/>
  <c r="Y33" i="55"/>
  <c r="S33" i="55"/>
  <c r="W33" i="55"/>
  <c r="R33" i="55"/>
  <c r="AB33" i="55"/>
  <c r="AA33" i="55"/>
  <c r="Q33" i="55"/>
  <c r="BA33" i="55" s="1"/>
  <c r="BB33" i="55" s="1"/>
  <c r="AA106" i="49"/>
  <c r="V106" i="49"/>
  <c r="AY106" i="49" s="1"/>
  <c r="Q106" i="49"/>
  <c r="BA106" i="49" s="1"/>
  <c r="BB106" i="49" s="1"/>
  <c r="AE106" i="49" a="1"/>
  <c r="AE106" i="49" s="1"/>
  <c r="R106" i="49"/>
  <c r="AB106" i="49"/>
  <c r="Z106" i="49"/>
  <c r="AZ106" i="49" s="1"/>
  <c r="P106" i="49"/>
  <c r="S106" i="49"/>
  <c r="Y106" i="49"/>
  <c r="W106" i="49"/>
  <c r="U106" i="49"/>
  <c r="AA126" i="48"/>
  <c r="Z126" i="48"/>
  <c r="AZ126" i="48" s="1"/>
  <c r="S126" i="48"/>
  <c r="P126" i="48"/>
  <c r="R126" i="48"/>
  <c r="Y126" i="48"/>
  <c r="Q126" i="48"/>
  <c r="BA126" i="48" s="1"/>
  <c r="W126" i="48"/>
  <c r="V126" i="48"/>
  <c r="AY126" i="48" s="1"/>
  <c r="U126" i="48"/>
  <c r="AS126" i="48"/>
  <c r="AF126" i="48" s="1"/>
  <c r="AB126" i="48"/>
  <c r="P109" i="51"/>
  <c r="AB109" i="51"/>
  <c r="Y109" i="51"/>
  <c r="Z109" i="51"/>
  <c r="AZ109" i="51" s="1"/>
  <c r="AE109" i="51" a="1"/>
  <c r="AE109" i="51" s="1"/>
  <c r="AD109" i="51" s="1"/>
  <c r="AC109" i="51" s="1"/>
  <c r="W109" i="51"/>
  <c r="V109" i="51"/>
  <c r="AY109" i="51" s="1"/>
  <c r="R109" i="51"/>
  <c r="Q109" i="51"/>
  <c r="BA109" i="51" s="1"/>
  <c r="BB109" i="51" s="1"/>
  <c r="S109" i="51"/>
  <c r="AA109" i="51"/>
  <c r="U109" i="51"/>
  <c r="Y94" i="49"/>
  <c r="AE94" i="49" a="1"/>
  <c r="AE94" i="49" s="1"/>
  <c r="AD94" i="49" s="1"/>
  <c r="AC94" i="49" s="1"/>
  <c r="W94" i="49"/>
  <c r="R94" i="49"/>
  <c r="AA94" i="49"/>
  <c r="P94" i="49"/>
  <c r="Q94" i="49"/>
  <c r="BA94" i="49" s="1"/>
  <c r="BB94" i="49" s="1"/>
  <c r="AB94" i="49"/>
  <c r="Z94" i="49"/>
  <c r="AZ94" i="49" s="1"/>
  <c r="U94" i="49"/>
  <c r="S94" i="49"/>
  <c r="V94" i="49"/>
  <c r="AY94" i="49" s="1"/>
  <c r="U46" i="48"/>
  <c r="AB46" i="48"/>
  <c r="Y46" i="48"/>
  <c r="S46" i="48"/>
  <c r="Q46" i="48"/>
  <c r="BA46" i="48" s="1"/>
  <c r="W46" i="48"/>
  <c r="R46" i="48"/>
  <c r="AA46" i="48"/>
  <c r="AU46" i="48"/>
  <c r="Z46" i="48"/>
  <c r="AZ46" i="48" s="1"/>
  <c r="P46" i="48"/>
  <c r="V46" i="48"/>
  <c r="AY46" i="48" s="1"/>
  <c r="AA66" i="51"/>
  <c r="W66" i="51"/>
  <c r="V66" i="51"/>
  <c r="AY66" i="51" s="1"/>
  <c r="U66" i="51"/>
  <c r="S66" i="51"/>
  <c r="AB66" i="51"/>
  <c r="AS66" i="51"/>
  <c r="AF66" i="51" s="1"/>
  <c r="Z66" i="51"/>
  <c r="AZ66" i="51" s="1"/>
  <c r="Y66" i="51"/>
  <c r="R66" i="51"/>
  <c r="Q66" i="51"/>
  <c r="BA66" i="51" s="1"/>
  <c r="P66" i="51"/>
  <c r="S37" i="50"/>
  <c r="AU37" i="50"/>
  <c r="AV83" i="50" s="1"/>
  <c r="U37" i="50"/>
  <c r="P37" i="50"/>
  <c r="W37" i="50"/>
  <c r="AE37" i="50" a="1"/>
  <c r="AE37" i="50" s="1"/>
  <c r="Y37" i="50"/>
  <c r="AA37" i="50"/>
  <c r="AB37" i="50"/>
  <c r="V37" i="50"/>
  <c r="AY37" i="50" s="1"/>
  <c r="R37" i="50"/>
  <c r="Q37" i="50"/>
  <c r="BA37" i="50" s="1"/>
  <c r="BB37" i="50" s="1"/>
  <c r="Z37" i="50"/>
  <c r="AZ37" i="50" s="1"/>
  <c r="Q88" i="49"/>
  <c r="BA88" i="49" s="1"/>
  <c r="U88" i="49"/>
  <c r="AA88" i="49"/>
  <c r="Z88" i="49"/>
  <c r="AZ88" i="49" s="1"/>
  <c r="W88" i="49"/>
  <c r="P88" i="49"/>
  <c r="Y88" i="49"/>
  <c r="S88" i="49"/>
  <c r="AB88" i="49"/>
  <c r="AS88" i="49"/>
  <c r="AF88" i="49" s="1"/>
  <c r="R88" i="49"/>
  <c r="V88" i="49"/>
  <c r="AY88" i="49" s="1"/>
  <c r="Q111" i="49"/>
  <c r="BA111" i="49" s="1"/>
  <c r="BB111" i="49" s="1"/>
  <c r="P111" i="49"/>
  <c r="W111" i="49"/>
  <c r="AA111" i="49"/>
  <c r="AB111" i="49"/>
  <c r="V111" i="49"/>
  <c r="AY111" i="49" s="1"/>
  <c r="Z111" i="49"/>
  <c r="AZ111" i="49" s="1"/>
  <c r="S111" i="49"/>
  <c r="Y111" i="49"/>
  <c r="U111" i="49"/>
  <c r="R111" i="49"/>
  <c r="AE111" i="49" a="1"/>
  <c r="AE111" i="49" s="1"/>
  <c r="AD111" i="49" s="1"/>
  <c r="AC111" i="49" s="1"/>
  <c r="AA126" i="46"/>
  <c r="Z126" i="46"/>
  <c r="AZ126" i="46" s="1"/>
  <c r="P126" i="46"/>
  <c r="W126" i="46"/>
  <c r="R126" i="46"/>
  <c r="V126" i="46"/>
  <c r="AY126" i="46" s="1"/>
  <c r="U126" i="46"/>
  <c r="Q126" i="46"/>
  <c r="BA126" i="46" s="1"/>
  <c r="AB126" i="46"/>
  <c r="S126" i="46"/>
  <c r="Y126" i="46"/>
  <c r="D28" i="44"/>
  <c r="A28" i="44"/>
  <c r="AB86" i="46"/>
  <c r="AA86" i="46"/>
  <c r="U86" i="46"/>
  <c r="V86" i="46"/>
  <c r="AY86" i="46" s="1"/>
  <c r="R86" i="46"/>
  <c r="AE86" i="46" a="1"/>
  <c r="AE86" i="46" s="1"/>
  <c r="Z86" i="46"/>
  <c r="AZ86" i="46" s="1"/>
  <c r="W86" i="46"/>
  <c r="Y86" i="46"/>
  <c r="S86" i="46"/>
  <c r="Q86" i="46"/>
  <c r="BA86" i="46" s="1"/>
  <c r="BB86" i="46" s="1"/>
  <c r="P86" i="46"/>
  <c r="V43" i="46"/>
  <c r="AY43" i="46" s="1"/>
  <c r="S43" i="46"/>
  <c r="R43" i="46"/>
  <c r="Z43" i="46"/>
  <c r="AZ43" i="46" s="1"/>
  <c r="Q43" i="46"/>
  <c r="BA43" i="46" s="1"/>
  <c r="P43" i="46"/>
  <c r="AB43" i="46"/>
  <c r="Y43" i="46"/>
  <c r="U43" i="46"/>
  <c r="W43" i="46"/>
  <c r="AA43" i="46"/>
  <c r="AU43" i="46"/>
  <c r="V87" i="46"/>
  <c r="AY87" i="46" s="1"/>
  <c r="S87" i="46"/>
  <c r="R87" i="46"/>
  <c r="W87" i="46"/>
  <c r="Q87" i="46"/>
  <c r="BA87" i="46" s="1"/>
  <c r="BB87" i="46" s="1"/>
  <c r="U87" i="46"/>
  <c r="AB87" i="46"/>
  <c r="Y87" i="46"/>
  <c r="Z87" i="46"/>
  <c r="AZ87" i="46" s="1"/>
  <c r="P87" i="46"/>
  <c r="AA87" i="46"/>
  <c r="AE87" i="46" a="1"/>
  <c r="AE87" i="46" s="1"/>
  <c r="AB109" i="46"/>
  <c r="AA109" i="46"/>
  <c r="Q109" i="46"/>
  <c r="BA109" i="46" s="1"/>
  <c r="R109" i="46"/>
  <c r="Z109" i="46"/>
  <c r="AZ109" i="46" s="1"/>
  <c r="Y109" i="46"/>
  <c r="P109" i="46"/>
  <c r="V109" i="46"/>
  <c r="AY109" i="46" s="1"/>
  <c r="W109" i="46"/>
  <c r="U109" i="46"/>
  <c r="S109" i="46"/>
  <c r="P45" i="34"/>
  <c r="Q45" i="34"/>
  <c r="BA45" i="34" s="1"/>
  <c r="V45" i="34"/>
  <c r="AY45" i="34" s="1"/>
  <c r="S45" i="34"/>
  <c r="AU45" i="34"/>
  <c r="AV104" i="34" s="1"/>
  <c r="R45" i="34"/>
  <c r="Z45" i="34"/>
  <c r="AZ45" i="34" s="1"/>
  <c r="AB45" i="34"/>
  <c r="AA45" i="34"/>
  <c r="W45" i="34"/>
  <c r="Y45" i="34"/>
  <c r="U45" i="34"/>
  <c r="Q2" i="37"/>
  <c r="BA2" i="37" s="1"/>
  <c r="Z2" i="37"/>
  <c r="AZ2" i="37" s="1"/>
  <c r="S2" i="37"/>
  <c r="V2" i="37"/>
  <c r="AY2" i="37" s="1"/>
  <c r="AA2" i="37"/>
  <c r="R2" i="37"/>
  <c r="U2" i="37"/>
  <c r="P2" i="37"/>
  <c r="Y2" i="37"/>
  <c r="AB2" i="37"/>
  <c r="W2" i="37"/>
  <c r="AU2" i="37"/>
  <c r="AV73" i="37" s="1"/>
  <c r="Z33" i="46"/>
  <c r="AZ33" i="46" s="1"/>
  <c r="AB33" i="46"/>
  <c r="Q33" i="46"/>
  <c r="BA33" i="46" s="1"/>
  <c r="P33" i="46"/>
  <c r="U33" i="46"/>
  <c r="R33" i="46"/>
  <c r="S33" i="46"/>
  <c r="Y33" i="46"/>
  <c r="AU33" i="46"/>
  <c r="W33" i="46"/>
  <c r="AA33" i="46"/>
  <c r="V33" i="46"/>
  <c r="AY33" i="46" s="1"/>
  <c r="V12" i="43"/>
  <c r="AY12" i="43" s="1"/>
  <c r="AE12" i="43" a="1"/>
  <c r="AE12" i="43" s="1"/>
  <c r="P12" i="43"/>
  <c r="AB12" i="43"/>
  <c r="Y12" i="43"/>
  <c r="AA12" i="43"/>
  <c r="U12" i="43"/>
  <c r="AU12" i="43"/>
  <c r="AV16" i="43" s="1"/>
  <c r="S12" i="43"/>
  <c r="R12" i="43"/>
  <c r="Z12" i="43"/>
  <c r="AZ12" i="43" s="1"/>
  <c r="W12" i="43"/>
  <c r="Q12" i="43"/>
  <c r="BA12" i="43" s="1"/>
  <c r="BB12" i="43" s="1"/>
  <c r="A51" i="37"/>
  <c r="D51" i="37"/>
  <c r="D39" i="44"/>
  <c r="A39" i="44"/>
  <c r="W64" i="39"/>
  <c r="R64" i="39"/>
  <c r="Y64" i="39"/>
  <c r="Q64" i="39"/>
  <c r="BA64" i="39" s="1"/>
  <c r="BB64" i="39" s="1"/>
  <c r="S64" i="39"/>
  <c r="AA64" i="39"/>
  <c r="AB64" i="39"/>
  <c r="P64" i="39"/>
  <c r="U64" i="39"/>
  <c r="AU64" i="39"/>
  <c r="AV82" i="39" s="1"/>
  <c r="Z64" i="39"/>
  <c r="AZ64" i="39" s="1"/>
  <c r="AE64" i="39" a="1"/>
  <c r="AE64" i="39" s="1"/>
  <c r="V64" i="39"/>
  <c r="AY64" i="39" s="1"/>
  <c r="Q8" i="37"/>
  <c r="BA8" i="37" s="1"/>
  <c r="Z8" i="37"/>
  <c r="AZ8" i="37" s="1"/>
  <c r="AB8" i="37"/>
  <c r="Y8" i="37"/>
  <c r="AA8" i="37"/>
  <c r="AU8" i="37"/>
  <c r="AV16" i="37" s="1"/>
  <c r="W8" i="37"/>
  <c r="V8" i="37"/>
  <c r="AY8" i="37" s="1"/>
  <c r="U8" i="37"/>
  <c r="S8" i="37"/>
  <c r="R8" i="37"/>
  <c r="P8" i="37"/>
  <c r="D4" i="44"/>
  <c r="A4" i="44"/>
  <c r="S60" i="37"/>
  <c r="W60" i="37"/>
  <c r="AU60" i="37"/>
  <c r="AV128" i="37" s="1"/>
  <c r="R60" i="37"/>
  <c r="AB60" i="37"/>
  <c r="Q60" i="37"/>
  <c r="BA60" i="37" s="1"/>
  <c r="BB60" i="37" s="1"/>
  <c r="U60" i="37"/>
  <c r="AA60" i="37"/>
  <c r="V60" i="37"/>
  <c r="AY60" i="37" s="1"/>
  <c r="P60" i="37"/>
  <c r="AE60" i="37" a="1"/>
  <c r="AE60" i="37" s="1"/>
  <c r="Z60" i="37"/>
  <c r="AZ60" i="37" s="1"/>
  <c r="Y60" i="37"/>
  <c r="D55" i="34"/>
  <c r="A55" i="34"/>
  <c r="D62" i="45"/>
  <c r="AH62" i="45" s="1"/>
  <c r="A62" i="45"/>
  <c r="P87" i="35"/>
  <c r="R87" i="35"/>
  <c r="AB87" i="35"/>
  <c r="Y87" i="35"/>
  <c r="Q87" i="35"/>
  <c r="BA87" i="35" s="1"/>
  <c r="AA87" i="35"/>
  <c r="W87" i="35"/>
  <c r="AS87" i="35"/>
  <c r="AF87" i="35" s="1"/>
  <c r="S87" i="35"/>
  <c r="V87" i="35"/>
  <c r="AY87" i="35" s="1"/>
  <c r="Z87" i="35"/>
  <c r="AZ87" i="35" s="1"/>
  <c r="U87" i="35"/>
  <c r="D59" i="39"/>
  <c r="A59" i="39"/>
  <c r="D39" i="30"/>
  <c r="A39" i="30"/>
  <c r="A65" i="12"/>
  <c r="D65" i="12"/>
  <c r="A41" i="34"/>
  <c r="D41" i="34"/>
  <c r="D40" i="12"/>
  <c r="A40" i="12"/>
  <c r="Q26" i="37"/>
  <c r="BA26" i="37" s="1"/>
  <c r="BB26" i="37" s="1"/>
  <c r="V26" i="37"/>
  <c r="AY26" i="37" s="1"/>
  <c r="S26" i="37"/>
  <c r="Z26" i="37"/>
  <c r="AZ26" i="37" s="1"/>
  <c r="U26" i="37"/>
  <c r="W26" i="37"/>
  <c r="Y26" i="37"/>
  <c r="AE26" i="37" a="1"/>
  <c r="AE26" i="37" s="1"/>
  <c r="R26" i="37"/>
  <c r="AB26" i="37"/>
  <c r="AA26" i="37"/>
  <c r="AU26" i="37"/>
  <c r="P26" i="37"/>
  <c r="AA7" i="34"/>
  <c r="Q7" i="34"/>
  <c r="BA7" i="34" s="1"/>
  <c r="BB7" i="34" s="1"/>
  <c r="Z7" i="34"/>
  <c r="AZ7" i="34" s="1"/>
  <c r="V7" i="34"/>
  <c r="AY7" i="34" s="1"/>
  <c r="S7" i="34"/>
  <c r="AU7" i="34"/>
  <c r="AV107" i="34" s="1"/>
  <c r="A107" i="34" s="1"/>
  <c r="W7" i="34"/>
  <c r="P7" i="34"/>
  <c r="AE7" i="34" a="1"/>
  <c r="AE7" i="34" s="1"/>
  <c r="Y7" i="34"/>
  <c r="R7" i="34"/>
  <c r="AB7" i="34"/>
  <c r="U7" i="34"/>
  <c r="U19" i="33"/>
  <c r="Z19" i="33"/>
  <c r="AZ19" i="33" s="1"/>
  <c r="P19" i="33"/>
  <c r="S19" i="33"/>
  <c r="AU19" i="33"/>
  <c r="AV42" i="33" s="1"/>
  <c r="W19" i="33"/>
  <c r="AB19" i="33"/>
  <c r="V19" i="33"/>
  <c r="AY19" i="33" s="1"/>
  <c r="R19" i="33"/>
  <c r="AA19" i="33"/>
  <c r="Q19" i="33"/>
  <c r="BA19" i="33" s="1"/>
  <c r="Y19" i="33"/>
  <c r="D32" i="31"/>
  <c r="A32" i="31"/>
  <c r="D22" i="32"/>
  <c r="A22" i="32"/>
  <c r="A19" i="28"/>
  <c r="D19" i="28"/>
  <c r="V38" i="35"/>
  <c r="AY38" i="35" s="1"/>
  <c r="U38" i="35"/>
  <c r="S38" i="35"/>
  <c r="R38" i="35"/>
  <c r="AB38" i="35"/>
  <c r="AA38" i="35"/>
  <c r="P38" i="35"/>
  <c r="Q38" i="35"/>
  <c r="BA38" i="35" s="1"/>
  <c r="Z38" i="35"/>
  <c r="AZ38" i="35" s="1"/>
  <c r="AU38" i="35"/>
  <c r="AV86" i="35" s="1"/>
  <c r="W38" i="35"/>
  <c r="Y38" i="35"/>
  <c r="V57" i="12"/>
  <c r="AY57" i="12" s="1"/>
  <c r="AU57" i="12"/>
  <c r="AV100" i="12" s="1"/>
  <c r="U57" i="12"/>
  <c r="Z57" i="12"/>
  <c r="AZ57" i="12" s="1"/>
  <c r="AA57" i="12"/>
  <c r="R57" i="12"/>
  <c r="Y57" i="12"/>
  <c r="W57" i="12"/>
  <c r="P57" i="12"/>
  <c r="S57" i="12"/>
  <c r="AB57" i="12"/>
  <c r="Q57" i="12"/>
  <c r="BA57" i="12" s="1"/>
  <c r="BB57" i="12" s="1"/>
  <c r="AE57" i="12" a="1"/>
  <c r="AE57" i="12" s="1"/>
  <c r="AU52" i="12"/>
  <c r="AA52" i="12"/>
  <c r="P52" i="12"/>
  <c r="U52" i="12"/>
  <c r="AB52" i="12"/>
  <c r="Y52" i="12"/>
  <c r="AE52" i="12" a="1"/>
  <c r="AE52" i="12" s="1"/>
  <c r="W52" i="12"/>
  <c r="Z52" i="12"/>
  <c r="AZ52" i="12" s="1"/>
  <c r="R52" i="12"/>
  <c r="V52" i="12"/>
  <c r="AY52" i="12" s="1"/>
  <c r="S52" i="12"/>
  <c r="Q52" i="12"/>
  <c r="BA52" i="12" s="1"/>
  <c r="BB52" i="12" s="1"/>
  <c r="D78" i="32"/>
  <c r="A78" i="32"/>
  <c r="D97" i="28"/>
  <c r="A97" i="28"/>
  <c r="A113" i="12"/>
  <c r="D113" i="12"/>
  <c r="W24" i="32"/>
  <c r="U24" i="32"/>
  <c r="Q24" i="32"/>
  <c r="BA24" i="32" s="1"/>
  <c r="BB24" i="32" s="1"/>
  <c r="AB24" i="32"/>
  <c r="Y24" i="32"/>
  <c r="P24" i="32"/>
  <c r="AU24" i="32"/>
  <c r="AV22" i="32" s="1"/>
  <c r="S24" i="32"/>
  <c r="R24" i="32"/>
  <c r="Z24" i="32"/>
  <c r="AZ24" i="32" s="1"/>
  <c r="AA24" i="32"/>
  <c r="AE24" i="32" a="1"/>
  <c r="AE24" i="32" s="1"/>
  <c r="V24" i="32"/>
  <c r="AY24" i="32" s="1"/>
  <c r="AI8" i="32" a="1"/>
  <c r="AI8" i="32" s="1"/>
  <c r="AJ8" i="32" s="1"/>
  <c r="AK8" i="32" s="1"/>
  <c r="AI29" i="32" a="1"/>
  <c r="AI29" i="32" s="1"/>
  <c r="AJ29" i="32" s="1"/>
  <c r="AL29" i="32" s="1"/>
  <c r="AI24" i="32" a="1"/>
  <c r="AI24" i="32" s="1"/>
  <c r="AJ24" i="32" s="1"/>
  <c r="AK24" i="32" s="1"/>
  <c r="AI27" i="32" a="1"/>
  <c r="AI27" i="32" s="1"/>
  <c r="AJ27" i="32" s="1"/>
  <c r="AL27" i="32" s="1"/>
  <c r="AI12" i="32" a="1"/>
  <c r="AI12" i="32" s="1"/>
  <c r="AJ12" i="32" s="1"/>
  <c r="AL12" i="32" s="1"/>
  <c r="AI22" i="32" a="1"/>
  <c r="AI22" i="32" s="1"/>
  <c r="AJ22" i="32" s="1"/>
  <c r="AK22" i="32" s="1"/>
  <c r="AI5" i="32" a="1"/>
  <c r="AI5" i="32" s="1"/>
  <c r="AJ5" i="32" s="1"/>
  <c r="AK5" i="32" s="1"/>
  <c r="AI4" i="32" a="1"/>
  <c r="AI4" i="32" s="1"/>
  <c r="AJ4" i="32" s="1"/>
  <c r="AK4" i="32" s="1"/>
  <c r="AI9" i="32" a="1"/>
  <c r="AI9" i="32" s="1"/>
  <c r="AJ9" i="32" s="1"/>
  <c r="AK9" i="32" s="1"/>
  <c r="AI30" i="32" a="1"/>
  <c r="AI30" i="32" s="1"/>
  <c r="AJ30" i="32" s="1"/>
  <c r="AL30" i="32" s="1"/>
  <c r="AI20" i="32" a="1"/>
  <c r="AI20" i="32" s="1"/>
  <c r="AJ20" i="32" s="1"/>
  <c r="AK20" i="32" s="1"/>
  <c r="AI28" i="32" a="1"/>
  <c r="AI28" i="32" s="1"/>
  <c r="AJ28" i="32" s="1"/>
  <c r="AL28" i="32" s="1"/>
  <c r="AI31" i="32" a="1"/>
  <c r="AI31" i="32" s="1"/>
  <c r="AJ31" i="32" s="1"/>
  <c r="AL31" i="32" s="1"/>
  <c r="AI33" i="32" a="1"/>
  <c r="AI33" i="32" s="1"/>
  <c r="AJ33" i="32" s="1"/>
  <c r="AL33" i="32" s="1"/>
  <c r="AI18" i="32" a="1"/>
  <c r="AI18" i="32" s="1"/>
  <c r="AJ18" i="32" s="1"/>
  <c r="AK18" i="32" s="1"/>
  <c r="AI23" i="32" a="1"/>
  <c r="AI23" i="32" s="1"/>
  <c r="AJ23" i="32" s="1"/>
  <c r="AK23" i="32" s="1"/>
  <c r="AI16" i="32" a="1"/>
  <c r="AI16" i="32" s="1"/>
  <c r="AJ16" i="32" s="1"/>
  <c r="AL16" i="32" s="1"/>
  <c r="AI6" i="32" a="1"/>
  <c r="AI6" i="32" s="1"/>
  <c r="AJ6" i="32" s="1"/>
  <c r="AK6" i="32" s="1"/>
  <c r="AI11" i="32" a="1"/>
  <c r="AI11" i="32" s="1"/>
  <c r="AJ11" i="32" s="1"/>
  <c r="AL11" i="32" s="1"/>
  <c r="AI14" i="32" a="1"/>
  <c r="AI14" i="32" s="1"/>
  <c r="AJ14" i="32" s="1"/>
  <c r="AL14" i="32" s="1"/>
  <c r="AI7" i="32" a="1"/>
  <c r="AI7" i="32" s="1"/>
  <c r="AJ7" i="32" s="1"/>
  <c r="AK7" i="32" s="1"/>
  <c r="AI10" i="32" a="1"/>
  <c r="AI10" i="32" s="1"/>
  <c r="AJ10" i="32" s="1"/>
  <c r="AL10" i="32" s="1"/>
  <c r="AI2" i="32" a="1"/>
  <c r="AI2" i="32" s="1"/>
  <c r="AJ2" i="32" s="1"/>
  <c r="AK2" i="32" s="1"/>
  <c r="AI13" i="32" a="1"/>
  <c r="AI13" i="32" s="1"/>
  <c r="AJ13" i="32" s="1"/>
  <c r="AL13" i="32" s="1"/>
  <c r="AI15" i="32" a="1"/>
  <c r="AI15" i="32" s="1"/>
  <c r="AJ15" i="32" s="1"/>
  <c r="AL15" i="32" s="1"/>
  <c r="AI21" i="32" a="1"/>
  <c r="AI21" i="32" s="1"/>
  <c r="AJ21" i="32" s="1"/>
  <c r="AK21" i="32" s="1"/>
  <c r="AI32" i="32" a="1"/>
  <c r="AI32" i="32" s="1"/>
  <c r="AJ32" i="32" s="1"/>
  <c r="AL32" i="32" s="1"/>
  <c r="AI19" i="32" a="1"/>
  <c r="AI19" i="32" s="1"/>
  <c r="AJ19" i="32" s="1"/>
  <c r="AK19" i="32" s="1"/>
  <c r="AI17" i="32" a="1"/>
  <c r="AI17" i="32" s="1"/>
  <c r="AJ17" i="32" s="1"/>
  <c r="AL17" i="32" s="1"/>
  <c r="AI25" i="32" a="1"/>
  <c r="AI25" i="32" s="1"/>
  <c r="AJ25" i="32" s="1"/>
  <c r="AK25" i="32" s="1"/>
  <c r="AI26" i="32" a="1"/>
  <c r="AI26" i="32" s="1"/>
  <c r="AJ26" i="32" s="1"/>
  <c r="AL26" i="32" s="1"/>
  <c r="AI3" i="32" a="1"/>
  <c r="AI3" i="32" s="1"/>
  <c r="AJ3" i="32" s="1"/>
  <c r="AK3" i="32" s="1"/>
  <c r="V65" i="46"/>
  <c r="AY65" i="46" s="1"/>
  <c r="S65" i="46"/>
  <c r="W65" i="46"/>
  <c r="AB65" i="46"/>
  <c r="AA65" i="46"/>
  <c r="R65" i="46"/>
  <c r="P65" i="46"/>
  <c r="Q65" i="46"/>
  <c r="BA65" i="46" s="1"/>
  <c r="Z65" i="46"/>
  <c r="AZ65" i="46" s="1"/>
  <c r="Y65" i="46"/>
  <c r="U65" i="46"/>
  <c r="AA12" i="30"/>
  <c r="U12" i="30"/>
  <c r="Z12" i="30"/>
  <c r="AZ12" i="30" s="1"/>
  <c r="S12" i="30"/>
  <c r="P12" i="30"/>
  <c r="AB12" i="30"/>
  <c r="AU12" i="30"/>
  <c r="AV5" i="30" s="1"/>
  <c r="R12" i="30"/>
  <c r="W12" i="30"/>
  <c r="Y12" i="30"/>
  <c r="Q12" i="30"/>
  <c r="BA12" i="30" s="1"/>
  <c r="V12" i="30"/>
  <c r="AY12" i="30" s="1"/>
  <c r="Q17" i="12"/>
  <c r="BA17" i="12" s="1"/>
  <c r="AA17" i="12"/>
  <c r="Z17" i="12"/>
  <c r="AZ17" i="12" s="1"/>
  <c r="AB17" i="12"/>
  <c r="S17" i="12"/>
  <c r="P17" i="12"/>
  <c r="U17" i="12"/>
  <c r="V17" i="12"/>
  <c r="AY17" i="12" s="1"/>
  <c r="AU17" i="12"/>
  <c r="AV34" i="12" s="1"/>
  <c r="W17" i="12"/>
  <c r="R17" i="12"/>
  <c r="Y17" i="12"/>
  <c r="P40" i="46"/>
  <c r="Y40" i="46"/>
  <c r="R40" i="46"/>
  <c r="W40" i="46"/>
  <c r="V40" i="46"/>
  <c r="AY40" i="46" s="1"/>
  <c r="AU40" i="46"/>
  <c r="AV127" i="46" s="1"/>
  <c r="AA40" i="46"/>
  <c r="S40" i="46"/>
  <c r="Q40" i="46"/>
  <c r="BA40" i="46" s="1"/>
  <c r="BB40" i="46" s="1"/>
  <c r="U40" i="46"/>
  <c r="AE40" i="46" a="1"/>
  <c r="AE40" i="46" s="1"/>
  <c r="AB40" i="46"/>
  <c r="Z40" i="46"/>
  <c r="AZ40" i="46" s="1"/>
  <c r="R90" i="46"/>
  <c r="Z90" i="46"/>
  <c r="AZ90" i="46" s="1"/>
  <c r="S90" i="46"/>
  <c r="P90" i="46"/>
  <c r="AB90" i="46"/>
  <c r="Y90" i="46"/>
  <c r="AA90" i="46"/>
  <c r="W90" i="46"/>
  <c r="U90" i="46"/>
  <c r="V90" i="46"/>
  <c r="AY90" i="46" s="1"/>
  <c r="Q90" i="46"/>
  <c r="BA90" i="46" s="1"/>
  <c r="AB113" i="46"/>
  <c r="Z113" i="46"/>
  <c r="AZ113" i="46" s="1"/>
  <c r="Q113" i="46"/>
  <c r="BA113" i="46" s="1"/>
  <c r="W113" i="46"/>
  <c r="P113" i="46"/>
  <c r="Y113" i="46"/>
  <c r="V113" i="46"/>
  <c r="AY113" i="46" s="1"/>
  <c r="S113" i="46"/>
  <c r="U113" i="46"/>
  <c r="R113" i="46"/>
  <c r="AA113" i="46"/>
  <c r="V54" i="46"/>
  <c r="AY54" i="46" s="1"/>
  <c r="W54" i="46"/>
  <c r="AU54" i="46"/>
  <c r="Q54" i="46"/>
  <c r="BA54" i="46" s="1"/>
  <c r="BB54" i="46" s="1"/>
  <c r="S54" i="46"/>
  <c r="Z54" i="46"/>
  <c r="AZ54" i="46" s="1"/>
  <c r="AA54" i="46"/>
  <c r="P54" i="46"/>
  <c r="AB54" i="46"/>
  <c r="U54" i="46"/>
  <c r="R54" i="46"/>
  <c r="Y54" i="46"/>
  <c r="AE54" i="46" a="1"/>
  <c r="AE54" i="46" s="1"/>
  <c r="AI31" i="40" a="1"/>
  <c r="AI31" i="40" s="1"/>
  <c r="AJ31" i="40" s="1"/>
  <c r="AL31" i="40" s="1"/>
  <c r="AI4" i="40" a="1"/>
  <c r="AI4" i="40" s="1"/>
  <c r="AJ4" i="40" s="1"/>
  <c r="AK4" i="40" s="1"/>
  <c r="AI15" i="39" a="1"/>
  <c r="AI15" i="39" s="1"/>
  <c r="AJ15" i="39" s="1"/>
  <c r="AK15" i="39" s="1"/>
  <c r="AI23" i="39" a="1"/>
  <c r="AI23" i="39" s="1"/>
  <c r="AJ23" i="39" s="1"/>
  <c r="AL23" i="39" s="1"/>
  <c r="AI21" i="39" a="1"/>
  <c r="AI21" i="39" s="1"/>
  <c r="AJ21" i="39" s="1"/>
  <c r="AL21" i="39" s="1"/>
  <c r="AI10" i="44" a="1"/>
  <c r="AI10" i="44" s="1"/>
  <c r="AJ10" i="44" s="1"/>
  <c r="AL10" i="44" s="1"/>
  <c r="AI7" i="44" a="1"/>
  <c r="AI7" i="44" s="1"/>
  <c r="AJ7" i="44" s="1"/>
  <c r="AK7" i="44" s="1"/>
  <c r="AI17" i="44" a="1"/>
  <c r="AI17" i="44" s="1"/>
  <c r="AJ17" i="44" s="1"/>
  <c r="AL17" i="44" s="1"/>
  <c r="AI22" i="44" a="1"/>
  <c r="AI22" i="44" s="1"/>
  <c r="AJ22" i="44" s="1"/>
  <c r="AK22" i="44" s="1"/>
  <c r="AI8" i="43" a="1"/>
  <c r="AI8" i="43" s="1"/>
  <c r="AJ8" i="43" s="1"/>
  <c r="AL8" i="43" s="1"/>
  <c r="AI26" i="43" a="1"/>
  <c r="AI26" i="43" s="1"/>
  <c r="AJ26" i="43" s="1"/>
  <c r="AK26" i="43" s="1"/>
  <c r="AI20" i="41" a="1"/>
  <c r="AI20" i="41" s="1"/>
  <c r="AJ20" i="41" s="1"/>
  <c r="AL20" i="41" s="1"/>
  <c r="AI19" i="41" a="1"/>
  <c r="AI19" i="41" s="1"/>
  <c r="AJ19" i="41" s="1"/>
  <c r="AL19" i="41" s="1"/>
  <c r="AI13" i="45" a="1"/>
  <c r="AI13" i="45" s="1"/>
  <c r="AJ13" i="45" s="1"/>
  <c r="AK13" i="45" s="1"/>
  <c r="AI31" i="45" a="1"/>
  <c r="AI31" i="45" s="1"/>
  <c r="AJ31" i="45" s="1"/>
  <c r="AK31" i="45" s="1"/>
  <c r="AI30" i="45" a="1"/>
  <c r="AI30" i="45" s="1"/>
  <c r="AJ30" i="45" s="1"/>
  <c r="AK30" i="45" s="1"/>
  <c r="AI29" i="45" a="1"/>
  <c r="AI29" i="45" s="1"/>
  <c r="AJ29" i="45" s="1"/>
  <c r="AK29" i="45" s="1"/>
  <c r="AI15" i="38" a="1"/>
  <c r="AI15" i="38" s="1"/>
  <c r="AJ15" i="38" s="1"/>
  <c r="AL15" i="38" s="1"/>
  <c r="AI30" i="38" a="1"/>
  <c r="AI30" i="38" s="1"/>
  <c r="AJ30" i="38" s="1"/>
  <c r="AL30" i="38" s="1"/>
  <c r="AI22" i="36" a="1"/>
  <c r="AI22" i="36" s="1"/>
  <c r="AJ22" i="36" s="1"/>
  <c r="AK22" i="36" s="1"/>
  <c r="AI25" i="35" a="1"/>
  <c r="AI25" i="35" s="1"/>
  <c r="AJ25" i="35" s="1"/>
  <c r="AL25" i="35" s="1"/>
  <c r="AI9" i="35" a="1"/>
  <c r="AI9" i="35" s="1"/>
  <c r="AJ9" i="35" s="1"/>
  <c r="AL9" i="35" s="1"/>
  <c r="AD101" i="48"/>
  <c r="AC101" i="48" s="1"/>
  <c r="P125" i="58"/>
  <c r="Y125" i="58"/>
  <c r="W125" i="58"/>
  <c r="V125" i="58"/>
  <c r="AY125" i="58" s="1"/>
  <c r="AA125" i="58"/>
  <c r="AS125" i="58"/>
  <c r="AF125" i="58" s="1"/>
  <c r="S125" i="58"/>
  <c r="Q125" i="58"/>
  <c r="BA125" i="58" s="1"/>
  <c r="Z125" i="58"/>
  <c r="AZ125" i="58" s="1"/>
  <c r="AB125" i="58"/>
  <c r="R125" i="58"/>
  <c r="U125" i="58"/>
  <c r="Z66" i="56"/>
  <c r="AZ66" i="56" s="1"/>
  <c r="Q66" i="56"/>
  <c r="BA66" i="56" s="1"/>
  <c r="BB66" i="56" s="1"/>
  <c r="P66" i="56"/>
  <c r="AB66" i="56"/>
  <c r="Y66" i="56"/>
  <c r="AA66" i="56"/>
  <c r="W66" i="56"/>
  <c r="U66" i="56"/>
  <c r="S66" i="56"/>
  <c r="R66" i="56"/>
  <c r="AE66" i="56" a="1"/>
  <c r="AE66" i="56" s="1"/>
  <c r="AD66" i="56" s="1"/>
  <c r="AC66" i="56" s="1"/>
  <c r="V66" i="56"/>
  <c r="AY66" i="56" s="1"/>
  <c r="S12" i="54"/>
  <c r="Y12" i="54"/>
  <c r="AU12" i="54"/>
  <c r="R12" i="54"/>
  <c r="AB12" i="54"/>
  <c r="U12" i="54"/>
  <c r="AA12" i="54"/>
  <c r="P12" i="54"/>
  <c r="Z12" i="54"/>
  <c r="AZ12" i="54" s="1"/>
  <c r="W12" i="54"/>
  <c r="V12" i="54"/>
  <c r="AY12" i="54" s="1"/>
  <c r="Q12" i="54"/>
  <c r="BA12" i="54" s="1"/>
  <c r="U106" i="57"/>
  <c r="V106" i="57"/>
  <c r="AY106" i="57" s="1"/>
  <c r="S106" i="57"/>
  <c r="R106" i="57"/>
  <c r="Z106" i="57"/>
  <c r="AZ106" i="57" s="1"/>
  <c r="Q106" i="57"/>
  <c r="BA106" i="57" s="1"/>
  <c r="BB106" i="57" s="1"/>
  <c r="Y106" i="57"/>
  <c r="AA106" i="57"/>
  <c r="AB106" i="57"/>
  <c r="W106" i="57"/>
  <c r="P106" i="57"/>
  <c r="AE106" i="57" a="1"/>
  <c r="AE106" i="57" s="1"/>
  <c r="Q122" i="58"/>
  <c r="BA122" i="58" s="1"/>
  <c r="S122" i="58"/>
  <c r="Y122" i="58"/>
  <c r="AA122" i="58"/>
  <c r="AS122" i="58"/>
  <c r="AF122" i="58" s="1"/>
  <c r="U122" i="58"/>
  <c r="W122" i="58"/>
  <c r="R122" i="58"/>
  <c r="V122" i="58"/>
  <c r="AY122" i="58" s="1"/>
  <c r="Z122" i="58"/>
  <c r="AZ122" i="58" s="1"/>
  <c r="AB122" i="58"/>
  <c r="P122" i="58"/>
  <c r="AI27" i="57" a="1"/>
  <c r="AI27" i="57" s="1"/>
  <c r="AJ27" i="57" s="1"/>
  <c r="AK27" i="57" s="1"/>
  <c r="AI10" i="57" a="1"/>
  <c r="AI10" i="57" s="1"/>
  <c r="AJ10" i="57" s="1"/>
  <c r="AK10" i="57" s="1"/>
  <c r="AI31" i="57" a="1"/>
  <c r="AI31" i="57" s="1"/>
  <c r="AJ31" i="57" s="1"/>
  <c r="AK31" i="57" s="1"/>
  <c r="AI17" i="57" a="1"/>
  <c r="AI17" i="57" s="1"/>
  <c r="AJ17" i="57" s="1"/>
  <c r="AK17" i="57" s="1"/>
  <c r="AI25" i="57" a="1"/>
  <c r="AI25" i="57" s="1"/>
  <c r="AJ25" i="57" s="1"/>
  <c r="AL25" i="57" s="1"/>
  <c r="AI13" i="57" a="1"/>
  <c r="AI13" i="57" s="1"/>
  <c r="AJ13" i="57" s="1"/>
  <c r="AK13" i="57" s="1"/>
  <c r="AI24" i="57" a="1"/>
  <c r="AI24" i="57" s="1"/>
  <c r="AJ24" i="57" s="1"/>
  <c r="AL24" i="57" s="1"/>
  <c r="AI12" i="57" a="1"/>
  <c r="AI12" i="57" s="1"/>
  <c r="AJ12" i="57" s="1"/>
  <c r="AK12" i="57" s="1"/>
  <c r="AI18" i="57" a="1"/>
  <c r="AI18" i="57" s="1"/>
  <c r="AJ18" i="57" s="1"/>
  <c r="AL18" i="57" s="1"/>
  <c r="AI28" i="57" a="1"/>
  <c r="AI28" i="57" s="1"/>
  <c r="AJ28" i="57" s="1"/>
  <c r="AK28" i="57" s="1"/>
  <c r="AI2" i="57" a="1"/>
  <c r="AI2" i="57" s="1"/>
  <c r="AJ2" i="57" s="1"/>
  <c r="AL2" i="57" s="1"/>
  <c r="AI5" i="57" a="1"/>
  <c r="AI5" i="57" s="1"/>
  <c r="AJ5" i="57" s="1"/>
  <c r="AL5" i="57" s="1"/>
  <c r="AI4" i="57" a="1"/>
  <c r="AI4" i="57" s="1"/>
  <c r="AJ4" i="57" s="1"/>
  <c r="AL4" i="57" s="1"/>
  <c r="AI32" i="57" a="1"/>
  <c r="AI32" i="57" s="1"/>
  <c r="AJ32" i="57" s="1"/>
  <c r="AK32" i="57" s="1"/>
  <c r="AI15" i="57" a="1"/>
  <c r="AI15" i="57" s="1"/>
  <c r="AJ15" i="57" s="1"/>
  <c r="AK15" i="57" s="1"/>
  <c r="AI23" i="57" a="1"/>
  <c r="AI23" i="57" s="1"/>
  <c r="AJ23" i="57" s="1"/>
  <c r="AL23" i="57" s="1"/>
  <c r="AI30" i="57" a="1"/>
  <c r="AI30" i="57" s="1"/>
  <c r="AJ30" i="57" s="1"/>
  <c r="AK30" i="57" s="1"/>
  <c r="AI3" i="57" a="1"/>
  <c r="AI3" i="57" s="1"/>
  <c r="AJ3" i="57" s="1"/>
  <c r="AL3" i="57" s="1"/>
  <c r="AI33" i="57" a="1"/>
  <c r="AI33" i="57" s="1"/>
  <c r="AJ33" i="57" s="1"/>
  <c r="AK33" i="57" s="1"/>
  <c r="AI11" i="57" a="1"/>
  <c r="AI11" i="57" s="1"/>
  <c r="AJ11" i="57" s="1"/>
  <c r="AK11" i="57" s="1"/>
  <c r="AI26" i="57" a="1"/>
  <c r="AI26" i="57" s="1"/>
  <c r="AJ26" i="57" s="1"/>
  <c r="AK26" i="57" s="1"/>
  <c r="AI14" i="57" a="1"/>
  <c r="AI14" i="57" s="1"/>
  <c r="AJ14" i="57" s="1"/>
  <c r="AK14" i="57" s="1"/>
  <c r="AI19" i="57" a="1"/>
  <c r="AI19" i="57" s="1"/>
  <c r="AJ19" i="57" s="1"/>
  <c r="AL19" i="57" s="1"/>
  <c r="AI20" i="57" a="1"/>
  <c r="AI20" i="57" s="1"/>
  <c r="AJ20" i="57" s="1"/>
  <c r="AL20" i="57" s="1"/>
  <c r="AI8" i="57" a="1"/>
  <c r="AI8" i="57" s="1"/>
  <c r="AJ8" i="57" s="1"/>
  <c r="AL8" i="57" s="1"/>
  <c r="AI7" i="57" a="1"/>
  <c r="AI7" i="57" s="1"/>
  <c r="AJ7" i="57" s="1"/>
  <c r="AL7" i="57" s="1"/>
  <c r="AI29" i="57" a="1"/>
  <c r="AI29" i="57" s="1"/>
  <c r="AJ29" i="57" s="1"/>
  <c r="AK29" i="57" s="1"/>
  <c r="AI6" i="57" a="1"/>
  <c r="AI6" i="57" s="1"/>
  <c r="AJ6" i="57" s="1"/>
  <c r="AL6" i="57" s="1"/>
  <c r="AI9" i="57" a="1"/>
  <c r="AI9" i="57" s="1"/>
  <c r="AJ9" i="57" s="1"/>
  <c r="AL9" i="57" s="1"/>
  <c r="AI22" i="57" a="1"/>
  <c r="AI22" i="57" s="1"/>
  <c r="AJ22" i="57" s="1"/>
  <c r="AL22" i="57" s="1"/>
  <c r="AI16" i="57" a="1"/>
  <c r="AI16" i="57" s="1"/>
  <c r="AJ16" i="57" s="1"/>
  <c r="AK16" i="57" s="1"/>
  <c r="AI21" i="57" a="1"/>
  <c r="AI21" i="57" s="1"/>
  <c r="AJ21" i="57" s="1"/>
  <c r="AL21" i="57" s="1"/>
  <c r="AE102" i="56" a="1"/>
  <c r="AE102" i="56" s="1"/>
  <c r="Q102" i="56"/>
  <c r="BA102" i="56" s="1"/>
  <c r="BB102" i="56" s="1"/>
  <c r="P102" i="56"/>
  <c r="AB102" i="56"/>
  <c r="Z102" i="56"/>
  <c r="AZ102" i="56" s="1"/>
  <c r="U102" i="56"/>
  <c r="AA102" i="56"/>
  <c r="Y102" i="56"/>
  <c r="V102" i="56"/>
  <c r="AY102" i="56" s="1"/>
  <c r="S102" i="56"/>
  <c r="W102" i="56"/>
  <c r="R102" i="56"/>
  <c r="W23" i="55"/>
  <c r="U23" i="55"/>
  <c r="S23" i="55"/>
  <c r="Q23" i="55"/>
  <c r="BA23" i="55" s="1"/>
  <c r="Z23" i="55"/>
  <c r="AZ23" i="55" s="1"/>
  <c r="AB23" i="55"/>
  <c r="V23" i="55"/>
  <c r="AY23" i="55" s="1"/>
  <c r="P23" i="55"/>
  <c r="Y23" i="55"/>
  <c r="R23" i="55"/>
  <c r="AU23" i="55"/>
  <c r="AV98" i="55" s="1"/>
  <c r="AA23" i="55"/>
  <c r="AI12" i="51" a="1"/>
  <c r="AI12" i="51" s="1"/>
  <c r="AJ12" i="51" s="1"/>
  <c r="AK12" i="51" s="1"/>
  <c r="AI25" i="51" a="1"/>
  <c r="AI25" i="51" s="1"/>
  <c r="AJ25" i="51" s="1"/>
  <c r="AL25" i="51" s="1"/>
  <c r="AI13" i="51" a="1"/>
  <c r="AI13" i="51" s="1"/>
  <c r="AJ13" i="51" s="1"/>
  <c r="AK13" i="51" s="1"/>
  <c r="AI6" i="51" a="1"/>
  <c r="AI6" i="51" s="1"/>
  <c r="AJ6" i="51" s="1"/>
  <c r="AL6" i="51" s="1"/>
  <c r="AI17" i="51" a="1"/>
  <c r="AI17" i="51" s="1"/>
  <c r="AJ17" i="51" s="1"/>
  <c r="AK17" i="51" s="1"/>
  <c r="AI16" i="51" a="1"/>
  <c r="AI16" i="51" s="1"/>
  <c r="AJ16" i="51" s="1"/>
  <c r="AK16" i="51" s="1"/>
  <c r="AI15" i="51" a="1"/>
  <c r="AI15" i="51" s="1"/>
  <c r="AJ15" i="51" s="1"/>
  <c r="AK15" i="51" s="1"/>
  <c r="AI18" i="51" a="1"/>
  <c r="AI18" i="51" s="1"/>
  <c r="AJ18" i="51" s="1"/>
  <c r="AL18" i="51" s="1"/>
  <c r="AI27" i="51" a="1"/>
  <c r="AI27" i="51" s="1"/>
  <c r="AJ27" i="51" s="1"/>
  <c r="AK27" i="51" s="1"/>
  <c r="AI22" i="51" a="1"/>
  <c r="AI22" i="51" s="1"/>
  <c r="AJ22" i="51" s="1"/>
  <c r="AL22" i="51" s="1"/>
  <c r="AI14" i="51" a="1"/>
  <c r="AI14" i="51" s="1"/>
  <c r="AJ14" i="51" s="1"/>
  <c r="AK14" i="51" s="1"/>
  <c r="AI3" i="51" a="1"/>
  <c r="AI3" i="51" s="1"/>
  <c r="AJ3" i="51" s="1"/>
  <c r="AL3" i="51" s="1"/>
  <c r="AI33" i="51" a="1"/>
  <c r="AI33" i="51" s="1"/>
  <c r="AJ33" i="51" s="1"/>
  <c r="AK33" i="51" s="1"/>
  <c r="AI23" i="51" a="1"/>
  <c r="AI23" i="51" s="1"/>
  <c r="AJ23" i="51" s="1"/>
  <c r="AL23" i="51" s="1"/>
  <c r="AI9" i="51" a="1"/>
  <c r="AI9" i="51" s="1"/>
  <c r="AJ9" i="51" s="1"/>
  <c r="AL9" i="51" s="1"/>
  <c r="AI8" i="51" a="1"/>
  <c r="AI8" i="51" s="1"/>
  <c r="AJ8" i="51" s="1"/>
  <c r="AL8" i="51" s="1"/>
  <c r="AI28" i="51" a="1"/>
  <c r="AI28" i="51" s="1"/>
  <c r="AJ28" i="51" s="1"/>
  <c r="AK28" i="51" s="1"/>
  <c r="AI32" i="51" a="1"/>
  <c r="AI32" i="51" s="1"/>
  <c r="AJ32" i="51" s="1"/>
  <c r="AK32" i="51" s="1"/>
  <c r="AI10" i="51" a="1"/>
  <c r="AI10" i="51" s="1"/>
  <c r="AJ10" i="51" s="1"/>
  <c r="AK10" i="51" s="1"/>
  <c r="AI11" i="51" a="1"/>
  <c r="AI11" i="51" s="1"/>
  <c r="AJ11" i="51" s="1"/>
  <c r="AK11" i="51" s="1"/>
  <c r="AI26" i="51" a="1"/>
  <c r="AI26" i="51" s="1"/>
  <c r="AJ26" i="51" s="1"/>
  <c r="AK26" i="51" s="1"/>
  <c r="AI30" i="51" a="1"/>
  <c r="AI30" i="51" s="1"/>
  <c r="AJ30" i="51" s="1"/>
  <c r="AK30" i="51" s="1"/>
  <c r="AI7" i="51" a="1"/>
  <c r="AI7" i="51" s="1"/>
  <c r="AJ7" i="51" s="1"/>
  <c r="AL7" i="51" s="1"/>
  <c r="AI4" i="51" a="1"/>
  <c r="AI4" i="51" s="1"/>
  <c r="AJ4" i="51" s="1"/>
  <c r="AL4" i="51" s="1"/>
  <c r="AI20" i="51" a="1"/>
  <c r="AI20" i="51" s="1"/>
  <c r="AJ20" i="51" s="1"/>
  <c r="AL20" i="51" s="1"/>
  <c r="AI19" i="51" a="1"/>
  <c r="AI19" i="51" s="1"/>
  <c r="AJ19" i="51" s="1"/>
  <c r="AL19" i="51" s="1"/>
  <c r="AI24" i="51" a="1"/>
  <c r="AI24" i="51" s="1"/>
  <c r="AJ24" i="51" s="1"/>
  <c r="AL24" i="51" s="1"/>
  <c r="AI29" i="51" a="1"/>
  <c r="AI29" i="51" s="1"/>
  <c r="AJ29" i="51" s="1"/>
  <c r="AK29" i="51" s="1"/>
  <c r="AI2" i="51" a="1"/>
  <c r="AI2" i="51" s="1"/>
  <c r="AJ2" i="51" s="1"/>
  <c r="AL2" i="51" s="1"/>
  <c r="AI21" i="51" a="1"/>
  <c r="AI21" i="51" s="1"/>
  <c r="AJ21" i="51" s="1"/>
  <c r="AL21" i="51" s="1"/>
  <c r="AI5" i="51" a="1"/>
  <c r="AI5" i="51" s="1"/>
  <c r="AJ5" i="51" s="1"/>
  <c r="AL5" i="51" s="1"/>
  <c r="AI31" i="51" a="1"/>
  <c r="AI31" i="51" s="1"/>
  <c r="AJ31" i="51" s="1"/>
  <c r="AK31" i="51" s="1"/>
  <c r="Y114" i="57"/>
  <c r="W114" i="57"/>
  <c r="V114" i="57"/>
  <c r="AY114" i="57" s="1"/>
  <c r="U114" i="57"/>
  <c r="AS114" i="57"/>
  <c r="AF114" i="57" s="1"/>
  <c r="S114" i="57"/>
  <c r="AB114" i="57"/>
  <c r="R114" i="57"/>
  <c r="Q114" i="57"/>
  <c r="BA114" i="57" s="1"/>
  <c r="AA114" i="57"/>
  <c r="Z114" i="57"/>
  <c r="AZ114" i="57" s="1"/>
  <c r="P114" i="57"/>
  <c r="Y13" i="54"/>
  <c r="P13" i="54"/>
  <c r="W13" i="54"/>
  <c r="V13" i="54"/>
  <c r="AY13" i="54" s="1"/>
  <c r="U13" i="54"/>
  <c r="AA13" i="54"/>
  <c r="S13" i="54"/>
  <c r="AB13" i="54"/>
  <c r="AU13" i="54"/>
  <c r="AV83" i="54" s="1"/>
  <c r="R13" i="54"/>
  <c r="Q13" i="54"/>
  <c r="BA13" i="54" s="1"/>
  <c r="Z13" i="54"/>
  <c r="AZ13" i="54" s="1"/>
  <c r="U129" i="50"/>
  <c r="R129" i="50"/>
  <c r="AS129" i="50"/>
  <c r="AF129" i="50" s="1"/>
  <c r="Q129" i="50"/>
  <c r="BA129" i="50" s="1"/>
  <c r="AB129" i="50"/>
  <c r="S129" i="50"/>
  <c r="P129" i="50"/>
  <c r="V129" i="50"/>
  <c r="AY129" i="50" s="1"/>
  <c r="Z129" i="50"/>
  <c r="AZ129" i="50" s="1"/>
  <c r="Y129" i="50"/>
  <c r="W129" i="50"/>
  <c r="AA129" i="50"/>
  <c r="R64" i="56"/>
  <c r="Z64" i="56"/>
  <c r="AZ64" i="56" s="1"/>
  <c r="AA64" i="56"/>
  <c r="P64" i="56"/>
  <c r="V64" i="56"/>
  <c r="AY64" i="56" s="1"/>
  <c r="Y64" i="56"/>
  <c r="S64" i="56"/>
  <c r="W64" i="56"/>
  <c r="U64" i="56"/>
  <c r="AU64" i="56"/>
  <c r="Q64" i="56"/>
  <c r="BA64" i="56" s="1"/>
  <c r="AB64" i="56"/>
  <c r="U73" i="53"/>
  <c r="Z73" i="53"/>
  <c r="AZ73" i="53" s="1"/>
  <c r="P73" i="53"/>
  <c r="S73" i="53"/>
  <c r="R73" i="53"/>
  <c r="Q73" i="53"/>
  <c r="BA73" i="53" s="1"/>
  <c r="AA73" i="53"/>
  <c r="V73" i="53"/>
  <c r="AY73" i="53" s="1"/>
  <c r="W73" i="53"/>
  <c r="AB73" i="53"/>
  <c r="Y73" i="53"/>
  <c r="Z91" i="51"/>
  <c r="AZ91" i="51" s="1"/>
  <c r="Y91" i="51"/>
  <c r="Q91" i="51"/>
  <c r="BA91" i="51" s="1"/>
  <c r="BB91" i="51" s="1"/>
  <c r="AB91" i="51"/>
  <c r="AA91" i="51"/>
  <c r="W91" i="51"/>
  <c r="U91" i="51"/>
  <c r="P91" i="51"/>
  <c r="V91" i="51"/>
  <c r="AY91" i="51" s="1"/>
  <c r="AE91" i="51" a="1"/>
  <c r="AE91" i="51" s="1"/>
  <c r="AD91" i="51" s="1"/>
  <c r="AC91" i="51" s="1"/>
  <c r="S91" i="51"/>
  <c r="R91" i="51"/>
  <c r="Y88" i="58"/>
  <c r="AB88" i="58"/>
  <c r="P88" i="58"/>
  <c r="Z88" i="58"/>
  <c r="AZ88" i="58" s="1"/>
  <c r="W88" i="58"/>
  <c r="V88" i="58"/>
  <c r="AY88" i="58" s="1"/>
  <c r="S88" i="58"/>
  <c r="U88" i="58"/>
  <c r="AA88" i="58"/>
  <c r="R88" i="58"/>
  <c r="Q88" i="58"/>
  <c r="BA88" i="58" s="1"/>
  <c r="BB88" i="58" s="1"/>
  <c r="AE88" i="58" a="1"/>
  <c r="AE88" i="58" s="1"/>
  <c r="AD88" i="58" s="1"/>
  <c r="AC88" i="58" s="1"/>
  <c r="Y33" i="54"/>
  <c r="AB33" i="54"/>
  <c r="R33" i="54"/>
  <c r="AA33" i="54"/>
  <c r="W33" i="54"/>
  <c r="Q33" i="54"/>
  <c r="BA33" i="54" s="1"/>
  <c r="U33" i="54"/>
  <c r="P33" i="54"/>
  <c r="V33" i="54"/>
  <c r="AY33" i="54" s="1"/>
  <c r="AU33" i="54"/>
  <c r="S33" i="54"/>
  <c r="Z33" i="54"/>
  <c r="AZ33" i="54" s="1"/>
  <c r="R121" i="55"/>
  <c r="V121" i="55"/>
  <c r="AY121" i="55" s="1"/>
  <c r="AB121" i="55"/>
  <c r="U121" i="55"/>
  <c r="AA121" i="55"/>
  <c r="AS121" i="55"/>
  <c r="AF121" i="55" s="1"/>
  <c r="W121" i="55"/>
  <c r="Q121" i="55"/>
  <c r="BA121" i="55" s="1"/>
  <c r="Z121" i="55"/>
  <c r="AZ121" i="55" s="1"/>
  <c r="S121" i="55"/>
  <c r="P121" i="55"/>
  <c r="Y121" i="55"/>
  <c r="R98" i="54"/>
  <c r="S98" i="54"/>
  <c r="AB98" i="54"/>
  <c r="AE98" i="54" a="1"/>
  <c r="AE98" i="54" s="1"/>
  <c r="W98" i="54"/>
  <c r="U98" i="54"/>
  <c r="V98" i="54"/>
  <c r="AY98" i="54" s="1"/>
  <c r="P98" i="54"/>
  <c r="Q98" i="54"/>
  <c r="BA98" i="54" s="1"/>
  <c r="BB98" i="54" s="1"/>
  <c r="AA98" i="54"/>
  <c r="Z98" i="54"/>
  <c r="AZ98" i="54" s="1"/>
  <c r="Y98" i="54"/>
  <c r="W103" i="51"/>
  <c r="AB103" i="51"/>
  <c r="Q103" i="51"/>
  <c r="BA103" i="51" s="1"/>
  <c r="S103" i="51"/>
  <c r="AS103" i="51"/>
  <c r="AF103" i="51" s="1"/>
  <c r="Y103" i="51"/>
  <c r="V103" i="51"/>
  <c r="AY103" i="51" s="1"/>
  <c r="R103" i="51"/>
  <c r="Z103" i="51"/>
  <c r="AZ103" i="51" s="1"/>
  <c r="P103" i="51"/>
  <c r="U103" i="51"/>
  <c r="AA103" i="51"/>
  <c r="AB14" i="49"/>
  <c r="AA14" i="49"/>
  <c r="Z14" i="49"/>
  <c r="AZ14" i="49" s="1"/>
  <c r="Y14" i="49"/>
  <c r="AE14" i="49" a="1"/>
  <c r="AE14" i="49" s="1"/>
  <c r="W14" i="49"/>
  <c r="P14" i="49"/>
  <c r="Q14" i="49"/>
  <c r="BA14" i="49" s="1"/>
  <c r="BB14" i="49" s="1"/>
  <c r="R14" i="49"/>
  <c r="V14" i="49"/>
  <c r="AY14" i="49" s="1"/>
  <c r="U14" i="49"/>
  <c r="S14" i="49"/>
  <c r="AU14" i="49"/>
  <c r="AV123" i="49" s="1"/>
  <c r="Y37" i="49"/>
  <c r="W37" i="49"/>
  <c r="V37" i="49"/>
  <c r="AY37" i="49" s="1"/>
  <c r="S37" i="49"/>
  <c r="AB37" i="49"/>
  <c r="Q37" i="49"/>
  <c r="BA37" i="49" s="1"/>
  <c r="U37" i="49"/>
  <c r="AA37" i="49"/>
  <c r="R37" i="49"/>
  <c r="P37" i="49"/>
  <c r="Z37" i="49"/>
  <c r="AZ37" i="49" s="1"/>
  <c r="AU37" i="49"/>
  <c r="Y85" i="50"/>
  <c r="AA85" i="50"/>
  <c r="V85" i="50"/>
  <c r="AY85" i="50" s="1"/>
  <c r="Z85" i="50"/>
  <c r="AZ85" i="50" s="1"/>
  <c r="U85" i="50"/>
  <c r="P85" i="50"/>
  <c r="S85" i="50"/>
  <c r="R85" i="50"/>
  <c r="W85" i="50"/>
  <c r="Q85" i="50"/>
  <c r="BA85" i="50" s="1"/>
  <c r="BB85" i="50" s="1"/>
  <c r="AB85" i="50"/>
  <c r="AE85" i="50" a="1"/>
  <c r="AE85" i="50" s="1"/>
  <c r="AD85" i="50" s="1"/>
  <c r="AC85" i="50" s="1"/>
  <c r="AB92" i="49"/>
  <c r="AA92" i="49"/>
  <c r="AE92" i="49" a="1"/>
  <c r="AE92" i="49" s="1"/>
  <c r="AD92" i="49" s="1"/>
  <c r="AC92" i="49" s="1"/>
  <c r="U92" i="49"/>
  <c r="R92" i="49"/>
  <c r="P92" i="49"/>
  <c r="S92" i="49"/>
  <c r="Y92" i="49"/>
  <c r="Q92" i="49"/>
  <c r="BA92" i="49" s="1"/>
  <c r="BB92" i="49" s="1"/>
  <c r="Z92" i="49"/>
  <c r="AZ92" i="49" s="1"/>
  <c r="W92" i="49"/>
  <c r="V92" i="49"/>
  <c r="AY92" i="49" s="1"/>
  <c r="Z111" i="50"/>
  <c r="AZ111" i="50" s="1"/>
  <c r="AS111" i="50"/>
  <c r="AF111" i="50" s="1"/>
  <c r="Q111" i="50"/>
  <c r="BA111" i="50" s="1"/>
  <c r="AA111" i="50"/>
  <c r="W111" i="50"/>
  <c r="S111" i="50"/>
  <c r="AB111" i="50"/>
  <c r="U111" i="50"/>
  <c r="Y111" i="50"/>
  <c r="P111" i="50"/>
  <c r="V111" i="50"/>
  <c r="AY111" i="50" s="1"/>
  <c r="R111" i="50"/>
  <c r="D30" i="43"/>
  <c r="A30" i="43"/>
  <c r="W19" i="46"/>
  <c r="AA19" i="46"/>
  <c r="AU19" i="46"/>
  <c r="AV120" i="46" s="1"/>
  <c r="Z19" i="46"/>
  <c r="AZ19" i="46" s="1"/>
  <c r="P19" i="46"/>
  <c r="U19" i="46"/>
  <c r="Y19" i="46"/>
  <c r="S19" i="46"/>
  <c r="AE19" i="46" a="1"/>
  <c r="AE19" i="46" s="1"/>
  <c r="V19" i="46"/>
  <c r="AY19" i="46" s="1"/>
  <c r="AB19" i="46"/>
  <c r="R19" i="46"/>
  <c r="Q19" i="46"/>
  <c r="BA19" i="46" s="1"/>
  <c r="BB19" i="46" s="1"/>
  <c r="U21" i="44"/>
  <c r="AE21" i="44" a="1"/>
  <c r="AE21" i="44" s="1"/>
  <c r="W21" i="44"/>
  <c r="R21" i="44"/>
  <c r="Q21" i="44"/>
  <c r="BA21" i="44" s="1"/>
  <c r="BB21" i="44" s="1"/>
  <c r="S21" i="44"/>
  <c r="AB21" i="44"/>
  <c r="P21" i="44"/>
  <c r="Z21" i="44"/>
  <c r="AZ21" i="44" s="1"/>
  <c r="V21" i="44"/>
  <c r="AY21" i="44" s="1"/>
  <c r="Y21" i="44"/>
  <c r="AA21" i="44"/>
  <c r="AU21" i="44"/>
  <c r="Y83" i="46"/>
  <c r="AA83" i="46"/>
  <c r="R83" i="46"/>
  <c r="V83" i="46"/>
  <c r="AY83" i="46" s="1"/>
  <c r="S83" i="46"/>
  <c r="Z83" i="46"/>
  <c r="AZ83" i="46" s="1"/>
  <c r="P83" i="46"/>
  <c r="W83" i="46"/>
  <c r="AE83" i="46" a="1"/>
  <c r="AE83" i="46" s="1"/>
  <c r="AB83" i="46"/>
  <c r="U83" i="46"/>
  <c r="Q83" i="46"/>
  <c r="BA83" i="46" s="1"/>
  <c r="BB83" i="46" s="1"/>
  <c r="AB41" i="46"/>
  <c r="P41" i="46"/>
  <c r="AA41" i="46"/>
  <c r="Y41" i="46"/>
  <c r="R41" i="46"/>
  <c r="AE41" i="46" a="1"/>
  <c r="AE41" i="46" s="1"/>
  <c r="Q41" i="46"/>
  <c r="BA41" i="46" s="1"/>
  <c r="BB41" i="46" s="1"/>
  <c r="V41" i="46"/>
  <c r="AY41" i="46" s="1"/>
  <c r="Z41" i="46"/>
  <c r="AZ41" i="46" s="1"/>
  <c r="AU41" i="46"/>
  <c r="AV110" i="46" s="1"/>
  <c r="U41" i="46"/>
  <c r="S41" i="46"/>
  <c r="W41" i="46"/>
  <c r="AA55" i="45"/>
  <c r="Q55" i="45"/>
  <c r="BA55" i="45" s="1"/>
  <c r="S55" i="45"/>
  <c r="R55" i="45"/>
  <c r="V55" i="45"/>
  <c r="AY55" i="45" s="1"/>
  <c r="AB55" i="45"/>
  <c r="U55" i="45"/>
  <c r="AU55" i="45"/>
  <c r="Y55" i="45"/>
  <c r="Z55" i="45"/>
  <c r="AZ55" i="45" s="1"/>
  <c r="P55" i="45"/>
  <c r="W55" i="45"/>
  <c r="D27" i="34"/>
  <c r="A27" i="34"/>
  <c r="Z127" i="46"/>
  <c r="AZ127" i="46" s="1"/>
  <c r="Y127" i="46"/>
  <c r="P127" i="46"/>
  <c r="W127" i="46"/>
  <c r="AA127" i="46"/>
  <c r="V127" i="46"/>
  <c r="AY127" i="46" s="1"/>
  <c r="R127" i="46"/>
  <c r="U127" i="46"/>
  <c r="S127" i="46"/>
  <c r="Q127" i="46"/>
  <c r="BA127" i="46" s="1"/>
  <c r="AB127" i="46"/>
  <c r="R52" i="46"/>
  <c r="Q52" i="46"/>
  <c r="BA52" i="46" s="1"/>
  <c r="BB52" i="46" s="1"/>
  <c r="P52" i="46"/>
  <c r="Y52" i="46"/>
  <c r="U52" i="46"/>
  <c r="AE52" i="46" a="1"/>
  <c r="AE52" i="46" s="1"/>
  <c r="AU52" i="46"/>
  <c r="S52" i="46"/>
  <c r="AA52" i="46"/>
  <c r="AB52" i="46"/>
  <c r="V52" i="46"/>
  <c r="AY52" i="46" s="1"/>
  <c r="W52" i="46"/>
  <c r="Z52" i="46"/>
  <c r="AZ52" i="46" s="1"/>
  <c r="D2" i="37"/>
  <c r="A2" i="37"/>
  <c r="S76" i="36"/>
  <c r="AA76" i="36"/>
  <c r="P76" i="36"/>
  <c r="Z76" i="36"/>
  <c r="AZ76" i="36" s="1"/>
  <c r="V76" i="36"/>
  <c r="AY76" i="36" s="1"/>
  <c r="AS76" i="36"/>
  <c r="AF76" i="36" s="1"/>
  <c r="Y76" i="36"/>
  <c r="W76" i="36"/>
  <c r="U76" i="36"/>
  <c r="AB76" i="36"/>
  <c r="R76" i="36"/>
  <c r="Q76" i="36"/>
  <c r="BA76" i="36" s="1"/>
  <c r="D20" i="43"/>
  <c r="A20" i="43"/>
  <c r="A13" i="35"/>
  <c r="D13" i="35"/>
  <c r="Y39" i="44"/>
  <c r="S39" i="44"/>
  <c r="P39" i="44"/>
  <c r="AU39" i="44"/>
  <c r="V39" i="44"/>
  <c r="AY39" i="44" s="1"/>
  <c r="AA39" i="44"/>
  <c r="U39" i="44"/>
  <c r="Q39" i="44"/>
  <c r="BA39" i="44" s="1"/>
  <c r="BB39" i="44" s="1"/>
  <c r="AE39" i="44" a="1"/>
  <c r="AE39" i="44" s="1"/>
  <c r="AB39" i="44"/>
  <c r="R39" i="44"/>
  <c r="W39" i="44"/>
  <c r="Z39" i="44"/>
  <c r="AZ39" i="44" s="1"/>
  <c r="D64" i="39"/>
  <c r="A64" i="39"/>
  <c r="AI6" i="36" a="1"/>
  <c r="AI6" i="36" s="1"/>
  <c r="AJ6" i="36" s="1"/>
  <c r="AK6" i="36" s="1"/>
  <c r="AI7" i="36" a="1"/>
  <c r="AI7" i="36" s="1"/>
  <c r="AJ7" i="36" s="1"/>
  <c r="AK7" i="36" s="1"/>
  <c r="AI31" i="36" a="1"/>
  <c r="AI31" i="36" s="1"/>
  <c r="AJ31" i="36" s="1"/>
  <c r="AL31" i="36" s="1"/>
  <c r="AI11" i="36" a="1"/>
  <c r="AI11" i="36" s="1"/>
  <c r="AJ11" i="36" s="1"/>
  <c r="AL11" i="36" s="1"/>
  <c r="AI10" i="36" a="1"/>
  <c r="AI10" i="36" s="1"/>
  <c r="AJ10" i="36" s="1"/>
  <c r="AL10" i="36" s="1"/>
  <c r="AI30" i="36" a="1"/>
  <c r="AI30" i="36" s="1"/>
  <c r="AJ30" i="36" s="1"/>
  <c r="AL30" i="36" s="1"/>
  <c r="AI2" i="36" a="1"/>
  <c r="AI2" i="36" s="1"/>
  <c r="AJ2" i="36" s="1"/>
  <c r="AK2" i="36" s="1"/>
  <c r="AI17" i="36" a="1"/>
  <c r="AI17" i="36" s="1"/>
  <c r="AJ17" i="36" s="1"/>
  <c r="AL17" i="36" s="1"/>
  <c r="AI12" i="36" a="1"/>
  <c r="AI12" i="36" s="1"/>
  <c r="AJ12" i="36" s="1"/>
  <c r="AL12" i="36" s="1"/>
  <c r="AI3" i="36" a="1"/>
  <c r="AI3" i="36" s="1"/>
  <c r="AJ3" i="36" s="1"/>
  <c r="AK3" i="36" s="1"/>
  <c r="AI19" i="36" a="1"/>
  <c r="AI19" i="36" s="1"/>
  <c r="AJ19" i="36" s="1"/>
  <c r="AK19" i="36" s="1"/>
  <c r="AI26" i="36" a="1"/>
  <c r="AI26" i="36" s="1"/>
  <c r="AJ26" i="36" s="1"/>
  <c r="AL26" i="36" s="1"/>
  <c r="AI14" i="36" a="1"/>
  <c r="AI14" i="36" s="1"/>
  <c r="AJ14" i="36" s="1"/>
  <c r="AL14" i="36" s="1"/>
  <c r="AI28" i="36" a="1"/>
  <c r="AI28" i="36" s="1"/>
  <c r="AJ28" i="36" s="1"/>
  <c r="AL28" i="36" s="1"/>
  <c r="AI27" i="36" a="1"/>
  <c r="AI27" i="36" s="1"/>
  <c r="AJ27" i="36" s="1"/>
  <c r="AL27" i="36" s="1"/>
  <c r="AI24" i="36" a="1"/>
  <c r="AI24" i="36" s="1"/>
  <c r="AJ24" i="36" s="1"/>
  <c r="AK24" i="36" s="1"/>
  <c r="AI33" i="36" a="1"/>
  <c r="AI33" i="36" s="1"/>
  <c r="AJ33" i="36" s="1"/>
  <c r="AL33" i="36" s="1"/>
  <c r="AI21" i="36" a="1"/>
  <c r="AI21" i="36" s="1"/>
  <c r="AJ21" i="36" s="1"/>
  <c r="AK21" i="36" s="1"/>
  <c r="AI23" i="36" a="1"/>
  <c r="AI23" i="36" s="1"/>
  <c r="AJ23" i="36" s="1"/>
  <c r="AK23" i="36" s="1"/>
  <c r="AI16" i="36" a="1"/>
  <c r="AI16" i="36" s="1"/>
  <c r="AJ16" i="36" s="1"/>
  <c r="AL16" i="36" s="1"/>
  <c r="AU62" i="45"/>
  <c r="W62" i="45"/>
  <c r="Y62" i="45"/>
  <c r="P62" i="45"/>
  <c r="AB62" i="45"/>
  <c r="Q62" i="45"/>
  <c r="BA62" i="45" s="1"/>
  <c r="BB62" i="45" s="1"/>
  <c r="Z62" i="45"/>
  <c r="AZ62" i="45" s="1"/>
  <c r="AE62" i="45" a="1"/>
  <c r="AE62" i="45" s="1"/>
  <c r="R62" i="45"/>
  <c r="V62" i="45"/>
  <c r="AY62" i="45" s="1"/>
  <c r="S62" i="45"/>
  <c r="U62" i="45"/>
  <c r="AA62" i="45"/>
  <c r="V97" i="34"/>
  <c r="AY97" i="34" s="1"/>
  <c r="AS97" i="34"/>
  <c r="AF97" i="34" s="1"/>
  <c r="Q97" i="34"/>
  <c r="BA97" i="34" s="1"/>
  <c r="AA97" i="34"/>
  <c r="AB97" i="34"/>
  <c r="Y97" i="34"/>
  <c r="Z97" i="34"/>
  <c r="AZ97" i="34" s="1"/>
  <c r="U97" i="34"/>
  <c r="P97" i="34"/>
  <c r="W97" i="34"/>
  <c r="R97" i="34"/>
  <c r="S97" i="34"/>
  <c r="AI32" i="30" a="1"/>
  <c r="AI32" i="30" s="1"/>
  <c r="AJ32" i="30" s="1"/>
  <c r="AL32" i="30" s="1"/>
  <c r="AI33" i="30" a="1"/>
  <c r="AI33" i="30" s="1"/>
  <c r="AJ33" i="30" s="1"/>
  <c r="AL33" i="30" s="1"/>
  <c r="AI31" i="30" a="1"/>
  <c r="AI31" i="30" s="1"/>
  <c r="AJ31" i="30" s="1"/>
  <c r="AL31" i="30" s="1"/>
  <c r="AI15" i="30" a="1"/>
  <c r="AI15" i="30" s="1"/>
  <c r="AJ15" i="30" s="1"/>
  <c r="AL15" i="30" s="1"/>
  <c r="AI30" i="30" a="1"/>
  <c r="AI30" i="30" s="1"/>
  <c r="AJ30" i="30" s="1"/>
  <c r="AL30" i="30" s="1"/>
  <c r="AI5" i="30" a="1"/>
  <c r="AI5" i="30" s="1"/>
  <c r="AJ5" i="30" s="1"/>
  <c r="AK5" i="30" s="1"/>
  <c r="AI27" i="30" a="1"/>
  <c r="AI27" i="30" s="1"/>
  <c r="AJ27" i="30" s="1"/>
  <c r="AL27" i="30" s="1"/>
  <c r="AI28" i="30" a="1"/>
  <c r="AI28" i="30" s="1"/>
  <c r="AJ28" i="30" s="1"/>
  <c r="AL28" i="30" s="1"/>
  <c r="AI24" i="30" a="1"/>
  <c r="AI24" i="30" s="1"/>
  <c r="AJ24" i="30" s="1"/>
  <c r="AK24" i="30" s="1"/>
  <c r="AI12" i="30" a="1"/>
  <c r="AI12" i="30" s="1"/>
  <c r="AJ12" i="30" s="1"/>
  <c r="AL12" i="30" s="1"/>
  <c r="AI7" i="30" a="1"/>
  <c r="AI7" i="30" s="1"/>
  <c r="AJ7" i="30" s="1"/>
  <c r="AK7" i="30" s="1"/>
  <c r="AI22" i="30" a="1"/>
  <c r="AI22" i="30" s="1"/>
  <c r="AJ22" i="30" s="1"/>
  <c r="AK22" i="30" s="1"/>
  <c r="AI17" i="30" a="1"/>
  <c r="AI17" i="30" s="1"/>
  <c r="AJ17" i="30" s="1"/>
  <c r="AL17" i="30" s="1"/>
  <c r="AI25" i="30" a="1"/>
  <c r="AI25" i="30" s="1"/>
  <c r="AJ25" i="30" s="1"/>
  <c r="AK25" i="30" s="1"/>
  <c r="AI6" i="30" a="1"/>
  <c r="AI6" i="30" s="1"/>
  <c r="AJ6" i="30" s="1"/>
  <c r="AK6" i="30" s="1"/>
  <c r="AI9" i="30" a="1"/>
  <c r="AI9" i="30" s="1"/>
  <c r="AJ9" i="30" s="1"/>
  <c r="AK9" i="30" s="1"/>
  <c r="AI29" i="30" a="1"/>
  <c r="AI29" i="30" s="1"/>
  <c r="AJ29" i="30" s="1"/>
  <c r="AL29" i="30" s="1"/>
  <c r="AI19" i="30" a="1"/>
  <c r="AI19" i="30" s="1"/>
  <c r="AJ19" i="30" s="1"/>
  <c r="AK19" i="30" s="1"/>
  <c r="AI26" i="30" a="1"/>
  <c r="AI26" i="30" s="1"/>
  <c r="AJ26" i="30" s="1"/>
  <c r="AL26" i="30" s="1"/>
  <c r="AI14" i="30" a="1"/>
  <c r="AI14" i="30" s="1"/>
  <c r="AJ14" i="30" s="1"/>
  <c r="AL14" i="30" s="1"/>
  <c r="AI20" i="30" a="1"/>
  <c r="AI20" i="30" s="1"/>
  <c r="AJ20" i="30" s="1"/>
  <c r="AK20" i="30" s="1"/>
  <c r="AI4" i="30" a="1"/>
  <c r="AI4" i="30" s="1"/>
  <c r="AJ4" i="30" s="1"/>
  <c r="AK4" i="30" s="1"/>
  <c r="AI8" i="30" a="1"/>
  <c r="AI8" i="30" s="1"/>
  <c r="AJ8" i="30" s="1"/>
  <c r="AK8" i="30" s="1"/>
  <c r="AI3" i="30" a="1"/>
  <c r="AI3" i="30" s="1"/>
  <c r="AJ3" i="30" s="1"/>
  <c r="AK3" i="30" s="1"/>
  <c r="AI21" i="30" a="1"/>
  <c r="AI21" i="30" s="1"/>
  <c r="AJ21" i="30" s="1"/>
  <c r="AK21" i="30" s="1"/>
  <c r="AI11" i="30" a="1"/>
  <c r="AI11" i="30" s="1"/>
  <c r="AJ11" i="30" s="1"/>
  <c r="AL11" i="30" s="1"/>
  <c r="AI18" i="30" a="1"/>
  <c r="AI18" i="30" s="1"/>
  <c r="AJ18" i="30" s="1"/>
  <c r="AK18" i="30" s="1"/>
  <c r="AI23" i="30" a="1"/>
  <c r="AI23" i="30" s="1"/>
  <c r="AJ23" i="30" s="1"/>
  <c r="AK23" i="30" s="1"/>
  <c r="AI10" i="30" a="1"/>
  <c r="AI10" i="30" s="1"/>
  <c r="AJ10" i="30" s="1"/>
  <c r="AL10" i="30" s="1"/>
  <c r="AI16" i="30" a="1"/>
  <c r="AI16" i="30" s="1"/>
  <c r="AJ16" i="30" s="1"/>
  <c r="AL16" i="30" s="1"/>
  <c r="AI13" i="30" a="1"/>
  <c r="AI13" i="30" s="1"/>
  <c r="AJ13" i="30" s="1"/>
  <c r="AL13" i="30" s="1"/>
  <c r="AI2" i="30" a="1"/>
  <c r="AI2" i="30" s="1"/>
  <c r="AJ2" i="30" s="1"/>
  <c r="AK2" i="30" s="1"/>
  <c r="A48" i="32"/>
  <c r="D48" i="32"/>
  <c r="R39" i="30"/>
  <c r="U39" i="30"/>
  <c r="AB39" i="30"/>
  <c r="Z39" i="30"/>
  <c r="AZ39" i="30" s="1"/>
  <c r="AU39" i="30"/>
  <c r="AV25" i="30" s="1"/>
  <c r="P39" i="30"/>
  <c r="AA39" i="30"/>
  <c r="AE39" i="30" a="1"/>
  <c r="AE39" i="30" s="1"/>
  <c r="V39" i="30"/>
  <c r="AY39" i="30" s="1"/>
  <c r="Q39" i="30"/>
  <c r="BA39" i="30" s="1"/>
  <c r="BB39" i="30" s="1"/>
  <c r="Y39" i="30"/>
  <c r="W39" i="30"/>
  <c r="S39" i="30"/>
  <c r="AA3" i="12"/>
  <c r="W3" i="12"/>
  <c r="U3" i="12"/>
  <c r="Z3" i="12"/>
  <c r="AZ3" i="12" s="1"/>
  <c r="R3" i="12"/>
  <c r="S3" i="12"/>
  <c r="Q3" i="12"/>
  <c r="BA3" i="12" s="1"/>
  <c r="BB3" i="12" s="1"/>
  <c r="AU3" i="12"/>
  <c r="AV53" i="12" s="1"/>
  <c r="AB3" i="12"/>
  <c r="AE3" i="12" a="1"/>
  <c r="AE3" i="12" s="1"/>
  <c r="V3" i="12"/>
  <c r="AY3" i="12" s="1"/>
  <c r="Y3" i="12"/>
  <c r="P3" i="12"/>
  <c r="AA12" i="44"/>
  <c r="V12" i="44"/>
  <c r="AY12" i="44" s="1"/>
  <c r="Q12" i="44"/>
  <c r="BA12" i="44" s="1"/>
  <c r="U12" i="44"/>
  <c r="Z12" i="44"/>
  <c r="AZ12" i="44" s="1"/>
  <c r="P12" i="44"/>
  <c r="Y12" i="44"/>
  <c r="AU12" i="44"/>
  <c r="AV67" i="44" s="1"/>
  <c r="AB12" i="44"/>
  <c r="W12" i="44"/>
  <c r="R12" i="44"/>
  <c r="S12" i="44"/>
  <c r="AB38" i="31"/>
  <c r="Z38" i="31"/>
  <c r="AZ38" i="31" s="1"/>
  <c r="P38" i="31"/>
  <c r="R38" i="31"/>
  <c r="S38" i="31"/>
  <c r="U38" i="31"/>
  <c r="Q38" i="31"/>
  <c r="BA38" i="31" s="1"/>
  <c r="AA38" i="31"/>
  <c r="V38" i="31"/>
  <c r="AY38" i="31" s="1"/>
  <c r="AU38" i="31"/>
  <c r="Y38" i="31"/>
  <c r="W38" i="31"/>
  <c r="D61" i="12"/>
  <c r="A61" i="12"/>
  <c r="A58" i="32"/>
  <c r="D58" i="32"/>
  <c r="P59" i="28"/>
  <c r="Y59" i="28"/>
  <c r="AE59" i="28" a="1"/>
  <c r="AE59" i="28" s="1"/>
  <c r="R59" i="28"/>
  <c r="AB59" i="28"/>
  <c r="U59" i="28"/>
  <c r="Z59" i="28"/>
  <c r="AZ59" i="28" s="1"/>
  <c r="Q59" i="28"/>
  <c r="BA59" i="28" s="1"/>
  <c r="BB59" i="28" s="1"/>
  <c r="W59" i="28"/>
  <c r="S59" i="28"/>
  <c r="AU59" i="28"/>
  <c r="AA59" i="28"/>
  <c r="V59" i="28"/>
  <c r="AY59" i="28" s="1"/>
  <c r="AI32" i="34" a="1"/>
  <c r="AI32" i="34" s="1"/>
  <c r="AJ32" i="34" s="1"/>
  <c r="AL32" i="34" s="1"/>
  <c r="AI7" i="34" a="1"/>
  <c r="AI7" i="34" s="1"/>
  <c r="AJ7" i="34" s="1"/>
  <c r="AK7" i="34" s="1"/>
  <c r="AI16" i="34" a="1"/>
  <c r="AI16" i="34" s="1"/>
  <c r="AJ16" i="34" s="1"/>
  <c r="AL16" i="34" s="1"/>
  <c r="AI13" i="34" a="1"/>
  <c r="AI13" i="34" s="1"/>
  <c r="AJ13" i="34" s="1"/>
  <c r="AL13" i="34" s="1"/>
  <c r="AI19" i="34" a="1"/>
  <c r="AI19" i="34" s="1"/>
  <c r="AJ19" i="34" s="1"/>
  <c r="AK19" i="34" s="1"/>
  <c r="AI8" i="34" a="1"/>
  <c r="AI8" i="34" s="1"/>
  <c r="AJ8" i="34" s="1"/>
  <c r="AK8" i="34" s="1"/>
  <c r="AI28" i="34" a="1"/>
  <c r="AI28" i="34" s="1"/>
  <c r="AJ28" i="34" s="1"/>
  <c r="AL28" i="34" s="1"/>
  <c r="AI5" i="34" a="1"/>
  <c r="AI5" i="34" s="1"/>
  <c r="AJ5" i="34" s="1"/>
  <c r="AK5" i="34" s="1"/>
  <c r="AI3" i="34" a="1"/>
  <c r="AI3" i="34" s="1"/>
  <c r="AJ3" i="34" s="1"/>
  <c r="AK3" i="34" s="1"/>
  <c r="AI23" i="34" a="1"/>
  <c r="AI23" i="34" s="1"/>
  <c r="AJ23" i="34" s="1"/>
  <c r="AK23" i="34" s="1"/>
  <c r="AI10" i="34" a="1"/>
  <c r="AI10" i="34" s="1"/>
  <c r="AJ10" i="34" s="1"/>
  <c r="AL10" i="34" s="1"/>
  <c r="AI30" i="34" a="1"/>
  <c r="AI30" i="34" s="1"/>
  <c r="AJ30" i="34" s="1"/>
  <c r="AL30" i="34" s="1"/>
  <c r="AI18" i="34" a="1"/>
  <c r="AI18" i="34" s="1"/>
  <c r="AJ18" i="34" s="1"/>
  <c r="AK18" i="34" s="1"/>
  <c r="AI21" i="34" a="1"/>
  <c r="AI21" i="34" s="1"/>
  <c r="AJ21" i="34" s="1"/>
  <c r="AK21" i="34" s="1"/>
  <c r="AI15" i="34" a="1"/>
  <c r="AI15" i="34" s="1"/>
  <c r="AJ15" i="34" s="1"/>
  <c r="AL15" i="34" s="1"/>
  <c r="AI4" i="34" a="1"/>
  <c r="AI4" i="34" s="1"/>
  <c r="AJ4" i="34" s="1"/>
  <c r="AK4" i="34" s="1"/>
  <c r="AI25" i="34" a="1"/>
  <c r="AI25" i="34" s="1"/>
  <c r="AJ25" i="34" s="1"/>
  <c r="AK25" i="34" s="1"/>
  <c r="AI22" i="34" a="1"/>
  <c r="AI22" i="34" s="1"/>
  <c r="AJ22" i="34" s="1"/>
  <c r="AK22" i="34" s="1"/>
  <c r="AI24" i="34" a="1"/>
  <c r="AI24" i="34" s="1"/>
  <c r="AJ24" i="34" s="1"/>
  <c r="AK24" i="34" s="1"/>
  <c r="AI9" i="34" a="1"/>
  <c r="AI9" i="34" s="1"/>
  <c r="AJ9" i="34" s="1"/>
  <c r="AK9" i="34" s="1"/>
  <c r="AI17" i="34" a="1"/>
  <c r="AI17" i="34" s="1"/>
  <c r="AJ17" i="34" s="1"/>
  <c r="AL17" i="34" s="1"/>
  <c r="AI33" i="34" a="1"/>
  <c r="AI33" i="34" s="1"/>
  <c r="AJ33" i="34" s="1"/>
  <c r="AL33" i="34" s="1"/>
  <c r="AI26" i="34" a="1"/>
  <c r="AI26" i="34" s="1"/>
  <c r="AJ26" i="34" s="1"/>
  <c r="AL26" i="34" s="1"/>
  <c r="AI27" i="34" a="1"/>
  <c r="AI27" i="34" s="1"/>
  <c r="AJ27" i="34" s="1"/>
  <c r="AL27" i="34" s="1"/>
  <c r="AI14" i="34" a="1"/>
  <c r="AI14" i="34" s="1"/>
  <c r="AJ14" i="34" s="1"/>
  <c r="AL14" i="34" s="1"/>
  <c r="AI11" i="34" a="1"/>
  <c r="AI11" i="34" s="1"/>
  <c r="AJ11" i="34" s="1"/>
  <c r="AL11" i="34" s="1"/>
  <c r="AI29" i="34" a="1"/>
  <c r="AI29" i="34" s="1"/>
  <c r="AJ29" i="34" s="1"/>
  <c r="AL29" i="34" s="1"/>
  <c r="AI6" i="34" a="1"/>
  <c r="AI6" i="34" s="1"/>
  <c r="AJ6" i="34" s="1"/>
  <c r="AK6" i="34" s="1"/>
  <c r="AI31" i="34" a="1"/>
  <c r="AI31" i="34" s="1"/>
  <c r="AJ31" i="34" s="1"/>
  <c r="AL31" i="34" s="1"/>
  <c r="AI20" i="34" a="1"/>
  <c r="AI20" i="34" s="1"/>
  <c r="AJ20" i="34" s="1"/>
  <c r="AK20" i="34" s="1"/>
  <c r="AI12" i="34" a="1"/>
  <c r="AI12" i="34" s="1"/>
  <c r="AJ12" i="34" s="1"/>
  <c r="AL12" i="34" s="1"/>
  <c r="AI2" i="34" a="1"/>
  <c r="AI2" i="34" s="1"/>
  <c r="AJ2" i="34" s="1"/>
  <c r="AK2" i="34" s="1"/>
  <c r="A67" i="12"/>
  <c r="D67" i="12"/>
  <c r="W4" i="28"/>
  <c r="S4" i="28"/>
  <c r="Z4" i="28"/>
  <c r="AZ4" i="28" s="1"/>
  <c r="R4" i="28"/>
  <c r="V4" i="28"/>
  <c r="AY4" i="28" s="1"/>
  <c r="AU4" i="28"/>
  <c r="AV68" i="28" s="1"/>
  <c r="AA4" i="28"/>
  <c r="U4" i="28"/>
  <c r="Q4" i="28"/>
  <c r="BA4" i="28" s="1"/>
  <c r="P4" i="28"/>
  <c r="Y4" i="28"/>
  <c r="AB4" i="28"/>
  <c r="A52" i="12"/>
  <c r="D52" i="12"/>
  <c r="U97" i="28"/>
  <c r="AE97" i="28" a="1"/>
  <c r="AE97" i="28" s="1"/>
  <c r="AD97" i="28" s="1"/>
  <c r="AC97" i="28" s="1"/>
  <c r="R97" i="28"/>
  <c r="P97" i="28"/>
  <c r="AA97" i="28"/>
  <c r="Y97" i="28"/>
  <c r="Z97" i="28"/>
  <c r="AZ97" i="28" s="1"/>
  <c r="AB97" i="28"/>
  <c r="W97" i="28"/>
  <c r="Q97" i="28"/>
  <c r="BA97" i="28" s="1"/>
  <c r="BB97" i="28" s="1"/>
  <c r="V97" i="28"/>
  <c r="AY97" i="28" s="1"/>
  <c r="S97" i="28"/>
  <c r="AS109" i="12"/>
  <c r="AF109" i="12" s="1"/>
  <c r="AA109" i="12"/>
  <c r="R109" i="12"/>
  <c r="S109" i="12"/>
  <c r="AB109" i="12"/>
  <c r="V109" i="12"/>
  <c r="AY109" i="12" s="1"/>
  <c r="Z109" i="12"/>
  <c r="AZ109" i="12" s="1"/>
  <c r="W109" i="12"/>
  <c r="U109" i="12"/>
  <c r="Y109" i="12"/>
  <c r="P109" i="12"/>
  <c r="Q109" i="12"/>
  <c r="BA109" i="12" s="1"/>
  <c r="AI16" i="33" a="1"/>
  <c r="AI16" i="33" s="1"/>
  <c r="AJ16" i="33" s="1"/>
  <c r="AK16" i="33" s="1"/>
  <c r="AI6" i="33" a="1"/>
  <c r="AI6" i="33" s="1"/>
  <c r="AJ6" i="33" s="1"/>
  <c r="AL6" i="33" s="1"/>
  <c r="AI7" i="33" a="1"/>
  <c r="AI7" i="33" s="1"/>
  <c r="AJ7" i="33" s="1"/>
  <c r="AL7" i="33" s="1"/>
  <c r="AI8" i="33" a="1"/>
  <c r="AI8" i="33" s="1"/>
  <c r="AJ8" i="33" s="1"/>
  <c r="AL8" i="33" s="1"/>
  <c r="AI22" i="33" a="1"/>
  <c r="AI22" i="33" s="1"/>
  <c r="AJ22" i="33" s="1"/>
  <c r="AL22" i="33" s="1"/>
  <c r="AI23" i="33" a="1"/>
  <c r="AI23" i="33" s="1"/>
  <c r="AJ23" i="33" s="1"/>
  <c r="AL23" i="33" s="1"/>
  <c r="AI29" i="33" a="1"/>
  <c r="AI29" i="33" s="1"/>
  <c r="AJ29" i="33" s="1"/>
  <c r="AK29" i="33" s="1"/>
  <c r="AI15" i="33" a="1"/>
  <c r="AI15" i="33" s="1"/>
  <c r="AJ15" i="33" s="1"/>
  <c r="AK15" i="33" s="1"/>
  <c r="AI33" i="33" a="1"/>
  <c r="AI33" i="33" s="1"/>
  <c r="AJ33" i="33" s="1"/>
  <c r="AK33" i="33" s="1"/>
  <c r="AI20" i="33" a="1"/>
  <c r="AI20" i="33" s="1"/>
  <c r="AJ20" i="33" s="1"/>
  <c r="AL20" i="33" s="1"/>
  <c r="AI17" i="33" a="1"/>
  <c r="AI17" i="33" s="1"/>
  <c r="AJ17" i="33" s="1"/>
  <c r="AK17" i="33" s="1"/>
  <c r="AI31" i="33" a="1"/>
  <c r="AI31" i="33" s="1"/>
  <c r="AJ31" i="33" s="1"/>
  <c r="AK31" i="33" s="1"/>
  <c r="AI11" i="33" a="1"/>
  <c r="AI11" i="33" s="1"/>
  <c r="AJ11" i="33" s="1"/>
  <c r="AK11" i="33" s="1"/>
  <c r="AI14" i="33" a="1"/>
  <c r="AI14" i="33" s="1"/>
  <c r="AJ14" i="33" s="1"/>
  <c r="AK14" i="33" s="1"/>
  <c r="AI28" i="33" a="1"/>
  <c r="AI28" i="33" s="1"/>
  <c r="AJ28" i="33" s="1"/>
  <c r="AK28" i="33" s="1"/>
  <c r="AI27" i="33" a="1"/>
  <c r="AI27" i="33" s="1"/>
  <c r="AJ27" i="33" s="1"/>
  <c r="AK27" i="33" s="1"/>
  <c r="AI21" i="33" a="1"/>
  <c r="AI21" i="33" s="1"/>
  <c r="AJ21" i="33" s="1"/>
  <c r="AL21" i="33" s="1"/>
  <c r="AI32" i="33" a="1"/>
  <c r="AI32" i="33" s="1"/>
  <c r="AJ32" i="33" s="1"/>
  <c r="AK32" i="33" s="1"/>
  <c r="AI13" i="33" a="1"/>
  <c r="AI13" i="33" s="1"/>
  <c r="AJ13" i="33" s="1"/>
  <c r="AK13" i="33" s="1"/>
  <c r="AI10" i="33" a="1"/>
  <c r="AI10" i="33" s="1"/>
  <c r="AJ10" i="33" s="1"/>
  <c r="AK10" i="33" s="1"/>
  <c r="AI24" i="33" a="1"/>
  <c r="AI24" i="33" s="1"/>
  <c r="AJ24" i="33" s="1"/>
  <c r="AL24" i="33" s="1"/>
  <c r="AI26" i="33" a="1"/>
  <c r="AI26" i="33" s="1"/>
  <c r="AJ26" i="33" s="1"/>
  <c r="AK26" i="33" s="1"/>
  <c r="AI12" i="33" a="1"/>
  <c r="AI12" i="33" s="1"/>
  <c r="AJ12" i="33" s="1"/>
  <c r="AK12" i="33" s="1"/>
  <c r="AI30" i="33" a="1"/>
  <c r="AI30" i="33" s="1"/>
  <c r="AJ30" i="33" s="1"/>
  <c r="AK30" i="33" s="1"/>
  <c r="AI9" i="33" a="1"/>
  <c r="AI9" i="33" s="1"/>
  <c r="AJ9" i="33" s="1"/>
  <c r="AL9" i="33" s="1"/>
  <c r="AI5" i="33" a="1"/>
  <c r="AI5" i="33" s="1"/>
  <c r="AJ5" i="33" s="1"/>
  <c r="AL5" i="33" s="1"/>
  <c r="AI25" i="33" a="1"/>
  <c r="AI25" i="33" s="1"/>
  <c r="AJ25" i="33" s="1"/>
  <c r="AL25" i="33" s="1"/>
  <c r="AI18" i="33" a="1"/>
  <c r="AI18" i="33" s="1"/>
  <c r="AJ18" i="33" s="1"/>
  <c r="AL18" i="33" s="1"/>
  <c r="AI4" i="33" a="1"/>
  <c r="AI4" i="33" s="1"/>
  <c r="AJ4" i="33" s="1"/>
  <c r="AL4" i="33" s="1"/>
  <c r="AI19" i="33" a="1"/>
  <c r="AI19" i="33" s="1"/>
  <c r="AJ19" i="33" s="1"/>
  <c r="AL19" i="33" s="1"/>
  <c r="AI2" i="33" a="1"/>
  <c r="AI2" i="33" s="1"/>
  <c r="AJ2" i="33" s="1"/>
  <c r="AL2" i="33" s="1"/>
  <c r="AI3" i="33" a="1"/>
  <c r="AI3" i="33" s="1"/>
  <c r="AJ3" i="33" s="1"/>
  <c r="AL3" i="33" s="1"/>
  <c r="D27" i="31"/>
  <c r="A27" i="31"/>
  <c r="AB13" i="12"/>
  <c r="AU13" i="12"/>
  <c r="AV123" i="12" s="1"/>
  <c r="R13" i="12"/>
  <c r="V13" i="12"/>
  <c r="AY13" i="12" s="1"/>
  <c r="Y13" i="12"/>
  <c r="U13" i="12"/>
  <c r="Q13" i="12"/>
  <c r="BA13" i="12" s="1"/>
  <c r="Z13" i="12"/>
  <c r="AZ13" i="12" s="1"/>
  <c r="AA13" i="12"/>
  <c r="W13" i="12"/>
  <c r="S13" i="12"/>
  <c r="P13" i="12"/>
  <c r="Q44" i="46"/>
  <c r="BA44" i="46" s="1"/>
  <c r="R44" i="46"/>
  <c r="Z44" i="46"/>
  <c r="AZ44" i="46" s="1"/>
  <c r="P44" i="46"/>
  <c r="AU44" i="46"/>
  <c r="AV66" i="46" s="1"/>
  <c r="Y44" i="46"/>
  <c r="U44" i="46"/>
  <c r="AB44" i="46"/>
  <c r="S44" i="46"/>
  <c r="W44" i="46"/>
  <c r="AA44" i="46"/>
  <c r="V44" i="46"/>
  <c r="AY44" i="46" s="1"/>
  <c r="Z25" i="46"/>
  <c r="AZ25" i="46" s="1"/>
  <c r="AA25" i="46"/>
  <c r="S25" i="46"/>
  <c r="P25" i="46"/>
  <c r="AU25" i="46"/>
  <c r="AV41" i="46" s="1"/>
  <c r="W25" i="46"/>
  <c r="Q25" i="46"/>
  <c r="BA25" i="46" s="1"/>
  <c r="BB25" i="46" s="1"/>
  <c r="U25" i="46"/>
  <c r="AE25" i="46" a="1"/>
  <c r="AE25" i="46" s="1"/>
  <c r="Y25" i="46"/>
  <c r="AB25" i="46"/>
  <c r="V25" i="46"/>
  <c r="AY25" i="46" s="1"/>
  <c r="R25" i="46"/>
  <c r="AI32" i="40" a="1"/>
  <c r="AI32" i="40" s="1"/>
  <c r="AJ32" i="40" s="1"/>
  <c r="AL32" i="40" s="1"/>
  <c r="AI24" i="40" a="1"/>
  <c r="AI24" i="40" s="1"/>
  <c r="AJ24" i="40" s="1"/>
  <c r="AK24" i="40" s="1"/>
  <c r="AI12" i="39" a="1"/>
  <c r="AI12" i="39" s="1"/>
  <c r="AJ12" i="39" s="1"/>
  <c r="AK12" i="39" s="1"/>
  <c r="AI26" i="39" a="1"/>
  <c r="AI26" i="39" s="1"/>
  <c r="AJ26" i="39" s="1"/>
  <c r="AK26" i="39" s="1"/>
  <c r="AI10" i="39" a="1"/>
  <c r="AI10" i="39" s="1"/>
  <c r="AJ10" i="39" s="1"/>
  <c r="AK10" i="39" s="1"/>
  <c r="AI29" i="44" a="1"/>
  <c r="AI29" i="44" s="1"/>
  <c r="AJ29" i="44" s="1"/>
  <c r="AL29" i="44" s="1"/>
  <c r="AI11" i="44" a="1"/>
  <c r="AI11" i="44" s="1"/>
  <c r="AJ11" i="44" s="1"/>
  <c r="AL11" i="44" s="1"/>
  <c r="AI19" i="44" a="1"/>
  <c r="AI19" i="44" s="1"/>
  <c r="AJ19" i="44" s="1"/>
  <c r="AK19" i="44" s="1"/>
  <c r="AI11" i="43" a="1"/>
  <c r="AI11" i="43" s="1"/>
  <c r="AJ11" i="43" s="1"/>
  <c r="AK11" i="43" s="1"/>
  <c r="AI7" i="43" a="1"/>
  <c r="AI7" i="43" s="1"/>
  <c r="AJ7" i="43" s="1"/>
  <c r="AL7" i="43" s="1"/>
  <c r="AI21" i="41" a="1"/>
  <c r="AI21" i="41" s="1"/>
  <c r="AJ21" i="41" s="1"/>
  <c r="AL21" i="41" s="1"/>
  <c r="AI32" i="41" a="1"/>
  <c r="AI32" i="41" s="1"/>
  <c r="AJ32" i="41" s="1"/>
  <c r="AK32" i="41" s="1"/>
  <c r="AI11" i="45" a="1"/>
  <c r="AI11" i="45" s="1"/>
  <c r="AJ11" i="45" s="1"/>
  <c r="AK11" i="45" s="1"/>
  <c r="AI6" i="45" a="1"/>
  <c r="AI6" i="45" s="1"/>
  <c r="AJ6" i="45" s="1"/>
  <c r="AL6" i="45" s="1"/>
  <c r="AI7" i="45" a="1"/>
  <c r="AI7" i="45" s="1"/>
  <c r="AJ7" i="45" s="1"/>
  <c r="AL7" i="45" s="1"/>
  <c r="AI32" i="38" a="1"/>
  <c r="AI32" i="38" s="1"/>
  <c r="AJ32" i="38" s="1"/>
  <c r="AL32" i="38" s="1"/>
  <c r="AI9" i="38" a="1"/>
  <c r="AI9" i="38" s="1"/>
  <c r="AJ9" i="38" s="1"/>
  <c r="AK9" i="38" s="1"/>
  <c r="AI20" i="36" a="1"/>
  <c r="AI20" i="36" s="1"/>
  <c r="AJ20" i="36" s="1"/>
  <c r="AK20" i="36" s="1"/>
  <c r="AI32" i="36" a="1"/>
  <c r="AI32" i="36" s="1"/>
  <c r="AJ32" i="36" s="1"/>
  <c r="AL32" i="36" s="1"/>
  <c r="AI5" i="35" a="1"/>
  <c r="AI5" i="35" s="1"/>
  <c r="AJ5" i="35" s="1"/>
  <c r="AL5" i="35" s="1"/>
  <c r="AI21" i="35" a="1"/>
  <c r="AI21" i="35" s="1"/>
  <c r="AJ21" i="35" s="1"/>
  <c r="AL21" i="35" s="1"/>
  <c r="AW53" i="46"/>
  <c r="AD55" i="46"/>
  <c r="AD18" i="46"/>
  <c r="AD50" i="46"/>
  <c r="AD57" i="46"/>
  <c r="AW56" i="46"/>
  <c r="AD56" i="46" s="1"/>
  <c r="D85" i="57"/>
  <c r="A78" i="57"/>
  <c r="A129" i="51"/>
  <c r="A82" i="44"/>
  <c r="A92" i="51"/>
  <c r="A92" i="47"/>
  <c r="A113" i="50"/>
  <c r="A114" i="53"/>
  <c r="D114" i="49"/>
  <c r="A85" i="57"/>
  <c r="D76" i="53"/>
  <c r="D125" i="47"/>
  <c r="D122" i="55"/>
  <c r="A91" i="47"/>
  <c r="A111" i="46"/>
  <c r="A88" i="45"/>
  <c r="D119" i="49"/>
  <c r="A90" i="44"/>
  <c r="D128" i="51"/>
  <c r="D124" i="48"/>
  <c r="D81" i="53"/>
  <c r="A85" i="44"/>
  <c r="D115" i="53"/>
  <c r="A76" i="45"/>
  <c r="D118" i="44"/>
  <c r="D73" i="47"/>
  <c r="D86" i="49"/>
  <c r="D67" i="47"/>
  <c r="D113" i="53"/>
  <c r="A94" i="48"/>
  <c r="A115" i="45"/>
  <c r="D112" i="46"/>
  <c r="AW112" i="46" s="1"/>
  <c r="A74" i="46"/>
  <c r="D127" i="44"/>
  <c r="A122" i="47"/>
  <c r="A127" i="48"/>
  <c r="D66" i="34"/>
  <c r="A71" i="47"/>
  <c r="D78" i="57"/>
  <c r="A93" i="48"/>
  <c r="D84" i="52"/>
  <c r="D68" i="47"/>
  <c r="A126" i="48"/>
  <c r="A81" i="34"/>
  <c r="D113" i="34"/>
  <c r="D74" i="33"/>
  <c r="A114" i="48"/>
  <c r="A100" i="35"/>
  <c r="D116" i="44"/>
  <c r="A114" i="44"/>
  <c r="D92" i="44"/>
  <c r="A101" i="31"/>
  <c r="D120" i="33"/>
  <c r="A72" i="55"/>
  <c r="A105" i="47"/>
  <c r="D111" i="50"/>
  <c r="D93" i="31"/>
  <c r="D129" i="47"/>
  <c r="D129" i="48"/>
  <c r="D123" i="47"/>
  <c r="A120" i="49"/>
  <c r="A74" i="34"/>
  <c r="A73" i="34"/>
  <c r="D107" i="34"/>
  <c r="D72" i="31"/>
  <c r="A107" i="33"/>
  <c r="D97" i="48"/>
  <c r="A67" i="34"/>
  <c r="A74" i="49"/>
  <c r="A102" i="46"/>
  <c r="A69" i="47"/>
  <c r="D125" i="43"/>
  <c r="A94" i="44"/>
  <c r="D117" i="33"/>
  <c r="D111" i="33"/>
  <c r="A87" i="28"/>
  <c r="D79" i="34"/>
  <c r="D87" i="33"/>
  <c r="D91" i="44"/>
  <c r="D127" i="51"/>
  <c r="D111" i="34"/>
  <c r="A75" i="34"/>
  <c r="A75" i="58"/>
  <c r="A129" i="31"/>
  <c r="A80" i="28"/>
  <c r="D75" i="33"/>
  <c r="A113" i="58"/>
  <c r="A112" i="33"/>
  <c r="A102" i="31"/>
  <c r="A75" i="28"/>
  <c r="D91" i="36"/>
  <c r="A72" i="34"/>
  <c r="D97" i="32"/>
  <c r="D88" i="40"/>
  <c r="D123" i="32"/>
  <c r="A75" i="45"/>
  <c r="D120" i="48"/>
  <c r="A96" i="47"/>
  <c r="A129" i="32"/>
  <c r="A103" i="51"/>
  <c r="A112" i="54"/>
  <c r="D79" i="53"/>
  <c r="D124" i="47"/>
  <c r="D71" i="35"/>
  <c r="D119" i="40"/>
  <c r="A127" i="36"/>
  <c r="A98" i="51"/>
  <c r="D109" i="33"/>
  <c r="D119" i="52"/>
  <c r="D103" i="38"/>
  <c r="D94" i="35"/>
  <c r="A94" i="35"/>
  <c r="A86" i="44"/>
  <c r="D86" i="44"/>
  <c r="D89" i="57"/>
  <c r="A89" i="57"/>
  <c r="A117" i="45"/>
  <c r="D117" i="45"/>
  <c r="D89" i="45"/>
  <c r="A89" i="45"/>
  <c r="A87" i="56"/>
  <c r="D87" i="56"/>
  <c r="D124" i="51"/>
  <c r="A124" i="51"/>
  <c r="D81" i="49"/>
  <c r="A81" i="49"/>
  <c r="A100" i="46"/>
  <c r="D100" i="46"/>
  <c r="AW100" i="46" s="1"/>
  <c r="A123" i="44"/>
  <c r="D123" i="44"/>
  <c r="A87" i="45"/>
  <c r="D87" i="45"/>
  <c r="A100" i="47"/>
  <c r="D100" i="47"/>
  <c r="A119" i="57"/>
  <c r="D119" i="57"/>
  <c r="A79" i="45"/>
  <c r="D79" i="45"/>
  <c r="A91" i="31"/>
  <c r="D71" i="55"/>
  <c r="A84" i="40"/>
  <c r="A94" i="32"/>
  <c r="A95" i="31"/>
  <c r="D72" i="47"/>
  <c r="A115" i="48"/>
  <c r="A87" i="53"/>
  <c r="D87" i="53"/>
  <c r="A125" i="48"/>
  <c r="D125" i="48"/>
  <c r="A97" i="44"/>
  <c r="D97" i="44"/>
  <c r="D91" i="43"/>
  <c r="A91" i="43"/>
  <c r="D103" i="42"/>
  <c r="A103" i="42"/>
  <c r="A117" i="52"/>
  <c r="D117" i="52"/>
  <c r="D121" i="48"/>
  <c r="A121" i="48"/>
  <c r="D96" i="48"/>
  <c r="A96" i="48"/>
  <c r="D127" i="47"/>
  <c r="A127" i="47"/>
  <c r="D94" i="51"/>
  <c r="A94" i="51"/>
  <c r="A70" i="47"/>
  <c r="D70" i="47"/>
  <c r="A82" i="48"/>
  <c r="D82" i="48"/>
  <c r="A119" i="45"/>
  <c r="D119" i="45"/>
  <c r="D115" i="44"/>
  <c r="A115" i="44"/>
  <c r="A70" i="51"/>
  <c r="D70" i="51"/>
  <c r="A121" i="49"/>
  <c r="D121" i="49"/>
  <c r="A110" i="45"/>
  <c r="D110" i="45"/>
  <c r="A104" i="42"/>
  <c r="D104" i="42"/>
  <c r="D107" i="41"/>
  <c r="A107" i="41"/>
  <c r="D77" i="33"/>
  <c r="A77" i="33"/>
  <c r="D77" i="46"/>
  <c r="AW77" i="46" s="1"/>
  <c r="A77" i="46"/>
  <c r="D105" i="42"/>
  <c r="A105" i="42"/>
  <c r="A84" i="48"/>
  <c r="D84" i="48"/>
  <c r="D95" i="48"/>
  <c r="A95" i="48"/>
  <c r="D73" i="58"/>
  <c r="A73" i="58"/>
  <c r="A97" i="56"/>
  <c r="D97" i="56"/>
  <c r="A69" i="54"/>
  <c r="D69" i="54"/>
  <c r="D85" i="52"/>
  <c r="A85" i="52"/>
  <c r="D73" i="51"/>
  <c r="A73" i="51"/>
  <c r="A80" i="46"/>
  <c r="D80" i="46"/>
  <c r="AW80" i="46" s="1"/>
  <c r="D84" i="45"/>
  <c r="A84" i="45"/>
  <c r="D72" i="43"/>
  <c r="A72" i="43"/>
  <c r="D123" i="43"/>
  <c r="A123" i="43"/>
  <c r="A98" i="42"/>
  <c r="D98" i="42"/>
  <c r="D83" i="40"/>
  <c r="A83" i="40"/>
  <c r="A92" i="40"/>
  <c r="D92" i="40"/>
  <c r="D66" i="39"/>
  <c r="A66" i="39"/>
  <c r="A109" i="38"/>
  <c r="D109" i="38"/>
  <c r="D88" i="37"/>
  <c r="A88" i="37"/>
  <c r="D111" i="37"/>
  <c r="A111" i="37"/>
  <c r="D80" i="37"/>
  <c r="A80" i="37"/>
  <c r="A98" i="35"/>
  <c r="D98" i="35"/>
  <c r="A97" i="35"/>
  <c r="D97" i="35"/>
  <c r="D76" i="34"/>
  <c r="A76" i="34"/>
  <c r="A68" i="34"/>
  <c r="D68" i="34"/>
  <c r="D89" i="32"/>
  <c r="A89" i="32"/>
  <c r="D66" i="31"/>
  <c r="A66" i="31"/>
  <c r="D103" i="31"/>
  <c r="A103" i="31"/>
  <c r="D77" i="28"/>
  <c r="A77" i="28"/>
  <c r="A113" i="28"/>
  <c r="D113" i="28"/>
  <c r="D124" i="12"/>
  <c r="A124" i="12"/>
  <c r="A85" i="12"/>
  <c r="D85" i="12"/>
  <c r="D107" i="58"/>
  <c r="A107" i="58"/>
  <c r="D117" i="56"/>
  <c r="A117" i="56"/>
  <c r="A94" i="56"/>
  <c r="D94" i="56"/>
  <c r="A91" i="52"/>
  <c r="D91" i="52"/>
  <c r="A115" i="52"/>
  <c r="D115" i="52"/>
  <c r="A86" i="52"/>
  <c r="D86" i="52"/>
  <c r="A77" i="49"/>
  <c r="D77" i="49"/>
  <c r="A118" i="49"/>
  <c r="D118" i="49"/>
  <c r="D103" i="47"/>
  <c r="A103" i="47"/>
  <c r="D94" i="47"/>
  <c r="A94" i="47"/>
  <c r="A105" i="46"/>
  <c r="D105" i="46"/>
  <c r="AW105" i="46" s="1"/>
  <c r="D116" i="45"/>
  <c r="A116" i="45"/>
  <c r="D83" i="44"/>
  <c r="A83" i="44"/>
  <c r="D77" i="42"/>
  <c r="A77" i="42"/>
  <c r="D103" i="39"/>
  <c r="A103" i="39"/>
  <c r="D75" i="38"/>
  <c r="A75" i="38"/>
  <c r="D112" i="38"/>
  <c r="A112" i="38"/>
  <c r="D72" i="38"/>
  <c r="A72" i="38"/>
  <c r="D120" i="37"/>
  <c r="A120" i="37"/>
  <c r="D109" i="37"/>
  <c r="A109" i="37"/>
  <c r="A116" i="37"/>
  <c r="D116" i="37"/>
  <c r="A120" i="36"/>
  <c r="D120" i="36"/>
  <c r="A93" i="36"/>
  <c r="D93" i="36"/>
  <c r="D129" i="36"/>
  <c r="A129" i="36"/>
  <c r="D129" i="35"/>
  <c r="A129" i="35"/>
  <c r="A67" i="35"/>
  <c r="D67" i="35"/>
  <c r="A92" i="35"/>
  <c r="D92" i="35"/>
  <c r="A102" i="34"/>
  <c r="D102" i="34"/>
  <c r="A86" i="33"/>
  <c r="D86" i="33"/>
  <c r="D79" i="33"/>
  <c r="A79" i="33"/>
  <c r="D82" i="32"/>
  <c r="A82" i="32"/>
  <c r="A105" i="31"/>
  <c r="D105" i="31"/>
  <c r="D71" i="31"/>
  <c r="A71" i="31"/>
  <c r="D100" i="31"/>
  <c r="A100" i="31"/>
  <c r="D112" i="30"/>
  <c r="A112" i="30"/>
  <c r="A76" i="28"/>
  <c r="D76" i="28"/>
  <c r="D111" i="28"/>
  <c r="A111" i="28"/>
  <c r="A97" i="12"/>
  <c r="D97" i="12"/>
  <c r="A115" i="12"/>
  <c r="D115" i="12"/>
  <c r="D94" i="55"/>
  <c r="A94" i="55"/>
  <c r="D88" i="52"/>
  <c r="A88" i="52"/>
  <c r="A83" i="52"/>
  <c r="D83" i="52"/>
  <c r="D126" i="51"/>
  <c r="A126" i="51"/>
  <c r="A100" i="51"/>
  <c r="D100" i="51"/>
  <c r="D69" i="51"/>
  <c r="A69" i="51"/>
  <c r="A68" i="50"/>
  <c r="D68" i="50"/>
  <c r="A112" i="49"/>
  <c r="D112" i="49"/>
  <c r="D79" i="46"/>
  <c r="AW79" i="46" s="1"/>
  <c r="A79" i="46"/>
  <c r="D128" i="44"/>
  <c r="A128" i="44"/>
  <c r="D87" i="44"/>
  <c r="A87" i="44"/>
  <c r="D116" i="41"/>
  <c r="A116" i="41"/>
  <c r="D127" i="40"/>
  <c r="A127" i="40"/>
  <c r="A93" i="40"/>
  <c r="D93" i="40"/>
  <c r="A95" i="39"/>
  <c r="D95" i="39"/>
  <c r="D105" i="38"/>
  <c r="A105" i="38"/>
  <c r="A84" i="37"/>
  <c r="D84" i="37"/>
  <c r="D94" i="36"/>
  <c r="A94" i="36"/>
  <c r="A89" i="36"/>
  <c r="D89" i="36"/>
  <c r="A83" i="36"/>
  <c r="D83" i="36"/>
  <c r="A128" i="35"/>
  <c r="D128" i="35"/>
  <c r="D96" i="35"/>
  <c r="A96" i="35"/>
  <c r="D103" i="34"/>
  <c r="A103" i="34"/>
  <c r="D84" i="33"/>
  <c r="A84" i="33"/>
  <c r="A81" i="33"/>
  <c r="D81" i="33"/>
  <c r="D119" i="32"/>
  <c r="A119" i="32"/>
  <c r="A88" i="32"/>
  <c r="D88" i="32"/>
  <c r="A104" i="30"/>
  <c r="D104" i="30"/>
  <c r="D81" i="30"/>
  <c r="A81" i="30"/>
  <c r="D106" i="28"/>
  <c r="A106" i="28"/>
  <c r="BC106" i="28" s="1"/>
  <c r="A85" i="28"/>
  <c r="D85" i="28"/>
  <c r="D88" i="28"/>
  <c r="A88" i="28"/>
  <c r="D87" i="12"/>
  <c r="A87" i="12"/>
  <c r="D114" i="12"/>
  <c r="A114" i="12"/>
  <c r="BC114" i="12" s="1"/>
  <c r="A128" i="12"/>
  <c r="D128" i="12"/>
  <c r="A118" i="12"/>
  <c r="D118" i="12"/>
  <c r="A127" i="39"/>
  <c r="A67" i="58"/>
  <c r="D67" i="58"/>
  <c r="D127" i="52"/>
  <c r="A127" i="52"/>
  <c r="A121" i="52"/>
  <c r="D121" i="52"/>
  <c r="D67" i="51"/>
  <c r="A67" i="51"/>
  <c r="A75" i="50"/>
  <c r="D75" i="50"/>
  <c r="A85" i="45"/>
  <c r="D85" i="45"/>
  <c r="A109" i="45"/>
  <c r="D109" i="45"/>
  <c r="D95" i="44"/>
  <c r="A95" i="44"/>
  <c r="D120" i="44"/>
  <c r="A120" i="44"/>
  <c r="D70" i="43"/>
  <c r="A70" i="43"/>
  <c r="A105" i="43"/>
  <c r="D105" i="43"/>
  <c r="D70" i="42"/>
  <c r="A70" i="42"/>
  <c r="A89" i="41"/>
  <c r="D89" i="41"/>
  <c r="D117" i="40"/>
  <c r="A117" i="40"/>
  <c r="A96" i="39"/>
  <c r="D96" i="39"/>
  <c r="A104" i="39"/>
  <c r="D104" i="39"/>
  <c r="D66" i="38"/>
  <c r="A66" i="38"/>
  <c r="D108" i="37"/>
  <c r="A108" i="37"/>
  <c r="D75" i="37"/>
  <c r="A75" i="37"/>
  <c r="A84" i="36"/>
  <c r="D84" i="36"/>
  <c r="A86" i="36"/>
  <c r="D86" i="36"/>
  <c r="D125" i="36"/>
  <c r="A125" i="36"/>
  <c r="A103" i="35"/>
  <c r="D103" i="35"/>
  <c r="A69" i="34"/>
  <c r="D69" i="34"/>
  <c r="A101" i="34"/>
  <c r="D101" i="34"/>
  <c r="D115" i="33"/>
  <c r="A115" i="33"/>
  <c r="A118" i="33"/>
  <c r="D118" i="33"/>
  <c r="A108" i="33"/>
  <c r="D108" i="33"/>
  <c r="A80" i="33"/>
  <c r="D80" i="33"/>
  <c r="D126" i="32"/>
  <c r="A126" i="32"/>
  <c r="D128" i="32"/>
  <c r="A128" i="32"/>
  <c r="A97" i="31"/>
  <c r="D97" i="31"/>
  <c r="D128" i="31"/>
  <c r="A128" i="31"/>
  <c r="A90" i="31"/>
  <c r="D90" i="31"/>
  <c r="A124" i="31"/>
  <c r="D124" i="31"/>
  <c r="D78" i="28"/>
  <c r="A78" i="28"/>
  <c r="A89" i="28"/>
  <c r="D89" i="28"/>
  <c r="D125" i="12"/>
  <c r="A125" i="12"/>
  <c r="A73" i="55"/>
  <c r="D73" i="55"/>
  <c r="D84" i="53"/>
  <c r="A84" i="53"/>
  <c r="A116" i="52"/>
  <c r="D116" i="52"/>
  <c r="A82" i="49"/>
  <c r="D82" i="49"/>
  <c r="A91" i="48"/>
  <c r="D91" i="48"/>
  <c r="A128" i="48"/>
  <c r="D128" i="48"/>
  <c r="A98" i="47"/>
  <c r="D98" i="47"/>
  <c r="A109" i="46"/>
  <c r="D109" i="46"/>
  <c r="AW109" i="46" s="1"/>
  <c r="A69" i="46"/>
  <c r="D69" i="46"/>
  <c r="AW69" i="46" s="1"/>
  <c r="D82" i="45"/>
  <c r="A82" i="45"/>
  <c r="A83" i="45"/>
  <c r="D83" i="45"/>
  <c r="D124" i="44"/>
  <c r="A124" i="44"/>
  <c r="A73" i="42"/>
  <c r="D73" i="42"/>
  <c r="A113" i="42"/>
  <c r="D113" i="42"/>
  <c r="D106" i="41"/>
  <c r="A106" i="41"/>
  <c r="D112" i="41"/>
  <c r="A112" i="41"/>
  <c r="D129" i="40"/>
  <c r="A129" i="40"/>
  <c r="D128" i="40"/>
  <c r="A128" i="40"/>
  <c r="D115" i="40"/>
  <c r="A115" i="40"/>
  <c r="D94" i="39"/>
  <c r="A94" i="39"/>
  <c r="D123" i="39"/>
  <c r="A123" i="39"/>
  <c r="D69" i="38"/>
  <c r="A69" i="38"/>
  <c r="D77" i="38"/>
  <c r="A77" i="38"/>
  <c r="A110" i="38"/>
  <c r="D110" i="38"/>
  <c r="D81" i="38"/>
  <c r="A81" i="38"/>
  <c r="A115" i="37"/>
  <c r="D115" i="37"/>
  <c r="D85" i="37"/>
  <c r="A85" i="37"/>
  <c r="D117" i="36"/>
  <c r="A117" i="36"/>
  <c r="A124" i="36"/>
  <c r="D124" i="36"/>
  <c r="A126" i="36"/>
  <c r="D126" i="36"/>
  <c r="A95" i="36"/>
  <c r="D95" i="36"/>
  <c r="A70" i="35"/>
  <c r="D70" i="35"/>
  <c r="D95" i="35"/>
  <c r="A95" i="35"/>
  <c r="A66" i="35"/>
  <c r="D66" i="35"/>
  <c r="A122" i="35"/>
  <c r="D122" i="35"/>
  <c r="A73" i="35"/>
  <c r="D73" i="35"/>
  <c r="D99" i="34"/>
  <c r="A99" i="34"/>
  <c r="A78" i="33"/>
  <c r="D78" i="33"/>
  <c r="D115" i="32"/>
  <c r="A115" i="32"/>
  <c r="D118" i="32"/>
  <c r="A118" i="32"/>
  <c r="A116" i="32"/>
  <c r="D116" i="32"/>
  <c r="D98" i="31"/>
  <c r="A98" i="31"/>
  <c r="A109" i="28"/>
  <c r="D109" i="28"/>
  <c r="A126" i="12"/>
  <c r="D126" i="12"/>
  <c r="A120" i="12"/>
  <c r="D120" i="12"/>
  <c r="D82" i="12"/>
  <c r="A82" i="12"/>
  <c r="BC82" i="12" s="1"/>
  <c r="A109" i="53"/>
  <c r="D109" i="53"/>
  <c r="A118" i="52"/>
  <c r="D118" i="52"/>
  <c r="D100" i="50"/>
  <c r="A100" i="50"/>
  <c r="D88" i="48"/>
  <c r="A88" i="48"/>
  <c r="A85" i="48"/>
  <c r="D85" i="48"/>
  <c r="A125" i="44"/>
  <c r="D125" i="44"/>
  <c r="A81" i="42"/>
  <c r="D81" i="42"/>
  <c r="A100" i="42"/>
  <c r="D100" i="42"/>
  <c r="A82" i="41"/>
  <c r="D82" i="41"/>
  <c r="D90" i="40"/>
  <c r="A90" i="40"/>
  <c r="D99" i="39"/>
  <c r="A99" i="39"/>
  <c r="A111" i="38"/>
  <c r="D111" i="38"/>
  <c r="A80" i="38"/>
  <c r="D80" i="38"/>
  <c r="D113" i="38"/>
  <c r="A113" i="38"/>
  <c r="A83" i="37"/>
  <c r="D83" i="37"/>
  <c r="D74" i="37"/>
  <c r="A74" i="37"/>
  <c r="D114" i="37"/>
  <c r="A114" i="37"/>
  <c r="A123" i="36"/>
  <c r="D123" i="36"/>
  <c r="A72" i="35"/>
  <c r="D72" i="35"/>
  <c r="A109" i="34"/>
  <c r="D109" i="34"/>
  <c r="D78" i="34"/>
  <c r="A78" i="34"/>
  <c r="D83" i="32"/>
  <c r="A83" i="32"/>
  <c r="A73" i="31"/>
  <c r="D73" i="31"/>
  <c r="D125" i="31"/>
  <c r="A125" i="31"/>
  <c r="D106" i="30"/>
  <c r="A106" i="30"/>
  <c r="A105" i="30"/>
  <c r="D105" i="30"/>
  <c r="A79" i="28"/>
  <c r="D79" i="28"/>
  <c r="D81" i="28"/>
  <c r="A81" i="28"/>
  <c r="D117" i="12"/>
  <c r="A117" i="12"/>
  <c r="D83" i="12"/>
  <c r="A83" i="12"/>
  <c r="D92" i="12"/>
  <c r="A92" i="12"/>
  <c r="D118" i="48"/>
  <c r="A118" i="48"/>
  <c r="A99" i="47"/>
  <c r="D99" i="47"/>
  <c r="A96" i="44"/>
  <c r="D96" i="44"/>
  <c r="A92" i="43"/>
  <c r="D92" i="43"/>
  <c r="D122" i="43"/>
  <c r="A122" i="43"/>
  <c r="A81" i="41"/>
  <c r="D81" i="41"/>
  <c r="A97" i="40"/>
  <c r="D97" i="40"/>
  <c r="D68" i="39"/>
  <c r="A68" i="39"/>
  <c r="D129" i="39"/>
  <c r="A129" i="39"/>
  <c r="D72" i="39"/>
  <c r="A72" i="39"/>
  <c r="A78" i="38"/>
  <c r="D78" i="38"/>
  <c r="D108" i="38"/>
  <c r="A108" i="38"/>
  <c r="A101" i="38"/>
  <c r="D101" i="38"/>
  <c r="A68" i="38"/>
  <c r="D68" i="38"/>
  <c r="D76" i="37"/>
  <c r="A76" i="37"/>
  <c r="D82" i="37"/>
  <c r="A82" i="37"/>
  <c r="A87" i="36"/>
  <c r="D87" i="36"/>
  <c r="D127" i="35"/>
  <c r="A127" i="35"/>
  <c r="D104" i="35"/>
  <c r="A104" i="35"/>
  <c r="D105" i="35"/>
  <c r="A105" i="35"/>
  <c r="D116" i="33"/>
  <c r="A116" i="33"/>
  <c r="A96" i="32"/>
  <c r="D96" i="32"/>
  <c r="D120" i="32"/>
  <c r="A120" i="32"/>
  <c r="D125" i="32"/>
  <c r="A125" i="32"/>
  <c r="D123" i="31"/>
  <c r="A123" i="31"/>
  <c r="A108" i="28"/>
  <c r="D108" i="28"/>
  <c r="D83" i="28"/>
  <c r="A83" i="28"/>
  <c r="D84" i="12"/>
  <c r="A84" i="12"/>
  <c r="D94" i="12"/>
  <c r="A94" i="12"/>
  <c r="A122" i="12"/>
  <c r="BC122" i="12" s="1"/>
  <c r="D122" i="12"/>
  <c r="D129" i="12"/>
  <c r="A129" i="12"/>
  <c r="D108" i="58"/>
  <c r="A108" i="58"/>
  <c r="A102" i="54"/>
  <c r="D102" i="54"/>
  <c r="A86" i="53"/>
  <c r="D86" i="53"/>
  <c r="D101" i="51"/>
  <c r="A101" i="51"/>
  <c r="D69" i="50"/>
  <c r="A69" i="50"/>
  <c r="A89" i="48"/>
  <c r="D89" i="48"/>
  <c r="D126" i="47"/>
  <c r="A126" i="47"/>
  <c r="A126" i="44"/>
  <c r="D126" i="44"/>
  <c r="D67" i="43"/>
  <c r="A67" i="43"/>
  <c r="D101" i="42"/>
  <c r="A101" i="42"/>
  <c r="D108" i="41"/>
  <c r="A108" i="41"/>
  <c r="D77" i="41"/>
  <c r="A77" i="41"/>
  <c r="A94" i="40"/>
  <c r="D94" i="40"/>
  <c r="A91" i="40"/>
  <c r="D91" i="40"/>
  <c r="D100" i="38"/>
  <c r="A100" i="38"/>
  <c r="A73" i="38"/>
  <c r="D73" i="38"/>
  <c r="A76" i="38"/>
  <c r="D76" i="38"/>
  <c r="D71" i="38"/>
  <c r="A71" i="38"/>
  <c r="A78" i="37"/>
  <c r="D78" i="37"/>
  <c r="A117" i="37"/>
  <c r="D117" i="37"/>
  <c r="D121" i="36"/>
  <c r="A121" i="36"/>
  <c r="D114" i="36"/>
  <c r="A114" i="36"/>
  <c r="A122" i="36"/>
  <c r="D122" i="36"/>
  <c r="A102" i="35"/>
  <c r="D102" i="35"/>
  <c r="A101" i="35"/>
  <c r="D101" i="35"/>
  <c r="D126" i="35"/>
  <c r="A126" i="35"/>
  <c r="A104" i="34"/>
  <c r="D104" i="34"/>
  <c r="A92" i="32"/>
  <c r="D92" i="32"/>
  <c r="A91" i="32"/>
  <c r="D91" i="32"/>
  <c r="D95" i="32"/>
  <c r="A95" i="32"/>
  <c r="D70" i="31"/>
  <c r="A70" i="31"/>
  <c r="A69" i="31"/>
  <c r="D69" i="31"/>
  <c r="D118" i="28"/>
  <c r="A118" i="28"/>
  <c r="A74" i="28"/>
  <c r="BC74" i="28" s="1"/>
  <c r="D74" i="28"/>
  <c r="A86" i="12"/>
  <c r="D86" i="12"/>
  <c r="D88" i="12"/>
  <c r="A88" i="12"/>
  <c r="A118" i="57"/>
  <c r="D118" i="57"/>
  <c r="D116" i="57"/>
  <c r="A116" i="57"/>
  <c r="D127" i="56"/>
  <c r="A127" i="56"/>
  <c r="D92" i="56"/>
  <c r="A92" i="56"/>
  <c r="A128" i="56"/>
  <c r="D128" i="56"/>
  <c r="D89" i="44"/>
  <c r="A89" i="44"/>
  <c r="D99" i="58"/>
  <c r="A99" i="58"/>
  <c r="D125" i="55"/>
  <c r="A125" i="55"/>
  <c r="A88" i="57"/>
  <c r="D88" i="57"/>
  <c r="D118" i="56"/>
  <c r="A118" i="56"/>
  <c r="A125" i="56"/>
  <c r="D125" i="56"/>
  <c r="A83" i="56"/>
  <c r="D83" i="56"/>
  <c r="A117" i="44"/>
  <c r="D117" i="44"/>
  <c r="D121" i="44"/>
  <c r="A121" i="44"/>
  <c r="A102" i="58"/>
  <c r="D102" i="58"/>
  <c r="A127" i="55"/>
  <c r="D127" i="55"/>
  <c r="D100" i="55"/>
  <c r="A100" i="55"/>
  <c r="A74" i="54"/>
  <c r="D74" i="54"/>
  <c r="A88" i="56"/>
  <c r="D88" i="56"/>
  <c r="A110" i="58"/>
  <c r="D110" i="58"/>
  <c r="D101" i="55"/>
  <c r="A101" i="55"/>
  <c r="D79" i="57"/>
  <c r="A79" i="57"/>
  <c r="A114" i="56"/>
  <c r="D114" i="56"/>
  <c r="D91" i="56"/>
  <c r="A91" i="56"/>
  <c r="A119" i="56"/>
  <c r="D119" i="56"/>
  <c r="D119" i="44"/>
  <c r="A119" i="44"/>
  <c r="D66" i="55"/>
  <c r="A66" i="55"/>
  <c r="D80" i="54"/>
  <c r="A80" i="54"/>
  <c r="D81" i="57"/>
  <c r="A81" i="57"/>
  <c r="A116" i="56"/>
  <c r="D116" i="56"/>
  <c r="A66" i="58"/>
  <c r="D66" i="58"/>
  <c r="A96" i="55"/>
  <c r="D96" i="55"/>
  <c r="A103" i="55"/>
  <c r="D103" i="55"/>
  <c r="A96" i="56"/>
  <c r="D96" i="56"/>
  <c r="D126" i="56"/>
  <c r="A126" i="56"/>
  <c r="D67" i="54"/>
  <c r="A67" i="54"/>
  <c r="D126" i="55"/>
  <c r="A126" i="55"/>
  <c r="A70" i="55"/>
  <c r="D70" i="55"/>
  <c r="A109" i="54"/>
  <c r="D109" i="54"/>
  <c r="A100" i="54"/>
  <c r="D100" i="54"/>
  <c r="D105" i="54"/>
  <c r="A105" i="54"/>
  <c r="A114" i="57"/>
  <c r="D114" i="57"/>
  <c r="D81" i="58"/>
  <c r="A81" i="58"/>
  <c r="A77" i="58"/>
  <c r="D77" i="58"/>
  <c r="A79" i="54"/>
  <c r="D79" i="54"/>
  <c r="D82" i="57"/>
  <c r="A82" i="57"/>
  <c r="D113" i="57"/>
  <c r="A113" i="57"/>
  <c r="A107" i="57"/>
  <c r="D107" i="57"/>
  <c r="D85" i="56"/>
  <c r="A85" i="56"/>
  <c r="D112" i="58"/>
  <c r="A112" i="58"/>
  <c r="D105" i="55"/>
  <c r="A105" i="55"/>
  <c r="D72" i="54"/>
  <c r="A72" i="54"/>
  <c r="A113" i="54"/>
  <c r="D113" i="54"/>
  <c r="A74" i="58"/>
  <c r="D74" i="58"/>
  <c r="A80" i="58"/>
  <c r="D80" i="58"/>
  <c r="D107" i="42"/>
  <c r="A107" i="42"/>
  <c r="D86" i="41"/>
  <c r="A86" i="41"/>
  <c r="D116" i="40"/>
  <c r="A116" i="40"/>
  <c r="A100" i="34"/>
  <c r="D100" i="34"/>
  <c r="A120" i="40"/>
  <c r="A72" i="58"/>
  <c r="D72" i="58"/>
  <c r="A101" i="58"/>
  <c r="D101" i="58"/>
  <c r="A120" i="57"/>
  <c r="D120" i="57"/>
  <c r="D76" i="57"/>
  <c r="A76" i="57"/>
  <c r="D110" i="57"/>
  <c r="A110" i="57"/>
  <c r="A87" i="57"/>
  <c r="D87" i="57"/>
  <c r="A129" i="56"/>
  <c r="D129" i="56"/>
  <c r="D82" i="56"/>
  <c r="A82" i="56"/>
  <c r="A115" i="56"/>
  <c r="D115" i="56"/>
  <c r="A123" i="56"/>
  <c r="D123" i="56"/>
  <c r="D68" i="55"/>
  <c r="A68" i="55"/>
  <c r="A76" i="54"/>
  <c r="D76" i="54"/>
  <c r="D108" i="54"/>
  <c r="A108" i="54"/>
  <c r="D111" i="53"/>
  <c r="A111" i="53"/>
  <c r="D85" i="53"/>
  <c r="A85" i="53"/>
  <c r="A118" i="53"/>
  <c r="D118" i="53"/>
  <c r="A89" i="53"/>
  <c r="D89" i="53"/>
  <c r="D97" i="51"/>
  <c r="A97" i="51"/>
  <c r="D105" i="50"/>
  <c r="A105" i="50"/>
  <c r="D79" i="50"/>
  <c r="A79" i="50"/>
  <c r="A74" i="50"/>
  <c r="D74" i="50"/>
  <c r="A84" i="44"/>
  <c r="D84" i="44"/>
  <c r="A99" i="43"/>
  <c r="D99" i="43"/>
  <c r="D97" i="43"/>
  <c r="A97" i="43"/>
  <c r="D126" i="43"/>
  <c r="A126" i="43"/>
  <c r="A96" i="43"/>
  <c r="D96" i="43"/>
  <c r="A75" i="42"/>
  <c r="D75" i="42"/>
  <c r="D79" i="42"/>
  <c r="A79" i="42"/>
  <c r="A111" i="41"/>
  <c r="D111" i="41"/>
  <c r="D117" i="41"/>
  <c r="A117" i="41"/>
  <c r="D95" i="40"/>
  <c r="A95" i="40"/>
  <c r="A123" i="40"/>
  <c r="D123" i="40"/>
  <c r="D125" i="39"/>
  <c r="A125" i="39"/>
  <c r="D105" i="39"/>
  <c r="A105" i="39"/>
  <c r="A106" i="38"/>
  <c r="D106" i="38"/>
  <c r="D86" i="37"/>
  <c r="A86" i="37"/>
  <c r="D93" i="35"/>
  <c r="A93" i="35"/>
  <c r="D91" i="35"/>
  <c r="A91" i="35"/>
  <c r="A76" i="33"/>
  <c r="D76" i="33"/>
  <c r="A113" i="33"/>
  <c r="D113" i="33"/>
  <c r="A78" i="30"/>
  <c r="D78" i="30"/>
  <c r="A117" i="28"/>
  <c r="D117" i="28"/>
  <c r="D89" i="12"/>
  <c r="A89" i="12"/>
  <c r="D124" i="35"/>
  <c r="A124" i="35"/>
  <c r="A110" i="30"/>
  <c r="D110" i="30"/>
  <c r="D107" i="28"/>
  <c r="A107" i="28"/>
  <c r="D104" i="58"/>
  <c r="A104" i="58"/>
  <c r="D70" i="58"/>
  <c r="A70" i="58"/>
  <c r="A74" i="57"/>
  <c r="D74" i="57"/>
  <c r="D75" i="57"/>
  <c r="A75" i="57"/>
  <c r="A86" i="56"/>
  <c r="D86" i="56"/>
  <c r="D122" i="56"/>
  <c r="A122" i="56"/>
  <c r="D98" i="55"/>
  <c r="A98" i="55"/>
  <c r="A102" i="55"/>
  <c r="D102" i="55"/>
  <c r="D104" i="55"/>
  <c r="A104" i="55"/>
  <c r="D129" i="55"/>
  <c r="A129" i="55"/>
  <c r="D95" i="55"/>
  <c r="A95" i="55"/>
  <c r="D107" i="54"/>
  <c r="A107" i="54"/>
  <c r="A106" i="54"/>
  <c r="D106" i="54"/>
  <c r="A71" i="54"/>
  <c r="D71" i="54"/>
  <c r="A75" i="53"/>
  <c r="D75" i="53"/>
  <c r="D82" i="53"/>
  <c r="A82" i="53"/>
  <c r="A82" i="52"/>
  <c r="D82" i="52"/>
  <c r="A122" i="52"/>
  <c r="D122" i="52"/>
  <c r="A114" i="52"/>
  <c r="D114" i="52"/>
  <c r="A93" i="51"/>
  <c r="D93" i="51"/>
  <c r="A71" i="51"/>
  <c r="D71" i="51"/>
  <c r="D109" i="50"/>
  <c r="A109" i="50"/>
  <c r="A80" i="50"/>
  <c r="D80" i="50"/>
  <c r="D104" i="50"/>
  <c r="A104" i="50"/>
  <c r="D123" i="48"/>
  <c r="A123" i="48"/>
  <c r="A90" i="43"/>
  <c r="D90" i="43"/>
  <c r="D66" i="43"/>
  <c r="A66" i="43"/>
  <c r="D95" i="43"/>
  <c r="A95" i="43"/>
  <c r="D102" i="43"/>
  <c r="A102" i="43"/>
  <c r="A69" i="42"/>
  <c r="D69" i="42"/>
  <c r="A76" i="42"/>
  <c r="D76" i="42"/>
  <c r="D111" i="42"/>
  <c r="A111" i="42"/>
  <c r="A110" i="41"/>
  <c r="D110" i="41"/>
  <c r="A83" i="41"/>
  <c r="D83" i="41"/>
  <c r="D74" i="41"/>
  <c r="A74" i="41"/>
  <c r="A115" i="41"/>
  <c r="D115" i="41"/>
  <c r="D122" i="40"/>
  <c r="A122" i="40"/>
  <c r="A121" i="40"/>
  <c r="D121" i="40"/>
  <c r="A82" i="40"/>
  <c r="D82" i="40"/>
  <c r="A90" i="39"/>
  <c r="D90" i="39"/>
  <c r="A67" i="39"/>
  <c r="D67" i="39"/>
  <c r="D100" i="39"/>
  <c r="A100" i="39"/>
  <c r="A97" i="39"/>
  <c r="D97" i="39"/>
  <c r="A107" i="38"/>
  <c r="D107" i="38"/>
  <c r="A102" i="38"/>
  <c r="D102" i="38"/>
  <c r="D98" i="38"/>
  <c r="A98" i="38"/>
  <c r="A97" i="36"/>
  <c r="D97" i="36"/>
  <c r="D82" i="36"/>
  <c r="A82" i="36"/>
  <c r="D90" i="36"/>
  <c r="A90" i="36"/>
  <c r="D69" i="35"/>
  <c r="A69" i="35"/>
  <c r="D105" i="34"/>
  <c r="A105" i="34"/>
  <c r="A124" i="32"/>
  <c r="D124" i="32"/>
  <c r="A74" i="30"/>
  <c r="D74" i="30"/>
  <c r="A72" i="30"/>
  <c r="D72" i="30"/>
  <c r="A80" i="30"/>
  <c r="D80" i="30"/>
  <c r="A109" i="30"/>
  <c r="D109" i="30"/>
  <c r="D121" i="12"/>
  <c r="A121" i="12"/>
  <c r="A107" i="50"/>
  <c r="D107" i="50"/>
  <c r="A72" i="42"/>
  <c r="D72" i="42"/>
  <c r="D127" i="31"/>
  <c r="A127" i="31"/>
  <c r="D77" i="30"/>
  <c r="A77" i="30"/>
  <c r="A71" i="58"/>
  <c r="D71" i="58"/>
  <c r="D105" i="58"/>
  <c r="A105" i="58"/>
  <c r="A69" i="58"/>
  <c r="D69" i="58"/>
  <c r="D117" i="57"/>
  <c r="A117" i="57"/>
  <c r="A109" i="57"/>
  <c r="D109" i="57"/>
  <c r="A86" i="57"/>
  <c r="D86" i="57"/>
  <c r="D93" i="56"/>
  <c r="A93" i="56"/>
  <c r="D90" i="55"/>
  <c r="A90" i="55"/>
  <c r="A99" i="55"/>
  <c r="D99" i="55"/>
  <c r="A66" i="54"/>
  <c r="D66" i="54"/>
  <c r="A103" i="54"/>
  <c r="D103" i="54"/>
  <c r="D75" i="54"/>
  <c r="A75" i="54"/>
  <c r="A74" i="53"/>
  <c r="D74" i="53"/>
  <c r="D88" i="53"/>
  <c r="A88" i="53"/>
  <c r="D121" i="53"/>
  <c r="A121" i="53"/>
  <c r="A128" i="52"/>
  <c r="D128" i="52"/>
  <c r="D120" i="52"/>
  <c r="A120" i="52"/>
  <c r="D96" i="51"/>
  <c r="A96" i="51"/>
  <c r="A67" i="50"/>
  <c r="D67" i="50"/>
  <c r="D66" i="50"/>
  <c r="A66" i="50"/>
  <c r="D81" i="45"/>
  <c r="A81" i="45"/>
  <c r="A73" i="43"/>
  <c r="D73" i="43"/>
  <c r="D68" i="43"/>
  <c r="A68" i="43"/>
  <c r="D129" i="43"/>
  <c r="A129" i="43"/>
  <c r="A113" i="41"/>
  <c r="D113" i="41"/>
  <c r="A109" i="41"/>
  <c r="D109" i="41"/>
  <c r="D120" i="41"/>
  <c r="A120" i="41"/>
  <c r="D79" i="41"/>
  <c r="A79" i="41"/>
  <c r="A78" i="41"/>
  <c r="D78" i="41"/>
  <c r="A126" i="40"/>
  <c r="D126" i="40"/>
  <c r="A85" i="40"/>
  <c r="D85" i="40"/>
  <c r="A89" i="40"/>
  <c r="D89" i="40"/>
  <c r="D93" i="39"/>
  <c r="A93" i="39"/>
  <c r="D126" i="39"/>
  <c r="A126" i="39"/>
  <c r="A92" i="39"/>
  <c r="D92" i="39"/>
  <c r="D128" i="39"/>
  <c r="A128" i="39"/>
  <c r="A121" i="37"/>
  <c r="D121" i="37"/>
  <c r="D119" i="36"/>
  <c r="A119" i="36"/>
  <c r="D118" i="36"/>
  <c r="A118" i="36"/>
  <c r="A128" i="36"/>
  <c r="D128" i="36"/>
  <c r="A85" i="36"/>
  <c r="D85" i="36"/>
  <c r="D77" i="34"/>
  <c r="A77" i="34"/>
  <c r="D90" i="32"/>
  <c r="A90" i="32"/>
  <c r="A111" i="30"/>
  <c r="D111" i="30"/>
  <c r="D68" i="30"/>
  <c r="A68" i="30"/>
  <c r="D84" i="28"/>
  <c r="A84" i="28"/>
  <c r="D121" i="56"/>
  <c r="A121" i="56"/>
  <c r="A89" i="49"/>
  <c r="D89" i="49"/>
  <c r="A76" i="41"/>
  <c r="D76" i="41"/>
  <c r="D70" i="39"/>
  <c r="A70" i="39"/>
  <c r="D99" i="35"/>
  <c r="A99" i="35"/>
  <c r="A83" i="33"/>
  <c r="D83" i="33"/>
  <c r="D86" i="28"/>
  <c r="A86" i="28"/>
  <c r="D77" i="50"/>
  <c r="A77" i="50"/>
  <c r="A100" i="58"/>
  <c r="D100" i="58"/>
  <c r="A76" i="58"/>
  <c r="D76" i="58"/>
  <c r="D115" i="57"/>
  <c r="A115" i="57"/>
  <c r="D111" i="57"/>
  <c r="A111" i="57"/>
  <c r="D80" i="57"/>
  <c r="A80" i="57"/>
  <c r="A124" i="56"/>
  <c r="D124" i="56"/>
  <c r="D90" i="56"/>
  <c r="A90" i="56"/>
  <c r="A120" i="56"/>
  <c r="D120" i="56"/>
  <c r="A128" i="55"/>
  <c r="D128" i="55"/>
  <c r="A123" i="55"/>
  <c r="D123" i="55"/>
  <c r="D77" i="54"/>
  <c r="A77" i="54"/>
  <c r="A120" i="53"/>
  <c r="D120" i="53"/>
  <c r="D77" i="53"/>
  <c r="A77" i="53"/>
  <c r="A123" i="52"/>
  <c r="D123" i="52"/>
  <c r="D129" i="52"/>
  <c r="A129" i="52"/>
  <c r="D105" i="51"/>
  <c r="A105" i="51"/>
  <c r="D95" i="51"/>
  <c r="A95" i="51"/>
  <c r="D99" i="51"/>
  <c r="A99" i="51"/>
  <c r="D108" i="50"/>
  <c r="A108" i="50"/>
  <c r="A98" i="50"/>
  <c r="D98" i="50"/>
  <c r="A112" i="50"/>
  <c r="D112" i="50"/>
  <c r="D110" i="50"/>
  <c r="A110" i="50"/>
  <c r="D111" i="49"/>
  <c r="A111" i="49"/>
  <c r="A110" i="46"/>
  <c r="D110" i="46"/>
  <c r="AW110" i="46" s="1"/>
  <c r="D107" i="45"/>
  <c r="A107" i="45"/>
  <c r="D129" i="44"/>
  <c r="A129" i="44"/>
  <c r="A68" i="42"/>
  <c r="D68" i="42"/>
  <c r="A121" i="41"/>
  <c r="D121" i="41"/>
  <c r="A114" i="41"/>
  <c r="D114" i="41"/>
  <c r="D118" i="40"/>
  <c r="A118" i="40"/>
  <c r="A87" i="40"/>
  <c r="D87" i="40"/>
  <c r="A70" i="38"/>
  <c r="D70" i="38"/>
  <c r="D79" i="38"/>
  <c r="A79" i="38"/>
  <c r="A67" i="38"/>
  <c r="D67" i="38"/>
  <c r="A106" i="37"/>
  <c r="D106" i="37"/>
  <c r="A118" i="37"/>
  <c r="D118" i="37"/>
  <c r="A92" i="36"/>
  <c r="D92" i="36"/>
  <c r="A90" i="35"/>
  <c r="D90" i="35"/>
  <c r="D114" i="32"/>
  <c r="A114" i="32"/>
  <c r="A126" i="31"/>
  <c r="D126" i="31"/>
  <c r="D67" i="31"/>
  <c r="A67" i="31"/>
  <c r="D101" i="30"/>
  <c r="A101" i="30"/>
  <c r="D67" i="30"/>
  <c r="A67" i="30"/>
  <c r="A69" i="55"/>
  <c r="D69" i="55"/>
  <c r="D110" i="53"/>
  <c r="A110" i="53"/>
  <c r="A108" i="42"/>
  <c r="D108" i="42"/>
  <c r="A68" i="58"/>
  <c r="D68" i="58"/>
  <c r="D98" i="58"/>
  <c r="A98" i="58"/>
  <c r="A108" i="57"/>
  <c r="D108" i="57"/>
  <c r="D106" i="57"/>
  <c r="A106" i="57"/>
  <c r="A95" i="56"/>
  <c r="D95" i="56"/>
  <c r="D97" i="55"/>
  <c r="A97" i="55"/>
  <c r="D93" i="55"/>
  <c r="A93" i="55"/>
  <c r="A111" i="54"/>
  <c r="D111" i="54"/>
  <c r="A68" i="54"/>
  <c r="D68" i="54"/>
  <c r="D119" i="53"/>
  <c r="A119" i="53"/>
  <c r="D80" i="53"/>
  <c r="A80" i="53"/>
  <c r="A117" i="53"/>
  <c r="D117" i="53"/>
  <c r="D89" i="52"/>
  <c r="A89" i="52"/>
  <c r="D93" i="52"/>
  <c r="A93" i="52"/>
  <c r="A72" i="51"/>
  <c r="D72" i="51"/>
  <c r="A71" i="50"/>
  <c r="D71" i="50"/>
  <c r="A88" i="44"/>
  <c r="D88" i="44"/>
  <c r="D100" i="43"/>
  <c r="A100" i="43"/>
  <c r="D71" i="42"/>
  <c r="A71" i="42"/>
  <c r="A85" i="41"/>
  <c r="D85" i="41"/>
  <c r="D86" i="40"/>
  <c r="A86" i="40"/>
  <c r="D122" i="39"/>
  <c r="A122" i="39"/>
  <c r="A69" i="39"/>
  <c r="D69" i="39"/>
  <c r="D98" i="39"/>
  <c r="A98" i="39"/>
  <c r="A101" i="39"/>
  <c r="D101" i="39"/>
  <c r="A71" i="39"/>
  <c r="D71" i="39"/>
  <c r="A112" i="37"/>
  <c r="D112" i="37"/>
  <c r="D123" i="35"/>
  <c r="A123" i="35"/>
  <c r="D125" i="35"/>
  <c r="A125" i="35"/>
  <c r="A68" i="35"/>
  <c r="D68" i="35"/>
  <c r="D93" i="32"/>
  <c r="A93" i="32"/>
  <c r="A84" i="32"/>
  <c r="D84" i="32"/>
  <c r="D127" i="32"/>
  <c r="A127" i="32"/>
  <c r="A87" i="32"/>
  <c r="D87" i="32"/>
  <c r="A92" i="31"/>
  <c r="D92" i="31"/>
  <c r="A108" i="30"/>
  <c r="D108" i="30"/>
  <c r="D76" i="30"/>
  <c r="A76" i="30"/>
  <c r="D100" i="30"/>
  <c r="A100" i="30"/>
  <c r="D114" i="28"/>
  <c r="A114" i="28"/>
  <c r="BC114" i="28" s="1"/>
  <c r="D112" i="28"/>
  <c r="A112" i="28"/>
  <c r="D111" i="58"/>
  <c r="A111" i="58"/>
  <c r="A92" i="55"/>
  <c r="D92" i="55"/>
  <c r="D90" i="52"/>
  <c r="A90" i="52"/>
  <c r="D73" i="50"/>
  <c r="A73" i="50"/>
  <c r="A128" i="43"/>
  <c r="D128" i="43"/>
  <c r="A88" i="33"/>
  <c r="D88" i="33"/>
  <c r="D71" i="30"/>
  <c r="A71" i="30"/>
  <c r="A78" i="58"/>
  <c r="D78" i="58"/>
  <c r="D103" i="58"/>
  <c r="A103" i="58"/>
  <c r="A109" i="58"/>
  <c r="D109" i="58"/>
  <c r="A84" i="57"/>
  <c r="D84" i="57"/>
  <c r="D112" i="57"/>
  <c r="A112" i="57"/>
  <c r="D77" i="57"/>
  <c r="A77" i="57"/>
  <c r="D84" i="56"/>
  <c r="A84" i="56"/>
  <c r="D70" i="54"/>
  <c r="A70" i="54"/>
  <c r="D110" i="54"/>
  <c r="A110" i="54"/>
  <c r="D116" i="53"/>
  <c r="A116" i="53"/>
  <c r="D78" i="53"/>
  <c r="A78" i="53"/>
  <c r="D106" i="53"/>
  <c r="A106" i="53"/>
  <c r="D107" i="53"/>
  <c r="A107" i="53"/>
  <c r="A99" i="50"/>
  <c r="D99" i="50"/>
  <c r="A69" i="43"/>
  <c r="D69" i="43"/>
  <c r="A112" i="42"/>
  <c r="D112" i="42"/>
  <c r="A99" i="42"/>
  <c r="D99" i="42"/>
  <c r="D74" i="42"/>
  <c r="A74" i="42"/>
  <c r="A87" i="41"/>
  <c r="D87" i="41"/>
  <c r="D88" i="41"/>
  <c r="A88" i="41"/>
  <c r="D114" i="40"/>
  <c r="A114" i="40"/>
  <c r="D73" i="39"/>
  <c r="A73" i="39"/>
  <c r="A124" i="39"/>
  <c r="D124" i="39"/>
  <c r="A102" i="39"/>
  <c r="D102" i="39"/>
  <c r="D91" i="39"/>
  <c r="A91" i="39"/>
  <c r="D99" i="38"/>
  <c r="A99" i="38"/>
  <c r="D74" i="38"/>
  <c r="A74" i="38"/>
  <c r="D115" i="36"/>
  <c r="A115" i="36"/>
  <c r="D98" i="34"/>
  <c r="A98" i="34"/>
  <c r="D110" i="34"/>
  <c r="A110" i="34"/>
  <c r="A117" i="32"/>
  <c r="D117" i="32"/>
  <c r="D68" i="31"/>
  <c r="A68" i="31"/>
  <c r="A122" i="31"/>
  <c r="D122" i="31"/>
  <c r="A102" i="30"/>
  <c r="D102" i="30"/>
  <c r="A115" i="28"/>
  <c r="D115" i="28"/>
  <c r="D93" i="12"/>
  <c r="A93" i="12"/>
  <c r="A81" i="54"/>
  <c r="D81" i="54"/>
  <c r="D87" i="52"/>
  <c r="A87" i="52"/>
  <c r="A102" i="50"/>
  <c r="D102" i="50"/>
  <c r="A71" i="43"/>
  <c r="D71" i="43"/>
  <c r="D67" i="42"/>
  <c r="A67" i="42"/>
  <c r="A118" i="41"/>
  <c r="D118" i="41"/>
  <c r="D79" i="58"/>
  <c r="A79" i="58"/>
  <c r="D121" i="57"/>
  <c r="A121" i="57"/>
  <c r="D83" i="57"/>
  <c r="A83" i="57"/>
  <c r="A67" i="55"/>
  <c r="D67" i="55"/>
  <c r="D124" i="55"/>
  <c r="A124" i="55"/>
  <c r="A99" i="54"/>
  <c r="D99" i="54"/>
  <c r="D101" i="54"/>
  <c r="A101" i="54"/>
  <c r="D98" i="54"/>
  <c r="A98" i="54"/>
  <c r="A83" i="53"/>
  <c r="D83" i="53"/>
  <c r="A96" i="52"/>
  <c r="D96" i="52"/>
  <c r="D92" i="52"/>
  <c r="A92" i="52"/>
  <c r="D95" i="52"/>
  <c r="A95" i="52"/>
  <c r="D91" i="51"/>
  <c r="A91" i="51"/>
  <c r="A102" i="51"/>
  <c r="D102" i="51"/>
  <c r="D106" i="50"/>
  <c r="A106" i="50"/>
  <c r="D72" i="50"/>
  <c r="A72" i="50"/>
  <c r="D92" i="48"/>
  <c r="A92" i="48"/>
  <c r="A104" i="43"/>
  <c r="D104" i="43"/>
  <c r="D124" i="43"/>
  <c r="A124" i="43"/>
  <c r="D78" i="42"/>
  <c r="A78" i="42"/>
  <c r="A119" i="41"/>
  <c r="D119" i="41"/>
  <c r="D80" i="41"/>
  <c r="A80" i="41"/>
  <c r="A124" i="40"/>
  <c r="D124" i="40"/>
  <c r="A125" i="40"/>
  <c r="D125" i="40"/>
  <c r="A96" i="40"/>
  <c r="D96" i="40"/>
  <c r="A104" i="38"/>
  <c r="D104" i="38"/>
  <c r="D119" i="37"/>
  <c r="A119" i="37"/>
  <c r="D89" i="37"/>
  <c r="A89" i="37"/>
  <c r="D106" i="34"/>
  <c r="A106" i="34"/>
  <c r="A110" i="33"/>
  <c r="D110" i="33"/>
  <c r="D85" i="32"/>
  <c r="A85" i="32"/>
  <c r="D98" i="30"/>
  <c r="A98" i="30"/>
  <c r="A79" i="30"/>
  <c r="D79" i="30"/>
  <c r="D107" i="30"/>
  <c r="A107" i="30"/>
  <c r="A70" i="30"/>
  <c r="D70" i="30"/>
  <c r="D75" i="30"/>
  <c r="A75" i="30"/>
  <c r="D121" i="28"/>
  <c r="A121" i="28"/>
  <c r="A116" i="28"/>
  <c r="D116" i="28"/>
  <c r="D123" i="12"/>
  <c r="A123" i="12"/>
  <c r="A72" i="46"/>
  <c r="D72" i="46"/>
  <c r="AW72" i="46" s="1"/>
  <c r="A109" i="42"/>
  <c r="D109" i="42"/>
  <c r="D107" i="49"/>
  <c r="A107" i="49"/>
  <c r="A117" i="49"/>
  <c r="D117" i="49"/>
  <c r="A101" i="47"/>
  <c r="D101" i="47"/>
  <c r="D73" i="46"/>
  <c r="AW73" i="46" s="1"/>
  <c r="A73" i="46"/>
  <c r="D127" i="43"/>
  <c r="A127" i="43"/>
  <c r="D114" i="33"/>
  <c r="A114" i="33"/>
  <c r="A115" i="49"/>
  <c r="D115" i="49"/>
  <c r="D116" i="48"/>
  <c r="A116" i="48"/>
  <c r="D112" i="45"/>
  <c r="A112" i="45"/>
  <c r="A98" i="43"/>
  <c r="D98" i="43"/>
  <c r="D66" i="42"/>
  <c r="A66" i="42"/>
  <c r="A99" i="46"/>
  <c r="D99" i="46"/>
  <c r="AW99" i="46" s="1"/>
  <c r="A113" i="45"/>
  <c r="D113" i="45"/>
  <c r="A73" i="30"/>
  <c r="D73" i="30"/>
  <c r="D78" i="54"/>
  <c r="A78" i="54"/>
  <c r="D88" i="49"/>
  <c r="A88" i="49"/>
  <c r="D108" i="49"/>
  <c r="A108" i="49"/>
  <c r="D85" i="49"/>
  <c r="A85" i="49"/>
  <c r="A80" i="42"/>
  <c r="D80" i="42"/>
  <c r="D91" i="12"/>
  <c r="A91" i="12"/>
  <c r="A76" i="49"/>
  <c r="D76" i="49"/>
  <c r="D90" i="48"/>
  <c r="A90" i="48"/>
  <c r="D97" i="47"/>
  <c r="A97" i="47"/>
  <c r="A77" i="45"/>
  <c r="D77" i="45"/>
  <c r="D78" i="45"/>
  <c r="A78" i="45"/>
  <c r="A94" i="43"/>
  <c r="D94" i="43"/>
  <c r="D102" i="42"/>
  <c r="A102" i="42"/>
  <c r="D106" i="42"/>
  <c r="A106" i="42"/>
  <c r="A113" i="30"/>
  <c r="D113" i="30"/>
  <c r="A83" i="49"/>
  <c r="D83" i="49"/>
  <c r="A69" i="30"/>
  <c r="D69" i="30"/>
  <c r="A75" i="49"/>
  <c r="D75" i="49"/>
  <c r="D110" i="49"/>
  <c r="A110" i="49"/>
  <c r="A95" i="47"/>
  <c r="D95" i="47"/>
  <c r="A78" i="46"/>
  <c r="D78" i="46"/>
  <c r="AW78" i="46" s="1"/>
  <c r="D120" i="45"/>
  <c r="A120" i="45"/>
  <c r="D106" i="45"/>
  <c r="A106" i="45"/>
  <c r="A74" i="45"/>
  <c r="D74" i="45"/>
  <c r="D93" i="43"/>
  <c r="A93" i="43"/>
  <c r="A86" i="32"/>
  <c r="D86" i="32"/>
  <c r="A80" i="49"/>
  <c r="D80" i="49"/>
  <c r="D109" i="49"/>
  <c r="A109" i="49"/>
  <c r="A128" i="47"/>
  <c r="D128" i="47"/>
  <c r="D118" i="45"/>
  <c r="A118" i="45"/>
  <c r="D108" i="45"/>
  <c r="A108" i="45"/>
  <c r="A121" i="45"/>
  <c r="D121" i="45"/>
  <c r="D87" i="48"/>
  <c r="A87" i="48"/>
  <c r="D102" i="47"/>
  <c r="A102" i="47"/>
  <c r="D90" i="47"/>
  <c r="A90" i="47"/>
  <c r="D66" i="46"/>
  <c r="AW66" i="46" s="1"/>
  <c r="A66" i="46"/>
  <c r="D114" i="45"/>
  <c r="A114" i="45"/>
  <c r="D111" i="45"/>
  <c r="A111" i="45"/>
  <c r="A103" i="43"/>
  <c r="D103" i="43"/>
  <c r="A104" i="54"/>
  <c r="D104" i="54"/>
  <c r="D73" i="54"/>
  <c r="A73" i="54"/>
  <c r="D90" i="51"/>
  <c r="A90" i="51"/>
  <c r="D107" i="37"/>
  <c r="A107" i="37"/>
  <c r="D108" i="53"/>
  <c r="A108" i="53"/>
  <c r="A81" i="50"/>
  <c r="D81" i="50"/>
  <c r="D66" i="30"/>
  <c r="A66" i="30"/>
  <c r="D106" i="58"/>
  <c r="A106" i="58"/>
  <c r="A125" i="51"/>
  <c r="D125" i="51"/>
  <c r="A94" i="52"/>
  <c r="D94" i="52"/>
  <c r="D101" i="50"/>
  <c r="A101" i="50"/>
  <c r="A125" i="52"/>
  <c r="D125" i="52"/>
  <c r="A88" i="36"/>
  <c r="D88" i="36"/>
  <c r="D91" i="55"/>
  <c r="A91" i="55"/>
  <c r="D124" i="52"/>
  <c r="A124" i="52"/>
  <c r="A116" i="49"/>
  <c r="D116" i="49"/>
  <c r="A70" i="50"/>
  <c r="D70" i="50"/>
  <c r="A106" i="49"/>
  <c r="D106" i="49"/>
  <c r="D78" i="49"/>
  <c r="A78" i="49"/>
  <c r="D117" i="48"/>
  <c r="A117" i="48"/>
  <c r="D126" i="52"/>
  <c r="A126" i="52"/>
  <c r="A87" i="49"/>
  <c r="D87" i="49"/>
  <c r="A122" i="48"/>
  <c r="D122" i="48"/>
  <c r="A93" i="47"/>
  <c r="D93" i="47"/>
  <c r="D103" i="50"/>
  <c r="A103" i="50"/>
  <c r="A84" i="49"/>
  <c r="D84" i="49"/>
  <c r="D83" i="48"/>
  <c r="A83" i="48"/>
  <c r="A76" i="50"/>
  <c r="D76" i="50"/>
  <c r="A112" i="53"/>
  <c r="D112" i="53"/>
  <c r="D104" i="51"/>
  <c r="A104" i="51"/>
  <c r="A78" i="50"/>
  <c r="D78" i="50"/>
  <c r="A113" i="49"/>
  <c r="D113" i="49"/>
  <c r="D66" i="51"/>
  <c r="A66" i="51"/>
  <c r="D123" i="51"/>
  <c r="A123" i="51"/>
  <c r="A68" i="51"/>
  <c r="D68" i="51"/>
  <c r="A79" i="49"/>
  <c r="D79" i="49"/>
  <c r="A97" i="52"/>
  <c r="D97" i="52"/>
  <c r="AD108" i="59" l="1"/>
  <c r="AC108" i="59" s="1"/>
  <c r="AD74" i="49"/>
  <c r="AC74" i="49" s="1"/>
  <c r="AD74" i="59"/>
  <c r="AC74" i="59" s="1"/>
  <c r="AD106" i="49"/>
  <c r="AC106" i="49" s="1"/>
  <c r="BE98" i="28" a="1"/>
  <c r="BE98" i="28" s="1"/>
  <c r="BB29" i="12"/>
  <c r="AD72" i="12"/>
  <c r="AC72" i="12" s="1"/>
  <c r="AD98" i="12"/>
  <c r="AV2" i="12"/>
  <c r="AD117" i="12"/>
  <c r="AC117" i="12" s="1"/>
  <c r="BB87" i="59"/>
  <c r="BB41" i="59"/>
  <c r="BB104" i="59"/>
  <c r="AV106" i="59"/>
  <c r="AV77" i="59"/>
  <c r="AV24" i="59"/>
  <c r="AV44" i="59"/>
  <c r="AV32" i="59"/>
  <c r="AV25" i="59"/>
  <c r="AV20" i="59"/>
  <c r="AV64" i="59"/>
  <c r="BB37" i="59"/>
  <c r="AD122" i="49"/>
  <c r="AC122" i="49" s="1"/>
  <c r="BE90" i="28" a="1"/>
  <c r="BE90" i="28" s="1"/>
  <c r="AV25" i="49"/>
  <c r="AV53" i="49"/>
  <c r="AV6" i="49"/>
  <c r="AV111" i="49"/>
  <c r="AV101" i="49"/>
  <c r="AV64" i="49"/>
  <c r="AV106" i="49"/>
  <c r="AV67" i="49"/>
  <c r="AV52" i="49"/>
  <c r="AV11" i="49"/>
  <c r="AV104" i="49"/>
  <c r="AV97" i="49"/>
  <c r="BB2" i="49"/>
  <c r="BB117" i="49"/>
  <c r="BB72" i="49"/>
  <c r="AV128" i="49"/>
  <c r="AV46" i="49"/>
  <c r="AV102" i="49"/>
  <c r="AV22" i="49"/>
  <c r="AV120" i="49"/>
  <c r="D120" i="49" s="1"/>
  <c r="AV93" i="49"/>
  <c r="BB70" i="49"/>
  <c r="BB89" i="49"/>
  <c r="AV36" i="49"/>
  <c r="AV108" i="49"/>
  <c r="AV17" i="49"/>
  <c r="AV3" i="49"/>
  <c r="AV59" i="49"/>
  <c r="AV113" i="49"/>
  <c r="AV116" i="49"/>
  <c r="AV89" i="49"/>
  <c r="AD67" i="46"/>
  <c r="AD89" i="46"/>
  <c r="AD118" i="46"/>
  <c r="AD69" i="46"/>
  <c r="AD105" i="46"/>
  <c r="AD72" i="46"/>
  <c r="AD82" i="46"/>
  <c r="AD88" i="46"/>
  <c r="AD100" i="46"/>
  <c r="AD98" i="46"/>
  <c r="AD121" i="46"/>
  <c r="AD121" i="12"/>
  <c r="AC121" i="12" s="1"/>
  <c r="AD118" i="12"/>
  <c r="AC118" i="12" s="1"/>
  <c r="BE82" i="28" a="1"/>
  <c r="BE82" i="28" s="1"/>
  <c r="BE114" i="28" a="1"/>
  <c r="BE114" i="28" s="1"/>
  <c r="BE26" i="12" a="1"/>
  <c r="BE26" i="12" s="1"/>
  <c r="BE74" i="28" a="1"/>
  <c r="BE74" i="28" s="1"/>
  <c r="BE122" i="28" a="1"/>
  <c r="BE122" i="28" s="1"/>
  <c r="BE106" i="28" a="1"/>
  <c r="BE106" i="28" s="1"/>
  <c r="BE66" i="28" a="1"/>
  <c r="BE66" i="28" s="1"/>
  <c r="AV18" i="28"/>
  <c r="AV86" i="28"/>
  <c r="AV42" i="28"/>
  <c r="AV127" i="28"/>
  <c r="AV19" i="28"/>
  <c r="AV14" i="28"/>
  <c r="BB35" i="28"/>
  <c r="BG122" i="12" a="1"/>
  <c r="BG122" i="12" s="1"/>
  <c r="AV7" i="28"/>
  <c r="AV121" i="28"/>
  <c r="AV13" i="28"/>
  <c r="AV20" i="28"/>
  <c r="AV73" i="28"/>
  <c r="BB89" i="28"/>
  <c r="AV39" i="28"/>
  <c r="AV53" i="28"/>
  <c r="AV124" i="28"/>
  <c r="AV111" i="28"/>
  <c r="AV47" i="28"/>
  <c r="AV113" i="28"/>
  <c r="AV59" i="28"/>
  <c r="AD87" i="36"/>
  <c r="AC87" i="36" s="1"/>
  <c r="AV82" i="12"/>
  <c r="BB95" i="12"/>
  <c r="AD73" i="12"/>
  <c r="AC73" i="12" s="1"/>
  <c r="BB48" i="12"/>
  <c r="AV71" i="12"/>
  <c r="AD83" i="12"/>
  <c r="AC83" i="12" s="1"/>
  <c r="BF114" i="12" a="1"/>
  <c r="BF114" i="12" s="1"/>
  <c r="BE122" i="12" a="1"/>
  <c r="BE122" i="12" s="1"/>
  <c r="AD99" i="12"/>
  <c r="AC99" i="12" s="1"/>
  <c r="BF122" i="12" a="1"/>
  <c r="BF122" i="12" s="1"/>
  <c r="AD120" i="12"/>
  <c r="AC120" i="12" s="1"/>
  <c r="BB128" i="12"/>
  <c r="BB10" i="12"/>
  <c r="AV55" i="12"/>
  <c r="BG114" i="12" a="1"/>
  <c r="BG114" i="12" s="1"/>
  <c r="AV128" i="12"/>
  <c r="AV52" i="12"/>
  <c r="AD70" i="12"/>
  <c r="AC70" i="12" s="1"/>
  <c r="AV110" i="12"/>
  <c r="AV63" i="12"/>
  <c r="BB94" i="12"/>
  <c r="AV50" i="12"/>
  <c r="AD114" i="12"/>
  <c r="AD69" i="12"/>
  <c r="AC69" i="12" s="1"/>
  <c r="AV9" i="12"/>
  <c r="BG50" i="12" a="1"/>
  <c r="BG50" i="12" s="1"/>
  <c r="AD121" i="38"/>
  <c r="AC121" i="38" s="1"/>
  <c r="BE114" i="12" a="1"/>
  <c r="BE114" i="12" s="1"/>
  <c r="BG106" i="12" a="1"/>
  <c r="BG106" i="12" s="1"/>
  <c r="BF106" i="12" a="1"/>
  <c r="BF106" i="12" s="1"/>
  <c r="BE106" i="12" a="1"/>
  <c r="BE106" i="12" s="1"/>
  <c r="BG98" i="12" a="1"/>
  <c r="BG98" i="12" s="1"/>
  <c r="BE98" i="12" a="1"/>
  <c r="BE98" i="12" s="1"/>
  <c r="BF74" i="12" a="1"/>
  <c r="BF74" i="12" s="1"/>
  <c r="BF98" i="12" a="1"/>
  <c r="BF98" i="12" s="1"/>
  <c r="BG90" i="12" a="1"/>
  <c r="BG90" i="12" s="1"/>
  <c r="BF90" i="12" a="1"/>
  <c r="BF90" i="12" s="1"/>
  <c r="BG58" i="12" a="1"/>
  <c r="BG58" i="12" s="1"/>
  <c r="BG66" i="12" a="1"/>
  <c r="BG66" i="12" s="1"/>
  <c r="BF66" i="12" a="1"/>
  <c r="BF66" i="12" s="1"/>
  <c r="BE82" i="12" a="1"/>
  <c r="BE82" i="12" s="1"/>
  <c r="BE90" i="12" a="1"/>
  <c r="BE90" i="12" s="1"/>
  <c r="BE58" i="12" a="1"/>
  <c r="BE58" i="12" s="1"/>
  <c r="BG74" i="12" a="1"/>
  <c r="BG74" i="12" s="1"/>
  <c r="BG82" i="12" a="1"/>
  <c r="BG82" i="12" s="1"/>
  <c r="BF82" i="12" a="1"/>
  <c r="BF82" i="12" s="1"/>
  <c r="BE74" i="12" a="1"/>
  <c r="BE74" i="12" s="1"/>
  <c r="BF42" i="12" a="1"/>
  <c r="BF42" i="12" s="1"/>
  <c r="BG42" i="12" a="1"/>
  <c r="BG42" i="12" s="1"/>
  <c r="BE66" i="12" a="1"/>
  <c r="BE66" i="12" s="1"/>
  <c r="BF58" i="12" a="1"/>
  <c r="BF58" i="12" s="1"/>
  <c r="BF50" i="12" a="1"/>
  <c r="BF50" i="12" s="1"/>
  <c r="BE50" i="12" a="1"/>
  <c r="BE50" i="12" s="1"/>
  <c r="BE42" i="12" a="1"/>
  <c r="BE42" i="12" s="1"/>
  <c r="BF2" i="12" a="1"/>
  <c r="BF2" i="12" s="1"/>
  <c r="BF18" i="12" a="1"/>
  <c r="BF18" i="12" s="1"/>
  <c r="BG18" i="12" a="1"/>
  <c r="BG18" i="12" s="1"/>
  <c r="BG34" i="12" a="1"/>
  <c r="BG34" i="12" s="1"/>
  <c r="BF34" i="12" a="1"/>
  <c r="BF34" i="12" s="1"/>
  <c r="BE34" i="12" a="1"/>
  <c r="BE34" i="12" s="1"/>
  <c r="BF26" i="12" a="1"/>
  <c r="BF26" i="12" s="1"/>
  <c r="BG26" i="12" a="1"/>
  <c r="BG26" i="12" s="1"/>
  <c r="BE18" i="12" a="1"/>
  <c r="BE18" i="12" s="1"/>
  <c r="BF10" i="12" a="1"/>
  <c r="BF10" i="12" s="1"/>
  <c r="BG10" i="12" a="1"/>
  <c r="BG10" i="12" s="1"/>
  <c r="BG2" i="12" a="1"/>
  <c r="BG2" i="12" s="1"/>
  <c r="BE2" i="12" a="1"/>
  <c r="BE2" i="12" s="1"/>
  <c r="BE10" i="12" a="1"/>
  <c r="BE10" i="12" s="1"/>
  <c r="BB60" i="12"/>
  <c r="AV68" i="12"/>
  <c r="AV15" i="12"/>
  <c r="AV118" i="12"/>
  <c r="AV89" i="12"/>
  <c r="AD88" i="32"/>
  <c r="AC88" i="32" s="1"/>
  <c r="AV7" i="12"/>
  <c r="AV57" i="12"/>
  <c r="AV3" i="12"/>
  <c r="AV16" i="12"/>
  <c r="AV46" i="12"/>
  <c r="AM2" i="12" a="1"/>
  <c r="AM2" i="12" s="1"/>
  <c r="AD86" i="12"/>
  <c r="AC86" i="12" s="1"/>
  <c r="AV51" i="12"/>
  <c r="AV13" i="12"/>
  <c r="AV42" i="12"/>
  <c r="AV23" i="12"/>
  <c r="AV22" i="12"/>
  <c r="AV70" i="12"/>
  <c r="AV121" i="12"/>
  <c r="AV81" i="12"/>
  <c r="AV54" i="12"/>
  <c r="AV98" i="12"/>
  <c r="AV30" i="12"/>
  <c r="AV114" i="12"/>
  <c r="AD92" i="31"/>
  <c r="AC92" i="31" s="1"/>
  <c r="AD86" i="30"/>
  <c r="AC86" i="30" s="1"/>
  <c r="AD95" i="33"/>
  <c r="AC95" i="33" s="1"/>
  <c r="AN5" i="42" a="1"/>
  <c r="AN5" i="42" s="1"/>
  <c r="AD113" i="35"/>
  <c r="AC113" i="35" s="1"/>
  <c r="AD117" i="40"/>
  <c r="AC117" i="40" s="1"/>
  <c r="AD102" i="38"/>
  <c r="AC102" i="38" s="1"/>
  <c r="AD118" i="44"/>
  <c r="AC118" i="44" s="1"/>
  <c r="AD67" i="34"/>
  <c r="AC67" i="34" s="1"/>
  <c r="AM12" i="42" a="1"/>
  <c r="AM12" i="42" s="1"/>
  <c r="AN22" i="46" a="1"/>
  <c r="AN22" i="46" s="1"/>
  <c r="AD113" i="51"/>
  <c r="AC113" i="51" s="1"/>
  <c r="AD107" i="57"/>
  <c r="AC107" i="57" s="1"/>
  <c r="AD98" i="56"/>
  <c r="AC98" i="56" s="1"/>
  <c r="AD94" i="47"/>
  <c r="AC94" i="47" s="1"/>
  <c r="AD106" i="45"/>
  <c r="AC106" i="45" s="1"/>
  <c r="AD69" i="44"/>
  <c r="AC69" i="44" s="1"/>
  <c r="AD97" i="49"/>
  <c r="AC97" i="49" s="1"/>
  <c r="AD91" i="57"/>
  <c r="AC91" i="57" s="1"/>
  <c r="AD114" i="58"/>
  <c r="AC114" i="58" s="1"/>
  <c r="AD92" i="55"/>
  <c r="AC92" i="55" s="1"/>
  <c r="AD97" i="33"/>
  <c r="AC97" i="33" s="1"/>
  <c r="AD84" i="30"/>
  <c r="AC84" i="30" s="1"/>
  <c r="AD125" i="51"/>
  <c r="AC125" i="51" s="1"/>
  <c r="AD72" i="36"/>
  <c r="AC72" i="36" s="1"/>
  <c r="AM24" i="46" a="1"/>
  <c r="AM24" i="46" s="1"/>
  <c r="AD124" i="55"/>
  <c r="AC124" i="55" s="1"/>
  <c r="AD70" i="54"/>
  <c r="AC70" i="54" s="1"/>
  <c r="AD78" i="47"/>
  <c r="AC78" i="47" s="1"/>
  <c r="AD110" i="45"/>
  <c r="AC110" i="45" s="1"/>
  <c r="AD106" i="41"/>
  <c r="AC106" i="41" s="1"/>
  <c r="AD91" i="39"/>
  <c r="AC91" i="39" s="1"/>
  <c r="AD88" i="12"/>
  <c r="AC88" i="12" s="1"/>
  <c r="AD96" i="31"/>
  <c r="AC96" i="31" s="1"/>
  <c r="AD101" i="12"/>
  <c r="AC101" i="12" s="1"/>
  <c r="AV5" i="59"/>
  <c r="AV61" i="59"/>
  <c r="AV113" i="59"/>
  <c r="AV66" i="59"/>
  <c r="AV128" i="59"/>
  <c r="AV120" i="59"/>
  <c r="AV47" i="59"/>
  <c r="AV49" i="59"/>
  <c r="AV81" i="59"/>
  <c r="AV39" i="59"/>
  <c r="AV27" i="59"/>
  <c r="AV63" i="59"/>
  <c r="AV35" i="59"/>
  <c r="AV7" i="59"/>
  <c r="AV80" i="59"/>
  <c r="AV17" i="59"/>
  <c r="AV88" i="59"/>
  <c r="AV36" i="59"/>
  <c r="AV48" i="59"/>
  <c r="AV6" i="59"/>
  <c r="AV18" i="59"/>
  <c r="AV65" i="59"/>
  <c r="AV93" i="59"/>
  <c r="BB38" i="59"/>
  <c r="AV83" i="59"/>
  <c r="BB4" i="59"/>
  <c r="AV40" i="59"/>
  <c r="AV92" i="59"/>
  <c r="AV119" i="59"/>
  <c r="AV111" i="59"/>
  <c r="AV43" i="59"/>
  <c r="AV23" i="59"/>
  <c r="AV59" i="59"/>
  <c r="AV21" i="59"/>
  <c r="AV54" i="59"/>
  <c r="AV107" i="59"/>
  <c r="AV82" i="59"/>
  <c r="AV68" i="59"/>
  <c r="AV126" i="12"/>
  <c r="AV103" i="12"/>
  <c r="AV108" i="12"/>
  <c r="AV19" i="12"/>
  <c r="AV25" i="12"/>
  <c r="AV122" i="12"/>
  <c r="AV24" i="12"/>
  <c r="AV88" i="12"/>
  <c r="AV85" i="12"/>
  <c r="AV83" i="12"/>
  <c r="AV33" i="12"/>
  <c r="AV109" i="12"/>
  <c r="BB109" i="12"/>
  <c r="AD82" i="12"/>
  <c r="AV4" i="12"/>
  <c r="AV87" i="12"/>
  <c r="BB125" i="12"/>
  <c r="AV32" i="12"/>
  <c r="AV107" i="12"/>
  <c r="AV72" i="12"/>
  <c r="AV129" i="12"/>
  <c r="AD102" i="32"/>
  <c r="AC102" i="32" s="1"/>
  <c r="AD118" i="40"/>
  <c r="AC118" i="40" s="1"/>
  <c r="AV129" i="28"/>
  <c r="AV62" i="28"/>
  <c r="AV125" i="28"/>
  <c r="AV29" i="28"/>
  <c r="BB88" i="28"/>
  <c r="AV13" i="30"/>
  <c r="AV10" i="30"/>
  <c r="BB92" i="30"/>
  <c r="BB80" i="30"/>
  <c r="AD68" i="30"/>
  <c r="AC68" i="30" s="1"/>
  <c r="AV92" i="30"/>
  <c r="AV94" i="30"/>
  <c r="AV9" i="30"/>
  <c r="AV73" i="30"/>
  <c r="AV16" i="30"/>
  <c r="AV46" i="30"/>
  <c r="BB108" i="30"/>
  <c r="BB42" i="30"/>
  <c r="AV114" i="30"/>
  <c r="AV14" i="30"/>
  <c r="AD117" i="30"/>
  <c r="AC117" i="30" s="1"/>
  <c r="AD114" i="30"/>
  <c r="AC114" i="30" s="1"/>
  <c r="AV68" i="30"/>
  <c r="AV79" i="30"/>
  <c r="AV56" i="30"/>
  <c r="AV110" i="30"/>
  <c r="BB74" i="30"/>
  <c r="BB113" i="30"/>
  <c r="AV48" i="30"/>
  <c r="AV53" i="30"/>
  <c r="AV28" i="30"/>
  <c r="BB111" i="30"/>
  <c r="AV124" i="31"/>
  <c r="AV12" i="31"/>
  <c r="AV86" i="31"/>
  <c r="AV35" i="31"/>
  <c r="AD74" i="39"/>
  <c r="AC74" i="39" s="1"/>
  <c r="AV49" i="31"/>
  <c r="AV111" i="31"/>
  <c r="AV100" i="31"/>
  <c r="AV58" i="31"/>
  <c r="AV110" i="31"/>
  <c r="AV62" i="31"/>
  <c r="BB82" i="31"/>
  <c r="AV4" i="31"/>
  <c r="AV61" i="31"/>
  <c r="AV27" i="31"/>
  <c r="AV37" i="31"/>
  <c r="AD68" i="36"/>
  <c r="AC68" i="36" s="1"/>
  <c r="BB110" i="32"/>
  <c r="AV75" i="32"/>
  <c r="AV29" i="32"/>
  <c r="AV7" i="32"/>
  <c r="AV62" i="32"/>
  <c r="BB64" i="32"/>
  <c r="BB76" i="32"/>
  <c r="AD98" i="32"/>
  <c r="AC98" i="32" s="1"/>
  <c r="AV57" i="32"/>
  <c r="AV17" i="32"/>
  <c r="AV55" i="32"/>
  <c r="AV24" i="32"/>
  <c r="BB127" i="32"/>
  <c r="AV43" i="32"/>
  <c r="AV111" i="32"/>
  <c r="AV50" i="32"/>
  <c r="AV82" i="32"/>
  <c r="AV35" i="32"/>
  <c r="BB90" i="32"/>
  <c r="AD67" i="32"/>
  <c r="AC67" i="32" s="1"/>
  <c r="BB79" i="32"/>
  <c r="BB32" i="32"/>
  <c r="BB70" i="33"/>
  <c r="AV48" i="33"/>
  <c r="AV116" i="33"/>
  <c r="AV114" i="33"/>
  <c r="AV104" i="33"/>
  <c r="AV9" i="33"/>
  <c r="AV52" i="33"/>
  <c r="BB22" i="33"/>
  <c r="AV45" i="34"/>
  <c r="AV25" i="34"/>
  <c r="AV66" i="34"/>
  <c r="A66" i="34" s="1"/>
  <c r="AV46" i="34"/>
  <c r="AV106" i="34"/>
  <c r="AV11" i="34"/>
  <c r="AV110" i="34"/>
  <c r="AV124" i="34"/>
  <c r="AD117" i="34"/>
  <c r="AC117" i="34" s="1"/>
  <c r="AV75" i="34"/>
  <c r="D75" i="34" s="1"/>
  <c r="AV96" i="34"/>
  <c r="AV111" i="35"/>
  <c r="AV61" i="35"/>
  <c r="BB86" i="35"/>
  <c r="AD129" i="35"/>
  <c r="AC129" i="35" s="1"/>
  <c r="AV35" i="35"/>
  <c r="AV119" i="35"/>
  <c r="AV129" i="35"/>
  <c r="AV112" i="35"/>
  <c r="AD96" i="35"/>
  <c r="AC96" i="35" s="1"/>
  <c r="AV9" i="36"/>
  <c r="AV21" i="36"/>
  <c r="AV110" i="36"/>
  <c r="AV128" i="36"/>
  <c r="BB64" i="36"/>
  <c r="BB65" i="36"/>
  <c r="AD113" i="39"/>
  <c r="AC113" i="39" s="1"/>
  <c r="AV47" i="36"/>
  <c r="AV41" i="36"/>
  <c r="AD72" i="42"/>
  <c r="AC72" i="42" s="1"/>
  <c r="AV119" i="36"/>
  <c r="AV69" i="36"/>
  <c r="AD86" i="36"/>
  <c r="AC86" i="36" s="1"/>
  <c r="AV6" i="36"/>
  <c r="AV38" i="36"/>
  <c r="BB17" i="36"/>
  <c r="AV16" i="36"/>
  <c r="AV32" i="36"/>
  <c r="AD113" i="49"/>
  <c r="AC113" i="49" s="1"/>
  <c r="AV20" i="37"/>
  <c r="AV19" i="37"/>
  <c r="AV127" i="37"/>
  <c r="AV32" i="37"/>
  <c r="AV34" i="37"/>
  <c r="AV18" i="37"/>
  <c r="BB102" i="37"/>
  <c r="AV14" i="37"/>
  <c r="AV84" i="37"/>
  <c r="AV57" i="37"/>
  <c r="AV31" i="37"/>
  <c r="AV99" i="37"/>
  <c r="AV58" i="37"/>
  <c r="AV72" i="37"/>
  <c r="AV104" i="37"/>
  <c r="AV11" i="37"/>
  <c r="AV100" i="37"/>
  <c r="AV118" i="37"/>
  <c r="AV98" i="37"/>
  <c r="AD126" i="37"/>
  <c r="AC126" i="37" s="1"/>
  <c r="BB4" i="37"/>
  <c r="AV61" i="38"/>
  <c r="AV122" i="38"/>
  <c r="BB97" i="38"/>
  <c r="AD82" i="48"/>
  <c r="AC82" i="48" s="1"/>
  <c r="BB65" i="38"/>
  <c r="AV98" i="38"/>
  <c r="AV117" i="38"/>
  <c r="AV38" i="38"/>
  <c r="AV54" i="38"/>
  <c r="BB96" i="38"/>
  <c r="BB61" i="38"/>
  <c r="AD115" i="44"/>
  <c r="AC115" i="44" s="1"/>
  <c r="BB59" i="38"/>
  <c r="AV13" i="38"/>
  <c r="AV65" i="38"/>
  <c r="AV19" i="38"/>
  <c r="AV72" i="38"/>
  <c r="AV127" i="38"/>
  <c r="AV84" i="38"/>
  <c r="AV129" i="38"/>
  <c r="AV83" i="38"/>
  <c r="AV12" i="38"/>
  <c r="AV51" i="38"/>
  <c r="AV45" i="38"/>
  <c r="BB122" i="38"/>
  <c r="AV22" i="38"/>
  <c r="AV31" i="38"/>
  <c r="BB93" i="38"/>
  <c r="BB32" i="38"/>
  <c r="AV63" i="38"/>
  <c r="AV73" i="38"/>
  <c r="AV56" i="38"/>
  <c r="AV112" i="38"/>
  <c r="AV17" i="38"/>
  <c r="AV124" i="38"/>
  <c r="AV50" i="39"/>
  <c r="AV61" i="39"/>
  <c r="AV73" i="39"/>
  <c r="AV99" i="39"/>
  <c r="AD75" i="43"/>
  <c r="AC75" i="43" s="1"/>
  <c r="AV78" i="39"/>
  <c r="AV92" i="39"/>
  <c r="AV24" i="39"/>
  <c r="AV94" i="39"/>
  <c r="AV72" i="39"/>
  <c r="AV126" i="39"/>
  <c r="BB50" i="39"/>
  <c r="AV91" i="39"/>
  <c r="AV69" i="39"/>
  <c r="AV13" i="39"/>
  <c r="AV101" i="39"/>
  <c r="AV129" i="39"/>
  <c r="AV54" i="39"/>
  <c r="AV35" i="40"/>
  <c r="AV42" i="40"/>
  <c r="AV90" i="40"/>
  <c r="AV40" i="40"/>
  <c r="AV55" i="40"/>
  <c r="AV111" i="40"/>
  <c r="AV32" i="40"/>
  <c r="AV27" i="40"/>
  <c r="AV75" i="40"/>
  <c r="AV25" i="40"/>
  <c r="AV101" i="40"/>
  <c r="AV107" i="40"/>
  <c r="BB76" i="40"/>
  <c r="AV12" i="40"/>
  <c r="AV18" i="40"/>
  <c r="BB49" i="40"/>
  <c r="AV22" i="40"/>
  <c r="AV84" i="40"/>
  <c r="D84" i="40" s="1"/>
  <c r="AV15" i="40"/>
  <c r="AV89" i="40"/>
  <c r="AD80" i="51"/>
  <c r="AC80" i="51" s="1"/>
  <c r="AD83" i="44"/>
  <c r="AC83" i="44" s="1"/>
  <c r="AV94" i="40"/>
  <c r="AV67" i="40"/>
  <c r="BB98" i="41"/>
  <c r="AV123" i="41"/>
  <c r="AV48" i="41"/>
  <c r="AV120" i="41"/>
  <c r="AV113" i="41"/>
  <c r="AV124" i="41"/>
  <c r="AV29" i="41"/>
  <c r="AV34" i="41"/>
  <c r="AV90" i="41"/>
  <c r="AV99" i="41"/>
  <c r="AV56" i="41"/>
  <c r="AV127" i="41"/>
  <c r="AV106" i="41"/>
  <c r="BB100" i="41"/>
  <c r="AV17" i="41"/>
  <c r="AV6" i="41"/>
  <c r="AV16" i="41"/>
  <c r="AV59" i="41"/>
  <c r="BB86" i="41"/>
  <c r="AV122" i="41"/>
  <c r="AV53" i="41"/>
  <c r="AV117" i="41"/>
  <c r="AV116" i="41"/>
  <c r="AV69" i="41"/>
  <c r="AV15" i="41"/>
  <c r="AV32" i="41"/>
  <c r="AV128" i="41"/>
  <c r="AD81" i="41"/>
  <c r="AC81" i="41" s="1"/>
  <c r="AV126" i="42"/>
  <c r="AV91" i="42"/>
  <c r="BB47" i="42"/>
  <c r="AV114" i="42"/>
  <c r="AV43" i="42"/>
  <c r="AD76" i="45"/>
  <c r="AC76" i="45" s="1"/>
  <c r="AV19" i="42"/>
  <c r="AV118" i="42"/>
  <c r="AV27" i="42"/>
  <c r="BB113" i="42"/>
  <c r="AV23" i="42"/>
  <c r="AV46" i="42"/>
  <c r="AV72" i="42"/>
  <c r="AV36" i="42"/>
  <c r="BB80" i="42"/>
  <c r="AV84" i="42"/>
  <c r="AV107" i="42"/>
  <c r="AV11" i="42"/>
  <c r="AV16" i="42"/>
  <c r="AV18" i="42"/>
  <c r="AV96" i="42"/>
  <c r="AV40" i="42"/>
  <c r="AV101" i="42"/>
  <c r="AV77" i="42"/>
  <c r="AV61" i="42"/>
  <c r="AV99" i="42"/>
  <c r="AV41" i="42"/>
  <c r="AV45" i="42"/>
  <c r="AV95" i="42"/>
  <c r="AV38" i="42"/>
  <c r="AV49" i="42"/>
  <c r="AD86" i="42"/>
  <c r="AC86" i="42" s="1"/>
  <c r="AV20" i="43"/>
  <c r="AV127" i="43"/>
  <c r="BB104" i="43"/>
  <c r="AV26" i="43"/>
  <c r="AV48" i="43"/>
  <c r="AD128" i="55"/>
  <c r="AC128" i="55" s="1"/>
  <c r="AD91" i="43"/>
  <c r="AC91" i="43" s="1"/>
  <c r="AD125" i="57"/>
  <c r="AC125" i="57" s="1"/>
  <c r="BB87" i="43"/>
  <c r="AV119" i="43"/>
  <c r="AV86" i="43"/>
  <c r="AV15" i="43"/>
  <c r="AV129" i="43"/>
  <c r="AD76" i="57"/>
  <c r="AC76" i="57" s="1"/>
  <c r="BB84" i="43"/>
  <c r="AV87" i="43"/>
  <c r="AV53" i="43"/>
  <c r="AD127" i="51"/>
  <c r="AC127" i="51" s="1"/>
  <c r="AD127" i="49"/>
  <c r="AC127" i="49" s="1"/>
  <c r="AV10" i="43"/>
  <c r="AV7" i="43"/>
  <c r="BB18" i="43"/>
  <c r="AV65" i="43"/>
  <c r="AV55" i="43"/>
  <c r="AD129" i="51"/>
  <c r="AC129" i="51" s="1"/>
  <c r="AD67" i="48"/>
  <c r="AC67" i="48" s="1"/>
  <c r="BB98" i="43"/>
  <c r="BB6" i="43"/>
  <c r="AV126" i="43"/>
  <c r="AV80" i="44"/>
  <c r="AV3" i="44"/>
  <c r="AV18" i="44"/>
  <c r="AV39" i="44"/>
  <c r="AV35" i="44"/>
  <c r="AV78" i="44"/>
  <c r="AV118" i="44"/>
  <c r="A118" i="44" s="1"/>
  <c r="AD91" i="55"/>
  <c r="AC91" i="55" s="1"/>
  <c r="AV87" i="44"/>
  <c r="AV95" i="44"/>
  <c r="AV75" i="44"/>
  <c r="AV26" i="44"/>
  <c r="AD105" i="44"/>
  <c r="AC105" i="44" s="1"/>
  <c r="AV111" i="44"/>
  <c r="AV93" i="44"/>
  <c r="D93" i="44" s="1"/>
  <c r="BB91" i="44"/>
  <c r="AV29" i="44"/>
  <c r="AV36" i="45"/>
  <c r="AV103" i="45"/>
  <c r="AV56" i="45"/>
  <c r="AV119" i="45"/>
  <c r="AV26" i="45"/>
  <c r="AV113" i="45"/>
  <c r="AV38" i="45"/>
  <c r="AV18" i="45"/>
  <c r="AV97" i="45"/>
  <c r="AV66" i="45"/>
  <c r="AV37" i="45"/>
  <c r="AV28" i="45"/>
  <c r="AV82" i="45"/>
  <c r="AV60" i="45"/>
  <c r="AV7" i="45"/>
  <c r="AV44" i="45"/>
  <c r="AV57" i="45"/>
  <c r="AV40" i="45"/>
  <c r="AV41" i="45"/>
  <c r="AV95" i="45"/>
  <c r="AV3" i="45"/>
  <c r="AV114" i="45"/>
  <c r="AV13" i="45"/>
  <c r="AV93" i="45"/>
  <c r="BB67" i="45"/>
  <c r="AV127" i="45"/>
  <c r="AV64" i="45"/>
  <c r="AV23" i="45"/>
  <c r="AV59" i="45"/>
  <c r="AV112" i="45"/>
  <c r="AV34" i="45"/>
  <c r="AD20" i="46"/>
  <c r="AM38" i="46" a="1"/>
  <c r="AM38" i="46" s="1"/>
  <c r="BB128" i="46"/>
  <c r="AD53" i="46"/>
  <c r="AM14" i="46" a="1"/>
  <c r="AM14" i="46" s="1"/>
  <c r="AM35" i="46" a="1"/>
  <c r="AM35" i="46" s="1"/>
  <c r="AN30" i="46" a="1"/>
  <c r="AN30" i="46" s="1"/>
  <c r="AV13" i="46"/>
  <c r="BB79" i="46"/>
  <c r="BB97" i="46"/>
  <c r="AV86" i="46"/>
  <c r="AD103" i="48"/>
  <c r="AC103" i="48" s="1"/>
  <c r="AM5" i="46" a="1"/>
  <c r="AM5" i="46" s="1"/>
  <c r="AV109" i="46"/>
  <c r="AM20" i="46" a="1"/>
  <c r="AM20" i="46" s="1"/>
  <c r="AV27" i="47"/>
  <c r="AV123" i="47"/>
  <c r="A123" i="47" s="1"/>
  <c r="AV127" i="47"/>
  <c r="AV50" i="47"/>
  <c r="AV32" i="47"/>
  <c r="AV23" i="47"/>
  <c r="AV118" i="47"/>
  <c r="AV75" i="47"/>
  <c r="AV30" i="47"/>
  <c r="BB25" i="47"/>
  <c r="AV108" i="47"/>
  <c r="AV97" i="47"/>
  <c r="AV13" i="47"/>
  <c r="AV22" i="47"/>
  <c r="AV77" i="47"/>
  <c r="AV128" i="47"/>
  <c r="AV9" i="48"/>
  <c r="AV52" i="48"/>
  <c r="AV113" i="48"/>
  <c r="AV34" i="48"/>
  <c r="AV46" i="48"/>
  <c r="AV94" i="48"/>
  <c r="D94" i="48" s="1"/>
  <c r="BB90" i="48"/>
  <c r="AV33" i="48"/>
  <c r="AV19" i="48"/>
  <c r="AV42" i="48"/>
  <c r="AV43" i="48"/>
  <c r="AV59" i="48"/>
  <c r="AV63" i="48"/>
  <c r="AV93" i="48"/>
  <c r="D93" i="48" s="1"/>
  <c r="BB129" i="48"/>
  <c r="AV12" i="48"/>
  <c r="AD123" i="51"/>
  <c r="AC123" i="51" s="1"/>
  <c r="AD92" i="57"/>
  <c r="AC92" i="57" s="1"/>
  <c r="AD112" i="55"/>
  <c r="AC112" i="55" s="1"/>
  <c r="AV9" i="50"/>
  <c r="AV51" i="50"/>
  <c r="AV90" i="50"/>
  <c r="AV60" i="50"/>
  <c r="AV29" i="50"/>
  <c r="AV5" i="50"/>
  <c r="AV96" i="50"/>
  <c r="AV43" i="50"/>
  <c r="AV52" i="50"/>
  <c r="AV99" i="50"/>
  <c r="BB17" i="50"/>
  <c r="BB29" i="50"/>
  <c r="BB95" i="50"/>
  <c r="AD100" i="52"/>
  <c r="AC100" i="52" s="1"/>
  <c r="AV2" i="50"/>
  <c r="AV25" i="50"/>
  <c r="BB46" i="50"/>
  <c r="AV92" i="50"/>
  <c r="AV56" i="50"/>
  <c r="AV13" i="50"/>
  <c r="AV3" i="50"/>
  <c r="AV114" i="50"/>
  <c r="AV27" i="50"/>
  <c r="AV66" i="50"/>
  <c r="AV44" i="50"/>
  <c r="AD78" i="55"/>
  <c r="AC78" i="55" s="1"/>
  <c r="AV93" i="50"/>
  <c r="AV77" i="50"/>
  <c r="AD110" i="59"/>
  <c r="AC110" i="59" s="1"/>
  <c r="AV116" i="50"/>
  <c r="AV108" i="50"/>
  <c r="AV21" i="50"/>
  <c r="AV61" i="50"/>
  <c r="AV24" i="50"/>
  <c r="AV38" i="50"/>
  <c r="AV41" i="51"/>
  <c r="AV122" i="51"/>
  <c r="A122" i="51" s="1"/>
  <c r="BB88" i="51"/>
  <c r="AV35" i="51"/>
  <c r="AV107" i="51"/>
  <c r="BB115" i="51"/>
  <c r="AV40" i="51"/>
  <c r="AV14" i="51"/>
  <c r="BB70" i="51"/>
  <c r="AD77" i="51"/>
  <c r="AC77" i="51" s="1"/>
  <c r="AD96" i="51"/>
  <c r="AC96" i="51" s="1"/>
  <c r="BB18" i="51"/>
  <c r="AV61" i="51"/>
  <c r="AV114" i="51"/>
  <c r="AV116" i="51"/>
  <c r="AV54" i="51"/>
  <c r="BB56" i="51"/>
  <c r="AV91" i="51"/>
  <c r="AV7" i="51"/>
  <c r="AV33" i="51"/>
  <c r="AV3" i="51"/>
  <c r="AV75" i="51"/>
  <c r="AV112" i="51"/>
  <c r="AV123" i="51"/>
  <c r="AV64" i="51"/>
  <c r="AV45" i="51"/>
  <c r="AV43" i="51"/>
  <c r="AV92" i="51"/>
  <c r="D92" i="51" s="1"/>
  <c r="AV106" i="51"/>
  <c r="BB72" i="51"/>
  <c r="BB3" i="51"/>
  <c r="BB22" i="51"/>
  <c r="AV112" i="52"/>
  <c r="AV12" i="52"/>
  <c r="AV53" i="52"/>
  <c r="AV6" i="52"/>
  <c r="BB65" i="52"/>
  <c r="BB43" i="52"/>
  <c r="BB13" i="52"/>
  <c r="BB107" i="52"/>
  <c r="AV110" i="52"/>
  <c r="AV55" i="52"/>
  <c r="BB123" i="52"/>
  <c r="AV85" i="52"/>
  <c r="AV74" i="52"/>
  <c r="AD99" i="52"/>
  <c r="AC99" i="52" s="1"/>
  <c r="AV87" i="52"/>
  <c r="AV119" i="52"/>
  <c r="A119" i="52" s="1"/>
  <c r="AV72" i="52"/>
  <c r="BB23" i="53"/>
  <c r="BB22" i="53"/>
  <c r="AV103" i="53"/>
  <c r="AV44" i="53"/>
  <c r="AV36" i="53"/>
  <c r="AV51" i="53"/>
  <c r="AV28" i="53"/>
  <c r="AV24" i="53"/>
  <c r="AD104" i="52"/>
  <c r="AC104" i="52" s="1"/>
  <c r="AV60" i="53"/>
  <c r="AV26" i="53"/>
  <c r="AV110" i="53"/>
  <c r="AV126" i="53"/>
  <c r="AV73" i="53"/>
  <c r="AV13" i="53"/>
  <c r="AV6" i="53"/>
  <c r="AV29" i="53"/>
  <c r="AV65" i="53"/>
  <c r="AV127" i="53"/>
  <c r="AV120" i="53"/>
  <c r="BB38" i="53"/>
  <c r="AD90" i="57"/>
  <c r="AC90" i="57" s="1"/>
  <c r="AD82" i="54"/>
  <c r="AC82" i="54" s="1"/>
  <c r="AD111" i="57"/>
  <c r="AC111" i="57" s="1"/>
  <c r="AV123" i="53"/>
  <c r="AV104" i="53"/>
  <c r="AV16" i="53"/>
  <c r="AV64" i="53"/>
  <c r="AV14" i="53"/>
  <c r="AV5" i="53"/>
  <c r="AV88" i="53"/>
  <c r="AV116" i="53"/>
  <c r="BB68" i="53"/>
  <c r="AV26" i="54"/>
  <c r="AV32" i="54"/>
  <c r="AD114" i="54"/>
  <c r="AC114" i="54" s="1"/>
  <c r="AV52" i="54"/>
  <c r="AV56" i="54"/>
  <c r="AV81" i="54"/>
  <c r="AV73" i="54"/>
  <c r="AD121" i="58"/>
  <c r="AC121" i="58" s="1"/>
  <c r="AV92" i="54"/>
  <c r="AV33" i="54"/>
  <c r="AV66" i="54"/>
  <c r="AV11" i="54"/>
  <c r="AV85" i="54"/>
  <c r="AV114" i="54"/>
  <c r="AV119" i="54"/>
  <c r="AV13" i="54"/>
  <c r="BB126" i="54"/>
  <c r="BB59" i="54"/>
  <c r="AV90" i="54"/>
  <c r="AV75" i="54"/>
  <c r="AD68" i="54"/>
  <c r="AC68" i="54" s="1"/>
  <c r="BB77" i="54"/>
  <c r="AV58" i="54"/>
  <c r="AV14" i="54"/>
  <c r="AV53" i="54"/>
  <c r="AV69" i="54"/>
  <c r="AV11" i="55"/>
  <c r="AV66" i="55"/>
  <c r="AV2" i="55"/>
  <c r="AV93" i="55"/>
  <c r="AV127" i="55"/>
  <c r="AV112" i="55"/>
  <c r="AV37" i="55"/>
  <c r="AV62" i="55"/>
  <c r="BB73" i="55"/>
  <c r="AV107" i="55"/>
  <c r="AV26" i="55"/>
  <c r="AV129" i="55"/>
  <c r="AV30" i="55"/>
  <c r="AV33" i="55"/>
  <c r="AV64" i="55"/>
  <c r="AV108" i="55"/>
  <c r="AV51" i="55"/>
  <c r="AV81" i="55"/>
  <c r="AV102" i="55"/>
  <c r="BB25" i="55"/>
  <c r="AV84" i="55"/>
  <c r="AV29" i="55"/>
  <c r="AV115" i="55"/>
  <c r="AV58" i="55"/>
  <c r="AV120" i="55"/>
  <c r="AV44" i="55"/>
  <c r="AD111" i="55"/>
  <c r="AC111" i="55" s="1"/>
  <c r="AV59" i="55"/>
  <c r="AV124" i="55"/>
  <c r="BB84" i="55"/>
  <c r="AV57" i="55"/>
  <c r="AV71" i="55"/>
  <c r="A71" i="55" s="1"/>
  <c r="BB72" i="55"/>
  <c r="BB5" i="55"/>
  <c r="AV95" i="55"/>
  <c r="AV65" i="55"/>
  <c r="AD85" i="58"/>
  <c r="AC85" i="58" s="1"/>
  <c r="BB29" i="56"/>
  <c r="AV94" i="56"/>
  <c r="AV9" i="56"/>
  <c r="AV42" i="56"/>
  <c r="AV72" i="56"/>
  <c r="AV25" i="56"/>
  <c r="AV91" i="56"/>
  <c r="AV50" i="56"/>
  <c r="AV67" i="56"/>
  <c r="AV65" i="56"/>
  <c r="AV28" i="56"/>
  <c r="AV79" i="56"/>
  <c r="AV45" i="56"/>
  <c r="AV74" i="56"/>
  <c r="AV112" i="56"/>
  <c r="AV109" i="56"/>
  <c r="AD77" i="57"/>
  <c r="AC77" i="57" s="1"/>
  <c r="AV56" i="56"/>
  <c r="AV76" i="56"/>
  <c r="AV102" i="56"/>
  <c r="AV100" i="56"/>
  <c r="AV78" i="56"/>
  <c r="AV71" i="56"/>
  <c r="AV114" i="56"/>
  <c r="AV80" i="56"/>
  <c r="AV30" i="56"/>
  <c r="AV82" i="56"/>
  <c r="AV2" i="57"/>
  <c r="AV18" i="57"/>
  <c r="BB53" i="57"/>
  <c r="AD76" i="59"/>
  <c r="AC76" i="59" s="1"/>
  <c r="AV10" i="57"/>
  <c r="AV118" i="57"/>
  <c r="BB51" i="57"/>
  <c r="AV44" i="57"/>
  <c r="AV59" i="57"/>
  <c r="AV127" i="57"/>
  <c r="AV106" i="57"/>
  <c r="AV33" i="57"/>
  <c r="AV126" i="57"/>
  <c r="BB38" i="57"/>
  <c r="AV56" i="57"/>
  <c r="AV38" i="57"/>
  <c r="AV81" i="57"/>
  <c r="AV93" i="57"/>
  <c r="AV47" i="57"/>
  <c r="AV9" i="57"/>
  <c r="AV23" i="57"/>
  <c r="AV58" i="57"/>
  <c r="AV128" i="57"/>
  <c r="AV80" i="57"/>
  <c r="AV122" i="57"/>
  <c r="AV57" i="57"/>
  <c r="AV60" i="57"/>
  <c r="AV105" i="57"/>
  <c r="BB24" i="57"/>
  <c r="AV116" i="58"/>
  <c r="AV48" i="58"/>
  <c r="AV125" i="58"/>
  <c r="AV10" i="58"/>
  <c r="AV39" i="58"/>
  <c r="AV7" i="58"/>
  <c r="AV93" i="58"/>
  <c r="AV47" i="58"/>
  <c r="AV115" i="58"/>
  <c r="BB124" i="58"/>
  <c r="AV32" i="58"/>
  <c r="AV31" i="58"/>
  <c r="AV91" i="58"/>
  <c r="AV64" i="58"/>
  <c r="AV87" i="58"/>
  <c r="AV15" i="58"/>
  <c r="AV41" i="58"/>
  <c r="AV36" i="58"/>
  <c r="BB48" i="58"/>
  <c r="AV58" i="58"/>
  <c r="AV110" i="58"/>
  <c r="BB94" i="58"/>
  <c r="AV51" i="58"/>
  <c r="AV122" i="58"/>
  <c r="AV18" i="58"/>
  <c r="AV99" i="58"/>
  <c r="AV30" i="58"/>
  <c r="AV92" i="58"/>
  <c r="AV94" i="58"/>
  <c r="AV80" i="58"/>
  <c r="AV86" i="58"/>
  <c r="AV75" i="58"/>
  <c r="D75" i="58" s="1"/>
  <c r="AV112" i="59"/>
  <c r="AV122" i="59"/>
  <c r="AV52" i="59"/>
  <c r="AV50" i="59"/>
  <c r="AV100" i="59"/>
  <c r="AV58" i="59"/>
  <c r="BB50" i="59"/>
  <c r="AV33" i="59"/>
  <c r="AV94" i="59"/>
  <c r="AV76" i="59"/>
  <c r="AV87" i="59"/>
  <c r="BB23" i="59"/>
  <c r="AV31" i="59"/>
  <c r="AV99" i="59"/>
  <c r="AD86" i="44"/>
  <c r="AC86" i="44" s="1"/>
  <c r="BB57" i="59"/>
  <c r="AV41" i="59"/>
  <c r="AV57" i="59"/>
  <c r="AV104" i="59"/>
  <c r="AV72" i="59"/>
  <c r="BB119" i="59"/>
  <c r="AV79" i="59"/>
  <c r="AV55" i="59"/>
  <c r="BB3" i="59"/>
  <c r="AD76" i="43"/>
  <c r="AC76" i="43" s="1"/>
  <c r="AD105" i="54"/>
  <c r="AC105" i="54" s="1"/>
  <c r="AV116" i="59"/>
  <c r="AV70" i="59"/>
  <c r="AD74" i="57"/>
  <c r="AC74" i="57" s="1"/>
  <c r="AV9" i="59"/>
  <c r="AV38" i="59"/>
  <c r="AV45" i="59"/>
  <c r="AV127" i="59"/>
  <c r="BB85" i="59"/>
  <c r="BB51" i="59"/>
  <c r="AV62" i="59"/>
  <c r="AV14" i="59"/>
  <c r="BB105" i="59"/>
  <c r="AV121" i="59"/>
  <c r="AV84" i="59"/>
  <c r="AD94" i="51"/>
  <c r="AC94" i="51" s="1"/>
  <c r="BB54" i="59"/>
  <c r="BB106" i="58"/>
  <c r="BB110" i="58"/>
  <c r="BB31" i="58"/>
  <c r="BB92" i="58"/>
  <c r="BB44" i="58"/>
  <c r="BB45" i="58"/>
  <c r="BB78" i="58"/>
  <c r="BB93" i="58"/>
  <c r="AV94" i="57"/>
  <c r="AV49" i="57"/>
  <c r="BB37" i="57"/>
  <c r="AV3" i="57"/>
  <c r="AV11" i="57"/>
  <c r="BB8" i="57"/>
  <c r="AD82" i="52"/>
  <c r="AC82" i="52" s="1"/>
  <c r="AD123" i="57"/>
  <c r="AC123" i="57" s="1"/>
  <c r="BB55" i="57"/>
  <c r="AV84" i="57"/>
  <c r="AV64" i="57"/>
  <c r="BB121" i="57"/>
  <c r="BB25" i="57"/>
  <c r="AV85" i="57"/>
  <c r="AV82" i="57"/>
  <c r="AV90" i="57"/>
  <c r="AV27" i="57"/>
  <c r="AV89" i="57"/>
  <c r="AV25" i="57"/>
  <c r="BB21" i="57"/>
  <c r="BB54" i="57"/>
  <c r="AV39" i="57"/>
  <c r="AV32" i="57"/>
  <c r="AV67" i="57"/>
  <c r="AV108" i="57"/>
  <c r="BB52" i="57"/>
  <c r="BB28" i="56"/>
  <c r="BB123" i="56"/>
  <c r="BB11" i="56"/>
  <c r="BB110" i="56"/>
  <c r="AV51" i="56"/>
  <c r="AV57" i="56"/>
  <c r="BB94" i="56"/>
  <c r="BB106" i="56"/>
  <c r="AV61" i="56"/>
  <c r="AV59" i="56"/>
  <c r="AV14" i="56"/>
  <c r="AV96" i="56"/>
  <c r="AV87" i="56"/>
  <c r="AV101" i="56"/>
  <c r="BB129" i="56"/>
  <c r="BB125" i="56"/>
  <c r="BB42" i="56"/>
  <c r="AV107" i="56"/>
  <c r="AV97" i="56"/>
  <c r="AV122" i="56"/>
  <c r="AV63" i="56"/>
  <c r="AV54" i="56"/>
  <c r="AV108" i="56"/>
  <c r="AV41" i="56"/>
  <c r="AV24" i="56"/>
  <c r="BB47" i="56"/>
  <c r="BB61" i="56"/>
  <c r="BB113" i="56"/>
  <c r="AD113" i="55"/>
  <c r="AC113" i="55" s="1"/>
  <c r="BB31" i="56"/>
  <c r="BB127" i="56"/>
  <c r="AV82" i="55"/>
  <c r="AV78" i="55"/>
  <c r="BB23" i="55"/>
  <c r="AV47" i="55"/>
  <c r="AV42" i="55"/>
  <c r="BB69" i="55"/>
  <c r="AV79" i="55"/>
  <c r="AV23" i="55"/>
  <c r="AD101" i="46"/>
  <c r="BB99" i="55"/>
  <c r="AD102" i="48"/>
  <c r="AC102" i="48" s="1"/>
  <c r="BB87" i="55"/>
  <c r="BB102" i="55"/>
  <c r="AV104" i="55"/>
  <c r="AV128" i="55"/>
  <c r="AD73" i="34"/>
  <c r="AC73" i="34" s="1"/>
  <c r="BB104" i="55"/>
  <c r="AD73" i="48"/>
  <c r="AC73" i="48" s="1"/>
  <c r="AV89" i="55"/>
  <c r="AV56" i="55"/>
  <c r="BB83" i="55"/>
  <c r="AV54" i="55"/>
  <c r="AV41" i="55"/>
  <c r="AV77" i="55"/>
  <c r="AV121" i="55"/>
  <c r="AV96" i="54"/>
  <c r="AV95" i="54"/>
  <c r="BB63" i="54"/>
  <c r="BB111" i="54"/>
  <c r="AV29" i="54"/>
  <c r="AV111" i="54"/>
  <c r="BB80" i="54"/>
  <c r="AV67" i="54"/>
  <c r="AV113" i="54"/>
  <c r="BB15" i="54"/>
  <c r="AV2" i="54"/>
  <c r="AV93" i="54"/>
  <c r="AV22" i="54"/>
  <c r="AV118" i="54"/>
  <c r="AD117" i="54"/>
  <c r="AC117" i="54" s="1"/>
  <c r="BB81" i="54"/>
  <c r="AV20" i="54"/>
  <c r="AV46" i="54"/>
  <c r="BB122" i="54"/>
  <c r="BB26" i="54"/>
  <c r="AV60" i="54"/>
  <c r="AV25" i="54"/>
  <c r="BB113" i="54"/>
  <c r="BB45" i="54"/>
  <c r="AV121" i="53"/>
  <c r="AV112" i="53"/>
  <c r="BB18" i="53"/>
  <c r="AD112" i="53"/>
  <c r="AC112" i="53" s="1"/>
  <c r="BB84" i="53"/>
  <c r="BB101" i="53"/>
  <c r="BB115" i="53"/>
  <c r="AV93" i="53"/>
  <c r="AV31" i="53"/>
  <c r="BB6" i="53"/>
  <c r="BB120" i="53"/>
  <c r="BB88" i="53"/>
  <c r="BB72" i="53"/>
  <c r="AD123" i="53"/>
  <c r="AC123" i="53" s="1"/>
  <c r="BB77" i="52"/>
  <c r="BB129" i="52"/>
  <c r="AD121" i="52"/>
  <c r="AC121" i="52" s="1"/>
  <c r="AV125" i="52"/>
  <c r="AV83" i="52"/>
  <c r="AV27" i="52"/>
  <c r="AV71" i="52"/>
  <c r="BB61" i="52"/>
  <c r="BB127" i="52"/>
  <c r="BB47" i="52"/>
  <c r="AV20" i="52"/>
  <c r="AV124" i="52"/>
  <c r="AV5" i="52"/>
  <c r="AD103" i="52"/>
  <c r="AC103" i="52" s="1"/>
  <c r="AV82" i="52"/>
  <c r="AV57" i="52"/>
  <c r="BB95" i="52"/>
  <c r="AV116" i="52"/>
  <c r="AV93" i="52"/>
  <c r="AV24" i="52"/>
  <c r="AV60" i="52"/>
  <c r="AV76" i="52"/>
  <c r="AV67" i="52"/>
  <c r="AV118" i="52"/>
  <c r="AV25" i="52"/>
  <c r="AV105" i="52"/>
  <c r="AV126" i="52"/>
  <c r="AV40" i="52"/>
  <c r="AV127" i="52"/>
  <c r="BB30" i="52"/>
  <c r="AV79" i="52"/>
  <c r="AV17" i="52"/>
  <c r="AV14" i="52"/>
  <c r="AV122" i="52"/>
  <c r="AV34" i="52"/>
  <c r="AV97" i="52"/>
  <c r="AV64" i="52"/>
  <c r="AV19" i="52"/>
  <c r="AV32" i="52"/>
  <c r="AV16" i="52"/>
  <c r="AV54" i="52"/>
  <c r="AV35" i="52"/>
  <c r="AV62" i="52"/>
  <c r="AV28" i="52"/>
  <c r="BB27" i="52"/>
  <c r="AJ22" i="52"/>
  <c r="AK22" i="52" s="1"/>
  <c r="AP87" i="52"/>
  <c r="AS87" i="52" s="1"/>
  <c r="AF87" i="52" s="1"/>
  <c r="AD87" i="52" s="1"/>
  <c r="AC87" i="52" s="1"/>
  <c r="AJ8" i="52"/>
  <c r="AK8" i="52" s="1"/>
  <c r="AP105" i="52"/>
  <c r="AS105" i="52" s="1"/>
  <c r="AF105" i="52" s="1"/>
  <c r="AD105" i="52" s="1"/>
  <c r="AC105" i="52" s="1"/>
  <c r="AJ7" i="52"/>
  <c r="AK7" i="52" s="1"/>
  <c r="AP78" i="52"/>
  <c r="AV33" i="52"/>
  <c r="AV29" i="52"/>
  <c r="BB15" i="52"/>
  <c r="AJ24" i="52"/>
  <c r="AK24" i="52" s="1"/>
  <c r="AP73" i="52"/>
  <c r="AS73" i="52" s="1"/>
  <c r="AF73" i="52" s="1"/>
  <c r="AD73" i="52" s="1"/>
  <c r="AC73" i="52" s="1"/>
  <c r="AJ14" i="52"/>
  <c r="AL14" i="52" s="1"/>
  <c r="AP96" i="52"/>
  <c r="BB29" i="52"/>
  <c r="BB44" i="52"/>
  <c r="BB97" i="52"/>
  <c r="AJ16" i="52"/>
  <c r="AL16" i="52" s="1"/>
  <c r="AP80" i="52"/>
  <c r="AV129" i="52"/>
  <c r="AV31" i="52"/>
  <c r="AV13" i="52"/>
  <c r="AV91" i="52"/>
  <c r="AJ31" i="52"/>
  <c r="AL31" i="52" s="1"/>
  <c r="AP88" i="52"/>
  <c r="AS88" i="52" s="1"/>
  <c r="AF88" i="52" s="1"/>
  <c r="AD88" i="52" s="1"/>
  <c r="AC88" i="52" s="1"/>
  <c r="AD68" i="52"/>
  <c r="AC68" i="52" s="1"/>
  <c r="AJ32" i="52"/>
  <c r="AL32" i="52" s="1"/>
  <c r="AP89" i="52"/>
  <c r="AS89" i="52" s="1"/>
  <c r="AF89" i="52" s="1"/>
  <c r="AD89" i="52" s="1"/>
  <c r="AC89" i="52" s="1"/>
  <c r="BB71" i="51"/>
  <c r="BB114" i="51"/>
  <c r="BB69" i="51"/>
  <c r="AV128" i="51"/>
  <c r="A128" i="51" s="1"/>
  <c r="AV121" i="51"/>
  <c r="AV25" i="51"/>
  <c r="AV74" i="51"/>
  <c r="AV97" i="51"/>
  <c r="AV96" i="51"/>
  <c r="BB86" i="51"/>
  <c r="AD118" i="36"/>
  <c r="AC118" i="36" s="1"/>
  <c r="AV50" i="51"/>
  <c r="AV17" i="51"/>
  <c r="AV65" i="51"/>
  <c r="AV19" i="51"/>
  <c r="BB121" i="51"/>
  <c r="AV38" i="51"/>
  <c r="AV108" i="51"/>
  <c r="BB87" i="51"/>
  <c r="BB111" i="50"/>
  <c r="AD129" i="49"/>
  <c r="AC129" i="49" s="1"/>
  <c r="BB30" i="50"/>
  <c r="AV129" i="50"/>
  <c r="AV6" i="50"/>
  <c r="AV107" i="50"/>
  <c r="AV118" i="50"/>
  <c r="AV74" i="50"/>
  <c r="AV4" i="50"/>
  <c r="AV36" i="50"/>
  <c r="AV33" i="50"/>
  <c r="BB93" i="50"/>
  <c r="AV30" i="50"/>
  <c r="AV126" i="50"/>
  <c r="BB62" i="50"/>
  <c r="BB26" i="50"/>
  <c r="AV28" i="50"/>
  <c r="AV64" i="50"/>
  <c r="BB43" i="50"/>
  <c r="BB94" i="50"/>
  <c r="BB75" i="50"/>
  <c r="AV55" i="50"/>
  <c r="AV49" i="50"/>
  <c r="AV70" i="50"/>
  <c r="AV88" i="50"/>
  <c r="AV76" i="50"/>
  <c r="AV62" i="50"/>
  <c r="BB97" i="50"/>
  <c r="BB124" i="50"/>
  <c r="AV121" i="49"/>
  <c r="AV50" i="49"/>
  <c r="AV27" i="49"/>
  <c r="AV56" i="49"/>
  <c r="BB25" i="49"/>
  <c r="AV38" i="49"/>
  <c r="AV98" i="49"/>
  <c r="AV88" i="49"/>
  <c r="AV26" i="49"/>
  <c r="AV85" i="49"/>
  <c r="AV127" i="49"/>
  <c r="AV90" i="49"/>
  <c r="AV87" i="49"/>
  <c r="BB73" i="49"/>
  <c r="AV65" i="49"/>
  <c r="AV82" i="49"/>
  <c r="AD80" i="39"/>
  <c r="AC80" i="39" s="1"/>
  <c r="BB118" i="49"/>
  <c r="AV31" i="49"/>
  <c r="AV118" i="49"/>
  <c r="AV66" i="49"/>
  <c r="AV18" i="49"/>
  <c r="AV35" i="49"/>
  <c r="AV2" i="49"/>
  <c r="AV103" i="49"/>
  <c r="AV117" i="49"/>
  <c r="BB23" i="49"/>
  <c r="AD87" i="46"/>
  <c r="AD110" i="49"/>
  <c r="AC110" i="49" s="1"/>
  <c r="AD117" i="46"/>
  <c r="AV102" i="48"/>
  <c r="AV25" i="48"/>
  <c r="AV56" i="48"/>
  <c r="AV61" i="48"/>
  <c r="AV108" i="48"/>
  <c r="AD96" i="39"/>
  <c r="AC96" i="39" s="1"/>
  <c r="AV91" i="48"/>
  <c r="AV109" i="48"/>
  <c r="AD103" i="46"/>
  <c r="AV60" i="48"/>
  <c r="AV116" i="48"/>
  <c r="AD70" i="48"/>
  <c r="AC70" i="48" s="1"/>
  <c r="AV120" i="48"/>
  <c r="A120" i="48" s="1"/>
  <c r="AV55" i="48"/>
  <c r="AD98" i="48"/>
  <c r="AC98" i="48" s="1"/>
  <c r="AD129" i="43"/>
  <c r="AC129" i="43" s="1"/>
  <c r="AV97" i="48"/>
  <c r="A97" i="48" s="1"/>
  <c r="AV49" i="48"/>
  <c r="AV71" i="48"/>
  <c r="AV54" i="48"/>
  <c r="BB93" i="48"/>
  <c r="AV30" i="48"/>
  <c r="AD115" i="46"/>
  <c r="AV126" i="48"/>
  <c r="D126" i="48" s="1"/>
  <c r="AV16" i="48"/>
  <c r="AV81" i="48"/>
  <c r="AV77" i="48"/>
  <c r="AD86" i="46"/>
  <c r="BB37" i="47"/>
  <c r="BB89" i="47"/>
  <c r="AV112" i="47"/>
  <c r="AV90" i="47"/>
  <c r="AV121" i="47"/>
  <c r="AV96" i="47"/>
  <c r="D96" i="47" s="1"/>
  <c r="AV52" i="47"/>
  <c r="AV9" i="47"/>
  <c r="AD100" i="30"/>
  <c r="AC100" i="30" s="1"/>
  <c r="BB102" i="47"/>
  <c r="AV43" i="47"/>
  <c r="AV122" i="47"/>
  <c r="D122" i="47" s="1"/>
  <c r="BB4" i="47"/>
  <c r="BB101" i="47"/>
  <c r="AV3" i="47"/>
  <c r="AV8" i="47"/>
  <c r="AV64" i="47"/>
  <c r="AV4" i="47"/>
  <c r="AD120" i="46"/>
  <c r="AN37" i="46" a="1"/>
  <c r="AN37" i="46" s="1"/>
  <c r="AM45" i="46" a="1"/>
  <c r="AM45" i="46" s="1"/>
  <c r="AM29" i="46" a="1"/>
  <c r="AM29" i="46" s="1"/>
  <c r="AM23" i="46" a="1"/>
  <c r="AM23" i="46" s="1"/>
  <c r="AM34" i="46" a="1"/>
  <c r="AM34" i="46" s="1"/>
  <c r="AM4" i="46" a="1"/>
  <c r="AM4" i="46" s="1"/>
  <c r="AM6" i="46" a="1"/>
  <c r="AM6" i="46" s="1"/>
  <c r="AN29" i="46" a="1"/>
  <c r="AN29" i="46" s="1"/>
  <c r="AM37" i="46" a="1"/>
  <c r="AM37" i="46" s="1"/>
  <c r="AM26" i="46" a="1"/>
  <c r="AM26" i="46" s="1"/>
  <c r="AM12" i="46" a="1"/>
  <c r="AM12" i="46" s="1"/>
  <c r="AM30" i="46" a="1"/>
  <c r="AM30" i="46" s="1"/>
  <c r="AM31" i="46" a="1"/>
  <c r="AM31" i="46" s="1"/>
  <c r="AM21" i="46" a="1"/>
  <c r="AM21" i="46" s="1"/>
  <c r="AV87" i="46"/>
  <c r="AV88" i="46"/>
  <c r="AM19" i="46" a="1"/>
  <c r="AM19" i="46" s="1"/>
  <c r="AM44" i="46" a="1"/>
  <c r="AM44" i="46" s="1"/>
  <c r="AM32" i="46" a="1"/>
  <c r="AM32" i="46" s="1"/>
  <c r="AM9" i="46" a="1"/>
  <c r="AM9" i="46" s="1"/>
  <c r="AM28" i="46" a="1"/>
  <c r="AM28" i="46" s="1"/>
  <c r="AM18" i="46" a="1"/>
  <c r="AM18" i="46" s="1"/>
  <c r="AV105" i="46"/>
  <c r="AV28" i="46"/>
  <c r="AM3" i="46" a="1"/>
  <c r="AM3" i="46" s="1"/>
  <c r="AM11" i="46" a="1"/>
  <c r="AM11" i="46" s="1"/>
  <c r="AM42" i="46" a="1"/>
  <c r="AM42" i="46" s="1"/>
  <c r="AM16" i="46" a="1"/>
  <c r="AM16" i="46" s="1"/>
  <c r="AM48" i="46" a="1"/>
  <c r="AM48" i="46" s="1"/>
  <c r="AM43" i="46" a="1"/>
  <c r="AM43" i="46" s="1"/>
  <c r="AV2" i="46"/>
  <c r="AV91" i="46"/>
  <c r="AN10" i="46" a="1"/>
  <c r="AN10" i="46" s="1"/>
  <c r="BB126" i="46"/>
  <c r="BB94" i="46"/>
  <c r="AM17" i="46" a="1"/>
  <c r="AM17" i="46" s="1"/>
  <c r="AM8" i="46" a="1"/>
  <c r="AM8" i="46" s="1"/>
  <c r="AM13" i="46" a="1"/>
  <c r="AM13" i="46" s="1"/>
  <c r="AM27" i="46" a="1"/>
  <c r="AM27" i="46" s="1"/>
  <c r="AM22" i="46" a="1"/>
  <c r="AM22" i="46" s="1"/>
  <c r="AM49" i="46" a="1"/>
  <c r="AM49" i="46" s="1"/>
  <c r="AN11" i="46" a="1"/>
  <c r="AN11" i="46" s="1"/>
  <c r="AM25" i="46" a="1"/>
  <c r="AM25" i="46" s="1"/>
  <c r="AM40" i="46" a="1"/>
  <c r="AM40" i="46" s="1"/>
  <c r="AM10" i="46" a="1"/>
  <c r="AM10" i="46" s="1"/>
  <c r="AM46" i="46" a="1"/>
  <c r="AM46" i="46" s="1"/>
  <c r="AM15" i="46" a="1"/>
  <c r="AM15" i="46" s="1"/>
  <c r="AM7" i="46" a="1"/>
  <c r="AM7" i="46" s="1"/>
  <c r="BB109" i="46"/>
  <c r="AV20" i="46"/>
  <c r="AV8" i="46"/>
  <c r="BB106" i="46"/>
  <c r="AM36" i="46" a="1"/>
  <c r="AM36" i="46" s="1"/>
  <c r="AM2" i="46" a="1"/>
  <c r="AM2" i="46" s="1"/>
  <c r="AM47" i="46" a="1"/>
  <c r="AM47" i="46" s="1"/>
  <c r="AM39" i="46" a="1"/>
  <c r="AM39" i="46" s="1"/>
  <c r="AM41" i="46" a="1"/>
  <c r="AM41" i="46" s="1"/>
  <c r="AV32" i="46"/>
  <c r="AD73" i="46"/>
  <c r="BB23" i="45"/>
  <c r="AV128" i="45"/>
  <c r="AV101" i="45"/>
  <c r="AV32" i="45"/>
  <c r="AV108" i="45"/>
  <c r="AV65" i="45"/>
  <c r="AV22" i="45"/>
  <c r="AV9" i="45"/>
  <c r="AV14" i="45"/>
  <c r="BB4" i="45"/>
  <c r="AV102" i="45"/>
  <c r="AV17" i="45"/>
  <c r="AV25" i="45"/>
  <c r="AV125" i="45"/>
  <c r="BB83" i="45"/>
  <c r="AV45" i="44"/>
  <c r="AV51" i="44"/>
  <c r="AV31" i="44"/>
  <c r="AV125" i="44"/>
  <c r="BB61" i="44"/>
  <c r="AV21" i="44"/>
  <c r="AV104" i="44"/>
  <c r="BB106" i="44"/>
  <c r="BB90" i="44"/>
  <c r="AV116" i="44"/>
  <c r="A116" i="44" s="1"/>
  <c r="AV41" i="44"/>
  <c r="AD85" i="44"/>
  <c r="AC85" i="44" s="1"/>
  <c r="AV62" i="44"/>
  <c r="AV94" i="44"/>
  <c r="D94" i="44" s="1"/>
  <c r="AV62" i="43"/>
  <c r="AV128" i="43"/>
  <c r="AV124" i="43"/>
  <c r="AV4" i="43"/>
  <c r="AV22" i="43"/>
  <c r="AV57" i="43"/>
  <c r="AV109" i="43"/>
  <c r="AV122" i="43"/>
  <c r="BB89" i="43"/>
  <c r="AD120" i="38"/>
  <c r="AC120" i="38" s="1"/>
  <c r="BB22" i="43"/>
  <c r="AV49" i="43"/>
  <c r="AV100" i="43"/>
  <c r="BB35" i="43"/>
  <c r="BB50" i="43"/>
  <c r="AV84" i="43"/>
  <c r="AV111" i="43"/>
  <c r="AV99" i="43"/>
  <c r="AV91" i="43"/>
  <c r="AD112" i="43"/>
  <c r="AC112" i="43" s="1"/>
  <c r="BB97" i="42"/>
  <c r="BB126" i="42"/>
  <c r="AN6" i="42" a="1"/>
  <c r="AN6" i="42" s="1"/>
  <c r="AM17" i="42" a="1"/>
  <c r="AM17" i="42" s="1"/>
  <c r="BB79" i="42"/>
  <c r="BB16" i="42"/>
  <c r="BB63" i="42"/>
  <c r="BB33" i="42"/>
  <c r="BB111" i="42"/>
  <c r="AV48" i="42"/>
  <c r="AV65" i="42"/>
  <c r="BB78" i="42"/>
  <c r="BB121" i="41"/>
  <c r="AV38" i="41"/>
  <c r="AV46" i="41"/>
  <c r="AV12" i="41"/>
  <c r="AV110" i="41"/>
  <c r="AV76" i="41"/>
  <c r="AV22" i="41"/>
  <c r="BB52" i="41"/>
  <c r="BB67" i="41"/>
  <c r="BB36" i="41"/>
  <c r="BB78" i="40"/>
  <c r="BB46" i="40"/>
  <c r="BB30" i="40"/>
  <c r="BB129" i="40"/>
  <c r="BB67" i="39"/>
  <c r="AV5" i="39"/>
  <c r="AV77" i="39"/>
  <c r="BB82" i="39"/>
  <c r="AD127" i="39"/>
  <c r="AC127" i="39" s="1"/>
  <c r="BB20" i="39"/>
  <c r="AV55" i="39"/>
  <c r="AV86" i="39"/>
  <c r="BB23" i="39"/>
  <c r="BB51" i="39"/>
  <c r="BB114" i="39"/>
  <c r="AV97" i="39"/>
  <c r="AV90" i="39"/>
  <c r="AV7" i="39"/>
  <c r="AV74" i="39"/>
  <c r="AD89" i="38"/>
  <c r="AC89" i="38" s="1"/>
  <c r="BB17" i="38"/>
  <c r="BB48" i="38"/>
  <c r="AD66" i="36"/>
  <c r="AC66" i="36" s="1"/>
  <c r="AV22" i="37"/>
  <c r="AV48" i="37"/>
  <c r="AV115" i="37"/>
  <c r="AV108" i="37"/>
  <c r="BB66" i="37"/>
  <c r="AV4" i="37"/>
  <c r="AV6" i="37"/>
  <c r="AV69" i="37"/>
  <c r="AD97" i="35"/>
  <c r="AC97" i="35" s="1"/>
  <c r="BB119" i="37"/>
  <c r="AV56" i="37"/>
  <c r="AV63" i="37"/>
  <c r="AV96" i="37"/>
  <c r="AV29" i="37"/>
  <c r="BB19" i="37"/>
  <c r="BB124" i="36"/>
  <c r="AV56" i="36"/>
  <c r="AV95" i="36"/>
  <c r="AV84" i="36"/>
  <c r="AV54" i="36"/>
  <c r="AV29" i="36"/>
  <c r="AV126" i="36"/>
  <c r="AD127" i="35"/>
  <c r="AC127" i="35" s="1"/>
  <c r="AV91" i="36"/>
  <c r="A91" i="36" s="1"/>
  <c r="AV15" i="36"/>
  <c r="AV28" i="36"/>
  <c r="AV63" i="36"/>
  <c r="AV39" i="36"/>
  <c r="AV62" i="36"/>
  <c r="AV92" i="36"/>
  <c r="AV129" i="36"/>
  <c r="BB62" i="36"/>
  <c r="AV10" i="36"/>
  <c r="AV67" i="36"/>
  <c r="AV82" i="36"/>
  <c r="AV35" i="36"/>
  <c r="AV118" i="36"/>
  <c r="AV121" i="36"/>
  <c r="AV20" i="35"/>
  <c r="AV128" i="35"/>
  <c r="BB36" i="35"/>
  <c r="AD93" i="35"/>
  <c r="AC93" i="35" s="1"/>
  <c r="BB88" i="35"/>
  <c r="AV8" i="35"/>
  <c r="AV84" i="35"/>
  <c r="AV68" i="35"/>
  <c r="AV22" i="35"/>
  <c r="AV81" i="35"/>
  <c r="AV115" i="35"/>
  <c r="AV3" i="35"/>
  <c r="AV65" i="35"/>
  <c r="AV98" i="35"/>
  <c r="AV94" i="35"/>
  <c r="AD124" i="35"/>
  <c r="AC124" i="35" s="1"/>
  <c r="AV41" i="35"/>
  <c r="AV102" i="35"/>
  <c r="AV34" i="35"/>
  <c r="AV39" i="35"/>
  <c r="AV40" i="35"/>
  <c r="AV78" i="35"/>
  <c r="BB106" i="34"/>
  <c r="AV59" i="34"/>
  <c r="AV93" i="34"/>
  <c r="AV101" i="34"/>
  <c r="AV68" i="34"/>
  <c r="AV84" i="34"/>
  <c r="AV105" i="34"/>
  <c r="AV61" i="34"/>
  <c r="AV109" i="34"/>
  <c r="AV47" i="34"/>
  <c r="AV56" i="34"/>
  <c r="AV22" i="34"/>
  <c r="AV15" i="34"/>
  <c r="AV53" i="34"/>
  <c r="AV37" i="34"/>
  <c r="AV18" i="34"/>
  <c r="AV72" i="34"/>
  <c r="D72" i="34" s="1"/>
  <c r="BB59" i="34"/>
  <c r="AV77" i="34"/>
  <c r="AV118" i="34"/>
  <c r="AV68" i="33"/>
  <c r="AV14" i="33"/>
  <c r="AV35" i="33"/>
  <c r="AV17" i="33"/>
  <c r="BB23" i="33"/>
  <c r="AV126" i="33"/>
  <c r="AV13" i="33"/>
  <c r="AV30" i="33"/>
  <c r="AV49" i="33"/>
  <c r="AV55" i="33"/>
  <c r="AV57" i="33"/>
  <c r="BB67" i="33"/>
  <c r="BB102" i="33"/>
  <c r="AV45" i="33"/>
  <c r="AV91" i="33"/>
  <c r="AV6" i="32"/>
  <c r="AV112" i="32"/>
  <c r="AD85" i="32"/>
  <c r="AC85" i="32" s="1"/>
  <c r="AV114" i="32"/>
  <c r="AV45" i="32"/>
  <c r="AV81" i="32"/>
  <c r="AV13" i="32"/>
  <c r="AV94" i="32"/>
  <c r="D94" i="32" s="1"/>
  <c r="AV64" i="32"/>
  <c r="BB16" i="32"/>
  <c r="AV90" i="31"/>
  <c r="AV32" i="31"/>
  <c r="BB98" i="31"/>
  <c r="AV40" i="31"/>
  <c r="AV101" i="31"/>
  <c r="D101" i="31" s="1"/>
  <c r="AV14" i="31"/>
  <c r="AV41" i="31"/>
  <c r="BB35" i="31"/>
  <c r="AV120" i="31"/>
  <c r="AV7" i="31"/>
  <c r="AV72" i="31"/>
  <c r="A72" i="31" s="1"/>
  <c r="AV33" i="31"/>
  <c r="AD81" i="31"/>
  <c r="AC81" i="31" s="1"/>
  <c r="AV113" i="30"/>
  <c r="AV32" i="30"/>
  <c r="AV35" i="30"/>
  <c r="AV45" i="30"/>
  <c r="AV111" i="30"/>
  <c r="AV86" i="30"/>
  <c r="AV62" i="30"/>
  <c r="AV117" i="30"/>
  <c r="BB109" i="30"/>
  <c r="AV43" i="30"/>
  <c r="BB46" i="30"/>
  <c r="AV84" i="30"/>
  <c r="AV75" i="30"/>
  <c r="AV42" i="30"/>
  <c r="AV17" i="30"/>
  <c r="AV26" i="28"/>
  <c r="AV79" i="28"/>
  <c r="AV34" i="28"/>
  <c r="AV15" i="28"/>
  <c r="BB6" i="28"/>
  <c r="AV109" i="28"/>
  <c r="AV45" i="28"/>
  <c r="AV49" i="28"/>
  <c r="AV94" i="28"/>
  <c r="AV81" i="28"/>
  <c r="AV97" i="28"/>
  <c r="AV9" i="28"/>
  <c r="AV107" i="28"/>
  <c r="AV28" i="28"/>
  <c r="AV58" i="28"/>
  <c r="AV112" i="28"/>
  <c r="AV63" i="28"/>
  <c r="AV78" i="28"/>
  <c r="AV41" i="28"/>
  <c r="AV61" i="28"/>
  <c r="BB108" i="44"/>
  <c r="BB83" i="59"/>
  <c r="BB121" i="55"/>
  <c r="BB110" i="48"/>
  <c r="BB102" i="49"/>
  <c r="BB120" i="55"/>
  <c r="BB122" i="56"/>
  <c r="BB32" i="48"/>
  <c r="BB102" i="45"/>
  <c r="BB122" i="58"/>
  <c r="BB96" i="56"/>
  <c r="BB129" i="46"/>
  <c r="BB116" i="57"/>
  <c r="BB94" i="48"/>
  <c r="BB97" i="48"/>
  <c r="BB91" i="48"/>
  <c r="BB123" i="46"/>
  <c r="BB80" i="50"/>
  <c r="BB120" i="47"/>
  <c r="BB124" i="48"/>
  <c r="BB124" i="34"/>
  <c r="BB95" i="40"/>
  <c r="BB101" i="49"/>
  <c r="BB92" i="56"/>
  <c r="BB32" i="54"/>
  <c r="BB49" i="48"/>
  <c r="BB103" i="43"/>
  <c r="BB116" i="51"/>
  <c r="BB20" i="43"/>
  <c r="BB38" i="49"/>
  <c r="BB89" i="37"/>
  <c r="BB114" i="57"/>
  <c r="BB119" i="57"/>
  <c r="BB121" i="53"/>
  <c r="BB112" i="46"/>
  <c r="BB96" i="48"/>
  <c r="BB94" i="54"/>
  <c r="BB115" i="57"/>
  <c r="BB106" i="54"/>
  <c r="BB113" i="48"/>
  <c r="BB122" i="42"/>
  <c r="BB111" i="52"/>
  <c r="BB98" i="55"/>
  <c r="BB95" i="56"/>
  <c r="BB79" i="58"/>
  <c r="BB93" i="46"/>
  <c r="BB34" i="51"/>
  <c r="BB105" i="43"/>
  <c r="BB64" i="56"/>
  <c r="BB129" i="50"/>
  <c r="BB118" i="51"/>
  <c r="BB128" i="48"/>
  <c r="BB84" i="49"/>
  <c r="BB76" i="50"/>
  <c r="BB122" i="52"/>
  <c r="BB71" i="33"/>
  <c r="BB114" i="47"/>
  <c r="BB111" i="46"/>
  <c r="BB127" i="50"/>
  <c r="BB56" i="53"/>
  <c r="BB109" i="48"/>
  <c r="BB85" i="53"/>
  <c r="BB81" i="50"/>
  <c r="BB104" i="47"/>
  <c r="BB114" i="43"/>
  <c r="BB104" i="57"/>
  <c r="BB90" i="52"/>
  <c r="BB96" i="52"/>
  <c r="BB104" i="53"/>
  <c r="BB86" i="45"/>
  <c r="BB123" i="58"/>
  <c r="BB99" i="45"/>
  <c r="BB84" i="57"/>
  <c r="BB103" i="51"/>
  <c r="BB110" i="50"/>
  <c r="BB96" i="50"/>
  <c r="BB125" i="48"/>
  <c r="BB92" i="42"/>
  <c r="BB117" i="53"/>
  <c r="BB118" i="53"/>
  <c r="BB86" i="59"/>
  <c r="BB66" i="57"/>
  <c r="BB109" i="50"/>
  <c r="BB90" i="46"/>
  <c r="BB88" i="49"/>
  <c r="BB126" i="52"/>
  <c r="BB82" i="55"/>
  <c r="BB80" i="58"/>
  <c r="BB81" i="52"/>
  <c r="BB105" i="57"/>
  <c r="BB95" i="46"/>
  <c r="BB125" i="46"/>
  <c r="BB104" i="51"/>
  <c r="BB122" i="50"/>
  <c r="BB125" i="52"/>
  <c r="BB86" i="55"/>
  <c r="BB118" i="55"/>
  <c r="BB100" i="49"/>
  <c r="BB99" i="51"/>
  <c r="BB2" i="53"/>
  <c r="BB91" i="46"/>
  <c r="BB110" i="46"/>
  <c r="BB124" i="46"/>
  <c r="BB110" i="54"/>
  <c r="BB112" i="56"/>
  <c r="BB103" i="49"/>
  <c r="BB89" i="57"/>
  <c r="BB112" i="50"/>
  <c r="BB97" i="58"/>
  <c r="BB79" i="52"/>
  <c r="BB102" i="59"/>
  <c r="BB111" i="56"/>
  <c r="BB125" i="58"/>
  <c r="BB89" i="53"/>
  <c r="BB119" i="49"/>
  <c r="BB100" i="51"/>
  <c r="BB126" i="50"/>
  <c r="BB114" i="59"/>
  <c r="BB126" i="56"/>
  <c r="BB117" i="59"/>
  <c r="BB105" i="51"/>
  <c r="BB127" i="46"/>
  <c r="BB113" i="46"/>
  <c r="BB87" i="35"/>
  <c r="BB126" i="48"/>
  <c r="BB126" i="58"/>
  <c r="BB103" i="55"/>
  <c r="BB79" i="54"/>
  <c r="BB107" i="46"/>
  <c r="BB122" i="46"/>
  <c r="BB115" i="43"/>
  <c r="BB81" i="42"/>
  <c r="BB120" i="57"/>
  <c r="BB78" i="54"/>
  <c r="BB78" i="56"/>
  <c r="BB15" i="46"/>
  <c r="BB26" i="56"/>
  <c r="BB3" i="35"/>
  <c r="BB12" i="54"/>
  <c r="BB7" i="35"/>
  <c r="BB42" i="42"/>
  <c r="BB77" i="56"/>
  <c r="BB27" i="46"/>
  <c r="BB57" i="55"/>
  <c r="BB46" i="54"/>
  <c r="BB55" i="45"/>
  <c r="BB14" i="54"/>
  <c r="BB56" i="39"/>
  <c r="BB54" i="49"/>
  <c r="BB50" i="51"/>
  <c r="BB62" i="52"/>
  <c r="BB7" i="53"/>
  <c r="BB26" i="52"/>
  <c r="BB2" i="37"/>
  <c r="BB58" i="56"/>
  <c r="BB60" i="46"/>
  <c r="BB48" i="54"/>
  <c r="BB68" i="57"/>
  <c r="BB28" i="50"/>
  <c r="BB16" i="48"/>
  <c r="BB44" i="54"/>
  <c r="BB106" i="38"/>
  <c r="BB12" i="44"/>
  <c r="BB73" i="53"/>
  <c r="BB13" i="54"/>
  <c r="BB3" i="53"/>
  <c r="BB50" i="53"/>
  <c r="BB46" i="46"/>
  <c r="BB63" i="50"/>
  <c r="BB7" i="55"/>
  <c r="BB28" i="46"/>
  <c r="BB51" i="47"/>
  <c r="BB24" i="47"/>
  <c r="BB10" i="56"/>
  <c r="BB34" i="55"/>
  <c r="BB69" i="57"/>
  <c r="BB41" i="57"/>
  <c r="BB24" i="51"/>
  <c r="BB24" i="31"/>
  <c r="BB29" i="46"/>
  <c r="BB2" i="43"/>
  <c r="BB52" i="53"/>
  <c r="BB21" i="47"/>
  <c r="BB48" i="52"/>
  <c r="BB36" i="49"/>
  <c r="BB74" i="48"/>
  <c r="BB33" i="48"/>
  <c r="BB7" i="47"/>
  <c r="BB61" i="46"/>
  <c r="BB6" i="55"/>
  <c r="BB94" i="30"/>
  <c r="BB66" i="59"/>
  <c r="BB71" i="55"/>
  <c r="BB32" i="50"/>
  <c r="BB40" i="51"/>
  <c r="BB66" i="51"/>
  <c r="BB10" i="50"/>
  <c r="BB4" i="43"/>
  <c r="BB55" i="53"/>
  <c r="BB75" i="58"/>
  <c r="BB33" i="50"/>
  <c r="BB56" i="57"/>
  <c r="BB44" i="50"/>
  <c r="BB71" i="37"/>
  <c r="BB6" i="51"/>
  <c r="BB27" i="54"/>
  <c r="BB33" i="54"/>
  <c r="BB17" i="12"/>
  <c r="BB12" i="30"/>
  <c r="BB21" i="53"/>
  <c r="BB42" i="54"/>
  <c r="BB75" i="46"/>
  <c r="BB51" i="49"/>
  <c r="BB48" i="50"/>
  <c r="BB38" i="51"/>
  <c r="BB8" i="53"/>
  <c r="BB37" i="51"/>
  <c r="BB39" i="55"/>
  <c r="BB10" i="52"/>
  <c r="BB37" i="49"/>
  <c r="BB30" i="46"/>
  <c r="BB16" i="46"/>
  <c r="BB63" i="46"/>
  <c r="BB80" i="46"/>
  <c r="BB49" i="46"/>
  <c r="BB31" i="46"/>
  <c r="BB59" i="48"/>
  <c r="BB17" i="44"/>
  <c r="BB122" i="30"/>
  <c r="BB119" i="35"/>
  <c r="BB22" i="49"/>
  <c r="BB44" i="46"/>
  <c r="BB46" i="48"/>
  <c r="BB36" i="43"/>
  <c r="BB18" i="49"/>
  <c r="BB21" i="49"/>
  <c r="BB79" i="48"/>
  <c r="BB47" i="36"/>
  <c r="BB76" i="48"/>
  <c r="BB28" i="48"/>
  <c r="BB62" i="48"/>
  <c r="BB47" i="48"/>
  <c r="BB48" i="44"/>
  <c r="BB26" i="42"/>
  <c r="BB14" i="34"/>
  <c r="BB117" i="37"/>
  <c r="BB22" i="47"/>
  <c r="BB94" i="32"/>
  <c r="BB106" i="12"/>
  <c r="BB113" i="12"/>
  <c r="BB56" i="49"/>
  <c r="BB48" i="48"/>
  <c r="BB23" i="31"/>
  <c r="BB58" i="12"/>
  <c r="BB61" i="48"/>
  <c r="BB81" i="46"/>
  <c r="BB76" i="42"/>
  <c r="BB75" i="42"/>
  <c r="BB122" i="32"/>
  <c r="BB67" i="43"/>
  <c r="BB116" i="33"/>
  <c r="BB11" i="36"/>
  <c r="BB52" i="43"/>
  <c r="BB65" i="46"/>
  <c r="BB43" i="46"/>
  <c r="BB9" i="28"/>
  <c r="BB40" i="45"/>
  <c r="BB3" i="39"/>
  <c r="BB11" i="12"/>
  <c r="BB68" i="49"/>
  <c r="BB23" i="47"/>
  <c r="BB59" i="46"/>
  <c r="BB51" i="43"/>
  <c r="BB9" i="33"/>
  <c r="BB33" i="32"/>
  <c r="BB6" i="35"/>
  <c r="BB126" i="36"/>
  <c r="BB104" i="39"/>
  <c r="BB35" i="49"/>
  <c r="BB33" i="46"/>
  <c r="BB26" i="46"/>
  <c r="BB50" i="49"/>
  <c r="BB75" i="48"/>
  <c r="BB17" i="46"/>
  <c r="BB13" i="46"/>
  <c r="BB10" i="44"/>
  <c r="BB57" i="49"/>
  <c r="BB69" i="49"/>
  <c r="BB53" i="47"/>
  <c r="BB74" i="34"/>
  <c r="BB67" i="35"/>
  <c r="BB71" i="43"/>
  <c r="BB45" i="34"/>
  <c r="BB41" i="41"/>
  <c r="BB30" i="32"/>
  <c r="BB85" i="35"/>
  <c r="BB63" i="32"/>
  <c r="BB76" i="12"/>
  <c r="BB66" i="31"/>
  <c r="BB117" i="35"/>
  <c r="BB125" i="32"/>
  <c r="BB40" i="35"/>
  <c r="BB105" i="33"/>
  <c r="BB100" i="35"/>
  <c r="BB119" i="33"/>
  <c r="BB35" i="33"/>
  <c r="BB100" i="37"/>
  <c r="BB28" i="36"/>
  <c r="BB111" i="12"/>
  <c r="BB87" i="39"/>
  <c r="BB81" i="32"/>
  <c r="BB109" i="34"/>
  <c r="BB83" i="41"/>
  <c r="BB86" i="37"/>
  <c r="BB5" i="28"/>
  <c r="BB18" i="28"/>
  <c r="BB46" i="36"/>
  <c r="BB52" i="39"/>
  <c r="BB109" i="32"/>
  <c r="BB10" i="30"/>
  <c r="BB13" i="30"/>
  <c r="BB20" i="28"/>
  <c r="BB48" i="30"/>
  <c r="BB14" i="12"/>
  <c r="BB18" i="31"/>
  <c r="BB111" i="40"/>
  <c r="BB60" i="30"/>
  <c r="BB93" i="30"/>
  <c r="BB42" i="12"/>
  <c r="BB85" i="37"/>
  <c r="BB78" i="32"/>
  <c r="BB118" i="33"/>
  <c r="BB68" i="37"/>
  <c r="BB33" i="34"/>
  <c r="BB122" i="36"/>
  <c r="BB111" i="34"/>
  <c r="BB38" i="31"/>
  <c r="BB76" i="36"/>
  <c r="BB8" i="37"/>
  <c r="BB29" i="36"/>
  <c r="BB64" i="34"/>
  <c r="BB20" i="37"/>
  <c r="BB43" i="36"/>
  <c r="BB38" i="39"/>
  <c r="BB10" i="32"/>
  <c r="BB96" i="30"/>
  <c r="BB81" i="34"/>
  <c r="BB115" i="33"/>
  <c r="BB126" i="30"/>
  <c r="BB99" i="31"/>
  <c r="BB51" i="35"/>
  <c r="BB60" i="36"/>
  <c r="BB96" i="34"/>
  <c r="BB18" i="39"/>
  <c r="BB124" i="12"/>
  <c r="BB122" i="34"/>
  <c r="BB67" i="37"/>
  <c r="BB117" i="33"/>
  <c r="BB116" i="37"/>
  <c r="BB19" i="33"/>
  <c r="BB50" i="28"/>
  <c r="BB21" i="37"/>
  <c r="BB112" i="32"/>
  <c r="BB87" i="28"/>
  <c r="BB82" i="28"/>
  <c r="BB113" i="40"/>
  <c r="BB121" i="37"/>
  <c r="BB58" i="36"/>
  <c r="BB56" i="41"/>
  <c r="BB25" i="33"/>
  <c r="BB72" i="31"/>
  <c r="BB80" i="32"/>
  <c r="BB78" i="36"/>
  <c r="BB97" i="30"/>
  <c r="BB58" i="32"/>
  <c r="BB22" i="39"/>
  <c r="BB104" i="33"/>
  <c r="BB74" i="32"/>
  <c r="BB117" i="31"/>
  <c r="BB9" i="31"/>
  <c r="BB77" i="32"/>
  <c r="BB126" i="32"/>
  <c r="BB66" i="35"/>
  <c r="BB70" i="37"/>
  <c r="BB118" i="35"/>
  <c r="BB15" i="34"/>
  <c r="BB84" i="35"/>
  <c r="BB84" i="28"/>
  <c r="BB99" i="41"/>
  <c r="BB107" i="12"/>
  <c r="BB97" i="34"/>
  <c r="BB47" i="12"/>
  <c r="BB63" i="12"/>
  <c r="BB92" i="34"/>
  <c r="BB36" i="33"/>
  <c r="BB51" i="33"/>
  <c r="BB88" i="31"/>
  <c r="BB7" i="31"/>
  <c r="BB69" i="31"/>
  <c r="BB125" i="36"/>
  <c r="BB76" i="34"/>
  <c r="BB121" i="28"/>
  <c r="BB4" i="28"/>
  <c r="BB26" i="12"/>
  <c r="BB31" i="12"/>
  <c r="BB30" i="30"/>
  <c r="BB48" i="32"/>
  <c r="BB37" i="31"/>
  <c r="BB36" i="28"/>
  <c r="BB56" i="37"/>
  <c r="BB118" i="28"/>
  <c r="BB101" i="41"/>
  <c r="BB82" i="41"/>
  <c r="BB26" i="36"/>
  <c r="BB91" i="30"/>
  <c r="BB78" i="30"/>
  <c r="BB13" i="12"/>
  <c r="BB38" i="35"/>
  <c r="BB73" i="33"/>
  <c r="BB100" i="28"/>
  <c r="BB27" i="36"/>
  <c r="BB30" i="34"/>
  <c r="BB51" i="37"/>
  <c r="BB3" i="33"/>
  <c r="BB45" i="30"/>
  <c r="BB104" i="28"/>
  <c r="BB49" i="12"/>
  <c r="BB71" i="31"/>
  <c r="BB101" i="35"/>
  <c r="BB97" i="40"/>
  <c r="BB105" i="37"/>
  <c r="BB69" i="41"/>
  <c r="BB73" i="39"/>
  <c r="BB54" i="33"/>
  <c r="BB114" i="41"/>
  <c r="AD114" i="52"/>
  <c r="AC114" i="52" s="1"/>
  <c r="AD117" i="50"/>
  <c r="AC117" i="50" s="1"/>
  <c r="AD81" i="49"/>
  <c r="AC81" i="49" s="1"/>
  <c r="AD68" i="48"/>
  <c r="AC68" i="48" s="1"/>
  <c r="AD76" i="49"/>
  <c r="AC76" i="49" s="1"/>
  <c r="AV45" i="12"/>
  <c r="AV12" i="12"/>
  <c r="AV28" i="12"/>
  <c r="AV105" i="12"/>
  <c r="AV47" i="12"/>
  <c r="AV62" i="12"/>
  <c r="AV86" i="12"/>
  <c r="AV112" i="12"/>
  <c r="AV59" i="12"/>
  <c r="AV91" i="12"/>
  <c r="AV117" i="12"/>
  <c r="AV26" i="12"/>
  <c r="AV120" i="12"/>
  <c r="AV106" i="12"/>
  <c r="AV69" i="12"/>
  <c r="AV6" i="12"/>
  <c r="AV101" i="12"/>
  <c r="AV99" i="12"/>
  <c r="AV10" i="12"/>
  <c r="AV37" i="12"/>
  <c r="AV94" i="12"/>
  <c r="AV125" i="12"/>
  <c r="AV124" i="12"/>
  <c r="AV78" i="12"/>
  <c r="AV35" i="12"/>
  <c r="AV41" i="12"/>
  <c r="AD83" i="46"/>
  <c r="AD102" i="56"/>
  <c r="AC102" i="56" s="1"/>
  <c r="AD68" i="46"/>
  <c r="AD106" i="57"/>
  <c r="AC106" i="57" s="1"/>
  <c r="AD117" i="56"/>
  <c r="AC117" i="56" s="1"/>
  <c r="AD114" i="48"/>
  <c r="AC114" i="48" s="1"/>
  <c r="AD98" i="54"/>
  <c r="AC98" i="54" s="1"/>
  <c r="AD80" i="55"/>
  <c r="AC80" i="55" s="1"/>
  <c r="AV68" i="49"/>
  <c r="AV74" i="49"/>
  <c r="D74" i="49" s="1"/>
  <c r="AM36" i="43" a="1"/>
  <c r="AM36" i="43" s="1"/>
  <c r="AV107" i="49"/>
  <c r="AV55" i="49"/>
  <c r="AV34" i="55"/>
  <c r="AV117" i="55"/>
  <c r="AV109" i="54"/>
  <c r="AV49" i="54"/>
  <c r="AV82" i="28"/>
  <c r="D82" i="28" s="1"/>
  <c r="AV88" i="28"/>
  <c r="AV65" i="50"/>
  <c r="AV40" i="50"/>
  <c r="AV90" i="56"/>
  <c r="AV16" i="56"/>
  <c r="AV72" i="48"/>
  <c r="AV73" i="48"/>
  <c r="AN13" i="46" a="1"/>
  <c r="AN13" i="46" s="1"/>
  <c r="AN6" i="46" a="1"/>
  <c r="AN6" i="46" s="1"/>
  <c r="AN12" i="46" a="1"/>
  <c r="AN12" i="46" s="1"/>
  <c r="AN35" i="46" a="1"/>
  <c r="AN35" i="46" s="1"/>
  <c r="AN4" i="46" a="1"/>
  <c r="AN4" i="46" s="1"/>
  <c r="AV54" i="50"/>
  <c r="AV8" i="50"/>
  <c r="AV104" i="56"/>
  <c r="AV38" i="56"/>
  <c r="AV84" i="58"/>
  <c r="AV29" i="58"/>
  <c r="AV101" i="57"/>
  <c r="AV15" i="57"/>
  <c r="AV31" i="48"/>
  <c r="AV117" i="48"/>
  <c r="AV8" i="42"/>
  <c r="AV60" i="42"/>
  <c r="AV3" i="42"/>
  <c r="AV76" i="42"/>
  <c r="AV106" i="33"/>
  <c r="D106" i="33" s="1"/>
  <c r="AV120" i="33"/>
  <c r="A120" i="33" s="1"/>
  <c r="AV11" i="33"/>
  <c r="AV51" i="33"/>
  <c r="AV126" i="32"/>
  <c r="AV68" i="32"/>
  <c r="AV120" i="30"/>
  <c r="AV77" i="30"/>
  <c r="AV127" i="44"/>
  <c r="A127" i="44" s="1"/>
  <c r="AV10" i="44"/>
  <c r="AV112" i="44"/>
  <c r="AV49" i="44"/>
  <c r="AV53" i="44"/>
  <c r="AV40" i="44"/>
  <c r="AV53" i="55"/>
  <c r="AV39" i="55"/>
  <c r="AV50" i="54"/>
  <c r="AV17" i="54"/>
  <c r="AV37" i="37"/>
  <c r="AV23" i="37"/>
  <c r="AV38" i="53"/>
  <c r="AV61" i="53"/>
  <c r="AV111" i="50"/>
  <c r="A111" i="50" s="1"/>
  <c r="AV19" i="50"/>
  <c r="AV13" i="57"/>
  <c r="AV20" i="57"/>
  <c r="AV79" i="57"/>
  <c r="AV120" i="57"/>
  <c r="AV24" i="51"/>
  <c r="AV51" i="51"/>
  <c r="AV128" i="50"/>
  <c r="AV26" i="50"/>
  <c r="AV51" i="49"/>
  <c r="AV75" i="49"/>
  <c r="AV37" i="48"/>
  <c r="AV4" i="48"/>
  <c r="AV9" i="54"/>
  <c r="AV57" i="54"/>
  <c r="AV62" i="53"/>
  <c r="AV98" i="53"/>
  <c r="AN3" i="46" a="1"/>
  <c r="AN3" i="46" s="1"/>
  <c r="AN20" i="46" a="1"/>
  <c r="AN20" i="46" s="1"/>
  <c r="AN36" i="46" a="1"/>
  <c r="AN36" i="46" s="1"/>
  <c r="AN40" i="46" a="1"/>
  <c r="AN40" i="46" s="1"/>
  <c r="AN2" i="46" a="1"/>
  <c r="AN2" i="46" s="1"/>
  <c r="AV74" i="53"/>
  <c r="AV21" i="53"/>
  <c r="AV2" i="51"/>
  <c r="AV18" i="51"/>
  <c r="AV89" i="58"/>
  <c r="AV106" i="58"/>
  <c r="AV10" i="54"/>
  <c r="AV122" i="54"/>
  <c r="AV45" i="48"/>
  <c r="AV17" i="48"/>
  <c r="AV102" i="46"/>
  <c r="D102" i="46" s="1"/>
  <c r="AW102" i="46" s="1"/>
  <c r="AV126" i="44"/>
  <c r="AV83" i="44"/>
  <c r="AV46" i="43"/>
  <c r="AV67" i="43"/>
  <c r="AV97" i="42"/>
  <c r="AV28" i="42"/>
  <c r="AV12" i="39"/>
  <c r="AV2" i="39"/>
  <c r="AV12" i="32"/>
  <c r="AV106" i="32"/>
  <c r="AV102" i="32"/>
  <c r="AV97" i="32"/>
  <c r="A97" i="32" s="1"/>
  <c r="AV74" i="31"/>
  <c r="AV53" i="31"/>
  <c r="AV61" i="12"/>
  <c r="AV49" i="12"/>
  <c r="AM18" i="42" a="1"/>
  <c r="AM18" i="42" s="1"/>
  <c r="AV128" i="56"/>
  <c r="AV118" i="56"/>
  <c r="AV8" i="53"/>
  <c r="AV107" i="53"/>
  <c r="AV83" i="57"/>
  <c r="AV104" i="57"/>
  <c r="AV123" i="50"/>
  <c r="AV75" i="50"/>
  <c r="AV21" i="52"/>
  <c r="AV48" i="52"/>
  <c r="AV18" i="50"/>
  <c r="AV125" i="50"/>
  <c r="AV8" i="54"/>
  <c r="AV23" i="54"/>
  <c r="AV22" i="52"/>
  <c r="AV117" i="52"/>
  <c r="AN33" i="46" a="1"/>
  <c r="AN33" i="46" s="1"/>
  <c r="AN38" i="46" a="1"/>
  <c r="AN38" i="46" s="1"/>
  <c r="AN23" i="46" a="1"/>
  <c r="AN23" i="46" s="1"/>
  <c r="AN26" i="46" a="1"/>
  <c r="AN26" i="46" s="1"/>
  <c r="AN28" i="46" a="1"/>
  <c r="AN28" i="46" s="1"/>
  <c r="AV77" i="49"/>
  <c r="AV43" i="49"/>
  <c r="AV118" i="51"/>
  <c r="AV119" i="51"/>
  <c r="AV37" i="51"/>
  <c r="AV93" i="51"/>
  <c r="AP17" i="46"/>
  <c r="AV108" i="53"/>
  <c r="AV68" i="53"/>
  <c r="AV81" i="47"/>
  <c r="AV16" i="47"/>
  <c r="AV42" i="39"/>
  <c r="AV43" i="39"/>
  <c r="AV112" i="33"/>
  <c r="D112" i="33" s="1"/>
  <c r="AV70" i="33"/>
  <c r="AV25" i="33"/>
  <c r="AV101" i="33"/>
  <c r="AV108" i="30"/>
  <c r="AV98" i="30"/>
  <c r="AV66" i="32"/>
  <c r="AV31" i="32"/>
  <c r="AV121" i="32"/>
  <c r="D121" i="32" s="1"/>
  <c r="AV105" i="32"/>
  <c r="AM49" i="42" a="1"/>
  <c r="AM49" i="42" s="1"/>
  <c r="AM41" i="42" a="1"/>
  <c r="AM41" i="42" s="1"/>
  <c r="AV115" i="54"/>
  <c r="AV68" i="54"/>
  <c r="AV34" i="54"/>
  <c r="AV102" i="54"/>
  <c r="AN19" i="42" a="1"/>
  <c r="AN19" i="42" s="1"/>
  <c r="AV44" i="12"/>
  <c r="AV17" i="12"/>
  <c r="AV129" i="57"/>
  <c r="AV100" i="57"/>
  <c r="AV90" i="53"/>
  <c r="AV46" i="53"/>
  <c r="AN32" i="46" a="1"/>
  <c r="AN32" i="46" s="1"/>
  <c r="AN16" i="46" a="1"/>
  <c r="AN16" i="46" s="1"/>
  <c r="AN9" i="46" a="1"/>
  <c r="AN9" i="46" s="1"/>
  <c r="AN18" i="46" a="1"/>
  <c r="AN18" i="46" s="1"/>
  <c r="AN19" i="46" a="1"/>
  <c r="AN19" i="46" s="1"/>
  <c r="AV65" i="39"/>
  <c r="AV10" i="39"/>
  <c r="AV80" i="49"/>
  <c r="AV7" i="49"/>
  <c r="AV11" i="53"/>
  <c r="AV27" i="53"/>
  <c r="AV127" i="54"/>
  <c r="AV62" i="54"/>
  <c r="AV126" i="55"/>
  <c r="AV83" i="55"/>
  <c r="AV105" i="48"/>
  <c r="AV78" i="48"/>
  <c r="AV57" i="48"/>
  <c r="AV53" i="48"/>
  <c r="AV57" i="47"/>
  <c r="AV70" i="47"/>
  <c r="AV31" i="47"/>
  <c r="AV29" i="47"/>
  <c r="AV100" i="42"/>
  <c r="AV29" i="42"/>
  <c r="AV6" i="39"/>
  <c r="AV26" i="39"/>
  <c r="AV66" i="39"/>
  <c r="AV36" i="39"/>
  <c r="AV99" i="31"/>
  <c r="D99" i="31" s="1"/>
  <c r="AV15" i="31"/>
  <c r="AV2" i="30"/>
  <c r="AV106" i="30"/>
  <c r="AV83" i="28"/>
  <c r="AV6" i="28"/>
  <c r="AV127" i="12"/>
  <c r="AV80" i="12"/>
  <c r="AV96" i="12"/>
  <c r="AV67" i="12"/>
  <c r="AV89" i="53"/>
  <c r="AV25" i="53"/>
  <c r="AV38" i="52"/>
  <c r="AV18" i="52"/>
  <c r="AV25" i="58"/>
  <c r="AV121" i="58"/>
  <c r="AV105" i="50"/>
  <c r="AV87" i="50"/>
  <c r="AM23" i="42" a="1"/>
  <c r="AM23" i="42" s="1"/>
  <c r="AV104" i="12"/>
  <c r="AV27" i="12"/>
  <c r="AN30" i="42" a="1"/>
  <c r="AN30" i="42" s="1"/>
  <c r="AV79" i="48"/>
  <c r="AV66" i="48"/>
  <c r="AV31" i="56"/>
  <c r="AV95" i="56"/>
  <c r="AV10" i="55"/>
  <c r="AV50" i="55"/>
  <c r="AV76" i="49"/>
  <c r="AV42" i="49"/>
  <c r="AV41" i="52"/>
  <c r="AV99" i="52"/>
  <c r="AV23" i="51"/>
  <c r="AV60" i="51"/>
  <c r="AV80" i="50"/>
  <c r="AV68" i="50"/>
  <c r="AV72" i="49"/>
  <c r="AV12" i="49"/>
  <c r="AN25" i="46" a="1"/>
  <c r="AN25" i="46" s="1"/>
  <c r="AN24" i="46" a="1"/>
  <c r="AN24" i="46" s="1"/>
  <c r="AN8" i="46" a="1"/>
  <c r="AN8" i="46" s="1"/>
  <c r="AN17" i="46" a="1"/>
  <c r="AN17" i="46" s="1"/>
  <c r="AV96" i="46"/>
  <c r="AV73" i="46"/>
  <c r="AV24" i="54"/>
  <c r="AV70" i="54"/>
  <c r="AV20" i="53"/>
  <c r="AV125" i="53"/>
  <c r="AV77" i="52"/>
  <c r="AV68" i="52"/>
  <c r="AV129" i="54"/>
  <c r="AV94" i="54"/>
  <c r="AV29" i="56"/>
  <c r="AV125" i="56"/>
  <c r="AV100" i="46"/>
  <c r="AV81" i="43"/>
  <c r="AV37" i="43"/>
  <c r="AM26" i="42" a="1"/>
  <c r="AM26" i="42" s="1"/>
  <c r="AN16" i="42" a="1"/>
  <c r="AN16" i="42" s="1"/>
  <c r="AV22" i="33"/>
  <c r="AV28" i="33"/>
  <c r="AV19" i="33"/>
  <c r="AV7" i="33"/>
  <c r="AV55" i="31"/>
  <c r="AV82" i="31"/>
  <c r="AV99" i="30"/>
  <c r="A99" i="30" s="1"/>
  <c r="AV26" i="30"/>
  <c r="AV117" i="28"/>
  <c r="AV100" i="28"/>
  <c r="AV12" i="28"/>
  <c r="AV122" i="28"/>
  <c r="AV39" i="12"/>
  <c r="AV73" i="12"/>
  <c r="AV69" i="42"/>
  <c r="AV54" i="42"/>
  <c r="AV93" i="30"/>
  <c r="AV109" i="30"/>
  <c r="AN3" i="42" a="1"/>
  <c r="AN3" i="42" s="1"/>
  <c r="AV46" i="52"/>
  <c r="AV2" i="52"/>
  <c r="AV117" i="53"/>
  <c r="AV15" i="53"/>
  <c r="AV111" i="46"/>
  <c r="D111" i="46" s="1"/>
  <c r="AW111" i="46" s="1"/>
  <c r="AV21" i="46"/>
  <c r="AV72" i="54"/>
  <c r="AV87" i="54"/>
  <c r="AV53" i="51"/>
  <c r="AV115" i="51"/>
  <c r="AV110" i="49"/>
  <c r="AV119" i="49"/>
  <c r="A119" i="49" s="1"/>
  <c r="AV111" i="53"/>
  <c r="AV87" i="53"/>
  <c r="AN5" i="46" a="1"/>
  <c r="AN5" i="46" s="1"/>
  <c r="AN21" i="46" a="1"/>
  <c r="AN21" i="46" s="1"/>
  <c r="AN14" i="46" a="1"/>
  <c r="AN14" i="46" s="1"/>
  <c r="AN7" i="46" a="1"/>
  <c r="AN7" i="46" s="1"/>
  <c r="AQ24" i="46" s="1"/>
  <c r="AN15" i="46" a="1"/>
  <c r="AN15" i="46" s="1"/>
  <c r="AV95" i="49"/>
  <c r="AV24" i="49"/>
  <c r="AV112" i="49"/>
  <c r="AV100" i="49"/>
  <c r="AV4" i="56"/>
  <c r="AV116" i="56"/>
  <c r="AV101" i="55"/>
  <c r="AV31" i="55"/>
  <c r="AV7" i="50"/>
  <c r="AV79" i="50"/>
  <c r="AV58" i="52"/>
  <c r="AV37" i="52"/>
  <c r="AV91" i="47"/>
  <c r="D91" i="47" s="1"/>
  <c r="AV65" i="47"/>
  <c r="AV51" i="46"/>
  <c r="AV24" i="46"/>
  <c r="AV103" i="39"/>
  <c r="AV8" i="39"/>
  <c r="AV10" i="33"/>
  <c r="AV62" i="33"/>
  <c r="AV102" i="33"/>
  <c r="AV79" i="33"/>
  <c r="AV47" i="31"/>
  <c r="AV16" i="31"/>
  <c r="AV70" i="30"/>
  <c r="AV51" i="30"/>
  <c r="AV44" i="30"/>
  <c r="AV119" i="30"/>
  <c r="AV65" i="30"/>
  <c r="AV52" i="30"/>
  <c r="AV95" i="28"/>
  <c r="AV35" i="28"/>
  <c r="AV13" i="48"/>
  <c r="AV67" i="48"/>
  <c r="AV21" i="54"/>
  <c r="AV79" i="54"/>
  <c r="AV128" i="46"/>
  <c r="AV55" i="46"/>
  <c r="AV67" i="50"/>
  <c r="AV50" i="50"/>
  <c r="AV70" i="48"/>
  <c r="AV7" i="48"/>
  <c r="AV6" i="54"/>
  <c r="AV42" i="54"/>
  <c r="AV35" i="54"/>
  <c r="AV31" i="54"/>
  <c r="AV64" i="56"/>
  <c r="AV60" i="56"/>
  <c r="AV99" i="56"/>
  <c r="AV2" i="56"/>
  <c r="AV82" i="51"/>
  <c r="AV67" i="51"/>
  <c r="AV94" i="51"/>
  <c r="AV4" i="51"/>
  <c r="AN39" i="46" a="1"/>
  <c r="AN39" i="46" s="1"/>
  <c r="AN31" i="46" a="1"/>
  <c r="AN31" i="46" s="1"/>
  <c r="AN34" i="46" a="1"/>
  <c r="AN34" i="46" s="1"/>
  <c r="AN27" i="46" a="1"/>
  <c r="AN27" i="46" s="1"/>
  <c r="AV83" i="46"/>
  <c r="AV72" i="46"/>
  <c r="AV128" i="53"/>
  <c r="AV34" i="53"/>
  <c r="AV98" i="50"/>
  <c r="AV117" i="50"/>
  <c r="AV7" i="55"/>
  <c r="AV38" i="55"/>
  <c r="AV91" i="57"/>
  <c r="AV121" i="57"/>
  <c r="AV116" i="47"/>
  <c r="AV113" i="47"/>
  <c r="AV105" i="53"/>
  <c r="AV59" i="53"/>
  <c r="AV106" i="48"/>
  <c r="AV95" i="48"/>
  <c r="AV62" i="47"/>
  <c r="AV21" i="47"/>
  <c r="AV80" i="46"/>
  <c r="AV89" i="46"/>
  <c r="AV97" i="46"/>
  <c r="AV128" i="42"/>
  <c r="AV37" i="42"/>
  <c r="AV70" i="39"/>
  <c r="AV64" i="39"/>
  <c r="A127" i="12"/>
  <c r="D127" i="12"/>
  <c r="D96" i="12"/>
  <c r="AV31" i="12"/>
  <c r="AV58" i="12"/>
  <c r="AV11" i="12"/>
  <c r="AV116" i="12"/>
  <c r="AV5" i="12"/>
  <c r="AV74" i="12"/>
  <c r="AV40" i="12"/>
  <c r="AV90" i="12"/>
  <c r="A96" i="12"/>
  <c r="AV20" i="12"/>
  <c r="AV119" i="12"/>
  <c r="AV95" i="12"/>
  <c r="AV65" i="12"/>
  <c r="AV29" i="12"/>
  <c r="AV8" i="12"/>
  <c r="AV43" i="12"/>
  <c r="AV36" i="12"/>
  <c r="AV14" i="12"/>
  <c r="AV102" i="12"/>
  <c r="AV111" i="12"/>
  <c r="AV76" i="12"/>
  <c r="AV77" i="12"/>
  <c r="AV38" i="12"/>
  <c r="AV23" i="28"/>
  <c r="AV22" i="28"/>
  <c r="AV69" i="28"/>
  <c r="AV119" i="28"/>
  <c r="AV50" i="28"/>
  <c r="AV30" i="28"/>
  <c r="AV57" i="28"/>
  <c r="AV103" i="28"/>
  <c r="AV44" i="28"/>
  <c r="AV123" i="28"/>
  <c r="AV60" i="28"/>
  <c r="AV102" i="28"/>
  <c r="AV96" i="28"/>
  <c r="AV110" i="28"/>
  <c r="AV66" i="28"/>
  <c r="AV120" i="28"/>
  <c r="AV55" i="30"/>
  <c r="AV39" i="30"/>
  <c r="AV126" i="30"/>
  <c r="AV36" i="30"/>
  <c r="AV24" i="30"/>
  <c r="AV88" i="30"/>
  <c r="AV57" i="30"/>
  <c r="AV129" i="30"/>
  <c r="AV123" i="30"/>
  <c r="AV103" i="30"/>
  <c r="AV8" i="30"/>
  <c r="AV83" i="30"/>
  <c r="D99" i="30"/>
  <c r="A99" i="31"/>
  <c r="AV96" i="31"/>
  <c r="D96" i="31" s="1"/>
  <c r="AV60" i="31"/>
  <c r="AV94" i="31"/>
  <c r="D94" i="31" s="1"/>
  <c r="AV118" i="31"/>
  <c r="AV6" i="31"/>
  <c r="AV23" i="31"/>
  <c r="AV104" i="31"/>
  <c r="D104" i="31" s="1"/>
  <c r="AV29" i="31"/>
  <c r="AV3" i="31"/>
  <c r="AV20" i="31"/>
  <c r="AV77" i="31"/>
  <c r="AV13" i="31"/>
  <c r="A121" i="32"/>
  <c r="AV77" i="32"/>
  <c r="AV49" i="32"/>
  <c r="AV27" i="32"/>
  <c r="AV2" i="32"/>
  <c r="AV122" i="32"/>
  <c r="A122" i="32" s="1"/>
  <c r="AV38" i="32"/>
  <c r="AV59" i="32"/>
  <c r="AV14" i="32"/>
  <c r="AV15" i="33"/>
  <c r="AV63" i="33"/>
  <c r="AV85" i="33"/>
  <c r="A85" i="33" s="1"/>
  <c r="AV82" i="33"/>
  <c r="A106" i="33"/>
  <c r="AV121" i="33"/>
  <c r="A121" i="33" s="1"/>
  <c r="AV89" i="33"/>
  <c r="AV119" i="33"/>
  <c r="A119" i="33" s="1"/>
  <c r="AV32" i="33"/>
  <c r="AV112" i="34"/>
  <c r="A112" i="34" s="1"/>
  <c r="AV119" i="34"/>
  <c r="AV27" i="34"/>
  <c r="AV57" i="34"/>
  <c r="AV71" i="34"/>
  <c r="D71" i="34" s="1"/>
  <c r="AV115" i="34"/>
  <c r="AV80" i="34"/>
  <c r="D80" i="34" s="1"/>
  <c r="AV70" i="34"/>
  <c r="AV21" i="34"/>
  <c r="AV108" i="34"/>
  <c r="AV28" i="34"/>
  <c r="AV116" i="34"/>
  <c r="AV21" i="35"/>
  <c r="AV56" i="35"/>
  <c r="AV108" i="35"/>
  <c r="AV27" i="35"/>
  <c r="AV50" i="35"/>
  <c r="AV80" i="35"/>
  <c r="AV107" i="35"/>
  <c r="AV58" i="35"/>
  <c r="AV36" i="35"/>
  <c r="AV13" i="35"/>
  <c r="AV27" i="36"/>
  <c r="AV96" i="36"/>
  <c r="AV7" i="36"/>
  <c r="AV78" i="36"/>
  <c r="AV80" i="36"/>
  <c r="AV73" i="36"/>
  <c r="AV107" i="36"/>
  <c r="AV24" i="36"/>
  <c r="AV109" i="36"/>
  <c r="AV116" i="36"/>
  <c r="AV112" i="36"/>
  <c r="AV74" i="36"/>
  <c r="AV44" i="36"/>
  <c r="AV76" i="36"/>
  <c r="AV71" i="37"/>
  <c r="AV129" i="37"/>
  <c r="AV51" i="37"/>
  <c r="AV110" i="37"/>
  <c r="AV47" i="37"/>
  <c r="AV21" i="37"/>
  <c r="AV17" i="37"/>
  <c r="AV87" i="37"/>
  <c r="AV79" i="37"/>
  <c r="A79" i="37" s="1"/>
  <c r="AV81" i="37"/>
  <c r="AV92" i="37"/>
  <c r="AV113" i="37"/>
  <c r="AV54" i="37"/>
  <c r="AV52" i="37"/>
  <c r="AV2" i="37"/>
  <c r="AV45" i="37"/>
  <c r="AV50" i="37"/>
  <c r="AV77" i="37"/>
  <c r="AD114" i="46"/>
  <c r="AV109" i="39"/>
  <c r="AV38" i="39"/>
  <c r="AV63" i="39"/>
  <c r="AV83" i="39"/>
  <c r="AV107" i="39"/>
  <c r="AV87" i="39"/>
  <c r="AV26" i="41"/>
  <c r="AV75" i="41"/>
  <c r="AV84" i="41"/>
  <c r="A84" i="41" s="1"/>
  <c r="AV33" i="41"/>
  <c r="AV100" i="41"/>
  <c r="AV7" i="41"/>
  <c r="AM40" i="42" a="1"/>
  <c r="AM40" i="42" s="1"/>
  <c r="AM25" i="42" a="1"/>
  <c r="AM25" i="42" s="1"/>
  <c r="AM19" i="42" a="1"/>
  <c r="AM19" i="42" s="1"/>
  <c r="AM46" i="42" a="1"/>
  <c r="AM46" i="42" s="1"/>
  <c r="AM44" i="42" a="1"/>
  <c r="AM44" i="42" s="1"/>
  <c r="AM3" i="42" a="1"/>
  <c r="AM3" i="42" s="1"/>
  <c r="AN22" i="42" a="1"/>
  <c r="AN22" i="42" s="1"/>
  <c r="AN14" i="42" a="1"/>
  <c r="AN14" i="42" s="1"/>
  <c r="AN40" i="42" a="1"/>
  <c r="AN40" i="42" s="1"/>
  <c r="AN2" i="42" a="1"/>
  <c r="AN2" i="42" s="1"/>
  <c r="AN29" i="42" a="1"/>
  <c r="AN29" i="42" s="1"/>
  <c r="AM11" i="42" a="1"/>
  <c r="AM11" i="42" s="1"/>
  <c r="AM39" i="42" a="1"/>
  <c r="AM39" i="42" s="1"/>
  <c r="AM45" i="42" a="1"/>
  <c r="AM45" i="42" s="1"/>
  <c r="AM4" i="42" a="1"/>
  <c r="AM4" i="42" s="1"/>
  <c r="AM7" i="42" a="1"/>
  <c r="AM7" i="42" s="1"/>
  <c r="AM14" i="42" a="1"/>
  <c r="AM14" i="42" s="1"/>
  <c r="AN4" i="42" a="1"/>
  <c r="AN4" i="42" s="1"/>
  <c r="AN8" i="42" a="1"/>
  <c r="AN8" i="42" s="1"/>
  <c r="AN11" i="42" a="1"/>
  <c r="AN11" i="42" s="1"/>
  <c r="AN18" i="42" a="1"/>
  <c r="AN18" i="42" s="1"/>
  <c r="AM32" i="42" a="1"/>
  <c r="AM32" i="42" s="1"/>
  <c r="AM20" i="42" a="1"/>
  <c r="AM20" i="42" s="1"/>
  <c r="AM47" i="42" a="1"/>
  <c r="AM47" i="42" s="1"/>
  <c r="AM21" i="42" a="1"/>
  <c r="AM21" i="42" s="1"/>
  <c r="AM8" i="42" a="1"/>
  <c r="AM8" i="42" s="1"/>
  <c r="AM35" i="42" a="1"/>
  <c r="AM35" i="42" s="1"/>
  <c r="AN7" i="42" a="1"/>
  <c r="AN7" i="42" s="1"/>
  <c r="AN34" i="42" a="1"/>
  <c r="AN34" i="42" s="1"/>
  <c r="AN36" i="42" a="1"/>
  <c r="AN36" i="42" s="1"/>
  <c r="AN35" i="42" a="1"/>
  <c r="AN35" i="42" s="1"/>
  <c r="AN9" i="42" a="1"/>
  <c r="AN9" i="42" s="1"/>
  <c r="AV110" i="42"/>
  <c r="D110" i="42" s="1"/>
  <c r="AV31" i="42"/>
  <c r="AM10" i="42" a="1"/>
  <c r="AM10" i="42" s="1"/>
  <c r="AM16" i="42" a="1"/>
  <c r="AM16" i="42" s="1"/>
  <c r="AM33" i="42" a="1"/>
  <c r="AM33" i="42" s="1"/>
  <c r="AM27" i="42" a="1"/>
  <c r="AM27" i="42" s="1"/>
  <c r="AM34" i="42" a="1"/>
  <c r="AM34" i="42" s="1"/>
  <c r="AM29" i="42" a="1"/>
  <c r="AM29" i="42" s="1"/>
  <c r="AN10" i="42" a="1"/>
  <c r="AN10" i="42" s="1"/>
  <c r="AN24" i="42" a="1"/>
  <c r="AN24" i="42" s="1"/>
  <c r="AN13" i="42" a="1"/>
  <c r="AN13" i="42" s="1"/>
  <c r="AN38" i="42" a="1"/>
  <c r="AN38" i="42" s="1"/>
  <c r="AN21" i="42" a="1"/>
  <c r="AN21" i="42" s="1"/>
  <c r="AQ14" i="42" s="1"/>
  <c r="AM48" i="42" a="1"/>
  <c r="AM48" i="42" s="1"/>
  <c r="AM24" i="42" a="1"/>
  <c r="AM24" i="42" s="1"/>
  <c r="AP23" i="42" s="1"/>
  <c r="AM9" i="42" a="1"/>
  <c r="AM9" i="42" s="1"/>
  <c r="AM36" i="42" a="1"/>
  <c r="AM36" i="42" s="1"/>
  <c r="AM31" i="42" a="1"/>
  <c r="AM31" i="42" s="1"/>
  <c r="AM2" i="42" a="1"/>
  <c r="AM2" i="42" s="1"/>
  <c r="AN28" i="42" a="1"/>
  <c r="AN28" i="42" s="1"/>
  <c r="AN20" i="42" a="1"/>
  <c r="AN20" i="42" s="1"/>
  <c r="AQ12" i="42" s="1"/>
  <c r="AN12" i="42" a="1"/>
  <c r="AN12" i="42" s="1"/>
  <c r="AN15" i="42" a="1"/>
  <c r="AN15" i="42" s="1"/>
  <c r="AN37" i="42" a="1"/>
  <c r="AN37" i="42" s="1"/>
  <c r="AM37" i="42" a="1"/>
  <c r="AM37" i="42" s="1"/>
  <c r="AM6" i="42" a="1"/>
  <c r="AM6" i="42" s="1"/>
  <c r="AM43" i="42" a="1"/>
  <c r="AM43" i="42" s="1"/>
  <c r="AM28" i="42" a="1"/>
  <c r="AM28" i="42" s="1"/>
  <c r="AM15" i="42" a="1"/>
  <c r="AM15" i="42" s="1"/>
  <c r="AP7" i="42" s="1"/>
  <c r="AR7" i="42" s="1"/>
  <c r="AF7" i="42" s="1"/>
  <c r="AD7" i="42" s="1"/>
  <c r="AC7" i="42" s="1"/>
  <c r="AM22" i="42" a="1"/>
  <c r="AM22" i="42" s="1"/>
  <c r="AN17" i="42" a="1"/>
  <c r="AN17" i="42" s="1"/>
  <c r="AN31" i="42" a="1"/>
  <c r="AN31" i="42" s="1"/>
  <c r="AN27" i="42" a="1"/>
  <c r="AN27" i="42" s="1"/>
  <c r="AN39" i="42" a="1"/>
  <c r="AN39" i="42" s="1"/>
  <c r="AN26" i="42" a="1"/>
  <c r="AN26" i="42" s="1"/>
  <c r="AM13" i="42" a="1"/>
  <c r="AM13" i="42" s="1"/>
  <c r="AM30" i="42" a="1"/>
  <c r="AM30" i="42" s="1"/>
  <c r="AM42" i="42" a="1"/>
  <c r="AM42" i="42" s="1"/>
  <c r="AM5" i="42" a="1"/>
  <c r="AM5" i="42" s="1"/>
  <c r="AP19" i="42" s="1"/>
  <c r="AM38" i="42" a="1"/>
  <c r="AM38" i="42" s="1"/>
  <c r="AN33" i="42" a="1"/>
  <c r="AN33" i="42" s="1"/>
  <c r="AN32" i="42" a="1"/>
  <c r="AN32" i="42" s="1"/>
  <c r="AN23" i="42" a="1"/>
  <c r="AN23" i="42" s="1"/>
  <c r="AN25" i="42" a="1"/>
  <c r="AN25" i="42" s="1"/>
  <c r="AQ9" i="42" s="1"/>
  <c r="AS57" i="42" s="1"/>
  <c r="AF57" i="42" s="1"/>
  <c r="AD57" i="42" s="1"/>
  <c r="AC57" i="42" s="1"/>
  <c r="AD71" i="46"/>
  <c r="AV101" i="43"/>
  <c r="A101" i="43" s="1"/>
  <c r="AV52" i="43"/>
  <c r="AV14" i="43"/>
  <c r="AV38" i="43"/>
  <c r="AV78" i="43"/>
  <c r="AV5" i="43"/>
  <c r="AV117" i="43"/>
  <c r="AV74" i="43"/>
  <c r="AV65" i="44"/>
  <c r="AV7" i="44"/>
  <c r="AV5" i="44"/>
  <c r="AV71" i="44"/>
  <c r="AV56" i="44"/>
  <c r="AV23" i="44"/>
  <c r="AV122" i="44"/>
  <c r="A122" i="44" s="1"/>
  <c r="AV100" i="44"/>
  <c r="AQ22" i="46"/>
  <c r="AD22" i="46" s="1"/>
  <c r="AQ8" i="46"/>
  <c r="AQ16" i="46"/>
  <c r="AP14" i="46"/>
  <c r="AP22" i="46"/>
  <c r="AV82" i="46"/>
  <c r="AV35" i="46"/>
  <c r="AV38" i="46"/>
  <c r="AV69" i="46"/>
  <c r="AQ12" i="46"/>
  <c r="AQ4" i="46"/>
  <c r="AD52" i="46" s="1"/>
  <c r="AP13" i="46"/>
  <c r="AV78" i="46"/>
  <c r="AV18" i="46"/>
  <c r="AV113" i="46"/>
  <c r="A113" i="46" s="1"/>
  <c r="AV123" i="46"/>
  <c r="AV61" i="46"/>
  <c r="AV42" i="46"/>
  <c r="AQ6" i="46"/>
  <c r="AD54" i="46" s="1"/>
  <c r="AV64" i="46"/>
  <c r="AV95" i="46"/>
  <c r="AV26" i="46"/>
  <c r="AV59" i="46"/>
  <c r="AV79" i="46"/>
  <c r="AP5" i="46"/>
  <c r="AV10" i="46"/>
  <c r="AV118" i="46"/>
  <c r="AP21" i="46"/>
  <c r="AP19" i="46"/>
  <c r="AP2" i="46"/>
  <c r="AV30" i="46"/>
  <c r="AV57" i="46"/>
  <c r="AV104" i="45"/>
  <c r="AV86" i="45"/>
  <c r="AV50" i="45"/>
  <c r="AV100" i="45"/>
  <c r="AV80" i="45"/>
  <c r="A80" i="45" s="1"/>
  <c r="AV122" i="45"/>
  <c r="AV12" i="45"/>
  <c r="AV30" i="45"/>
  <c r="D85" i="33"/>
  <c r="AV90" i="46"/>
  <c r="AV115" i="46"/>
  <c r="AQ11" i="46"/>
  <c r="AQ3" i="46"/>
  <c r="AD51" i="46" s="1"/>
  <c r="AV46" i="46"/>
  <c r="AV43" i="46"/>
  <c r="AP23" i="46"/>
  <c r="AP16" i="46"/>
  <c r="AP24" i="46"/>
  <c r="AV5" i="46"/>
  <c r="AV15" i="46"/>
  <c r="AQ10" i="46"/>
  <c r="AP18" i="46"/>
  <c r="AV39" i="46"/>
  <c r="AV116" i="46"/>
  <c r="AV101" i="46"/>
  <c r="A101" i="46" s="1"/>
  <c r="AV17" i="46"/>
  <c r="AV67" i="46"/>
  <c r="D67" i="46" s="1"/>
  <c r="AW67" i="46" s="1"/>
  <c r="AQ17" i="46"/>
  <c r="AQ5" i="46"/>
  <c r="AV68" i="46"/>
  <c r="D68" i="46" s="1"/>
  <c r="AW68" i="46" s="1"/>
  <c r="AV45" i="46"/>
  <c r="AV52" i="46"/>
  <c r="AV53" i="46"/>
  <c r="AP25" i="46"/>
  <c r="AP4" i="46"/>
  <c r="AP8" i="46"/>
  <c r="AV4" i="46"/>
  <c r="AV63" i="46"/>
  <c r="AV23" i="46"/>
  <c r="AV129" i="46"/>
  <c r="AV124" i="46"/>
  <c r="AV70" i="46"/>
  <c r="AV3" i="46"/>
  <c r="AV33" i="46"/>
  <c r="AV103" i="46"/>
  <c r="AV71" i="46"/>
  <c r="AV106" i="46"/>
  <c r="AV93" i="46"/>
  <c r="AQ2" i="46"/>
  <c r="AQ14" i="46"/>
  <c r="AP3" i="46"/>
  <c r="AP9" i="46"/>
  <c r="AP11" i="46"/>
  <c r="AV25" i="46"/>
  <c r="AV76" i="46"/>
  <c r="AV65" i="46"/>
  <c r="AV75" i="46"/>
  <c r="AV125" i="46"/>
  <c r="AV126" i="46"/>
  <c r="AP6" i="46"/>
  <c r="AV54" i="46"/>
  <c r="AV117" i="46"/>
  <c r="AV16" i="46"/>
  <c r="AV122" i="46"/>
  <c r="AV81" i="46"/>
  <c r="AV40" i="46"/>
  <c r="AV108" i="46"/>
  <c r="AV94" i="46"/>
  <c r="AV56" i="46"/>
  <c r="AV7" i="46"/>
  <c r="AV114" i="46"/>
  <c r="AP20" i="46"/>
  <c r="AD86" i="48"/>
  <c r="AC86" i="48" s="1"/>
  <c r="D113" i="46"/>
  <c r="AW113" i="46" s="1"/>
  <c r="A110" i="42"/>
  <c r="AV66" i="47"/>
  <c r="A66" i="47" s="1"/>
  <c r="AV51" i="47"/>
  <c r="AV104" i="47"/>
  <c r="AV38" i="47"/>
  <c r="AV20" i="47"/>
  <c r="AV49" i="47"/>
  <c r="D101" i="43"/>
  <c r="AD104" i="48"/>
  <c r="AC104" i="48" s="1"/>
  <c r="D101" i="46"/>
  <c r="AW101" i="46" s="1"/>
  <c r="A82" i="28"/>
  <c r="BC82" i="28" s="1"/>
  <c r="AV119" i="48"/>
  <c r="A119" i="48" s="1"/>
  <c r="AV111" i="48"/>
  <c r="AV28" i="48"/>
  <c r="AV114" i="48"/>
  <c r="D114" i="48" s="1"/>
  <c r="AV35" i="48"/>
  <c r="AV90" i="48"/>
  <c r="AV101" i="48"/>
  <c r="AV29" i="48"/>
  <c r="AV58" i="48"/>
  <c r="AV82" i="48"/>
  <c r="AV122" i="48"/>
  <c r="AV74" i="48"/>
  <c r="AV99" i="48"/>
  <c r="AV2" i="48"/>
  <c r="AV20" i="48"/>
  <c r="AV123" i="48"/>
  <c r="AV118" i="48"/>
  <c r="AV32" i="48"/>
  <c r="AV47" i="48"/>
  <c r="AV107" i="48"/>
  <c r="D79" i="37"/>
  <c r="A71" i="34"/>
  <c r="AV98" i="48"/>
  <c r="AV10" i="48"/>
  <c r="AV110" i="48"/>
  <c r="AV80" i="48"/>
  <c r="AV41" i="48"/>
  <c r="AV68" i="48"/>
  <c r="AV65" i="48"/>
  <c r="AV87" i="48"/>
  <c r="AV36" i="48"/>
  <c r="AV50" i="48"/>
  <c r="AV103" i="48"/>
  <c r="AV18" i="48"/>
  <c r="AV23" i="48"/>
  <c r="AV96" i="48"/>
  <c r="D122" i="32"/>
  <c r="D121" i="33"/>
  <c r="D80" i="45"/>
  <c r="A104" i="31"/>
  <c r="D84" i="41"/>
  <c r="A67" i="46"/>
  <c r="A80" i="34"/>
  <c r="A68" i="46"/>
  <c r="D112" i="34"/>
  <c r="D66" i="47"/>
  <c r="D122" i="44"/>
  <c r="AN13" i="28" a="1"/>
  <c r="AN13" i="28" s="1"/>
  <c r="AN25" i="28" a="1"/>
  <c r="AN25" i="28" s="1"/>
  <c r="AN9" i="28" a="1"/>
  <c r="AN9" i="28" s="1"/>
  <c r="AN30" i="28" a="1"/>
  <c r="AN30" i="28" s="1"/>
  <c r="AN20" i="28" a="1"/>
  <c r="AN20" i="28" s="1"/>
  <c r="AN16" i="28" a="1"/>
  <c r="AN16" i="28" s="1"/>
  <c r="AN26" i="28" a="1"/>
  <c r="AN26" i="28" s="1"/>
  <c r="AN28" i="28" a="1"/>
  <c r="AN28" i="28" s="1"/>
  <c r="AN24" i="28" a="1"/>
  <c r="AN24" i="28" s="1"/>
  <c r="AN19" i="28" a="1"/>
  <c r="AN19" i="28" s="1"/>
  <c r="AN10" i="28" a="1"/>
  <c r="AN10" i="28" s="1"/>
  <c r="AN18" i="28" a="1"/>
  <c r="AN18" i="28" s="1"/>
  <c r="AN35" i="28" a="1"/>
  <c r="AN35" i="28" s="1"/>
  <c r="AN5" i="28" a="1"/>
  <c r="AN5" i="28" s="1"/>
  <c r="AN38" i="28" a="1"/>
  <c r="AN38" i="28" s="1"/>
  <c r="AN17" i="28" a="1"/>
  <c r="AN17" i="28" s="1"/>
  <c r="AN32" i="28" a="1"/>
  <c r="AN32" i="28" s="1"/>
  <c r="AN27" i="28" a="1"/>
  <c r="AN27" i="28" s="1"/>
  <c r="AN31" i="28" a="1"/>
  <c r="AN31" i="28" s="1"/>
  <c r="AN37" i="28" a="1"/>
  <c r="AN37" i="28" s="1"/>
  <c r="AN15" i="28" a="1"/>
  <c r="AN15" i="28" s="1"/>
  <c r="AN22" i="28" a="1"/>
  <c r="AN22" i="28" s="1"/>
  <c r="AN7" i="28" a="1"/>
  <c r="AN7" i="28" s="1"/>
  <c r="AN40" i="28" a="1"/>
  <c r="AN40" i="28" s="1"/>
  <c r="AN36" i="28" a="1"/>
  <c r="AN36" i="28" s="1"/>
  <c r="AN21" i="28" a="1"/>
  <c r="AN21" i="28" s="1"/>
  <c r="AN4" i="28" a="1"/>
  <c r="AN4" i="28" s="1"/>
  <c r="AN39" i="28" a="1"/>
  <c r="AN39" i="28" s="1"/>
  <c r="AN6" i="28" a="1"/>
  <c r="AN6" i="28" s="1"/>
  <c r="AN12" i="28" a="1"/>
  <c r="AN12" i="28" s="1"/>
  <c r="AN33" i="28" a="1"/>
  <c r="AN33" i="28" s="1"/>
  <c r="AN3" i="28" a="1"/>
  <c r="AN3" i="28" s="1"/>
  <c r="AN11" i="28" a="1"/>
  <c r="AN11" i="28" s="1"/>
  <c r="AQ3" i="28" s="1"/>
  <c r="AN14" i="28" a="1"/>
  <c r="AN14" i="28" s="1"/>
  <c r="AQ16" i="28" s="1"/>
  <c r="AS16" i="28" s="1"/>
  <c r="AF16" i="28" s="1"/>
  <c r="AD16" i="28" s="1"/>
  <c r="AC16" i="28" s="1"/>
  <c r="AN34" i="28" a="1"/>
  <c r="AN34" i="28" s="1"/>
  <c r="AN8" i="28" a="1"/>
  <c r="AN8" i="28" s="1"/>
  <c r="AN23" i="28" a="1"/>
  <c r="AN23" i="28" s="1"/>
  <c r="AN29" i="28" a="1"/>
  <c r="AN29" i="28" s="1"/>
  <c r="AN2" i="28" a="1"/>
  <c r="AN2" i="28" s="1"/>
  <c r="AN39" i="48" a="1"/>
  <c r="AN39" i="48" s="1"/>
  <c r="AN35" i="48" a="1"/>
  <c r="AN35" i="48" s="1"/>
  <c r="AN24" i="48" a="1"/>
  <c r="AN24" i="48" s="1"/>
  <c r="AN14" i="48" a="1"/>
  <c r="AN14" i="48" s="1"/>
  <c r="AN21" i="48" a="1"/>
  <c r="AN21" i="48" s="1"/>
  <c r="AN13" i="48" a="1"/>
  <c r="AN13" i="48" s="1"/>
  <c r="AN20" i="48" a="1"/>
  <c r="AN20" i="48" s="1"/>
  <c r="AN15" i="48" a="1"/>
  <c r="AN15" i="48" s="1"/>
  <c r="AN3" i="48" a="1"/>
  <c r="AN3" i="48" s="1"/>
  <c r="AN2" i="48" a="1"/>
  <c r="AN2" i="48" s="1"/>
  <c r="AN29" i="48" a="1"/>
  <c r="AN29" i="48" s="1"/>
  <c r="AN9" i="48" a="1"/>
  <c r="AN9" i="48" s="1"/>
  <c r="AN34" i="48" a="1"/>
  <c r="AN34" i="48" s="1"/>
  <c r="AN33" i="48" a="1"/>
  <c r="AN33" i="48" s="1"/>
  <c r="AN18" i="48" a="1"/>
  <c r="AN18" i="48" s="1"/>
  <c r="AN11" i="48" a="1"/>
  <c r="AN11" i="48" s="1"/>
  <c r="AN5" i="48" a="1"/>
  <c r="AN5" i="48" s="1"/>
  <c r="AN37" i="48" a="1"/>
  <c r="AN37" i="48" s="1"/>
  <c r="AN26" i="48" a="1"/>
  <c r="AN26" i="48" s="1"/>
  <c r="AN31" i="48" a="1"/>
  <c r="AN31" i="48" s="1"/>
  <c r="AN25" i="48" a="1"/>
  <c r="AN25" i="48" s="1"/>
  <c r="AN23" i="48" a="1"/>
  <c r="AN23" i="48" s="1"/>
  <c r="AN6" i="48" a="1"/>
  <c r="AN6" i="48" s="1"/>
  <c r="AN22" i="48" a="1"/>
  <c r="AN22" i="48" s="1"/>
  <c r="AN28" i="48" a="1"/>
  <c r="AN28" i="48" s="1"/>
  <c r="AN12" i="48" a="1"/>
  <c r="AN12" i="48" s="1"/>
  <c r="AN19" i="48" a="1"/>
  <c r="AN19" i="48" s="1"/>
  <c r="AQ14" i="48" s="1"/>
  <c r="AN27" i="48" a="1"/>
  <c r="AN27" i="48" s="1"/>
  <c r="AN10" i="48" a="1"/>
  <c r="AN10" i="48" s="1"/>
  <c r="AN17" i="48" a="1"/>
  <c r="AN17" i="48" s="1"/>
  <c r="AN4" i="48" a="1"/>
  <c r="AN4" i="48" s="1"/>
  <c r="AN40" i="48" a="1"/>
  <c r="AN40" i="48" s="1"/>
  <c r="AN16" i="48" a="1"/>
  <c r="AN16" i="48" s="1"/>
  <c r="AN8" i="48" a="1"/>
  <c r="AN8" i="48" s="1"/>
  <c r="AN7" i="48" a="1"/>
  <c r="AN7" i="48" s="1"/>
  <c r="AN38" i="48" a="1"/>
  <c r="AN38" i="48" s="1"/>
  <c r="AN36" i="48" a="1"/>
  <c r="AN36" i="48" s="1"/>
  <c r="AN30" i="48" a="1"/>
  <c r="AN30" i="48" s="1"/>
  <c r="AN32" i="48" a="1"/>
  <c r="AN32" i="48" s="1"/>
  <c r="AM21" i="38" a="1"/>
  <c r="AM21" i="38" s="1"/>
  <c r="AM11" i="38" a="1"/>
  <c r="AM11" i="38" s="1"/>
  <c r="AM31" i="38" a="1"/>
  <c r="AM31" i="38" s="1"/>
  <c r="AM8" i="38" a="1"/>
  <c r="AM8" i="38" s="1"/>
  <c r="AM15" i="38" a="1"/>
  <c r="AM15" i="38" s="1"/>
  <c r="AM5" i="38" a="1"/>
  <c r="AM5" i="38" s="1"/>
  <c r="AM13" i="38" a="1"/>
  <c r="AM13" i="38" s="1"/>
  <c r="AM22" i="38" a="1"/>
  <c r="AM22" i="38" s="1"/>
  <c r="AM41" i="38" a="1"/>
  <c r="AM41" i="38" s="1"/>
  <c r="AM32" i="38" a="1"/>
  <c r="AM32" i="38" s="1"/>
  <c r="AM49" i="38" a="1"/>
  <c r="AM49" i="38" s="1"/>
  <c r="AM36" i="38" a="1"/>
  <c r="AM36" i="38" s="1"/>
  <c r="AM19" i="38" a="1"/>
  <c r="AM19" i="38" s="1"/>
  <c r="AM25" i="38" a="1"/>
  <c r="AM25" i="38" s="1"/>
  <c r="AM3" i="38" a="1"/>
  <c r="AM3" i="38" s="1"/>
  <c r="AM18" i="38" a="1"/>
  <c r="AM18" i="38" s="1"/>
  <c r="AM33" i="38" a="1"/>
  <c r="AM33" i="38" s="1"/>
  <c r="AM42" i="38" a="1"/>
  <c r="AM42" i="38" s="1"/>
  <c r="AM6" i="38" a="1"/>
  <c r="AM6" i="38" s="1"/>
  <c r="AM24" i="38" a="1"/>
  <c r="AM24" i="38" s="1"/>
  <c r="AM28" i="38" a="1"/>
  <c r="AM28" i="38" s="1"/>
  <c r="AM44" i="38" a="1"/>
  <c r="AM44" i="38" s="1"/>
  <c r="AM29" i="38" a="1"/>
  <c r="AM29" i="38" s="1"/>
  <c r="AM47" i="38" a="1"/>
  <c r="AM47" i="38" s="1"/>
  <c r="AM14" i="38" a="1"/>
  <c r="AM14" i="38" s="1"/>
  <c r="AM34" i="38" a="1"/>
  <c r="AM34" i="38" s="1"/>
  <c r="AM16" i="38" a="1"/>
  <c r="AM16" i="38" s="1"/>
  <c r="AM10" i="38" a="1"/>
  <c r="AM10" i="38" s="1"/>
  <c r="AP15" i="38" s="1"/>
  <c r="AR39" i="38" s="1"/>
  <c r="AF39" i="38" s="1"/>
  <c r="AD39" i="38" s="1"/>
  <c r="AC39" i="38" s="1"/>
  <c r="AM38" i="38" a="1"/>
  <c r="AM38" i="38" s="1"/>
  <c r="AM30" i="38" a="1"/>
  <c r="AM30" i="38" s="1"/>
  <c r="AM48" i="38" a="1"/>
  <c r="AM48" i="38" s="1"/>
  <c r="AM23" i="38" a="1"/>
  <c r="AM23" i="38" s="1"/>
  <c r="AM43" i="38" a="1"/>
  <c r="AM43" i="38" s="1"/>
  <c r="AM37" i="38" a="1"/>
  <c r="AM37" i="38" s="1"/>
  <c r="AM45" i="38" a="1"/>
  <c r="AM45" i="38" s="1"/>
  <c r="AM40" i="38" a="1"/>
  <c r="AM40" i="38" s="1"/>
  <c r="AM7" i="38" a="1"/>
  <c r="AM7" i="38" s="1"/>
  <c r="AM46" i="38" a="1"/>
  <c r="AM46" i="38" s="1"/>
  <c r="AM9" i="38" a="1"/>
  <c r="AM9" i="38" s="1"/>
  <c r="AM39" i="38" a="1"/>
  <c r="AM39" i="38" s="1"/>
  <c r="AM2" i="38" a="1"/>
  <c r="AM2" i="38" s="1"/>
  <c r="AM20" i="38" a="1"/>
  <c r="AM20" i="38" s="1"/>
  <c r="AM35" i="38" a="1"/>
  <c r="AM35" i="38" s="1"/>
  <c r="AM27" i="38" a="1"/>
  <c r="AM27" i="38" s="1"/>
  <c r="AM4" i="38" a="1"/>
  <c r="AM4" i="38" s="1"/>
  <c r="AP2" i="38" s="1"/>
  <c r="AR2" i="38" s="1"/>
  <c r="AF2" i="38" s="1"/>
  <c r="AM12" i="38" a="1"/>
  <c r="AM12" i="38" s="1"/>
  <c r="AP17" i="38" s="1"/>
  <c r="AR41" i="38" s="1"/>
  <c r="AF41" i="38" s="1"/>
  <c r="AD41" i="38" s="1"/>
  <c r="AC41" i="38" s="1"/>
  <c r="AM26" i="38" a="1"/>
  <c r="AM26" i="38" s="1"/>
  <c r="AM17" i="38" a="1"/>
  <c r="AM17" i="38" s="1"/>
  <c r="AA45" i="46"/>
  <c r="Q45" i="46"/>
  <c r="BA45" i="46" s="1"/>
  <c r="P45" i="46"/>
  <c r="Y45" i="46"/>
  <c r="V45" i="46"/>
  <c r="AY45" i="46" s="1"/>
  <c r="BB45" i="46" s="1"/>
  <c r="W45" i="46"/>
  <c r="U45" i="46"/>
  <c r="Z45" i="46"/>
  <c r="AZ45" i="46" s="1"/>
  <c r="AU45" i="46"/>
  <c r="AV60" i="46" s="1"/>
  <c r="R45" i="46"/>
  <c r="S45" i="46"/>
  <c r="AB45" i="46"/>
  <c r="AE45" i="46" a="1"/>
  <c r="AE45" i="46" s="1"/>
  <c r="AD45" i="46" s="1"/>
  <c r="AN35" i="54" a="1"/>
  <c r="AN35" i="54" s="1"/>
  <c r="AN19" i="54" a="1"/>
  <c r="AN19" i="54" s="1"/>
  <c r="AN11" i="54" a="1"/>
  <c r="AN11" i="54" s="1"/>
  <c r="AN13" i="54" a="1"/>
  <c r="AN13" i="54" s="1"/>
  <c r="AN15" i="54" a="1"/>
  <c r="AN15" i="54" s="1"/>
  <c r="AN5" i="54" a="1"/>
  <c r="AN5" i="54" s="1"/>
  <c r="AN2" i="54" a="1"/>
  <c r="AN2" i="54" s="1"/>
  <c r="AN33" i="54" a="1"/>
  <c r="AN33" i="54" s="1"/>
  <c r="AN28" i="54" a="1"/>
  <c r="AN28" i="54" s="1"/>
  <c r="AN3" i="54" a="1"/>
  <c r="AN3" i="54" s="1"/>
  <c r="AN22" i="54" a="1"/>
  <c r="AN22" i="54" s="1"/>
  <c r="AN14" i="54" a="1"/>
  <c r="AN14" i="54" s="1"/>
  <c r="AN39" i="54" a="1"/>
  <c r="AN39" i="54" s="1"/>
  <c r="AN29" i="54" a="1"/>
  <c r="AN29" i="54" s="1"/>
  <c r="AN8" i="54" a="1"/>
  <c r="AN8" i="54" s="1"/>
  <c r="AN26" i="54" a="1"/>
  <c r="AN26" i="54" s="1"/>
  <c r="AN30" i="54" a="1"/>
  <c r="AN30" i="54" s="1"/>
  <c r="AN16" i="54" a="1"/>
  <c r="AN16" i="54" s="1"/>
  <c r="AN31" i="54" a="1"/>
  <c r="AN31" i="54" s="1"/>
  <c r="AN36" i="54" a="1"/>
  <c r="AN36" i="54" s="1"/>
  <c r="AN23" i="54" a="1"/>
  <c r="AN23" i="54" s="1"/>
  <c r="AN24" i="54" a="1"/>
  <c r="AN24" i="54" s="1"/>
  <c r="AN32" i="54" a="1"/>
  <c r="AN32" i="54" s="1"/>
  <c r="AN37" i="54" a="1"/>
  <c r="AN37" i="54" s="1"/>
  <c r="AN12" i="54" a="1"/>
  <c r="AN12" i="54" s="1"/>
  <c r="AN10" i="54" a="1"/>
  <c r="AN10" i="54" s="1"/>
  <c r="AN34" i="54" a="1"/>
  <c r="AN34" i="54" s="1"/>
  <c r="AN38" i="54" a="1"/>
  <c r="AN38" i="54" s="1"/>
  <c r="AN4" i="54" a="1"/>
  <c r="AN4" i="54" s="1"/>
  <c r="AN18" i="54" a="1"/>
  <c r="AN18" i="54" s="1"/>
  <c r="AN20" i="54" a="1"/>
  <c r="AN20" i="54" s="1"/>
  <c r="AQ16" i="54" s="1"/>
  <c r="AN17" i="54" a="1"/>
  <c r="AN17" i="54" s="1"/>
  <c r="AN9" i="54" a="1"/>
  <c r="AN9" i="54" s="1"/>
  <c r="AQ18" i="54" s="1"/>
  <c r="AS18" i="54" s="1"/>
  <c r="AF18" i="54" s="1"/>
  <c r="AD18" i="54" s="1"/>
  <c r="AC18" i="54" s="1"/>
  <c r="AN27" i="54" a="1"/>
  <c r="AN27" i="54" s="1"/>
  <c r="AN40" i="54" a="1"/>
  <c r="AN40" i="54" s="1"/>
  <c r="AN25" i="54" a="1"/>
  <c r="AN25" i="54" s="1"/>
  <c r="AN6" i="54" a="1"/>
  <c r="AN6" i="54" s="1"/>
  <c r="AN21" i="54" a="1"/>
  <c r="AN21" i="54" s="1"/>
  <c r="AN7" i="54" a="1"/>
  <c r="AN7" i="54" s="1"/>
  <c r="AQ21" i="54" s="1"/>
  <c r="AS21" i="54" s="1"/>
  <c r="AF21" i="54" s="1"/>
  <c r="AD21" i="54" s="1"/>
  <c r="AC21" i="54" s="1"/>
  <c r="AN13" i="37" a="1"/>
  <c r="AN13" i="37" s="1"/>
  <c r="AN26" i="37" a="1"/>
  <c r="AN26" i="37" s="1"/>
  <c r="AN11" i="37" a="1"/>
  <c r="AN11" i="37" s="1"/>
  <c r="AN33" i="37" a="1"/>
  <c r="AN33" i="37" s="1"/>
  <c r="AN30" i="37" a="1"/>
  <c r="AN30" i="37" s="1"/>
  <c r="AN22" i="37" a="1"/>
  <c r="AN22" i="37" s="1"/>
  <c r="AN5" i="37" a="1"/>
  <c r="AN5" i="37" s="1"/>
  <c r="AN2" i="37" a="1"/>
  <c r="AN2" i="37" s="1"/>
  <c r="AN39" i="37" a="1"/>
  <c r="AN39" i="37" s="1"/>
  <c r="AN19" i="37" a="1"/>
  <c r="AN19" i="37" s="1"/>
  <c r="AN10" i="37" a="1"/>
  <c r="AN10" i="37" s="1"/>
  <c r="AN15" i="37" a="1"/>
  <c r="AN15" i="37" s="1"/>
  <c r="AN25" i="37" a="1"/>
  <c r="AN25" i="37" s="1"/>
  <c r="AN37" i="37" a="1"/>
  <c r="AN37" i="37" s="1"/>
  <c r="AN21" i="37" a="1"/>
  <c r="AN21" i="37" s="1"/>
  <c r="AN9" i="37" a="1"/>
  <c r="AN9" i="37" s="1"/>
  <c r="AN18" i="37" a="1"/>
  <c r="AN18" i="37" s="1"/>
  <c r="AN34" i="37" a="1"/>
  <c r="AN34" i="37" s="1"/>
  <c r="AN36" i="37" a="1"/>
  <c r="AN36" i="37" s="1"/>
  <c r="AN27" i="37" a="1"/>
  <c r="AN27" i="37" s="1"/>
  <c r="AN32" i="37" a="1"/>
  <c r="AN32" i="37" s="1"/>
  <c r="AN29" i="37" a="1"/>
  <c r="AN29" i="37" s="1"/>
  <c r="AN38" i="37" a="1"/>
  <c r="AN38" i="37" s="1"/>
  <c r="AN40" i="37" a="1"/>
  <c r="AN40" i="37" s="1"/>
  <c r="AN28" i="37" a="1"/>
  <c r="AN28" i="37" s="1"/>
  <c r="AN17" i="37" a="1"/>
  <c r="AN17" i="37" s="1"/>
  <c r="AN24" i="37" a="1"/>
  <c r="AN24" i="37" s="1"/>
  <c r="AN6" i="37" a="1"/>
  <c r="AN6" i="37" s="1"/>
  <c r="AN35" i="37" a="1"/>
  <c r="AN35" i="37" s="1"/>
  <c r="AN31" i="37" a="1"/>
  <c r="AN31" i="37" s="1"/>
  <c r="AN20" i="37" a="1"/>
  <c r="AN20" i="37" s="1"/>
  <c r="AN3" i="37" a="1"/>
  <c r="AN3" i="37" s="1"/>
  <c r="AN12" i="37" a="1"/>
  <c r="AN12" i="37" s="1"/>
  <c r="AN4" i="37" a="1"/>
  <c r="AN4" i="37" s="1"/>
  <c r="AN8" i="37" a="1"/>
  <c r="AN8" i="37" s="1"/>
  <c r="AN7" i="37" a="1"/>
  <c r="AN7" i="37" s="1"/>
  <c r="AN16" i="37" a="1"/>
  <c r="AN16" i="37" s="1"/>
  <c r="AN23" i="37" a="1"/>
  <c r="AN23" i="37" s="1"/>
  <c r="AN14" i="37" a="1"/>
  <c r="AN14" i="37" s="1"/>
  <c r="AM39" i="43" a="1"/>
  <c r="AM39" i="43" s="1"/>
  <c r="AM10" i="43" a="1"/>
  <c r="AM10" i="43" s="1"/>
  <c r="AM7" i="43" a="1"/>
  <c r="AM7" i="43" s="1"/>
  <c r="AM40" i="43" a="1"/>
  <c r="AM40" i="43" s="1"/>
  <c r="AM43" i="43" a="1"/>
  <c r="AM43" i="43" s="1"/>
  <c r="AM16" i="43" a="1"/>
  <c r="AM16" i="43" s="1"/>
  <c r="AM38" i="55" a="1"/>
  <c r="AM38" i="55" s="1"/>
  <c r="AM42" i="55" a="1"/>
  <c r="AM42" i="55" s="1"/>
  <c r="AM44" i="55" a="1"/>
  <c r="AM44" i="55" s="1"/>
  <c r="AM49" i="55" a="1"/>
  <c r="AM49" i="55" s="1"/>
  <c r="AM31" i="55" a="1"/>
  <c r="AM31" i="55" s="1"/>
  <c r="AM10" i="55" a="1"/>
  <c r="AM10" i="55" s="1"/>
  <c r="AM15" i="55" a="1"/>
  <c r="AM15" i="55" s="1"/>
  <c r="AM20" i="55" a="1"/>
  <c r="AM20" i="55" s="1"/>
  <c r="AM19" i="55" a="1"/>
  <c r="AM19" i="55" s="1"/>
  <c r="AM16" i="55" a="1"/>
  <c r="AM16" i="55" s="1"/>
  <c r="AM13" i="55" a="1"/>
  <c r="AM13" i="55" s="1"/>
  <c r="AM14" i="55" a="1"/>
  <c r="AM14" i="55" s="1"/>
  <c r="AM36" i="55" a="1"/>
  <c r="AM36" i="55" s="1"/>
  <c r="AM39" i="55" a="1"/>
  <c r="AM39" i="55" s="1"/>
  <c r="AM41" i="55" a="1"/>
  <c r="AM41" i="55" s="1"/>
  <c r="AM46" i="55" a="1"/>
  <c r="AM46" i="55" s="1"/>
  <c r="AM30" i="55" a="1"/>
  <c r="AM30" i="55" s="1"/>
  <c r="AM28" i="55" a="1"/>
  <c r="AM28" i="55" s="1"/>
  <c r="AM2" i="55" a="1"/>
  <c r="AM2" i="55" s="1"/>
  <c r="AM17" i="55" a="1"/>
  <c r="AM17" i="55" s="1"/>
  <c r="AM11" i="55" a="1"/>
  <c r="AM11" i="55" s="1"/>
  <c r="AM48" i="55" a="1"/>
  <c r="AM48" i="55" s="1"/>
  <c r="AM8" i="55" a="1"/>
  <c r="AM8" i="55" s="1"/>
  <c r="AM3" i="55" a="1"/>
  <c r="AM3" i="55" s="1"/>
  <c r="AM40" i="55" a="1"/>
  <c r="AM40" i="55" s="1"/>
  <c r="AM34" i="55" a="1"/>
  <c r="AM34" i="55" s="1"/>
  <c r="AM35" i="55" a="1"/>
  <c r="AM35" i="55" s="1"/>
  <c r="AM47" i="55" a="1"/>
  <c r="AM47" i="55" s="1"/>
  <c r="AM33" i="55" a="1"/>
  <c r="AM33" i="55" s="1"/>
  <c r="AM29" i="55" a="1"/>
  <c r="AM29" i="55" s="1"/>
  <c r="AM21" i="55" a="1"/>
  <c r="AM21" i="55" s="1"/>
  <c r="AM12" i="55" a="1"/>
  <c r="AM12" i="55" s="1"/>
  <c r="AM4" i="55" a="1"/>
  <c r="AM4" i="55" s="1"/>
  <c r="AM6" i="55" a="1"/>
  <c r="AM6" i="55" s="1"/>
  <c r="AM27" i="55" a="1"/>
  <c r="AM27" i="55" s="1"/>
  <c r="AM9" i="55" a="1"/>
  <c r="AM9" i="55" s="1"/>
  <c r="AM7" i="55" a="1"/>
  <c r="AM7" i="55" s="1"/>
  <c r="AM45" i="55" a="1"/>
  <c r="AM45" i="55" s="1"/>
  <c r="AM22" i="55" a="1"/>
  <c r="AM22" i="55" s="1"/>
  <c r="AM25" i="55" a="1"/>
  <c r="AM25" i="55" s="1"/>
  <c r="AM23" i="55" a="1"/>
  <c r="AM23" i="55" s="1"/>
  <c r="AM26" i="55" a="1"/>
  <c r="AM26" i="55" s="1"/>
  <c r="AM24" i="55" a="1"/>
  <c r="AM24" i="55" s="1"/>
  <c r="AP2" i="55" s="1"/>
  <c r="AR26" i="55" s="1"/>
  <c r="AF26" i="55" s="1"/>
  <c r="AD26" i="55" s="1"/>
  <c r="AC26" i="55" s="1"/>
  <c r="AM5" i="55" a="1"/>
  <c r="AM5" i="55" s="1"/>
  <c r="AP16" i="55" s="1"/>
  <c r="AR64" i="55" s="1"/>
  <c r="AF64" i="55" s="1"/>
  <c r="AD64" i="55" s="1"/>
  <c r="AC64" i="55" s="1"/>
  <c r="AM18" i="55" a="1"/>
  <c r="AM18" i="55" s="1"/>
  <c r="AP23" i="55" s="1"/>
  <c r="AM43" i="55" a="1"/>
  <c r="AM43" i="55" s="1"/>
  <c r="AM37" i="55" a="1"/>
  <c r="AM37" i="55" s="1"/>
  <c r="AM32" i="55" a="1"/>
  <c r="AM32" i="55" s="1"/>
  <c r="AM41" i="49" a="1"/>
  <c r="AM41" i="49" s="1"/>
  <c r="AM39" i="49" a="1"/>
  <c r="AM39" i="49" s="1"/>
  <c r="AM27" i="49" a="1"/>
  <c r="AM27" i="49" s="1"/>
  <c r="AM43" i="49" a="1"/>
  <c r="AM43" i="49" s="1"/>
  <c r="AM11" i="49" a="1"/>
  <c r="AM11" i="49" s="1"/>
  <c r="AM16" i="49" a="1"/>
  <c r="AM16" i="49" s="1"/>
  <c r="AM4" i="49" a="1"/>
  <c r="AM4" i="49" s="1"/>
  <c r="AM6" i="49" a="1"/>
  <c r="AM6" i="49" s="1"/>
  <c r="AM20" i="49" a="1"/>
  <c r="AM20" i="49" s="1"/>
  <c r="AM3" i="49" a="1"/>
  <c r="AM3" i="49" s="1"/>
  <c r="AM2" i="49" a="1"/>
  <c r="AM2" i="49" s="1"/>
  <c r="AP25" i="49" s="1"/>
  <c r="AM10" i="49" a="1"/>
  <c r="AM10" i="49" s="1"/>
  <c r="AM37" i="49" a="1"/>
  <c r="AM37" i="49" s="1"/>
  <c r="AM47" i="49" a="1"/>
  <c r="AM47" i="49" s="1"/>
  <c r="AM23" i="49" a="1"/>
  <c r="AM23" i="49" s="1"/>
  <c r="AM38" i="49" a="1"/>
  <c r="AM38" i="49" s="1"/>
  <c r="AM42" i="49" a="1"/>
  <c r="AM42" i="49" s="1"/>
  <c r="AM9" i="49" a="1"/>
  <c r="AM9" i="49" s="1"/>
  <c r="AM40" i="49" a="1"/>
  <c r="AM40" i="49" s="1"/>
  <c r="AM26" i="49" a="1"/>
  <c r="AM26" i="49" s="1"/>
  <c r="AM19" i="49" a="1"/>
  <c r="AM19" i="49" s="1"/>
  <c r="AM25" i="49" a="1"/>
  <c r="AM25" i="49" s="1"/>
  <c r="AM28" i="49" a="1"/>
  <c r="AM28" i="49" s="1"/>
  <c r="AM8" i="49" a="1"/>
  <c r="AM8" i="49" s="1"/>
  <c r="AM48" i="49" a="1"/>
  <c r="AM48" i="49" s="1"/>
  <c r="AM17" i="49" a="1"/>
  <c r="AM17" i="49" s="1"/>
  <c r="AM29" i="49" a="1"/>
  <c r="AM29" i="49" s="1"/>
  <c r="AM22" i="49" a="1"/>
  <c r="AM22" i="49" s="1"/>
  <c r="AM36" i="49" a="1"/>
  <c r="AM36" i="49" s="1"/>
  <c r="AM21" i="49" a="1"/>
  <c r="AM21" i="49" s="1"/>
  <c r="AM44" i="49" a="1"/>
  <c r="AM44" i="49" s="1"/>
  <c r="AM46" i="49" a="1"/>
  <c r="AM46" i="49" s="1"/>
  <c r="AM12" i="49" a="1"/>
  <c r="AM12" i="49" s="1"/>
  <c r="AP12" i="49" s="1"/>
  <c r="AR60" i="49" s="1"/>
  <c r="AF60" i="49" s="1"/>
  <c r="AD60" i="49" s="1"/>
  <c r="AC60" i="49" s="1"/>
  <c r="AM30" i="49" a="1"/>
  <c r="AM30" i="49" s="1"/>
  <c r="AM13" i="49" a="1"/>
  <c r="AM13" i="49" s="1"/>
  <c r="AP20" i="49" s="1"/>
  <c r="AM24" i="49" a="1"/>
  <c r="AM24" i="49" s="1"/>
  <c r="AP14" i="49" s="1"/>
  <c r="AR62" i="49" s="1"/>
  <c r="AF62" i="49" s="1"/>
  <c r="AD62" i="49" s="1"/>
  <c r="AC62" i="49" s="1"/>
  <c r="AM14" i="49" a="1"/>
  <c r="AM14" i="49" s="1"/>
  <c r="AM7" i="49" a="1"/>
  <c r="AM7" i="49" s="1"/>
  <c r="AM15" i="49" a="1"/>
  <c r="AM15" i="49" s="1"/>
  <c r="AM32" i="49" a="1"/>
  <c r="AM32" i="49" s="1"/>
  <c r="AM35" i="49" a="1"/>
  <c r="AM35" i="49" s="1"/>
  <c r="AM34" i="49" a="1"/>
  <c r="AM34" i="49" s="1"/>
  <c r="AM49" i="49" a="1"/>
  <c r="AM49" i="49" s="1"/>
  <c r="AM45" i="49" a="1"/>
  <c r="AM45" i="49" s="1"/>
  <c r="AM31" i="49" a="1"/>
  <c r="AM31" i="49" s="1"/>
  <c r="AM18" i="49" a="1"/>
  <c r="AM18" i="49" s="1"/>
  <c r="AP8" i="49" s="1"/>
  <c r="AR32" i="49" s="1"/>
  <c r="AF32" i="49" s="1"/>
  <c r="AD32" i="49" s="1"/>
  <c r="AC32" i="49" s="1"/>
  <c r="AM33" i="49" a="1"/>
  <c r="AM33" i="49" s="1"/>
  <c r="AM5" i="49" a="1"/>
  <c r="AM5" i="49" s="1"/>
  <c r="AM6" i="43" a="1"/>
  <c r="AM6" i="43" s="1"/>
  <c r="AM33" i="43" a="1"/>
  <c r="AM33" i="43" s="1"/>
  <c r="AM37" i="43" a="1"/>
  <c r="AM37" i="43" s="1"/>
  <c r="AM23" i="43" a="1"/>
  <c r="AM23" i="43" s="1"/>
  <c r="AM17" i="43" a="1"/>
  <c r="AM17" i="43" s="1"/>
  <c r="AM19" i="43" a="1"/>
  <c r="AM19" i="43" s="1"/>
  <c r="AM44" i="33" a="1"/>
  <c r="AM44" i="33" s="1"/>
  <c r="AM47" i="33" a="1"/>
  <c r="AM47" i="33" s="1"/>
  <c r="AM27" i="33" a="1"/>
  <c r="AM27" i="33" s="1"/>
  <c r="AM17" i="33" a="1"/>
  <c r="AM17" i="33" s="1"/>
  <c r="AM18" i="33" a="1"/>
  <c r="AM18" i="33" s="1"/>
  <c r="AM26" i="33" a="1"/>
  <c r="AM26" i="33" s="1"/>
  <c r="AM42" i="33" a="1"/>
  <c r="AM42" i="33" s="1"/>
  <c r="AM48" i="33" a="1"/>
  <c r="AM48" i="33" s="1"/>
  <c r="AM6" i="33" a="1"/>
  <c r="AM6" i="33" s="1"/>
  <c r="AM25" i="33" a="1"/>
  <c r="AM25" i="33" s="1"/>
  <c r="AM4" i="33" a="1"/>
  <c r="AM4" i="33" s="1"/>
  <c r="AM34" i="33" a="1"/>
  <c r="AM34" i="33" s="1"/>
  <c r="AM5" i="33" a="1"/>
  <c r="AM5" i="33" s="1"/>
  <c r="AM15" i="33" a="1"/>
  <c r="AM15" i="33" s="1"/>
  <c r="AM9" i="33" a="1"/>
  <c r="AM9" i="33" s="1"/>
  <c r="AM38" i="33" a="1"/>
  <c r="AM38" i="33" s="1"/>
  <c r="AM45" i="33" a="1"/>
  <c r="AM45" i="33" s="1"/>
  <c r="AM8" i="33" a="1"/>
  <c r="AM8" i="33" s="1"/>
  <c r="AM7" i="33" a="1"/>
  <c r="AM7" i="33" s="1"/>
  <c r="AM31" i="33" a="1"/>
  <c r="AM31" i="33" s="1"/>
  <c r="AM21" i="33" a="1"/>
  <c r="AM21" i="33" s="1"/>
  <c r="AM46" i="33" a="1"/>
  <c r="AM46" i="33" s="1"/>
  <c r="AM35" i="33" a="1"/>
  <c r="AM35" i="33" s="1"/>
  <c r="AM19" i="33" a="1"/>
  <c r="AM19" i="33" s="1"/>
  <c r="AM32" i="33" a="1"/>
  <c r="AM32" i="33" s="1"/>
  <c r="AM13" i="33" a="1"/>
  <c r="AM13" i="33" s="1"/>
  <c r="AM11" i="33" a="1"/>
  <c r="AM11" i="33" s="1"/>
  <c r="AM36" i="33" a="1"/>
  <c r="AM36" i="33" s="1"/>
  <c r="AM23" i="33" a="1"/>
  <c r="AM23" i="33" s="1"/>
  <c r="AM3" i="33" a="1"/>
  <c r="AM3" i="33" s="1"/>
  <c r="AM24" i="33" a="1"/>
  <c r="AM24" i="33" s="1"/>
  <c r="AM40" i="33" a="1"/>
  <c r="AM40" i="33" s="1"/>
  <c r="AM29" i="33" a="1"/>
  <c r="AM29" i="33" s="1"/>
  <c r="AM37" i="33" a="1"/>
  <c r="AM37" i="33" s="1"/>
  <c r="AM30" i="33" a="1"/>
  <c r="AM30" i="33" s="1"/>
  <c r="AM2" i="33" a="1"/>
  <c r="AM2" i="33" s="1"/>
  <c r="AM10" i="33" a="1"/>
  <c r="AM10" i="33" s="1"/>
  <c r="AM43" i="33" a="1"/>
  <c r="AM43" i="33" s="1"/>
  <c r="AM41" i="33" a="1"/>
  <c r="AM41" i="33" s="1"/>
  <c r="AM22" i="33" a="1"/>
  <c r="AM22" i="33" s="1"/>
  <c r="AM39" i="33" a="1"/>
  <c r="AM39" i="33" s="1"/>
  <c r="AM49" i="33" a="1"/>
  <c r="AM49" i="33" s="1"/>
  <c r="AM14" i="33" a="1"/>
  <c r="AM14" i="33" s="1"/>
  <c r="AM20" i="33" a="1"/>
  <c r="AM20" i="33" s="1"/>
  <c r="AM12" i="33" a="1"/>
  <c r="AM12" i="33" s="1"/>
  <c r="AP19" i="33" s="1"/>
  <c r="AM33" i="33" a="1"/>
  <c r="AM33" i="33" s="1"/>
  <c r="AM16" i="33" a="1"/>
  <c r="AM16" i="33" s="1"/>
  <c r="AP23" i="33" s="1"/>
  <c r="AM28" i="33" a="1"/>
  <c r="AM28" i="33" s="1"/>
  <c r="AM32" i="57" a="1"/>
  <c r="AM32" i="57" s="1"/>
  <c r="AM33" i="57" a="1"/>
  <c r="AM33" i="57" s="1"/>
  <c r="AM18" i="57" a="1"/>
  <c r="AM18" i="57" s="1"/>
  <c r="AM14" i="57" a="1"/>
  <c r="AM14" i="57" s="1"/>
  <c r="AM5" i="57" a="1"/>
  <c r="AM5" i="57" s="1"/>
  <c r="AM35" i="57" a="1"/>
  <c r="AM35" i="57" s="1"/>
  <c r="AM45" i="57" a="1"/>
  <c r="AM45" i="57" s="1"/>
  <c r="AM31" i="57" a="1"/>
  <c r="AM31" i="57" s="1"/>
  <c r="AM15" i="57" a="1"/>
  <c r="AM15" i="57" s="1"/>
  <c r="AM42" i="57" a="1"/>
  <c r="AM42" i="57" s="1"/>
  <c r="AM8" i="57" a="1"/>
  <c r="AM8" i="57" s="1"/>
  <c r="AM19" i="57" a="1"/>
  <c r="AM19" i="57" s="1"/>
  <c r="AM34" i="57" a="1"/>
  <c r="AM34" i="57" s="1"/>
  <c r="AM26" i="57" a="1"/>
  <c r="AM26" i="57" s="1"/>
  <c r="AM25" i="57" a="1"/>
  <c r="AM25" i="57" s="1"/>
  <c r="AM7" i="57" a="1"/>
  <c r="AM7" i="57" s="1"/>
  <c r="AM41" i="57" a="1"/>
  <c r="AM41" i="57" s="1"/>
  <c r="AM27" i="57" a="1"/>
  <c r="AM27" i="57" s="1"/>
  <c r="AM3" i="57" a="1"/>
  <c r="AM3" i="57" s="1"/>
  <c r="AM39" i="57" a="1"/>
  <c r="AM39" i="57" s="1"/>
  <c r="AM38" i="57" a="1"/>
  <c r="AM38" i="57" s="1"/>
  <c r="AM49" i="57" a="1"/>
  <c r="AM49" i="57" s="1"/>
  <c r="AM16" i="57" a="1"/>
  <c r="AM16" i="57" s="1"/>
  <c r="AM46" i="57" a="1"/>
  <c r="AM46" i="57" s="1"/>
  <c r="AM4" i="57" a="1"/>
  <c r="AM4" i="57" s="1"/>
  <c r="AM22" i="57" a="1"/>
  <c r="AM22" i="57" s="1"/>
  <c r="AM13" i="57" a="1"/>
  <c r="AM13" i="57" s="1"/>
  <c r="AM36" i="57" a="1"/>
  <c r="AM36" i="57" s="1"/>
  <c r="AM24" i="57" a="1"/>
  <c r="AM24" i="57" s="1"/>
  <c r="AM10" i="57" a="1"/>
  <c r="AM10" i="57" s="1"/>
  <c r="AM23" i="57" a="1"/>
  <c r="AM23" i="57" s="1"/>
  <c r="AM6" i="57" a="1"/>
  <c r="AM6" i="57" s="1"/>
  <c r="AM40" i="57" a="1"/>
  <c r="AM40" i="57" s="1"/>
  <c r="AM44" i="57" a="1"/>
  <c r="AM44" i="57" s="1"/>
  <c r="AM9" i="57" a="1"/>
  <c r="AM9" i="57" s="1"/>
  <c r="AM37" i="57" a="1"/>
  <c r="AM37" i="57" s="1"/>
  <c r="AM12" i="57" a="1"/>
  <c r="AM12" i="57" s="1"/>
  <c r="AP10" i="57" s="1"/>
  <c r="AR58" i="57" s="1"/>
  <c r="AF58" i="57" s="1"/>
  <c r="AD58" i="57" s="1"/>
  <c r="AC58" i="57" s="1"/>
  <c r="AM17" i="57" a="1"/>
  <c r="AM17" i="57" s="1"/>
  <c r="AM29" i="57" a="1"/>
  <c r="AM29" i="57" s="1"/>
  <c r="AM30" i="57" a="1"/>
  <c r="AM30" i="57" s="1"/>
  <c r="AM11" i="57" a="1"/>
  <c r="AM11" i="57" s="1"/>
  <c r="AM47" i="57" a="1"/>
  <c r="AM47" i="57" s="1"/>
  <c r="AM43" i="57" a="1"/>
  <c r="AM43" i="57" s="1"/>
  <c r="AM28" i="57" a="1"/>
  <c r="AM28" i="57" s="1"/>
  <c r="AM48" i="57" a="1"/>
  <c r="AM48" i="57" s="1"/>
  <c r="AM2" i="57" a="1"/>
  <c r="AM2" i="57" s="1"/>
  <c r="AP24" i="57" s="1"/>
  <c r="AM21" i="57" a="1"/>
  <c r="AM21" i="57" s="1"/>
  <c r="AM20" i="57" a="1"/>
  <c r="AM20" i="57" s="1"/>
  <c r="AN38" i="38" a="1"/>
  <c r="AN38" i="38" s="1"/>
  <c r="AN26" i="38" a="1"/>
  <c r="AN26" i="38" s="1"/>
  <c r="AN28" i="38" a="1"/>
  <c r="AN28" i="38" s="1"/>
  <c r="AN40" i="38" a="1"/>
  <c r="AN40" i="38" s="1"/>
  <c r="AN20" i="38" a="1"/>
  <c r="AN20" i="38" s="1"/>
  <c r="AN4" i="38" a="1"/>
  <c r="AN4" i="38" s="1"/>
  <c r="AN3" i="38" a="1"/>
  <c r="AN3" i="38" s="1"/>
  <c r="AN14" i="38" a="1"/>
  <c r="AN14" i="38" s="1"/>
  <c r="AN19" i="38" a="1"/>
  <c r="AN19" i="38" s="1"/>
  <c r="AN25" i="38" a="1"/>
  <c r="AN25" i="38" s="1"/>
  <c r="AN7" i="38" a="1"/>
  <c r="AN7" i="38" s="1"/>
  <c r="AN31" i="38" a="1"/>
  <c r="AN31" i="38" s="1"/>
  <c r="AN39" i="38" a="1"/>
  <c r="AN39" i="38" s="1"/>
  <c r="AN16" i="38" a="1"/>
  <c r="AN16" i="38" s="1"/>
  <c r="AN32" i="38" a="1"/>
  <c r="AN32" i="38" s="1"/>
  <c r="AN34" i="38" a="1"/>
  <c r="AN34" i="38" s="1"/>
  <c r="AN27" i="38" a="1"/>
  <c r="AN27" i="38" s="1"/>
  <c r="AN37" i="38" a="1"/>
  <c r="AN37" i="38" s="1"/>
  <c r="AN12" i="38" a="1"/>
  <c r="AN12" i="38" s="1"/>
  <c r="AN6" i="38" a="1"/>
  <c r="AN6" i="38" s="1"/>
  <c r="AN2" i="38" a="1"/>
  <c r="AN2" i="38" s="1"/>
  <c r="AN11" i="38" a="1"/>
  <c r="AN11" i="38" s="1"/>
  <c r="AN15" i="38" a="1"/>
  <c r="AN15" i="38" s="1"/>
  <c r="AN21" i="38" a="1"/>
  <c r="AN21" i="38" s="1"/>
  <c r="AN30" i="38" a="1"/>
  <c r="AN30" i="38" s="1"/>
  <c r="AN36" i="38" a="1"/>
  <c r="AN36" i="38" s="1"/>
  <c r="AN13" i="38" a="1"/>
  <c r="AN13" i="38" s="1"/>
  <c r="AN33" i="38" a="1"/>
  <c r="AN33" i="38" s="1"/>
  <c r="AN10" i="38" a="1"/>
  <c r="AN10" i="38" s="1"/>
  <c r="AN35" i="38" a="1"/>
  <c r="AN35" i="38" s="1"/>
  <c r="AN17" i="38" a="1"/>
  <c r="AN17" i="38" s="1"/>
  <c r="AN9" i="38" a="1"/>
  <c r="AN9" i="38" s="1"/>
  <c r="AN22" i="38" a="1"/>
  <c r="AN22" i="38" s="1"/>
  <c r="AN8" i="38" a="1"/>
  <c r="AN8" i="38" s="1"/>
  <c r="AN5" i="38" a="1"/>
  <c r="AN5" i="38" s="1"/>
  <c r="AN24" i="38" a="1"/>
  <c r="AN24" i="38" s="1"/>
  <c r="AN29" i="38" a="1"/>
  <c r="AN29" i="38" s="1"/>
  <c r="AN23" i="38" a="1"/>
  <c r="AN23" i="38" s="1"/>
  <c r="AQ25" i="38" s="1"/>
  <c r="AS25" i="38" s="1"/>
  <c r="AF25" i="38" s="1"/>
  <c r="AD25" i="38" s="1"/>
  <c r="AC25" i="38" s="1"/>
  <c r="AN18" i="38" a="1"/>
  <c r="AN18" i="38" s="1"/>
  <c r="AM30" i="52" a="1"/>
  <c r="AM30" i="52" s="1"/>
  <c r="AM46" i="52" a="1"/>
  <c r="AM46" i="52" s="1"/>
  <c r="AM39" i="50" a="1"/>
  <c r="AM39" i="50" s="1"/>
  <c r="AM46" i="50" a="1"/>
  <c r="AM46" i="50" s="1"/>
  <c r="AM44" i="50" a="1"/>
  <c r="AM44" i="50" s="1"/>
  <c r="AM36" i="50" a="1"/>
  <c r="AM36" i="50" s="1"/>
  <c r="AM30" i="50" a="1"/>
  <c r="AM30" i="50" s="1"/>
  <c r="AM17" i="50" a="1"/>
  <c r="AM17" i="50" s="1"/>
  <c r="AM26" i="50" a="1"/>
  <c r="AM26" i="50" s="1"/>
  <c r="AM20" i="50" a="1"/>
  <c r="AM20" i="50" s="1"/>
  <c r="AM9" i="50" a="1"/>
  <c r="AM9" i="50" s="1"/>
  <c r="AM4" i="50" a="1"/>
  <c r="AM4" i="50" s="1"/>
  <c r="AM7" i="50" a="1"/>
  <c r="AM7" i="50" s="1"/>
  <c r="AM13" i="50" a="1"/>
  <c r="AM13" i="50" s="1"/>
  <c r="AM41" i="50" a="1"/>
  <c r="AM41" i="50" s="1"/>
  <c r="AM48" i="50" a="1"/>
  <c r="AM48" i="50" s="1"/>
  <c r="AM43" i="50" a="1"/>
  <c r="AM43" i="50" s="1"/>
  <c r="AM34" i="50" a="1"/>
  <c r="AM34" i="50" s="1"/>
  <c r="AM33" i="50" a="1"/>
  <c r="AM33" i="50" s="1"/>
  <c r="AM29" i="50" a="1"/>
  <c r="AM29" i="50" s="1"/>
  <c r="AM47" i="50" a="1"/>
  <c r="AM47" i="50" s="1"/>
  <c r="AM11" i="50" a="1"/>
  <c r="AM11" i="50" s="1"/>
  <c r="AM18" i="50" a="1"/>
  <c r="AM18" i="50" s="1"/>
  <c r="AM2" i="50" a="1"/>
  <c r="AM2" i="50" s="1"/>
  <c r="AM42" i="50" a="1"/>
  <c r="AM42" i="50" s="1"/>
  <c r="AM6" i="50" a="1"/>
  <c r="AM6" i="50" s="1"/>
  <c r="AM49" i="50" a="1"/>
  <c r="AM49" i="50" s="1"/>
  <c r="AM45" i="50" a="1"/>
  <c r="AM45" i="50" s="1"/>
  <c r="AM37" i="50" a="1"/>
  <c r="AM37" i="50" s="1"/>
  <c r="AM24" i="50" a="1"/>
  <c r="AM24" i="50" s="1"/>
  <c r="AP20" i="50" s="1"/>
  <c r="AM32" i="50" a="1"/>
  <c r="AM32" i="50" s="1"/>
  <c r="AM28" i="50" a="1"/>
  <c r="AM28" i="50" s="1"/>
  <c r="AM19" i="50" a="1"/>
  <c r="AM19" i="50" s="1"/>
  <c r="AM16" i="50" a="1"/>
  <c r="AM16" i="50" s="1"/>
  <c r="AM27" i="50" a="1"/>
  <c r="AM27" i="50" s="1"/>
  <c r="AM21" i="50" a="1"/>
  <c r="AM21" i="50" s="1"/>
  <c r="AM22" i="50" a="1"/>
  <c r="AM22" i="50" s="1"/>
  <c r="AM3" i="50" a="1"/>
  <c r="AM3" i="50" s="1"/>
  <c r="AM25" i="50" a="1"/>
  <c r="AM25" i="50" s="1"/>
  <c r="AM40" i="50" a="1"/>
  <c r="AM40" i="50" s="1"/>
  <c r="AM23" i="50" a="1"/>
  <c r="AM23" i="50" s="1"/>
  <c r="AM5" i="50" a="1"/>
  <c r="AM5" i="50" s="1"/>
  <c r="AM10" i="50" a="1"/>
  <c r="AM10" i="50" s="1"/>
  <c r="AP14" i="50" s="1"/>
  <c r="AR38" i="50" s="1"/>
  <c r="AF38" i="50" s="1"/>
  <c r="AD38" i="50" s="1"/>
  <c r="AC38" i="50" s="1"/>
  <c r="AM15" i="50" a="1"/>
  <c r="AM15" i="50" s="1"/>
  <c r="AM38" i="50" a="1"/>
  <c r="AM38" i="50" s="1"/>
  <c r="AM35" i="50" a="1"/>
  <c r="AM35" i="50" s="1"/>
  <c r="AM31" i="50" a="1"/>
  <c r="AM31" i="50" s="1"/>
  <c r="AM14" i="50" a="1"/>
  <c r="AM14" i="50" s="1"/>
  <c r="AM12" i="50" a="1"/>
  <c r="AM12" i="50" s="1"/>
  <c r="AM8" i="50" a="1"/>
  <c r="AM8" i="50" s="1"/>
  <c r="AM42" i="58" a="1"/>
  <c r="AM42" i="58" s="1"/>
  <c r="AM47" i="58" a="1"/>
  <c r="AM47" i="58" s="1"/>
  <c r="AM38" i="58" a="1"/>
  <c r="AM38" i="58" s="1"/>
  <c r="AM31" i="58" a="1"/>
  <c r="AM31" i="58" s="1"/>
  <c r="AM28" i="58" a="1"/>
  <c r="AM28" i="58" s="1"/>
  <c r="AM30" i="58" a="1"/>
  <c r="AM30" i="58" s="1"/>
  <c r="AM22" i="58" a="1"/>
  <c r="AM22" i="58" s="1"/>
  <c r="AM24" i="58" a="1"/>
  <c r="AM24" i="58" s="1"/>
  <c r="AM12" i="58" a="1"/>
  <c r="AM12" i="58" s="1"/>
  <c r="AM19" i="58" a="1"/>
  <c r="AM19" i="58" s="1"/>
  <c r="AM11" i="58" a="1"/>
  <c r="AM11" i="58" s="1"/>
  <c r="AM20" i="58" a="1"/>
  <c r="AM20" i="58" s="1"/>
  <c r="AM40" i="58" a="1"/>
  <c r="AM40" i="58" s="1"/>
  <c r="AM46" i="58" a="1"/>
  <c r="AM46" i="58" s="1"/>
  <c r="AM49" i="58" a="1"/>
  <c r="AM49" i="58" s="1"/>
  <c r="AM39" i="58" a="1"/>
  <c r="AM39" i="58" s="1"/>
  <c r="AM33" i="58" a="1"/>
  <c r="AM33" i="58" s="1"/>
  <c r="AM29" i="58" a="1"/>
  <c r="AM29" i="58" s="1"/>
  <c r="AM17" i="58" a="1"/>
  <c r="AM17" i="58" s="1"/>
  <c r="AM4" i="58" a="1"/>
  <c r="AM4" i="58" s="1"/>
  <c r="AM9" i="58" a="1"/>
  <c r="AM9" i="58" s="1"/>
  <c r="AM16" i="58" a="1"/>
  <c r="AM16" i="58" s="1"/>
  <c r="AM8" i="58" a="1"/>
  <c r="AM8" i="58" s="1"/>
  <c r="AM14" i="58" a="1"/>
  <c r="AM14" i="58" s="1"/>
  <c r="AM36" i="58" a="1"/>
  <c r="AM36" i="58" s="1"/>
  <c r="AM45" i="58" a="1"/>
  <c r="AM45" i="58" s="1"/>
  <c r="AM34" i="58" a="1"/>
  <c r="AM34" i="58" s="1"/>
  <c r="AM37" i="58" a="1"/>
  <c r="AM37" i="58" s="1"/>
  <c r="AM27" i="58" a="1"/>
  <c r="AM27" i="58" s="1"/>
  <c r="AM26" i="58" a="1"/>
  <c r="AM26" i="58" s="1"/>
  <c r="AM10" i="58" a="1"/>
  <c r="AM10" i="58" s="1"/>
  <c r="AM18" i="58" a="1"/>
  <c r="AM18" i="58" s="1"/>
  <c r="AM6" i="58" a="1"/>
  <c r="AM6" i="58" s="1"/>
  <c r="AM3" i="58" a="1"/>
  <c r="AM3" i="58" s="1"/>
  <c r="AM35" i="58" a="1"/>
  <c r="AM35" i="58" s="1"/>
  <c r="AM2" i="58" a="1"/>
  <c r="AM2" i="58" s="1"/>
  <c r="AM44" i="58" a="1"/>
  <c r="AM44" i="58" s="1"/>
  <c r="AM32" i="58" a="1"/>
  <c r="AM32" i="58" s="1"/>
  <c r="AM15" i="58" a="1"/>
  <c r="AM15" i="58" s="1"/>
  <c r="AM48" i="58" a="1"/>
  <c r="AM48" i="58" s="1"/>
  <c r="AM25" i="58" a="1"/>
  <c r="AM25" i="58" s="1"/>
  <c r="AM21" i="58" a="1"/>
  <c r="AM21" i="58" s="1"/>
  <c r="AM43" i="58" a="1"/>
  <c r="AM43" i="58" s="1"/>
  <c r="AM23" i="58" a="1"/>
  <c r="AM23" i="58" s="1"/>
  <c r="AP20" i="58" s="1"/>
  <c r="AM13" i="58" a="1"/>
  <c r="AM13" i="58" s="1"/>
  <c r="AM41" i="58" a="1"/>
  <c r="AM41" i="58" s="1"/>
  <c r="AM7" i="58" a="1"/>
  <c r="AM7" i="58" s="1"/>
  <c r="AP24" i="58" s="1"/>
  <c r="AM5" i="58" a="1"/>
  <c r="AM5" i="58" s="1"/>
  <c r="AM46" i="28" a="1"/>
  <c r="AM46" i="28" s="1"/>
  <c r="AM26" i="28" a="1"/>
  <c r="AM26" i="28" s="1"/>
  <c r="AM16" i="28" a="1"/>
  <c r="AM16" i="28" s="1"/>
  <c r="AM21" i="28" a="1"/>
  <c r="AM21" i="28" s="1"/>
  <c r="AM25" i="28" a="1"/>
  <c r="AM25" i="28" s="1"/>
  <c r="AM37" i="28" a="1"/>
  <c r="AM37" i="28" s="1"/>
  <c r="AM22" i="28" a="1"/>
  <c r="AM22" i="28" s="1"/>
  <c r="AM38" i="28" a="1"/>
  <c r="AM38" i="28" s="1"/>
  <c r="AM32" i="28" a="1"/>
  <c r="AM32" i="28" s="1"/>
  <c r="AM14" i="28" a="1"/>
  <c r="AM14" i="28" s="1"/>
  <c r="AM48" i="28" a="1"/>
  <c r="AM48" i="28" s="1"/>
  <c r="AM20" i="28" a="1"/>
  <c r="AM20" i="28" s="1"/>
  <c r="AM29" i="28" a="1"/>
  <c r="AM29" i="28" s="1"/>
  <c r="AM2" i="28" a="1"/>
  <c r="AM2" i="28" s="1"/>
  <c r="AM39" i="28" a="1"/>
  <c r="AM39" i="28" s="1"/>
  <c r="AM49" i="28" a="1"/>
  <c r="AM49" i="28" s="1"/>
  <c r="AM9" i="28" a="1"/>
  <c r="AM9" i="28" s="1"/>
  <c r="AM24" i="28" a="1"/>
  <c r="AM24" i="28" s="1"/>
  <c r="AM10" i="28" a="1"/>
  <c r="AM10" i="28" s="1"/>
  <c r="AM23" i="28" a="1"/>
  <c r="AM23" i="28" s="1"/>
  <c r="AP14" i="28" s="1"/>
  <c r="AR62" i="28" s="1"/>
  <c r="AF62" i="28" s="1"/>
  <c r="AD62" i="28" s="1"/>
  <c r="AC62" i="28" s="1"/>
  <c r="AM44" i="28" a="1"/>
  <c r="AM44" i="28" s="1"/>
  <c r="AM30" i="28" a="1"/>
  <c r="AM30" i="28" s="1"/>
  <c r="AM33" i="28" a="1"/>
  <c r="AM33" i="28" s="1"/>
  <c r="AM18" i="28" a="1"/>
  <c r="AM18" i="28" s="1"/>
  <c r="AM5" i="28" a="1"/>
  <c r="AM5" i="28" s="1"/>
  <c r="AM35" i="28" a="1"/>
  <c r="AM35" i="28" s="1"/>
  <c r="AM17" i="28" a="1"/>
  <c r="AM17" i="28" s="1"/>
  <c r="AM6" i="28" a="1"/>
  <c r="AM6" i="28" s="1"/>
  <c r="AP18" i="28" s="1"/>
  <c r="AM19" i="28" a="1"/>
  <c r="AM19" i="28" s="1"/>
  <c r="AM8" i="28" a="1"/>
  <c r="AM8" i="28" s="1"/>
  <c r="AM41" i="28" a="1"/>
  <c r="AM41" i="28" s="1"/>
  <c r="AM13" i="28" a="1"/>
  <c r="AM13" i="28" s="1"/>
  <c r="AM40" i="28" a="1"/>
  <c r="AM40" i="28" s="1"/>
  <c r="AM3" i="28" a="1"/>
  <c r="AM3" i="28" s="1"/>
  <c r="AM28" i="28" a="1"/>
  <c r="AM28" i="28" s="1"/>
  <c r="AM45" i="28" a="1"/>
  <c r="AM45" i="28" s="1"/>
  <c r="AM43" i="28" a="1"/>
  <c r="AM43" i="28" s="1"/>
  <c r="AM34" i="28" a="1"/>
  <c r="AM34" i="28" s="1"/>
  <c r="AM11" i="28" a="1"/>
  <c r="AM11" i="28" s="1"/>
  <c r="AM7" i="28" a="1"/>
  <c r="AM7" i="28" s="1"/>
  <c r="AM27" i="28" a="1"/>
  <c r="AM27" i="28" s="1"/>
  <c r="AM42" i="28" a="1"/>
  <c r="AM42" i="28" s="1"/>
  <c r="AM12" i="28" a="1"/>
  <c r="AM12" i="28" s="1"/>
  <c r="AM15" i="28" a="1"/>
  <c r="AM15" i="28" s="1"/>
  <c r="AM47" i="28" a="1"/>
  <c r="AM47" i="28" s="1"/>
  <c r="AM36" i="28" a="1"/>
  <c r="AM36" i="28" s="1"/>
  <c r="AM31" i="28" a="1"/>
  <c r="AM31" i="28" s="1"/>
  <c r="AM4" i="28" a="1"/>
  <c r="AM4" i="28" s="1"/>
  <c r="AN8" i="43" a="1"/>
  <c r="AN8" i="43" s="1"/>
  <c r="AN2" i="43" a="1"/>
  <c r="AN2" i="43" s="1"/>
  <c r="AN19" i="43" a="1"/>
  <c r="AN19" i="43" s="1"/>
  <c r="AN26" i="43" a="1"/>
  <c r="AN26" i="43" s="1"/>
  <c r="AN40" i="43" a="1"/>
  <c r="AN40" i="43" s="1"/>
  <c r="AN25" i="43" a="1"/>
  <c r="AN25" i="43" s="1"/>
  <c r="AN23" i="43" a="1"/>
  <c r="AN23" i="43" s="1"/>
  <c r="AN37" i="43" a="1"/>
  <c r="AN37" i="43" s="1"/>
  <c r="AN38" i="43" a="1"/>
  <c r="AN38" i="43" s="1"/>
  <c r="AN33" i="43" a="1"/>
  <c r="AN33" i="43" s="1"/>
  <c r="AN12" i="43" a="1"/>
  <c r="AN12" i="43" s="1"/>
  <c r="AN35" i="43" a="1"/>
  <c r="AN35" i="43" s="1"/>
  <c r="AN30" i="43" a="1"/>
  <c r="AN30" i="43" s="1"/>
  <c r="AN14" i="43" a="1"/>
  <c r="AN14" i="43" s="1"/>
  <c r="AN22" i="43" a="1"/>
  <c r="AN22" i="43" s="1"/>
  <c r="AN3" i="43" a="1"/>
  <c r="AN3" i="43" s="1"/>
  <c r="AN11" i="43" a="1"/>
  <c r="AN11" i="43" s="1"/>
  <c r="AN5" i="43" a="1"/>
  <c r="AN5" i="43" s="1"/>
  <c r="AN31" i="43" a="1"/>
  <c r="AN31" i="43" s="1"/>
  <c r="AN6" i="43" a="1"/>
  <c r="AN6" i="43" s="1"/>
  <c r="AN18" i="43" a="1"/>
  <c r="AN18" i="43" s="1"/>
  <c r="AN7" i="43" a="1"/>
  <c r="AN7" i="43" s="1"/>
  <c r="AN10" i="43" a="1"/>
  <c r="AN10" i="43" s="1"/>
  <c r="AN21" i="43" a="1"/>
  <c r="AN21" i="43" s="1"/>
  <c r="AN13" i="43" a="1"/>
  <c r="AN13" i="43" s="1"/>
  <c r="AN9" i="43" a="1"/>
  <c r="AN9" i="43" s="1"/>
  <c r="AN16" i="43" a="1"/>
  <c r="AN16" i="43" s="1"/>
  <c r="AN36" i="43" a="1"/>
  <c r="AN36" i="43" s="1"/>
  <c r="AN28" i="43" a="1"/>
  <c r="AN28" i="43" s="1"/>
  <c r="AN15" i="43" a="1"/>
  <c r="AN15" i="43" s="1"/>
  <c r="AN34" i="43" a="1"/>
  <c r="AN34" i="43" s="1"/>
  <c r="AN24" i="43" a="1"/>
  <c r="AN24" i="43" s="1"/>
  <c r="AN4" i="43" a="1"/>
  <c r="AN4" i="43" s="1"/>
  <c r="AN32" i="43" a="1"/>
  <c r="AN32" i="43" s="1"/>
  <c r="AN20" i="43" a="1"/>
  <c r="AN20" i="43" s="1"/>
  <c r="AN39" i="43" a="1"/>
  <c r="AN39" i="43" s="1"/>
  <c r="AN17" i="43" a="1"/>
  <c r="AN17" i="43" s="1"/>
  <c r="AN29" i="43" a="1"/>
  <c r="AN29" i="43" s="1"/>
  <c r="AN27" i="43" a="1"/>
  <c r="AN27" i="43" s="1"/>
  <c r="AN34" i="45" a="1"/>
  <c r="AN34" i="45" s="1"/>
  <c r="AN33" i="45" a="1"/>
  <c r="AN33" i="45" s="1"/>
  <c r="AN9" i="45" a="1"/>
  <c r="AN9" i="45" s="1"/>
  <c r="AN3" i="45" a="1"/>
  <c r="AN3" i="45" s="1"/>
  <c r="AN20" i="45" a="1"/>
  <c r="AN20" i="45" s="1"/>
  <c r="AN21" i="45" a="1"/>
  <c r="AN21" i="45" s="1"/>
  <c r="AN13" i="45" a="1"/>
  <c r="AN13" i="45" s="1"/>
  <c r="AN14" i="45" a="1"/>
  <c r="AN14" i="45" s="1"/>
  <c r="AN23" i="45" a="1"/>
  <c r="AN23" i="45" s="1"/>
  <c r="AN32" i="45" a="1"/>
  <c r="AN32" i="45" s="1"/>
  <c r="AN5" i="45" a="1"/>
  <c r="AN5" i="45" s="1"/>
  <c r="AN16" i="45" a="1"/>
  <c r="AN16" i="45" s="1"/>
  <c r="AN26" i="45" a="1"/>
  <c r="AN26" i="45" s="1"/>
  <c r="AN25" i="45" a="1"/>
  <c r="AN25" i="45" s="1"/>
  <c r="AN2" i="45" a="1"/>
  <c r="AN2" i="45" s="1"/>
  <c r="AN27" i="45" a="1"/>
  <c r="AN27" i="45" s="1"/>
  <c r="AN28" i="45" a="1"/>
  <c r="AN28" i="45" s="1"/>
  <c r="AN22" i="45" a="1"/>
  <c r="AN22" i="45" s="1"/>
  <c r="AN38" i="45" a="1"/>
  <c r="AN38" i="45" s="1"/>
  <c r="AN7" i="45" a="1"/>
  <c r="AN7" i="45" s="1"/>
  <c r="AN4" i="45" a="1"/>
  <c r="AN4" i="45" s="1"/>
  <c r="AN29" i="45" a="1"/>
  <c r="AN29" i="45" s="1"/>
  <c r="AN19" i="45" a="1"/>
  <c r="AN19" i="45" s="1"/>
  <c r="AN15" i="45" a="1"/>
  <c r="AN15" i="45" s="1"/>
  <c r="AQ16" i="45" s="1"/>
  <c r="AN8" i="45" a="1"/>
  <c r="AN8" i="45" s="1"/>
  <c r="AN40" i="45" a="1"/>
  <c r="AN40" i="45" s="1"/>
  <c r="AN10" i="45" a="1"/>
  <c r="AN10" i="45" s="1"/>
  <c r="AN18" i="45" a="1"/>
  <c r="AN18" i="45" s="1"/>
  <c r="AN36" i="45" a="1"/>
  <c r="AN36" i="45" s="1"/>
  <c r="AN12" i="45" a="1"/>
  <c r="AN12" i="45" s="1"/>
  <c r="AN35" i="45" a="1"/>
  <c r="AN35" i="45" s="1"/>
  <c r="AN39" i="45" a="1"/>
  <c r="AN39" i="45" s="1"/>
  <c r="AN30" i="45" a="1"/>
  <c r="AN30" i="45" s="1"/>
  <c r="AN31" i="45" a="1"/>
  <c r="AN31" i="45" s="1"/>
  <c r="AN11" i="45" a="1"/>
  <c r="AN11" i="45" s="1"/>
  <c r="AQ6" i="45" s="1"/>
  <c r="AN37" i="45" a="1"/>
  <c r="AN37" i="45" s="1"/>
  <c r="AN17" i="45" a="1"/>
  <c r="AN17" i="45" s="1"/>
  <c r="AN24" i="45" a="1"/>
  <c r="AN24" i="45" s="1"/>
  <c r="AQ17" i="45" s="1"/>
  <c r="AN6" i="45" a="1"/>
  <c r="AN6" i="45" s="1"/>
  <c r="AQ14" i="45" s="1"/>
  <c r="AM47" i="43" a="1"/>
  <c r="AM47" i="43" s="1"/>
  <c r="AM31" i="43" a="1"/>
  <c r="AM31" i="43" s="1"/>
  <c r="AM20" i="43" a="1"/>
  <c r="AM20" i="43" s="1"/>
  <c r="AM27" i="43" a="1"/>
  <c r="AM27" i="43" s="1"/>
  <c r="AM41" i="43" a="1"/>
  <c r="AM41" i="43" s="1"/>
  <c r="AM32" i="43" a="1"/>
  <c r="AM32" i="43" s="1"/>
  <c r="AM49" i="51" a="1"/>
  <c r="AM49" i="51" s="1"/>
  <c r="AM34" i="51" a="1"/>
  <c r="AM34" i="51" s="1"/>
  <c r="AM42" i="51" a="1"/>
  <c r="AM42" i="51" s="1"/>
  <c r="AM26" i="51" a="1"/>
  <c r="AM26" i="51" s="1"/>
  <c r="AM23" i="51" a="1"/>
  <c r="AM23" i="51" s="1"/>
  <c r="AM25" i="51" a="1"/>
  <c r="AM25" i="51" s="1"/>
  <c r="AM24" i="51" a="1"/>
  <c r="AM24" i="51" s="1"/>
  <c r="AM28" i="51" a="1"/>
  <c r="AM28" i="51" s="1"/>
  <c r="AM22" i="51" a="1"/>
  <c r="AM22" i="51" s="1"/>
  <c r="AM43" i="51" a="1"/>
  <c r="AM43" i="51" s="1"/>
  <c r="AM20" i="51" a="1"/>
  <c r="AM20" i="51" s="1"/>
  <c r="AM14" i="51" a="1"/>
  <c r="AM14" i="51" s="1"/>
  <c r="AM41" i="51" a="1"/>
  <c r="AM41" i="51" s="1"/>
  <c r="AM48" i="51" a="1"/>
  <c r="AM48" i="51" s="1"/>
  <c r="AM39" i="51" a="1"/>
  <c r="AM39" i="51" s="1"/>
  <c r="AM47" i="51" a="1"/>
  <c r="AM47" i="51" s="1"/>
  <c r="AM19" i="51" a="1"/>
  <c r="AM19" i="51" s="1"/>
  <c r="AP8" i="51" s="1"/>
  <c r="AR32" i="51" s="1"/>
  <c r="AF32" i="51" s="1"/>
  <c r="AD32" i="51" s="1"/>
  <c r="AC32" i="51" s="1"/>
  <c r="AM45" i="51" a="1"/>
  <c r="AM45" i="51" s="1"/>
  <c r="AM21" i="51" a="1"/>
  <c r="AM21" i="51" s="1"/>
  <c r="AM12" i="51" a="1"/>
  <c r="AM12" i="51" s="1"/>
  <c r="AM6" i="51" a="1"/>
  <c r="AM6" i="51" s="1"/>
  <c r="AM8" i="51" a="1"/>
  <c r="AM8" i="51" s="1"/>
  <c r="AM27" i="51" a="1"/>
  <c r="AM27" i="51" s="1"/>
  <c r="AM4" i="51" a="1"/>
  <c r="AM4" i="51" s="1"/>
  <c r="AM37" i="51" a="1"/>
  <c r="AM37" i="51" s="1"/>
  <c r="AM46" i="51" a="1"/>
  <c r="AM46" i="51" s="1"/>
  <c r="AM35" i="51" a="1"/>
  <c r="AM35" i="51" s="1"/>
  <c r="AM33" i="51" a="1"/>
  <c r="AM33" i="51" s="1"/>
  <c r="AM16" i="51" a="1"/>
  <c r="AM16" i="51" s="1"/>
  <c r="AM40" i="51" a="1"/>
  <c r="AM40" i="51" s="1"/>
  <c r="AM29" i="51" a="1"/>
  <c r="AM29" i="51" s="1"/>
  <c r="AM13" i="51" a="1"/>
  <c r="AM13" i="51" s="1"/>
  <c r="AM15" i="51" a="1"/>
  <c r="AM15" i="51" s="1"/>
  <c r="AM10" i="51" a="1"/>
  <c r="AM10" i="51" s="1"/>
  <c r="AM17" i="51" a="1"/>
  <c r="AM17" i="51" s="1"/>
  <c r="AM7" i="51" a="1"/>
  <c r="AM7" i="51" s="1"/>
  <c r="AM44" i="51" a="1"/>
  <c r="AM44" i="51" s="1"/>
  <c r="AM32" i="51" a="1"/>
  <c r="AM32" i="51" s="1"/>
  <c r="AM30" i="51" a="1"/>
  <c r="AM30" i="51" s="1"/>
  <c r="AM9" i="51" a="1"/>
  <c r="AM9" i="51" s="1"/>
  <c r="AM5" i="51" a="1"/>
  <c r="AM5" i="51" s="1"/>
  <c r="AM3" i="51" a="1"/>
  <c r="AM3" i="51" s="1"/>
  <c r="AM38" i="51" a="1"/>
  <c r="AM38" i="51" s="1"/>
  <c r="AM36" i="51" a="1"/>
  <c r="AM36" i="51" s="1"/>
  <c r="AM31" i="51" a="1"/>
  <c r="AM31" i="51" s="1"/>
  <c r="AM18" i="51" a="1"/>
  <c r="AM18" i="51" s="1"/>
  <c r="AM11" i="51" a="1"/>
  <c r="AM11" i="51" s="1"/>
  <c r="AM2" i="51" a="1"/>
  <c r="AM2" i="51" s="1"/>
  <c r="AP20" i="51" s="1"/>
  <c r="AM9" i="39" a="1"/>
  <c r="AM9" i="39" s="1"/>
  <c r="AM40" i="39" a="1"/>
  <c r="AM40" i="39" s="1"/>
  <c r="AM18" i="39" a="1"/>
  <c r="AM18" i="39" s="1"/>
  <c r="AM23" i="39" a="1"/>
  <c r="AM23" i="39" s="1"/>
  <c r="AM17" i="39" a="1"/>
  <c r="AM17" i="39" s="1"/>
  <c r="AM21" i="39" a="1"/>
  <c r="AM21" i="39" s="1"/>
  <c r="AM41" i="39" a="1"/>
  <c r="AM41" i="39" s="1"/>
  <c r="AM24" i="39" a="1"/>
  <c r="AM24" i="39" s="1"/>
  <c r="AM32" i="39" a="1"/>
  <c r="AM32" i="39" s="1"/>
  <c r="AM35" i="39" a="1"/>
  <c r="AM35" i="39" s="1"/>
  <c r="AM16" i="39" a="1"/>
  <c r="AM16" i="39" s="1"/>
  <c r="AM47" i="39" a="1"/>
  <c r="AM47" i="39" s="1"/>
  <c r="AM26" i="39" a="1"/>
  <c r="AM26" i="39" s="1"/>
  <c r="AM3" i="39" a="1"/>
  <c r="AM3" i="39" s="1"/>
  <c r="AM22" i="39" a="1"/>
  <c r="AM22" i="39" s="1"/>
  <c r="AM8" i="39" a="1"/>
  <c r="AM8" i="39" s="1"/>
  <c r="AM13" i="39" a="1"/>
  <c r="AM13" i="39" s="1"/>
  <c r="AM6" i="39" a="1"/>
  <c r="AM6" i="39" s="1"/>
  <c r="AM7" i="39" a="1"/>
  <c r="AM7" i="39" s="1"/>
  <c r="AM39" i="39" a="1"/>
  <c r="AM39" i="39" s="1"/>
  <c r="AM36" i="39" a="1"/>
  <c r="AM36" i="39" s="1"/>
  <c r="AM33" i="39" a="1"/>
  <c r="AM33" i="39" s="1"/>
  <c r="AM19" i="39" a="1"/>
  <c r="AM19" i="39" s="1"/>
  <c r="AM28" i="39" a="1"/>
  <c r="AM28" i="39" s="1"/>
  <c r="AM43" i="39" a="1"/>
  <c r="AM43" i="39" s="1"/>
  <c r="AM31" i="39" a="1"/>
  <c r="AM31" i="39" s="1"/>
  <c r="AM44" i="39" a="1"/>
  <c r="AM44" i="39" s="1"/>
  <c r="AM14" i="39" a="1"/>
  <c r="AM14" i="39" s="1"/>
  <c r="AM10" i="39" a="1"/>
  <c r="AM10" i="39" s="1"/>
  <c r="AM2" i="39" a="1"/>
  <c r="AM2" i="39" s="1"/>
  <c r="AM42" i="39" a="1"/>
  <c r="AM42" i="39" s="1"/>
  <c r="AM46" i="39" a="1"/>
  <c r="AM46" i="39" s="1"/>
  <c r="AM11" i="39" a="1"/>
  <c r="AM11" i="39" s="1"/>
  <c r="AM49" i="39" a="1"/>
  <c r="AM49" i="39" s="1"/>
  <c r="AM25" i="39" a="1"/>
  <c r="AM25" i="39" s="1"/>
  <c r="AM45" i="39" a="1"/>
  <c r="AM45" i="39" s="1"/>
  <c r="AM4" i="39" a="1"/>
  <c r="AM4" i="39" s="1"/>
  <c r="AM34" i="39" a="1"/>
  <c r="AM34" i="39" s="1"/>
  <c r="AM5" i="39" a="1"/>
  <c r="AM5" i="39" s="1"/>
  <c r="AM15" i="39" a="1"/>
  <c r="AM15" i="39" s="1"/>
  <c r="AM38" i="39" a="1"/>
  <c r="AM38" i="39" s="1"/>
  <c r="AM27" i="39" a="1"/>
  <c r="AM27" i="39" s="1"/>
  <c r="AM29" i="39" a="1"/>
  <c r="AM29" i="39" s="1"/>
  <c r="AM48" i="39" a="1"/>
  <c r="AM48" i="39" s="1"/>
  <c r="AM12" i="39" a="1"/>
  <c r="AM12" i="39" s="1"/>
  <c r="AP11" i="39" s="1"/>
  <c r="AR59" i="39" s="1"/>
  <c r="AF59" i="39" s="1"/>
  <c r="AD59" i="39" s="1"/>
  <c r="AC59" i="39" s="1"/>
  <c r="AM37" i="39" a="1"/>
  <c r="AM37" i="39" s="1"/>
  <c r="AM30" i="39" a="1"/>
  <c r="AM30" i="39" s="1"/>
  <c r="AM20" i="39" a="1"/>
  <c r="AM20" i="39" s="1"/>
  <c r="AN35" i="56" a="1"/>
  <c r="AN35" i="56" s="1"/>
  <c r="AN32" i="56" a="1"/>
  <c r="AN32" i="56" s="1"/>
  <c r="AN34" i="56" a="1"/>
  <c r="AN34" i="56" s="1"/>
  <c r="AN31" i="56" a="1"/>
  <c r="AN31" i="56" s="1"/>
  <c r="AN27" i="56" a="1"/>
  <c r="AN27" i="56" s="1"/>
  <c r="AN8" i="56" a="1"/>
  <c r="AN8" i="56" s="1"/>
  <c r="AN5" i="56" a="1"/>
  <c r="AN5" i="56" s="1"/>
  <c r="AN7" i="56" a="1"/>
  <c r="AN7" i="56" s="1"/>
  <c r="AN4" i="56" a="1"/>
  <c r="AN4" i="56" s="1"/>
  <c r="AN3" i="56" a="1"/>
  <c r="AN3" i="56" s="1"/>
  <c r="AN24" i="56" a="1"/>
  <c r="AN24" i="56" s="1"/>
  <c r="AN38" i="56" a="1"/>
  <c r="AN38" i="56" s="1"/>
  <c r="AN26" i="56" a="1"/>
  <c r="AN26" i="56" s="1"/>
  <c r="AN23" i="56" a="1"/>
  <c r="AN23" i="56" s="1"/>
  <c r="AN22" i="56" a="1"/>
  <c r="AN22" i="56" s="1"/>
  <c r="AN6" i="56" a="1"/>
  <c r="AN6" i="56" s="1"/>
  <c r="AN21" i="56" a="1"/>
  <c r="AN21" i="56" s="1"/>
  <c r="AN17" i="56" a="1"/>
  <c r="AN17" i="56" s="1"/>
  <c r="AN9" i="56" a="1"/>
  <c r="AN9" i="56" s="1"/>
  <c r="AN40" i="56" a="1"/>
  <c r="AN40" i="56" s="1"/>
  <c r="AN13" i="56" a="1"/>
  <c r="AN13" i="56" s="1"/>
  <c r="AN14" i="56" a="1"/>
  <c r="AN14" i="56" s="1"/>
  <c r="AN39" i="56" a="1"/>
  <c r="AN39" i="56" s="1"/>
  <c r="AN19" i="56" a="1"/>
  <c r="AN19" i="56" s="1"/>
  <c r="AN10" i="56" a="1"/>
  <c r="AN10" i="56" s="1"/>
  <c r="AN12" i="56" a="1"/>
  <c r="AN12" i="56" s="1"/>
  <c r="AN16" i="56" a="1"/>
  <c r="AN16" i="56" s="1"/>
  <c r="AN18" i="56" a="1"/>
  <c r="AN18" i="56" s="1"/>
  <c r="AN11" i="56" a="1"/>
  <c r="AN11" i="56" s="1"/>
  <c r="AN20" i="56" a="1"/>
  <c r="AN20" i="56" s="1"/>
  <c r="AN33" i="56" a="1"/>
  <c r="AN33" i="56" s="1"/>
  <c r="AN29" i="56" a="1"/>
  <c r="AN29" i="56" s="1"/>
  <c r="AN15" i="56" a="1"/>
  <c r="AN15" i="56" s="1"/>
  <c r="AN28" i="56" a="1"/>
  <c r="AN28" i="56" s="1"/>
  <c r="AN2" i="56" a="1"/>
  <c r="AN2" i="56" s="1"/>
  <c r="AN37" i="56" a="1"/>
  <c r="AN37" i="56" s="1"/>
  <c r="AN25" i="56" a="1"/>
  <c r="AN25" i="56" s="1"/>
  <c r="AN36" i="56" a="1"/>
  <c r="AN36" i="56" s="1"/>
  <c r="AN30" i="56" a="1"/>
  <c r="AN30" i="56" s="1"/>
  <c r="AN26" i="34" a="1"/>
  <c r="AN26" i="34" s="1"/>
  <c r="AN14" i="34" a="1"/>
  <c r="AN14" i="34" s="1"/>
  <c r="AN39" i="34" a="1"/>
  <c r="AN39" i="34" s="1"/>
  <c r="AN33" i="34" a="1"/>
  <c r="AN33" i="34" s="1"/>
  <c r="AN21" i="34" a="1"/>
  <c r="AN21" i="34" s="1"/>
  <c r="AN19" i="34" a="1"/>
  <c r="AN19" i="34" s="1"/>
  <c r="AN2" i="34" a="1"/>
  <c r="AN2" i="34" s="1"/>
  <c r="AN37" i="34" a="1"/>
  <c r="AN37" i="34" s="1"/>
  <c r="AN7" i="34" a="1"/>
  <c r="AN7" i="34" s="1"/>
  <c r="AN9" i="34" a="1"/>
  <c r="AN9" i="34" s="1"/>
  <c r="AN16" i="34" a="1"/>
  <c r="AN16" i="34" s="1"/>
  <c r="AN36" i="34" a="1"/>
  <c r="AN36" i="34" s="1"/>
  <c r="AN10" i="34" a="1"/>
  <c r="AN10" i="34" s="1"/>
  <c r="AN12" i="34" a="1"/>
  <c r="AN12" i="34" s="1"/>
  <c r="AN38" i="34" a="1"/>
  <c r="AN38" i="34" s="1"/>
  <c r="AN11" i="34" a="1"/>
  <c r="AN11" i="34" s="1"/>
  <c r="AN40" i="34" a="1"/>
  <c r="AN40" i="34" s="1"/>
  <c r="AN20" i="34" a="1"/>
  <c r="AN20" i="34" s="1"/>
  <c r="AN17" i="34" a="1"/>
  <c r="AN17" i="34" s="1"/>
  <c r="AN30" i="34" a="1"/>
  <c r="AN30" i="34" s="1"/>
  <c r="AN27" i="34" a="1"/>
  <c r="AN27" i="34" s="1"/>
  <c r="AN15" i="34" a="1"/>
  <c r="AN15" i="34" s="1"/>
  <c r="AN18" i="34" a="1"/>
  <c r="AN18" i="34" s="1"/>
  <c r="AN31" i="34" a="1"/>
  <c r="AN31" i="34" s="1"/>
  <c r="AN28" i="34" a="1"/>
  <c r="AN28" i="34" s="1"/>
  <c r="AN3" i="34" a="1"/>
  <c r="AN3" i="34" s="1"/>
  <c r="AN5" i="34" a="1"/>
  <c r="AN5" i="34" s="1"/>
  <c r="AN32" i="34" a="1"/>
  <c r="AN32" i="34" s="1"/>
  <c r="AN29" i="34" a="1"/>
  <c r="AN29" i="34" s="1"/>
  <c r="AN13" i="34" a="1"/>
  <c r="AN13" i="34" s="1"/>
  <c r="AN4" i="34" a="1"/>
  <c r="AN4" i="34" s="1"/>
  <c r="AN24" i="34" a="1"/>
  <c r="AN24" i="34" s="1"/>
  <c r="AN35" i="34" a="1"/>
  <c r="AN35" i="34" s="1"/>
  <c r="AN34" i="34" a="1"/>
  <c r="AN34" i="34" s="1"/>
  <c r="AN6" i="34" a="1"/>
  <c r="AN6" i="34" s="1"/>
  <c r="AN8" i="34" a="1"/>
  <c r="AN8" i="34" s="1"/>
  <c r="AN23" i="34" a="1"/>
  <c r="AN23" i="34" s="1"/>
  <c r="AN25" i="34" a="1"/>
  <c r="AN25" i="34" s="1"/>
  <c r="AN22" i="34" a="1"/>
  <c r="AN22" i="34" s="1"/>
  <c r="AM41" i="30" a="1"/>
  <c r="AM41" i="30" s="1"/>
  <c r="AM5" i="30" a="1"/>
  <c r="AM5" i="30" s="1"/>
  <c r="AM26" i="30" a="1"/>
  <c r="AM26" i="30" s="1"/>
  <c r="AM23" i="30" a="1"/>
  <c r="AM23" i="30" s="1"/>
  <c r="AM22" i="30" a="1"/>
  <c r="AM22" i="30" s="1"/>
  <c r="AM19" i="30" a="1"/>
  <c r="AM19" i="30" s="1"/>
  <c r="AM30" i="30" a="1"/>
  <c r="AM30" i="30" s="1"/>
  <c r="AM48" i="30" a="1"/>
  <c r="AM48" i="30" s="1"/>
  <c r="AM27" i="30" a="1"/>
  <c r="AM27" i="30" s="1"/>
  <c r="AM10" i="30" a="1"/>
  <c r="AM10" i="30" s="1"/>
  <c r="AM12" i="30" a="1"/>
  <c r="AM12" i="30" s="1"/>
  <c r="AM44" i="30" a="1"/>
  <c r="AM44" i="30" s="1"/>
  <c r="AM31" i="30" a="1"/>
  <c r="AM31" i="30" s="1"/>
  <c r="AM16" i="30" a="1"/>
  <c r="AM16" i="30" s="1"/>
  <c r="AM33" i="30" a="1"/>
  <c r="AM33" i="30" s="1"/>
  <c r="AM2" i="30" a="1"/>
  <c r="AM2" i="30" s="1"/>
  <c r="AM46" i="30" a="1"/>
  <c r="AM46" i="30" s="1"/>
  <c r="AM42" i="30" a="1"/>
  <c r="AM42" i="30" s="1"/>
  <c r="AM18" i="30" a="1"/>
  <c r="AM18" i="30" s="1"/>
  <c r="AM9" i="30" a="1"/>
  <c r="AM9" i="30" s="1"/>
  <c r="AM37" i="30" a="1"/>
  <c r="AM37" i="30" s="1"/>
  <c r="AM29" i="30" a="1"/>
  <c r="AM29" i="30" s="1"/>
  <c r="AM24" i="30" a="1"/>
  <c r="AM24" i="30" s="1"/>
  <c r="AM25" i="30" a="1"/>
  <c r="AM25" i="30" s="1"/>
  <c r="AM13" i="30" a="1"/>
  <c r="AM13" i="30" s="1"/>
  <c r="AM8" i="30" a="1"/>
  <c r="AM8" i="30" s="1"/>
  <c r="AM17" i="30" a="1"/>
  <c r="AM17" i="30" s="1"/>
  <c r="AM38" i="30" a="1"/>
  <c r="AM38" i="30" s="1"/>
  <c r="AM15" i="30" a="1"/>
  <c r="AM15" i="30" s="1"/>
  <c r="AM35" i="30" a="1"/>
  <c r="AM35" i="30" s="1"/>
  <c r="AM40" i="30" a="1"/>
  <c r="AM40" i="30" s="1"/>
  <c r="AM7" i="30" a="1"/>
  <c r="AM7" i="30" s="1"/>
  <c r="AM36" i="30" a="1"/>
  <c r="AM36" i="30" s="1"/>
  <c r="AM6" i="30" a="1"/>
  <c r="AM6" i="30" s="1"/>
  <c r="AM32" i="30" a="1"/>
  <c r="AM32" i="30" s="1"/>
  <c r="AM14" i="30" a="1"/>
  <c r="AM14" i="30" s="1"/>
  <c r="AM11" i="30" a="1"/>
  <c r="AM11" i="30" s="1"/>
  <c r="AM4" i="30" a="1"/>
  <c r="AM4" i="30" s="1"/>
  <c r="AM47" i="30" a="1"/>
  <c r="AM47" i="30" s="1"/>
  <c r="AM20" i="30" a="1"/>
  <c r="AM20" i="30" s="1"/>
  <c r="AM28" i="30" a="1"/>
  <c r="AM28" i="30" s="1"/>
  <c r="AM34" i="30" a="1"/>
  <c r="AM34" i="30" s="1"/>
  <c r="AM45" i="30" a="1"/>
  <c r="AM45" i="30" s="1"/>
  <c r="AM21" i="30" a="1"/>
  <c r="AM21" i="30" s="1"/>
  <c r="AM39" i="30" a="1"/>
  <c r="AM39" i="30" s="1"/>
  <c r="AM49" i="30" a="1"/>
  <c r="AM49" i="30" s="1"/>
  <c r="AM43" i="30" a="1"/>
  <c r="AM43" i="30" s="1"/>
  <c r="AM3" i="30" a="1"/>
  <c r="AM3" i="30" s="1"/>
  <c r="AN31" i="36" a="1"/>
  <c r="AN31" i="36" s="1"/>
  <c r="AN38" i="36" a="1"/>
  <c r="AN38" i="36" s="1"/>
  <c r="AN2" i="36" a="1"/>
  <c r="AN2" i="36" s="1"/>
  <c r="AN12" i="36" a="1"/>
  <c r="AN12" i="36" s="1"/>
  <c r="AN14" i="36" a="1"/>
  <c r="AN14" i="36" s="1"/>
  <c r="AN39" i="36" a="1"/>
  <c r="AN39" i="36" s="1"/>
  <c r="AN13" i="36" a="1"/>
  <c r="AN13" i="36" s="1"/>
  <c r="AN30" i="36" a="1"/>
  <c r="AN30" i="36" s="1"/>
  <c r="AN19" i="36" a="1"/>
  <c r="AN19" i="36" s="1"/>
  <c r="AN11" i="36" a="1"/>
  <c r="AN11" i="36" s="1"/>
  <c r="AN36" i="36" a="1"/>
  <c r="AN36" i="36" s="1"/>
  <c r="AN7" i="36" a="1"/>
  <c r="AN7" i="36" s="1"/>
  <c r="AN20" i="36" a="1"/>
  <c r="AN20" i="36" s="1"/>
  <c r="AQ21" i="36" s="1"/>
  <c r="AS21" i="36" s="1"/>
  <c r="AF21" i="36" s="1"/>
  <c r="AD21" i="36" s="1"/>
  <c r="AC21" i="36" s="1"/>
  <c r="AN27" i="36" a="1"/>
  <c r="AN27" i="36" s="1"/>
  <c r="AN15" i="36" a="1"/>
  <c r="AN15" i="36" s="1"/>
  <c r="AN9" i="36" a="1"/>
  <c r="AN9" i="36" s="1"/>
  <c r="AN6" i="36" a="1"/>
  <c r="AN6" i="36" s="1"/>
  <c r="AN29" i="36" a="1"/>
  <c r="AN29" i="36" s="1"/>
  <c r="AN4" i="36" a="1"/>
  <c r="AN4" i="36" s="1"/>
  <c r="AN32" i="36" a="1"/>
  <c r="AN32" i="36" s="1"/>
  <c r="AN21" i="36" a="1"/>
  <c r="AN21" i="36" s="1"/>
  <c r="AN23" i="36" a="1"/>
  <c r="AN23" i="36" s="1"/>
  <c r="AN3" i="36" a="1"/>
  <c r="AN3" i="36" s="1"/>
  <c r="AN26" i="36" a="1"/>
  <c r="AN26" i="36" s="1"/>
  <c r="AN33" i="36" a="1"/>
  <c r="AN33" i="36" s="1"/>
  <c r="AN24" i="36" a="1"/>
  <c r="AN24" i="36" s="1"/>
  <c r="AN18" i="36" a="1"/>
  <c r="AN18" i="36" s="1"/>
  <c r="AN37" i="36" a="1"/>
  <c r="AN37" i="36" s="1"/>
  <c r="AN28" i="36" a="1"/>
  <c r="AN28" i="36" s="1"/>
  <c r="AN25" i="36" a="1"/>
  <c r="AN25" i="36" s="1"/>
  <c r="AN35" i="36" a="1"/>
  <c r="AN35" i="36" s="1"/>
  <c r="AN22" i="36" a="1"/>
  <c r="AN22" i="36" s="1"/>
  <c r="AN40" i="36" a="1"/>
  <c r="AN40" i="36" s="1"/>
  <c r="AN8" i="36" a="1"/>
  <c r="AN8" i="36" s="1"/>
  <c r="AN5" i="36" a="1"/>
  <c r="AN5" i="36" s="1"/>
  <c r="AN34" i="36" a="1"/>
  <c r="AN34" i="36" s="1"/>
  <c r="AN17" i="36" a="1"/>
  <c r="AN17" i="36" s="1"/>
  <c r="AN10" i="36" a="1"/>
  <c r="AN10" i="36" s="1"/>
  <c r="AN16" i="36" a="1"/>
  <c r="AN16" i="36" s="1"/>
  <c r="AQ6" i="36" s="1"/>
  <c r="AS54" i="36" s="1"/>
  <c r="AF54" i="36" s="1"/>
  <c r="AD54" i="36" s="1"/>
  <c r="AC54" i="36" s="1"/>
  <c r="AN22" i="40" a="1"/>
  <c r="AN22" i="40" s="1"/>
  <c r="AN18" i="40" a="1"/>
  <c r="AN18" i="40" s="1"/>
  <c r="AN28" i="40" a="1"/>
  <c r="AN28" i="40" s="1"/>
  <c r="AN23" i="40" a="1"/>
  <c r="AN23" i="40" s="1"/>
  <c r="AN30" i="40" a="1"/>
  <c r="AN30" i="40" s="1"/>
  <c r="AN32" i="40" a="1"/>
  <c r="AN32" i="40" s="1"/>
  <c r="AN4" i="40" a="1"/>
  <c r="AN4" i="40" s="1"/>
  <c r="AN19" i="40" a="1"/>
  <c r="AN19" i="40" s="1"/>
  <c r="AN17" i="40" a="1"/>
  <c r="AN17" i="40" s="1"/>
  <c r="AN29" i="40" a="1"/>
  <c r="AN29" i="40" s="1"/>
  <c r="AN35" i="40" a="1"/>
  <c r="AN35" i="40" s="1"/>
  <c r="AN39" i="40" a="1"/>
  <c r="AN39" i="40" s="1"/>
  <c r="AN3" i="40" a="1"/>
  <c r="AN3" i="40" s="1"/>
  <c r="AN6" i="40" a="1"/>
  <c r="AN6" i="40" s="1"/>
  <c r="AN33" i="40" a="1"/>
  <c r="AN33" i="40" s="1"/>
  <c r="AN36" i="40" a="1"/>
  <c r="AN36" i="40" s="1"/>
  <c r="AN14" i="40" a="1"/>
  <c r="AN14" i="40" s="1"/>
  <c r="AN34" i="40" a="1"/>
  <c r="AN34" i="40" s="1"/>
  <c r="AN16" i="40" a="1"/>
  <c r="AN16" i="40" s="1"/>
  <c r="AN37" i="40" a="1"/>
  <c r="AN37" i="40" s="1"/>
  <c r="AN31" i="40" a="1"/>
  <c r="AN31" i="40" s="1"/>
  <c r="AN2" i="40" a="1"/>
  <c r="AN2" i="40" s="1"/>
  <c r="AN21" i="40" a="1"/>
  <c r="AN21" i="40" s="1"/>
  <c r="AN40" i="40" a="1"/>
  <c r="AN40" i="40" s="1"/>
  <c r="AN12" i="40" a="1"/>
  <c r="AN12" i="40" s="1"/>
  <c r="AN24" i="40" a="1"/>
  <c r="AN24" i="40" s="1"/>
  <c r="AN11" i="40" a="1"/>
  <c r="AN11" i="40" s="1"/>
  <c r="AQ2" i="40" s="1"/>
  <c r="AS50" i="40" s="1"/>
  <c r="AF50" i="40" s="1"/>
  <c r="AD50" i="40" s="1"/>
  <c r="AC50" i="40" s="1"/>
  <c r="AN7" i="40" a="1"/>
  <c r="AN7" i="40" s="1"/>
  <c r="AN27" i="40" a="1"/>
  <c r="AN27" i="40" s="1"/>
  <c r="AN15" i="40" a="1"/>
  <c r="AN15" i="40" s="1"/>
  <c r="AN26" i="40" a="1"/>
  <c r="AN26" i="40" s="1"/>
  <c r="AN5" i="40" a="1"/>
  <c r="AN5" i="40" s="1"/>
  <c r="AN9" i="40" a="1"/>
  <c r="AN9" i="40" s="1"/>
  <c r="AN13" i="40" a="1"/>
  <c r="AN13" i="40" s="1"/>
  <c r="AN38" i="40" a="1"/>
  <c r="AN38" i="40" s="1"/>
  <c r="AN20" i="40" a="1"/>
  <c r="AN20" i="40" s="1"/>
  <c r="AN25" i="40" a="1"/>
  <c r="AN25" i="40" s="1"/>
  <c r="AN8" i="40" a="1"/>
  <c r="AN8" i="40" s="1"/>
  <c r="AN10" i="40" a="1"/>
  <c r="AN10" i="40" s="1"/>
  <c r="AN40" i="49" a="1"/>
  <c r="AN40" i="49" s="1"/>
  <c r="AN9" i="49" a="1"/>
  <c r="AN9" i="49" s="1"/>
  <c r="AN34" i="49" a="1"/>
  <c r="AN34" i="49" s="1"/>
  <c r="AN32" i="49" a="1"/>
  <c r="AN32" i="49" s="1"/>
  <c r="AN22" i="49" a="1"/>
  <c r="AN22" i="49" s="1"/>
  <c r="AN27" i="49" a="1"/>
  <c r="AN27" i="49" s="1"/>
  <c r="AN12" i="49" a="1"/>
  <c r="AN12" i="49" s="1"/>
  <c r="AN36" i="49" a="1"/>
  <c r="AN36" i="49" s="1"/>
  <c r="AN39" i="49" a="1"/>
  <c r="AN39" i="49" s="1"/>
  <c r="AN33" i="49" a="1"/>
  <c r="AN33" i="49" s="1"/>
  <c r="AN20" i="49" a="1"/>
  <c r="AN20" i="49" s="1"/>
  <c r="AN18" i="49" a="1"/>
  <c r="AN18" i="49" s="1"/>
  <c r="AN24" i="49" a="1"/>
  <c r="AN24" i="49" s="1"/>
  <c r="AN11" i="49" a="1"/>
  <c r="AN11" i="49" s="1"/>
  <c r="AN31" i="49" a="1"/>
  <c r="AN31" i="49" s="1"/>
  <c r="AN26" i="49" a="1"/>
  <c r="AN26" i="49" s="1"/>
  <c r="AN38" i="49" a="1"/>
  <c r="AN38" i="49" s="1"/>
  <c r="AN29" i="49" a="1"/>
  <c r="AN29" i="49" s="1"/>
  <c r="AN28" i="49" a="1"/>
  <c r="AN28" i="49" s="1"/>
  <c r="AN21" i="49" a="1"/>
  <c r="AN21" i="49" s="1"/>
  <c r="AN17" i="49" a="1"/>
  <c r="AN17" i="49" s="1"/>
  <c r="AN16" i="49" a="1"/>
  <c r="AN16" i="49" s="1"/>
  <c r="AN23" i="49" a="1"/>
  <c r="AN23" i="49" s="1"/>
  <c r="AN15" i="49" a="1"/>
  <c r="AN15" i="49" s="1"/>
  <c r="AN4" i="49" a="1"/>
  <c r="AN4" i="49" s="1"/>
  <c r="AN2" i="49" a="1"/>
  <c r="AN2" i="49" s="1"/>
  <c r="AN7" i="49" a="1"/>
  <c r="AN7" i="49" s="1"/>
  <c r="AN5" i="49" a="1"/>
  <c r="AN5" i="49" s="1"/>
  <c r="AN14" i="49" a="1"/>
  <c r="AN14" i="49" s="1"/>
  <c r="AN37" i="49" a="1"/>
  <c r="AN37" i="49" s="1"/>
  <c r="AN8" i="49" a="1"/>
  <c r="AN8" i="49" s="1"/>
  <c r="AN35" i="49" a="1"/>
  <c r="AN35" i="49" s="1"/>
  <c r="AN3" i="49" a="1"/>
  <c r="AN3" i="49" s="1"/>
  <c r="AN30" i="49" a="1"/>
  <c r="AN30" i="49" s="1"/>
  <c r="AN10" i="49" a="1"/>
  <c r="AN10" i="49" s="1"/>
  <c r="AN25" i="49" a="1"/>
  <c r="AN25" i="49" s="1"/>
  <c r="AN13" i="49" a="1"/>
  <c r="AN13" i="49" s="1"/>
  <c r="AQ20" i="49" s="1"/>
  <c r="AS44" i="49" s="1"/>
  <c r="AF44" i="49" s="1"/>
  <c r="AD44" i="49" s="1"/>
  <c r="AC44" i="49" s="1"/>
  <c r="AN6" i="49" a="1"/>
  <c r="AN6" i="49" s="1"/>
  <c r="AN19" i="49" a="1"/>
  <c r="AN19" i="49" s="1"/>
  <c r="AM46" i="54" a="1"/>
  <c r="AM46" i="54" s="1"/>
  <c r="AM45" i="54" a="1"/>
  <c r="AM45" i="54" s="1"/>
  <c r="AM31" i="54" a="1"/>
  <c r="AM31" i="54" s="1"/>
  <c r="AM27" i="54" a="1"/>
  <c r="AM27" i="54" s="1"/>
  <c r="AM15" i="54" a="1"/>
  <c r="AM15" i="54" s="1"/>
  <c r="AM17" i="54" a="1"/>
  <c r="AM17" i="54" s="1"/>
  <c r="AM36" i="54" a="1"/>
  <c r="AM36" i="54" s="1"/>
  <c r="AM23" i="54" a="1"/>
  <c r="AM23" i="54" s="1"/>
  <c r="AM8" i="54" a="1"/>
  <c r="AM8" i="54" s="1"/>
  <c r="AM18" i="54" a="1"/>
  <c r="AM18" i="54" s="1"/>
  <c r="AM14" i="54" a="1"/>
  <c r="AM14" i="54" s="1"/>
  <c r="AM4" i="54" a="1"/>
  <c r="AM4" i="54" s="1"/>
  <c r="AM40" i="54" a="1"/>
  <c r="AM40" i="54" s="1"/>
  <c r="AM41" i="54" a="1"/>
  <c r="AM41" i="54" s="1"/>
  <c r="AM43" i="54" a="1"/>
  <c r="AM43" i="54" s="1"/>
  <c r="AM30" i="54" a="1"/>
  <c r="AM30" i="54" s="1"/>
  <c r="AM37" i="54" a="1"/>
  <c r="AM37" i="54" s="1"/>
  <c r="AM25" i="54" a="1"/>
  <c r="AM25" i="54" s="1"/>
  <c r="AM44" i="54" a="1"/>
  <c r="AM44" i="54" s="1"/>
  <c r="AM24" i="54" a="1"/>
  <c r="AM24" i="54" s="1"/>
  <c r="AM21" i="54" a="1"/>
  <c r="AM21" i="54" s="1"/>
  <c r="AM26" i="54" a="1"/>
  <c r="AM26" i="54" s="1"/>
  <c r="AM9" i="54" a="1"/>
  <c r="AM9" i="54" s="1"/>
  <c r="AM7" i="54" a="1"/>
  <c r="AM7" i="54" s="1"/>
  <c r="AM49" i="54" a="1"/>
  <c r="AM49" i="54" s="1"/>
  <c r="AM22" i="54" a="1"/>
  <c r="AM22" i="54" s="1"/>
  <c r="AM19" i="54" a="1"/>
  <c r="AM19" i="54" s="1"/>
  <c r="AM47" i="54" a="1"/>
  <c r="AM47" i="54" s="1"/>
  <c r="AM29" i="54" a="1"/>
  <c r="AM29" i="54" s="1"/>
  <c r="AM3" i="54" a="1"/>
  <c r="AM3" i="54" s="1"/>
  <c r="AM13" i="54" a="1"/>
  <c r="AM13" i="54" s="1"/>
  <c r="AM28" i="54" a="1"/>
  <c r="AM28" i="54" s="1"/>
  <c r="AM42" i="54" a="1"/>
  <c r="AM42" i="54" s="1"/>
  <c r="AM10" i="54" a="1"/>
  <c r="AM10" i="54" s="1"/>
  <c r="AM38" i="54" a="1"/>
  <c r="AM38" i="54" s="1"/>
  <c r="AM39" i="54" a="1"/>
  <c r="AM39" i="54" s="1"/>
  <c r="AM12" i="54" a="1"/>
  <c r="AM12" i="54" s="1"/>
  <c r="AM48" i="54" a="1"/>
  <c r="AM48" i="54" s="1"/>
  <c r="AM34" i="54" a="1"/>
  <c r="AM34" i="54" s="1"/>
  <c r="AM5" i="54" a="1"/>
  <c r="AM5" i="54" s="1"/>
  <c r="AP24" i="54" s="1"/>
  <c r="AM20" i="54" a="1"/>
  <c r="AM20" i="54" s="1"/>
  <c r="AM11" i="54" a="1"/>
  <c r="AM11" i="54" s="1"/>
  <c r="AM33" i="54" a="1"/>
  <c r="AM33" i="54" s="1"/>
  <c r="AM6" i="54" a="1"/>
  <c r="AM6" i="54" s="1"/>
  <c r="AP20" i="54" s="1"/>
  <c r="AM2" i="54" a="1"/>
  <c r="AM2" i="54" s="1"/>
  <c r="AM32" i="54" a="1"/>
  <c r="AM32" i="54" s="1"/>
  <c r="AM35" i="54" a="1"/>
  <c r="AM35" i="54" s="1"/>
  <c r="AM16" i="54" a="1"/>
  <c r="AM16" i="54" s="1"/>
  <c r="AM22" i="43" a="1"/>
  <c r="AM22" i="43" s="1"/>
  <c r="AM4" i="43" a="1"/>
  <c r="AM4" i="43" s="1"/>
  <c r="AM35" i="43" a="1"/>
  <c r="AM35" i="43" s="1"/>
  <c r="AM24" i="43" a="1"/>
  <c r="AM24" i="43" s="1"/>
  <c r="AM8" i="43" a="1"/>
  <c r="AM8" i="43" s="1"/>
  <c r="AM30" i="43" a="1"/>
  <c r="AM30" i="43" s="1"/>
  <c r="AM29" i="45" a="1"/>
  <c r="AM29" i="45" s="1"/>
  <c r="AM13" i="45" a="1"/>
  <c r="AM13" i="45" s="1"/>
  <c r="AM5" i="45" a="1"/>
  <c r="AM5" i="45" s="1"/>
  <c r="AM45" i="45" a="1"/>
  <c r="AM45" i="45" s="1"/>
  <c r="AM48" i="45" a="1"/>
  <c r="AM48" i="45" s="1"/>
  <c r="AM36" i="45" a="1"/>
  <c r="AM36" i="45" s="1"/>
  <c r="AM6" i="45" a="1"/>
  <c r="AM6" i="45" s="1"/>
  <c r="AM17" i="45" a="1"/>
  <c r="AM17" i="45" s="1"/>
  <c r="AM39" i="45" a="1"/>
  <c r="AM39" i="45" s="1"/>
  <c r="AM28" i="45" a="1"/>
  <c r="AM28" i="45" s="1"/>
  <c r="AM44" i="45" a="1"/>
  <c r="AM44" i="45" s="1"/>
  <c r="AM8" i="45" a="1"/>
  <c r="AM8" i="45" s="1"/>
  <c r="AM37" i="45" a="1"/>
  <c r="AM37" i="45" s="1"/>
  <c r="AM27" i="45" a="1"/>
  <c r="AM27" i="45" s="1"/>
  <c r="AM24" i="45" a="1"/>
  <c r="AM24" i="45" s="1"/>
  <c r="AM7" i="45" a="1"/>
  <c r="AM7" i="45" s="1"/>
  <c r="AM2" i="45" a="1"/>
  <c r="AM2" i="45" s="1"/>
  <c r="AM43" i="45" a="1"/>
  <c r="AM43" i="45" s="1"/>
  <c r="AM35" i="45" a="1"/>
  <c r="AM35" i="45" s="1"/>
  <c r="AM3" i="45" a="1"/>
  <c r="AM3" i="45" s="1"/>
  <c r="AM9" i="45" a="1"/>
  <c r="AM9" i="45" s="1"/>
  <c r="AM34" i="45" a="1"/>
  <c r="AM34" i="45" s="1"/>
  <c r="AM32" i="45" a="1"/>
  <c r="AM32" i="45" s="1"/>
  <c r="AM25" i="45" a="1"/>
  <c r="AM25" i="45" s="1"/>
  <c r="AM19" i="45" a="1"/>
  <c r="AM19" i="45" s="1"/>
  <c r="AM40" i="45" a="1"/>
  <c r="AM40" i="45" s="1"/>
  <c r="AM31" i="45" a="1"/>
  <c r="AM31" i="45" s="1"/>
  <c r="AM23" i="45" a="1"/>
  <c r="AM23" i="45" s="1"/>
  <c r="AM11" i="45" a="1"/>
  <c r="AM11" i="45" s="1"/>
  <c r="AM14" i="45" a="1"/>
  <c r="AM14" i="45" s="1"/>
  <c r="AM49" i="45" a="1"/>
  <c r="AM49" i="45" s="1"/>
  <c r="AM46" i="45" a="1"/>
  <c r="AM46" i="45" s="1"/>
  <c r="AM18" i="45" a="1"/>
  <c r="AM18" i="45" s="1"/>
  <c r="AM33" i="45" a="1"/>
  <c r="AM33" i="45" s="1"/>
  <c r="AM16" i="45" a="1"/>
  <c r="AM16" i="45" s="1"/>
  <c r="AM12" i="45" a="1"/>
  <c r="AM12" i="45" s="1"/>
  <c r="AP23" i="45" s="1"/>
  <c r="AM22" i="45" a="1"/>
  <c r="AM22" i="45" s="1"/>
  <c r="AM20" i="45" a="1"/>
  <c r="AM20" i="45" s="1"/>
  <c r="AM26" i="45" a="1"/>
  <c r="AM26" i="45" s="1"/>
  <c r="AM15" i="45" a="1"/>
  <c r="AM15" i="45" s="1"/>
  <c r="AP16" i="45" s="1"/>
  <c r="AR64" i="45" s="1"/>
  <c r="AF64" i="45" s="1"/>
  <c r="AD64" i="45" s="1"/>
  <c r="AC64" i="45" s="1"/>
  <c r="AM41" i="45" a="1"/>
  <c r="AM41" i="45" s="1"/>
  <c r="AM30" i="45" a="1"/>
  <c r="AM30" i="45" s="1"/>
  <c r="AM10" i="45" a="1"/>
  <c r="AM10" i="45" s="1"/>
  <c r="AM47" i="45" a="1"/>
  <c r="AM47" i="45" s="1"/>
  <c r="AM38" i="45" a="1"/>
  <c r="AM38" i="45" s="1"/>
  <c r="AM42" i="45" a="1"/>
  <c r="AM42" i="45" s="1"/>
  <c r="AM21" i="45" a="1"/>
  <c r="AM21" i="45" s="1"/>
  <c r="AM4" i="45" a="1"/>
  <c r="AM4" i="45" s="1"/>
  <c r="AP12" i="45" s="1"/>
  <c r="AR60" i="45" s="1"/>
  <c r="AF60" i="45" s="1"/>
  <c r="AD60" i="45" s="1"/>
  <c r="AC60" i="45" s="1"/>
  <c r="AM23" i="47" a="1"/>
  <c r="AM23" i="47" s="1"/>
  <c r="AM16" i="47" a="1"/>
  <c r="AM16" i="47" s="1"/>
  <c r="AM25" i="47" a="1"/>
  <c r="AM25" i="47" s="1"/>
  <c r="AM9" i="47" a="1"/>
  <c r="AM9" i="47" s="1"/>
  <c r="AM20" i="47" a="1"/>
  <c r="AM20" i="47" s="1"/>
  <c r="AM43" i="47" a="1"/>
  <c r="AM43" i="47" s="1"/>
  <c r="AM21" i="47" a="1"/>
  <c r="AM21" i="47" s="1"/>
  <c r="AM48" i="47" a="1"/>
  <c r="AM48" i="47" s="1"/>
  <c r="AM40" i="47" a="1"/>
  <c r="AM40" i="47" s="1"/>
  <c r="AM26" i="47" a="1"/>
  <c r="AM26" i="47" s="1"/>
  <c r="AM31" i="47" a="1"/>
  <c r="AM31" i="47" s="1"/>
  <c r="AM12" i="47" a="1"/>
  <c r="AM12" i="47" s="1"/>
  <c r="AM39" i="47" a="1"/>
  <c r="AM39" i="47" s="1"/>
  <c r="AM49" i="47" a="1"/>
  <c r="AM49" i="47" s="1"/>
  <c r="AM3" i="47" a="1"/>
  <c r="AM3" i="47" s="1"/>
  <c r="AM24" i="47" a="1"/>
  <c r="AM24" i="47" s="1"/>
  <c r="AM14" i="47" a="1"/>
  <c r="AM14" i="47" s="1"/>
  <c r="AM17" i="47" a="1"/>
  <c r="AM17" i="47" s="1"/>
  <c r="AM41" i="47" a="1"/>
  <c r="AM41" i="47" s="1"/>
  <c r="AM18" i="47" a="1"/>
  <c r="AM18" i="47" s="1"/>
  <c r="AP15" i="47" s="1"/>
  <c r="AM10" i="47" a="1"/>
  <c r="AM10" i="47" s="1"/>
  <c r="AM47" i="47" a="1"/>
  <c r="AM47" i="47" s="1"/>
  <c r="AM46" i="47" a="1"/>
  <c r="AM46" i="47" s="1"/>
  <c r="AM11" i="47" a="1"/>
  <c r="AM11" i="47" s="1"/>
  <c r="AM42" i="47" a="1"/>
  <c r="AM42" i="47" s="1"/>
  <c r="AM32" i="47" a="1"/>
  <c r="AM32" i="47" s="1"/>
  <c r="AM28" i="47" a="1"/>
  <c r="AM28" i="47" s="1"/>
  <c r="AM7" i="47" a="1"/>
  <c r="AM7" i="47" s="1"/>
  <c r="AM35" i="47" a="1"/>
  <c r="AM35" i="47" s="1"/>
  <c r="AM38" i="47" a="1"/>
  <c r="AM38" i="47" s="1"/>
  <c r="AM27" i="47" a="1"/>
  <c r="AM27" i="47" s="1"/>
  <c r="AM19" i="47" a="1"/>
  <c r="AM19" i="47" s="1"/>
  <c r="AM8" i="47" a="1"/>
  <c r="AM8" i="47" s="1"/>
  <c r="AM44" i="47" a="1"/>
  <c r="AM44" i="47" s="1"/>
  <c r="AM30" i="47" a="1"/>
  <c r="AM30" i="47" s="1"/>
  <c r="AM33" i="47" a="1"/>
  <c r="AM33" i="47" s="1"/>
  <c r="AM15" i="47" a="1"/>
  <c r="AM15" i="47" s="1"/>
  <c r="AM5" i="47" a="1"/>
  <c r="AM5" i="47" s="1"/>
  <c r="AM45" i="47" a="1"/>
  <c r="AM45" i="47" s="1"/>
  <c r="AM6" i="47" a="1"/>
  <c r="AM6" i="47" s="1"/>
  <c r="AM4" i="47" a="1"/>
  <c r="AM4" i="47" s="1"/>
  <c r="AM29" i="47" a="1"/>
  <c r="AM29" i="47" s="1"/>
  <c r="AM22" i="47" a="1"/>
  <c r="AM22" i="47" s="1"/>
  <c r="AM34" i="47" a="1"/>
  <c r="AM34" i="47" s="1"/>
  <c r="AM13" i="47" a="1"/>
  <c r="AM13" i="47" s="1"/>
  <c r="AM37" i="47" a="1"/>
  <c r="AM37" i="47" s="1"/>
  <c r="AM36" i="47" a="1"/>
  <c r="AM36" i="47" s="1"/>
  <c r="AM2" i="47" a="1"/>
  <c r="AM2" i="47" s="1"/>
  <c r="AM26" i="35" a="1"/>
  <c r="AM26" i="35" s="1"/>
  <c r="AM45" i="35" a="1"/>
  <c r="AM45" i="35" s="1"/>
  <c r="AM49" i="35" a="1"/>
  <c r="AM49" i="35" s="1"/>
  <c r="AM14" i="35" a="1"/>
  <c r="AM14" i="35" s="1"/>
  <c r="AM9" i="35" a="1"/>
  <c r="AM9" i="35" s="1"/>
  <c r="AM16" i="35" a="1"/>
  <c r="AM16" i="35" s="1"/>
  <c r="AM31" i="35" a="1"/>
  <c r="AM31" i="35" s="1"/>
  <c r="AM28" i="35" a="1"/>
  <c r="AM28" i="35" s="1"/>
  <c r="AM27" i="35" a="1"/>
  <c r="AM27" i="35" s="1"/>
  <c r="AM43" i="35" a="1"/>
  <c r="AM43" i="35" s="1"/>
  <c r="AM7" i="35" a="1"/>
  <c r="AM7" i="35" s="1"/>
  <c r="AM44" i="35" a="1"/>
  <c r="AM44" i="35" s="1"/>
  <c r="AM17" i="35" a="1"/>
  <c r="AM17" i="35" s="1"/>
  <c r="AM15" i="35" a="1"/>
  <c r="AM15" i="35" s="1"/>
  <c r="AM32" i="35" a="1"/>
  <c r="AM32" i="35" s="1"/>
  <c r="AM5" i="35" a="1"/>
  <c r="AM5" i="35" s="1"/>
  <c r="AM46" i="35" a="1"/>
  <c r="AM46" i="35" s="1"/>
  <c r="AM2" i="35" a="1"/>
  <c r="AM2" i="35" s="1"/>
  <c r="AM22" i="35" a="1"/>
  <c r="AM22" i="35" s="1"/>
  <c r="AP11" i="35" s="1"/>
  <c r="AR59" i="35" s="1"/>
  <c r="AF59" i="35" s="1"/>
  <c r="AD59" i="35" s="1"/>
  <c r="AC59" i="35" s="1"/>
  <c r="AM40" i="35" a="1"/>
  <c r="AM40" i="35" s="1"/>
  <c r="AM19" i="35" a="1"/>
  <c r="AM19" i="35" s="1"/>
  <c r="AM20" i="35" a="1"/>
  <c r="AM20" i="35" s="1"/>
  <c r="AM33" i="35" a="1"/>
  <c r="AM33" i="35" s="1"/>
  <c r="AM38" i="35" a="1"/>
  <c r="AM38" i="35" s="1"/>
  <c r="AM8" i="35" a="1"/>
  <c r="AM8" i="35" s="1"/>
  <c r="AM29" i="35" a="1"/>
  <c r="AM29" i="35" s="1"/>
  <c r="AM41" i="35" a="1"/>
  <c r="AM41" i="35" s="1"/>
  <c r="AM36" i="35" a="1"/>
  <c r="AM36" i="35" s="1"/>
  <c r="AM23" i="35" a="1"/>
  <c r="AM23" i="35" s="1"/>
  <c r="AM24" i="35" a="1"/>
  <c r="AM24" i="35" s="1"/>
  <c r="AM48" i="35" a="1"/>
  <c r="AM48" i="35" s="1"/>
  <c r="AM30" i="35" a="1"/>
  <c r="AM30" i="35" s="1"/>
  <c r="AM34" i="35" a="1"/>
  <c r="AM34" i="35" s="1"/>
  <c r="AM6" i="35" a="1"/>
  <c r="AM6" i="35" s="1"/>
  <c r="AM21" i="35" a="1"/>
  <c r="AM21" i="35" s="1"/>
  <c r="AM3" i="35" a="1"/>
  <c r="AM3" i="35" s="1"/>
  <c r="AM39" i="35" a="1"/>
  <c r="AM39" i="35" s="1"/>
  <c r="AM4" i="35" a="1"/>
  <c r="AM4" i="35" s="1"/>
  <c r="AM13" i="35" a="1"/>
  <c r="AM13" i="35" s="1"/>
  <c r="AM10" i="35" a="1"/>
  <c r="AM10" i="35" s="1"/>
  <c r="AM47" i="35" a="1"/>
  <c r="AM47" i="35" s="1"/>
  <c r="AM25" i="35" a="1"/>
  <c r="AM25" i="35" s="1"/>
  <c r="AM11" i="35" a="1"/>
  <c r="AM11" i="35" s="1"/>
  <c r="AP20" i="35" s="1"/>
  <c r="AM35" i="35" a="1"/>
  <c r="AM35" i="35" s="1"/>
  <c r="AM42" i="35" a="1"/>
  <c r="AM42" i="35" s="1"/>
  <c r="AM37" i="35" a="1"/>
  <c r="AM37" i="35" s="1"/>
  <c r="AM12" i="35" a="1"/>
  <c r="AM12" i="35" s="1"/>
  <c r="AM18" i="35" a="1"/>
  <c r="AM18" i="35" s="1"/>
  <c r="AN32" i="53" a="1"/>
  <c r="AN32" i="53" s="1"/>
  <c r="AN34" i="53" a="1"/>
  <c r="AN34" i="53" s="1"/>
  <c r="AN15" i="53" a="1"/>
  <c r="AN15" i="53" s="1"/>
  <c r="AN26" i="53" a="1"/>
  <c r="AN26" i="53" s="1"/>
  <c r="AN7" i="53" a="1"/>
  <c r="AN7" i="53" s="1"/>
  <c r="AN16" i="53" a="1"/>
  <c r="AN16" i="53" s="1"/>
  <c r="AN5" i="53" a="1"/>
  <c r="AN5" i="53" s="1"/>
  <c r="AN19" i="53" a="1"/>
  <c r="AN19" i="53" s="1"/>
  <c r="AN11" i="53" a="1"/>
  <c r="AN11" i="53" s="1"/>
  <c r="AN39" i="53" a="1"/>
  <c r="AN39" i="53" s="1"/>
  <c r="AN35" i="53" a="1"/>
  <c r="AN35" i="53" s="1"/>
  <c r="AN24" i="53" a="1"/>
  <c r="AN24" i="53" s="1"/>
  <c r="AN29" i="53" a="1"/>
  <c r="AN29" i="53" s="1"/>
  <c r="AN36" i="53" a="1"/>
  <c r="AN36" i="53" s="1"/>
  <c r="AN28" i="53" a="1"/>
  <c r="AN28" i="53" s="1"/>
  <c r="AN14" i="53" a="1"/>
  <c r="AN14" i="53" s="1"/>
  <c r="AN4" i="53" a="1"/>
  <c r="AN4" i="53" s="1"/>
  <c r="AN9" i="53" a="1"/>
  <c r="AN9" i="53" s="1"/>
  <c r="AN2" i="53" a="1"/>
  <c r="AN2" i="53" s="1"/>
  <c r="AN40" i="53" a="1"/>
  <c r="AN40" i="53" s="1"/>
  <c r="AN23" i="53" a="1"/>
  <c r="AN23" i="53" s="1"/>
  <c r="AN38" i="53" a="1"/>
  <c r="AN38" i="53" s="1"/>
  <c r="AN33" i="53" a="1"/>
  <c r="AN33" i="53" s="1"/>
  <c r="AN13" i="53" a="1"/>
  <c r="AN13" i="53" s="1"/>
  <c r="AQ17" i="53" s="1"/>
  <c r="AS17" i="53" s="1"/>
  <c r="AF17" i="53" s="1"/>
  <c r="AD17" i="53" s="1"/>
  <c r="AC17" i="53" s="1"/>
  <c r="AN17" i="53" a="1"/>
  <c r="AN17" i="53" s="1"/>
  <c r="AN8" i="53" a="1"/>
  <c r="AN8" i="53" s="1"/>
  <c r="AN10" i="53" a="1"/>
  <c r="AN10" i="53" s="1"/>
  <c r="AN25" i="53" a="1"/>
  <c r="AN25" i="53" s="1"/>
  <c r="AQ24" i="53" s="1"/>
  <c r="AS48" i="53" s="1"/>
  <c r="AF48" i="53" s="1"/>
  <c r="AD48" i="53" s="1"/>
  <c r="AC48" i="53" s="1"/>
  <c r="AN20" i="53" a="1"/>
  <c r="AN20" i="53" s="1"/>
  <c r="AN31" i="53" a="1"/>
  <c r="AN31" i="53" s="1"/>
  <c r="AN22" i="53" a="1"/>
  <c r="AN22" i="53" s="1"/>
  <c r="AN30" i="53" a="1"/>
  <c r="AN30" i="53" s="1"/>
  <c r="AN6" i="53" a="1"/>
  <c r="AN6" i="53" s="1"/>
  <c r="AN12" i="53" a="1"/>
  <c r="AN12" i="53" s="1"/>
  <c r="AN21" i="53" a="1"/>
  <c r="AN21" i="53" s="1"/>
  <c r="AN37" i="53" a="1"/>
  <c r="AN37" i="53" s="1"/>
  <c r="AN3" i="53" a="1"/>
  <c r="AN3" i="53" s="1"/>
  <c r="AN18" i="53" a="1"/>
  <c r="AN18" i="53" s="1"/>
  <c r="AN27" i="53" a="1"/>
  <c r="AN27" i="53" s="1"/>
  <c r="AD24" i="46"/>
  <c r="AM21" i="41" a="1"/>
  <c r="AM21" i="41" s="1"/>
  <c r="AM28" i="41" a="1"/>
  <c r="AM28" i="41" s="1"/>
  <c r="AM20" i="41" a="1"/>
  <c r="AM20" i="41" s="1"/>
  <c r="AM3" i="41" a="1"/>
  <c r="AM3" i="41" s="1"/>
  <c r="AM19" i="41" a="1"/>
  <c r="AM19" i="41" s="1"/>
  <c r="AM48" i="41" a="1"/>
  <c r="AM48" i="41" s="1"/>
  <c r="AM38" i="41" a="1"/>
  <c r="AM38" i="41" s="1"/>
  <c r="AM29" i="41" a="1"/>
  <c r="AM29" i="41" s="1"/>
  <c r="AM26" i="41" a="1"/>
  <c r="AM26" i="41" s="1"/>
  <c r="AM49" i="41" a="1"/>
  <c r="AM49" i="41" s="1"/>
  <c r="AM35" i="41" a="1"/>
  <c r="AM35" i="41" s="1"/>
  <c r="AM23" i="41" a="1"/>
  <c r="AM23" i="41" s="1"/>
  <c r="AM11" i="41" a="1"/>
  <c r="AM11" i="41" s="1"/>
  <c r="AM15" i="41" a="1"/>
  <c r="AM15" i="41" s="1"/>
  <c r="AM43" i="41" a="1"/>
  <c r="AM43" i="41" s="1"/>
  <c r="AM36" i="41" a="1"/>
  <c r="AM36" i="41" s="1"/>
  <c r="AM33" i="41" a="1"/>
  <c r="AM33" i="41" s="1"/>
  <c r="AM27" i="41" a="1"/>
  <c r="AM27" i="41" s="1"/>
  <c r="AM17" i="41" a="1"/>
  <c r="AM17" i="41" s="1"/>
  <c r="AM24" i="41" a="1"/>
  <c r="AM24" i="41" s="1"/>
  <c r="AM40" i="41" a="1"/>
  <c r="AM40" i="41" s="1"/>
  <c r="AM7" i="41" a="1"/>
  <c r="AM7" i="41" s="1"/>
  <c r="AM34" i="41" a="1"/>
  <c r="AM34" i="41" s="1"/>
  <c r="AM25" i="41" a="1"/>
  <c r="AM25" i="41" s="1"/>
  <c r="AM39" i="41" a="1"/>
  <c r="AM39" i="41" s="1"/>
  <c r="AM30" i="41" a="1"/>
  <c r="AM30" i="41" s="1"/>
  <c r="AM22" i="41" a="1"/>
  <c r="AM22" i="41" s="1"/>
  <c r="AM47" i="41" a="1"/>
  <c r="AM47" i="41" s="1"/>
  <c r="AM41" i="41" a="1"/>
  <c r="AM41" i="41" s="1"/>
  <c r="AM13" i="41" a="1"/>
  <c r="AM13" i="41" s="1"/>
  <c r="AM10" i="41" a="1"/>
  <c r="AM10" i="41" s="1"/>
  <c r="AM2" i="41" a="1"/>
  <c r="AM2" i="41" s="1"/>
  <c r="AM46" i="41" a="1"/>
  <c r="AM46" i="41" s="1"/>
  <c r="AM8" i="41" a="1"/>
  <c r="AM8" i="41" s="1"/>
  <c r="AM44" i="41" a="1"/>
  <c r="AM44" i="41" s="1"/>
  <c r="AM14" i="41" a="1"/>
  <c r="AM14" i="41" s="1"/>
  <c r="AM37" i="41" a="1"/>
  <c r="AM37" i="41" s="1"/>
  <c r="AM42" i="41" a="1"/>
  <c r="AM42" i="41" s="1"/>
  <c r="AM31" i="41" a="1"/>
  <c r="AM31" i="41" s="1"/>
  <c r="AM32" i="41" a="1"/>
  <c r="AM32" i="41" s="1"/>
  <c r="AM5" i="41" a="1"/>
  <c r="AM5" i="41" s="1"/>
  <c r="AM4" i="41" a="1"/>
  <c r="AM4" i="41" s="1"/>
  <c r="AM16" i="41" a="1"/>
  <c r="AM16" i="41" s="1"/>
  <c r="AM18" i="41" a="1"/>
  <c r="AM18" i="41" s="1"/>
  <c r="AP15" i="41" s="1"/>
  <c r="AR63" i="41" s="1"/>
  <c r="AF63" i="41" s="1"/>
  <c r="AD63" i="41" s="1"/>
  <c r="AC63" i="41" s="1"/>
  <c r="AM9" i="41" a="1"/>
  <c r="AM9" i="41" s="1"/>
  <c r="AM12" i="41" a="1"/>
  <c r="AM12" i="41" s="1"/>
  <c r="AP14" i="41" s="1"/>
  <c r="AR62" i="41" s="1"/>
  <c r="AF62" i="41" s="1"/>
  <c r="AD62" i="41" s="1"/>
  <c r="AC62" i="41" s="1"/>
  <c r="AM6" i="41" a="1"/>
  <c r="AM6" i="41" s="1"/>
  <c r="AM45" i="41" a="1"/>
  <c r="AM45" i="41" s="1"/>
  <c r="AM35" i="37" a="1"/>
  <c r="AM35" i="37" s="1"/>
  <c r="AM40" i="37" a="1"/>
  <c r="AM40" i="37" s="1"/>
  <c r="AM21" i="37" a="1"/>
  <c r="AM21" i="37" s="1"/>
  <c r="AM49" i="37" a="1"/>
  <c r="AM49" i="37" s="1"/>
  <c r="AM7" i="37" a="1"/>
  <c r="AM7" i="37" s="1"/>
  <c r="AM15" i="37" a="1"/>
  <c r="AM15" i="37" s="1"/>
  <c r="AM2" i="37" a="1"/>
  <c r="AM2" i="37" s="1"/>
  <c r="AM44" i="37" a="1"/>
  <c r="AM44" i="37" s="1"/>
  <c r="AM43" i="37" a="1"/>
  <c r="AM43" i="37" s="1"/>
  <c r="AM19" i="37" a="1"/>
  <c r="AM19" i="37" s="1"/>
  <c r="AM48" i="37" a="1"/>
  <c r="AM48" i="37" s="1"/>
  <c r="AM28" i="37" a="1"/>
  <c r="AM28" i="37" s="1"/>
  <c r="AM34" i="37" a="1"/>
  <c r="AM34" i="37" s="1"/>
  <c r="AM33" i="37" a="1"/>
  <c r="AM33" i="37" s="1"/>
  <c r="AM29" i="37" a="1"/>
  <c r="AM29" i="37" s="1"/>
  <c r="AM24" i="37" a="1"/>
  <c r="AM24" i="37" s="1"/>
  <c r="AM13" i="37" a="1"/>
  <c r="AM13" i="37" s="1"/>
  <c r="AM41" i="37" a="1"/>
  <c r="AM41" i="37" s="1"/>
  <c r="AM17" i="37" a="1"/>
  <c r="AM17" i="37" s="1"/>
  <c r="AM5" i="37" a="1"/>
  <c r="AM5" i="37" s="1"/>
  <c r="AM6" i="37" a="1"/>
  <c r="AM6" i="37" s="1"/>
  <c r="AM27" i="37" a="1"/>
  <c r="AM27" i="37" s="1"/>
  <c r="AM32" i="37" a="1"/>
  <c r="AM32" i="37" s="1"/>
  <c r="AM46" i="37" a="1"/>
  <c r="AM46" i="37" s="1"/>
  <c r="AM39" i="37" a="1"/>
  <c r="AM39" i="37" s="1"/>
  <c r="AM38" i="37" a="1"/>
  <c r="AM38" i="37" s="1"/>
  <c r="AM36" i="37" a="1"/>
  <c r="AM36" i="37" s="1"/>
  <c r="AM47" i="37" a="1"/>
  <c r="AM47" i="37" s="1"/>
  <c r="AM4" i="37" a="1"/>
  <c r="AM4" i="37" s="1"/>
  <c r="AM26" i="37" a="1"/>
  <c r="AM26" i="37" s="1"/>
  <c r="AM42" i="37" a="1"/>
  <c r="AM42" i="37" s="1"/>
  <c r="AM10" i="37" a="1"/>
  <c r="AM10" i="37" s="1"/>
  <c r="AM9" i="37" a="1"/>
  <c r="AM9" i="37" s="1"/>
  <c r="AM22" i="37" a="1"/>
  <c r="AM22" i="37" s="1"/>
  <c r="AM37" i="37" a="1"/>
  <c r="AM37" i="37" s="1"/>
  <c r="AM3" i="37" a="1"/>
  <c r="AM3" i="37" s="1"/>
  <c r="AP16" i="37" s="1"/>
  <c r="AR64" i="37" s="1"/>
  <c r="AF64" i="37" s="1"/>
  <c r="AD64" i="37" s="1"/>
  <c r="AC64" i="37" s="1"/>
  <c r="AM30" i="37" a="1"/>
  <c r="AM30" i="37" s="1"/>
  <c r="AM12" i="37" a="1"/>
  <c r="AM12" i="37" s="1"/>
  <c r="AM18" i="37" a="1"/>
  <c r="AM18" i="37" s="1"/>
  <c r="AM11" i="37" a="1"/>
  <c r="AM11" i="37" s="1"/>
  <c r="AM23" i="37" a="1"/>
  <c r="AM23" i="37" s="1"/>
  <c r="AM25" i="37" a="1"/>
  <c r="AM25" i="37" s="1"/>
  <c r="AM45" i="37" a="1"/>
  <c r="AM45" i="37" s="1"/>
  <c r="AM20" i="37" a="1"/>
  <c r="AM20" i="37" s="1"/>
  <c r="AM14" i="37" a="1"/>
  <c r="AM14" i="37" s="1"/>
  <c r="AM8" i="37" a="1"/>
  <c r="AM8" i="37" s="1"/>
  <c r="AM16" i="37" a="1"/>
  <c r="AM16" i="37" s="1"/>
  <c r="AM31" i="37" a="1"/>
  <c r="AM31" i="37" s="1"/>
  <c r="AM3" i="43" a="1"/>
  <c r="AM3" i="43" s="1"/>
  <c r="AM14" i="43" a="1"/>
  <c r="AM14" i="43" s="1"/>
  <c r="AM11" i="43" a="1"/>
  <c r="AM11" i="43" s="1"/>
  <c r="AM2" i="43" a="1"/>
  <c r="AM2" i="43" s="1"/>
  <c r="AM13" i="43" a="1"/>
  <c r="AM13" i="43" s="1"/>
  <c r="AM42" i="43" a="1"/>
  <c r="AM42" i="43" s="1"/>
  <c r="AN24" i="57" a="1"/>
  <c r="AN24" i="57" s="1"/>
  <c r="AN32" i="57" a="1"/>
  <c r="AN32" i="57" s="1"/>
  <c r="AN40" i="57" a="1"/>
  <c r="AN40" i="57" s="1"/>
  <c r="AN34" i="57" a="1"/>
  <c r="AN34" i="57" s="1"/>
  <c r="AN37" i="57" a="1"/>
  <c r="AN37" i="57" s="1"/>
  <c r="AN38" i="57" a="1"/>
  <c r="AN38" i="57" s="1"/>
  <c r="AN10" i="57" a="1"/>
  <c r="AN10" i="57" s="1"/>
  <c r="AN13" i="57" a="1"/>
  <c r="AN13" i="57" s="1"/>
  <c r="AN25" i="57" a="1"/>
  <c r="AN25" i="57" s="1"/>
  <c r="AN11" i="57" a="1"/>
  <c r="AN11" i="57" s="1"/>
  <c r="AN20" i="57" a="1"/>
  <c r="AN20" i="57" s="1"/>
  <c r="AN29" i="57" a="1"/>
  <c r="AN29" i="57" s="1"/>
  <c r="AN7" i="57" a="1"/>
  <c r="AN7" i="57" s="1"/>
  <c r="AN14" i="57" a="1"/>
  <c r="AN14" i="57" s="1"/>
  <c r="AN2" i="57" a="1"/>
  <c r="AN2" i="57" s="1"/>
  <c r="AN3" i="57" a="1"/>
  <c r="AN3" i="57" s="1"/>
  <c r="AN4" i="57" a="1"/>
  <c r="AN4" i="57" s="1"/>
  <c r="AN26" i="57" a="1"/>
  <c r="AN26" i="57" s="1"/>
  <c r="AN16" i="57" a="1"/>
  <c r="AN16" i="57" s="1"/>
  <c r="AN18" i="57" a="1"/>
  <c r="AN18" i="57" s="1"/>
  <c r="AN19" i="57" a="1"/>
  <c r="AN19" i="57" s="1"/>
  <c r="AN21" i="57" a="1"/>
  <c r="AN21" i="57" s="1"/>
  <c r="AN33" i="57" a="1"/>
  <c r="AN33" i="57" s="1"/>
  <c r="AN22" i="57" a="1"/>
  <c r="AN22" i="57" s="1"/>
  <c r="AN17" i="57" a="1"/>
  <c r="AN17" i="57" s="1"/>
  <c r="AN12" i="57" a="1"/>
  <c r="AN12" i="57" s="1"/>
  <c r="AN9" i="57" a="1"/>
  <c r="AN9" i="57" s="1"/>
  <c r="AN30" i="57" a="1"/>
  <c r="AN30" i="57" s="1"/>
  <c r="AN8" i="57" a="1"/>
  <c r="AN8" i="57" s="1"/>
  <c r="AN36" i="57" a="1"/>
  <c r="AN36" i="57" s="1"/>
  <c r="AN5" i="57" a="1"/>
  <c r="AN5" i="57" s="1"/>
  <c r="AN28" i="57" a="1"/>
  <c r="AN28" i="57" s="1"/>
  <c r="AN39" i="57" a="1"/>
  <c r="AN39" i="57" s="1"/>
  <c r="AN27" i="57" a="1"/>
  <c r="AN27" i="57" s="1"/>
  <c r="AN35" i="57" a="1"/>
  <c r="AN35" i="57" s="1"/>
  <c r="AN15" i="57" a="1"/>
  <c r="AN15" i="57" s="1"/>
  <c r="AN23" i="57" a="1"/>
  <c r="AN23" i="57" s="1"/>
  <c r="AQ7" i="57" s="1"/>
  <c r="AN31" i="57" a="1"/>
  <c r="AN31" i="57" s="1"/>
  <c r="AN6" i="57" a="1"/>
  <c r="AN6" i="57" s="1"/>
  <c r="AN40" i="32" a="1"/>
  <c r="AN40" i="32" s="1"/>
  <c r="AN39" i="32" a="1"/>
  <c r="AN39" i="32" s="1"/>
  <c r="AN8" i="32" a="1"/>
  <c r="AN8" i="32" s="1"/>
  <c r="AN29" i="32" a="1"/>
  <c r="AN29" i="32" s="1"/>
  <c r="AN36" i="32" a="1"/>
  <c r="AN36" i="32" s="1"/>
  <c r="AN2" i="32" a="1"/>
  <c r="AN2" i="32" s="1"/>
  <c r="AN5" i="32" a="1"/>
  <c r="AN5" i="32" s="1"/>
  <c r="AN30" i="32" a="1"/>
  <c r="AN30" i="32" s="1"/>
  <c r="AN35" i="32" a="1"/>
  <c r="AN35" i="32" s="1"/>
  <c r="AN13" i="32" a="1"/>
  <c r="AN13" i="32" s="1"/>
  <c r="AN21" i="32" a="1"/>
  <c r="AN21" i="32" s="1"/>
  <c r="AN31" i="32" a="1"/>
  <c r="AN31" i="32" s="1"/>
  <c r="AN22" i="32" a="1"/>
  <c r="AN22" i="32" s="1"/>
  <c r="AN6" i="32" a="1"/>
  <c r="AN6" i="32" s="1"/>
  <c r="AN11" i="32" a="1"/>
  <c r="AN11" i="32" s="1"/>
  <c r="AN25" i="32" a="1"/>
  <c r="AN25" i="32" s="1"/>
  <c r="AN23" i="32" a="1"/>
  <c r="AN23" i="32" s="1"/>
  <c r="AN38" i="32" a="1"/>
  <c r="AN38" i="32" s="1"/>
  <c r="AN15" i="32" a="1"/>
  <c r="AN15" i="32" s="1"/>
  <c r="AN10" i="32" a="1"/>
  <c r="AN10" i="32" s="1"/>
  <c r="AN9" i="32" a="1"/>
  <c r="AN9" i="32" s="1"/>
  <c r="AN14" i="32" a="1"/>
  <c r="AN14" i="32" s="1"/>
  <c r="AN18" i="32" a="1"/>
  <c r="AN18" i="32" s="1"/>
  <c r="AN20" i="32" a="1"/>
  <c r="AN20" i="32" s="1"/>
  <c r="AN12" i="32" a="1"/>
  <c r="AN12" i="32" s="1"/>
  <c r="AN19" i="32" a="1"/>
  <c r="AN19" i="32" s="1"/>
  <c r="AQ25" i="32" s="1"/>
  <c r="AS25" i="32" s="1"/>
  <c r="AF25" i="32" s="1"/>
  <c r="AD25" i="32" s="1"/>
  <c r="AC25" i="32" s="1"/>
  <c r="AN3" i="32" a="1"/>
  <c r="AN3" i="32" s="1"/>
  <c r="AN24" i="32" a="1"/>
  <c r="AN24" i="32" s="1"/>
  <c r="AN28" i="32" a="1"/>
  <c r="AN28" i="32" s="1"/>
  <c r="AN32" i="32" a="1"/>
  <c r="AN32" i="32" s="1"/>
  <c r="AN33" i="32" a="1"/>
  <c r="AN33" i="32" s="1"/>
  <c r="AN7" i="32" a="1"/>
  <c r="AN7" i="32" s="1"/>
  <c r="AN16" i="32" a="1"/>
  <c r="AN16" i="32" s="1"/>
  <c r="AN17" i="32" a="1"/>
  <c r="AN17" i="32" s="1"/>
  <c r="AN4" i="32" a="1"/>
  <c r="AN4" i="32" s="1"/>
  <c r="AN34" i="32" a="1"/>
  <c r="AN34" i="32" s="1"/>
  <c r="AN27" i="32" a="1"/>
  <c r="AN27" i="32" s="1"/>
  <c r="AN26" i="32" a="1"/>
  <c r="AN26" i="32" s="1"/>
  <c r="AN37" i="32" a="1"/>
  <c r="AN37" i="32" s="1"/>
  <c r="AM48" i="59" a="1"/>
  <c r="AM48" i="59" s="1"/>
  <c r="AM46" i="59" a="1"/>
  <c r="AM46" i="59" s="1"/>
  <c r="AM41" i="59" a="1"/>
  <c r="AM41" i="59" s="1"/>
  <c r="AM44" i="59" a="1"/>
  <c r="AM44" i="59" s="1"/>
  <c r="AM34" i="59" a="1"/>
  <c r="AM34" i="59" s="1"/>
  <c r="AM36" i="59" a="1"/>
  <c r="AM36" i="59" s="1"/>
  <c r="AM33" i="59" a="1"/>
  <c r="AM33" i="59" s="1"/>
  <c r="AM17" i="59" a="1"/>
  <c r="AM17" i="59" s="1"/>
  <c r="AM22" i="59" a="1"/>
  <c r="AM22" i="59" s="1"/>
  <c r="AM16" i="59" a="1"/>
  <c r="AM16" i="59" s="1"/>
  <c r="AM19" i="59" a="1"/>
  <c r="AM19" i="59" s="1"/>
  <c r="AM11" i="59" a="1"/>
  <c r="AM11" i="59" s="1"/>
  <c r="AM38" i="59" a="1"/>
  <c r="AM38" i="59" s="1"/>
  <c r="AM45" i="59" a="1"/>
  <c r="AM45" i="59" s="1"/>
  <c r="AM15" i="59" a="1"/>
  <c r="AM15" i="59" s="1"/>
  <c r="AM3" i="59" a="1"/>
  <c r="AM3" i="59" s="1"/>
  <c r="AM27" i="59" a="1"/>
  <c r="AM27" i="59" s="1"/>
  <c r="AM49" i="59" a="1"/>
  <c r="AM49" i="59" s="1"/>
  <c r="AM23" i="59" a="1"/>
  <c r="AM23" i="59" s="1"/>
  <c r="AM47" i="59" a="1"/>
  <c r="AM47" i="59" s="1"/>
  <c r="AM42" i="59" a="1"/>
  <c r="AM42" i="59" s="1"/>
  <c r="AM13" i="59" a="1"/>
  <c r="AM13" i="59" s="1"/>
  <c r="AM40" i="59" a="1"/>
  <c r="AM40" i="59" s="1"/>
  <c r="AM26" i="59" a="1"/>
  <c r="AM26" i="59" s="1"/>
  <c r="AM6" i="59" a="1"/>
  <c r="AM6" i="59" s="1"/>
  <c r="AM28" i="59" a="1"/>
  <c r="AM28" i="59" s="1"/>
  <c r="AM10" i="59" a="1"/>
  <c r="AM10" i="59" s="1"/>
  <c r="AM9" i="59" a="1"/>
  <c r="AM9" i="59" s="1"/>
  <c r="AM7" i="59" a="1"/>
  <c r="AM7" i="59" s="1"/>
  <c r="AM43" i="59" a="1"/>
  <c r="AM43" i="59" s="1"/>
  <c r="AM20" i="59" a="1"/>
  <c r="AM20" i="59" s="1"/>
  <c r="AM4" i="59" a="1"/>
  <c r="AM4" i="59" s="1"/>
  <c r="AM5" i="59" a="1"/>
  <c r="AM5" i="59" s="1"/>
  <c r="AM29" i="59" a="1"/>
  <c r="AM29" i="59" s="1"/>
  <c r="AM21" i="59" a="1"/>
  <c r="AM21" i="59" s="1"/>
  <c r="AM8" i="59" a="1"/>
  <c r="AM8" i="59" s="1"/>
  <c r="AM18" i="59" a="1"/>
  <c r="AM18" i="59" s="1"/>
  <c r="AM24" i="59" a="1"/>
  <c r="AM24" i="59" s="1"/>
  <c r="AM39" i="59" a="1"/>
  <c r="AM39" i="59" s="1"/>
  <c r="AM30" i="59" a="1"/>
  <c r="AM30" i="59" s="1"/>
  <c r="AM14" i="59" a="1"/>
  <c r="AM14" i="59" s="1"/>
  <c r="AM25" i="59" a="1"/>
  <c r="AM25" i="59" s="1"/>
  <c r="AM35" i="59" a="1"/>
  <c r="AM35" i="59" s="1"/>
  <c r="AM31" i="59" a="1"/>
  <c r="AM31" i="59" s="1"/>
  <c r="AM12" i="59" a="1"/>
  <c r="AM12" i="59" s="1"/>
  <c r="AM2" i="59" a="1"/>
  <c r="AM2" i="59" s="1"/>
  <c r="AM32" i="59" a="1"/>
  <c r="AM32" i="59" s="1"/>
  <c r="AM37" i="59" a="1"/>
  <c r="AM37" i="59" s="1"/>
  <c r="AM10" i="31" a="1"/>
  <c r="AM10" i="31" s="1"/>
  <c r="AM45" i="31" a="1"/>
  <c r="AM45" i="31" s="1"/>
  <c r="AM24" i="31" a="1"/>
  <c r="AM24" i="31" s="1"/>
  <c r="AM18" i="31" a="1"/>
  <c r="AM18" i="31" s="1"/>
  <c r="AM33" i="31" a="1"/>
  <c r="AM33" i="31" s="1"/>
  <c r="AM36" i="31" a="1"/>
  <c r="AM36" i="31" s="1"/>
  <c r="AM25" i="31" a="1"/>
  <c r="AM25" i="31" s="1"/>
  <c r="AM27" i="31" a="1"/>
  <c r="AM27" i="31" s="1"/>
  <c r="AM19" i="31" a="1"/>
  <c r="AM19" i="31" s="1"/>
  <c r="AM11" i="31" a="1"/>
  <c r="AM11" i="31" s="1"/>
  <c r="AM49" i="31" a="1"/>
  <c r="AM49" i="31" s="1"/>
  <c r="AM38" i="31" a="1"/>
  <c r="AM38" i="31" s="1"/>
  <c r="AM31" i="31" a="1"/>
  <c r="AM31" i="31" s="1"/>
  <c r="AM29" i="31" a="1"/>
  <c r="AM29" i="31" s="1"/>
  <c r="AM16" i="31" a="1"/>
  <c r="AM16" i="31" s="1"/>
  <c r="AM5" i="31" a="1"/>
  <c r="AM5" i="31" s="1"/>
  <c r="AM42" i="31" a="1"/>
  <c r="AM42" i="31" s="1"/>
  <c r="AM48" i="31" a="1"/>
  <c r="AM48" i="31" s="1"/>
  <c r="AM32" i="31" a="1"/>
  <c r="AM32" i="31" s="1"/>
  <c r="AM26" i="31" a="1"/>
  <c r="AM26" i="31" s="1"/>
  <c r="AM41" i="31" a="1"/>
  <c r="AM41" i="31" s="1"/>
  <c r="AM12" i="31" a="1"/>
  <c r="AM12" i="31" s="1"/>
  <c r="AM23" i="31" a="1"/>
  <c r="AM23" i="31" s="1"/>
  <c r="AM43" i="31" a="1"/>
  <c r="AM43" i="31" s="1"/>
  <c r="AM3" i="31" a="1"/>
  <c r="AM3" i="31" s="1"/>
  <c r="AM6" i="31" a="1"/>
  <c r="AM6" i="31" s="1"/>
  <c r="AP7" i="31" s="1"/>
  <c r="AR31" i="31" s="1"/>
  <c r="AF31" i="31" s="1"/>
  <c r="AD31" i="31" s="1"/>
  <c r="AC31" i="31" s="1"/>
  <c r="AM2" i="31" a="1"/>
  <c r="AM2" i="31" s="1"/>
  <c r="AM46" i="31" a="1"/>
  <c r="AM46" i="31" s="1"/>
  <c r="AM20" i="31" a="1"/>
  <c r="AM20" i="31" s="1"/>
  <c r="AM30" i="31" a="1"/>
  <c r="AM30" i="31" s="1"/>
  <c r="AM15" i="31" a="1"/>
  <c r="AM15" i="31" s="1"/>
  <c r="AM4" i="31" a="1"/>
  <c r="AM4" i="31" s="1"/>
  <c r="AM39" i="31" a="1"/>
  <c r="AM39" i="31" s="1"/>
  <c r="AM9" i="31" a="1"/>
  <c r="AM9" i="31" s="1"/>
  <c r="AM7" i="31" a="1"/>
  <c r="AM7" i="31" s="1"/>
  <c r="AM22" i="31" a="1"/>
  <c r="AM22" i="31" s="1"/>
  <c r="AM13" i="31" a="1"/>
  <c r="AM13" i="31" s="1"/>
  <c r="AM40" i="31" a="1"/>
  <c r="AM40" i="31" s="1"/>
  <c r="AM34" i="31" a="1"/>
  <c r="AM34" i="31" s="1"/>
  <c r="AM35" i="31" a="1"/>
  <c r="AM35" i="31" s="1"/>
  <c r="AM8" i="31" a="1"/>
  <c r="AM8" i="31" s="1"/>
  <c r="AM47" i="31" a="1"/>
  <c r="AM47" i="31" s="1"/>
  <c r="AM44" i="31" a="1"/>
  <c r="AM44" i="31" s="1"/>
  <c r="AM17" i="31" a="1"/>
  <c r="AM17" i="31" s="1"/>
  <c r="AM37" i="31" a="1"/>
  <c r="AM37" i="31" s="1"/>
  <c r="AM14" i="31" a="1"/>
  <c r="AM14" i="31" s="1"/>
  <c r="AM21" i="31" a="1"/>
  <c r="AM21" i="31" s="1"/>
  <c r="AM28" i="31" a="1"/>
  <c r="AM28" i="31" s="1"/>
  <c r="AM46" i="40" a="1"/>
  <c r="AM46" i="40" s="1"/>
  <c r="AM45" i="40" a="1"/>
  <c r="AM45" i="40" s="1"/>
  <c r="AM38" i="40" a="1"/>
  <c r="AM38" i="40" s="1"/>
  <c r="AM21" i="40" a="1"/>
  <c r="AM21" i="40" s="1"/>
  <c r="AM12" i="40" a="1"/>
  <c r="AM12" i="40" s="1"/>
  <c r="AM2" i="40" a="1"/>
  <c r="AM2" i="40" s="1"/>
  <c r="AM47" i="40" a="1"/>
  <c r="AM47" i="40" s="1"/>
  <c r="AM32" i="40" a="1"/>
  <c r="AM32" i="40" s="1"/>
  <c r="AM40" i="40" a="1"/>
  <c r="AM40" i="40" s="1"/>
  <c r="AM36" i="40" a="1"/>
  <c r="AM36" i="40" s="1"/>
  <c r="AM13" i="40" a="1"/>
  <c r="AM13" i="40" s="1"/>
  <c r="AM30" i="40" a="1"/>
  <c r="AM30" i="40" s="1"/>
  <c r="AM33" i="40" a="1"/>
  <c r="AM33" i="40" s="1"/>
  <c r="AM49" i="40" a="1"/>
  <c r="AM49" i="40" s="1"/>
  <c r="AM39" i="40" a="1"/>
  <c r="AM39" i="40" s="1"/>
  <c r="AM43" i="40" a="1"/>
  <c r="AM43" i="40" s="1"/>
  <c r="AM42" i="40" a="1"/>
  <c r="AM42" i="40" s="1"/>
  <c r="AM48" i="40" a="1"/>
  <c r="AM48" i="40" s="1"/>
  <c r="AM25" i="40" a="1"/>
  <c r="AM25" i="40" s="1"/>
  <c r="AM27" i="40" a="1"/>
  <c r="AM27" i="40" s="1"/>
  <c r="AM17" i="40" a="1"/>
  <c r="AM17" i="40" s="1"/>
  <c r="AM44" i="40" a="1"/>
  <c r="AM44" i="40" s="1"/>
  <c r="AM31" i="40" a="1"/>
  <c r="AM31" i="40" s="1"/>
  <c r="AM23" i="40" a="1"/>
  <c r="AM23" i="40" s="1"/>
  <c r="AM8" i="40" a="1"/>
  <c r="AM8" i="40" s="1"/>
  <c r="AM20" i="40" a="1"/>
  <c r="AM20" i="40" s="1"/>
  <c r="AM3" i="40" a="1"/>
  <c r="AM3" i="40" s="1"/>
  <c r="AM26" i="40" a="1"/>
  <c r="AM26" i="40" s="1"/>
  <c r="AM28" i="40" a="1"/>
  <c r="AM28" i="40" s="1"/>
  <c r="AM37" i="40" a="1"/>
  <c r="AM37" i="40" s="1"/>
  <c r="AM22" i="40" a="1"/>
  <c r="AM22" i="40" s="1"/>
  <c r="AM35" i="40" a="1"/>
  <c r="AM35" i="40" s="1"/>
  <c r="AM41" i="40" a="1"/>
  <c r="AM41" i="40" s="1"/>
  <c r="AM16" i="40" a="1"/>
  <c r="AM16" i="40" s="1"/>
  <c r="AM4" i="40" a="1"/>
  <c r="AM4" i="40" s="1"/>
  <c r="AM9" i="40" a="1"/>
  <c r="AM9" i="40" s="1"/>
  <c r="AM5" i="40" a="1"/>
  <c r="AM5" i="40" s="1"/>
  <c r="AM29" i="40" a="1"/>
  <c r="AM29" i="40" s="1"/>
  <c r="AM6" i="40" a="1"/>
  <c r="AM6" i="40" s="1"/>
  <c r="AM34" i="40" a="1"/>
  <c r="AM34" i="40" s="1"/>
  <c r="AM19" i="40" a="1"/>
  <c r="AM19" i="40" s="1"/>
  <c r="AM11" i="40" a="1"/>
  <c r="AM11" i="40" s="1"/>
  <c r="AM7" i="40" a="1"/>
  <c r="AM7" i="40" s="1"/>
  <c r="AM10" i="40" a="1"/>
  <c r="AM10" i="40" s="1"/>
  <c r="AP3" i="40" s="1"/>
  <c r="AR3" i="40" s="1"/>
  <c r="AF3" i="40" s="1"/>
  <c r="AD3" i="40" s="1"/>
  <c r="AC3" i="40" s="1"/>
  <c r="AM18" i="40" a="1"/>
  <c r="AM18" i="40" s="1"/>
  <c r="AM14" i="40" a="1"/>
  <c r="AM14" i="40" s="1"/>
  <c r="AM24" i="40" a="1"/>
  <c r="AM24" i="40" s="1"/>
  <c r="AM15" i="40" a="1"/>
  <c r="AM15" i="40" s="1"/>
  <c r="AM43" i="56" a="1"/>
  <c r="AM43" i="56" s="1"/>
  <c r="AM24" i="56" a="1"/>
  <c r="AM24" i="56" s="1"/>
  <c r="AM45" i="56" a="1"/>
  <c r="AM45" i="56" s="1"/>
  <c r="AM37" i="56" a="1"/>
  <c r="AM37" i="56" s="1"/>
  <c r="AM31" i="56" a="1"/>
  <c r="AM31" i="56" s="1"/>
  <c r="AM20" i="56" a="1"/>
  <c r="AM20" i="56" s="1"/>
  <c r="AM29" i="56" a="1"/>
  <c r="AM29" i="56" s="1"/>
  <c r="AM19" i="56" a="1"/>
  <c r="AM19" i="56" s="1"/>
  <c r="AM27" i="56" a="1"/>
  <c r="AM27" i="56" s="1"/>
  <c r="AM16" i="56" a="1"/>
  <c r="AM16" i="56" s="1"/>
  <c r="AM25" i="56" a="1"/>
  <c r="AM25" i="56" s="1"/>
  <c r="AM47" i="56" a="1"/>
  <c r="AM47" i="56" s="1"/>
  <c r="AM44" i="56" a="1"/>
  <c r="AM44" i="56" s="1"/>
  <c r="AM34" i="56" a="1"/>
  <c r="AM34" i="56" s="1"/>
  <c r="AM26" i="56" a="1"/>
  <c r="AM26" i="56" s="1"/>
  <c r="AM17" i="56" a="1"/>
  <c r="AM17" i="56" s="1"/>
  <c r="AM28" i="56" a="1"/>
  <c r="AM28" i="56" s="1"/>
  <c r="AM18" i="56" a="1"/>
  <c r="AM18" i="56" s="1"/>
  <c r="AM13" i="56" a="1"/>
  <c r="AM13" i="56" s="1"/>
  <c r="AM8" i="56" a="1"/>
  <c r="AM8" i="56" s="1"/>
  <c r="AM2" i="56" a="1"/>
  <c r="AM2" i="56" s="1"/>
  <c r="AM4" i="56" a="1"/>
  <c r="AM4" i="56" s="1"/>
  <c r="AM48" i="56" a="1"/>
  <c r="AM48" i="56" s="1"/>
  <c r="AM39" i="56" a="1"/>
  <c r="AM39" i="56" s="1"/>
  <c r="AM40" i="56" a="1"/>
  <c r="AM40" i="56" s="1"/>
  <c r="AM42" i="56" a="1"/>
  <c r="AM42" i="56" s="1"/>
  <c r="AM10" i="56" a="1"/>
  <c r="AM10" i="56" s="1"/>
  <c r="AP24" i="56" s="1"/>
  <c r="AM23" i="56" a="1"/>
  <c r="AM23" i="56" s="1"/>
  <c r="AM36" i="56" a="1"/>
  <c r="AM36" i="56" s="1"/>
  <c r="AM11" i="56" a="1"/>
  <c r="AM11" i="56" s="1"/>
  <c r="AP5" i="56" s="1"/>
  <c r="AR5" i="56" s="1"/>
  <c r="AF5" i="56" s="1"/>
  <c r="AD5" i="56" s="1"/>
  <c r="AC5" i="56" s="1"/>
  <c r="AM15" i="56" a="1"/>
  <c r="AM15" i="56" s="1"/>
  <c r="AM3" i="56" a="1"/>
  <c r="AM3" i="56" s="1"/>
  <c r="AM5" i="56" a="1"/>
  <c r="AM5" i="56" s="1"/>
  <c r="AM14" i="56" a="1"/>
  <c r="AM14" i="56" s="1"/>
  <c r="AM41" i="56" a="1"/>
  <c r="AM41" i="56" s="1"/>
  <c r="AM32" i="56" a="1"/>
  <c r="AM32" i="56" s="1"/>
  <c r="AM49" i="56" a="1"/>
  <c r="AM49" i="56" s="1"/>
  <c r="AM12" i="56" a="1"/>
  <c r="AM12" i="56" s="1"/>
  <c r="AM38" i="56" a="1"/>
  <c r="AM38" i="56" s="1"/>
  <c r="AM30" i="56" a="1"/>
  <c r="AM30" i="56" s="1"/>
  <c r="AM7" i="56" a="1"/>
  <c r="AM7" i="56" s="1"/>
  <c r="AM46" i="56" a="1"/>
  <c r="AM46" i="56" s="1"/>
  <c r="AM33" i="56" a="1"/>
  <c r="AM33" i="56" s="1"/>
  <c r="AM6" i="56" a="1"/>
  <c r="AM6" i="56" s="1"/>
  <c r="AM9" i="56" a="1"/>
  <c r="AM9" i="56" s="1"/>
  <c r="AM35" i="56" a="1"/>
  <c r="AM35" i="56" s="1"/>
  <c r="AM21" i="56" a="1"/>
  <c r="AM21" i="56" s="1"/>
  <c r="AP18" i="56" s="1"/>
  <c r="AM22" i="56" a="1"/>
  <c r="AM22" i="56" s="1"/>
  <c r="AP21" i="56" s="1"/>
  <c r="AN33" i="35" a="1"/>
  <c r="AN33" i="35" s="1"/>
  <c r="AN20" i="35" a="1"/>
  <c r="AN20" i="35" s="1"/>
  <c r="AN18" i="35" a="1"/>
  <c r="AN18" i="35" s="1"/>
  <c r="AN39" i="35" a="1"/>
  <c r="AN39" i="35" s="1"/>
  <c r="AN25" i="35" a="1"/>
  <c r="AN25" i="35" s="1"/>
  <c r="AN37" i="35" a="1"/>
  <c r="AN37" i="35" s="1"/>
  <c r="AN38" i="35" a="1"/>
  <c r="AN38" i="35" s="1"/>
  <c r="AN35" i="35" a="1"/>
  <c r="AN35" i="35" s="1"/>
  <c r="AN15" i="35" a="1"/>
  <c r="AN15" i="35" s="1"/>
  <c r="AN13" i="35" a="1"/>
  <c r="AN13" i="35" s="1"/>
  <c r="AN29" i="35" a="1"/>
  <c r="AN29" i="35" s="1"/>
  <c r="AN6" i="35" a="1"/>
  <c r="AN6" i="35" s="1"/>
  <c r="AN28" i="35" a="1"/>
  <c r="AN28" i="35" s="1"/>
  <c r="AN12" i="35" a="1"/>
  <c r="AN12" i="35" s="1"/>
  <c r="AN4" i="35" a="1"/>
  <c r="AN4" i="35" s="1"/>
  <c r="AN19" i="35" a="1"/>
  <c r="AN19" i="35" s="1"/>
  <c r="AN17" i="35" a="1"/>
  <c r="AN17" i="35" s="1"/>
  <c r="AN14" i="35" a="1"/>
  <c r="AN14" i="35" s="1"/>
  <c r="AN40" i="35" a="1"/>
  <c r="AN40" i="35" s="1"/>
  <c r="AN3" i="35" a="1"/>
  <c r="AN3" i="35" s="1"/>
  <c r="AN16" i="35" a="1"/>
  <c r="AN16" i="35" s="1"/>
  <c r="AN5" i="35" a="1"/>
  <c r="AN5" i="35" s="1"/>
  <c r="AN30" i="35" a="1"/>
  <c r="AN30" i="35" s="1"/>
  <c r="AN31" i="35" a="1"/>
  <c r="AN31" i="35" s="1"/>
  <c r="AN26" i="35" a="1"/>
  <c r="AN26" i="35" s="1"/>
  <c r="AN24" i="35" a="1"/>
  <c r="AN24" i="35" s="1"/>
  <c r="AN2" i="35" a="1"/>
  <c r="AN2" i="35" s="1"/>
  <c r="AN32" i="35" a="1"/>
  <c r="AN32" i="35" s="1"/>
  <c r="AN34" i="35" a="1"/>
  <c r="AN34" i="35" s="1"/>
  <c r="AN7" i="35" a="1"/>
  <c r="AN7" i="35" s="1"/>
  <c r="AN27" i="35" a="1"/>
  <c r="AN27" i="35" s="1"/>
  <c r="AN36" i="35" a="1"/>
  <c r="AN36" i="35" s="1"/>
  <c r="AN9" i="35" a="1"/>
  <c r="AN9" i="35" s="1"/>
  <c r="AN23" i="35" a="1"/>
  <c r="AN23" i="35" s="1"/>
  <c r="AN21" i="35" a="1"/>
  <c r="AN21" i="35" s="1"/>
  <c r="AQ24" i="35" s="1"/>
  <c r="AS48" i="35" s="1"/>
  <c r="AF48" i="35" s="1"/>
  <c r="AD48" i="35" s="1"/>
  <c r="AC48" i="35" s="1"/>
  <c r="AN22" i="35" a="1"/>
  <c r="AN22" i="35" s="1"/>
  <c r="AN8" i="35" a="1"/>
  <c r="AN8" i="35" s="1"/>
  <c r="AN11" i="35" a="1"/>
  <c r="AN11" i="35" s="1"/>
  <c r="AN10" i="35" a="1"/>
  <c r="AN10" i="35" s="1"/>
  <c r="AN19" i="52" a="1"/>
  <c r="AN19" i="52" s="1"/>
  <c r="AN3" i="52" a="1"/>
  <c r="AN3" i="52" s="1"/>
  <c r="AN29" i="52" a="1"/>
  <c r="AN29" i="52" s="1"/>
  <c r="AN15" i="52" a="1"/>
  <c r="AN15" i="52" s="1"/>
  <c r="AN26" i="52" a="1"/>
  <c r="AN26" i="52" s="1"/>
  <c r="AN33" i="50" a="1"/>
  <c r="AN33" i="50" s="1"/>
  <c r="AN36" i="50" a="1"/>
  <c r="AN36" i="50" s="1"/>
  <c r="AN32" i="50" a="1"/>
  <c r="AN32" i="50" s="1"/>
  <c r="AN16" i="50" a="1"/>
  <c r="AN16" i="50" s="1"/>
  <c r="AN13" i="50" a="1"/>
  <c r="AN13" i="50" s="1"/>
  <c r="AN7" i="50" a="1"/>
  <c r="AN7" i="50" s="1"/>
  <c r="AN14" i="50" a="1"/>
  <c r="AN14" i="50" s="1"/>
  <c r="AN23" i="50" a="1"/>
  <c r="AN23" i="50" s="1"/>
  <c r="AN8" i="50" a="1"/>
  <c r="AN8" i="50" s="1"/>
  <c r="AN28" i="50" a="1"/>
  <c r="AN28" i="50" s="1"/>
  <c r="AN39" i="50" a="1"/>
  <c r="AN39" i="50" s="1"/>
  <c r="AN37" i="50" a="1"/>
  <c r="AN37" i="50" s="1"/>
  <c r="AN31" i="50" a="1"/>
  <c r="AN31" i="50" s="1"/>
  <c r="AN24" i="50" a="1"/>
  <c r="AN24" i="50" s="1"/>
  <c r="AN30" i="50" a="1"/>
  <c r="AN30" i="50" s="1"/>
  <c r="AN29" i="50" a="1"/>
  <c r="AN29" i="50" s="1"/>
  <c r="AN38" i="50" a="1"/>
  <c r="AN38" i="50" s="1"/>
  <c r="AN17" i="50" a="1"/>
  <c r="AN17" i="50" s="1"/>
  <c r="AN3" i="50" a="1"/>
  <c r="AN3" i="50" s="1"/>
  <c r="AN27" i="50" a="1"/>
  <c r="AN27" i="50" s="1"/>
  <c r="AN35" i="50" a="1"/>
  <c r="AN35" i="50" s="1"/>
  <c r="AN19" i="50" a="1"/>
  <c r="AN19" i="50" s="1"/>
  <c r="AN26" i="50" a="1"/>
  <c r="AN26" i="50" s="1"/>
  <c r="AN20" i="50" a="1"/>
  <c r="AN20" i="50" s="1"/>
  <c r="AN21" i="50" a="1"/>
  <c r="AN21" i="50" s="1"/>
  <c r="AQ15" i="50" s="1"/>
  <c r="AN22" i="50" a="1"/>
  <c r="AN22" i="50" s="1"/>
  <c r="AN25" i="50" a="1"/>
  <c r="AN25" i="50" s="1"/>
  <c r="AN12" i="50" a="1"/>
  <c r="AN12" i="50" s="1"/>
  <c r="AN2" i="50" a="1"/>
  <c r="AN2" i="50" s="1"/>
  <c r="AQ17" i="50" s="1"/>
  <c r="AN5" i="50" a="1"/>
  <c r="AN5" i="50" s="1"/>
  <c r="AN34" i="50" a="1"/>
  <c r="AN34" i="50" s="1"/>
  <c r="AN18" i="50" a="1"/>
  <c r="AN18" i="50" s="1"/>
  <c r="AQ6" i="50" s="1"/>
  <c r="AS54" i="50" s="1"/>
  <c r="AF54" i="50" s="1"/>
  <c r="AD54" i="50" s="1"/>
  <c r="AC54" i="50" s="1"/>
  <c r="AN15" i="50" a="1"/>
  <c r="AN15" i="50" s="1"/>
  <c r="AQ10" i="50" s="1"/>
  <c r="AN9" i="50" a="1"/>
  <c r="AN9" i="50" s="1"/>
  <c r="AN40" i="50" a="1"/>
  <c r="AN40" i="50" s="1"/>
  <c r="AN11" i="50" a="1"/>
  <c r="AN11" i="50" s="1"/>
  <c r="AN10" i="50" a="1"/>
  <c r="AN10" i="50" s="1"/>
  <c r="AN4" i="50" a="1"/>
  <c r="AN4" i="50" s="1"/>
  <c r="AN6" i="50" a="1"/>
  <c r="AN6" i="50" s="1"/>
  <c r="AQ18" i="50" s="1"/>
  <c r="AS18" i="50" s="1"/>
  <c r="AF18" i="50" s="1"/>
  <c r="AD18" i="50" s="1"/>
  <c r="AC18" i="50" s="1"/>
  <c r="AN38" i="55" a="1"/>
  <c r="AN38" i="55" s="1"/>
  <c r="AN40" i="55" a="1"/>
  <c r="AN40" i="55" s="1"/>
  <c r="AN37" i="55" a="1"/>
  <c r="AN37" i="55" s="1"/>
  <c r="AN12" i="55" a="1"/>
  <c r="AN12" i="55" s="1"/>
  <c r="AN20" i="55" a="1"/>
  <c r="AN20" i="55" s="1"/>
  <c r="AN29" i="55" a="1"/>
  <c r="AN29" i="55" s="1"/>
  <c r="AN22" i="55" a="1"/>
  <c r="AN22" i="55" s="1"/>
  <c r="AN36" i="55" a="1"/>
  <c r="AN36" i="55" s="1"/>
  <c r="AN7" i="55" a="1"/>
  <c r="AN7" i="55" s="1"/>
  <c r="AN24" i="55" a="1"/>
  <c r="AN24" i="55" s="1"/>
  <c r="AN25" i="55" a="1"/>
  <c r="AN25" i="55" s="1"/>
  <c r="AN33" i="55" a="1"/>
  <c r="AN33" i="55" s="1"/>
  <c r="AN18" i="55" a="1"/>
  <c r="AN18" i="55" s="1"/>
  <c r="AN17" i="55" a="1"/>
  <c r="AN17" i="55" s="1"/>
  <c r="AN14" i="55" a="1"/>
  <c r="AN14" i="55" s="1"/>
  <c r="AN19" i="55" a="1"/>
  <c r="AN19" i="55" s="1"/>
  <c r="AN13" i="55" a="1"/>
  <c r="AN13" i="55" s="1"/>
  <c r="AN15" i="55" a="1"/>
  <c r="AN15" i="55" s="1"/>
  <c r="AN16" i="55" a="1"/>
  <c r="AN16" i="55" s="1"/>
  <c r="AN5" i="55" a="1"/>
  <c r="AN5" i="55" s="1"/>
  <c r="AN31" i="55" a="1"/>
  <c r="AN31" i="55" s="1"/>
  <c r="AN9" i="55" a="1"/>
  <c r="AN9" i="55" s="1"/>
  <c r="AN30" i="55" a="1"/>
  <c r="AN30" i="55" s="1"/>
  <c r="AN26" i="55" a="1"/>
  <c r="AN26" i="55" s="1"/>
  <c r="AN28" i="55" a="1"/>
  <c r="AN28" i="55" s="1"/>
  <c r="AN23" i="55" a="1"/>
  <c r="AN23" i="55" s="1"/>
  <c r="AN21" i="55" a="1"/>
  <c r="AN21" i="55" s="1"/>
  <c r="AN11" i="55" a="1"/>
  <c r="AN11" i="55" s="1"/>
  <c r="AN39" i="55" a="1"/>
  <c r="AN39" i="55" s="1"/>
  <c r="AN6" i="55" a="1"/>
  <c r="AN6" i="55" s="1"/>
  <c r="AN10" i="55" a="1"/>
  <c r="AN10" i="55" s="1"/>
  <c r="AN35" i="55" a="1"/>
  <c r="AN35" i="55" s="1"/>
  <c r="AN4" i="55" a="1"/>
  <c r="AN4" i="55" s="1"/>
  <c r="AQ21" i="55" s="1"/>
  <c r="AS45" i="55" s="1"/>
  <c r="AF45" i="55" s="1"/>
  <c r="AD45" i="55" s="1"/>
  <c r="AC45" i="55" s="1"/>
  <c r="AN2" i="55" a="1"/>
  <c r="AN2" i="55" s="1"/>
  <c r="AN34" i="55" a="1"/>
  <c r="AN34" i="55" s="1"/>
  <c r="AN8" i="55" a="1"/>
  <c r="AN8" i="55" s="1"/>
  <c r="AN27" i="55" a="1"/>
  <c r="AN27" i="55" s="1"/>
  <c r="AN3" i="55" a="1"/>
  <c r="AN3" i="55" s="1"/>
  <c r="AN32" i="55" a="1"/>
  <c r="AN32" i="55" s="1"/>
  <c r="AM48" i="44" a="1"/>
  <c r="AM48" i="44" s="1"/>
  <c r="AM14" i="44" a="1"/>
  <c r="AM14" i="44" s="1"/>
  <c r="AM35" i="44" a="1"/>
  <c r="AM35" i="44" s="1"/>
  <c r="AM37" i="44" a="1"/>
  <c r="AM37" i="44" s="1"/>
  <c r="AM49" i="44" a="1"/>
  <c r="AM49" i="44" s="1"/>
  <c r="AM42" i="44" a="1"/>
  <c r="AM42" i="44" s="1"/>
  <c r="AM19" i="44" a="1"/>
  <c r="AM19" i="44" s="1"/>
  <c r="AM39" i="44" a="1"/>
  <c r="AM39" i="44" s="1"/>
  <c r="AM45" i="44" a="1"/>
  <c r="AM45" i="44" s="1"/>
  <c r="AM24" i="44" a="1"/>
  <c r="AM24" i="44" s="1"/>
  <c r="AM2" i="44" a="1"/>
  <c r="AM2" i="44" s="1"/>
  <c r="AM41" i="44" a="1"/>
  <c r="AM41" i="44" s="1"/>
  <c r="AM26" i="44" a="1"/>
  <c r="AM26" i="44" s="1"/>
  <c r="AM15" i="44" a="1"/>
  <c r="AM15" i="44" s="1"/>
  <c r="AM40" i="44" a="1"/>
  <c r="AM40" i="44" s="1"/>
  <c r="AM28" i="44" a="1"/>
  <c r="AM28" i="44" s="1"/>
  <c r="AM11" i="44" a="1"/>
  <c r="AM11" i="44" s="1"/>
  <c r="AM20" i="44" a="1"/>
  <c r="AM20" i="44" s="1"/>
  <c r="AM18" i="44" a="1"/>
  <c r="AM18" i="44" s="1"/>
  <c r="AP11" i="44" s="1"/>
  <c r="AR35" i="44" s="1"/>
  <c r="AF35" i="44" s="1"/>
  <c r="AD35" i="44" s="1"/>
  <c r="AC35" i="44" s="1"/>
  <c r="AM34" i="44" a="1"/>
  <c r="AM34" i="44" s="1"/>
  <c r="AM36" i="44" a="1"/>
  <c r="AM36" i="44" s="1"/>
  <c r="AM5" i="44" a="1"/>
  <c r="AM5" i="44" s="1"/>
  <c r="AM21" i="44" a="1"/>
  <c r="AM21" i="44" s="1"/>
  <c r="AM13" i="44" a="1"/>
  <c r="AM13" i="44" s="1"/>
  <c r="AM16" i="44" a="1"/>
  <c r="AM16" i="44" s="1"/>
  <c r="AM12" i="44" a="1"/>
  <c r="AM12" i="44" s="1"/>
  <c r="AM8" i="44" a="1"/>
  <c r="AM8" i="44" s="1"/>
  <c r="AP24" i="44" s="1"/>
  <c r="AM30" i="44" a="1"/>
  <c r="AM30" i="44" s="1"/>
  <c r="AM29" i="44" a="1"/>
  <c r="AM29" i="44" s="1"/>
  <c r="AM43" i="44" a="1"/>
  <c r="AM43" i="44" s="1"/>
  <c r="AM25" i="44" a="1"/>
  <c r="AM25" i="44" s="1"/>
  <c r="AM33" i="44" a="1"/>
  <c r="AM33" i="44" s="1"/>
  <c r="AM23" i="44" a="1"/>
  <c r="AM23" i="44" s="1"/>
  <c r="AM27" i="44" a="1"/>
  <c r="AM27" i="44" s="1"/>
  <c r="AM3" i="44" a="1"/>
  <c r="AM3" i="44" s="1"/>
  <c r="AP19" i="44" s="1"/>
  <c r="AM6" i="44" a="1"/>
  <c r="AM6" i="44" s="1"/>
  <c r="AM7" i="44" a="1"/>
  <c r="AM7" i="44" s="1"/>
  <c r="AM4" i="44" a="1"/>
  <c r="AM4" i="44" s="1"/>
  <c r="AM17" i="44" a="1"/>
  <c r="AM17" i="44" s="1"/>
  <c r="AM47" i="44" a="1"/>
  <c r="AM47" i="44" s="1"/>
  <c r="AM22" i="44" a="1"/>
  <c r="AM22" i="44" s="1"/>
  <c r="AM9" i="44" a="1"/>
  <c r="AM9" i="44" s="1"/>
  <c r="AM38" i="44" a="1"/>
  <c r="AM38" i="44" s="1"/>
  <c r="AM46" i="44" a="1"/>
  <c r="AM46" i="44" s="1"/>
  <c r="AM32" i="44" a="1"/>
  <c r="AM32" i="44" s="1"/>
  <c r="AM44" i="44" a="1"/>
  <c r="AM44" i="44" s="1"/>
  <c r="AM10" i="44" a="1"/>
  <c r="AM10" i="44" s="1"/>
  <c r="AM31" i="44" a="1"/>
  <c r="AM31" i="44" s="1"/>
  <c r="AM4" i="12" a="1"/>
  <c r="AM4" i="12" s="1"/>
  <c r="AM47" i="12" a="1"/>
  <c r="AM47" i="12" s="1"/>
  <c r="AM24" i="12" a="1"/>
  <c r="AM24" i="12" s="1"/>
  <c r="AM49" i="12" a="1"/>
  <c r="AM49" i="12" s="1"/>
  <c r="AM22" i="12" a="1"/>
  <c r="AM22" i="12" s="1"/>
  <c r="AM15" i="12" a="1"/>
  <c r="AM15" i="12" s="1"/>
  <c r="AM38" i="12" a="1"/>
  <c r="AM38" i="12" s="1"/>
  <c r="AM37" i="12" a="1"/>
  <c r="AM37" i="12" s="1"/>
  <c r="AM28" i="12" a="1"/>
  <c r="AM28" i="12" s="1"/>
  <c r="AM34" i="12" a="1"/>
  <c r="AM34" i="12" s="1"/>
  <c r="AM29" i="12" a="1"/>
  <c r="AM29" i="12" s="1"/>
  <c r="AM21" i="12" a="1"/>
  <c r="AM21" i="12" s="1"/>
  <c r="AM40" i="12" a="1"/>
  <c r="AM40" i="12" s="1"/>
  <c r="AM17" i="12" a="1"/>
  <c r="AM17" i="12" s="1"/>
  <c r="AM13" i="12" a="1"/>
  <c r="AM13" i="12" s="1"/>
  <c r="AM27" i="12" a="1"/>
  <c r="AM27" i="12" s="1"/>
  <c r="AM41" i="12" a="1"/>
  <c r="AM41" i="12" s="1"/>
  <c r="AM16" i="12" a="1"/>
  <c r="AM16" i="12" s="1"/>
  <c r="AM7" i="12" a="1"/>
  <c r="AM7" i="12" s="1"/>
  <c r="AM32" i="12" a="1"/>
  <c r="AM32" i="12" s="1"/>
  <c r="AM42" i="12" a="1"/>
  <c r="AM42" i="12" s="1"/>
  <c r="AM3" i="12" a="1"/>
  <c r="AM3" i="12" s="1"/>
  <c r="AM33" i="12" a="1"/>
  <c r="AM33" i="12" s="1"/>
  <c r="AM18" i="12" a="1"/>
  <c r="AM18" i="12" s="1"/>
  <c r="AM20" i="12" a="1"/>
  <c r="AM20" i="12" s="1"/>
  <c r="AM43" i="12" a="1"/>
  <c r="AM43" i="12" s="1"/>
  <c r="AM39" i="12" a="1"/>
  <c r="AM39" i="12" s="1"/>
  <c r="AM14" i="12" a="1"/>
  <c r="AM14" i="12" s="1"/>
  <c r="AM6" i="12" a="1"/>
  <c r="AM6" i="12" s="1"/>
  <c r="AM44" i="12" a="1"/>
  <c r="AM44" i="12" s="1"/>
  <c r="AM35" i="12" a="1"/>
  <c r="AM35" i="12" s="1"/>
  <c r="AM10" i="12" a="1"/>
  <c r="AM10" i="12" s="1"/>
  <c r="AM36" i="12" a="1"/>
  <c r="AM36" i="12" s="1"/>
  <c r="AM45" i="12" a="1"/>
  <c r="AM45" i="12" s="1"/>
  <c r="AM8" i="12" a="1"/>
  <c r="AM8" i="12" s="1"/>
  <c r="AM48" i="12" a="1"/>
  <c r="AM48" i="12" s="1"/>
  <c r="AM31" i="12" a="1"/>
  <c r="AM31" i="12" s="1"/>
  <c r="AM25" i="12" a="1"/>
  <c r="AM25" i="12" s="1"/>
  <c r="AM9" i="12" a="1"/>
  <c r="AM9" i="12" s="1"/>
  <c r="AM46" i="12" a="1"/>
  <c r="AM46" i="12" s="1"/>
  <c r="AM12" i="12" a="1"/>
  <c r="AM12" i="12" s="1"/>
  <c r="AM19" i="12" a="1"/>
  <c r="AM19" i="12" s="1"/>
  <c r="AM11" i="12" a="1"/>
  <c r="AM11" i="12" s="1"/>
  <c r="AM23" i="12" a="1"/>
  <c r="AM23" i="12" s="1"/>
  <c r="AM26" i="12" a="1"/>
  <c r="AM26" i="12" s="1"/>
  <c r="AM5" i="12" a="1"/>
  <c r="AM5" i="12" s="1"/>
  <c r="AM30" i="12" a="1"/>
  <c r="AM30" i="12" s="1"/>
  <c r="AM18" i="43" a="1"/>
  <c r="AM18" i="43" s="1"/>
  <c r="AM15" i="43" a="1"/>
  <c r="AM15" i="43" s="1"/>
  <c r="AM28" i="43" a="1"/>
  <c r="AM28" i="43" s="1"/>
  <c r="AM44" i="43" a="1"/>
  <c r="AM44" i="43" s="1"/>
  <c r="AM29" i="43" a="1"/>
  <c r="AM29" i="43" s="1"/>
  <c r="AM38" i="43" a="1"/>
  <c r="AM38" i="43" s="1"/>
  <c r="AM48" i="32" a="1"/>
  <c r="AM48" i="32" s="1"/>
  <c r="AM10" i="32" a="1"/>
  <c r="AM10" i="32" s="1"/>
  <c r="AM24" i="32" a="1"/>
  <c r="AM24" i="32" s="1"/>
  <c r="AM8" i="32" a="1"/>
  <c r="AM8" i="32" s="1"/>
  <c r="AM19" i="32" a="1"/>
  <c r="AM19" i="32" s="1"/>
  <c r="AM37" i="32" a="1"/>
  <c r="AM37" i="32" s="1"/>
  <c r="AM15" i="32" a="1"/>
  <c r="AM15" i="32" s="1"/>
  <c r="AM3" i="32" a="1"/>
  <c r="AM3" i="32" s="1"/>
  <c r="AM5" i="32" a="1"/>
  <c r="AM5" i="32" s="1"/>
  <c r="AM46" i="32" a="1"/>
  <c r="AM46" i="32" s="1"/>
  <c r="AM40" i="32" a="1"/>
  <c r="AM40" i="32" s="1"/>
  <c r="AM39" i="32" a="1"/>
  <c r="AM39" i="32" s="1"/>
  <c r="AM22" i="32" a="1"/>
  <c r="AM22" i="32" s="1"/>
  <c r="AM45" i="32" a="1"/>
  <c r="AM45" i="32" s="1"/>
  <c r="AM41" i="32" a="1"/>
  <c r="AM41" i="32" s="1"/>
  <c r="AM7" i="32" a="1"/>
  <c r="AM7" i="32" s="1"/>
  <c r="AM18" i="32" a="1"/>
  <c r="AM18" i="32" s="1"/>
  <c r="AM27" i="32" a="1"/>
  <c r="AM27" i="32" s="1"/>
  <c r="AM14" i="32" a="1"/>
  <c r="AM14" i="32" s="1"/>
  <c r="AM42" i="32" a="1"/>
  <c r="AM42" i="32" s="1"/>
  <c r="AM34" i="32" a="1"/>
  <c r="AM34" i="32" s="1"/>
  <c r="AM12" i="32" a="1"/>
  <c r="AM12" i="32" s="1"/>
  <c r="AM32" i="32" a="1"/>
  <c r="AM32" i="32" s="1"/>
  <c r="AM6" i="32" a="1"/>
  <c r="AM6" i="32" s="1"/>
  <c r="AM11" i="32" a="1"/>
  <c r="AM11" i="32" s="1"/>
  <c r="AM31" i="32" a="1"/>
  <c r="AM31" i="32" s="1"/>
  <c r="AM2" i="32" a="1"/>
  <c r="AM2" i="32" s="1"/>
  <c r="AM30" i="32" a="1"/>
  <c r="AM30" i="32" s="1"/>
  <c r="AM44" i="32" a="1"/>
  <c r="AM44" i="32" s="1"/>
  <c r="AM49" i="32" a="1"/>
  <c r="AM49" i="32" s="1"/>
  <c r="AM36" i="32" a="1"/>
  <c r="AM36" i="32" s="1"/>
  <c r="AM21" i="32" a="1"/>
  <c r="AM21" i="32" s="1"/>
  <c r="AM9" i="32" a="1"/>
  <c r="AM9" i="32" s="1"/>
  <c r="AM38" i="32" a="1"/>
  <c r="AM38" i="32" s="1"/>
  <c r="AM35" i="32" a="1"/>
  <c r="AM35" i="32" s="1"/>
  <c r="AM20" i="32" a="1"/>
  <c r="AM20" i="32" s="1"/>
  <c r="AP18" i="32" s="1"/>
  <c r="AM28" i="32" a="1"/>
  <c r="AM28" i="32" s="1"/>
  <c r="AM25" i="32" a="1"/>
  <c r="AM25" i="32" s="1"/>
  <c r="AM33" i="32" a="1"/>
  <c r="AM33" i="32" s="1"/>
  <c r="AM16" i="32" a="1"/>
  <c r="AM16" i="32" s="1"/>
  <c r="AM4" i="32" a="1"/>
  <c r="AM4" i="32" s="1"/>
  <c r="AP20" i="32" s="1"/>
  <c r="AM26" i="32" a="1"/>
  <c r="AM26" i="32" s="1"/>
  <c r="AM13" i="32" a="1"/>
  <c r="AM13" i="32" s="1"/>
  <c r="AM23" i="32" a="1"/>
  <c r="AM23" i="32" s="1"/>
  <c r="AM43" i="32" a="1"/>
  <c r="AM43" i="32" s="1"/>
  <c r="AM47" i="32" a="1"/>
  <c r="AM47" i="32" s="1"/>
  <c r="AM29" i="32" a="1"/>
  <c r="AM29" i="32" s="1"/>
  <c r="AM17" i="32" a="1"/>
  <c r="AM17" i="32" s="1"/>
  <c r="AN24" i="31" a="1"/>
  <c r="AN24" i="31" s="1"/>
  <c r="AN39" i="31" a="1"/>
  <c r="AN39" i="31" s="1"/>
  <c r="AN35" i="31" a="1"/>
  <c r="AN35" i="31" s="1"/>
  <c r="AN8" i="31" a="1"/>
  <c r="AN8" i="31" s="1"/>
  <c r="AN29" i="31" a="1"/>
  <c r="AN29" i="31" s="1"/>
  <c r="AN23" i="31" a="1"/>
  <c r="AN23" i="31" s="1"/>
  <c r="AN16" i="31" a="1"/>
  <c r="AN16" i="31" s="1"/>
  <c r="AN10" i="31" a="1"/>
  <c r="AN10" i="31" s="1"/>
  <c r="AN2" i="31" a="1"/>
  <c r="AN2" i="31" s="1"/>
  <c r="AN28" i="31" a="1"/>
  <c r="AN28" i="31" s="1"/>
  <c r="AN32" i="31" a="1"/>
  <c r="AN32" i="31" s="1"/>
  <c r="AN19" i="31" a="1"/>
  <c r="AN19" i="31" s="1"/>
  <c r="AN18" i="31" a="1"/>
  <c r="AN18" i="31" s="1"/>
  <c r="AN40" i="31" a="1"/>
  <c r="AN40" i="31" s="1"/>
  <c r="AN9" i="31" a="1"/>
  <c r="AN9" i="31" s="1"/>
  <c r="AN25" i="31" a="1"/>
  <c r="AN25" i="31" s="1"/>
  <c r="AN5" i="31" a="1"/>
  <c r="AN5" i="31" s="1"/>
  <c r="AN38" i="31" a="1"/>
  <c r="AN38" i="31" s="1"/>
  <c r="AN30" i="31" a="1"/>
  <c r="AN30" i="31" s="1"/>
  <c r="AN21" i="31" a="1"/>
  <c r="AN21" i="31" s="1"/>
  <c r="AN15" i="31" a="1"/>
  <c r="AN15" i="31" s="1"/>
  <c r="AN31" i="31" a="1"/>
  <c r="AN31" i="31" s="1"/>
  <c r="AN7" i="31" a="1"/>
  <c r="AN7" i="31" s="1"/>
  <c r="AN22" i="31" a="1"/>
  <c r="AN22" i="31" s="1"/>
  <c r="AN36" i="31" a="1"/>
  <c r="AN36" i="31" s="1"/>
  <c r="AN4" i="31" a="1"/>
  <c r="AN4" i="31" s="1"/>
  <c r="AN12" i="31" a="1"/>
  <c r="AN12" i="31" s="1"/>
  <c r="AN34" i="31" a="1"/>
  <c r="AN34" i="31" s="1"/>
  <c r="AN37" i="31" a="1"/>
  <c r="AN37" i="31" s="1"/>
  <c r="AN20" i="31" a="1"/>
  <c r="AN20" i="31" s="1"/>
  <c r="AN27" i="31" a="1"/>
  <c r="AN27" i="31" s="1"/>
  <c r="AN3" i="31" a="1"/>
  <c r="AN3" i="31" s="1"/>
  <c r="AN14" i="31" a="1"/>
  <c r="AN14" i="31" s="1"/>
  <c r="AN11" i="31" a="1"/>
  <c r="AN11" i="31" s="1"/>
  <c r="AN33" i="31" a="1"/>
  <c r="AN33" i="31" s="1"/>
  <c r="AN17" i="31" a="1"/>
  <c r="AN17" i="31" s="1"/>
  <c r="AQ17" i="31" s="1"/>
  <c r="AS17" i="31" s="1"/>
  <c r="AF17" i="31" s="1"/>
  <c r="AD17" i="31" s="1"/>
  <c r="AC17" i="31" s="1"/>
  <c r="AN13" i="31" a="1"/>
  <c r="AN13" i="31" s="1"/>
  <c r="AN26" i="31" a="1"/>
  <c r="AN26" i="31" s="1"/>
  <c r="AN6" i="31" a="1"/>
  <c r="AN6" i="31" s="1"/>
  <c r="AM45" i="36" a="1"/>
  <c r="AM45" i="36" s="1"/>
  <c r="AM48" i="36" a="1"/>
  <c r="AM48" i="36" s="1"/>
  <c r="AM4" i="36" a="1"/>
  <c r="AM4" i="36" s="1"/>
  <c r="AM26" i="36" a="1"/>
  <c r="AM26" i="36" s="1"/>
  <c r="AM32" i="36" a="1"/>
  <c r="AM32" i="36" s="1"/>
  <c r="AM11" i="36" a="1"/>
  <c r="AM11" i="36" s="1"/>
  <c r="AM43" i="36" a="1"/>
  <c r="AM43" i="36" s="1"/>
  <c r="AM35" i="36" a="1"/>
  <c r="AM35" i="36" s="1"/>
  <c r="AM17" i="36" a="1"/>
  <c r="AM17" i="36" s="1"/>
  <c r="AM7" i="36" a="1"/>
  <c r="AM7" i="36" s="1"/>
  <c r="AM33" i="36" a="1"/>
  <c r="AM33" i="36" s="1"/>
  <c r="AM39" i="36" a="1"/>
  <c r="AM39" i="36" s="1"/>
  <c r="AM10" i="36" a="1"/>
  <c r="AM10" i="36" s="1"/>
  <c r="AM31" i="36" a="1"/>
  <c r="AM31" i="36" s="1"/>
  <c r="AM44" i="36" a="1"/>
  <c r="AM44" i="36" s="1"/>
  <c r="AM38" i="36" a="1"/>
  <c r="AM38" i="36" s="1"/>
  <c r="AM12" i="36" a="1"/>
  <c r="AM12" i="36" s="1"/>
  <c r="AM20" i="36" a="1"/>
  <c r="AM20" i="36" s="1"/>
  <c r="AM21" i="36" a="1"/>
  <c r="AM21" i="36" s="1"/>
  <c r="AM34" i="36" a="1"/>
  <c r="AM34" i="36" s="1"/>
  <c r="AM46" i="36" a="1"/>
  <c r="AM46" i="36" s="1"/>
  <c r="AM42" i="36" a="1"/>
  <c r="AM42" i="36" s="1"/>
  <c r="AM19" i="36" a="1"/>
  <c r="AM19" i="36" s="1"/>
  <c r="AM6" i="36" a="1"/>
  <c r="AM6" i="36" s="1"/>
  <c r="AM13" i="36" a="1"/>
  <c r="AM13" i="36" s="1"/>
  <c r="AM23" i="36" a="1"/>
  <c r="AM23" i="36" s="1"/>
  <c r="AM41" i="36" a="1"/>
  <c r="AM41" i="36" s="1"/>
  <c r="AM30" i="36" a="1"/>
  <c r="AM30" i="36" s="1"/>
  <c r="AM8" i="36" a="1"/>
  <c r="AM8" i="36" s="1"/>
  <c r="AM29" i="36" a="1"/>
  <c r="AM29" i="36" s="1"/>
  <c r="AM37" i="36" a="1"/>
  <c r="AM37" i="36" s="1"/>
  <c r="AM24" i="36" a="1"/>
  <c r="AM24" i="36" s="1"/>
  <c r="AM9" i="36" a="1"/>
  <c r="AM9" i="36" s="1"/>
  <c r="AM3" i="36" a="1"/>
  <c r="AM3" i="36" s="1"/>
  <c r="AM16" i="36" a="1"/>
  <c r="AM16" i="36" s="1"/>
  <c r="AM40" i="36" a="1"/>
  <c r="AM40" i="36" s="1"/>
  <c r="AM36" i="36" a="1"/>
  <c r="AM36" i="36" s="1"/>
  <c r="AM14" i="36" a="1"/>
  <c r="AM14" i="36" s="1"/>
  <c r="AM18" i="36" a="1"/>
  <c r="AM18" i="36" s="1"/>
  <c r="AM2" i="36" a="1"/>
  <c r="AM2" i="36" s="1"/>
  <c r="AM5" i="36" a="1"/>
  <c r="AM5" i="36" s="1"/>
  <c r="AM49" i="36" a="1"/>
  <c r="AM49" i="36" s="1"/>
  <c r="AM15" i="36" a="1"/>
  <c r="AM15" i="36" s="1"/>
  <c r="AM28" i="36" a="1"/>
  <c r="AM28" i="36" s="1"/>
  <c r="AM25" i="36" a="1"/>
  <c r="AM25" i="36" s="1"/>
  <c r="AP24" i="36" s="1"/>
  <c r="AM27" i="36" a="1"/>
  <c r="AM27" i="36" s="1"/>
  <c r="AM47" i="36" a="1"/>
  <c r="AM47" i="36" s="1"/>
  <c r="AM22" i="36" a="1"/>
  <c r="AM22" i="36" s="1"/>
  <c r="AN38" i="44" a="1"/>
  <c r="AN38" i="44" s="1"/>
  <c r="AN8" i="44" a="1"/>
  <c r="AN8" i="44" s="1"/>
  <c r="AN25" i="44" a="1"/>
  <c r="AN25" i="44" s="1"/>
  <c r="AN15" i="44" a="1"/>
  <c r="AN15" i="44" s="1"/>
  <c r="AN16" i="44" a="1"/>
  <c r="AN16" i="44" s="1"/>
  <c r="AN9" i="44" a="1"/>
  <c r="AN9" i="44" s="1"/>
  <c r="AN28" i="44" a="1"/>
  <c r="AN28" i="44" s="1"/>
  <c r="AN3" i="44" a="1"/>
  <c r="AN3" i="44" s="1"/>
  <c r="AN18" i="44" a="1"/>
  <c r="AN18" i="44" s="1"/>
  <c r="AN20" i="44" a="1"/>
  <c r="AN20" i="44" s="1"/>
  <c r="AN30" i="44" a="1"/>
  <c r="AN30" i="44" s="1"/>
  <c r="AN5" i="44" a="1"/>
  <c r="AN5" i="44" s="1"/>
  <c r="AN34" i="44" a="1"/>
  <c r="AN34" i="44" s="1"/>
  <c r="AN39" i="44" a="1"/>
  <c r="AN39" i="44" s="1"/>
  <c r="AN7" i="44" a="1"/>
  <c r="AN7" i="44" s="1"/>
  <c r="AN37" i="44" a="1"/>
  <c r="AN37" i="44" s="1"/>
  <c r="AN2" i="44" a="1"/>
  <c r="AN2" i="44" s="1"/>
  <c r="AN24" i="44" a="1"/>
  <c r="AN24" i="44" s="1"/>
  <c r="AN11" i="44" a="1"/>
  <c r="AN11" i="44" s="1"/>
  <c r="AN36" i="44" a="1"/>
  <c r="AN36" i="44" s="1"/>
  <c r="AN4" i="44" a="1"/>
  <c r="AN4" i="44" s="1"/>
  <c r="AN29" i="44" a="1"/>
  <c r="AN29" i="44" s="1"/>
  <c r="AN32" i="44" a="1"/>
  <c r="AN32" i="44" s="1"/>
  <c r="AN19" i="44" a="1"/>
  <c r="AN19" i="44" s="1"/>
  <c r="AN23" i="44" a="1"/>
  <c r="AN23" i="44" s="1"/>
  <c r="AN6" i="44" a="1"/>
  <c r="AN6" i="44" s="1"/>
  <c r="AN35" i="44" a="1"/>
  <c r="AN35" i="44" s="1"/>
  <c r="AN22" i="44" a="1"/>
  <c r="AN22" i="44" s="1"/>
  <c r="AN31" i="44" a="1"/>
  <c r="AN31" i="44" s="1"/>
  <c r="AN17" i="44" a="1"/>
  <c r="AN17" i="44" s="1"/>
  <c r="AN33" i="44" a="1"/>
  <c r="AN33" i="44" s="1"/>
  <c r="AN26" i="44" a="1"/>
  <c r="AN26" i="44" s="1"/>
  <c r="AN12" i="44" a="1"/>
  <c r="AN12" i="44" s="1"/>
  <c r="AQ9" i="44" s="1"/>
  <c r="AS57" i="44" s="1"/>
  <c r="AF57" i="44" s="1"/>
  <c r="AD57" i="44" s="1"/>
  <c r="AC57" i="44" s="1"/>
  <c r="AN10" i="44" a="1"/>
  <c r="AN10" i="44" s="1"/>
  <c r="AQ15" i="44" s="1"/>
  <c r="AN21" i="44" a="1"/>
  <c r="AN21" i="44" s="1"/>
  <c r="AN14" i="44" a="1"/>
  <c r="AN14" i="44" s="1"/>
  <c r="AN40" i="44" a="1"/>
  <c r="AN40" i="44" s="1"/>
  <c r="AN13" i="44" a="1"/>
  <c r="AN13" i="44" s="1"/>
  <c r="AN27" i="44" a="1"/>
  <c r="AN27" i="44" s="1"/>
  <c r="A94" i="31"/>
  <c r="A96" i="31"/>
  <c r="AN25" i="51" a="1"/>
  <c r="AN25" i="51" s="1"/>
  <c r="AN36" i="51" a="1"/>
  <c r="AN36" i="51" s="1"/>
  <c r="AN37" i="51" a="1"/>
  <c r="AN37" i="51" s="1"/>
  <c r="AN21" i="51" a="1"/>
  <c r="AN21" i="51" s="1"/>
  <c r="AN28" i="51" a="1"/>
  <c r="AN28" i="51" s="1"/>
  <c r="AN14" i="51" a="1"/>
  <c r="AN14" i="51" s="1"/>
  <c r="AN12" i="51" a="1"/>
  <c r="AN12" i="51" s="1"/>
  <c r="AN33" i="51" a="1"/>
  <c r="AN33" i="51" s="1"/>
  <c r="AN9" i="51" a="1"/>
  <c r="AN9" i="51" s="1"/>
  <c r="AN13" i="51" a="1"/>
  <c r="AN13" i="51" s="1"/>
  <c r="AN39" i="51" a="1"/>
  <c r="AN39" i="51" s="1"/>
  <c r="AN24" i="51" a="1"/>
  <c r="AN24" i="51" s="1"/>
  <c r="AN31" i="51" a="1"/>
  <c r="AN31" i="51" s="1"/>
  <c r="AN29" i="51" a="1"/>
  <c r="AN29" i="51" s="1"/>
  <c r="AN27" i="51" a="1"/>
  <c r="AN27" i="51" s="1"/>
  <c r="AN22" i="51" a="1"/>
  <c r="AN22" i="51" s="1"/>
  <c r="AN10" i="51" a="1"/>
  <c r="AN10" i="51" s="1"/>
  <c r="AN16" i="51" a="1"/>
  <c r="AN16" i="51" s="1"/>
  <c r="AN2" i="51" a="1"/>
  <c r="AN2" i="51" s="1"/>
  <c r="AN38" i="51" a="1"/>
  <c r="AN38" i="51" s="1"/>
  <c r="AN35" i="51" a="1"/>
  <c r="AN35" i="51" s="1"/>
  <c r="AN32" i="51" a="1"/>
  <c r="AN32" i="51" s="1"/>
  <c r="AN23" i="51" a="1"/>
  <c r="AN23" i="51" s="1"/>
  <c r="AN18" i="51" a="1"/>
  <c r="AN18" i="51" s="1"/>
  <c r="AN20" i="51" a="1"/>
  <c r="AN20" i="51" s="1"/>
  <c r="AN11" i="51" a="1"/>
  <c r="AN11" i="51" s="1"/>
  <c r="AN5" i="51" a="1"/>
  <c r="AN5" i="51" s="1"/>
  <c r="AN6" i="51" a="1"/>
  <c r="AN6" i="51" s="1"/>
  <c r="AN3" i="51" a="1"/>
  <c r="AN3" i="51" s="1"/>
  <c r="AN40" i="51" a="1"/>
  <c r="AN40" i="51" s="1"/>
  <c r="AN30" i="51" a="1"/>
  <c r="AN30" i="51" s="1"/>
  <c r="AN26" i="51" a="1"/>
  <c r="AN26" i="51" s="1"/>
  <c r="AN7" i="51" a="1"/>
  <c r="AN7" i="51" s="1"/>
  <c r="AN17" i="51" a="1"/>
  <c r="AN17" i="51" s="1"/>
  <c r="AN34" i="51" a="1"/>
  <c r="AN34" i="51" s="1"/>
  <c r="AN19" i="51" a="1"/>
  <c r="AN19" i="51" s="1"/>
  <c r="AQ8" i="51" s="1"/>
  <c r="AN15" i="51" a="1"/>
  <c r="AN15" i="51" s="1"/>
  <c r="AN8" i="51" a="1"/>
  <c r="AN8" i="51" s="1"/>
  <c r="AN4" i="51" a="1"/>
  <c r="AN4" i="51" s="1"/>
  <c r="AQ21" i="51" s="1"/>
  <c r="AS45" i="51" s="1"/>
  <c r="AF45" i="51" s="1"/>
  <c r="AD45" i="51" s="1"/>
  <c r="AC45" i="51" s="1"/>
  <c r="AN17" i="41" a="1"/>
  <c r="AN17" i="41" s="1"/>
  <c r="AN14" i="41" a="1"/>
  <c r="AN14" i="41" s="1"/>
  <c r="AN24" i="41" a="1"/>
  <c r="AN24" i="41" s="1"/>
  <c r="AN37" i="41" a="1"/>
  <c r="AN37" i="41" s="1"/>
  <c r="AN15" i="41" a="1"/>
  <c r="AN15" i="41" s="1"/>
  <c r="AN16" i="41" a="1"/>
  <c r="AN16" i="41" s="1"/>
  <c r="AN3" i="41" a="1"/>
  <c r="AN3" i="41" s="1"/>
  <c r="AN28" i="41" a="1"/>
  <c r="AN28" i="41" s="1"/>
  <c r="AN4" i="41" a="1"/>
  <c r="AN4" i="41" s="1"/>
  <c r="AN30" i="41" a="1"/>
  <c r="AN30" i="41" s="1"/>
  <c r="AN21" i="41" a="1"/>
  <c r="AN21" i="41" s="1"/>
  <c r="AN9" i="41" a="1"/>
  <c r="AN9" i="41" s="1"/>
  <c r="AN38" i="41" a="1"/>
  <c r="AN38" i="41" s="1"/>
  <c r="AN7" i="41" a="1"/>
  <c r="AN7" i="41" s="1"/>
  <c r="AN26" i="41" a="1"/>
  <c r="AN26" i="41" s="1"/>
  <c r="AN25" i="41" a="1"/>
  <c r="AN25" i="41" s="1"/>
  <c r="AN36" i="41" a="1"/>
  <c r="AN36" i="41" s="1"/>
  <c r="AN33" i="41" a="1"/>
  <c r="AN33" i="41" s="1"/>
  <c r="AN23" i="41" a="1"/>
  <c r="AN23" i="41" s="1"/>
  <c r="AN22" i="41" a="1"/>
  <c r="AN22" i="41" s="1"/>
  <c r="AN31" i="41" a="1"/>
  <c r="AN31" i="41" s="1"/>
  <c r="AN5" i="41" a="1"/>
  <c r="AN5" i="41" s="1"/>
  <c r="AN8" i="41" a="1"/>
  <c r="AN8" i="41" s="1"/>
  <c r="AN27" i="41" a="1"/>
  <c r="AN27" i="41" s="1"/>
  <c r="AN39" i="41" a="1"/>
  <c r="AN39" i="41" s="1"/>
  <c r="AN6" i="41" a="1"/>
  <c r="AN6" i="41" s="1"/>
  <c r="AN34" i="41" a="1"/>
  <c r="AN34" i="41" s="1"/>
  <c r="AN13" i="41" a="1"/>
  <c r="AN13" i="41" s="1"/>
  <c r="AN35" i="41" a="1"/>
  <c r="AN35" i="41" s="1"/>
  <c r="AN10" i="41" a="1"/>
  <c r="AN10" i="41" s="1"/>
  <c r="AN18" i="41" a="1"/>
  <c r="AN18" i="41" s="1"/>
  <c r="AQ15" i="41" s="1"/>
  <c r="AS15" i="41" s="1"/>
  <c r="AF15" i="41" s="1"/>
  <c r="AD15" i="41" s="1"/>
  <c r="AC15" i="41" s="1"/>
  <c r="AN12" i="41" a="1"/>
  <c r="AN12" i="41" s="1"/>
  <c r="AN11" i="41" a="1"/>
  <c r="AN11" i="41" s="1"/>
  <c r="AN20" i="41" a="1"/>
  <c r="AN20" i="41" s="1"/>
  <c r="AN19" i="41" a="1"/>
  <c r="AN19" i="41" s="1"/>
  <c r="AN2" i="41" a="1"/>
  <c r="AN2" i="41" s="1"/>
  <c r="AN32" i="41" a="1"/>
  <c r="AN32" i="41" s="1"/>
  <c r="AN40" i="41" a="1"/>
  <c r="AN40" i="41" s="1"/>
  <c r="AN29" i="41" a="1"/>
  <c r="AN29" i="41" s="1"/>
  <c r="AN33" i="58" a="1"/>
  <c r="AN33" i="58" s="1"/>
  <c r="AN38" i="58" a="1"/>
  <c r="AN38" i="58" s="1"/>
  <c r="AN28" i="58" a="1"/>
  <c r="AN28" i="58" s="1"/>
  <c r="AN27" i="58" a="1"/>
  <c r="AN27" i="58" s="1"/>
  <c r="AN23" i="58" a="1"/>
  <c r="AN23" i="58" s="1"/>
  <c r="AN6" i="58" a="1"/>
  <c r="AN6" i="58" s="1"/>
  <c r="AN19" i="58" a="1"/>
  <c r="AN19" i="58" s="1"/>
  <c r="AN8" i="58" a="1"/>
  <c r="AN8" i="58" s="1"/>
  <c r="AN14" i="58" a="1"/>
  <c r="AN14" i="58" s="1"/>
  <c r="AN7" i="58" a="1"/>
  <c r="AN7" i="58" s="1"/>
  <c r="AN32" i="58" a="1"/>
  <c r="AN32" i="58" s="1"/>
  <c r="AN36" i="58" a="1"/>
  <c r="AN36" i="58" s="1"/>
  <c r="AN24" i="58" a="1"/>
  <c r="AN24" i="58" s="1"/>
  <c r="AN20" i="58" a="1"/>
  <c r="AN20" i="58" s="1"/>
  <c r="AN22" i="58" a="1"/>
  <c r="AN22" i="58" s="1"/>
  <c r="AN3" i="58" a="1"/>
  <c r="AN3" i="58" s="1"/>
  <c r="AN16" i="58" a="1"/>
  <c r="AN16" i="58" s="1"/>
  <c r="AN5" i="58" a="1"/>
  <c r="AN5" i="58" s="1"/>
  <c r="AN2" i="58" a="1"/>
  <c r="AN2" i="58" s="1"/>
  <c r="AN4" i="58" a="1"/>
  <c r="AN4" i="58" s="1"/>
  <c r="AN31" i="58" a="1"/>
  <c r="AN31" i="58" s="1"/>
  <c r="AN40" i="58" a="1"/>
  <c r="AN40" i="58" s="1"/>
  <c r="AN18" i="58" a="1"/>
  <c r="AN18" i="58" s="1"/>
  <c r="AN12" i="58" a="1"/>
  <c r="AN12" i="58" s="1"/>
  <c r="AN9" i="58" a="1"/>
  <c r="AN9" i="58" s="1"/>
  <c r="AN29" i="58" a="1"/>
  <c r="AN29" i="58" s="1"/>
  <c r="AN13" i="58" a="1"/>
  <c r="AN13" i="58" s="1"/>
  <c r="AN34" i="58" a="1"/>
  <c r="AN34" i="58" s="1"/>
  <c r="AN17" i="58" a="1"/>
  <c r="AN17" i="58" s="1"/>
  <c r="AN37" i="58" a="1"/>
  <c r="AN37" i="58" s="1"/>
  <c r="AN26" i="58" a="1"/>
  <c r="AN26" i="58" s="1"/>
  <c r="AN30" i="58" a="1"/>
  <c r="AN30" i="58" s="1"/>
  <c r="AN39" i="58" a="1"/>
  <c r="AN39" i="58" s="1"/>
  <c r="AN15" i="58" a="1"/>
  <c r="AN15" i="58" s="1"/>
  <c r="AQ10" i="58" s="1"/>
  <c r="AN10" i="58" a="1"/>
  <c r="AN10" i="58" s="1"/>
  <c r="AN35" i="58" a="1"/>
  <c r="AN35" i="58" s="1"/>
  <c r="AN21" i="58" a="1"/>
  <c r="AN21" i="58" s="1"/>
  <c r="AN25" i="58" a="1"/>
  <c r="AN25" i="58" s="1"/>
  <c r="AN11" i="58" a="1"/>
  <c r="AN11" i="58" s="1"/>
  <c r="AM49" i="48" a="1"/>
  <c r="AM49" i="48" s="1"/>
  <c r="AM31" i="48" a="1"/>
  <c r="AM31" i="48" s="1"/>
  <c r="AM34" i="48" a="1"/>
  <c r="AM34" i="48" s="1"/>
  <c r="AM39" i="48" a="1"/>
  <c r="AM39" i="48" s="1"/>
  <c r="AM45" i="48" a="1"/>
  <c r="AM45" i="48" s="1"/>
  <c r="AM22" i="48" a="1"/>
  <c r="AM22" i="48" s="1"/>
  <c r="AM17" i="48" a="1"/>
  <c r="AM17" i="48" s="1"/>
  <c r="AM11" i="48" a="1"/>
  <c r="AM11" i="48" s="1"/>
  <c r="AM28" i="48" a="1"/>
  <c r="AM28" i="48" s="1"/>
  <c r="AM7" i="48" a="1"/>
  <c r="AM7" i="48" s="1"/>
  <c r="AM10" i="48" a="1"/>
  <c r="AM10" i="48" s="1"/>
  <c r="AM8" i="48" a="1"/>
  <c r="AM8" i="48" s="1"/>
  <c r="AM30" i="48" a="1"/>
  <c r="AM30" i="48" s="1"/>
  <c r="AM12" i="48" a="1"/>
  <c r="AM12" i="48" s="1"/>
  <c r="AM4" i="48" a="1"/>
  <c r="AM4" i="48" s="1"/>
  <c r="AP6" i="48" s="1"/>
  <c r="AR6" i="48" s="1"/>
  <c r="AF6" i="48" s="1"/>
  <c r="AD6" i="48" s="1"/>
  <c r="AC6" i="48" s="1"/>
  <c r="AM40" i="48" a="1"/>
  <c r="AM40" i="48" s="1"/>
  <c r="AM25" i="48" a="1"/>
  <c r="AM25" i="48" s="1"/>
  <c r="AM27" i="48" a="1"/>
  <c r="AM27" i="48" s="1"/>
  <c r="AM19" i="48" a="1"/>
  <c r="AM19" i="48" s="1"/>
  <c r="AM9" i="48" a="1"/>
  <c r="AM9" i="48" s="1"/>
  <c r="AM5" i="48" a="1"/>
  <c r="AM5" i="48" s="1"/>
  <c r="AM47" i="48" a="1"/>
  <c r="AM47" i="48" s="1"/>
  <c r="AM44" i="48" a="1"/>
  <c r="AM44" i="48" s="1"/>
  <c r="AM18" i="48" a="1"/>
  <c r="AM18" i="48" s="1"/>
  <c r="AM33" i="48" a="1"/>
  <c r="AM33" i="48" s="1"/>
  <c r="AM38" i="48" a="1"/>
  <c r="AM38" i="48" s="1"/>
  <c r="AM36" i="48" a="1"/>
  <c r="AM36" i="48" s="1"/>
  <c r="AM23" i="48" a="1"/>
  <c r="AM23" i="48" s="1"/>
  <c r="AM24" i="48" a="1"/>
  <c r="AM24" i="48" s="1"/>
  <c r="AM14" i="48" a="1"/>
  <c r="AM14" i="48" s="1"/>
  <c r="AM35" i="48" a="1"/>
  <c r="AM35" i="48" s="1"/>
  <c r="AM21" i="48" a="1"/>
  <c r="AM21" i="48" s="1"/>
  <c r="AM13" i="48" a="1"/>
  <c r="AM13" i="48" s="1"/>
  <c r="AM32" i="48" a="1"/>
  <c r="AM32" i="48" s="1"/>
  <c r="AM48" i="48" a="1"/>
  <c r="AM48" i="48" s="1"/>
  <c r="AM26" i="48" a="1"/>
  <c r="AM26" i="48" s="1"/>
  <c r="AM16" i="48" a="1"/>
  <c r="AM16" i="48" s="1"/>
  <c r="AM15" i="48" a="1"/>
  <c r="AM15" i="48" s="1"/>
  <c r="AM2" i="48" a="1"/>
  <c r="AM2" i="48" s="1"/>
  <c r="AM20" i="48" a="1"/>
  <c r="AM20" i="48" s="1"/>
  <c r="AM41" i="48" a="1"/>
  <c r="AM41" i="48" s="1"/>
  <c r="AM6" i="48" a="1"/>
  <c r="AM6" i="48" s="1"/>
  <c r="AP24" i="48" s="1"/>
  <c r="AM43" i="48" a="1"/>
  <c r="AM43" i="48" s="1"/>
  <c r="AM37" i="48" a="1"/>
  <c r="AM37" i="48" s="1"/>
  <c r="AM3" i="48" a="1"/>
  <c r="AM3" i="48" s="1"/>
  <c r="AM42" i="48" a="1"/>
  <c r="AM42" i="48" s="1"/>
  <c r="AM46" i="48" a="1"/>
  <c r="AM46" i="48" s="1"/>
  <c r="AM29" i="48" a="1"/>
  <c r="AM29" i="48" s="1"/>
  <c r="AN7" i="12" a="1"/>
  <c r="AN7" i="12" s="1"/>
  <c r="AN39" i="12" a="1"/>
  <c r="AN39" i="12" s="1"/>
  <c r="AN19" i="12" a="1"/>
  <c r="AN19" i="12" s="1"/>
  <c r="AN4" i="12" a="1"/>
  <c r="AN4" i="12" s="1"/>
  <c r="AN31" i="12" a="1"/>
  <c r="AN31" i="12" s="1"/>
  <c r="AN26" i="12" a="1"/>
  <c r="AN26" i="12" s="1"/>
  <c r="AN13" i="12" a="1"/>
  <c r="AN13" i="12" s="1"/>
  <c r="AN28" i="12" a="1"/>
  <c r="AN28" i="12" s="1"/>
  <c r="AN16" i="12" a="1"/>
  <c r="AN16" i="12" s="1"/>
  <c r="AN21" i="12" a="1"/>
  <c r="AN21" i="12" s="1"/>
  <c r="AN3" i="12" a="1"/>
  <c r="AN3" i="12" s="1"/>
  <c r="AN35" i="12" a="1"/>
  <c r="AN35" i="12" s="1"/>
  <c r="AN5" i="12" a="1"/>
  <c r="AN5" i="12" s="1"/>
  <c r="AN15" i="12" a="1"/>
  <c r="AN15" i="12" s="1"/>
  <c r="AN27" i="12" a="1"/>
  <c r="AN27" i="12" s="1"/>
  <c r="AN32" i="12" a="1"/>
  <c r="AN32" i="12" s="1"/>
  <c r="AN25" i="12" a="1"/>
  <c r="AN25" i="12" s="1"/>
  <c r="AN36" i="12" a="1"/>
  <c r="AN36" i="12" s="1"/>
  <c r="AN6" i="12" a="1"/>
  <c r="AN6" i="12" s="1"/>
  <c r="AN18" i="12" a="1"/>
  <c r="AN18" i="12" s="1"/>
  <c r="AN30" i="12" a="1"/>
  <c r="AN30" i="12" s="1"/>
  <c r="AN17" i="12" a="1"/>
  <c r="AN17" i="12" s="1"/>
  <c r="AN24" i="12" a="1"/>
  <c r="AN24" i="12" s="1"/>
  <c r="AN22" i="12" a="1"/>
  <c r="AN22" i="12" s="1"/>
  <c r="AN2" i="12" a="1"/>
  <c r="AN2" i="12" s="1"/>
  <c r="AN23" i="12" a="1"/>
  <c r="AN23" i="12" s="1"/>
  <c r="AN40" i="12" a="1"/>
  <c r="AN40" i="12" s="1"/>
  <c r="AN38" i="12" a="1"/>
  <c r="AN38" i="12" s="1"/>
  <c r="AN34" i="12" a="1"/>
  <c r="AN34" i="12" s="1"/>
  <c r="AN10" i="12" a="1"/>
  <c r="AN10" i="12" s="1"/>
  <c r="AN12" i="12" a="1"/>
  <c r="AN12" i="12" s="1"/>
  <c r="AN20" i="12" a="1"/>
  <c r="AN20" i="12" s="1"/>
  <c r="AN11" i="12" a="1"/>
  <c r="AN11" i="12" s="1"/>
  <c r="AN14" i="12" a="1"/>
  <c r="AN14" i="12" s="1"/>
  <c r="AN9" i="12" a="1"/>
  <c r="AN9" i="12" s="1"/>
  <c r="AN33" i="12" a="1"/>
  <c r="AN33" i="12" s="1"/>
  <c r="AN29" i="12" a="1"/>
  <c r="AN29" i="12" s="1"/>
  <c r="AN8" i="12" a="1"/>
  <c r="AN8" i="12" s="1"/>
  <c r="AN37" i="12" a="1"/>
  <c r="AN37" i="12" s="1"/>
  <c r="AM25" i="43" a="1"/>
  <c r="AM25" i="43" s="1"/>
  <c r="AM9" i="43" a="1"/>
  <c r="AM9" i="43" s="1"/>
  <c r="AP25" i="43" s="1"/>
  <c r="AM26" i="43" a="1"/>
  <c r="AM26" i="43" s="1"/>
  <c r="AM48" i="43" a="1"/>
  <c r="AM48" i="43" s="1"/>
  <c r="AM45" i="43" a="1"/>
  <c r="AM45" i="43" s="1"/>
  <c r="AM12" i="43" a="1"/>
  <c r="AM12" i="43" s="1"/>
  <c r="AP15" i="43" s="1"/>
  <c r="AR63" i="43" s="1"/>
  <c r="AF63" i="43" s="1"/>
  <c r="AD63" i="43" s="1"/>
  <c r="AC63" i="43" s="1"/>
  <c r="AM49" i="53" a="1"/>
  <c r="AM49" i="53" s="1"/>
  <c r="AM45" i="53" a="1"/>
  <c r="AM45" i="53" s="1"/>
  <c r="AM35" i="53" a="1"/>
  <c r="AM35" i="53" s="1"/>
  <c r="AM33" i="53" a="1"/>
  <c r="AM33" i="53" s="1"/>
  <c r="AM31" i="53" a="1"/>
  <c r="AM31" i="53" s="1"/>
  <c r="AM27" i="53" a="1"/>
  <c r="AM27" i="53" s="1"/>
  <c r="AM17" i="53" a="1"/>
  <c r="AM17" i="53" s="1"/>
  <c r="AM34" i="53" a="1"/>
  <c r="AM34" i="53" s="1"/>
  <c r="AM8" i="53" a="1"/>
  <c r="AM8" i="53" s="1"/>
  <c r="AM12" i="53" a="1"/>
  <c r="AM12" i="53" s="1"/>
  <c r="AM4" i="53" a="1"/>
  <c r="AM4" i="53" s="1"/>
  <c r="AM9" i="53" a="1"/>
  <c r="AM9" i="53" s="1"/>
  <c r="AM38" i="53" a="1"/>
  <c r="AM38" i="53" s="1"/>
  <c r="AM47" i="53" a="1"/>
  <c r="AM47" i="53" s="1"/>
  <c r="AM44" i="53" a="1"/>
  <c r="AM44" i="53" s="1"/>
  <c r="AM43" i="53" a="1"/>
  <c r="AM43" i="53" s="1"/>
  <c r="AM24" i="53" a="1"/>
  <c r="AM24" i="53" s="1"/>
  <c r="AM30" i="53" a="1"/>
  <c r="AM30" i="53" s="1"/>
  <c r="AM21" i="53" a="1"/>
  <c r="AM21" i="53" s="1"/>
  <c r="AM11" i="53" a="1"/>
  <c r="AM11" i="53" s="1"/>
  <c r="AM22" i="53" a="1"/>
  <c r="AM22" i="53" s="1"/>
  <c r="AM26" i="53" a="1"/>
  <c r="AM26" i="53" s="1"/>
  <c r="AM2" i="53" a="1"/>
  <c r="AM2" i="53" s="1"/>
  <c r="AM3" i="53" a="1"/>
  <c r="AM3" i="53" s="1"/>
  <c r="AM23" i="53" a="1"/>
  <c r="AM23" i="53" s="1"/>
  <c r="AM41" i="53" a="1"/>
  <c r="AM41" i="53" s="1"/>
  <c r="AM10" i="53" a="1"/>
  <c r="AM10" i="53" s="1"/>
  <c r="AM40" i="53" a="1"/>
  <c r="AM40" i="53" s="1"/>
  <c r="AM6" i="53" a="1"/>
  <c r="AM6" i="53" s="1"/>
  <c r="AM32" i="53" a="1"/>
  <c r="AM32" i="53" s="1"/>
  <c r="AM37" i="53" a="1"/>
  <c r="AM37" i="53" s="1"/>
  <c r="AM15" i="53" a="1"/>
  <c r="AM15" i="53" s="1"/>
  <c r="AM20" i="53" a="1"/>
  <c r="AM20" i="53" s="1"/>
  <c r="AM29" i="53" a="1"/>
  <c r="AM29" i="53" s="1"/>
  <c r="AM5" i="53" a="1"/>
  <c r="AM5" i="53" s="1"/>
  <c r="AM48" i="53" a="1"/>
  <c r="AM48" i="53" s="1"/>
  <c r="AM28" i="53" a="1"/>
  <c r="AM28" i="53" s="1"/>
  <c r="AM18" i="53" a="1"/>
  <c r="AM18" i="53" s="1"/>
  <c r="AM46" i="53" a="1"/>
  <c r="AM46" i="53" s="1"/>
  <c r="AM42" i="53" a="1"/>
  <c r="AM42" i="53" s="1"/>
  <c r="AM13" i="53" a="1"/>
  <c r="AM13" i="53" s="1"/>
  <c r="AM7" i="53" a="1"/>
  <c r="AM7" i="53" s="1"/>
  <c r="AM39" i="53" a="1"/>
  <c r="AM39" i="53" s="1"/>
  <c r="AM16" i="53" a="1"/>
  <c r="AM16" i="53" s="1"/>
  <c r="AM19" i="53" a="1"/>
  <c r="AM19" i="53" s="1"/>
  <c r="AM36" i="53" a="1"/>
  <c r="AM36" i="53" s="1"/>
  <c r="AM14" i="53" a="1"/>
  <c r="AM14" i="53" s="1"/>
  <c r="AM25" i="53" a="1"/>
  <c r="AM25" i="53" s="1"/>
  <c r="A104" i="46"/>
  <c r="AM11" i="34" a="1"/>
  <c r="AM11" i="34" s="1"/>
  <c r="AM39" i="34" a="1"/>
  <c r="AM39" i="34" s="1"/>
  <c r="AM2" i="34" a="1"/>
  <c r="AM2" i="34" s="1"/>
  <c r="AM33" i="34" a="1"/>
  <c r="AM33" i="34" s="1"/>
  <c r="AM45" i="34" a="1"/>
  <c r="AM45" i="34" s="1"/>
  <c r="AM20" i="34" a="1"/>
  <c r="AM20" i="34" s="1"/>
  <c r="AM36" i="34" a="1"/>
  <c r="AM36" i="34" s="1"/>
  <c r="AM42" i="34" a="1"/>
  <c r="AM42" i="34" s="1"/>
  <c r="AM24" i="34" a="1"/>
  <c r="AM24" i="34" s="1"/>
  <c r="AM27" i="34" a="1"/>
  <c r="AM27" i="34" s="1"/>
  <c r="AM12" i="34" a="1"/>
  <c r="AM12" i="34" s="1"/>
  <c r="AM10" i="34" a="1"/>
  <c r="AM10" i="34" s="1"/>
  <c r="AM17" i="34" a="1"/>
  <c r="AM17" i="34" s="1"/>
  <c r="AM43" i="34" a="1"/>
  <c r="AM43" i="34" s="1"/>
  <c r="AM21" i="34" a="1"/>
  <c r="AM21" i="34" s="1"/>
  <c r="AM8" i="34" a="1"/>
  <c r="AM8" i="34" s="1"/>
  <c r="AM38" i="34" a="1"/>
  <c r="AM38" i="34" s="1"/>
  <c r="AM7" i="34" a="1"/>
  <c r="AM7" i="34" s="1"/>
  <c r="AM30" i="34" a="1"/>
  <c r="AM30" i="34" s="1"/>
  <c r="AM6" i="34" a="1"/>
  <c r="AM6" i="34" s="1"/>
  <c r="AM22" i="34" a="1"/>
  <c r="AM22" i="34" s="1"/>
  <c r="AM49" i="34" a="1"/>
  <c r="AM49" i="34" s="1"/>
  <c r="AM35" i="34" a="1"/>
  <c r="AM35" i="34" s="1"/>
  <c r="AM23" i="34" a="1"/>
  <c r="AM23" i="34" s="1"/>
  <c r="AM26" i="34" a="1"/>
  <c r="AM26" i="34" s="1"/>
  <c r="AM9" i="34" a="1"/>
  <c r="AM9" i="34" s="1"/>
  <c r="AM44" i="34" a="1"/>
  <c r="AM44" i="34" s="1"/>
  <c r="AM29" i="34" a="1"/>
  <c r="AM29" i="34" s="1"/>
  <c r="AM16" i="34" a="1"/>
  <c r="AM16" i="34" s="1"/>
  <c r="AM18" i="34" a="1"/>
  <c r="AM18" i="34" s="1"/>
  <c r="AM19" i="34" a="1"/>
  <c r="AM19" i="34" s="1"/>
  <c r="AM34" i="34" a="1"/>
  <c r="AM34" i="34" s="1"/>
  <c r="AM15" i="34" a="1"/>
  <c r="AM15" i="34" s="1"/>
  <c r="AM31" i="34" a="1"/>
  <c r="AM31" i="34" s="1"/>
  <c r="AM32" i="34" a="1"/>
  <c r="AM32" i="34" s="1"/>
  <c r="AM13" i="34" a="1"/>
  <c r="AM13" i="34" s="1"/>
  <c r="AM4" i="34" a="1"/>
  <c r="AM4" i="34" s="1"/>
  <c r="AM48" i="34" a="1"/>
  <c r="AM48" i="34" s="1"/>
  <c r="AM46" i="34" a="1"/>
  <c r="AM46" i="34" s="1"/>
  <c r="AM41" i="34" a="1"/>
  <c r="AM41" i="34" s="1"/>
  <c r="AM40" i="34" a="1"/>
  <c r="AM40" i="34" s="1"/>
  <c r="AM25" i="34" a="1"/>
  <c r="AM25" i="34" s="1"/>
  <c r="AM3" i="34" a="1"/>
  <c r="AM3" i="34" s="1"/>
  <c r="AM28" i="34" a="1"/>
  <c r="AM28" i="34" s="1"/>
  <c r="AM47" i="34" a="1"/>
  <c r="AM47" i="34" s="1"/>
  <c r="AM5" i="34" a="1"/>
  <c r="AM5" i="34" s="1"/>
  <c r="AM14" i="34" a="1"/>
  <c r="AM14" i="34" s="1"/>
  <c r="AM37" i="34" a="1"/>
  <c r="AM37" i="34" s="1"/>
  <c r="AN30" i="30" a="1"/>
  <c r="AN30" i="30" s="1"/>
  <c r="AN18" i="30" a="1"/>
  <c r="AN18" i="30" s="1"/>
  <c r="AN2" i="30" a="1"/>
  <c r="AN2" i="30" s="1"/>
  <c r="AN16" i="30" a="1"/>
  <c r="AN16" i="30" s="1"/>
  <c r="AN21" i="30" a="1"/>
  <c r="AN21" i="30" s="1"/>
  <c r="AN5" i="30" a="1"/>
  <c r="AN5" i="30" s="1"/>
  <c r="AN19" i="30" a="1"/>
  <c r="AN19" i="30" s="1"/>
  <c r="AN31" i="30" a="1"/>
  <c r="AN31" i="30" s="1"/>
  <c r="AN38" i="30" a="1"/>
  <c r="AN38" i="30" s="1"/>
  <c r="AN26" i="30" a="1"/>
  <c r="AN26" i="30" s="1"/>
  <c r="AN6" i="30" a="1"/>
  <c r="AN6" i="30" s="1"/>
  <c r="AN36" i="30" a="1"/>
  <c r="AN36" i="30" s="1"/>
  <c r="AN40" i="30" a="1"/>
  <c r="AN40" i="30" s="1"/>
  <c r="AN35" i="30" a="1"/>
  <c r="AN35" i="30" s="1"/>
  <c r="AN17" i="30" a="1"/>
  <c r="AN17" i="30" s="1"/>
  <c r="AN28" i="30" a="1"/>
  <c r="AN28" i="30" s="1"/>
  <c r="AN13" i="30" a="1"/>
  <c r="AN13" i="30" s="1"/>
  <c r="AN4" i="30" a="1"/>
  <c r="AN4" i="30" s="1"/>
  <c r="AN39" i="30" a="1"/>
  <c r="AN39" i="30" s="1"/>
  <c r="AN20" i="30" a="1"/>
  <c r="AN20" i="30" s="1"/>
  <c r="AN3" i="30" a="1"/>
  <c r="AN3" i="30" s="1"/>
  <c r="AN25" i="30" a="1"/>
  <c r="AN25" i="30" s="1"/>
  <c r="AN33" i="30" a="1"/>
  <c r="AN33" i="30" s="1"/>
  <c r="AN9" i="30" a="1"/>
  <c r="AN9" i="30" s="1"/>
  <c r="AN14" i="30" a="1"/>
  <c r="AN14" i="30" s="1"/>
  <c r="AN10" i="30" a="1"/>
  <c r="AN10" i="30" s="1"/>
  <c r="AN29" i="30" a="1"/>
  <c r="AN29" i="30" s="1"/>
  <c r="AN11" i="30" a="1"/>
  <c r="AN11" i="30" s="1"/>
  <c r="AN8" i="30" a="1"/>
  <c r="AN8" i="30" s="1"/>
  <c r="AN34" i="30" a="1"/>
  <c r="AN34" i="30" s="1"/>
  <c r="AN23" i="30" a="1"/>
  <c r="AN23" i="30" s="1"/>
  <c r="AN7" i="30" a="1"/>
  <c r="AN7" i="30" s="1"/>
  <c r="AQ20" i="30" s="1"/>
  <c r="AS20" i="30" s="1"/>
  <c r="AF20" i="30" s="1"/>
  <c r="AD20" i="30" s="1"/>
  <c r="AC20" i="30" s="1"/>
  <c r="AN27" i="30" a="1"/>
  <c r="AN27" i="30" s="1"/>
  <c r="AN22" i="30" a="1"/>
  <c r="AN22" i="30" s="1"/>
  <c r="AN32" i="30" a="1"/>
  <c r="AN32" i="30" s="1"/>
  <c r="AN24" i="30" a="1"/>
  <c r="AN24" i="30" s="1"/>
  <c r="AN15" i="30" a="1"/>
  <c r="AN15" i="30" s="1"/>
  <c r="AN12" i="30" a="1"/>
  <c r="AN12" i="30" s="1"/>
  <c r="AN37" i="30" a="1"/>
  <c r="AN37" i="30" s="1"/>
  <c r="AN12" i="33" a="1"/>
  <c r="AN12" i="33" s="1"/>
  <c r="AN26" i="33" a="1"/>
  <c r="AN26" i="33" s="1"/>
  <c r="AN24" i="33" a="1"/>
  <c r="AN24" i="33" s="1"/>
  <c r="AN9" i="33" a="1"/>
  <c r="AN9" i="33" s="1"/>
  <c r="AN30" i="33" a="1"/>
  <c r="AN30" i="33" s="1"/>
  <c r="AN20" i="33" a="1"/>
  <c r="AN20" i="33" s="1"/>
  <c r="AN33" i="33" a="1"/>
  <c r="AN33" i="33" s="1"/>
  <c r="AN22" i="33" a="1"/>
  <c r="AN22" i="33" s="1"/>
  <c r="AN2" i="33" a="1"/>
  <c r="AN2" i="33" s="1"/>
  <c r="AN5" i="33" a="1"/>
  <c r="AN5" i="33" s="1"/>
  <c r="AN13" i="33" a="1"/>
  <c r="AN13" i="33" s="1"/>
  <c r="AN4" i="33" a="1"/>
  <c r="AN4" i="33" s="1"/>
  <c r="AN16" i="33" a="1"/>
  <c r="AN16" i="33" s="1"/>
  <c r="AN23" i="33" a="1"/>
  <c r="AN23" i="33" s="1"/>
  <c r="AN7" i="33" a="1"/>
  <c r="AN7" i="33" s="1"/>
  <c r="AN10" i="33" a="1"/>
  <c r="AN10" i="33" s="1"/>
  <c r="AN19" i="33" a="1"/>
  <c r="AN19" i="33" s="1"/>
  <c r="AN14" i="33" a="1"/>
  <c r="AN14" i="33" s="1"/>
  <c r="AN36" i="33" a="1"/>
  <c r="AN36" i="33" s="1"/>
  <c r="AN34" i="33" a="1"/>
  <c r="AN34" i="33" s="1"/>
  <c r="AN27" i="33" a="1"/>
  <c r="AN27" i="33" s="1"/>
  <c r="AN21" i="33" a="1"/>
  <c r="AN21" i="33" s="1"/>
  <c r="AN28" i="33" a="1"/>
  <c r="AN28" i="33" s="1"/>
  <c r="AN11" i="33" a="1"/>
  <c r="AN11" i="33" s="1"/>
  <c r="AN40" i="33" a="1"/>
  <c r="AN40" i="33" s="1"/>
  <c r="AN37" i="33" a="1"/>
  <c r="AN37" i="33" s="1"/>
  <c r="AN25" i="33" a="1"/>
  <c r="AN25" i="33" s="1"/>
  <c r="AN35" i="33" a="1"/>
  <c r="AN35" i="33" s="1"/>
  <c r="AN39" i="33" a="1"/>
  <c r="AN39" i="33" s="1"/>
  <c r="AN15" i="33" a="1"/>
  <c r="AN15" i="33" s="1"/>
  <c r="AN6" i="33" a="1"/>
  <c r="AN6" i="33" s="1"/>
  <c r="AN32" i="33" a="1"/>
  <c r="AN32" i="33" s="1"/>
  <c r="AN18" i="33" a="1"/>
  <c r="AN18" i="33" s="1"/>
  <c r="AQ3" i="33" s="1"/>
  <c r="AN38" i="33" a="1"/>
  <c r="AN38" i="33" s="1"/>
  <c r="AN29" i="33" a="1"/>
  <c r="AN29" i="33" s="1"/>
  <c r="AN8" i="33" a="1"/>
  <c r="AN8" i="33" s="1"/>
  <c r="AN17" i="33" a="1"/>
  <c r="AN17" i="33" s="1"/>
  <c r="AQ16" i="33" s="1"/>
  <c r="AS16" i="33" s="1"/>
  <c r="AF16" i="33" s="1"/>
  <c r="AD16" i="33" s="1"/>
  <c r="AC16" i="33" s="1"/>
  <c r="AN31" i="33" a="1"/>
  <c r="AN31" i="33" s="1"/>
  <c r="AN3" i="33" a="1"/>
  <c r="AN3" i="33" s="1"/>
  <c r="AN28" i="59" a="1"/>
  <c r="AN28" i="59" s="1"/>
  <c r="AN15" i="59" a="1"/>
  <c r="AN15" i="59" s="1"/>
  <c r="AN7" i="59" a="1"/>
  <c r="AN7" i="59" s="1"/>
  <c r="AN16" i="59" a="1"/>
  <c r="AN16" i="59" s="1"/>
  <c r="AN18" i="59" a="1"/>
  <c r="AN18" i="59" s="1"/>
  <c r="AN25" i="59" a="1"/>
  <c r="AN25" i="59" s="1"/>
  <c r="AN11" i="59" a="1"/>
  <c r="AN11" i="59" s="1"/>
  <c r="AN35" i="59" a="1"/>
  <c r="AN35" i="59" s="1"/>
  <c r="AN24" i="59" a="1"/>
  <c r="AN24" i="59" s="1"/>
  <c r="AN33" i="59" a="1"/>
  <c r="AN33" i="59" s="1"/>
  <c r="AN19" i="59" a="1"/>
  <c r="AN19" i="59" s="1"/>
  <c r="AN14" i="59" a="1"/>
  <c r="AN14" i="59" s="1"/>
  <c r="AN6" i="59" a="1"/>
  <c r="AN6" i="59" s="1"/>
  <c r="AN34" i="59" a="1"/>
  <c r="AN34" i="59" s="1"/>
  <c r="AN3" i="59" a="1"/>
  <c r="AN3" i="59" s="1"/>
  <c r="AN36" i="59" a="1"/>
  <c r="AN36" i="59" s="1"/>
  <c r="AN22" i="59" a="1"/>
  <c r="AN22" i="59" s="1"/>
  <c r="AN8" i="59" a="1"/>
  <c r="AN8" i="59" s="1"/>
  <c r="AN32" i="59" a="1"/>
  <c r="AN32" i="59" s="1"/>
  <c r="AN2" i="59" a="1"/>
  <c r="AN2" i="59" s="1"/>
  <c r="AN30" i="59" a="1"/>
  <c r="AN30" i="59" s="1"/>
  <c r="AN31" i="59" a="1"/>
  <c r="AN31" i="59" s="1"/>
  <c r="AN9" i="59" a="1"/>
  <c r="AN9" i="59" s="1"/>
  <c r="AN10" i="59" a="1"/>
  <c r="AN10" i="59" s="1"/>
  <c r="AN37" i="59" a="1"/>
  <c r="AN37" i="59" s="1"/>
  <c r="AN23" i="59" a="1"/>
  <c r="AN23" i="59" s="1"/>
  <c r="AN13" i="59" a="1"/>
  <c r="AN13" i="59" s="1"/>
  <c r="AN27" i="59" a="1"/>
  <c r="AN27" i="59" s="1"/>
  <c r="AN20" i="59" a="1"/>
  <c r="AN20" i="59" s="1"/>
  <c r="AN17" i="59" a="1"/>
  <c r="AN17" i="59" s="1"/>
  <c r="AN38" i="59" a="1"/>
  <c r="AN38" i="59" s="1"/>
  <c r="AN40" i="59" a="1"/>
  <c r="AN40" i="59" s="1"/>
  <c r="AN39" i="59" a="1"/>
  <c r="AN39" i="59" s="1"/>
  <c r="AN26" i="59" a="1"/>
  <c r="AN26" i="59" s="1"/>
  <c r="AN4" i="59" a="1"/>
  <c r="AN4" i="59" s="1"/>
  <c r="AN5" i="59" a="1"/>
  <c r="AN5" i="59" s="1"/>
  <c r="AN21" i="59" a="1"/>
  <c r="AN21" i="59" s="1"/>
  <c r="AN12" i="59" a="1"/>
  <c r="AN12" i="59" s="1"/>
  <c r="AN29" i="59" a="1"/>
  <c r="AN29" i="59" s="1"/>
  <c r="AN16" i="47" a="1"/>
  <c r="AN16" i="47" s="1"/>
  <c r="AN30" i="47" a="1"/>
  <c r="AN30" i="47" s="1"/>
  <c r="AN12" i="47" a="1"/>
  <c r="AN12" i="47" s="1"/>
  <c r="AN35" i="47" a="1"/>
  <c r="AN35" i="47" s="1"/>
  <c r="AN5" i="47" a="1"/>
  <c r="AN5" i="47" s="1"/>
  <c r="AN15" i="47" a="1"/>
  <c r="AN15" i="47" s="1"/>
  <c r="AN39" i="47" a="1"/>
  <c r="AN39" i="47" s="1"/>
  <c r="AN33" i="47" a="1"/>
  <c r="AN33" i="47" s="1"/>
  <c r="AN4" i="47" a="1"/>
  <c r="AN4" i="47" s="1"/>
  <c r="AN18" i="47" a="1"/>
  <c r="AN18" i="47" s="1"/>
  <c r="AN25" i="47" a="1"/>
  <c r="AN25" i="47" s="1"/>
  <c r="AN40" i="47" a="1"/>
  <c r="AN40" i="47" s="1"/>
  <c r="AN17" i="47" a="1"/>
  <c r="AN17" i="47" s="1"/>
  <c r="AQ7" i="47" s="1"/>
  <c r="AN9" i="47" a="1"/>
  <c r="AN9" i="47" s="1"/>
  <c r="AN38" i="47" a="1"/>
  <c r="AN38" i="47" s="1"/>
  <c r="AN24" i="47" a="1"/>
  <c r="AN24" i="47" s="1"/>
  <c r="AN20" i="47" a="1"/>
  <c r="AN20" i="47" s="1"/>
  <c r="AN14" i="47" a="1"/>
  <c r="AN14" i="47" s="1"/>
  <c r="AN13" i="47" a="1"/>
  <c r="AN13" i="47" s="1"/>
  <c r="AN26" i="47" a="1"/>
  <c r="AN26" i="47" s="1"/>
  <c r="AN3" i="47" a="1"/>
  <c r="AN3" i="47" s="1"/>
  <c r="AN7" i="47" a="1"/>
  <c r="AN7" i="47" s="1"/>
  <c r="AQ20" i="47" s="1"/>
  <c r="AS44" i="47" s="1"/>
  <c r="AF44" i="47" s="1"/>
  <c r="AD44" i="47" s="1"/>
  <c r="AC44" i="47" s="1"/>
  <c r="AN36" i="47" a="1"/>
  <c r="AN36" i="47" s="1"/>
  <c r="AN29" i="47" a="1"/>
  <c r="AN29" i="47" s="1"/>
  <c r="AN31" i="47" a="1"/>
  <c r="AN31" i="47" s="1"/>
  <c r="AN27" i="47" a="1"/>
  <c r="AN27" i="47" s="1"/>
  <c r="AN10" i="47" a="1"/>
  <c r="AN10" i="47" s="1"/>
  <c r="AN19" i="47" a="1"/>
  <c r="AN19" i="47" s="1"/>
  <c r="AN37" i="47" a="1"/>
  <c r="AN37" i="47" s="1"/>
  <c r="AN34" i="47" a="1"/>
  <c r="AN34" i="47" s="1"/>
  <c r="AN21" i="47" a="1"/>
  <c r="AN21" i="47" s="1"/>
  <c r="AN6" i="47" a="1"/>
  <c r="AN6" i="47" s="1"/>
  <c r="AN32" i="47" a="1"/>
  <c r="AN32" i="47" s="1"/>
  <c r="AN23" i="47" a="1"/>
  <c r="AN23" i="47" s="1"/>
  <c r="AN11" i="47" a="1"/>
  <c r="AN11" i="47" s="1"/>
  <c r="AN2" i="47" a="1"/>
  <c r="AN2" i="47" s="1"/>
  <c r="AN22" i="47" a="1"/>
  <c r="AN22" i="47" s="1"/>
  <c r="AQ13" i="47" s="1"/>
  <c r="AS13" i="47" s="1"/>
  <c r="AF13" i="47" s="1"/>
  <c r="AD13" i="47" s="1"/>
  <c r="AC13" i="47" s="1"/>
  <c r="AN8" i="47" a="1"/>
  <c r="AN8" i="47" s="1"/>
  <c r="AN28" i="47" a="1"/>
  <c r="AN28" i="47" s="1"/>
  <c r="S58" i="46"/>
  <c r="V58" i="46"/>
  <c r="AY58" i="46" s="1"/>
  <c r="Q58" i="46"/>
  <c r="BA58" i="46" s="1"/>
  <c r="Z58" i="46"/>
  <c r="AZ58" i="46" s="1"/>
  <c r="P58" i="46"/>
  <c r="Y58" i="46"/>
  <c r="AU58" i="46"/>
  <c r="AV104" i="46" s="1"/>
  <c r="D104" i="46" s="1"/>
  <c r="AW104" i="46" s="1"/>
  <c r="U58" i="46"/>
  <c r="AA58" i="46"/>
  <c r="AB58" i="46"/>
  <c r="W58" i="46"/>
  <c r="R58" i="46"/>
  <c r="AE58" i="46" a="1"/>
  <c r="AE58" i="46" s="1"/>
  <c r="AD58" i="46" s="1"/>
  <c r="AN2" i="39" a="1"/>
  <c r="AN2" i="39" s="1"/>
  <c r="AN14" i="39" a="1"/>
  <c r="AN14" i="39" s="1"/>
  <c r="AN18" i="39" a="1"/>
  <c r="AN18" i="39" s="1"/>
  <c r="AN28" i="39" a="1"/>
  <c r="AN28" i="39" s="1"/>
  <c r="AN37" i="39" a="1"/>
  <c r="AN37" i="39" s="1"/>
  <c r="AN21" i="39" a="1"/>
  <c r="AN21" i="39" s="1"/>
  <c r="AN7" i="39" a="1"/>
  <c r="AN7" i="39" s="1"/>
  <c r="AN36" i="39" a="1"/>
  <c r="AN36" i="39" s="1"/>
  <c r="AN26" i="39" a="1"/>
  <c r="AN26" i="39" s="1"/>
  <c r="AN17" i="39" a="1"/>
  <c r="AN17" i="39" s="1"/>
  <c r="AN13" i="39" a="1"/>
  <c r="AN13" i="39" s="1"/>
  <c r="AN6" i="39" a="1"/>
  <c r="AN6" i="39" s="1"/>
  <c r="AN12" i="39" a="1"/>
  <c r="AN12" i="39" s="1"/>
  <c r="AN34" i="39" a="1"/>
  <c r="AN34" i="39" s="1"/>
  <c r="AN32" i="39" a="1"/>
  <c r="AN32" i="39" s="1"/>
  <c r="AN20" i="39" a="1"/>
  <c r="AN20" i="39" s="1"/>
  <c r="AN11" i="39" a="1"/>
  <c r="AN11" i="39" s="1"/>
  <c r="AN25" i="39" a="1"/>
  <c r="AN25" i="39" s="1"/>
  <c r="AN33" i="39" a="1"/>
  <c r="AN33" i="39" s="1"/>
  <c r="AN29" i="39" a="1"/>
  <c r="AN29" i="39" s="1"/>
  <c r="AN10" i="39" a="1"/>
  <c r="AN10" i="39" s="1"/>
  <c r="AN31" i="39" a="1"/>
  <c r="AN31" i="39" s="1"/>
  <c r="AN5" i="39" a="1"/>
  <c r="AN5" i="39" s="1"/>
  <c r="AN40" i="39" a="1"/>
  <c r="AN40" i="39" s="1"/>
  <c r="AN8" i="39" a="1"/>
  <c r="AN8" i="39" s="1"/>
  <c r="AN22" i="39" a="1"/>
  <c r="AN22" i="39" s="1"/>
  <c r="AN24" i="39" a="1"/>
  <c r="AN24" i="39" s="1"/>
  <c r="AN27" i="39" a="1"/>
  <c r="AN27" i="39" s="1"/>
  <c r="AN38" i="39" a="1"/>
  <c r="AN38" i="39" s="1"/>
  <c r="AN35" i="39" a="1"/>
  <c r="AN35" i="39" s="1"/>
  <c r="AN3" i="39" a="1"/>
  <c r="AN3" i="39" s="1"/>
  <c r="AN19" i="39" a="1"/>
  <c r="AN19" i="39" s="1"/>
  <c r="AN16" i="39" a="1"/>
  <c r="AN16" i="39" s="1"/>
  <c r="AN30" i="39" a="1"/>
  <c r="AN30" i="39" s="1"/>
  <c r="AN4" i="39" a="1"/>
  <c r="AN4" i="39" s="1"/>
  <c r="AN23" i="39" a="1"/>
  <c r="AN23" i="39" s="1"/>
  <c r="AN9" i="39" a="1"/>
  <c r="AN9" i="39" s="1"/>
  <c r="AN39" i="39" a="1"/>
  <c r="AN39" i="39" s="1"/>
  <c r="AN15" i="39" a="1"/>
  <c r="AN15" i="39" s="1"/>
  <c r="AM49" i="43" a="1"/>
  <c r="AM49" i="43" s="1"/>
  <c r="AM46" i="43" a="1"/>
  <c r="AM46" i="43" s="1"/>
  <c r="AM5" i="43" a="1"/>
  <c r="AM5" i="43" s="1"/>
  <c r="AP24" i="43" s="1"/>
  <c r="AM21" i="43" a="1"/>
  <c r="AM21" i="43" s="1"/>
  <c r="AM34" i="43" a="1"/>
  <c r="AM34" i="43" s="1"/>
  <c r="A35" i="47"/>
  <c r="A3" i="47"/>
  <c r="A5" i="47"/>
  <c r="D9" i="47"/>
  <c r="D40" i="47"/>
  <c r="AH31" i="47"/>
  <c r="AH26" i="47"/>
  <c r="A36" i="47"/>
  <c r="D36" i="47"/>
  <c r="A34" i="47"/>
  <c r="A26" i="47"/>
  <c r="D8" i="47"/>
  <c r="AH61" i="47"/>
  <c r="AH32" i="47"/>
  <c r="D38" i="47"/>
  <c r="D2" i="47"/>
  <c r="A37" i="47"/>
  <c r="D32" i="47"/>
  <c r="A63" i="47"/>
  <c r="D61" i="47"/>
  <c r="A31" i="47"/>
  <c r="D31" i="47"/>
  <c r="A33" i="47"/>
  <c r="D33" i="47"/>
  <c r="AH33" i="47"/>
  <c r="A65" i="47"/>
  <c r="AH65" i="47"/>
  <c r="A30" i="47"/>
  <c r="AH30" i="47"/>
  <c r="D63" i="47"/>
  <c r="AH63" i="47"/>
  <c r="A4" i="47"/>
  <c r="D39" i="47"/>
  <c r="D6" i="47"/>
  <c r="A41" i="47"/>
  <c r="D7" i="47"/>
  <c r="A27" i="47"/>
  <c r="D27" i="47"/>
  <c r="AH27" i="47"/>
  <c r="A62" i="47"/>
  <c r="AH62" i="47"/>
  <c r="A58" i="47"/>
  <c r="AH58" i="47"/>
  <c r="A60" i="47"/>
  <c r="AH60" i="47"/>
  <c r="A28" i="47"/>
  <c r="D28" i="47"/>
  <c r="AH28" i="47"/>
  <c r="A59" i="47"/>
  <c r="D59" i="47"/>
  <c r="AH59" i="47"/>
  <c r="D29" i="47"/>
  <c r="AH29" i="47"/>
  <c r="A64" i="47"/>
  <c r="AH64" i="47"/>
  <c r="AQ13" i="59" l="1"/>
  <c r="AS13" i="59" s="1"/>
  <c r="AF13" i="59" s="1"/>
  <c r="AD13" i="59" s="1"/>
  <c r="AC13" i="59" s="1"/>
  <c r="AQ19" i="49"/>
  <c r="AS43" i="49" s="1"/>
  <c r="AF43" i="49" s="1"/>
  <c r="AD43" i="49" s="1"/>
  <c r="AC43" i="49" s="1"/>
  <c r="AP7" i="49"/>
  <c r="AR31" i="49" s="1"/>
  <c r="AF31" i="49" s="1"/>
  <c r="AD31" i="49" s="1"/>
  <c r="AC31" i="49" s="1"/>
  <c r="AQ17" i="28"/>
  <c r="AS17" i="28" s="1"/>
  <c r="AF17" i="28" s="1"/>
  <c r="AD17" i="28" s="1"/>
  <c r="AC17" i="28" s="1"/>
  <c r="AQ23" i="12"/>
  <c r="AS23" i="12" s="1"/>
  <c r="AF23" i="12" s="1"/>
  <c r="AD23" i="12" s="1"/>
  <c r="AC23" i="12" s="1"/>
  <c r="AP9" i="12"/>
  <c r="AR9" i="12" s="1"/>
  <c r="AF9" i="12" s="1"/>
  <c r="AD9" i="12" s="1"/>
  <c r="AC9" i="12" s="1"/>
  <c r="AP23" i="31"/>
  <c r="AQ10" i="53"/>
  <c r="AS10" i="53" s="1"/>
  <c r="AF10" i="53" s="1"/>
  <c r="AD10" i="53" s="1"/>
  <c r="AC10" i="53" s="1"/>
  <c r="AP5" i="28"/>
  <c r="AR29" i="28" s="1"/>
  <c r="AF29" i="28" s="1"/>
  <c r="AD29" i="28" s="1"/>
  <c r="AC29" i="28" s="1"/>
  <c r="AP2" i="58"/>
  <c r="AR2" i="58" s="1"/>
  <c r="AF2" i="58" s="1"/>
  <c r="AP7" i="33"/>
  <c r="AR31" i="33" s="1"/>
  <c r="AF31" i="33" s="1"/>
  <c r="AD31" i="33" s="1"/>
  <c r="AC31" i="33" s="1"/>
  <c r="AQ13" i="58"/>
  <c r="AQ4" i="59"/>
  <c r="AP17" i="34"/>
  <c r="AR41" i="34" s="1"/>
  <c r="AF41" i="34" s="1"/>
  <c r="AD41" i="34" s="1"/>
  <c r="AC41" i="34" s="1"/>
  <c r="AQ6" i="35"/>
  <c r="AQ16" i="56"/>
  <c r="AP14" i="57"/>
  <c r="AR62" i="57" s="1"/>
  <c r="AF62" i="57" s="1"/>
  <c r="AD62" i="57" s="1"/>
  <c r="AC62" i="57" s="1"/>
  <c r="AP11" i="49"/>
  <c r="AR59" i="49" s="1"/>
  <c r="AF59" i="49" s="1"/>
  <c r="AD59" i="49" s="1"/>
  <c r="AC59" i="49" s="1"/>
  <c r="AP2" i="49"/>
  <c r="AR26" i="49" s="1"/>
  <c r="AF26" i="49" s="1"/>
  <c r="AD26" i="49" s="1"/>
  <c r="AC26" i="49" s="1"/>
  <c r="AQ22" i="41"/>
  <c r="AS46" i="41" s="1"/>
  <c r="AF46" i="41" s="1"/>
  <c r="AD46" i="41" s="1"/>
  <c r="AC46" i="41" s="1"/>
  <c r="AQ5" i="45"/>
  <c r="AQ2" i="43"/>
  <c r="AP13" i="58"/>
  <c r="AR37" i="58" s="1"/>
  <c r="AF37" i="58" s="1"/>
  <c r="AD37" i="58" s="1"/>
  <c r="AC37" i="58" s="1"/>
  <c r="AP19" i="50"/>
  <c r="AP17" i="50"/>
  <c r="AR41" i="50" s="1"/>
  <c r="AF41" i="50" s="1"/>
  <c r="AD41" i="50" s="1"/>
  <c r="AC41" i="50" s="1"/>
  <c r="AP9" i="37"/>
  <c r="AR33" i="37" s="1"/>
  <c r="AF33" i="37" s="1"/>
  <c r="AD33" i="37" s="1"/>
  <c r="AC33" i="37" s="1"/>
  <c r="AQ6" i="49"/>
  <c r="AP14" i="30"/>
  <c r="AR38" i="30" s="1"/>
  <c r="AF38" i="30" s="1"/>
  <c r="AD38" i="30" s="1"/>
  <c r="AC38" i="30" s="1"/>
  <c r="AQ2" i="38"/>
  <c r="AS50" i="38" s="1"/>
  <c r="AF50" i="38" s="1"/>
  <c r="AD50" i="38" s="1"/>
  <c r="AC50" i="38" s="1"/>
  <c r="AP18" i="55"/>
  <c r="AP22" i="43"/>
  <c r="AP20" i="56"/>
  <c r="AQ25" i="57"/>
  <c r="AS49" i="57" s="1"/>
  <c r="AF49" i="57" s="1"/>
  <c r="AD49" i="57" s="1"/>
  <c r="AC49" i="57" s="1"/>
  <c r="AQ12" i="33"/>
  <c r="AS12" i="33" s="1"/>
  <c r="AF12" i="33" s="1"/>
  <c r="AD12" i="33" s="1"/>
  <c r="AC12" i="33" s="1"/>
  <c r="AP18" i="35"/>
  <c r="AP6" i="49"/>
  <c r="AR30" i="49" s="1"/>
  <c r="AF30" i="49" s="1"/>
  <c r="AD30" i="49" s="1"/>
  <c r="AC30" i="49" s="1"/>
  <c r="AP17" i="58"/>
  <c r="AR41" i="58" s="1"/>
  <c r="AF41" i="58" s="1"/>
  <c r="AD41" i="58" s="1"/>
  <c r="AC41" i="58" s="1"/>
  <c r="AP14" i="38"/>
  <c r="AR38" i="38" s="1"/>
  <c r="AF38" i="38" s="1"/>
  <c r="AD38" i="38" s="1"/>
  <c r="AC38" i="38" s="1"/>
  <c r="AQ12" i="55"/>
  <c r="AS12" i="55" s="1"/>
  <c r="AF12" i="55" s="1"/>
  <c r="AD12" i="55" s="1"/>
  <c r="AC12" i="55" s="1"/>
  <c r="AQ2" i="50"/>
  <c r="AS50" i="50" s="1"/>
  <c r="AF50" i="50" s="1"/>
  <c r="AD50" i="50" s="1"/>
  <c r="AC50" i="50" s="1"/>
  <c r="AQ10" i="32"/>
  <c r="AP23" i="41"/>
  <c r="AP14" i="47"/>
  <c r="AR62" i="47" s="1"/>
  <c r="AF62" i="47" s="1"/>
  <c r="AD62" i="47" s="1"/>
  <c r="AC62" i="47" s="1"/>
  <c r="AQ23" i="36"/>
  <c r="AS23" i="36" s="1"/>
  <c r="AF23" i="36" s="1"/>
  <c r="AD23" i="36" s="1"/>
  <c r="AC23" i="36" s="1"/>
  <c r="AQ16" i="34"/>
  <c r="AQ2" i="34"/>
  <c r="AS50" i="34" s="1"/>
  <c r="AF50" i="34" s="1"/>
  <c r="AD50" i="34" s="1"/>
  <c r="AC50" i="34" s="1"/>
  <c r="AP13" i="39"/>
  <c r="AR61" i="39" s="1"/>
  <c r="AF61" i="39" s="1"/>
  <c r="AD61" i="39" s="1"/>
  <c r="AC61" i="39" s="1"/>
  <c r="AP16" i="39"/>
  <c r="AR64" i="39" s="1"/>
  <c r="AF64" i="39" s="1"/>
  <c r="AD64" i="39" s="1"/>
  <c r="AC64" i="39" s="1"/>
  <c r="AP13" i="51"/>
  <c r="AR61" i="51" s="1"/>
  <c r="AF61" i="51" s="1"/>
  <c r="AD61" i="51" s="1"/>
  <c r="AC61" i="51" s="1"/>
  <c r="AQ16" i="43"/>
  <c r="AS16" i="43" s="1"/>
  <c r="AF16" i="43" s="1"/>
  <c r="AD16" i="43" s="1"/>
  <c r="AC16" i="43" s="1"/>
  <c r="AP19" i="28"/>
  <c r="AP25" i="57"/>
  <c r="AP19" i="55"/>
  <c r="AQ7" i="54"/>
  <c r="AS55" i="54" s="1"/>
  <c r="AF55" i="54" s="1"/>
  <c r="AD55" i="54" s="1"/>
  <c r="AC55" i="54" s="1"/>
  <c r="AQ22" i="28"/>
  <c r="AS46" i="28" s="1"/>
  <c r="AF46" i="28" s="1"/>
  <c r="AD46" i="28" s="1"/>
  <c r="AC46" i="28" s="1"/>
  <c r="AQ15" i="46"/>
  <c r="AP10" i="53"/>
  <c r="AR58" i="53" s="1"/>
  <c r="AF58" i="53" s="1"/>
  <c r="AD58" i="53" s="1"/>
  <c r="AC58" i="53" s="1"/>
  <c r="AQ20" i="58"/>
  <c r="AS20" i="58" s="1"/>
  <c r="AF20" i="58" s="1"/>
  <c r="AD20" i="58" s="1"/>
  <c r="AC20" i="58" s="1"/>
  <c r="AQ16" i="51"/>
  <c r="AS16" i="51" s="1"/>
  <c r="AF16" i="51" s="1"/>
  <c r="AD16" i="51" s="1"/>
  <c r="AC16" i="51" s="1"/>
  <c r="AP12" i="56"/>
  <c r="AR36" i="56" s="1"/>
  <c r="AF36" i="56" s="1"/>
  <c r="AD36" i="56" s="1"/>
  <c r="AC36" i="56" s="1"/>
  <c r="AQ17" i="47"/>
  <c r="AS17" i="47" s="1"/>
  <c r="AF17" i="47" s="1"/>
  <c r="AD17" i="47" s="1"/>
  <c r="AC17" i="47" s="1"/>
  <c r="AP16" i="56"/>
  <c r="AR40" i="56" s="1"/>
  <c r="AF40" i="56" s="1"/>
  <c r="AD40" i="56" s="1"/>
  <c r="AC40" i="56" s="1"/>
  <c r="AQ3" i="49"/>
  <c r="AQ8" i="39"/>
  <c r="AQ18" i="51"/>
  <c r="AS42" i="51" s="1"/>
  <c r="AF42" i="51" s="1"/>
  <c r="AD42" i="51" s="1"/>
  <c r="AC42" i="51" s="1"/>
  <c r="AP7" i="32"/>
  <c r="AR7" i="32" s="1"/>
  <c r="AF7" i="32" s="1"/>
  <c r="AD7" i="32" s="1"/>
  <c r="AC7" i="32" s="1"/>
  <c r="AP17" i="12"/>
  <c r="AR41" i="12" s="1"/>
  <c r="AF41" i="12" s="1"/>
  <c r="AD41" i="12" s="1"/>
  <c r="AC41" i="12" s="1"/>
  <c r="AP9" i="40"/>
  <c r="AR9" i="40" s="1"/>
  <c r="AF9" i="40" s="1"/>
  <c r="AD9" i="40" s="1"/>
  <c r="AC9" i="40" s="1"/>
  <c r="AP15" i="31"/>
  <c r="AR63" i="31" s="1"/>
  <c r="AF63" i="31" s="1"/>
  <c r="AD63" i="31" s="1"/>
  <c r="AC63" i="31" s="1"/>
  <c r="AQ3" i="57"/>
  <c r="AP24" i="47"/>
  <c r="AQ25" i="49"/>
  <c r="AS49" i="49" s="1"/>
  <c r="AF49" i="49" s="1"/>
  <c r="AD49" i="49" s="1"/>
  <c r="AC49" i="49" s="1"/>
  <c r="AQ15" i="40"/>
  <c r="AQ6" i="56"/>
  <c r="AS54" i="56" s="1"/>
  <c r="AF54" i="56" s="1"/>
  <c r="AD54" i="56" s="1"/>
  <c r="AC54" i="56" s="1"/>
  <c r="AP10" i="50"/>
  <c r="AR34" i="50" s="1"/>
  <c r="AF34" i="50" s="1"/>
  <c r="AD34" i="50" s="1"/>
  <c r="AC34" i="50" s="1"/>
  <c r="AP15" i="50"/>
  <c r="AR39" i="50" s="1"/>
  <c r="AF39" i="50" s="1"/>
  <c r="AD39" i="50" s="1"/>
  <c r="AC39" i="50" s="1"/>
  <c r="AQ20" i="54"/>
  <c r="AS20" i="54" s="1"/>
  <c r="AF20" i="54" s="1"/>
  <c r="AD20" i="54" s="1"/>
  <c r="AC20" i="54" s="1"/>
  <c r="AQ20" i="28"/>
  <c r="AS44" i="28" s="1"/>
  <c r="AF44" i="28" s="1"/>
  <c r="AD44" i="28" s="1"/>
  <c r="AC44" i="28" s="1"/>
  <c r="AQ11" i="12"/>
  <c r="AQ14" i="12"/>
  <c r="AQ7" i="51"/>
  <c r="AQ15" i="51"/>
  <c r="AS15" i="51" s="1"/>
  <c r="AF15" i="51" s="1"/>
  <c r="AD15" i="51" s="1"/>
  <c r="AC15" i="51" s="1"/>
  <c r="AQ15" i="55"/>
  <c r="AS15" i="55" s="1"/>
  <c r="AF15" i="55" s="1"/>
  <c r="AD15" i="55" s="1"/>
  <c r="AC15" i="55" s="1"/>
  <c r="AP22" i="45"/>
  <c r="AP23" i="54"/>
  <c r="AP19" i="54"/>
  <c r="AP25" i="54"/>
  <c r="AP8" i="54"/>
  <c r="AR8" i="54" s="1"/>
  <c r="AF8" i="54" s="1"/>
  <c r="AD8" i="54" s="1"/>
  <c r="AC8" i="54" s="1"/>
  <c r="AQ3" i="43"/>
  <c r="AP9" i="58"/>
  <c r="AR9" i="58" s="1"/>
  <c r="AF9" i="58" s="1"/>
  <c r="AD9" i="58" s="1"/>
  <c r="AC9" i="58" s="1"/>
  <c r="AP21" i="58"/>
  <c r="AP15" i="46"/>
  <c r="AM15" i="52" a="1"/>
  <c r="AM15" i="52" s="1"/>
  <c r="AP12" i="43"/>
  <c r="AR60" i="43" s="1"/>
  <c r="AF60" i="43" s="1"/>
  <c r="AD60" i="43" s="1"/>
  <c r="AC60" i="43" s="1"/>
  <c r="AP7" i="36"/>
  <c r="AR7" i="36" s="1"/>
  <c r="AF7" i="36" s="1"/>
  <c r="AD7" i="36" s="1"/>
  <c r="AC7" i="36" s="1"/>
  <c r="AQ17" i="55"/>
  <c r="AS17" i="55" s="1"/>
  <c r="AF17" i="55" s="1"/>
  <c r="AD17" i="55" s="1"/>
  <c r="AC17" i="55" s="1"/>
  <c r="AQ16" i="55"/>
  <c r="AS16" i="55" s="1"/>
  <c r="AF16" i="55" s="1"/>
  <c r="AD16" i="55" s="1"/>
  <c r="AC16" i="55" s="1"/>
  <c r="AQ11" i="57"/>
  <c r="AS11" i="57" s="1"/>
  <c r="AF11" i="57" s="1"/>
  <c r="AD11" i="57" s="1"/>
  <c r="AC11" i="57" s="1"/>
  <c r="AQ21" i="57"/>
  <c r="AS45" i="57" s="1"/>
  <c r="AF45" i="57" s="1"/>
  <c r="AD45" i="57" s="1"/>
  <c r="AC45" i="57" s="1"/>
  <c r="AP22" i="51"/>
  <c r="AQ25" i="45"/>
  <c r="AQ24" i="48"/>
  <c r="AS24" i="48" s="1"/>
  <c r="AF24" i="48" s="1"/>
  <c r="AD24" i="48" s="1"/>
  <c r="AC24" i="48" s="1"/>
  <c r="AP22" i="40"/>
  <c r="AQ21" i="49"/>
  <c r="AS45" i="49" s="1"/>
  <c r="AF45" i="49" s="1"/>
  <c r="AD45" i="49" s="1"/>
  <c r="AC45" i="49" s="1"/>
  <c r="AP2" i="50"/>
  <c r="AR2" i="50" s="1"/>
  <c r="AF2" i="50" s="1"/>
  <c r="AQ19" i="54"/>
  <c r="AS19" i="54" s="1"/>
  <c r="AF19" i="54" s="1"/>
  <c r="AD19" i="54" s="1"/>
  <c r="AC19" i="54" s="1"/>
  <c r="AQ11" i="59"/>
  <c r="AS11" i="59" s="1"/>
  <c r="AF11" i="59" s="1"/>
  <c r="AD11" i="59" s="1"/>
  <c r="AC11" i="59" s="1"/>
  <c r="AQ17" i="59"/>
  <c r="AS17" i="59" s="1"/>
  <c r="AF17" i="59" s="1"/>
  <c r="AD17" i="59" s="1"/>
  <c r="AC17" i="59" s="1"/>
  <c r="AP3" i="59"/>
  <c r="AR27" i="59" s="1"/>
  <c r="AF27" i="59" s="1"/>
  <c r="AD27" i="59" s="1"/>
  <c r="AC27" i="59" s="1"/>
  <c r="AP11" i="59"/>
  <c r="AR59" i="59" s="1"/>
  <c r="AF59" i="59" s="1"/>
  <c r="AD59" i="59" s="1"/>
  <c r="AC59" i="59" s="1"/>
  <c r="AP21" i="12"/>
  <c r="AP22" i="12"/>
  <c r="AP12" i="12"/>
  <c r="AR36" i="12" s="1"/>
  <c r="AF36" i="12" s="1"/>
  <c r="AD36" i="12" s="1"/>
  <c r="AC36" i="12" s="1"/>
  <c r="AQ15" i="12"/>
  <c r="AQ14" i="28"/>
  <c r="AS14" i="28" s="1"/>
  <c r="AF14" i="28" s="1"/>
  <c r="AD14" i="28" s="1"/>
  <c r="AC14" i="28" s="1"/>
  <c r="AQ6" i="30"/>
  <c r="AS54" i="30" s="1"/>
  <c r="AF54" i="30" s="1"/>
  <c r="AD54" i="30" s="1"/>
  <c r="AC54" i="30" s="1"/>
  <c r="AP18" i="30"/>
  <c r="AQ17" i="30"/>
  <c r="AQ6" i="31"/>
  <c r="AQ2" i="31"/>
  <c r="AQ24" i="31"/>
  <c r="AS48" i="31" s="1"/>
  <c r="AF48" i="31" s="1"/>
  <c r="AD48" i="31" s="1"/>
  <c r="AC48" i="31" s="1"/>
  <c r="AQ20" i="31"/>
  <c r="AS44" i="31" s="1"/>
  <c r="AF44" i="31" s="1"/>
  <c r="AD44" i="31" s="1"/>
  <c r="AC44" i="31" s="1"/>
  <c r="AQ16" i="31"/>
  <c r="AS16" i="31" s="1"/>
  <c r="AF16" i="31" s="1"/>
  <c r="AD16" i="31" s="1"/>
  <c r="AC16" i="31" s="1"/>
  <c r="AP19" i="32"/>
  <c r="AQ20" i="33"/>
  <c r="AS44" i="33" s="1"/>
  <c r="AF44" i="33" s="1"/>
  <c r="AD44" i="33" s="1"/>
  <c r="AC44" i="33" s="1"/>
  <c r="AP5" i="33"/>
  <c r="AR29" i="33" s="1"/>
  <c r="AF29" i="33" s="1"/>
  <c r="AD29" i="33" s="1"/>
  <c r="AC29" i="33" s="1"/>
  <c r="AP24" i="33"/>
  <c r="AQ13" i="33"/>
  <c r="AS13" i="33" s="1"/>
  <c r="AF13" i="33" s="1"/>
  <c r="AD13" i="33" s="1"/>
  <c r="AC13" i="33" s="1"/>
  <c r="AQ17" i="34"/>
  <c r="AP2" i="34"/>
  <c r="AR2" i="34" s="1"/>
  <c r="AF2" i="34" s="1"/>
  <c r="AQ19" i="34"/>
  <c r="AS19" i="34" s="1"/>
  <c r="AF19" i="34" s="1"/>
  <c r="AD19" i="34" s="1"/>
  <c r="AC19" i="34" s="1"/>
  <c r="AP21" i="34"/>
  <c r="AQ14" i="35"/>
  <c r="AS14" i="35" s="1"/>
  <c r="AF14" i="35" s="1"/>
  <c r="AD14" i="35" s="1"/>
  <c r="AC14" i="35" s="1"/>
  <c r="AP25" i="35"/>
  <c r="AP2" i="35"/>
  <c r="AR26" i="35" s="1"/>
  <c r="AF26" i="35" s="1"/>
  <c r="AD26" i="35" s="1"/>
  <c r="AC26" i="35" s="1"/>
  <c r="AQ3" i="35"/>
  <c r="AP3" i="35"/>
  <c r="AR27" i="35" s="1"/>
  <c r="AF27" i="35" s="1"/>
  <c r="AD27" i="35" s="1"/>
  <c r="AC27" i="35" s="1"/>
  <c r="AP5" i="36"/>
  <c r="AR5" i="36" s="1"/>
  <c r="AF5" i="36" s="1"/>
  <c r="AD5" i="36" s="1"/>
  <c r="AC5" i="36" s="1"/>
  <c r="AQ17" i="36"/>
  <c r="AP18" i="36"/>
  <c r="AP19" i="36"/>
  <c r="AP21" i="36"/>
  <c r="AQ4" i="37"/>
  <c r="AQ24" i="37"/>
  <c r="AS48" i="37" s="1"/>
  <c r="AF48" i="37" s="1"/>
  <c r="AD48" i="37" s="1"/>
  <c r="AC48" i="37" s="1"/>
  <c r="AQ5" i="37"/>
  <c r="AP10" i="37"/>
  <c r="AR58" i="37" s="1"/>
  <c r="AF58" i="37" s="1"/>
  <c r="AD58" i="37" s="1"/>
  <c r="AC58" i="37" s="1"/>
  <c r="AP25" i="38"/>
  <c r="AQ22" i="38"/>
  <c r="AS22" i="38" s="1"/>
  <c r="AF22" i="38" s="1"/>
  <c r="AD22" i="38" s="1"/>
  <c r="AC22" i="38" s="1"/>
  <c r="AP3" i="39"/>
  <c r="AR27" i="39" s="1"/>
  <c r="AF27" i="39" s="1"/>
  <c r="AD27" i="39" s="1"/>
  <c r="AC27" i="39" s="1"/>
  <c r="AQ14" i="39"/>
  <c r="AS14" i="39" s="1"/>
  <c r="AF14" i="39" s="1"/>
  <c r="AD14" i="39" s="1"/>
  <c r="AC14" i="39" s="1"/>
  <c r="AP4" i="39"/>
  <c r="AR28" i="39" s="1"/>
  <c r="AF28" i="39" s="1"/>
  <c r="AD28" i="39" s="1"/>
  <c r="AC28" i="39" s="1"/>
  <c r="AP14" i="40"/>
  <c r="AR38" i="40" s="1"/>
  <c r="AF38" i="40" s="1"/>
  <c r="AD38" i="40" s="1"/>
  <c r="AC38" i="40" s="1"/>
  <c r="AQ22" i="40"/>
  <c r="AS22" i="40" s="1"/>
  <c r="AF22" i="40" s="1"/>
  <c r="AD22" i="40" s="1"/>
  <c r="AC22" i="40" s="1"/>
  <c r="AQ8" i="40"/>
  <c r="AS56" i="40" s="1"/>
  <c r="AF56" i="40" s="1"/>
  <c r="AD56" i="40" s="1"/>
  <c r="AC56" i="40" s="1"/>
  <c r="AP21" i="40"/>
  <c r="AQ3" i="40"/>
  <c r="AS51" i="40" s="1"/>
  <c r="AF51" i="40" s="1"/>
  <c r="AD51" i="40" s="1"/>
  <c r="AC51" i="40" s="1"/>
  <c r="AP17" i="41"/>
  <c r="AR65" i="41" s="1"/>
  <c r="AF65" i="41" s="1"/>
  <c r="AD65" i="41" s="1"/>
  <c r="AC65" i="41" s="1"/>
  <c r="AQ7" i="42"/>
  <c r="AS55" i="42" s="1"/>
  <c r="AF55" i="42" s="1"/>
  <c r="AD55" i="42" s="1"/>
  <c r="AC55" i="42" s="1"/>
  <c r="AP18" i="42"/>
  <c r="AP4" i="42"/>
  <c r="AR4" i="42" s="1"/>
  <c r="AF4" i="42" s="1"/>
  <c r="AD4" i="42" s="1"/>
  <c r="AC4" i="42" s="1"/>
  <c r="AQ23" i="42"/>
  <c r="AS23" i="42" s="1"/>
  <c r="AF23" i="42" s="1"/>
  <c r="AD23" i="42" s="1"/>
  <c r="AC23" i="42" s="1"/>
  <c r="AQ4" i="43"/>
  <c r="AQ6" i="43"/>
  <c r="AP21" i="43"/>
  <c r="AQ10" i="44"/>
  <c r="AP15" i="44"/>
  <c r="AR39" i="44" s="1"/>
  <c r="AF39" i="44" s="1"/>
  <c r="AD39" i="44" s="1"/>
  <c r="AC39" i="44" s="1"/>
  <c r="AQ18" i="45"/>
  <c r="AP10" i="45"/>
  <c r="AR58" i="45" s="1"/>
  <c r="AF58" i="45" s="1"/>
  <c r="AD58" i="45" s="1"/>
  <c r="AC58" i="45" s="1"/>
  <c r="AP12" i="46"/>
  <c r="AV11" i="46"/>
  <c r="AQ18" i="46"/>
  <c r="AP10" i="46"/>
  <c r="AQ20" i="46"/>
  <c r="AQ9" i="46"/>
  <c r="AQ7" i="46"/>
  <c r="AQ25" i="46"/>
  <c r="AD25" i="46" s="1"/>
  <c r="AP22" i="50"/>
  <c r="AP13" i="50"/>
  <c r="AR37" i="50" s="1"/>
  <c r="AF37" i="50" s="1"/>
  <c r="AD37" i="50" s="1"/>
  <c r="AC37" i="50" s="1"/>
  <c r="AQ14" i="50"/>
  <c r="AQ12" i="50"/>
  <c r="AQ3" i="50"/>
  <c r="AS51" i="50" s="1"/>
  <c r="AF51" i="50" s="1"/>
  <c r="AD51" i="50" s="1"/>
  <c r="AC51" i="50" s="1"/>
  <c r="AQ9" i="50"/>
  <c r="AS57" i="50" s="1"/>
  <c r="AF57" i="50" s="1"/>
  <c r="AD57" i="50" s="1"/>
  <c r="AC57" i="50" s="1"/>
  <c r="AQ8" i="50"/>
  <c r="AS56" i="50" s="1"/>
  <c r="AF56" i="50" s="1"/>
  <c r="AD56" i="50" s="1"/>
  <c r="AC56" i="50" s="1"/>
  <c r="AQ7" i="50"/>
  <c r="AS55" i="50" s="1"/>
  <c r="AF55" i="50" s="1"/>
  <c r="AD55" i="50" s="1"/>
  <c r="AC55" i="50" s="1"/>
  <c r="AP23" i="50"/>
  <c r="AP18" i="51"/>
  <c r="AP3" i="51"/>
  <c r="AR27" i="51" s="1"/>
  <c r="AF27" i="51" s="1"/>
  <c r="AD27" i="51" s="1"/>
  <c r="AC27" i="51" s="1"/>
  <c r="AQ11" i="51"/>
  <c r="AS11" i="51" s="1"/>
  <c r="AF11" i="51" s="1"/>
  <c r="AD11" i="51" s="1"/>
  <c r="AC11" i="51" s="1"/>
  <c r="AP15" i="51"/>
  <c r="AR63" i="51" s="1"/>
  <c r="AF63" i="51" s="1"/>
  <c r="AD63" i="51" s="1"/>
  <c r="AC63" i="51" s="1"/>
  <c r="AM18" i="52" a="1"/>
  <c r="AM18" i="52" s="1"/>
  <c r="AM39" i="52" a="1"/>
  <c r="AM39" i="52" s="1"/>
  <c r="AM6" i="52" a="1"/>
  <c r="AM6" i="52" s="1"/>
  <c r="AM11" i="52" a="1"/>
  <c r="AM11" i="52" s="1"/>
  <c r="AQ5" i="53"/>
  <c r="AQ13" i="53"/>
  <c r="AS13" i="53" s="1"/>
  <c r="AF13" i="53" s="1"/>
  <c r="AD13" i="53" s="1"/>
  <c r="AC13" i="53" s="1"/>
  <c r="AP24" i="53"/>
  <c r="AQ21" i="53"/>
  <c r="AS45" i="53" s="1"/>
  <c r="AF45" i="53" s="1"/>
  <c r="AD45" i="53" s="1"/>
  <c r="AC45" i="53" s="1"/>
  <c r="AQ7" i="53"/>
  <c r="AP7" i="53"/>
  <c r="AR31" i="53" s="1"/>
  <c r="AF31" i="53" s="1"/>
  <c r="AD31" i="53" s="1"/>
  <c r="AC31" i="53" s="1"/>
  <c r="AP11" i="53"/>
  <c r="AR59" i="53" s="1"/>
  <c r="AF59" i="53" s="1"/>
  <c r="AD59" i="53" s="1"/>
  <c r="AC59" i="53" s="1"/>
  <c r="AP6" i="53"/>
  <c r="AR30" i="53" s="1"/>
  <c r="AF30" i="53" s="1"/>
  <c r="AD30" i="53" s="1"/>
  <c r="AC30" i="53" s="1"/>
  <c r="AP18" i="54"/>
  <c r="AP7" i="54"/>
  <c r="AR7" i="54" s="1"/>
  <c r="AF7" i="54" s="1"/>
  <c r="AD7" i="54" s="1"/>
  <c r="AC7" i="54" s="1"/>
  <c r="AQ25" i="54"/>
  <c r="AS25" i="54" s="1"/>
  <c r="AF25" i="54" s="1"/>
  <c r="AD25" i="54" s="1"/>
  <c r="AC25" i="54" s="1"/>
  <c r="AQ9" i="54"/>
  <c r="AS57" i="54" s="1"/>
  <c r="AF57" i="54" s="1"/>
  <c r="AD57" i="54" s="1"/>
  <c r="AC57" i="54" s="1"/>
  <c r="AQ11" i="54"/>
  <c r="AP10" i="54"/>
  <c r="AR34" i="54" s="1"/>
  <c r="AF34" i="54" s="1"/>
  <c r="AD34" i="54" s="1"/>
  <c r="AC34" i="54" s="1"/>
  <c r="AQ13" i="54"/>
  <c r="AP11" i="55"/>
  <c r="AR59" i="55" s="1"/>
  <c r="AF59" i="55" s="1"/>
  <c r="AD59" i="55" s="1"/>
  <c r="AC59" i="55" s="1"/>
  <c r="AP22" i="55"/>
  <c r="AQ11" i="56"/>
  <c r="AQ18" i="56"/>
  <c r="AS18" i="56" s="1"/>
  <c r="AF18" i="56" s="1"/>
  <c r="AD18" i="56" s="1"/>
  <c r="AC18" i="56" s="1"/>
  <c r="AQ14" i="56"/>
  <c r="AQ9" i="56"/>
  <c r="AS57" i="56" s="1"/>
  <c r="AF57" i="56" s="1"/>
  <c r="AD57" i="56" s="1"/>
  <c r="AC57" i="56" s="1"/>
  <c r="AP22" i="56"/>
  <c r="AQ20" i="56"/>
  <c r="AS20" i="56" s="1"/>
  <c r="AF20" i="56" s="1"/>
  <c r="AD20" i="56" s="1"/>
  <c r="AC20" i="56" s="1"/>
  <c r="AP13" i="56"/>
  <c r="AR37" i="56" s="1"/>
  <c r="AF37" i="56" s="1"/>
  <c r="AD37" i="56" s="1"/>
  <c r="AC37" i="56" s="1"/>
  <c r="AQ25" i="56"/>
  <c r="AS25" i="56" s="1"/>
  <c r="AF25" i="56" s="1"/>
  <c r="AD25" i="56" s="1"/>
  <c r="AC25" i="56" s="1"/>
  <c r="AP2" i="57"/>
  <c r="AR26" i="57" s="1"/>
  <c r="AF26" i="57" s="1"/>
  <c r="AD26" i="57" s="1"/>
  <c r="AC26" i="57" s="1"/>
  <c r="AQ19" i="58"/>
  <c r="AS19" i="58" s="1"/>
  <c r="AF19" i="58" s="1"/>
  <c r="AD19" i="58" s="1"/>
  <c r="AC19" i="58" s="1"/>
  <c r="AP15" i="58"/>
  <c r="AR39" i="58" s="1"/>
  <c r="AF39" i="58" s="1"/>
  <c r="AD39" i="58" s="1"/>
  <c r="AC39" i="58" s="1"/>
  <c r="AQ18" i="58"/>
  <c r="AS18" i="58" s="1"/>
  <c r="AF18" i="58" s="1"/>
  <c r="AD18" i="58" s="1"/>
  <c r="AC18" i="58" s="1"/>
  <c r="AQ8" i="58"/>
  <c r="AS56" i="58" s="1"/>
  <c r="AF56" i="58" s="1"/>
  <c r="AD56" i="58" s="1"/>
  <c r="AC56" i="58" s="1"/>
  <c r="AQ6" i="58"/>
  <c r="AS54" i="58" s="1"/>
  <c r="AF54" i="58" s="1"/>
  <c r="AD54" i="58" s="1"/>
  <c r="AC54" i="58" s="1"/>
  <c r="AP4" i="58"/>
  <c r="AR4" i="58" s="1"/>
  <c r="AF4" i="58" s="1"/>
  <c r="AD4" i="58" s="1"/>
  <c r="AC4" i="58" s="1"/>
  <c r="AP23" i="59"/>
  <c r="AQ20" i="59"/>
  <c r="AS44" i="59" s="1"/>
  <c r="AF44" i="59" s="1"/>
  <c r="AD44" i="59" s="1"/>
  <c r="AC44" i="59" s="1"/>
  <c r="AQ12" i="59"/>
  <c r="AS12" i="59" s="1"/>
  <c r="AF12" i="59" s="1"/>
  <c r="AD12" i="59" s="1"/>
  <c r="AC12" i="59" s="1"/>
  <c r="AP7" i="59"/>
  <c r="AR31" i="59" s="1"/>
  <c r="AF31" i="59" s="1"/>
  <c r="AD31" i="59" s="1"/>
  <c r="AC31" i="59" s="1"/>
  <c r="AP13" i="59"/>
  <c r="AR61" i="59" s="1"/>
  <c r="AF61" i="59" s="1"/>
  <c r="AD61" i="59" s="1"/>
  <c r="AC61" i="59" s="1"/>
  <c r="AP17" i="59"/>
  <c r="AR65" i="59" s="1"/>
  <c r="AF65" i="59" s="1"/>
  <c r="AD65" i="59" s="1"/>
  <c r="AC65" i="59" s="1"/>
  <c r="AQ18" i="59"/>
  <c r="AS42" i="59" s="1"/>
  <c r="AF42" i="59" s="1"/>
  <c r="AD42" i="59" s="1"/>
  <c r="AC42" i="59" s="1"/>
  <c r="AP16" i="59"/>
  <c r="AR64" i="59" s="1"/>
  <c r="AF64" i="59" s="1"/>
  <c r="AD64" i="59" s="1"/>
  <c r="AC64" i="59" s="1"/>
  <c r="AP12" i="59"/>
  <c r="AR60" i="59" s="1"/>
  <c r="AF60" i="59" s="1"/>
  <c r="AD60" i="59" s="1"/>
  <c r="AC60" i="59" s="1"/>
  <c r="AQ19" i="59"/>
  <c r="AS43" i="59" s="1"/>
  <c r="AF43" i="59" s="1"/>
  <c r="AD43" i="59" s="1"/>
  <c r="AC43" i="59" s="1"/>
  <c r="AQ22" i="59"/>
  <c r="AS46" i="59" s="1"/>
  <c r="AF46" i="59" s="1"/>
  <c r="AD46" i="59" s="1"/>
  <c r="AC46" i="59" s="1"/>
  <c r="AP9" i="59"/>
  <c r="AR33" i="59" s="1"/>
  <c r="AF33" i="59" s="1"/>
  <c r="AD33" i="59" s="1"/>
  <c r="AC33" i="59" s="1"/>
  <c r="AP21" i="59"/>
  <c r="AP10" i="59"/>
  <c r="AR58" i="59" s="1"/>
  <c r="AF58" i="59" s="1"/>
  <c r="AD58" i="59" s="1"/>
  <c r="AC58" i="59" s="1"/>
  <c r="AP22" i="59"/>
  <c r="AP25" i="59"/>
  <c r="AQ23" i="59"/>
  <c r="AS47" i="59" s="1"/>
  <c r="AF47" i="59" s="1"/>
  <c r="AD47" i="59" s="1"/>
  <c r="AC47" i="59" s="1"/>
  <c r="AQ21" i="58"/>
  <c r="AS21" i="58" s="1"/>
  <c r="AF21" i="58" s="1"/>
  <c r="AD21" i="58" s="1"/>
  <c r="AC21" i="58" s="1"/>
  <c r="AQ25" i="58"/>
  <c r="AS25" i="58" s="1"/>
  <c r="AF25" i="58" s="1"/>
  <c r="AD25" i="58" s="1"/>
  <c r="AC25" i="58" s="1"/>
  <c r="AQ12" i="58"/>
  <c r="AP16" i="58"/>
  <c r="AR40" i="58" s="1"/>
  <c r="AF40" i="58" s="1"/>
  <c r="AD40" i="58" s="1"/>
  <c r="AC40" i="58" s="1"/>
  <c r="AQ23" i="58"/>
  <c r="AS23" i="58" s="1"/>
  <c r="AF23" i="58" s="1"/>
  <c r="AD23" i="58" s="1"/>
  <c r="AC23" i="58" s="1"/>
  <c r="AP8" i="58"/>
  <c r="AR8" i="58" s="1"/>
  <c r="AF8" i="58" s="1"/>
  <c r="AD8" i="58" s="1"/>
  <c r="AC8" i="58" s="1"/>
  <c r="AQ15" i="58"/>
  <c r="AP22" i="58"/>
  <c r="AP7" i="58"/>
  <c r="AR7" i="58" s="1"/>
  <c r="AF7" i="58" s="1"/>
  <c r="AD7" i="58" s="1"/>
  <c r="AC7" i="58" s="1"/>
  <c r="AQ17" i="57"/>
  <c r="AS17" i="57" s="1"/>
  <c r="AF17" i="57" s="1"/>
  <c r="AD17" i="57" s="1"/>
  <c r="AC17" i="57" s="1"/>
  <c r="AQ13" i="57"/>
  <c r="AS13" i="57" s="1"/>
  <c r="AF13" i="57" s="1"/>
  <c r="AD13" i="57" s="1"/>
  <c r="AC13" i="57" s="1"/>
  <c r="AP15" i="57"/>
  <c r="AR63" i="57" s="1"/>
  <c r="AF63" i="57" s="1"/>
  <c r="AD63" i="57" s="1"/>
  <c r="AC63" i="57" s="1"/>
  <c r="AP8" i="57"/>
  <c r="AR32" i="57" s="1"/>
  <c r="AF32" i="57" s="1"/>
  <c r="AD32" i="57" s="1"/>
  <c r="AC32" i="57" s="1"/>
  <c r="AP13" i="57"/>
  <c r="AR61" i="57" s="1"/>
  <c r="AF61" i="57" s="1"/>
  <c r="AD61" i="57" s="1"/>
  <c r="AC61" i="57" s="1"/>
  <c r="AQ14" i="57"/>
  <c r="AS14" i="57" s="1"/>
  <c r="AF14" i="57" s="1"/>
  <c r="AD14" i="57" s="1"/>
  <c r="AC14" i="57" s="1"/>
  <c r="AQ21" i="56"/>
  <c r="AS21" i="56" s="1"/>
  <c r="AF21" i="56" s="1"/>
  <c r="AD21" i="56" s="1"/>
  <c r="AC21" i="56" s="1"/>
  <c r="AQ4" i="56"/>
  <c r="AS52" i="56" s="1"/>
  <c r="AF52" i="56" s="1"/>
  <c r="AD52" i="56" s="1"/>
  <c r="AC52" i="56" s="1"/>
  <c r="AP11" i="56"/>
  <c r="AR35" i="56" s="1"/>
  <c r="AF35" i="56" s="1"/>
  <c r="AD35" i="56" s="1"/>
  <c r="AC35" i="56" s="1"/>
  <c r="AP14" i="56"/>
  <c r="AR38" i="56" s="1"/>
  <c r="AF38" i="56" s="1"/>
  <c r="AD38" i="56" s="1"/>
  <c r="AC38" i="56" s="1"/>
  <c r="AP9" i="56"/>
  <c r="AR9" i="56" s="1"/>
  <c r="AF9" i="56" s="1"/>
  <c r="AD9" i="56" s="1"/>
  <c r="AC9" i="56" s="1"/>
  <c r="AP2" i="56"/>
  <c r="AR2" i="56" s="1"/>
  <c r="AF2" i="56" s="1"/>
  <c r="AQ24" i="56"/>
  <c r="AS24" i="56" s="1"/>
  <c r="AF24" i="56" s="1"/>
  <c r="AD24" i="56" s="1"/>
  <c r="AC24" i="56" s="1"/>
  <c r="AP3" i="56"/>
  <c r="AR3" i="56" s="1"/>
  <c r="AF3" i="56" s="1"/>
  <c r="AD3" i="56" s="1"/>
  <c r="AC3" i="56" s="1"/>
  <c r="AQ23" i="55"/>
  <c r="AS47" i="55" s="1"/>
  <c r="AF47" i="55" s="1"/>
  <c r="AD47" i="55" s="1"/>
  <c r="AC47" i="55" s="1"/>
  <c r="AP24" i="55"/>
  <c r="AQ2" i="55"/>
  <c r="AP4" i="55"/>
  <c r="AR28" i="55" s="1"/>
  <c r="AF28" i="55" s="1"/>
  <c r="AD28" i="55" s="1"/>
  <c r="AC28" i="55" s="1"/>
  <c r="AQ24" i="55"/>
  <c r="AS48" i="55" s="1"/>
  <c r="AF48" i="55" s="1"/>
  <c r="AD48" i="55" s="1"/>
  <c r="AC48" i="55" s="1"/>
  <c r="AP20" i="55"/>
  <c r="AP25" i="55"/>
  <c r="AQ10" i="55"/>
  <c r="AS10" i="55" s="1"/>
  <c r="AF10" i="55" s="1"/>
  <c r="AD10" i="55" s="1"/>
  <c r="AC10" i="55" s="1"/>
  <c r="AP3" i="55"/>
  <c r="AR27" i="55" s="1"/>
  <c r="AF27" i="55" s="1"/>
  <c r="AD27" i="55" s="1"/>
  <c r="AC27" i="55" s="1"/>
  <c r="AP14" i="55"/>
  <c r="AR62" i="55" s="1"/>
  <c r="AF62" i="55" s="1"/>
  <c r="AD62" i="55" s="1"/>
  <c r="AC62" i="55" s="1"/>
  <c r="AQ18" i="55"/>
  <c r="AS42" i="55" s="1"/>
  <c r="AF42" i="55" s="1"/>
  <c r="AD42" i="55" s="1"/>
  <c r="AC42" i="55" s="1"/>
  <c r="AP9" i="54"/>
  <c r="AR9" i="54" s="1"/>
  <c r="AF9" i="54" s="1"/>
  <c r="AD9" i="54" s="1"/>
  <c r="AC9" i="54" s="1"/>
  <c r="AP21" i="54"/>
  <c r="AQ5" i="54"/>
  <c r="AS53" i="54" s="1"/>
  <c r="AF53" i="54" s="1"/>
  <c r="AD53" i="54" s="1"/>
  <c r="AC53" i="54" s="1"/>
  <c r="AQ14" i="54"/>
  <c r="AQ17" i="54"/>
  <c r="AP22" i="54"/>
  <c r="AP13" i="54"/>
  <c r="AR37" i="54" s="1"/>
  <c r="AF37" i="54" s="1"/>
  <c r="AD37" i="54" s="1"/>
  <c r="AC37" i="54" s="1"/>
  <c r="AQ23" i="54"/>
  <c r="AS23" i="54" s="1"/>
  <c r="AF23" i="54" s="1"/>
  <c r="AD23" i="54" s="1"/>
  <c r="AC23" i="54" s="1"/>
  <c r="AQ12" i="53"/>
  <c r="AS12" i="53" s="1"/>
  <c r="AF12" i="53" s="1"/>
  <c r="AD12" i="53" s="1"/>
  <c r="AC12" i="53" s="1"/>
  <c r="AP20" i="53"/>
  <c r="AQ22" i="53"/>
  <c r="AS46" i="53" s="1"/>
  <c r="AF46" i="53" s="1"/>
  <c r="AD46" i="53" s="1"/>
  <c r="AC46" i="53" s="1"/>
  <c r="AP18" i="53"/>
  <c r="AP25" i="53"/>
  <c r="AQ25" i="53"/>
  <c r="AS49" i="53" s="1"/>
  <c r="AF49" i="53" s="1"/>
  <c r="AD49" i="53" s="1"/>
  <c r="AC49" i="53" s="1"/>
  <c r="AP9" i="53"/>
  <c r="AR33" i="53" s="1"/>
  <c r="AF33" i="53" s="1"/>
  <c r="AD33" i="53" s="1"/>
  <c r="AC33" i="53" s="1"/>
  <c r="AP16" i="53"/>
  <c r="AR64" i="53" s="1"/>
  <c r="AF64" i="53" s="1"/>
  <c r="AD64" i="53" s="1"/>
  <c r="AC64" i="53" s="1"/>
  <c r="AM22" i="52" a="1"/>
  <c r="AM22" i="52" s="1"/>
  <c r="AM38" i="52" a="1"/>
  <c r="AM38" i="52" s="1"/>
  <c r="AM21" i="52" a="1"/>
  <c r="AM21" i="52" s="1"/>
  <c r="AM19" i="52" a="1"/>
  <c r="AM19" i="52" s="1"/>
  <c r="AM31" i="52" a="1"/>
  <c r="AM31" i="52" s="1"/>
  <c r="AM25" i="52" a="1"/>
  <c r="AM25" i="52" s="1"/>
  <c r="AM4" i="52" a="1"/>
  <c r="AM4" i="52" s="1"/>
  <c r="AM42" i="52" a="1"/>
  <c r="AM42" i="52" s="1"/>
  <c r="AM14" i="52" a="1"/>
  <c r="AM14" i="52" s="1"/>
  <c r="AM12" i="52" a="1"/>
  <c r="AM12" i="52" s="1"/>
  <c r="AM36" i="52" a="1"/>
  <c r="AM36" i="52" s="1"/>
  <c r="AM20" i="52" a="1"/>
  <c r="AM20" i="52" s="1"/>
  <c r="AM34" i="52" a="1"/>
  <c r="AM34" i="52" s="1"/>
  <c r="AM2" i="52" a="1"/>
  <c r="AM2" i="52" s="1"/>
  <c r="AM9" i="52" a="1"/>
  <c r="AM9" i="52" s="1"/>
  <c r="AM26" i="52" a="1"/>
  <c r="AM26" i="52" s="1"/>
  <c r="AM5" i="52" a="1"/>
  <c r="AM5" i="52" s="1"/>
  <c r="AM27" i="52" a="1"/>
  <c r="AM27" i="52" s="1"/>
  <c r="AM40" i="52" a="1"/>
  <c r="AM40" i="52" s="1"/>
  <c r="AM3" i="52" a="1"/>
  <c r="AM3" i="52" s="1"/>
  <c r="AM23" i="52" a="1"/>
  <c r="AM23" i="52" s="1"/>
  <c r="AM49" i="52" a="1"/>
  <c r="AM49" i="52" s="1"/>
  <c r="AM16" i="52" a="1"/>
  <c r="AM16" i="52" s="1"/>
  <c r="AM43" i="52" a="1"/>
  <c r="AM43" i="52" s="1"/>
  <c r="AM10" i="52" a="1"/>
  <c r="AM10" i="52" s="1"/>
  <c r="AP21" i="52" s="1"/>
  <c r="AM33" i="52" a="1"/>
  <c r="AM33" i="52" s="1"/>
  <c r="AM47" i="52" a="1"/>
  <c r="AM47" i="52" s="1"/>
  <c r="AM13" i="52" a="1"/>
  <c r="AM13" i="52" s="1"/>
  <c r="AM29" i="52" a="1"/>
  <c r="AM29" i="52" s="1"/>
  <c r="AM41" i="52" a="1"/>
  <c r="AM41" i="52" s="1"/>
  <c r="AM24" i="52" a="1"/>
  <c r="AM24" i="52" s="1"/>
  <c r="AM37" i="52" a="1"/>
  <c r="AM37" i="52" s="1"/>
  <c r="AM48" i="52" a="1"/>
  <c r="AM48" i="52" s="1"/>
  <c r="AM8" i="52" a="1"/>
  <c r="AM8" i="52" s="1"/>
  <c r="AM32" i="52" a="1"/>
  <c r="AM32" i="52" s="1"/>
  <c r="AM44" i="52" a="1"/>
  <c r="AM44" i="52" s="1"/>
  <c r="AM7" i="52" a="1"/>
  <c r="AM7" i="52" s="1"/>
  <c r="AM28" i="52" a="1"/>
  <c r="AM28" i="52" s="1"/>
  <c r="AM45" i="52" a="1"/>
  <c r="AM45" i="52" s="1"/>
  <c r="AM35" i="52" a="1"/>
  <c r="AM35" i="52" s="1"/>
  <c r="AM17" i="52" a="1"/>
  <c r="AM17" i="52" s="1"/>
  <c r="AP7" i="52" s="1"/>
  <c r="AR7" i="52" s="1"/>
  <c r="AF7" i="52" s="1"/>
  <c r="AD7" i="52" s="1"/>
  <c r="AC7" i="52" s="1"/>
  <c r="AN11" i="52" a="1"/>
  <c r="AN11" i="52" s="1"/>
  <c r="AN36" i="52" a="1"/>
  <c r="AN36" i="52" s="1"/>
  <c r="AN21" i="52" a="1"/>
  <c r="AN21" i="52" s="1"/>
  <c r="AN7" i="52" a="1"/>
  <c r="AN7" i="52" s="1"/>
  <c r="AN25" i="52" a="1"/>
  <c r="AN25" i="52" s="1"/>
  <c r="AN22" i="52" a="1"/>
  <c r="AN22" i="52" s="1"/>
  <c r="AP2" i="52"/>
  <c r="AR2" i="52" s="1"/>
  <c r="AF2" i="52" s="1"/>
  <c r="AN14" i="52" a="1"/>
  <c r="AN14" i="52" s="1"/>
  <c r="AN6" i="52" a="1"/>
  <c r="AN6" i="52" s="1"/>
  <c r="AN13" i="52" a="1"/>
  <c r="AN13" i="52" s="1"/>
  <c r="AN33" i="52" a="1"/>
  <c r="AN33" i="52" s="1"/>
  <c r="AN40" i="52" a="1"/>
  <c r="AN40" i="52" s="1"/>
  <c r="AP11" i="52"/>
  <c r="AR35" i="52" s="1"/>
  <c r="AF35" i="52" s="1"/>
  <c r="AD35" i="52" s="1"/>
  <c r="AC35" i="52" s="1"/>
  <c r="AN12" i="52" a="1"/>
  <c r="AN12" i="52" s="1"/>
  <c r="AN39" i="52" a="1"/>
  <c r="AN39" i="52" s="1"/>
  <c r="AN24" i="52" a="1"/>
  <c r="AN24" i="52" s="1"/>
  <c r="AN23" i="52" a="1"/>
  <c r="AN23" i="52" s="1"/>
  <c r="AN30" i="52" a="1"/>
  <c r="AN30" i="52" s="1"/>
  <c r="AN16" i="52" a="1"/>
  <c r="AN16" i="52" s="1"/>
  <c r="AN27" i="52" a="1"/>
  <c r="AN27" i="52" s="1"/>
  <c r="AN28" i="52" a="1"/>
  <c r="AN28" i="52" s="1"/>
  <c r="AN9" i="52" a="1"/>
  <c r="AN9" i="52" s="1"/>
  <c r="AN37" i="52" a="1"/>
  <c r="AN37" i="52" s="1"/>
  <c r="AN34" i="52" a="1"/>
  <c r="AN34" i="52" s="1"/>
  <c r="AN20" i="52" a="1"/>
  <c r="AN20" i="52" s="1"/>
  <c r="AN32" i="52" a="1"/>
  <c r="AN32" i="52" s="1"/>
  <c r="AN2" i="52" a="1"/>
  <c r="AN2" i="52" s="1"/>
  <c r="AN31" i="52" a="1"/>
  <c r="AN31" i="52" s="1"/>
  <c r="AN35" i="52" a="1"/>
  <c r="AN35" i="52" s="1"/>
  <c r="AN8" i="52" a="1"/>
  <c r="AN8" i="52" s="1"/>
  <c r="AN10" i="52" a="1"/>
  <c r="AN10" i="52" s="1"/>
  <c r="AN5" i="52" a="1"/>
  <c r="AN5" i="52" s="1"/>
  <c r="AQ15" i="52" s="1"/>
  <c r="AP10" i="52"/>
  <c r="AR34" i="52" s="1"/>
  <c r="AF34" i="52" s="1"/>
  <c r="AD34" i="52" s="1"/>
  <c r="AC34" i="52" s="1"/>
  <c r="AN38" i="52" a="1"/>
  <c r="AN38" i="52" s="1"/>
  <c r="AN4" i="52" a="1"/>
  <c r="AN4" i="52" s="1"/>
  <c r="AQ24" i="52" s="1"/>
  <c r="AS24" i="52" s="1"/>
  <c r="AF24" i="52" s="1"/>
  <c r="AD24" i="52" s="1"/>
  <c r="AC24" i="52" s="1"/>
  <c r="AN17" i="52" a="1"/>
  <c r="AN17" i="52" s="1"/>
  <c r="AN18" i="52" a="1"/>
  <c r="AN18" i="52" s="1"/>
  <c r="AP14" i="52"/>
  <c r="AR38" i="52" s="1"/>
  <c r="AF38" i="52" s="1"/>
  <c r="AD38" i="52" s="1"/>
  <c r="AC38" i="52" s="1"/>
  <c r="AQ3" i="51"/>
  <c r="AQ6" i="51"/>
  <c r="AQ19" i="51"/>
  <c r="AS43" i="51" s="1"/>
  <c r="AF43" i="51" s="1"/>
  <c r="AD43" i="51" s="1"/>
  <c r="AC43" i="51" s="1"/>
  <c r="AQ9" i="51"/>
  <c r="AP16" i="51"/>
  <c r="AR64" i="51" s="1"/>
  <c r="AF64" i="51" s="1"/>
  <c r="AD64" i="51" s="1"/>
  <c r="AC64" i="51" s="1"/>
  <c r="AQ20" i="51"/>
  <c r="AS44" i="51" s="1"/>
  <c r="AF44" i="51" s="1"/>
  <c r="AD44" i="51" s="1"/>
  <c r="AC44" i="51" s="1"/>
  <c r="AQ2" i="51"/>
  <c r="AP9" i="51"/>
  <c r="AR33" i="51" s="1"/>
  <c r="AF33" i="51" s="1"/>
  <c r="AD33" i="51" s="1"/>
  <c r="AC33" i="51" s="1"/>
  <c r="AP19" i="51"/>
  <c r="AP11" i="51"/>
  <c r="AR59" i="51" s="1"/>
  <c r="AF59" i="51" s="1"/>
  <c r="AD59" i="51" s="1"/>
  <c r="AC59" i="51" s="1"/>
  <c r="AP23" i="51"/>
  <c r="AQ24" i="50"/>
  <c r="AS24" i="50" s="1"/>
  <c r="AF24" i="50" s="1"/>
  <c r="AD24" i="50" s="1"/>
  <c r="AC24" i="50" s="1"/>
  <c r="AP8" i="50"/>
  <c r="AR8" i="50" s="1"/>
  <c r="AF8" i="50" s="1"/>
  <c r="AD8" i="50" s="1"/>
  <c r="AC8" i="50" s="1"/>
  <c r="AP24" i="50"/>
  <c r="AP7" i="50"/>
  <c r="AR7" i="50" s="1"/>
  <c r="AF7" i="50" s="1"/>
  <c r="AD7" i="50" s="1"/>
  <c r="AC7" i="50" s="1"/>
  <c r="AQ22" i="50"/>
  <c r="AS22" i="50" s="1"/>
  <c r="AF22" i="50" s="1"/>
  <c r="AD22" i="50" s="1"/>
  <c r="AC22" i="50" s="1"/>
  <c r="AQ16" i="49"/>
  <c r="AS16" i="49" s="1"/>
  <c r="AF16" i="49" s="1"/>
  <c r="AD16" i="49" s="1"/>
  <c r="AC16" i="49" s="1"/>
  <c r="AQ14" i="49"/>
  <c r="AS14" i="49" s="1"/>
  <c r="AF14" i="49" s="1"/>
  <c r="AD14" i="49" s="1"/>
  <c r="AC14" i="49" s="1"/>
  <c r="AP9" i="49"/>
  <c r="AR33" i="49" s="1"/>
  <c r="AF33" i="49" s="1"/>
  <c r="AD33" i="49" s="1"/>
  <c r="AC33" i="49" s="1"/>
  <c r="AQ5" i="49"/>
  <c r="AQ17" i="49"/>
  <c r="AS17" i="49" s="1"/>
  <c r="AF17" i="49" s="1"/>
  <c r="AD17" i="49" s="1"/>
  <c r="AC17" i="49" s="1"/>
  <c r="AQ10" i="49"/>
  <c r="AS10" i="49" s="1"/>
  <c r="AF10" i="49" s="1"/>
  <c r="AD10" i="49" s="1"/>
  <c r="AC10" i="49" s="1"/>
  <c r="AQ4" i="49"/>
  <c r="AP24" i="49"/>
  <c r="AP5" i="49"/>
  <c r="AR29" i="49" s="1"/>
  <c r="AF29" i="49" s="1"/>
  <c r="AD29" i="49" s="1"/>
  <c r="AC29" i="49" s="1"/>
  <c r="AQ24" i="49"/>
  <c r="AS48" i="49" s="1"/>
  <c r="AF48" i="49" s="1"/>
  <c r="AD48" i="49" s="1"/>
  <c r="AC48" i="49" s="1"/>
  <c r="AP21" i="49"/>
  <c r="AP5" i="48"/>
  <c r="AR5" i="48" s="1"/>
  <c r="AF5" i="48" s="1"/>
  <c r="AD5" i="48" s="1"/>
  <c r="AC5" i="48" s="1"/>
  <c r="AP16" i="48"/>
  <c r="AR40" i="48" s="1"/>
  <c r="AF40" i="48" s="1"/>
  <c r="AD40" i="48" s="1"/>
  <c r="AC40" i="48" s="1"/>
  <c r="AP7" i="47"/>
  <c r="AR31" i="47" s="1"/>
  <c r="AF31" i="47" s="1"/>
  <c r="AD31" i="47" s="1"/>
  <c r="AC31" i="47" s="1"/>
  <c r="AP11" i="47"/>
  <c r="AR59" i="47" s="1"/>
  <c r="AF59" i="47" s="1"/>
  <c r="AD59" i="47" s="1"/>
  <c r="AC59" i="47" s="1"/>
  <c r="AP5" i="47"/>
  <c r="AR29" i="47" s="1"/>
  <c r="AF29" i="47" s="1"/>
  <c r="AD29" i="47" s="1"/>
  <c r="AC29" i="47" s="1"/>
  <c r="AQ21" i="47"/>
  <c r="AS45" i="47" s="1"/>
  <c r="AF45" i="47" s="1"/>
  <c r="AD45" i="47" s="1"/>
  <c r="AC45" i="47" s="1"/>
  <c r="AQ8" i="47"/>
  <c r="AQ12" i="47"/>
  <c r="AS12" i="47" s="1"/>
  <c r="AF12" i="47" s="1"/>
  <c r="AD12" i="47" s="1"/>
  <c r="AC12" i="47" s="1"/>
  <c r="AQ21" i="46"/>
  <c r="AD21" i="46" s="1"/>
  <c r="AV58" i="46"/>
  <c r="AQ23" i="46"/>
  <c r="AD23" i="46" s="1"/>
  <c r="AP7" i="46"/>
  <c r="AQ19" i="46"/>
  <c r="AD19" i="46" s="1"/>
  <c r="AV121" i="46"/>
  <c r="AP21" i="45"/>
  <c r="AP6" i="45"/>
  <c r="AR30" i="45" s="1"/>
  <c r="AF30" i="45" s="1"/>
  <c r="AD30" i="45" s="1"/>
  <c r="AC30" i="45" s="1"/>
  <c r="AQ11" i="45"/>
  <c r="AQ3" i="44"/>
  <c r="AS51" i="44" s="1"/>
  <c r="AF51" i="44" s="1"/>
  <c r="AD51" i="44" s="1"/>
  <c r="AC51" i="44" s="1"/>
  <c r="AQ23" i="44"/>
  <c r="AS23" i="44" s="1"/>
  <c r="AF23" i="44" s="1"/>
  <c r="AD23" i="44" s="1"/>
  <c r="AC23" i="44" s="1"/>
  <c r="AP21" i="44"/>
  <c r="AQ11" i="44"/>
  <c r="AP17" i="44"/>
  <c r="AR41" i="44" s="1"/>
  <c r="AF41" i="44" s="1"/>
  <c r="AD41" i="44" s="1"/>
  <c r="AC41" i="44" s="1"/>
  <c r="AQ12" i="44"/>
  <c r="AP13" i="44"/>
  <c r="AR37" i="44" s="1"/>
  <c r="AF37" i="44" s="1"/>
  <c r="AD37" i="44" s="1"/>
  <c r="AC37" i="44" s="1"/>
  <c r="AQ14" i="43"/>
  <c r="AS14" i="43" s="1"/>
  <c r="AF14" i="43" s="1"/>
  <c r="AD14" i="43" s="1"/>
  <c r="AC14" i="43" s="1"/>
  <c r="AQ17" i="43"/>
  <c r="AS17" i="43" s="1"/>
  <c r="AF17" i="43" s="1"/>
  <c r="AD17" i="43" s="1"/>
  <c r="AC17" i="43" s="1"/>
  <c r="AQ25" i="43"/>
  <c r="AS49" i="43" s="1"/>
  <c r="AF49" i="43" s="1"/>
  <c r="AD49" i="43" s="1"/>
  <c r="AC49" i="43" s="1"/>
  <c r="AP2" i="43"/>
  <c r="AR26" i="43" s="1"/>
  <c r="AF26" i="43" s="1"/>
  <c r="AD26" i="43" s="1"/>
  <c r="AC26" i="43" s="1"/>
  <c r="AP17" i="42"/>
  <c r="AR41" i="42" s="1"/>
  <c r="AF41" i="42" s="1"/>
  <c r="AD41" i="42" s="1"/>
  <c r="AC41" i="42" s="1"/>
  <c r="AQ19" i="42"/>
  <c r="AS19" i="42" s="1"/>
  <c r="AF19" i="42" s="1"/>
  <c r="AD19" i="42" s="1"/>
  <c r="AC19" i="42" s="1"/>
  <c r="AQ22" i="42"/>
  <c r="AS22" i="42" s="1"/>
  <c r="AF22" i="42" s="1"/>
  <c r="AD22" i="42" s="1"/>
  <c r="AC22" i="42" s="1"/>
  <c r="AP25" i="42"/>
  <c r="AP21" i="42"/>
  <c r="AP8" i="42"/>
  <c r="AR8" i="42" s="1"/>
  <c r="AF8" i="42" s="1"/>
  <c r="AD8" i="42" s="1"/>
  <c r="AC8" i="42" s="1"/>
  <c r="AP12" i="42"/>
  <c r="AR36" i="42" s="1"/>
  <c r="AF36" i="42" s="1"/>
  <c r="AD36" i="42" s="1"/>
  <c r="AC36" i="42" s="1"/>
  <c r="AP12" i="41"/>
  <c r="AR60" i="41" s="1"/>
  <c r="AF60" i="41" s="1"/>
  <c r="AD60" i="41" s="1"/>
  <c r="AC60" i="41" s="1"/>
  <c r="AQ6" i="41"/>
  <c r="AP19" i="41"/>
  <c r="AP25" i="41"/>
  <c r="AQ17" i="41"/>
  <c r="AS17" i="41" s="1"/>
  <c r="AF17" i="41" s="1"/>
  <c r="AD17" i="41" s="1"/>
  <c r="AC17" i="41" s="1"/>
  <c r="AQ12" i="41"/>
  <c r="AS12" i="41" s="1"/>
  <c r="AF12" i="41" s="1"/>
  <c r="AD12" i="41" s="1"/>
  <c r="AC12" i="41" s="1"/>
  <c r="AQ21" i="41"/>
  <c r="AS45" i="41" s="1"/>
  <c r="AF45" i="41" s="1"/>
  <c r="AD45" i="41" s="1"/>
  <c r="AC45" i="41" s="1"/>
  <c r="AQ10" i="41"/>
  <c r="AS10" i="41" s="1"/>
  <c r="AF10" i="41" s="1"/>
  <c r="AD10" i="41" s="1"/>
  <c r="AC10" i="41" s="1"/>
  <c r="AP4" i="40"/>
  <c r="AR4" i="40" s="1"/>
  <c r="AF4" i="40" s="1"/>
  <c r="AD4" i="40" s="1"/>
  <c r="AC4" i="40" s="1"/>
  <c r="AQ19" i="40"/>
  <c r="AS19" i="40" s="1"/>
  <c r="AF19" i="40" s="1"/>
  <c r="AD19" i="40" s="1"/>
  <c r="AC19" i="40" s="1"/>
  <c r="AP2" i="40"/>
  <c r="AR2" i="40" s="1"/>
  <c r="AF2" i="40" s="1"/>
  <c r="AP23" i="40"/>
  <c r="AP15" i="40"/>
  <c r="AR39" i="40" s="1"/>
  <c r="AF39" i="40" s="1"/>
  <c r="AD39" i="40" s="1"/>
  <c r="AC39" i="40" s="1"/>
  <c r="AP20" i="39"/>
  <c r="AP24" i="39"/>
  <c r="AQ15" i="39"/>
  <c r="AS15" i="39" s="1"/>
  <c r="AF15" i="39" s="1"/>
  <c r="AD15" i="39" s="1"/>
  <c r="AC15" i="39" s="1"/>
  <c r="AQ7" i="39"/>
  <c r="AQ20" i="39"/>
  <c r="AS44" i="39" s="1"/>
  <c r="AF44" i="39" s="1"/>
  <c r="AD44" i="39" s="1"/>
  <c r="AC44" i="39" s="1"/>
  <c r="AQ24" i="39"/>
  <c r="AS48" i="39" s="1"/>
  <c r="AF48" i="39" s="1"/>
  <c r="AD48" i="39" s="1"/>
  <c r="AC48" i="39" s="1"/>
  <c r="AP25" i="39"/>
  <c r="AQ21" i="38"/>
  <c r="AS21" i="38" s="1"/>
  <c r="AF21" i="38" s="1"/>
  <c r="AD21" i="38" s="1"/>
  <c r="AC21" i="38" s="1"/>
  <c r="AP19" i="38"/>
  <c r="AQ3" i="38"/>
  <c r="AS51" i="38" s="1"/>
  <c r="AF51" i="38" s="1"/>
  <c r="AD51" i="38" s="1"/>
  <c r="AC51" i="38" s="1"/>
  <c r="AQ23" i="38"/>
  <c r="AS23" i="38" s="1"/>
  <c r="AF23" i="38" s="1"/>
  <c r="AD23" i="38" s="1"/>
  <c r="AC23" i="38" s="1"/>
  <c r="AP5" i="38"/>
  <c r="AR5" i="38" s="1"/>
  <c r="AF5" i="38" s="1"/>
  <c r="AD5" i="38" s="1"/>
  <c r="AC5" i="38" s="1"/>
  <c r="AP24" i="38"/>
  <c r="AP8" i="38"/>
  <c r="AR8" i="38" s="1"/>
  <c r="AF8" i="38" s="1"/>
  <c r="AD8" i="38" s="1"/>
  <c r="AC8" i="38" s="1"/>
  <c r="AP5" i="37"/>
  <c r="AR29" i="37" s="1"/>
  <c r="AF29" i="37" s="1"/>
  <c r="AD29" i="37" s="1"/>
  <c r="AC29" i="37" s="1"/>
  <c r="AP14" i="37"/>
  <c r="AR62" i="37" s="1"/>
  <c r="AF62" i="37" s="1"/>
  <c r="AD62" i="37" s="1"/>
  <c r="AC62" i="37" s="1"/>
  <c r="AP20" i="37"/>
  <c r="AQ6" i="37"/>
  <c r="AP21" i="37"/>
  <c r="AQ3" i="37"/>
  <c r="AQ10" i="37"/>
  <c r="AS10" i="37" s="1"/>
  <c r="AF10" i="37" s="1"/>
  <c r="AD10" i="37" s="1"/>
  <c r="AC10" i="37" s="1"/>
  <c r="AP3" i="37"/>
  <c r="AR27" i="37" s="1"/>
  <c r="AF27" i="37" s="1"/>
  <c r="AD27" i="37" s="1"/>
  <c r="AC27" i="37" s="1"/>
  <c r="AQ19" i="37"/>
  <c r="AS43" i="37" s="1"/>
  <c r="AF43" i="37" s="1"/>
  <c r="AD43" i="37" s="1"/>
  <c r="AC43" i="37" s="1"/>
  <c r="AP20" i="36"/>
  <c r="AP17" i="36"/>
  <c r="AR41" i="36" s="1"/>
  <c r="AF41" i="36" s="1"/>
  <c r="AD41" i="36" s="1"/>
  <c r="AC41" i="36" s="1"/>
  <c r="AP10" i="36"/>
  <c r="AR34" i="36" s="1"/>
  <c r="AF34" i="36" s="1"/>
  <c r="AD34" i="36" s="1"/>
  <c r="AC34" i="36" s="1"/>
  <c r="AP22" i="36"/>
  <c r="AQ4" i="36"/>
  <c r="AS52" i="36" s="1"/>
  <c r="AF52" i="36" s="1"/>
  <c r="AD52" i="36" s="1"/>
  <c r="AC52" i="36" s="1"/>
  <c r="AQ25" i="36"/>
  <c r="AS25" i="36" s="1"/>
  <c r="AF25" i="36" s="1"/>
  <c r="AD25" i="36" s="1"/>
  <c r="AC25" i="36" s="1"/>
  <c r="AQ2" i="35"/>
  <c r="AP12" i="35"/>
  <c r="AR60" i="35" s="1"/>
  <c r="AF60" i="35" s="1"/>
  <c r="AD60" i="35" s="1"/>
  <c r="AC60" i="35" s="1"/>
  <c r="AQ13" i="35"/>
  <c r="AS13" i="35" s="1"/>
  <c r="AF13" i="35" s="1"/>
  <c r="AD13" i="35" s="1"/>
  <c r="AC13" i="35" s="1"/>
  <c r="AQ12" i="35"/>
  <c r="AS12" i="35" s="1"/>
  <c r="AF12" i="35" s="1"/>
  <c r="AD12" i="35" s="1"/>
  <c r="AC12" i="35" s="1"/>
  <c r="AQ22" i="35"/>
  <c r="AS46" i="35" s="1"/>
  <c r="AF46" i="35" s="1"/>
  <c r="AD46" i="35" s="1"/>
  <c r="AC46" i="35" s="1"/>
  <c r="AQ21" i="35"/>
  <c r="AS45" i="35" s="1"/>
  <c r="AF45" i="35" s="1"/>
  <c r="AD45" i="35" s="1"/>
  <c r="AC45" i="35" s="1"/>
  <c r="AP18" i="34"/>
  <c r="AP25" i="34"/>
  <c r="AP23" i="34"/>
  <c r="AP5" i="34"/>
  <c r="AR5" i="34" s="1"/>
  <c r="AF5" i="34" s="1"/>
  <c r="AD5" i="34" s="1"/>
  <c r="AC5" i="34" s="1"/>
  <c r="AQ11" i="34"/>
  <c r="AP24" i="34"/>
  <c r="AP11" i="34"/>
  <c r="AR35" i="34" s="1"/>
  <c r="AF35" i="34" s="1"/>
  <c r="AD35" i="34" s="1"/>
  <c r="AC35" i="34" s="1"/>
  <c r="AQ7" i="34"/>
  <c r="AS55" i="34" s="1"/>
  <c r="AF55" i="34" s="1"/>
  <c r="AD55" i="34" s="1"/>
  <c r="AC55" i="34" s="1"/>
  <c r="AQ5" i="34"/>
  <c r="AS53" i="34" s="1"/>
  <c r="AF53" i="34" s="1"/>
  <c r="AD53" i="34" s="1"/>
  <c r="AC53" i="34" s="1"/>
  <c r="AP10" i="33"/>
  <c r="AR58" i="33" s="1"/>
  <c r="AF58" i="33" s="1"/>
  <c r="AD58" i="33" s="1"/>
  <c r="AC58" i="33" s="1"/>
  <c r="AP9" i="33"/>
  <c r="AR33" i="33" s="1"/>
  <c r="AF33" i="33" s="1"/>
  <c r="AD33" i="33" s="1"/>
  <c r="AC33" i="33" s="1"/>
  <c r="AQ22" i="33"/>
  <c r="AS46" i="33" s="1"/>
  <c r="AF46" i="33" s="1"/>
  <c r="AD46" i="33" s="1"/>
  <c r="AC46" i="33" s="1"/>
  <c r="AP22" i="33"/>
  <c r="AQ18" i="33"/>
  <c r="AS42" i="33" s="1"/>
  <c r="AF42" i="33" s="1"/>
  <c r="AD42" i="33" s="1"/>
  <c r="AC42" i="33" s="1"/>
  <c r="AQ24" i="33"/>
  <c r="AS48" i="33" s="1"/>
  <c r="AF48" i="33" s="1"/>
  <c r="AD48" i="33" s="1"/>
  <c r="AC48" i="33" s="1"/>
  <c r="AQ15" i="33"/>
  <c r="AS15" i="33" s="1"/>
  <c r="AF15" i="33" s="1"/>
  <c r="AD15" i="33" s="1"/>
  <c r="AC15" i="33" s="1"/>
  <c r="AP4" i="33"/>
  <c r="AR28" i="33" s="1"/>
  <c r="AF28" i="33" s="1"/>
  <c r="AD28" i="33" s="1"/>
  <c r="AC28" i="33" s="1"/>
  <c r="AP8" i="32"/>
  <c r="AR8" i="32" s="1"/>
  <c r="AF8" i="32" s="1"/>
  <c r="AD8" i="32" s="1"/>
  <c r="AC8" i="32" s="1"/>
  <c r="AP4" i="32"/>
  <c r="AR4" i="32" s="1"/>
  <c r="AF4" i="32" s="1"/>
  <c r="AD4" i="32" s="1"/>
  <c r="AC4" i="32" s="1"/>
  <c r="AP14" i="32"/>
  <c r="AR38" i="32" s="1"/>
  <c r="AF38" i="32" s="1"/>
  <c r="AD38" i="32" s="1"/>
  <c r="AC38" i="32" s="1"/>
  <c r="AP9" i="32"/>
  <c r="AR9" i="32" s="1"/>
  <c r="AF9" i="32" s="1"/>
  <c r="AD9" i="32" s="1"/>
  <c r="AC9" i="32" s="1"/>
  <c r="AP2" i="32"/>
  <c r="AR2" i="32" s="1"/>
  <c r="AF2" i="32" s="1"/>
  <c r="AQ20" i="32"/>
  <c r="AS20" i="32" s="1"/>
  <c r="AF20" i="32" s="1"/>
  <c r="AD20" i="32" s="1"/>
  <c r="AC20" i="32" s="1"/>
  <c r="AQ2" i="32"/>
  <c r="AS50" i="32" s="1"/>
  <c r="AF50" i="32" s="1"/>
  <c r="AD50" i="32" s="1"/>
  <c r="AC50" i="32" s="1"/>
  <c r="AQ19" i="32"/>
  <c r="AS19" i="32" s="1"/>
  <c r="AF19" i="32" s="1"/>
  <c r="AD19" i="32" s="1"/>
  <c r="AC19" i="32" s="1"/>
  <c r="AQ5" i="32"/>
  <c r="AS53" i="32" s="1"/>
  <c r="AF53" i="32" s="1"/>
  <c r="AD53" i="32" s="1"/>
  <c r="AC53" i="32" s="1"/>
  <c r="AP17" i="31"/>
  <c r="AR65" i="31" s="1"/>
  <c r="AF65" i="31" s="1"/>
  <c r="AD65" i="31" s="1"/>
  <c r="AC65" i="31" s="1"/>
  <c r="AP11" i="31"/>
  <c r="AR59" i="31" s="1"/>
  <c r="AF59" i="31" s="1"/>
  <c r="AD59" i="31" s="1"/>
  <c r="AC59" i="31" s="1"/>
  <c r="AQ7" i="31"/>
  <c r="AP14" i="31"/>
  <c r="AR62" i="31" s="1"/>
  <c r="AF62" i="31" s="1"/>
  <c r="AD62" i="31" s="1"/>
  <c r="AC62" i="31" s="1"/>
  <c r="AP5" i="31"/>
  <c r="AR29" i="31" s="1"/>
  <c r="AF29" i="31" s="1"/>
  <c r="AD29" i="31" s="1"/>
  <c r="AC29" i="31" s="1"/>
  <c r="AQ10" i="31"/>
  <c r="AS10" i="31" s="1"/>
  <c r="AF10" i="31" s="1"/>
  <c r="AD10" i="31" s="1"/>
  <c r="AC10" i="31" s="1"/>
  <c r="AQ13" i="31"/>
  <c r="AS13" i="31" s="1"/>
  <c r="AF13" i="31" s="1"/>
  <c r="AD13" i="31" s="1"/>
  <c r="AC13" i="31" s="1"/>
  <c r="AP9" i="30"/>
  <c r="AR9" i="30" s="1"/>
  <c r="AF9" i="30" s="1"/>
  <c r="AD9" i="30" s="1"/>
  <c r="AC9" i="30" s="1"/>
  <c r="AP25" i="30"/>
  <c r="AP23" i="30"/>
  <c r="AQ10" i="30"/>
  <c r="AP3" i="30"/>
  <c r="AR3" i="30" s="1"/>
  <c r="AF3" i="30" s="1"/>
  <c r="AD3" i="30" s="1"/>
  <c r="AC3" i="30" s="1"/>
  <c r="AP2" i="28"/>
  <c r="AR26" i="28" s="1"/>
  <c r="AF26" i="28" s="1"/>
  <c r="AD26" i="28" s="1"/>
  <c r="AC26" i="28" s="1"/>
  <c r="AP16" i="28"/>
  <c r="AR64" i="28" s="1"/>
  <c r="AF64" i="28" s="1"/>
  <c r="AD64" i="28" s="1"/>
  <c r="AC64" i="28" s="1"/>
  <c r="AQ13" i="28"/>
  <c r="AS13" i="28" s="1"/>
  <c r="AF13" i="28" s="1"/>
  <c r="AD13" i="28" s="1"/>
  <c r="AC13" i="28" s="1"/>
  <c r="AP17" i="28"/>
  <c r="AR65" i="28" s="1"/>
  <c r="AF65" i="28" s="1"/>
  <c r="AD65" i="28" s="1"/>
  <c r="AC65" i="28" s="1"/>
  <c r="AQ23" i="28"/>
  <c r="AS47" i="28" s="1"/>
  <c r="AF47" i="28" s="1"/>
  <c r="AD47" i="28" s="1"/>
  <c r="AC47" i="28" s="1"/>
  <c r="BB58" i="46"/>
  <c r="AP4" i="12"/>
  <c r="AR4" i="12" s="1"/>
  <c r="AF4" i="12" s="1"/>
  <c r="AD4" i="12" s="1"/>
  <c r="AC4" i="12" s="1"/>
  <c r="AQ16" i="12"/>
  <c r="AP6" i="12"/>
  <c r="AR6" i="12" s="1"/>
  <c r="AF6" i="12" s="1"/>
  <c r="AD6" i="12" s="1"/>
  <c r="AC6" i="12" s="1"/>
  <c r="AQ12" i="12"/>
  <c r="AQ4" i="12"/>
  <c r="AS52" i="12" s="1"/>
  <c r="AF52" i="12" s="1"/>
  <c r="AD52" i="12" s="1"/>
  <c r="AC52" i="12" s="1"/>
  <c r="AP7" i="12"/>
  <c r="AR7" i="12" s="1"/>
  <c r="AF7" i="12" s="1"/>
  <c r="AD7" i="12" s="1"/>
  <c r="AC7" i="12" s="1"/>
  <c r="AQ19" i="45"/>
  <c r="AP4" i="48"/>
  <c r="AR4" i="48" s="1"/>
  <c r="AF4" i="48" s="1"/>
  <c r="AD4" i="48" s="1"/>
  <c r="AC4" i="48" s="1"/>
  <c r="AQ11" i="41"/>
  <c r="AS11" i="41" s="1"/>
  <c r="AF11" i="41" s="1"/>
  <c r="AD11" i="41" s="1"/>
  <c r="AC11" i="41" s="1"/>
  <c r="AQ5" i="44"/>
  <c r="AS53" i="44" s="1"/>
  <c r="AF53" i="44" s="1"/>
  <c r="AD53" i="44" s="1"/>
  <c r="AC53" i="44" s="1"/>
  <c r="AQ4" i="50"/>
  <c r="AS52" i="50" s="1"/>
  <c r="AF52" i="50" s="1"/>
  <c r="AD52" i="50" s="1"/>
  <c r="AC52" i="50" s="1"/>
  <c r="AQ5" i="52"/>
  <c r="AS53" i="52" s="1"/>
  <c r="AF53" i="52" s="1"/>
  <c r="AD53" i="52" s="1"/>
  <c r="AC53" i="52" s="1"/>
  <c r="AQ22" i="32"/>
  <c r="AS22" i="32" s="1"/>
  <c r="AF22" i="32" s="1"/>
  <c r="AD22" i="32" s="1"/>
  <c r="AC22" i="32" s="1"/>
  <c r="AQ16" i="53"/>
  <c r="AS16" i="53" s="1"/>
  <c r="AF16" i="53" s="1"/>
  <c r="AD16" i="53" s="1"/>
  <c r="AC16" i="53" s="1"/>
  <c r="AQ19" i="53"/>
  <c r="AS43" i="53" s="1"/>
  <c r="AF43" i="53" s="1"/>
  <c r="AD43" i="53" s="1"/>
  <c r="AC43" i="53" s="1"/>
  <c r="AQ3" i="53"/>
  <c r="AP6" i="54"/>
  <c r="AR6" i="54" s="1"/>
  <c r="AF6" i="54" s="1"/>
  <c r="AD6" i="54" s="1"/>
  <c r="AC6" i="54" s="1"/>
  <c r="AP14" i="54"/>
  <c r="AR38" i="54" s="1"/>
  <c r="AF38" i="54" s="1"/>
  <c r="AD38" i="54" s="1"/>
  <c r="AC38" i="54" s="1"/>
  <c r="AQ11" i="49"/>
  <c r="AS11" i="49" s="1"/>
  <c r="AF11" i="49" s="1"/>
  <c r="AD11" i="49" s="1"/>
  <c r="AC11" i="49" s="1"/>
  <c r="AQ8" i="49"/>
  <c r="AQ12" i="40"/>
  <c r="AQ16" i="36"/>
  <c r="AQ13" i="36"/>
  <c r="AQ12" i="56"/>
  <c r="AQ5" i="56"/>
  <c r="AS53" i="56" s="1"/>
  <c r="AF53" i="56" s="1"/>
  <c r="AD53" i="56" s="1"/>
  <c r="AC53" i="56" s="1"/>
  <c r="AP2" i="51"/>
  <c r="AR26" i="51" s="1"/>
  <c r="AF26" i="51" s="1"/>
  <c r="AD26" i="51" s="1"/>
  <c r="AC26" i="51" s="1"/>
  <c r="AP20" i="28"/>
  <c r="AP16" i="50"/>
  <c r="AR40" i="50" s="1"/>
  <c r="AF40" i="50" s="1"/>
  <c r="AD40" i="50" s="1"/>
  <c r="AC40" i="50" s="1"/>
  <c r="AP25" i="52"/>
  <c r="AQ13" i="38"/>
  <c r="AP20" i="43"/>
  <c r="AP16" i="49"/>
  <c r="AR64" i="49" s="1"/>
  <c r="AF64" i="49" s="1"/>
  <c r="AD64" i="49" s="1"/>
  <c r="AC64" i="49" s="1"/>
  <c r="AP18" i="49"/>
  <c r="AP17" i="55"/>
  <c r="AR65" i="55" s="1"/>
  <c r="AF65" i="55" s="1"/>
  <c r="AD65" i="55" s="1"/>
  <c r="AC65" i="55" s="1"/>
  <c r="AP13" i="55"/>
  <c r="AR61" i="55" s="1"/>
  <c r="AF61" i="55" s="1"/>
  <c r="AD61" i="55" s="1"/>
  <c r="AC61" i="55" s="1"/>
  <c r="AQ8" i="37"/>
  <c r="AQ13" i="37"/>
  <c r="AS13" i="37" s="1"/>
  <c r="AF13" i="37" s="1"/>
  <c r="AD13" i="37" s="1"/>
  <c r="AC13" i="37" s="1"/>
  <c r="AQ3" i="54"/>
  <c r="AS51" i="54" s="1"/>
  <c r="AF51" i="54" s="1"/>
  <c r="AD51" i="54" s="1"/>
  <c r="AC51" i="54" s="1"/>
  <c r="AP13" i="38"/>
  <c r="AR37" i="38" s="1"/>
  <c r="AF37" i="38" s="1"/>
  <c r="AD37" i="38" s="1"/>
  <c r="AC37" i="38" s="1"/>
  <c r="AQ6" i="48"/>
  <c r="AS54" i="48" s="1"/>
  <c r="AF54" i="48" s="1"/>
  <c r="AD54" i="48" s="1"/>
  <c r="AC54" i="48" s="1"/>
  <c r="AP14" i="42"/>
  <c r="AR38" i="42" s="1"/>
  <c r="AF38" i="42" s="1"/>
  <c r="AD38" i="42" s="1"/>
  <c r="AC38" i="42" s="1"/>
  <c r="AP15" i="54"/>
  <c r="AR39" i="54" s="1"/>
  <c r="AF39" i="54" s="1"/>
  <c r="AD39" i="54" s="1"/>
  <c r="AC39" i="54" s="1"/>
  <c r="AQ9" i="39"/>
  <c r="AQ6" i="47"/>
  <c r="AQ5" i="47"/>
  <c r="AQ11" i="30"/>
  <c r="AQ24" i="30"/>
  <c r="AS24" i="30" s="1"/>
  <c r="AF24" i="30" s="1"/>
  <c r="AD24" i="30" s="1"/>
  <c r="AC24" i="30" s="1"/>
  <c r="AP23" i="53"/>
  <c r="AP22" i="53"/>
  <c r="AQ22" i="12"/>
  <c r="AS22" i="12" s="1"/>
  <c r="AF22" i="12" s="1"/>
  <c r="AD22" i="12" s="1"/>
  <c r="AC22" i="12" s="1"/>
  <c r="AQ4" i="58"/>
  <c r="AS52" i="58" s="1"/>
  <c r="AF52" i="58" s="1"/>
  <c r="AD52" i="58" s="1"/>
  <c r="AC52" i="58" s="1"/>
  <c r="AQ24" i="58"/>
  <c r="AS24" i="58" s="1"/>
  <c r="AF24" i="58" s="1"/>
  <c r="AD24" i="58" s="1"/>
  <c r="AC24" i="58" s="1"/>
  <c r="AP16" i="32"/>
  <c r="AR40" i="32" s="1"/>
  <c r="AF40" i="32" s="1"/>
  <c r="AD40" i="32" s="1"/>
  <c r="AC40" i="32" s="1"/>
  <c r="AQ7" i="55"/>
  <c r="AQ25" i="55"/>
  <c r="AS49" i="55" s="1"/>
  <c r="AF49" i="55" s="1"/>
  <c r="AD49" i="55" s="1"/>
  <c r="AC49" i="55" s="1"/>
  <c r="AQ13" i="50"/>
  <c r="AP10" i="56"/>
  <c r="AR34" i="56" s="1"/>
  <c r="AF34" i="56" s="1"/>
  <c r="AD34" i="56" s="1"/>
  <c r="AC34" i="56" s="1"/>
  <c r="AP7" i="56"/>
  <c r="AR7" i="56" s="1"/>
  <c r="AF7" i="56" s="1"/>
  <c r="AD7" i="56" s="1"/>
  <c r="AC7" i="56" s="1"/>
  <c r="AP18" i="59"/>
  <c r="AQ22" i="57"/>
  <c r="AS46" i="57" s="1"/>
  <c r="AF46" i="57" s="1"/>
  <c r="AD46" i="57" s="1"/>
  <c r="AC46" i="57" s="1"/>
  <c r="AP24" i="41"/>
  <c r="AP12" i="54"/>
  <c r="AR36" i="54" s="1"/>
  <c r="AF36" i="54" s="1"/>
  <c r="AD36" i="54" s="1"/>
  <c r="AC36" i="54" s="1"/>
  <c r="AQ7" i="40"/>
  <c r="AS55" i="40" s="1"/>
  <c r="AF55" i="40" s="1"/>
  <c r="AD55" i="40" s="1"/>
  <c r="AC55" i="40" s="1"/>
  <c r="AP15" i="30"/>
  <c r="AR39" i="30" s="1"/>
  <c r="AF39" i="30" s="1"/>
  <c r="AD39" i="30" s="1"/>
  <c r="AC39" i="30" s="1"/>
  <c r="AQ12" i="34"/>
  <c r="AQ7" i="56"/>
  <c r="AS55" i="56" s="1"/>
  <c r="AF55" i="56" s="1"/>
  <c r="AD55" i="56" s="1"/>
  <c r="AC55" i="56" s="1"/>
  <c r="AP16" i="52"/>
  <c r="AR40" i="52" s="1"/>
  <c r="AF40" i="52" s="1"/>
  <c r="AD40" i="52" s="1"/>
  <c r="AC40" i="52" s="1"/>
  <c r="AP25" i="33"/>
  <c r="AP4" i="49"/>
  <c r="AR28" i="49" s="1"/>
  <c r="AF28" i="49" s="1"/>
  <c r="AD28" i="49" s="1"/>
  <c r="AC28" i="49" s="1"/>
  <c r="AP10" i="55"/>
  <c r="AR58" i="55" s="1"/>
  <c r="AF58" i="55" s="1"/>
  <c r="AD58" i="55" s="1"/>
  <c r="AC58" i="55" s="1"/>
  <c r="AQ12" i="54"/>
  <c r="AV98" i="46"/>
  <c r="AQ16" i="59"/>
  <c r="AS16" i="59" s="1"/>
  <c r="AF16" i="59" s="1"/>
  <c r="AD16" i="59" s="1"/>
  <c r="AC16" i="59" s="1"/>
  <c r="AQ18" i="39"/>
  <c r="AS42" i="39" s="1"/>
  <c r="AF42" i="39" s="1"/>
  <c r="AD42" i="39" s="1"/>
  <c r="AC42" i="39" s="1"/>
  <c r="AQ19" i="39"/>
  <c r="AS43" i="39" s="1"/>
  <c r="AF43" i="39" s="1"/>
  <c r="AD43" i="39" s="1"/>
  <c r="AC43" i="39" s="1"/>
  <c r="AQ25" i="59"/>
  <c r="AS49" i="59" s="1"/>
  <c r="AF49" i="59" s="1"/>
  <c r="AD49" i="59" s="1"/>
  <c r="AC49" i="59" s="1"/>
  <c r="AQ3" i="59"/>
  <c r="AQ14" i="59"/>
  <c r="AS14" i="59" s="1"/>
  <c r="AF14" i="59" s="1"/>
  <c r="AD14" i="59" s="1"/>
  <c r="AC14" i="59" s="1"/>
  <c r="AQ9" i="59"/>
  <c r="AQ3" i="30"/>
  <c r="AS51" i="30" s="1"/>
  <c r="AF51" i="30" s="1"/>
  <c r="AD51" i="30" s="1"/>
  <c r="AC51" i="30" s="1"/>
  <c r="AQ8" i="30"/>
  <c r="AS56" i="30" s="1"/>
  <c r="AF56" i="30" s="1"/>
  <c r="AD56" i="30" s="1"/>
  <c r="AC56" i="30" s="1"/>
  <c r="AP3" i="53"/>
  <c r="AR27" i="53" s="1"/>
  <c r="AF27" i="53" s="1"/>
  <c r="AD27" i="53" s="1"/>
  <c r="AC27" i="53" s="1"/>
  <c r="AP8" i="53"/>
  <c r="AR32" i="53" s="1"/>
  <c r="AF32" i="53" s="1"/>
  <c r="AD32" i="53" s="1"/>
  <c r="AC32" i="53" s="1"/>
  <c r="AQ6" i="12"/>
  <c r="AS54" i="12" s="1"/>
  <c r="AF54" i="12" s="1"/>
  <c r="AD54" i="12" s="1"/>
  <c r="AC54" i="12" s="1"/>
  <c r="AQ16" i="58"/>
  <c r="AQ14" i="58"/>
  <c r="AQ4" i="41"/>
  <c r="AQ16" i="41"/>
  <c r="AS16" i="41" s="1"/>
  <c r="AF16" i="41" s="1"/>
  <c r="AD16" i="41" s="1"/>
  <c r="AC16" i="41" s="1"/>
  <c r="AQ25" i="51"/>
  <c r="AS49" i="51" s="1"/>
  <c r="AF49" i="51" s="1"/>
  <c r="AD49" i="51" s="1"/>
  <c r="AC49" i="51" s="1"/>
  <c r="AQ5" i="51"/>
  <c r="AQ12" i="51"/>
  <c r="AS12" i="51" s="1"/>
  <c r="AF12" i="51" s="1"/>
  <c r="AD12" i="51" s="1"/>
  <c r="AC12" i="51" s="1"/>
  <c r="AQ24" i="51"/>
  <c r="AS48" i="51" s="1"/>
  <c r="AF48" i="51" s="1"/>
  <c r="AD48" i="51" s="1"/>
  <c r="AC48" i="51" s="1"/>
  <c r="AQ8" i="44"/>
  <c r="AS56" i="44" s="1"/>
  <c r="AF56" i="44" s="1"/>
  <c r="AD56" i="44" s="1"/>
  <c r="AC56" i="44" s="1"/>
  <c r="AQ25" i="44"/>
  <c r="AS25" i="44" s="1"/>
  <c r="AF25" i="44" s="1"/>
  <c r="AD25" i="44" s="1"/>
  <c r="AC25" i="44" s="1"/>
  <c r="AP6" i="36"/>
  <c r="AR6" i="36" s="1"/>
  <c r="AF6" i="36" s="1"/>
  <c r="AD6" i="36" s="1"/>
  <c r="AC6" i="36" s="1"/>
  <c r="AP25" i="36"/>
  <c r="AQ18" i="31"/>
  <c r="AS42" i="31" s="1"/>
  <c r="AF42" i="31" s="1"/>
  <c r="AD42" i="31" s="1"/>
  <c r="AC42" i="31" s="1"/>
  <c r="AQ23" i="31"/>
  <c r="AS47" i="31" s="1"/>
  <c r="AF47" i="31" s="1"/>
  <c r="AD47" i="31" s="1"/>
  <c r="AC47" i="31" s="1"/>
  <c r="AP20" i="12"/>
  <c r="AP10" i="12"/>
  <c r="AR34" i="12" s="1"/>
  <c r="AF34" i="12" s="1"/>
  <c r="AD34" i="12" s="1"/>
  <c r="AP12" i="44"/>
  <c r="AR36" i="44" s="1"/>
  <c r="AF36" i="44" s="1"/>
  <c r="AD36" i="44" s="1"/>
  <c r="AC36" i="44" s="1"/>
  <c r="AP9" i="44"/>
  <c r="AR9" i="44" s="1"/>
  <c r="AF9" i="44" s="1"/>
  <c r="AD9" i="44" s="1"/>
  <c r="AC9" i="44" s="1"/>
  <c r="AP4" i="44"/>
  <c r="AR4" i="44" s="1"/>
  <c r="AF4" i="44" s="1"/>
  <c r="AD4" i="44" s="1"/>
  <c r="AC4" i="44" s="1"/>
  <c r="AP3" i="44"/>
  <c r="AR3" i="44" s="1"/>
  <c r="AF3" i="44" s="1"/>
  <c r="AD3" i="44" s="1"/>
  <c r="AC3" i="44" s="1"/>
  <c r="AQ14" i="55"/>
  <c r="AS14" i="55" s="1"/>
  <c r="AF14" i="55" s="1"/>
  <c r="AD14" i="55" s="1"/>
  <c r="AC14" i="55" s="1"/>
  <c r="AQ11" i="55"/>
  <c r="AS11" i="55" s="1"/>
  <c r="AF11" i="55" s="1"/>
  <c r="AD11" i="55" s="1"/>
  <c r="AC11" i="55" s="1"/>
  <c r="AQ20" i="55"/>
  <c r="AS44" i="55" s="1"/>
  <c r="AF44" i="55" s="1"/>
  <c r="AD44" i="55" s="1"/>
  <c r="AC44" i="55" s="1"/>
  <c r="AQ11" i="50"/>
  <c r="AP4" i="56"/>
  <c r="AR4" i="56" s="1"/>
  <c r="AF4" i="56" s="1"/>
  <c r="AD4" i="56" s="1"/>
  <c r="AC4" i="56" s="1"/>
  <c r="AP18" i="31"/>
  <c r="AP6" i="59"/>
  <c r="AR30" i="59" s="1"/>
  <c r="AF30" i="59" s="1"/>
  <c r="AD30" i="59" s="1"/>
  <c r="AC30" i="59" s="1"/>
  <c r="AP24" i="59"/>
  <c r="AQ11" i="32"/>
  <c r="AP18" i="43"/>
  <c r="AP23" i="37"/>
  <c r="AQ18" i="53"/>
  <c r="AS42" i="53" s="1"/>
  <c r="AF42" i="53" s="1"/>
  <c r="AD42" i="53" s="1"/>
  <c r="AC42" i="53" s="1"/>
  <c r="AQ2" i="53"/>
  <c r="AQ9" i="53"/>
  <c r="AP22" i="47"/>
  <c r="AP4" i="43"/>
  <c r="AR28" i="43" s="1"/>
  <c r="AF28" i="43" s="1"/>
  <c r="AD28" i="43" s="1"/>
  <c r="AC28" i="43" s="1"/>
  <c r="AP3" i="54"/>
  <c r="AR3" i="54" s="1"/>
  <c r="AF3" i="54" s="1"/>
  <c r="AD3" i="54" s="1"/>
  <c r="AC3" i="54" s="1"/>
  <c r="AQ23" i="49"/>
  <c r="AS47" i="49" s="1"/>
  <c r="AF47" i="49" s="1"/>
  <c r="AD47" i="49" s="1"/>
  <c r="AC47" i="49" s="1"/>
  <c r="AQ14" i="36"/>
  <c r="AP12" i="30"/>
  <c r="AR36" i="30" s="1"/>
  <c r="AF36" i="30" s="1"/>
  <c r="AD36" i="30" s="1"/>
  <c r="AC36" i="30" s="1"/>
  <c r="AP13" i="30"/>
  <c r="AR37" i="30" s="1"/>
  <c r="AF37" i="30" s="1"/>
  <c r="AD37" i="30" s="1"/>
  <c r="AC37" i="30" s="1"/>
  <c r="AP11" i="30"/>
  <c r="AR35" i="30" s="1"/>
  <c r="AF35" i="30" s="1"/>
  <c r="AD35" i="30" s="1"/>
  <c r="AC35" i="30" s="1"/>
  <c r="AQ10" i="34"/>
  <c r="AQ8" i="56"/>
  <c r="AS56" i="56" s="1"/>
  <c r="AF56" i="56" s="1"/>
  <c r="AD56" i="56" s="1"/>
  <c r="AC56" i="56" s="1"/>
  <c r="AQ3" i="56"/>
  <c r="AS51" i="56" s="1"/>
  <c r="AF51" i="56" s="1"/>
  <c r="AD51" i="56" s="1"/>
  <c r="AC51" i="56" s="1"/>
  <c r="AP10" i="39"/>
  <c r="AR58" i="39" s="1"/>
  <c r="AF58" i="39" s="1"/>
  <c r="AD58" i="39" s="1"/>
  <c r="AC58" i="39" s="1"/>
  <c r="AP17" i="51"/>
  <c r="AR65" i="51" s="1"/>
  <c r="AF65" i="51" s="1"/>
  <c r="AD65" i="51" s="1"/>
  <c r="AC65" i="51" s="1"/>
  <c r="AP25" i="51"/>
  <c r="AQ12" i="43"/>
  <c r="AS12" i="43" s="1"/>
  <c r="AF12" i="43" s="1"/>
  <c r="AD12" i="43" s="1"/>
  <c r="AC12" i="43" s="1"/>
  <c r="AP22" i="28"/>
  <c r="AP15" i="28"/>
  <c r="AR63" i="28" s="1"/>
  <c r="AF63" i="28" s="1"/>
  <c r="AD63" i="28" s="1"/>
  <c r="AC63" i="28" s="1"/>
  <c r="AP19" i="58"/>
  <c r="AP14" i="58"/>
  <c r="AR38" i="58" s="1"/>
  <c r="AF38" i="58" s="1"/>
  <c r="AD38" i="58" s="1"/>
  <c r="AC38" i="58" s="1"/>
  <c r="AP11" i="58"/>
  <c r="AR35" i="58" s="1"/>
  <c r="AF35" i="58" s="1"/>
  <c r="AD35" i="58" s="1"/>
  <c r="AC35" i="58" s="1"/>
  <c r="AP4" i="50"/>
  <c r="AR4" i="50" s="1"/>
  <c r="AF4" i="50" s="1"/>
  <c r="AD4" i="50" s="1"/>
  <c r="AC4" i="50" s="1"/>
  <c r="AP18" i="50"/>
  <c r="AP5" i="50"/>
  <c r="AR5" i="50" s="1"/>
  <c r="AF5" i="50" s="1"/>
  <c r="AD5" i="50" s="1"/>
  <c r="AC5" i="50" s="1"/>
  <c r="AP18" i="52"/>
  <c r="AP4" i="52"/>
  <c r="AR4" i="52" s="1"/>
  <c r="AF4" i="52" s="1"/>
  <c r="AD4" i="52" s="1"/>
  <c r="AC4" i="52" s="1"/>
  <c r="AQ24" i="38"/>
  <c r="AS24" i="38" s="1"/>
  <c r="AF24" i="38" s="1"/>
  <c r="AD24" i="38" s="1"/>
  <c r="AC24" i="38" s="1"/>
  <c r="AP18" i="33"/>
  <c r="AP19" i="49"/>
  <c r="AP15" i="49"/>
  <c r="AR63" i="49" s="1"/>
  <c r="AF63" i="49" s="1"/>
  <c r="AD63" i="49" s="1"/>
  <c r="AC63" i="49" s="1"/>
  <c r="AP7" i="55"/>
  <c r="AR31" i="55" s="1"/>
  <c r="AF31" i="55" s="1"/>
  <c r="AD31" i="55" s="1"/>
  <c r="AC31" i="55" s="1"/>
  <c r="AQ4" i="28"/>
  <c r="AP20" i="42"/>
  <c r="AQ18" i="42"/>
  <c r="AS18" i="42" s="1"/>
  <c r="AF18" i="42" s="1"/>
  <c r="AD18" i="42" s="1"/>
  <c r="AC18" i="42" s="1"/>
  <c r="AQ6" i="53"/>
  <c r="AQ22" i="47"/>
  <c r="AS46" i="47" s="1"/>
  <c r="AF46" i="47" s="1"/>
  <c r="AD46" i="47" s="1"/>
  <c r="AC46" i="47" s="1"/>
  <c r="AQ8" i="59"/>
  <c r="AQ6" i="59"/>
  <c r="AQ15" i="59"/>
  <c r="AS15" i="59" s="1"/>
  <c r="AF15" i="59" s="1"/>
  <c r="AD15" i="59" s="1"/>
  <c r="AC15" i="59" s="1"/>
  <c r="AQ7" i="30"/>
  <c r="AS55" i="30" s="1"/>
  <c r="AF55" i="30" s="1"/>
  <c r="AD55" i="30" s="1"/>
  <c r="AC55" i="30" s="1"/>
  <c r="AP17" i="53"/>
  <c r="AR65" i="53" s="1"/>
  <c r="AF65" i="53" s="1"/>
  <c r="AD65" i="53" s="1"/>
  <c r="AC65" i="53" s="1"/>
  <c r="AP19" i="53"/>
  <c r="AP12" i="53"/>
  <c r="AR60" i="53" s="1"/>
  <c r="AF60" i="53" s="1"/>
  <c r="AD60" i="53" s="1"/>
  <c r="AC60" i="53" s="1"/>
  <c r="AP4" i="53"/>
  <c r="AR28" i="53" s="1"/>
  <c r="AF28" i="53" s="1"/>
  <c r="AD28" i="53" s="1"/>
  <c r="AC28" i="53" s="1"/>
  <c r="AQ13" i="12"/>
  <c r="AQ22" i="58"/>
  <c r="AS22" i="58" s="1"/>
  <c r="AF22" i="58" s="1"/>
  <c r="AD22" i="58" s="1"/>
  <c r="AC22" i="58" s="1"/>
  <c r="AP4" i="36"/>
  <c r="AR4" i="36" s="1"/>
  <c r="AF4" i="36" s="1"/>
  <c r="AD4" i="36" s="1"/>
  <c r="AC4" i="36" s="1"/>
  <c r="AQ19" i="31"/>
  <c r="AS43" i="31" s="1"/>
  <c r="AF43" i="31" s="1"/>
  <c r="AD43" i="31" s="1"/>
  <c r="AC43" i="31" s="1"/>
  <c r="AP13" i="32"/>
  <c r="AR37" i="32" s="1"/>
  <c r="AF37" i="32" s="1"/>
  <c r="AD37" i="32" s="1"/>
  <c r="AC37" i="32" s="1"/>
  <c r="AQ5" i="55"/>
  <c r="AQ22" i="55"/>
  <c r="AS46" i="55" s="1"/>
  <c r="AF46" i="55" s="1"/>
  <c r="AD46" i="55" s="1"/>
  <c r="AC46" i="55" s="1"/>
  <c r="AQ13" i="55"/>
  <c r="AS13" i="55" s="1"/>
  <c r="AF13" i="55" s="1"/>
  <c r="AD13" i="55" s="1"/>
  <c r="AC13" i="55" s="1"/>
  <c r="AP23" i="56"/>
  <c r="AP19" i="56"/>
  <c r="AP17" i="56"/>
  <c r="AR41" i="56" s="1"/>
  <c r="AF41" i="56" s="1"/>
  <c r="AD41" i="56" s="1"/>
  <c r="AC41" i="56" s="1"/>
  <c r="AP13" i="40"/>
  <c r="AR37" i="40" s="1"/>
  <c r="AF37" i="40" s="1"/>
  <c r="AD37" i="40" s="1"/>
  <c r="AC37" i="40" s="1"/>
  <c r="AP20" i="31"/>
  <c r="AP8" i="59"/>
  <c r="AR32" i="59" s="1"/>
  <c r="AF32" i="59" s="1"/>
  <c r="AD32" i="59" s="1"/>
  <c r="AC32" i="59" s="1"/>
  <c r="AP14" i="59"/>
  <c r="AR62" i="59" s="1"/>
  <c r="AF62" i="59" s="1"/>
  <c r="AD62" i="59" s="1"/>
  <c r="AC62" i="59" s="1"/>
  <c r="AQ24" i="32"/>
  <c r="AS24" i="32" s="1"/>
  <c r="AF24" i="32" s="1"/>
  <c r="AD24" i="32" s="1"/>
  <c r="AC24" i="32" s="1"/>
  <c r="AP12" i="37"/>
  <c r="AR60" i="37" s="1"/>
  <c r="AF60" i="37" s="1"/>
  <c r="AD60" i="37" s="1"/>
  <c r="AC60" i="37" s="1"/>
  <c r="AP22" i="41"/>
  <c r="AP11" i="41"/>
  <c r="AR59" i="41" s="1"/>
  <c r="AF59" i="41" s="1"/>
  <c r="AD59" i="41" s="1"/>
  <c r="AC59" i="41" s="1"/>
  <c r="AQ8" i="53"/>
  <c r="AQ4" i="53"/>
  <c r="AQ20" i="53"/>
  <c r="AS44" i="53" s="1"/>
  <c r="AF44" i="53" s="1"/>
  <c r="AD44" i="53" s="1"/>
  <c r="AC44" i="53" s="1"/>
  <c r="AP24" i="35"/>
  <c r="AP6" i="35"/>
  <c r="AR30" i="35" s="1"/>
  <c r="AF30" i="35" s="1"/>
  <c r="AD30" i="35" s="1"/>
  <c r="AC30" i="35" s="1"/>
  <c r="AP7" i="45"/>
  <c r="AR31" i="45" s="1"/>
  <c r="AF31" i="45" s="1"/>
  <c r="AD31" i="45" s="1"/>
  <c r="AC31" i="45" s="1"/>
  <c r="AP9" i="45"/>
  <c r="AR33" i="45" s="1"/>
  <c r="AF33" i="45" s="1"/>
  <c r="AD33" i="45" s="1"/>
  <c r="AC33" i="45" s="1"/>
  <c r="AP16" i="54"/>
  <c r="AR40" i="54" s="1"/>
  <c r="AF40" i="54" s="1"/>
  <c r="AD40" i="54" s="1"/>
  <c r="AC40" i="54" s="1"/>
  <c r="AP2" i="54"/>
  <c r="AR2" i="54" s="1"/>
  <c r="AF2" i="54" s="1"/>
  <c r="AQ9" i="49"/>
  <c r="AQ18" i="49"/>
  <c r="AS42" i="49" s="1"/>
  <c r="AF42" i="49" s="1"/>
  <c r="AD42" i="49" s="1"/>
  <c r="AC42" i="49" s="1"/>
  <c r="AQ14" i="40"/>
  <c r="AQ20" i="40"/>
  <c r="AS20" i="40" s="1"/>
  <c r="AF20" i="40" s="1"/>
  <c r="AD20" i="40" s="1"/>
  <c r="AC20" i="40" s="1"/>
  <c r="AQ23" i="40"/>
  <c r="AS23" i="40" s="1"/>
  <c r="AF23" i="40" s="1"/>
  <c r="AD23" i="40" s="1"/>
  <c r="AC23" i="40" s="1"/>
  <c r="AQ2" i="36"/>
  <c r="AS50" i="36" s="1"/>
  <c r="AF50" i="36" s="1"/>
  <c r="AD50" i="36" s="1"/>
  <c r="AC50" i="36" s="1"/>
  <c r="AP4" i="30"/>
  <c r="AR4" i="30" s="1"/>
  <c r="AF4" i="30" s="1"/>
  <c r="AD4" i="30" s="1"/>
  <c r="AC4" i="30" s="1"/>
  <c r="AP7" i="30"/>
  <c r="AR7" i="30" s="1"/>
  <c r="AF7" i="30" s="1"/>
  <c r="AD7" i="30" s="1"/>
  <c r="AC7" i="30" s="1"/>
  <c r="AQ14" i="34"/>
  <c r="AQ8" i="34"/>
  <c r="AS56" i="34" s="1"/>
  <c r="AF56" i="34" s="1"/>
  <c r="AD56" i="34" s="1"/>
  <c r="AC56" i="34" s="1"/>
  <c r="AQ3" i="34"/>
  <c r="AS51" i="34" s="1"/>
  <c r="AF51" i="34" s="1"/>
  <c r="AD51" i="34" s="1"/>
  <c r="AC51" i="34" s="1"/>
  <c r="AQ13" i="56"/>
  <c r="AQ19" i="56"/>
  <c r="AS19" i="56" s="1"/>
  <c r="AF19" i="56" s="1"/>
  <c r="AD19" i="56" s="1"/>
  <c r="AC19" i="56" s="1"/>
  <c r="AQ23" i="56"/>
  <c r="AS23" i="56" s="1"/>
  <c r="AF23" i="56" s="1"/>
  <c r="AD23" i="56" s="1"/>
  <c r="AC23" i="56" s="1"/>
  <c r="AP19" i="39"/>
  <c r="AP10" i="51"/>
  <c r="AR58" i="51" s="1"/>
  <c r="AF58" i="51" s="1"/>
  <c r="AD58" i="51" s="1"/>
  <c r="AC58" i="51" s="1"/>
  <c r="AP5" i="51"/>
  <c r="AR29" i="51" s="1"/>
  <c r="AF29" i="51" s="1"/>
  <c r="AD29" i="51" s="1"/>
  <c r="AC29" i="51" s="1"/>
  <c r="AQ10" i="43"/>
  <c r="AS10" i="43" s="1"/>
  <c r="AF10" i="43" s="1"/>
  <c r="AD10" i="43" s="1"/>
  <c r="AC10" i="43" s="1"/>
  <c r="AQ9" i="43"/>
  <c r="AQ20" i="43"/>
  <c r="AS44" i="43" s="1"/>
  <c r="AF44" i="43" s="1"/>
  <c r="AD44" i="43" s="1"/>
  <c r="AC44" i="43" s="1"/>
  <c r="AP3" i="28"/>
  <c r="AR27" i="28" s="1"/>
  <c r="AF27" i="28" s="1"/>
  <c r="AD27" i="28" s="1"/>
  <c r="AC27" i="28" s="1"/>
  <c r="AP7" i="28"/>
  <c r="AR31" i="28" s="1"/>
  <c r="AF31" i="28" s="1"/>
  <c r="AD31" i="28" s="1"/>
  <c r="AC31" i="28" s="1"/>
  <c r="AP10" i="58"/>
  <c r="AR34" i="58" s="1"/>
  <c r="AF34" i="58" s="1"/>
  <c r="AD34" i="58" s="1"/>
  <c r="AC34" i="58" s="1"/>
  <c r="AP18" i="58"/>
  <c r="AP6" i="58"/>
  <c r="AR6" i="58" s="1"/>
  <c r="AF6" i="58" s="1"/>
  <c r="AD6" i="58" s="1"/>
  <c r="AC6" i="58" s="1"/>
  <c r="AP12" i="58"/>
  <c r="AR36" i="58" s="1"/>
  <c r="AF36" i="58" s="1"/>
  <c r="AD36" i="58" s="1"/>
  <c r="AC36" i="58" s="1"/>
  <c r="AP9" i="50"/>
  <c r="AR9" i="50" s="1"/>
  <c r="AF9" i="50" s="1"/>
  <c r="AD9" i="50" s="1"/>
  <c r="AC9" i="50" s="1"/>
  <c r="AP25" i="50"/>
  <c r="AP17" i="52"/>
  <c r="AR41" i="52" s="1"/>
  <c r="AF41" i="52" s="1"/>
  <c r="AD41" i="52" s="1"/>
  <c r="AC41" i="52" s="1"/>
  <c r="AP19" i="52"/>
  <c r="AQ12" i="38"/>
  <c r="AP9" i="57"/>
  <c r="AR33" i="57" s="1"/>
  <c r="AF33" i="57" s="1"/>
  <c r="AD33" i="57" s="1"/>
  <c r="AC33" i="57" s="1"/>
  <c r="AP10" i="49"/>
  <c r="AR58" i="49" s="1"/>
  <c r="AF58" i="49" s="1"/>
  <c r="AD58" i="49" s="1"/>
  <c r="AC58" i="49" s="1"/>
  <c r="AP9" i="55"/>
  <c r="AR33" i="55" s="1"/>
  <c r="AF33" i="55" s="1"/>
  <c r="AD33" i="55" s="1"/>
  <c r="AC33" i="55" s="1"/>
  <c r="AP10" i="43"/>
  <c r="AR58" i="43" s="1"/>
  <c r="AF58" i="43" s="1"/>
  <c r="AD58" i="43" s="1"/>
  <c r="AC58" i="43" s="1"/>
  <c r="AP9" i="38"/>
  <c r="AR9" i="38" s="1"/>
  <c r="AF9" i="38" s="1"/>
  <c r="AD9" i="38" s="1"/>
  <c r="AC9" i="38" s="1"/>
  <c r="AQ24" i="28"/>
  <c r="AS48" i="28" s="1"/>
  <c r="AF48" i="28" s="1"/>
  <c r="AD48" i="28" s="1"/>
  <c r="AC48" i="28" s="1"/>
  <c r="AQ17" i="42"/>
  <c r="AP3" i="42"/>
  <c r="AR3" i="42" s="1"/>
  <c r="AF3" i="42" s="1"/>
  <c r="AD3" i="42" s="1"/>
  <c r="AC3" i="42" s="1"/>
  <c r="AP5" i="55"/>
  <c r="AR29" i="55" s="1"/>
  <c r="AF29" i="55" s="1"/>
  <c r="AD29" i="55" s="1"/>
  <c r="AC29" i="55" s="1"/>
  <c r="AP12" i="55"/>
  <c r="AR60" i="55" s="1"/>
  <c r="AF60" i="55" s="1"/>
  <c r="AD60" i="55" s="1"/>
  <c r="AC60" i="55" s="1"/>
  <c r="AQ16" i="37"/>
  <c r="AS16" i="37" s="1"/>
  <c r="AF16" i="37" s="1"/>
  <c r="AD16" i="37" s="1"/>
  <c r="AC16" i="37" s="1"/>
  <c r="AQ2" i="54"/>
  <c r="AS50" i="54" s="1"/>
  <c r="AF50" i="54" s="1"/>
  <c r="AD50" i="54" s="1"/>
  <c r="AC50" i="54" s="1"/>
  <c r="AQ22" i="54"/>
  <c r="AS22" i="54" s="1"/>
  <c r="AF22" i="54" s="1"/>
  <c r="AD22" i="54" s="1"/>
  <c r="AC22" i="54" s="1"/>
  <c r="AQ25" i="42"/>
  <c r="AS25" i="42" s="1"/>
  <c r="AF25" i="42" s="1"/>
  <c r="AD25" i="42" s="1"/>
  <c r="AC25" i="42" s="1"/>
  <c r="AQ7" i="58"/>
  <c r="AS55" i="58" s="1"/>
  <c r="AF55" i="58" s="1"/>
  <c r="AD55" i="58" s="1"/>
  <c r="AC55" i="58" s="1"/>
  <c r="AQ23" i="51"/>
  <c r="AS47" i="51" s="1"/>
  <c r="AF47" i="51" s="1"/>
  <c r="AD47" i="51" s="1"/>
  <c r="AC47" i="51" s="1"/>
  <c r="AQ12" i="39"/>
  <c r="AS12" i="39" s="1"/>
  <c r="AF12" i="39" s="1"/>
  <c r="AD12" i="39" s="1"/>
  <c r="AC12" i="39" s="1"/>
  <c r="AQ10" i="47"/>
  <c r="AS10" i="47" s="1"/>
  <c r="AF10" i="47" s="1"/>
  <c r="AD10" i="47" s="1"/>
  <c r="AC10" i="47" s="1"/>
  <c r="AQ2" i="47"/>
  <c r="AQ11" i="47"/>
  <c r="AS11" i="47" s="1"/>
  <c r="AF11" i="47" s="1"/>
  <c r="AD11" i="47" s="1"/>
  <c r="AC11" i="47" s="1"/>
  <c r="AQ10" i="59"/>
  <c r="AS10" i="59" s="1"/>
  <c r="AF10" i="59" s="1"/>
  <c r="AD10" i="59" s="1"/>
  <c r="AC10" i="59" s="1"/>
  <c r="AQ11" i="33"/>
  <c r="AS11" i="33" s="1"/>
  <c r="AF11" i="33" s="1"/>
  <c r="AD11" i="33" s="1"/>
  <c r="AC11" i="33" s="1"/>
  <c r="AQ16" i="30"/>
  <c r="AQ9" i="30"/>
  <c r="AS57" i="30" s="1"/>
  <c r="AF57" i="30" s="1"/>
  <c r="AD57" i="30" s="1"/>
  <c r="AC57" i="30" s="1"/>
  <c r="AQ22" i="30"/>
  <c r="AS22" i="30" s="1"/>
  <c r="AF22" i="30" s="1"/>
  <c r="AD22" i="30" s="1"/>
  <c r="AC22" i="30" s="1"/>
  <c r="AP15" i="53"/>
  <c r="AR63" i="53" s="1"/>
  <c r="AF63" i="53" s="1"/>
  <c r="AD63" i="53" s="1"/>
  <c r="AC63" i="53" s="1"/>
  <c r="AP2" i="53"/>
  <c r="AR26" i="53" s="1"/>
  <c r="AF26" i="53" s="1"/>
  <c r="AD26" i="53" s="1"/>
  <c r="AC26" i="53" s="1"/>
  <c r="AP13" i="53"/>
  <c r="AR61" i="53" s="1"/>
  <c r="AF61" i="53" s="1"/>
  <c r="AD61" i="53" s="1"/>
  <c r="AC61" i="53" s="1"/>
  <c r="AP11" i="48"/>
  <c r="AR35" i="48" s="1"/>
  <c r="AF35" i="48" s="1"/>
  <c r="AD35" i="48" s="1"/>
  <c r="AC35" i="48" s="1"/>
  <c r="AQ2" i="58"/>
  <c r="AS50" i="58" s="1"/>
  <c r="AF50" i="58" s="1"/>
  <c r="AD50" i="58" s="1"/>
  <c r="AC50" i="58" s="1"/>
  <c r="AQ3" i="58"/>
  <c r="AS51" i="58" s="1"/>
  <c r="AF51" i="58" s="1"/>
  <c r="AD51" i="58" s="1"/>
  <c r="AC51" i="58" s="1"/>
  <c r="AQ9" i="58"/>
  <c r="AS57" i="58" s="1"/>
  <c r="AF57" i="58" s="1"/>
  <c r="AD57" i="58" s="1"/>
  <c r="AC57" i="58" s="1"/>
  <c r="AQ7" i="41"/>
  <c r="AQ4" i="51"/>
  <c r="AQ22" i="51"/>
  <c r="AS46" i="51" s="1"/>
  <c r="AF46" i="51" s="1"/>
  <c r="AD46" i="51" s="1"/>
  <c r="AC46" i="51" s="1"/>
  <c r="AP3" i="36"/>
  <c r="AR3" i="36" s="1"/>
  <c r="AF3" i="36" s="1"/>
  <c r="AD3" i="36" s="1"/>
  <c r="AC3" i="36" s="1"/>
  <c r="AP11" i="36"/>
  <c r="AR35" i="36" s="1"/>
  <c r="AF35" i="36" s="1"/>
  <c r="AD35" i="36" s="1"/>
  <c r="AC35" i="36" s="1"/>
  <c r="AQ9" i="31"/>
  <c r="AQ6" i="55"/>
  <c r="AQ19" i="50"/>
  <c r="AS19" i="50" s="1"/>
  <c r="AF19" i="50" s="1"/>
  <c r="AD19" i="50" s="1"/>
  <c r="AC19" i="50" s="1"/>
  <c r="AQ17" i="52"/>
  <c r="AQ6" i="52"/>
  <c r="AS54" i="52" s="1"/>
  <c r="AF54" i="52" s="1"/>
  <c r="AD54" i="52" s="1"/>
  <c r="AC54" i="52" s="1"/>
  <c r="AQ2" i="52"/>
  <c r="AS50" i="52" s="1"/>
  <c r="AF50" i="52" s="1"/>
  <c r="AD50" i="52" s="1"/>
  <c r="AC50" i="52" s="1"/>
  <c r="AQ20" i="35"/>
  <c r="AS44" i="35" s="1"/>
  <c r="AF44" i="35" s="1"/>
  <c r="AD44" i="35" s="1"/>
  <c r="AC44" i="35" s="1"/>
  <c r="AP6" i="56"/>
  <c r="AR6" i="56" s="1"/>
  <c r="AF6" i="56" s="1"/>
  <c r="AD6" i="56" s="1"/>
  <c r="AC6" i="56" s="1"/>
  <c r="AP20" i="40"/>
  <c r="AP13" i="31"/>
  <c r="AR61" i="31" s="1"/>
  <c r="AF61" i="31" s="1"/>
  <c r="AD61" i="31" s="1"/>
  <c r="AC61" i="31" s="1"/>
  <c r="AP19" i="59"/>
  <c r="AP4" i="59"/>
  <c r="AR28" i="59" s="1"/>
  <c r="AF28" i="59" s="1"/>
  <c r="AD28" i="59" s="1"/>
  <c r="AC28" i="59" s="1"/>
  <c r="AP20" i="59"/>
  <c r="AQ21" i="32"/>
  <c r="AS21" i="32" s="1"/>
  <c r="AF21" i="32" s="1"/>
  <c r="AD21" i="32" s="1"/>
  <c r="AC21" i="32" s="1"/>
  <c r="AQ9" i="32"/>
  <c r="AS57" i="32" s="1"/>
  <c r="AF57" i="32" s="1"/>
  <c r="AD57" i="32" s="1"/>
  <c r="AC57" i="32" s="1"/>
  <c r="AQ9" i="57"/>
  <c r="AQ20" i="57"/>
  <c r="AS44" i="57" s="1"/>
  <c r="AF44" i="57" s="1"/>
  <c r="AD44" i="57" s="1"/>
  <c r="AC44" i="57" s="1"/>
  <c r="AQ19" i="57"/>
  <c r="AS43" i="57" s="1"/>
  <c r="AF43" i="57" s="1"/>
  <c r="AD43" i="57" s="1"/>
  <c r="AC43" i="57" s="1"/>
  <c r="AP18" i="37"/>
  <c r="AP7" i="41"/>
  <c r="AR31" i="41" s="1"/>
  <c r="AF31" i="41" s="1"/>
  <c r="AD31" i="41" s="1"/>
  <c r="AC31" i="41" s="1"/>
  <c r="AQ15" i="53"/>
  <c r="AS15" i="53" s="1"/>
  <c r="AF15" i="53" s="1"/>
  <c r="AD15" i="53" s="1"/>
  <c r="AC15" i="53" s="1"/>
  <c r="AQ14" i="53"/>
  <c r="AS14" i="53" s="1"/>
  <c r="AF14" i="53" s="1"/>
  <c r="AD14" i="53" s="1"/>
  <c r="AC14" i="53" s="1"/>
  <c r="AP2" i="47"/>
  <c r="AR26" i="47" s="1"/>
  <c r="AF26" i="47" s="1"/>
  <c r="AD26" i="47" s="1"/>
  <c r="AC26" i="47" s="1"/>
  <c r="AP21" i="47"/>
  <c r="AP17" i="47"/>
  <c r="AR65" i="47" s="1"/>
  <c r="AF65" i="47" s="1"/>
  <c r="AD65" i="47" s="1"/>
  <c r="AC65" i="47" s="1"/>
  <c r="AP13" i="45"/>
  <c r="AR61" i="45" s="1"/>
  <c r="AF61" i="45" s="1"/>
  <c r="AD61" i="45" s="1"/>
  <c r="AC61" i="45" s="1"/>
  <c r="AP17" i="54"/>
  <c r="AR41" i="54" s="1"/>
  <c r="AF41" i="54" s="1"/>
  <c r="AD41" i="54" s="1"/>
  <c r="AC41" i="54" s="1"/>
  <c r="AQ13" i="49"/>
  <c r="AS13" i="49" s="1"/>
  <c r="AF13" i="49" s="1"/>
  <c r="AD13" i="49" s="1"/>
  <c r="AC13" i="49" s="1"/>
  <c r="AQ12" i="49"/>
  <c r="AS12" i="49" s="1"/>
  <c r="AF12" i="49" s="1"/>
  <c r="AD12" i="49" s="1"/>
  <c r="AC12" i="49" s="1"/>
  <c r="AQ8" i="36"/>
  <c r="AS56" i="36" s="1"/>
  <c r="AF56" i="36" s="1"/>
  <c r="AD56" i="36" s="1"/>
  <c r="AC56" i="36" s="1"/>
  <c r="AQ17" i="56"/>
  <c r="AQ22" i="56"/>
  <c r="AS22" i="56" s="1"/>
  <c r="AF22" i="56" s="1"/>
  <c r="AD22" i="56" s="1"/>
  <c r="AC22" i="56" s="1"/>
  <c r="AP5" i="39"/>
  <c r="AR29" i="39" s="1"/>
  <c r="AF29" i="39" s="1"/>
  <c r="AD29" i="39" s="1"/>
  <c r="AC29" i="39" s="1"/>
  <c r="AP12" i="51"/>
  <c r="AR60" i="51" s="1"/>
  <c r="AF60" i="51" s="1"/>
  <c r="AD60" i="51" s="1"/>
  <c r="AC60" i="51" s="1"/>
  <c r="AP21" i="51"/>
  <c r="AP6" i="50"/>
  <c r="AR6" i="50" s="1"/>
  <c r="AF6" i="50" s="1"/>
  <c r="AD6" i="50" s="1"/>
  <c r="AC6" i="50" s="1"/>
  <c r="AP15" i="52"/>
  <c r="AR39" i="52" s="1"/>
  <c r="AF39" i="52" s="1"/>
  <c r="AD39" i="52" s="1"/>
  <c r="AC39" i="52" s="1"/>
  <c r="AQ6" i="38"/>
  <c r="AS54" i="38" s="1"/>
  <c r="AF54" i="38" s="1"/>
  <c r="AD54" i="38" s="1"/>
  <c r="AC54" i="38" s="1"/>
  <c r="AP6" i="57"/>
  <c r="AR30" i="57" s="1"/>
  <c r="AF30" i="57" s="1"/>
  <c r="AD30" i="57" s="1"/>
  <c r="AC30" i="57" s="1"/>
  <c r="AP21" i="57"/>
  <c r="AP23" i="49"/>
  <c r="AQ21" i="37"/>
  <c r="AS45" i="37" s="1"/>
  <c r="AF45" i="37" s="1"/>
  <c r="AD45" i="37" s="1"/>
  <c r="AC45" i="37" s="1"/>
  <c r="AQ7" i="37"/>
  <c r="AQ8" i="54"/>
  <c r="AS56" i="54" s="1"/>
  <c r="AF56" i="54" s="1"/>
  <c r="AD56" i="54" s="1"/>
  <c r="AC56" i="54" s="1"/>
  <c r="AQ6" i="54"/>
  <c r="AS54" i="54" s="1"/>
  <c r="AF54" i="54" s="1"/>
  <c r="AD54" i="54" s="1"/>
  <c r="AC54" i="54" s="1"/>
  <c r="AQ24" i="54"/>
  <c r="AS24" i="54" s="1"/>
  <c r="AF24" i="54" s="1"/>
  <c r="AD24" i="54" s="1"/>
  <c r="AC24" i="54" s="1"/>
  <c r="AP22" i="38"/>
  <c r="AQ7" i="48"/>
  <c r="AS55" i="48" s="1"/>
  <c r="AF55" i="48" s="1"/>
  <c r="AD55" i="48" s="1"/>
  <c r="AC55" i="48" s="1"/>
  <c r="AQ13" i="48"/>
  <c r="AQ2" i="28"/>
  <c r="AQ15" i="28"/>
  <c r="AS15" i="28" s="1"/>
  <c r="AF15" i="28" s="1"/>
  <c r="AD15" i="28" s="1"/>
  <c r="AC15" i="28" s="1"/>
  <c r="AV49" i="46"/>
  <c r="AQ2" i="42"/>
  <c r="AS50" i="42" s="1"/>
  <c r="AF50" i="42" s="1"/>
  <c r="AD50" i="42" s="1"/>
  <c r="AC50" i="42" s="1"/>
  <c r="AQ21" i="42"/>
  <c r="AS21" i="42" s="1"/>
  <c r="AF21" i="42" s="1"/>
  <c r="AD21" i="42" s="1"/>
  <c r="AC21" i="42" s="1"/>
  <c r="AQ6" i="39"/>
  <c r="AQ5" i="39"/>
  <c r="AQ21" i="59"/>
  <c r="AS45" i="59" s="1"/>
  <c r="AF45" i="59" s="1"/>
  <c r="AD45" i="59" s="1"/>
  <c r="AC45" i="59" s="1"/>
  <c r="AQ5" i="59"/>
  <c r="AQ24" i="59"/>
  <c r="AS48" i="59" s="1"/>
  <c r="AF48" i="59" s="1"/>
  <c r="AD48" i="59" s="1"/>
  <c r="AC48" i="59" s="1"/>
  <c r="AQ8" i="33"/>
  <c r="AQ4" i="33"/>
  <c r="AP15" i="34"/>
  <c r="AR39" i="34" s="1"/>
  <c r="AF39" i="34" s="1"/>
  <c r="AD39" i="34" s="1"/>
  <c r="AC39" i="34" s="1"/>
  <c r="AP8" i="34"/>
  <c r="AR8" i="34" s="1"/>
  <c r="AF8" i="34" s="1"/>
  <c r="AD8" i="34" s="1"/>
  <c r="AC8" i="34" s="1"/>
  <c r="AQ17" i="58"/>
  <c r="AQ5" i="58"/>
  <c r="AS53" i="58" s="1"/>
  <c r="AF53" i="58" s="1"/>
  <c r="AD53" i="58" s="1"/>
  <c r="AC53" i="58" s="1"/>
  <c r="AQ11" i="58"/>
  <c r="AQ13" i="51"/>
  <c r="AS13" i="51" s="1"/>
  <c r="AF13" i="51" s="1"/>
  <c r="AD13" i="51" s="1"/>
  <c r="AC13" i="51" s="1"/>
  <c r="AQ10" i="51"/>
  <c r="AS10" i="51" s="1"/>
  <c r="AF10" i="51" s="1"/>
  <c r="AD10" i="51" s="1"/>
  <c r="AC10" i="51" s="1"/>
  <c r="AP2" i="12"/>
  <c r="AR2" i="12" s="1"/>
  <c r="AF2" i="12" s="1"/>
  <c r="AQ9" i="55"/>
  <c r="AQ3" i="55"/>
  <c r="AQ16" i="50"/>
  <c r="AQ23" i="50"/>
  <c r="AS23" i="50" s="1"/>
  <c r="AF23" i="50" s="1"/>
  <c r="AD23" i="50" s="1"/>
  <c r="AC23" i="50" s="1"/>
  <c r="AQ25" i="50"/>
  <c r="AS25" i="50" s="1"/>
  <c r="AF25" i="50" s="1"/>
  <c r="AD25" i="50" s="1"/>
  <c r="AC25" i="50" s="1"/>
  <c r="AQ20" i="50"/>
  <c r="AS20" i="50" s="1"/>
  <c r="AF20" i="50" s="1"/>
  <c r="AD20" i="50" s="1"/>
  <c r="AC20" i="50" s="1"/>
  <c r="AQ21" i="50"/>
  <c r="AS21" i="50" s="1"/>
  <c r="AF21" i="50" s="1"/>
  <c r="AD21" i="50" s="1"/>
  <c r="AC21" i="50" s="1"/>
  <c r="AQ18" i="52"/>
  <c r="AS18" i="52" s="1"/>
  <c r="AF18" i="52" s="1"/>
  <c r="AD18" i="52" s="1"/>
  <c r="AC18" i="52" s="1"/>
  <c r="AQ12" i="52"/>
  <c r="AQ13" i="52"/>
  <c r="AQ15" i="35"/>
  <c r="AS15" i="35" s="1"/>
  <c r="AF15" i="35" s="1"/>
  <c r="AD15" i="35" s="1"/>
  <c r="AC15" i="35" s="1"/>
  <c r="AQ4" i="35"/>
  <c r="AP8" i="56"/>
  <c r="AR8" i="56" s="1"/>
  <c r="AF8" i="56" s="1"/>
  <c r="AD8" i="56" s="1"/>
  <c r="AC8" i="56" s="1"/>
  <c r="AP25" i="56"/>
  <c r="AP5" i="59"/>
  <c r="AR29" i="59" s="1"/>
  <c r="AF29" i="59" s="1"/>
  <c r="AD29" i="59" s="1"/>
  <c r="AC29" i="59" s="1"/>
  <c r="AP2" i="59"/>
  <c r="AR26" i="59" s="1"/>
  <c r="AF26" i="59" s="1"/>
  <c r="AD26" i="59" s="1"/>
  <c r="AC26" i="59" s="1"/>
  <c r="AQ24" i="57"/>
  <c r="AS48" i="57" s="1"/>
  <c r="AF48" i="57" s="1"/>
  <c r="AD48" i="57" s="1"/>
  <c r="AC48" i="57" s="1"/>
  <c r="AP4" i="37"/>
  <c r="AR28" i="37" s="1"/>
  <c r="AF28" i="37" s="1"/>
  <c r="AD28" i="37" s="1"/>
  <c r="AC28" i="37" s="1"/>
  <c r="AP6" i="37"/>
  <c r="AR30" i="37" s="1"/>
  <c r="AF30" i="37" s="1"/>
  <c r="AD30" i="37" s="1"/>
  <c r="AC30" i="37" s="1"/>
  <c r="AP8" i="41"/>
  <c r="AR32" i="41" s="1"/>
  <c r="AF32" i="41" s="1"/>
  <c r="AD32" i="41" s="1"/>
  <c r="AC32" i="41" s="1"/>
  <c r="AQ23" i="53"/>
  <c r="AS47" i="53" s="1"/>
  <c r="AF47" i="53" s="1"/>
  <c r="AD47" i="53" s="1"/>
  <c r="AC47" i="53" s="1"/>
  <c r="AP22" i="35"/>
  <c r="AP25" i="47"/>
  <c r="AP11" i="54"/>
  <c r="AR35" i="54" s="1"/>
  <c r="AF35" i="54" s="1"/>
  <c r="AD35" i="54" s="1"/>
  <c r="AC35" i="54" s="1"/>
  <c r="AQ22" i="49"/>
  <c r="AS46" i="49" s="1"/>
  <c r="AF46" i="49" s="1"/>
  <c r="AD46" i="49" s="1"/>
  <c r="AC46" i="49" s="1"/>
  <c r="AQ2" i="49"/>
  <c r="AQ15" i="49"/>
  <c r="AS15" i="49" s="1"/>
  <c r="AF15" i="49" s="1"/>
  <c r="AD15" i="49" s="1"/>
  <c r="AC15" i="49" s="1"/>
  <c r="AQ18" i="40"/>
  <c r="AS18" i="40" s="1"/>
  <c r="AF18" i="40" s="1"/>
  <c r="AD18" i="40" s="1"/>
  <c r="AC18" i="40" s="1"/>
  <c r="AP8" i="30"/>
  <c r="AR8" i="30" s="1"/>
  <c r="AF8" i="30" s="1"/>
  <c r="AD8" i="30" s="1"/>
  <c r="AC8" i="30" s="1"/>
  <c r="AP22" i="39"/>
  <c r="AP6" i="51"/>
  <c r="AR30" i="51" s="1"/>
  <c r="AF30" i="51" s="1"/>
  <c r="AD30" i="51" s="1"/>
  <c r="AC30" i="51" s="1"/>
  <c r="AP14" i="51"/>
  <c r="AR62" i="51" s="1"/>
  <c r="AF62" i="51" s="1"/>
  <c r="AD62" i="51" s="1"/>
  <c r="AC62" i="51" s="1"/>
  <c r="AQ20" i="45"/>
  <c r="AQ12" i="45"/>
  <c r="AQ8" i="43"/>
  <c r="AP8" i="28"/>
  <c r="AR32" i="28" s="1"/>
  <c r="AF32" i="28" s="1"/>
  <c r="AD32" i="28" s="1"/>
  <c r="AC32" i="28" s="1"/>
  <c r="AP6" i="28"/>
  <c r="AR30" i="28" s="1"/>
  <c r="AF30" i="28" s="1"/>
  <c r="AD30" i="28" s="1"/>
  <c r="AC30" i="28" s="1"/>
  <c r="AP23" i="58"/>
  <c r="AP3" i="58"/>
  <c r="AR3" i="58" s="1"/>
  <c r="AF3" i="58" s="1"/>
  <c r="AD3" i="58" s="1"/>
  <c r="AC3" i="58" s="1"/>
  <c r="AP3" i="50"/>
  <c r="AR3" i="50" s="1"/>
  <c r="AF3" i="50" s="1"/>
  <c r="AD3" i="50" s="1"/>
  <c r="AC3" i="50" s="1"/>
  <c r="AP12" i="50"/>
  <c r="AR36" i="50" s="1"/>
  <c r="AF36" i="50" s="1"/>
  <c r="AD36" i="50" s="1"/>
  <c r="AC36" i="50" s="1"/>
  <c r="AP20" i="52"/>
  <c r="AP12" i="57"/>
  <c r="AR60" i="57" s="1"/>
  <c r="AF60" i="57" s="1"/>
  <c r="AD60" i="57" s="1"/>
  <c r="AC60" i="57" s="1"/>
  <c r="AP7" i="57"/>
  <c r="AR31" i="57" s="1"/>
  <c r="AF31" i="57" s="1"/>
  <c r="AD31" i="57" s="1"/>
  <c r="AC31" i="57" s="1"/>
  <c r="AP21" i="33"/>
  <c r="AP3" i="49"/>
  <c r="AR27" i="49" s="1"/>
  <c r="AF27" i="49" s="1"/>
  <c r="AD27" i="49" s="1"/>
  <c r="AC27" i="49" s="1"/>
  <c r="AP21" i="55"/>
  <c r="AP6" i="55"/>
  <c r="AR30" i="55" s="1"/>
  <c r="AF30" i="55" s="1"/>
  <c r="AD30" i="55" s="1"/>
  <c r="AC30" i="55" s="1"/>
  <c r="AQ23" i="37"/>
  <c r="AS47" i="37" s="1"/>
  <c r="AF47" i="37" s="1"/>
  <c r="AD47" i="37" s="1"/>
  <c r="AC47" i="37" s="1"/>
  <c r="AQ15" i="54"/>
  <c r="AQ4" i="54"/>
  <c r="AS52" i="54" s="1"/>
  <c r="AF52" i="54" s="1"/>
  <c r="AD52" i="54" s="1"/>
  <c r="AC52" i="54" s="1"/>
  <c r="AP12" i="38"/>
  <c r="AR36" i="38" s="1"/>
  <c r="AF36" i="38" s="1"/>
  <c r="AD36" i="38" s="1"/>
  <c r="AC36" i="38" s="1"/>
  <c r="AQ11" i="28"/>
  <c r="AS11" i="28" s="1"/>
  <c r="AF11" i="28" s="1"/>
  <c r="AD11" i="28" s="1"/>
  <c r="AC11" i="28" s="1"/>
  <c r="AQ6" i="42"/>
  <c r="AS54" i="42" s="1"/>
  <c r="AF54" i="42" s="1"/>
  <c r="AD54" i="42" s="1"/>
  <c r="AC54" i="42" s="1"/>
  <c r="AQ5" i="50"/>
  <c r="AS53" i="50" s="1"/>
  <c r="AF53" i="50" s="1"/>
  <c r="AD53" i="50" s="1"/>
  <c r="AC53" i="50" s="1"/>
  <c r="AP3" i="41"/>
  <c r="AR27" i="41" s="1"/>
  <c r="AF27" i="41" s="1"/>
  <c r="AD27" i="41" s="1"/>
  <c r="AC27" i="41" s="1"/>
  <c r="AQ25" i="39"/>
  <c r="AS49" i="39" s="1"/>
  <c r="AF49" i="39" s="1"/>
  <c r="AD49" i="39" s="1"/>
  <c r="AC49" i="39" s="1"/>
  <c r="AQ2" i="59"/>
  <c r="AQ7" i="59"/>
  <c r="AQ23" i="33"/>
  <c r="AS47" i="33" s="1"/>
  <c r="AF47" i="33" s="1"/>
  <c r="AD47" i="33" s="1"/>
  <c r="AC47" i="33" s="1"/>
  <c r="AP14" i="53"/>
  <c r="AR62" i="53" s="1"/>
  <c r="AF62" i="53" s="1"/>
  <c r="AD62" i="53" s="1"/>
  <c r="AC62" i="53" s="1"/>
  <c r="AP5" i="53"/>
  <c r="AR29" i="53" s="1"/>
  <c r="AF29" i="53" s="1"/>
  <c r="AD29" i="53" s="1"/>
  <c r="AC29" i="53" s="1"/>
  <c r="AP21" i="53"/>
  <c r="AQ19" i="12"/>
  <c r="AS19" i="12" s="1"/>
  <c r="AF19" i="12" s="1"/>
  <c r="AD19" i="12" s="1"/>
  <c r="AC19" i="12" s="1"/>
  <c r="AQ21" i="12"/>
  <c r="AS21" i="12" s="1"/>
  <c r="AF21" i="12" s="1"/>
  <c r="AD21" i="12" s="1"/>
  <c r="AC21" i="12" s="1"/>
  <c r="AP10" i="48"/>
  <c r="AR34" i="48" s="1"/>
  <c r="AF34" i="48" s="1"/>
  <c r="AD34" i="48" s="1"/>
  <c r="AC34" i="48" s="1"/>
  <c r="AQ23" i="41"/>
  <c r="AS47" i="41" s="1"/>
  <c r="AF47" i="41" s="1"/>
  <c r="AD47" i="41" s="1"/>
  <c r="AC47" i="41" s="1"/>
  <c r="AQ8" i="41"/>
  <c r="AQ2" i="41"/>
  <c r="AQ14" i="51"/>
  <c r="AS14" i="51" s="1"/>
  <c r="AF14" i="51" s="1"/>
  <c r="AD14" i="51" s="1"/>
  <c r="AC14" i="51" s="1"/>
  <c r="AQ17" i="51"/>
  <c r="AS17" i="51" s="1"/>
  <c r="AF17" i="51" s="1"/>
  <c r="AD17" i="51" s="1"/>
  <c r="AC17" i="51" s="1"/>
  <c r="AQ22" i="44"/>
  <c r="AS22" i="44" s="1"/>
  <c r="AF22" i="44" s="1"/>
  <c r="AD22" i="44" s="1"/>
  <c r="AC22" i="44" s="1"/>
  <c r="AQ18" i="44"/>
  <c r="AS18" i="44" s="1"/>
  <c r="AF18" i="44" s="1"/>
  <c r="AD18" i="44" s="1"/>
  <c r="AC18" i="44" s="1"/>
  <c r="AQ25" i="31"/>
  <c r="AS49" i="31" s="1"/>
  <c r="AF49" i="31" s="1"/>
  <c r="AD49" i="31" s="1"/>
  <c r="AC49" i="31" s="1"/>
  <c r="AP3" i="32"/>
  <c r="AR3" i="32" s="1"/>
  <c r="AF3" i="32" s="1"/>
  <c r="AD3" i="32" s="1"/>
  <c r="AC3" i="32" s="1"/>
  <c r="AP25" i="32"/>
  <c r="AP23" i="12"/>
  <c r="AP3" i="12"/>
  <c r="AR3" i="12" s="1"/>
  <c r="AF3" i="12" s="1"/>
  <c r="AD3" i="12" s="1"/>
  <c r="AC3" i="12" s="1"/>
  <c r="AQ8" i="55"/>
  <c r="AQ4" i="55"/>
  <c r="AQ19" i="55"/>
  <c r="AS43" i="55" s="1"/>
  <c r="AF43" i="55" s="1"/>
  <c r="AD43" i="55" s="1"/>
  <c r="AC43" i="55" s="1"/>
  <c r="AQ8" i="52"/>
  <c r="AS56" i="52" s="1"/>
  <c r="AF56" i="52" s="1"/>
  <c r="AD56" i="52" s="1"/>
  <c r="AC56" i="52" s="1"/>
  <c r="AQ11" i="35"/>
  <c r="AS11" i="35" s="1"/>
  <c r="AF11" i="35" s="1"/>
  <c r="AD11" i="35" s="1"/>
  <c r="AC11" i="35" s="1"/>
  <c r="AQ25" i="35"/>
  <c r="AS49" i="35" s="1"/>
  <c r="AF49" i="35" s="1"/>
  <c r="AD49" i="35" s="1"/>
  <c r="AC49" i="35" s="1"/>
  <c r="AP15" i="56"/>
  <c r="AR39" i="56" s="1"/>
  <c r="AF39" i="56" s="1"/>
  <c r="AD39" i="56" s="1"/>
  <c r="AC39" i="56" s="1"/>
  <c r="AP25" i="40"/>
  <c r="AP8" i="40"/>
  <c r="AR8" i="40" s="1"/>
  <c r="AF8" i="40" s="1"/>
  <c r="AD8" i="40" s="1"/>
  <c r="AC8" i="40" s="1"/>
  <c r="AP25" i="31"/>
  <c r="AP15" i="59"/>
  <c r="AR63" i="59" s="1"/>
  <c r="AF63" i="59" s="1"/>
  <c r="AD63" i="59" s="1"/>
  <c r="AC63" i="59" s="1"/>
  <c r="AQ13" i="32"/>
  <c r="AQ7" i="32"/>
  <c r="AS55" i="32" s="1"/>
  <c r="AF55" i="32" s="1"/>
  <c r="AD55" i="32" s="1"/>
  <c r="AC55" i="32" s="1"/>
  <c r="AQ23" i="32"/>
  <c r="AS23" i="32" s="1"/>
  <c r="AF23" i="32" s="1"/>
  <c r="AD23" i="32" s="1"/>
  <c r="AC23" i="32" s="1"/>
  <c r="AQ12" i="57"/>
  <c r="AS12" i="57" s="1"/>
  <c r="AF12" i="57" s="1"/>
  <c r="AD12" i="57" s="1"/>
  <c r="AC12" i="57" s="1"/>
  <c r="AQ16" i="57"/>
  <c r="AS16" i="57" s="1"/>
  <c r="AF16" i="57" s="1"/>
  <c r="AD16" i="57" s="1"/>
  <c r="AC16" i="57" s="1"/>
  <c r="AP4" i="41"/>
  <c r="AR28" i="41" s="1"/>
  <c r="AF28" i="41" s="1"/>
  <c r="AD28" i="41" s="1"/>
  <c r="AC28" i="41" s="1"/>
  <c r="AQ11" i="53"/>
  <c r="AS11" i="53" s="1"/>
  <c r="AF11" i="53" s="1"/>
  <c r="AD11" i="53" s="1"/>
  <c r="AC11" i="53" s="1"/>
  <c r="AP8" i="35"/>
  <c r="AR32" i="35" s="1"/>
  <c r="AF32" i="35" s="1"/>
  <c r="AD32" i="35" s="1"/>
  <c r="AC32" i="35" s="1"/>
  <c r="AP10" i="35"/>
  <c r="AR58" i="35" s="1"/>
  <c r="AF58" i="35" s="1"/>
  <c r="AD58" i="35" s="1"/>
  <c r="AC58" i="35" s="1"/>
  <c r="AP6" i="47"/>
  <c r="AR30" i="47" s="1"/>
  <c r="AF30" i="47" s="1"/>
  <c r="AD30" i="47" s="1"/>
  <c r="AC30" i="47" s="1"/>
  <c r="AP16" i="47"/>
  <c r="AR64" i="47" s="1"/>
  <c r="AF64" i="47" s="1"/>
  <c r="AD64" i="47" s="1"/>
  <c r="AC64" i="47" s="1"/>
  <c r="AP3" i="45"/>
  <c r="AR27" i="45" s="1"/>
  <c r="AF27" i="45" s="1"/>
  <c r="AD27" i="45" s="1"/>
  <c r="AC27" i="45" s="1"/>
  <c r="AP6" i="43"/>
  <c r="AR30" i="43" s="1"/>
  <c r="AF30" i="43" s="1"/>
  <c r="AD30" i="43" s="1"/>
  <c r="AC30" i="43" s="1"/>
  <c r="AP5" i="54"/>
  <c r="AR5" i="54" s="1"/>
  <c r="AF5" i="54" s="1"/>
  <c r="AD5" i="54" s="1"/>
  <c r="AC5" i="54" s="1"/>
  <c r="AP4" i="54"/>
  <c r="AR4" i="54" s="1"/>
  <c r="AF4" i="54" s="1"/>
  <c r="AD4" i="54" s="1"/>
  <c r="AC4" i="54" s="1"/>
  <c r="AQ7" i="49"/>
  <c r="AQ13" i="40"/>
  <c r="AQ5" i="40"/>
  <c r="AS53" i="40" s="1"/>
  <c r="AF53" i="40" s="1"/>
  <c r="AD53" i="40" s="1"/>
  <c r="AC53" i="40" s="1"/>
  <c r="AP2" i="30"/>
  <c r="AR2" i="30" s="1"/>
  <c r="AF2" i="30" s="1"/>
  <c r="AQ10" i="56"/>
  <c r="AQ15" i="56"/>
  <c r="AQ2" i="56"/>
  <c r="AS50" i="56" s="1"/>
  <c r="AF50" i="56" s="1"/>
  <c r="AD50" i="56" s="1"/>
  <c r="AC50" i="56" s="1"/>
  <c r="AP12" i="39"/>
  <c r="AR60" i="39" s="1"/>
  <c r="AF60" i="39" s="1"/>
  <c r="AD60" i="39" s="1"/>
  <c r="AC60" i="39" s="1"/>
  <c r="AP7" i="51"/>
  <c r="AR31" i="51" s="1"/>
  <c r="AF31" i="51" s="1"/>
  <c r="AD31" i="51" s="1"/>
  <c r="AC31" i="51" s="1"/>
  <c r="AP4" i="51"/>
  <c r="AR28" i="51" s="1"/>
  <c r="AF28" i="51" s="1"/>
  <c r="AD28" i="51" s="1"/>
  <c r="AC28" i="51" s="1"/>
  <c r="AP24" i="51"/>
  <c r="AP5" i="58"/>
  <c r="AR5" i="58" s="1"/>
  <c r="AF5" i="58" s="1"/>
  <c r="AD5" i="58" s="1"/>
  <c r="AC5" i="58" s="1"/>
  <c r="AP25" i="58"/>
  <c r="AP11" i="50"/>
  <c r="AR35" i="50" s="1"/>
  <c r="AF35" i="50" s="1"/>
  <c r="AD35" i="50" s="1"/>
  <c r="AC35" i="50" s="1"/>
  <c r="AP21" i="50"/>
  <c r="AP5" i="52"/>
  <c r="AR5" i="52" s="1"/>
  <c r="AF5" i="52" s="1"/>
  <c r="AD5" i="52" s="1"/>
  <c r="AC5" i="52" s="1"/>
  <c r="AP13" i="33"/>
  <c r="AR61" i="33" s="1"/>
  <c r="AF61" i="33" s="1"/>
  <c r="AD61" i="33" s="1"/>
  <c r="AC61" i="33" s="1"/>
  <c r="AP17" i="49"/>
  <c r="AR65" i="49" s="1"/>
  <c r="AF65" i="49" s="1"/>
  <c r="AD65" i="49" s="1"/>
  <c r="AC65" i="49" s="1"/>
  <c r="AP13" i="49"/>
  <c r="AR61" i="49" s="1"/>
  <c r="AF61" i="49" s="1"/>
  <c r="AD61" i="49" s="1"/>
  <c r="AC61" i="49" s="1"/>
  <c r="AP22" i="49"/>
  <c r="AP8" i="55"/>
  <c r="AR32" i="55" s="1"/>
  <c r="AF32" i="55" s="1"/>
  <c r="AD32" i="55" s="1"/>
  <c r="AC32" i="55" s="1"/>
  <c r="AP15" i="55"/>
  <c r="AR63" i="55" s="1"/>
  <c r="AF63" i="55" s="1"/>
  <c r="AD63" i="55" s="1"/>
  <c r="AC63" i="55" s="1"/>
  <c r="AQ2" i="37"/>
  <c r="AQ10" i="54"/>
  <c r="AQ8" i="48"/>
  <c r="AS56" i="48" s="1"/>
  <c r="AF56" i="48" s="1"/>
  <c r="AD56" i="48" s="1"/>
  <c r="AC56" i="48" s="1"/>
  <c r="AQ20" i="42"/>
  <c r="AS20" i="42" s="1"/>
  <c r="AF20" i="42" s="1"/>
  <c r="AD20" i="42" s="1"/>
  <c r="AC20" i="42" s="1"/>
  <c r="AQ13" i="46"/>
  <c r="A95" i="12"/>
  <c r="AP18" i="12"/>
  <c r="A90" i="12"/>
  <c r="BC90" i="12" s="1"/>
  <c r="D90" i="12"/>
  <c r="AQ2" i="12"/>
  <c r="AS50" i="12" s="1"/>
  <c r="AF50" i="12" s="1"/>
  <c r="AD50" i="12" s="1"/>
  <c r="AQ3" i="12"/>
  <c r="AS51" i="12" s="1"/>
  <c r="AF51" i="12" s="1"/>
  <c r="AD51" i="12" s="1"/>
  <c r="AC51" i="12" s="1"/>
  <c r="AQ9" i="12"/>
  <c r="AS57" i="12" s="1"/>
  <c r="AF57" i="12" s="1"/>
  <c r="AD57" i="12" s="1"/>
  <c r="AC57" i="12" s="1"/>
  <c r="AQ17" i="12"/>
  <c r="AQ8" i="12"/>
  <c r="AS56" i="12" s="1"/>
  <c r="AF56" i="12" s="1"/>
  <c r="AD56" i="12" s="1"/>
  <c r="AC56" i="12" s="1"/>
  <c r="AQ18" i="12"/>
  <c r="AS18" i="12" s="1"/>
  <c r="AF18" i="12" s="1"/>
  <c r="AD18" i="12" s="1"/>
  <c r="AP15" i="12"/>
  <c r="AR39" i="12" s="1"/>
  <c r="AF39" i="12" s="1"/>
  <c r="AD39" i="12" s="1"/>
  <c r="AC39" i="12" s="1"/>
  <c r="AP8" i="12"/>
  <c r="AR8" i="12" s="1"/>
  <c r="AF8" i="12" s="1"/>
  <c r="AD8" i="12" s="1"/>
  <c r="AC8" i="12" s="1"/>
  <c r="AQ24" i="12"/>
  <c r="AS24" i="12" s="1"/>
  <c r="AF24" i="12" s="1"/>
  <c r="AD24" i="12" s="1"/>
  <c r="AC24" i="12" s="1"/>
  <c r="AP5" i="12"/>
  <c r="AR5" i="12" s="1"/>
  <c r="AF5" i="12" s="1"/>
  <c r="AD5" i="12" s="1"/>
  <c r="AC5" i="12" s="1"/>
  <c r="AP11" i="12"/>
  <c r="AR35" i="12" s="1"/>
  <c r="AF35" i="12" s="1"/>
  <c r="AD35" i="12" s="1"/>
  <c r="AC35" i="12" s="1"/>
  <c r="D116" i="12"/>
  <c r="A116" i="12"/>
  <c r="AQ5" i="12"/>
  <c r="AS53" i="12" s="1"/>
  <c r="AF53" i="12" s="1"/>
  <c r="AD53" i="12" s="1"/>
  <c r="AC53" i="12" s="1"/>
  <c r="AQ25" i="12"/>
  <c r="AS25" i="12" s="1"/>
  <c r="AF25" i="12" s="1"/>
  <c r="AD25" i="12" s="1"/>
  <c r="AC25" i="12" s="1"/>
  <c r="AP19" i="12"/>
  <c r="AP13" i="12"/>
  <c r="AR37" i="12" s="1"/>
  <c r="AF37" i="12" s="1"/>
  <c r="AD37" i="12" s="1"/>
  <c r="AC37" i="12" s="1"/>
  <c r="A119" i="12"/>
  <c r="D119" i="12"/>
  <c r="AQ7" i="12"/>
  <c r="AS55" i="12" s="1"/>
  <c r="AF55" i="12" s="1"/>
  <c r="AD55" i="12" s="1"/>
  <c r="AC55" i="12" s="1"/>
  <c r="AP14" i="12"/>
  <c r="AR38" i="12" s="1"/>
  <c r="AF38" i="12" s="1"/>
  <c r="AD38" i="12" s="1"/>
  <c r="AC38" i="12" s="1"/>
  <c r="AP25" i="12"/>
  <c r="AQ20" i="12"/>
  <c r="AS20" i="12" s="1"/>
  <c r="AF20" i="12" s="1"/>
  <c r="AD20" i="12" s="1"/>
  <c r="AC20" i="12" s="1"/>
  <c r="AQ10" i="12"/>
  <c r="AP16" i="12"/>
  <c r="AR40" i="12" s="1"/>
  <c r="AF40" i="12" s="1"/>
  <c r="AD40" i="12" s="1"/>
  <c r="AC40" i="12" s="1"/>
  <c r="AP24" i="12"/>
  <c r="AQ9" i="28"/>
  <c r="AQ7" i="28"/>
  <c r="AQ5" i="28"/>
  <c r="AQ10" i="28"/>
  <c r="AS10" i="28" s="1"/>
  <c r="AF10" i="28" s="1"/>
  <c r="AD10" i="28" s="1"/>
  <c r="AC10" i="28" s="1"/>
  <c r="A120" i="28"/>
  <c r="D120" i="28"/>
  <c r="AP13" i="28"/>
  <c r="AR61" i="28" s="1"/>
  <c r="AF61" i="28" s="1"/>
  <c r="AD61" i="28" s="1"/>
  <c r="AC61" i="28" s="1"/>
  <c r="AQ18" i="28"/>
  <c r="AS42" i="28" s="1"/>
  <c r="AF42" i="28" s="1"/>
  <c r="AD42" i="28" s="1"/>
  <c r="AC42" i="28" s="1"/>
  <c r="AQ8" i="28"/>
  <c r="AQ6" i="28"/>
  <c r="AP23" i="28"/>
  <c r="AP12" i="28"/>
  <c r="AR60" i="28" s="1"/>
  <c r="AF60" i="28" s="1"/>
  <c r="AD60" i="28" s="1"/>
  <c r="AC60" i="28" s="1"/>
  <c r="AQ12" i="28"/>
  <c r="AS12" i="28" s="1"/>
  <c r="AF12" i="28" s="1"/>
  <c r="AD12" i="28" s="1"/>
  <c r="AC12" i="28" s="1"/>
  <c r="A110" i="28"/>
  <c r="D110" i="28"/>
  <c r="AP4" i="28"/>
  <c r="AR28" i="28" s="1"/>
  <c r="AF28" i="28" s="1"/>
  <c r="AD28" i="28" s="1"/>
  <c r="AC28" i="28" s="1"/>
  <c r="AQ25" i="28"/>
  <c r="AS49" i="28" s="1"/>
  <c r="AF49" i="28" s="1"/>
  <c r="AD49" i="28" s="1"/>
  <c r="AC49" i="28" s="1"/>
  <c r="AQ19" i="28"/>
  <c r="AS43" i="28" s="1"/>
  <c r="AF43" i="28" s="1"/>
  <c r="AD43" i="28" s="1"/>
  <c r="AC43" i="28" s="1"/>
  <c r="AQ21" i="28"/>
  <c r="AS45" i="28" s="1"/>
  <c r="AF45" i="28" s="1"/>
  <c r="AD45" i="28" s="1"/>
  <c r="AC45" i="28" s="1"/>
  <c r="A119" i="28"/>
  <c r="D119" i="28"/>
  <c r="AP21" i="28"/>
  <c r="AP25" i="28"/>
  <c r="AP9" i="28"/>
  <c r="AR33" i="28" s="1"/>
  <c r="AF33" i="28" s="1"/>
  <c r="AD33" i="28" s="1"/>
  <c r="AC33" i="28" s="1"/>
  <c r="AP11" i="28"/>
  <c r="AR59" i="28" s="1"/>
  <c r="AF59" i="28" s="1"/>
  <c r="AD59" i="28" s="1"/>
  <c r="AC59" i="28" s="1"/>
  <c r="AP24" i="28"/>
  <c r="AP10" i="28"/>
  <c r="AR58" i="28" s="1"/>
  <c r="AF58" i="28" s="1"/>
  <c r="AD58" i="28" s="1"/>
  <c r="AC58" i="28" s="1"/>
  <c r="AQ15" i="30"/>
  <c r="AQ14" i="30"/>
  <c r="AP19" i="30"/>
  <c r="AQ23" i="30"/>
  <c r="AS23" i="30" s="1"/>
  <c r="AF23" i="30" s="1"/>
  <c r="AD23" i="30" s="1"/>
  <c r="AC23" i="30" s="1"/>
  <c r="AP6" i="30"/>
  <c r="AR6" i="30" s="1"/>
  <c r="AF6" i="30" s="1"/>
  <c r="AD6" i="30" s="1"/>
  <c r="AC6" i="30" s="1"/>
  <c r="AP10" i="30"/>
  <c r="AR34" i="30" s="1"/>
  <c r="AF34" i="30" s="1"/>
  <c r="AD34" i="30" s="1"/>
  <c r="AC34" i="30" s="1"/>
  <c r="AP16" i="30"/>
  <c r="AR40" i="30" s="1"/>
  <c r="AF40" i="30" s="1"/>
  <c r="AD40" i="30" s="1"/>
  <c r="AC40" i="30" s="1"/>
  <c r="AQ13" i="30"/>
  <c r="AQ18" i="30"/>
  <c r="AS18" i="30" s="1"/>
  <c r="AF18" i="30" s="1"/>
  <c r="AD18" i="30" s="1"/>
  <c r="AC18" i="30" s="1"/>
  <c r="AQ4" i="30"/>
  <c r="AS52" i="30" s="1"/>
  <c r="AF52" i="30" s="1"/>
  <c r="AD52" i="30" s="1"/>
  <c r="AC52" i="30" s="1"/>
  <c r="AP21" i="30"/>
  <c r="AP17" i="30"/>
  <c r="AR41" i="30" s="1"/>
  <c r="AF41" i="30" s="1"/>
  <c r="AD41" i="30" s="1"/>
  <c r="AC41" i="30" s="1"/>
  <c r="AP24" i="30"/>
  <c r="AP22" i="30"/>
  <c r="AQ19" i="30"/>
  <c r="AS19" i="30" s="1"/>
  <c r="AF19" i="30" s="1"/>
  <c r="AD19" i="30" s="1"/>
  <c r="AC19" i="30" s="1"/>
  <c r="AQ12" i="30"/>
  <c r="AQ2" i="30"/>
  <c r="AS50" i="30" s="1"/>
  <c r="AF50" i="30" s="1"/>
  <c r="AD50" i="30" s="1"/>
  <c r="AC50" i="30" s="1"/>
  <c r="AQ25" i="30"/>
  <c r="AS25" i="30" s="1"/>
  <c r="AF25" i="30" s="1"/>
  <c r="AD25" i="30" s="1"/>
  <c r="AC25" i="30" s="1"/>
  <c r="D103" i="30"/>
  <c r="A103" i="30"/>
  <c r="AQ21" i="30"/>
  <c r="AS21" i="30" s="1"/>
  <c r="AF21" i="30" s="1"/>
  <c r="AD21" i="30" s="1"/>
  <c r="AC21" i="30" s="1"/>
  <c r="AQ5" i="30"/>
  <c r="AS53" i="30" s="1"/>
  <c r="AF53" i="30" s="1"/>
  <c r="AD53" i="30" s="1"/>
  <c r="AC53" i="30" s="1"/>
  <c r="AP20" i="30"/>
  <c r="AP5" i="30"/>
  <c r="AR5" i="30" s="1"/>
  <c r="AF5" i="30" s="1"/>
  <c r="AD5" i="30" s="1"/>
  <c r="AC5" i="30" s="1"/>
  <c r="AQ22" i="31"/>
  <c r="AS46" i="31" s="1"/>
  <c r="AF46" i="31" s="1"/>
  <c r="AD46" i="31" s="1"/>
  <c r="AC46" i="31" s="1"/>
  <c r="AQ5" i="31"/>
  <c r="AP24" i="31"/>
  <c r="AQ11" i="31"/>
  <c r="AS11" i="31" s="1"/>
  <c r="AF11" i="31" s="1"/>
  <c r="AD11" i="31" s="1"/>
  <c r="AC11" i="31" s="1"/>
  <c r="AQ3" i="31"/>
  <c r="AP21" i="31"/>
  <c r="AP4" i="31"/>
  <c r="AR28" i="31" s="1"/>
  <c r="AF28" i="31" s="1"/>
  <c r="AD28" i="31" s="1"/>
  <c r="AC28" i="31" s="1"/>
  <c r="AP3" i="31"/>
  <c r="AR27" i="31" s="1"/>
  <c r="AF27" i="31" s="1"/>
  <c r="AD27" i="31" s="1"/>
  <c r="AC27" i="31" s="1"/>
  <c r="AP22" i="31"/>
  <c r="AQ12" i="31"/>
  <c r="AS12" i="31" s="1"/>
  <c r="AF12" i="31" s="1"/>
  <c r="AD12" i="31" s="1"/>
  <c r="AC12" i="31" s="1"/>
  <c r="AQ4" i="31"/>
  <c r="AP2" i="31"/>
  <c r="AR26" i="31" s="1"/>
  <c r="AF26" i="31" s="1"/>
  <c r="AD26" i="31" s="1"/>
  <c r="AC26" i="31" s="1"/>
  <c r="AP8" i="31"/>
  <c r="AR32" i="31" s="1"/>
  <c r="AF32" i="31" s="1"/>
  <c r="AD32" i="31" s="1"/>
  <c r="AC32" i="31" s="1"/>
  <c r="AQ21" i="31"/>
  <c r="AS45" i="31" s="1"/>
  <c r="AF45" i="31" s="1"/>
  <c r="AD45" i="31" s="1"/>
  <c r="AC45" i="31" s="1"/>
  <c r="AP12" i="31"/>
  <c r="AR60" i="31" s="1"/>
  <c r="AF60" i="31" s="1"/>
  <c r="AD60" i="31" s="1"/>
  <c r="AC60" i="31" s="1"/>
  <c r="AQ15" i="31"/>
  <c r="AS15" i="31" s="1"/>
  <c r="AF15" i="31" s="1"/>
  <c r="AD15" i="31" s="1"/>
  <c r="AC15" i="31" s="1"/>
  <c r="AQ14" i="31"/>
  <c r="AS14" i="31" s="1"/>
  <c r="AF14" i="31" s="1"/>
  <c r="AD14" i="31" s="1"/>
  <c r="AC14" i="31" s="1"/>
  <c r="AP16" i="31"/>
  <c r="AR64" i="31" s="1"/>
  <c r="AF64" i="31" s="1"/>
  <c r="AD64" i="31" s="1"/>
  <c r="AC64" i="31" s="1"/>
  <c r="AP6" i="31"/>
  <c r="AR30" i="31" s="1"/>
  <c r="AF30" i="31" s="1"/>
  <c r="AD30" i="31" s="1"/>
  <c r="AC30" i="31" s="1"/>
  <c r="AQ8" i="31"/>
  <c r="AP9" i="31"/>
  <c r="AR33" i="31" s="1"/>
  <c r="AF33" i="31" s="1"/>
  <c r="AD33" i="31" s="1"/>
  <c r="AC33" i="31" s="1"/>
  <c r="AP10" i="31"/>
  <c r="AR58" i="31" s="1"/>
  <c r="AF58" i="31" s="1"/>
  <c r="AD58" i="31" s="1"/>
  <c r="AC58" i="31" s="1"/>
  <c r="AP19" i="31"/>
  <c r="AP21" i="32"/>
  <c r="AQ4" i="32"/>
  <c r="AS52" i="32" s="1"/>
  <c r="AF52" i="32" s="1"/>
  <c r="AD52" i="32" s="1"/>
  <c r="AC52" i="32" s="1"/>
  <c r="AQ18" i="32"/>
  <c r="AS18" i="32" s="1"/>
  <c r="AF18" i="32" s="1"/>
  <c r="AD18" i="32" s="1"/>
  <c r="AC18" i="32" s="1"/>
  <c r="AQ14" i="32"/>
  <c r="AQ17" i="32"/>
  <c r="AQ16" i="32"/>
  <c r="AP5" i="32"/>
  <c r="AR5" i="32" s="1"/>
  <c r="AF5" i="32" s="1"/>
  <c r="AD5" i="32" s="1"/>
  <c r="AC5" i="32" s="1"/>
  <c r="AP22" i="32"/>
  <c r="AP11" i="32"/>
  <c r="AR35" i="32" s="1"/>
  <c r="AF35" i="32" s="1"/>
  <c r="AD35" i="32" s="1"/>
  <c r="AC35" i="32" s="1"/>
  <c r="AQ12" i="32"/>
  <c r="AQ3" i="32"/>
  <c r="AS51" i="32" s="1"/>
  <c r="AF51" i="32" s="1"/>
  <c r="AD51" i="32" s="1"/>
  <c r="AC51" i="32" s="1"/>
  <c r="AP15" i="32"/>
  <c r="AR39" i="32" s="1"/>
  <c r="AF39" i="32" s="1"/>
  <c r="AD39" i="32" s="1"/>
  <c r="AC39" i="32" s="1"/>
  <c r="AQ15" i="32"/>
  <c r="AP12" i="32"/>
  <c r="AR36" i="32" s="1"/>
  <c r="AF36" i="32" s="1"/>
  <c r="AD36" i="32" s="1"/>
  <c r="AC36" i="32" s="1"/>
  <c r="AP23" i="32"/>
  <c r="AQ6" i="32"/>
  <c r="AS54" i="32" s="1"/>
  <c r="AF54" i="32" s="1"/>
  <c r="AD54" i="32" s="1"/>
  <c r="AC54" i="32" s="1"/>
  <c r="AP6" i="32"/>
  <c r="AR6" i="32" s="1"/>
  <c r="AF6" i="32" s="1"/>
  <c r="AD6" i="32" s="1"/>
  <c r="AC6" i="32" s="1"/>
  <c r="AP17" i="32"/>
  <c r="AR41" i="32" s="1"/>
  <c r="AF41" i="32" s="1"/>
  <c r="AD41" i="32" s="1"/>
  <c r="AC41" i="32" s="1"/>
  <c r="AP10" i="32"/>
  <c r="AR34" i="32" s="1"/>
  <c r="AF34" i="32" s="1"/>
  <c r="AD34" i="32" s="1"/>
  <c r="AC34" i="32" s="1"/>
  <c r="AP24" i="32"/>
  <c r="AQ8" i="32"/>
  <c r="AS56" i="32" s="1"/>
  <c r="AF56" i="32" s="1"/>
  <c r="AD56" i="32" s="1"/>
  <c r="AC56" i="32" s="1"/>
  <c r="AQ6" i="33"/>
  <c r="AQ14" i="33"/>
  <c r="AS14" i="33" s="1"/>
  <c r="AF14" i="33" s="1"/>
  <c r="AD14" i="33" s="1"/>
  <c r="AC14" i="33" s="1"/>
  <c r="AP14" i="33"/>
  <c r="AR62" i="33" s="1"/>
  <c r="AF62" i="33" s="1"/>
  <c r="AD62" i="33" s="1"/>
  <c r="AC62" i="33" s="1"/>
  <c r="A89" i="33"/>
  <c r="D89" i="33"/>
  <c r="AQ7" i="33"/>
  <c r="AQ5" i="33"/>
  <c r="AP15" i="33"/>
  <c r="AR63" i="33" s="1"/>
  <c r="AF63" i="33" s="1"/>
  <c r="AD63" i="33" s="1"/>
  <c r="AC63" i="33" s="1"/>
  <c r="AP8" i="33"/>
  <c r="AR32" i="33" s="1"/>
  <c r="AF32" i="33" s="1"/>
  <c r="AD32" i="33" s="1"/>
  <c r="AC32" i="33" s="1"/>
  <c r="AQ10" i="33"/>
  <c r="AS10" i="33" s="1"/>
  <c r="AF10" i="33" s="1"/>
  <c r="AD10" i="33" s="1"/>
  <c r="AC10" i="33" s="1"/>
  <c r="AQ17" i="33"/>
  <c r="AS17" i="33" s="1"/>
  <c r="AF17" i="33" s="1"/>
  <c r="AD17" i="33" s="1"/>
  <c r="AC17" i="33" s="1"/>
  <c r="AP20" i="33"/>
  <c r="AP17" i="33"/>
  <c r="AR65" i="33" s="1"/>
  <c r="AF65" i="33" s="1"/>
  <c r="AD65" i="33" s="1"/>
  <c r="AC65" i="33" s="1"/>
  <c r="AP3" i="33"/>
  <c r="AR27" i="33" s="1"/>
  <c r="AF27" i="33" s="1"/>
  <c r="AD27" i="33" s="1"/>
  <c r="AC27" i="33" s="1"/>
  <c r="AQ21" i="33"/>
  <c r="AS45" i="33" s="1"/>
  <c r="AF45" i="33" s="1"/>
  <c r="AD45" i="33" s="1"/>
  <c r="AC45" i="33" s="1"/>
  <c r="AQ19" i="33"/>
  <c r="AS43" i="33" s="1"/>
  <c r="AF43" i="33" s="1"/>
  <c r="AD43" i="33" s="1"/>
  <c r="AC43" i="33" s="1"/>
  <c r="AP2" i="33"/>
  <c r="AR26" i="33" s="1"/>
  <c r="AF26" i="33" s="1"/>
  <c r="AD26" i="33" s="1"/>
  <c r="AC26" i="33" s="1"/>
  <c r="AP16" i="33"/>
  <c r="AR64" i="33" s="1"/>
  <c r="AF64" i="33" s="1"/>
  <c r="AD64" i="33" s="1"/>
  <c r="AC64" i="33" s="1"/>
  <c r="D82" i="33"/>
  <c r="A82" i="33"/>
  <c r="AP12" i="33"/>
  <c r="AR60" i="33" s="1"/>
  <c r="AF60" i="33" s="1"/>
  <c r="AD60" i="33" s="1"/>
  <c r="AC60" i="33" s="1"/>
  <c r="AP6" i="33"/>
  <c r="AR30" i="33" s="1"/>
  <c r="AF30" i="33" s="1"/>
  <c r="AD30" i="33" s="1"/>
  <c r="AC30" i="33" s="1"/>
  <c r="AQ9" i="33"/>
  <c r="AQ25" i="33"/>
  <c r="AS49" i="33" s="1"/>
  <c r="AF49" i="33" s="1"/>
  <c r="AD49" i="33" s="1"/>
  <c r="AC49" i="33" s="1"/>
  <c r="AQ2" i="33"/>
  <c r="AP11" i="33"/>
  <c r="AR59" i="33" s="1"/>
  <c r="AF59" i="33" s="1"/>
  <c r="AD59" i="33" s="1"/>
  <c r="AC59" i="33" s="1"/>
  <c r="D119" i="33"/>
  <c r="AP3" i="34"/>
  <c r="AR3" i="34" s="1"/>
  <c r="AF3" i="34" s="1"/>
  <c r="AD3" i="34" s="1"/>
  <c r="AC3" i="34" s="1"/>
  <c r="AP7" i="34"/>
  <c r="AR7" i="34" s="1"/>
  <c r="AF7" i="34" s="1"/>
  <c r="AD7" i="34" s="1"/>
  <c r="AC7" i="34" s="1"/>
  <c r="AQ21" i="34"/>
  <c r="AS21" i="34" s="1"/>
  <c r="AF21" i="34" s="1"/>
  <c r="AD21" i="34" s="1"/>
  <c r="AC21" i="34" s="1"/>
  <c r="D70" i="34"/>
  <c r="A70" i="34"/>
  <c r="AP22" i="34"/>
  <c r="AP14" i="34"/>
  <c r="AR38" i="34" s="1"/>
  <c r="AF38" i="34" s="1"/>
  <c r="AD38" i="34" s="1"/>
  <c r="AC38" i="34" s="1"/>
  <c r="AP6" i="34"/>
  <c r="AR6" i="34" s="1"/>
  <c r="AF6" i="34" s="1"/>
  <c r="AD6" i="34" s="1"/>
  <c r="AC6" i="34" s="1"/>
  <c r="AQ9" i="34"/>
  <c r="AS57" i="34" s="1"/>
  <c r="AF57" i="34" s="1"/>
  <c r="AD57" i="34" s="1"/>
  <c r="AC57" i="34" s="1"/>
  <c r="AQ13" i="34"/>
  <c r="AP19" i="34"/>
  <c r="AQ15" i="34"/>
  <c r="AQ24" i="34"/>
  <c r="AS24" i="34" s="1"/>
  <c r="AF24" i="34" s="1"/>
  <c r="AD24" i="34" s="1"/>
  <c r="AC24" i="34" s="1"/>
  <c r="AQ4" i="34"/>
  <c r="AS52" i="34" s="1"/>
  <c r="AF52" i="34" s="1"/>
  <c r="AD52" i="34" s="1"/>
  <c r="AC52" i="34" s="1"/>
  <c r="AQ22" i="34"/>
  <c r="AS22" i="34" s="1"/>
  <c r="AF22" i="34" s="1"/>
  <c r="AD22" i="34" s="1"/>
  <c r="AC22" i="34" s="1"/>
  <c r="AQ20" i="34"/>
  <c r="AS20" i="34" s="1"/>
  <c r="AF20" i="34" s="1"/>
  <c r="AD20" i="34" s="1"/>
  <c r="AC20" i="34" s="1"/>
  <c r="AQ18" i="34"/>
  <c r="AS18" i="34" s="1"/>
  <c r="AF18" i="34" s="1"/>
  <c r="AD18" i="34" s="1"/>
  <c r="AC18" i="34" s="1"/>
  <c r="AP20" i="34"/>
  <c r="AP9" i="34"/>
  <c r="AR9" i="34" s="1"/>
  <c r="AF9" i="34" s="1"/>
  <c r="AD9" i="34" s="1"/>
  <c r="AC9" i="34" s="1"/>
  <c r="AP13" i="34"/>
  <c r="AR37" i="34" s="1"/>
  <c r="AF37" i="34" s="1"/>
  <c r="AD37" i="34" s="1"/>
  <c r="AC37" i="34" s="1"/>
  <c r="AQ6" i="34"/>
  <c r="AS54" i="34" s="1"/>
  <c r="AF54" i="34" s="1"/>
  <c r="AD54" i="34" s="1"/>
  <c r="AC54" i="34" s="1"/>
  <c r="AQ25" i="34"/>
  <c r="AS25" i="34" s="1"/>
  <c r="AF25" i="34" s="1"/>
  <c r="AD25" i="34" s="1"/>
  <c r="AC25" i="34" s="1"/>
  <c r="AP4" i="34"/>
  <c r="AR4" i="34" s="1"/>
  <c r="AF4" i="34" s="1"/>
  <c r="AD4" i="34" s="1"/>
  <c r="AC4" i="34" s="1"/>
  <c r="AP12" i="34"/>
  <c r="AR36" i="34" s="1"/>
  <c r="AF36" i="34" s="1"/>
  <c r="AD36" i="34" s="1"/>
  <c r="AC36" i="34" s="1"/>
  <c r="AP10" i="34"/>
  <c r="AR34" i="34" s="1"/>
  <c r="AF34" i="34" s="1"/>
  <c r="AD34" i="34" s="1"/>
  <c r="AC34" i="34" s="1"/>
  <c r="AQ23" i="34"/>
  <c r="AS23" i="34" s="1"/>
  <c r="AF23" i="34" s="1"/>
  <c r="AD23" i="34" s="1"/>
  <c r="AC23" i="34" s="1"/>
  <c r="A108" i="34"/>
  <c r="D108" i="34"/>
  <c r="AP16" i="34"/>
  <c r="AR40" i="34" s="1"/>
  <c r="AF40" i="34" s="1"/>
  <c r="AD40" i="34" s="1"/>
  <c r="AC40" i="34" s="1"/>
  <c r="AQ23" i="35"/>
  <c r="AS47" i="35" s="1"/>
  <c r="AF47" i="35" s="1"/>
  <c r="AD47" i="35" s="1"/>
  <c r="AC47" i="35" s="1"/>
  <c r="AQ10" i="35"/>
  <c r="AS10" i="35" s="1"/>
  <c r="AF10" i="35" s="1"/>
  <c r="AD10" i="35" s="1"/>
  <c r="AC10" i="35" s="1"/>
  <c r="AQ5" i="35"/>
  <c r="AP21" i="35"/>
  <c r="AP17" i="35"/>
  <c r="AR65" i="35" s="1"/>
  <c r="AF65" i="35" s="1"/>
  <c r="AD65" i="35" s="1"/>
  <c r="AC65" i="35" s="1"/>
  <c r="AP7" i="35"/>
  <c r="AR31" i="35" s="1"/>
  <c r="AF31" i="35" s="1"/>
  <c r="AD31" i="35" s="1"/>
  <c r="AC31" i="35" s="1"/>
  <c r="AP16" i="35"/>
  <c r="AR64" i="35" s="1"/>
  <c r="AF64" i="35" s="1"/>
  <c r="AD64" i="35" s="1"/>
  <c r="AC64" i="35" s="1"/>
  <c r="AQ16" i="35"/>
  <c r="AS16" i="35" s="1"/>
  <c r="AF16" i="35" s="1"/>
  <c r="AD16" i="35" s="1"/>
  <c r="AC16" i="35" s="1"/>
  <c r="AQ7" i="35"/>
  <c r="AQ19" i="35"/>
  <c r="AS43" i="35" s="1"/>
  <c r="AF43" i="35" s="1"/>
  <c r="AD43" i="35" s="1"/>
  <c r="AC43" i="35" s="1"/>
  <c r="AP13" i="35"/>
  <c r="AR61" i="35" s="1"/>
  <c r="AF61" i="35" s="1"/>
  <c r="AD61" i="35" s="1"/>
  <c r="AC61" i="35" s="1"/>
  <c r="AP23" i="35"/>
  <c r="AQ17" i="35"/>
  <c r="AS17" i="35" s="1"/>
  <c r="AF17" i="35" s="1"/>
  <c r="AD17" i="35" s="1"/>
  <c r="AC17" i="35" s="1"/>
  <c r="AQ18" i="35"/>
  <c r="AS42" i="35" s="1"/>
  <c r="AF42" i="35" s="1"/>
  <c r="AD42" i="35" s="1"/>
  <c r="AC42" i="35" s="1"/>
  <c r="AP4" i="35"/>
  <c r="AR28" i="35" s="1"/>
  <c r="AF28" i="35" s="1"/>
  <c r="AD28" i="35" s="1"/>
  <c r="AC28" i="35" s="1"/>
  <c r="AQ8" i="35"/>
  <c r="AP9" i="35"/>
  <c r="AR33" i="35" s="1"/>
  <c r="AF33" i="35" s="1"/>
  <c r="AD33" i="35" s="1"/>
  <c r="AC33" i="35" s="1"/>
  <c r="AQ9" i="35"/>
  <c r="AP14" i="35"/>
  <c r="AR62" i="35" s="1"/>
  <c r="AF62" i="35" s="1"/>
  <c r="AD62" i="35" s="1"/>
  <c r="AC62" i="35" s="1"/>
  <c r="AP5" i="35"/>
  <c r="AR29" i="35" s="1"/>
  <c r="AF29" i="35" s="1"/>
  <c r="AD29" i="35" s="1"/>
  <c r="AC29" i="35" s="1"/>
  <c r="AP19" i="35"/>
  <c r="AP15" i="35"/>
  <c r="AR63" i="35" s="1"/>
  <c r="AF63" i="35" s="1"/>
  <c r="AD63" i="35" s="1"/>
  <c r="AC63" i="35" s="1"/>
  <c r="AP8" i="36"/>
  <c r="AR8" i="36" s="1"/>
  <c r="AF8" i="36" s="1"/>
  <c r="AD8" i="36" s="1"/>
  <c r="AC8" i="36" s="1"/>
  <c r="AQ5" i="36"/>
  <c r="AS53" i="36" s="1"/>
  <c r="AF53" i="36" s="1"/>
  <c r="AD53" i="36" s="1"/>
  <c r="AC53" i="36" s="1"/>
  <c r="AQ9" i="36"/>
  <c r="AS57" i="36" s="1"/>
  <c r="AF57" i="36" s="1"/>
  <c r="AD57" i="36" s="1"/>
  <c r="AC57" i="36" s="1"/>
  <c r="AQ19" i="36"/>
  <c r="AS19" i="36" s="1"/>
  <c r="AF19" i="36" s="1"/>
  <c r="AD19" i="36" s="1"/>
  <c r="AC19" i="36" s="1"/>
  <c r="AQ24" i="36"/>
  <c r="AS24" i="36" s="1"/>
  <c r="AF24" i="36" s="1"/>
  <c r="AD24" i="36" s="1"/>
  <c r="AC24" i="36" s="1"/>
  <c r="AP16" i="36"/>
  <c r="AR40" i="36" s="1"/>
  <c r="AF40" i="36" s="1"/>
  <c r="AD40" i="36" s="1"/>
  <c r="AC40" i="36" s="1"/>
  <c r="AP23" i="36"/>
  <c r="AQ22" i="36"/>
  <c r="AS22" i="36" s="1"/>
  <c r="AF22" i="36" s="1"/>
  <c r="AD22" i="36" s="1"/>
  <c r="AC22" i="36" s="1"/>
  <c r="AQ20" i="36"/>
  <c r="AS20" i="36" s="1"/>
  <c r="AF20" i="36" s="1"/>
  <c r="AD20" i="36" s="1"/>
  <c r="AC20" i="36" s="1"/>
  <c r="AP2" i="36"/>
  <c r="AR2" i="36" s="1"/>
  <c r="AF2" i="36" s="1"/>
  <c r="AQ10" i="36"/>
  <c r="AP9" i="36"/>
  <c r="AR9" i="36" s="1"/>
  <c r="AF9" i="36" s="1"/>
  <c r="AD9" i="36" s="1"/>
  <c r="AC9" i="36" s="1"/>
  <c r="AP13" i="36"/>
  <c r="AR37" i="36" s="1"/>
  <c r="AF37" i="36" s="1"/>
  <c r="AD37" i="36" s="1"/>
  <c r="AC37" i="36" s="1"/>
  <c r="AP14" i="36"/>
  <c r="AR38" i="36" s="1"/>
  <c r="AF38" i="36" s="1"/>
  <c r="AD38" i="36" s="1"/>
  <c r="AC38" i="36" s="1"/>
  <c r="AQ12" i="36"/>
  <c r="AQ3" i="36"/>
  <c r="AS51" i="36" s="1"/>
  <c r="AF51" i="36" s="1"/>
  <c r="AD51" i="36" s="1"/>
  <c r="AC51" i="36" s="1"/>
  <c r="AQ18" i="36"/>
  <c r="AS18" i="36" s="1"/>
  <c r="AF18" i="36" s="1"/>
  <c r="AD18" i="36" s="1"/>
  <c r="AC18" i="36" s="1"/>
  <c r="AQ11" i="36"/>
  <c r="A116" i="36"/>
  <c r="D116" i="36"/>
  <c r="D96" i="36"/>
  <c r="A96" i="36"/>
  <c r="AP12" i="36"/>
  <c r="AR36" i="36" s="1"/>
  <c r="AF36" i="36" s="1"/>
  <c r="AD36" i="36" s="1"/>
  <c r="AC36" i="36" s="1"/>
  <c r="AP15" i="36"/>
  <c r="AR39" i="36" s="1"/>
  <c r="AF39" i="36" s="1"/>
  <c r="AD39" i="36" s="1"/>
  <c r="AC39" i="36" s="1"/>
  <c r="AQ7" i="36"/>
  <c r="AS55" i="36" s="1"/>
  <c r="AF55" i="36" s="1"/>
  <c r="AD55" i="36" s="1"/>
  <c r="AC55" i="36" s="1"/>
  <c r="AQ15" i="36"/>
  <c r="AP2" i="37"/>
  <c r="AR26" i="37" s="1"/>
  <c r="AF26" i="37" s="1"/>
  <c r="AD26" i="37" s="1"/>
  <c r="AC26" i="37" s="1"/>
  <c r="AP25" i="37"/>
  <c r="AP15" i="37"/>
  <c r="AR63" i="37" s="1"/>
  <c r="AF63" i="37" s="1"/>
  <c r="AD63" i="37" s="1"/>
  <c r="AC63" i="37" s="1"/>
  <c r="AQ18" i="37"/>
  <c r="AS42" i="37" s="1"/>
  <c r="AF42" i="37" s="1"/>
  <c r="AD42" i="37" s="1"/>
  <c r="AC42" i="37" s="1"/>
  <c r="AQ22" i="37"/>
  <c r="AS46" i="37" s="1"/>
  <c r="AF46" i="37" s="1"/>
  <c r="AD46" i="37" s="1"/>
  <c r="AC46" i="37" s="1"/>
  <c r="AQ12" i="37"/>
  <c r="AS12" i="37" s="1"/>
  <c r="AF12" i="37" s="1"/>
  <c r="AD12" i="37" s="1"/>
  <c r="AC12" i="37" s="1"/>
  <c r="AQ9" i="37"/>
  <c r="A87" i="37"/>
  <c r="D87" i="37"/>
  <c r="AP19" i="37"/>
  <c r="AP11" i="37"/>
  <c r="AR59" i="37" s="1"/>
  <c r="AF59" i="37" s="1"/>
  <c r="AD59" i="37" s="1"/>
  <c r="AC59" i="37" s="1"/>
  <c r="AQ15" i="37"/>
  <c r="AS15" i="37" s="1"/>
  <c r="AF15" i="37" s="1"/>
  <c r="AD15" i="37" s="1"/>
  <c r="AC15" i="37" s="1"/>
  <c r="AP22" i="37"/>
  <c r="AQ17" i="37"/>
  <c r="AS17" i="37" s="1"/>
  <c r="AF17" i="37" s="1"/>
  <c r="AD17" i="37" s="1"/>
  <c r="AC17" i="37" s="1"/>
  <c r="AQ14" i="37"/>
  <c r="AS14" i="37" s="1"/>
  <c r="AF14" i="37" s="1"/>
  <c r="AD14" i="37" s="1"/>
  <c r="AC14" i="37" s="1"/>
  <c r="AQ11" i="37"/>
  <c r="AS11" i="37" s="1"/>
  <c r="AF11" i="37" s="1"/>
  <c r="AD11" i="37" s="1"/>
  <c r="AC11" i="37" s="1"/>
  <c r="AQ20" i="37"/>
  <c r="AS44" i="37" s="1"/>
  <c r="AF44" i="37" s="1"/>
  <c r="AD44" i="37" s="1"/>
  <c r="AC44" i="37" s="1"/>
  <c r="AP17" i="37"/>
  <c r="AR65" i="37" s="1"/>
  <c r="AF65" i="37" s="1"/>
  <c r="AD65" i="37" s="1"/>
  <c r="AC65" i="37" s="1"/>
  <c r="AP13" i="37"/>
  <c r="AR61" i="37" s="1"/>
  <c r="AF61" i="37" s="1"/>
  <c r="AD61" i="37" s="1"/>
  <c r="AC61" i="37" s="1"/>
  <c r="D113" i="37"/>
  <c r="A113" i="37"/>
  <c r="A110" i="37"/>
  <c r="D110" i="37"/>
  <c r="AP8" i="37"/>
  <c r="AR32" i="37" s="1"/>
  <c r="AF32" i="37" s="1"/>
  <c r="AD32" i="37" s="1"/>
  <c r="AC32" i="37" s="1"/>
  <c r="AQ25" i="37"/>
  <c r="AS49" i="37" s="1"/>
  <c r="AF49" i="37" s="1"/>
  <c r="AD49" i="37" s="1"/>
  <c r="AC49" i="37" s="1"/>
  <c r="AP24" i="37"/>
  <c r="AP7" i="37"/>
  <c r="AR31" i="37" s="1"/>
  <c r="AF31" i="37" s="1"/>
  <c r="AD31" i="37" s="1"/>
  <c r="AC31" i="37" s="1"/>
  <c r="A77" i="37"/>
  <c r="D77" i="37"/>
  <c r="A81" i="37"/>
  <c r="D81" i="37"/>
  <c r="AQ18" i="38"/>
  <c r="AS18" i="38" s="1"/>
  <c r="AF18" i="38" s="1"/>
  <c r="AD18" i="38" s="1"/>
  <c r="AC18" i="38" s="1"/>
  <c r="AQ4" i="38"/>
  <c r="AS52" i="38" s="1"/>
  <c r="AF52" i="38" s="1"/>
  <c r="AD52" i="38" s="1"/>
  <c r="AC52" i="38" s="1"/>
  <c r="AP3" i="38"/>
  <c r="AR3" i="38" s="1"/>
  <c r="AF3" i="38" s="1"/>
  <c r="AD3" i="38" s="1"/>
  <c r="AC3" i="38" s="1"/>
  <c r="AP21" i="38"/>
  <c r="AQ20" i="38"/>
  <c r="AS20" i="38" s="1"/>
  <c r="AF20" i="38" s="1"/>
  <c r="AD20" i="38" s="1"/>
  <c r="AC20" i="38" s="1"/>
  <c r="AQ19" i="38"/>
  <c r="AS19" i="38" s="1"/>
  <c r="AF19" i="38" s="1"/>
  <c r="AD19" i="38" s="1"/>
  <c r="AC19" i="38" s="1"/>
  <c r="AQ5" i="38"/>
  <c r="AS53" i="38" s="1"/>
  <c r="AF53" i="38" s="1"/>
  <c r="AD53" i="38" s="1"/>
  <c r="AC53" i="38" s="1"/>
  <c r="AP7" i="38"/>
  <c r="AR7" i="38" s="1"/>
  <c r="AF7" i="38" s="1"/>
  <c r="AD7" i="38" s="1"/>
  <c r="AC7" i="38" s="1"/>
  <c r="AP10" i="38"/>
  <c r="AR34" i="38" s="1"/>
  <c r="AF34" i="38" s="1"/>
  <c r="AD34" i="38" s="1"/>
  <c r="AC34" i="38" s="1"/>
  <c r="AQ8" i="38"/>
  <c r="AS56" i="38" s="1"/>
  <c r="AF56" i="38" s="1"/>
  <c r="AD56" i="38" s="1"/>
  <c r="AC56" i="38" s="1"/>
  <c r="AQ11" i="38"/>
  <c r="AQ7" i="38"/>
  <c r="AS55" i="38" s="1"/>
  <c r="AF55" i="38" s="1"/>
  <c r="AD55" i="38" s="1"/>
  <c r="AC55" i="38" s="1"/>
  <c r="AP4" i="38"/>
  <c r="AR4" i="38" s="1"/>
  <c r="AF4" i="38" s="1"/>
  <c r="AD4" i="38" s="1"/>
  <c r="AC4" i="38" s="1"/>
  <c r="AP16" i="38"/>
  <c r="AR40" i="38" s="1"/>
  <c r="AF40" i="38" s="1"/>
  <c r="AD40" i="38" s="1"/>
  <c r="AC40" i="38" s="1"/>
  <c r="AP20" i="38"/>
  <c r="AP11" i="38"/>
  <c r="AR35" i="38" s="1"/>
  <c r="AF35" i="38" s="1"/>
  <c r="AD35" i="38" s="1"/>
  <c r="AC35" i="38" s="1"/>
  <c r="AQ15" i="38"/>
  <c r="AQ14" i="38"/>
  <c r="AP6" i="38"/>
  <c r="AR6" i="38" s="1"/>
  <c r="AF6" i="38" s="1"/>
  <c r="AD6" i="38" s="1"/>
  <c r="AC6" i="38" s="1"/>
  <c r="AP18" i="38"/>
  <c r="AP23" i="38"/>
  <c r="AQ16" i="38"/>
  <c r="AQ10" i="38"/>
  <c r="AQ17" i="38"/>
  <c r="AQ9" i="38"/>
  <c r="AS57" i="38" s="1"/>
  <c r="AF57" i="38" s="1"/>
  <c r="AD57" i="38" s="1"/>
  <c r="AC57" i="38" s="1"/>
  <c r="AQ23" i="39"/>
  <c r="AS47" i="39" s="1"/>
  <c r="AF47" i="39" s="1"/>
  <c r="AD47" i="39" s="1"/>
  <c r="AC47" i="39" s="1"/>
  <c r="AQ3" i="39"/>
  <c r="AQ10" i="39"/>
  <c r="AS10" i="39" s="1"/>
  <c r="AF10" i="39" s="1"/>
  <c r="AD10" i="39" s="1"/>
  <c r="AC10" i="39" s="1"/>
  <c r="AP15" i="39"/>
  <c r="AR63" i="39" s="1"/>
  <c r="AF63" i="39" s="1"/>
  <c r="AD63" i="39" s="1"/>
  <c r="AC63" i="39" s="1"/>
  <c r="AQ2" i="39"/>
  <c r="AP23" i="39"/>
  <c r="AP9" i="39"/>
  <c r="AR33" i="39" s="1"/>
  <c r="AF33" i="39" s="1"/>
  <c r="AD33" i="39" s="1"/>
  <c r="AC33" i="39" s="1"/>
  <c r="AQ11" i="39"/>
  <c r="AS11" i="39" s="1"/>
  <c r="AF11" i="39" s="1"/>
  <c r="AD11" i="39" s="1"/>
  <c r="AC11" i="39" s="1"/>
  <c r="AP8" i="39"/>
  <c r="AR32" i="39" s="1"/>
  <c r="AF32" i="39" s="1"/>
  <c r="AD32" i="39" s="1"/>
  <c r="AC32" i="39" s="1"/>
  <c r="AP18" i="39"/>
  <c r="AQ4" i="39"/>
  <c r="AQ21" i="39"/>
  <c r="AS45" i="39" s="1"/>
  <c r="AF45" i="39" s="1"/>
  <c r="AD45" i="39" s="1"/>
  <c r="AC45" i="39" s="1"/>
  <c r="AQ16" i="39"/>
  <c r="AS16" i="39" s="1"/>
  <c r="AF16" i="39" s="1"/>
  <c r="AD16" i="39" s="1"/>
  <c r="AC16" i="39" s="1"/>
  <c r="AQ17" i="39"/>
  <c r="AS17" i="39" s="1"/>
  <c r="AF17" i="39" s="1"/>
  <c r="AD17" i="39" s="1"/>
  <c r="AC17" i="39" s="1"/>
  <c r="AP7" i="39"/>
  <c r="AR31" i="39" s="1"/>
  <c r="AF31" i="39" s="1"/>
  <c r="AD31" i="39" s="1"/>
  <c r="AC31" i="39" s="1"/>
  <c r="AP6" i="39"/>
  <c r="AR30" i="39" s="1"/>
  <c r="AF30" i="39" s="1"/>
  <c r="AD30" i="39" s="1"/>
  <c r="AC30" i="39" s="1"/>
  <c r="AP17" i="39"/>
  <c r="AR65" i="39" s="1"/>
  <c r="AF65" i="39" s="1"/>
  <c r="AD65" i="39" s="1"/>
  <c r="AC65" i="39" s="1"/>
  <c r="AQ13" i="39"/>
  <c r="AS13" i="39" s="1"/>
  <c r="AF13" i="39" s="1"/>
  <c r="AD13" i="39" s="1"/>
  <c r="AC13" i="39" s="1"/>
  <c r="AP14" i="39"/>
  <c r="AR62" i="39" s="1"/>
  <c r="AF62" i="39" s="1"/>
  <c r="AD62" i="39" s="1"/>
  <c r="AC62" i="39" s="1"/>
  <c r="AQ22" i="39"/>
  <c r="AS46" i="39" s="1"/>
  <c r="AF46" i="39" s="1"/>
  <c r="AD46" i="39" s="1"/>
  <c r="AC46" i="39" s="1"/>
  <c r="AP2" i="39"/>
  <c r="AR26" i="39" s="1"/>
  <c r="AF26" i="39" s="1"/>
  <c r="AD26" i="39" s="1"/>
  <c r="AC26" i="39" s="1"/>
  <c r="AP21" i="39"/>
  <c r="AP17" i="40"/>
  <c r="AR41" i="40" s="1"/>
  <c r="AF41" i="40" s="1"/>
  <c r="AD41" i="40" s="1"/>
  <c r="AC41" i="40" s="1"/>
  <c r="AP18" i="40"/>
  <c r="AP19" i="40"/>
  <c r="AP12" i="40"/>
  <c r="AR36" i="40" s="1"/>
  <c r="AF36" i="40" s="1"/>
  <c r="AD36" i="40" s="1"/>
  <c r="AC36" i="40" s="1"/>
  <c r="AQ17" i="40"/>
  <c r="AQ21" i="40"/>
  <c r="AS21" i="40" s="1"/>
  <c r="AF21" i="40" s="1"/>
  <c r="AD21" i="40" s="1"/>
  <c r="AC21" i="40" s="1"/>
  <c r="AP16" i="40"/>
  <c r="AR40" i="40" s="1"/>
  <c r="AF40" i="40" s="1"/>
  <c r="AD40" i="40" s="1"/>
  <c r="AC40" i="40" s="1"/>
  <c r="AP7" i="40"/>
  <c r="AR7" i="40" s="1"/>
  <c r="AF7" i="40" s="1"/>
  <c r="AD7" i="40" s="1"/>
  <c r="AC7" i="40" s="1"/>
  <c r="AQ16" i="40"/>
  <c r="AP5" i="40"/>
  <c r="AR5" i="40" s="1"/>
  <c r="AF5" i="40" s="1"/>
  <c r="AD5" i="40" s="1"/>
  <c r="AC5" i="40" s="1"/>
  <c r="AQ4" i="40"/>
  <c r="AS52" i="40" s="1"/>
  <c r="AF52" i="40" s="1"/>
  <c r="AD52" i="40" s="1"/>
  <c r="AC52" i="40" s="1"/>
  <c r="AQ6" i="40"/>
  <c r="AS54" i="40" s="1"/>
  <c r="AF54" i="40" s="1"/>
  <c r="AD54" i="40" s="1"/>
  <c r="AC54" i="40" s="1"/>
  <c r="AP10" i="40"/>
  <c r="AR34" i="40" s="1"/>
  <c r="AF34" i="40" s="1"/>
  <c r="AD34" i="40" s="1"/>
  <c r="AC34" i="40" s="1"/>
  <c r="AP6" i="40"/>
  <c r="AR6" i="40" s="1"/>
  <c r="AF6" i="40" s="1"/>
  <c r="AD6" i="40" s="1"/>
  <c r="AC6" i="40" s="1"/>
  <c r="AQ25" i="40"/>
  <c r="AS25" i="40" s="1"/>
  <c r="AF25" i="40" s="1"/>
  <c r="AD25" i="40" s="1"/>
  <c r="AC25" i="40" s="1"/>
  <c r="AQ9" i="40"/>
  <c r="AS57" i="40" s="1"/>
  <c r="AF57" i="40" s="1"/>
  <c r="AD57" i="40" s="1"/>
  <c r="AC57" i="40" s="1"/>
  <c r="AP24" i="40"/>
  <c r="AP11" i="40"/>
  <c r="AR35" i="40" s="1"/>
  <c r="AF35" i="40" s="1"/>
  <c r="AD35" i="40" s="1"/>
  <c r="AC35" i="40" s="1"/>
  <c r="AQ24" i="40"/>
  <c r="AS24" i="40" s="1"/>
  <c r="AF24" i="40" s="1"/>
  <c r="AD24" i="40" s="1"/>
  <c r="AC24" i="40" s="1"/>
  <c r="AQ11" i="40"/>
  <c r="AQ10" i="40"/>
  <c r="AQ25" i="41"/>
  <c r="AS49" i="41" s="1"/>
  <c r="AF49" i="41" s="1"/>
  <c r="AD49" i="41" s="1"/>
  <c r="AC49" i="41" s="1"/>
  <c r="AP21" i="41"/>
  <c r="AP6" i="41"/>
  <c r="AR30" i="41" s="1"/>
  <c r="AF30" i="41" s="1"/>
  <c r="AD30" i="41" s="1"/>
  <c r="AC30" i="41" s="1"/>
  <c r="AQ18" i="41"/>
  <c r="AS42" i="41" s="1"/>
  <c r="AF42" i="41" s="1"/>
  <c r="AD42" i="41" s="1"/>
  <c r="AC42" i="41" s="1"/>
  <c r="AQ19" i="41"/>
  <c r="AS43" i="41" s="1"/>
  <c r="AF43" i="41" s="1"/>
  <c r="AD43" i="41" s="1"/>
  <c r="AC43" i="41" s="1"/>
  <c r="AP2" i="41"/>
  <c r="AR26" i="41" s="1"/>
  <c r="AF26" i="41" s="1"/>
  <c r="AD26" i="41" s="1"/>
  <c r="AC26" i="41" s="1"/>
  <c r="AP9" i="41"/>
  <c r="AR33" i="41" s="1"/>
  <c r="AF33" i="41" s="1"/>
  <c r="AD33" i="41" s="1"/>
  <c r="AC33" i="41" s="1"/>
  <c r="AP10" i="41"/>
  <c r="AR58" i="41" s="1"/>
  <c r="AF58" i="41" s="1"/>
  <c r="AD58" i="41" s="1"/>
  <c r="AC58" i="41" s="1"/>
  <c r="AQ9" i="41"/>
  <c r="AP16" i="41"/>
  <c r="AR64" i="41" s="1"/>
  <c r="AF64" i="41" s="1"/>
  <c r="AD64" i="41" s="1"/>
  <c r="AC64" i="41" s="1"/>
  <c r="AP13" i="41"/>
  <c r="AR61" i="41" s="1"/>
  <c r="AF61" i="41" s="1"/>
  <c r="AD61" i="41" s="1"/>
  <c r="AC61" i="41" s="1"/>
  <c r="AQ14" i="41"/>
  <c r="AS14" i="41" s="1"/>
  <c r="AF14" i="41" s="1"/>
  <c r="AD14" i="41" s="1"/>
  <c r="AC14" i="41" s="1"/>
  <c r="AQ3" i="41"/>
  <c r="AQ13" i="41"/>
  <c r="AS13" i="41" s="1"/>
  <c r="AF13" i="41" s="1"/>
  <c r="AD13" i="41" s="1"/>
  <c r="AC13" i="41" s="1"/>
  <c r="AQ20" i="41"/>
  <c r="AS44" i="41" s="1"/>
  <c r="AF44" i="41" s="1"/>
  <c r="AD44" i="41" s="1"/>
  <c r="AC44" i="41" s="1"/>
  <c r="AQ24" i="41"/>
  <c r="AS48" i="41" s="1"/>
  <c r="AF48" i="41" s="1"/>
  <c r="AD48" i="41" s="1"/>
  <c r="AC48" i="41" s="1"/>
  <c r="AP18" i="41"/>
  <c r="AQ5" i="41"/>
  <c r="AP20" i="41"/>
  <c r="AP5" i="41"/>
  <c r="AR29" i="41" s="1"/>
  <c r="AF29" i="41" s="1"/>
  <c r="AD29" i="41" s="1"/>
  <c r="AC29" i="41" s="1"/>
  <c r="D75" i="41"/>
  <c r="A75" i="41"/>
  <c r="AQ24" i="42"/>
  <c r="AS24" i="42" s="1"/>
  <c r="AF24" i="42" s="1"/>
  <c r="AD24" i="42" s="1"/>
  <c r="AC24" i="42" s="1"/>
  <c r="AP15" i="42"/>
  <c r="AR39" i="42" s="1"/>
  <c r="AF39" i="42" s="1"/>
  <c r="AD39" i="42" s="1"/>
  <c r="AC39" i="42" s="1"/>
  <c r="AP6" i="42"/>
  <c r="AR6" i="42" s="1"/>
  <c r="AF6" i="42" s="1"/>
  <c r="AD6" i="42" s="1"/>
  <c r="AC6" i="42" s="1"/>
  <c r="AQ4" i="42"/>
  <c r="AS52" i="42" s="1"/>
  <c r="AF52" i="42" s="1"/>
  <c r="AD52" i="42" s="1"/>
  <c r="AC52" i="42" s="1"/>
  <c r="AP2" i="42"/>
  <c r="AR2" i="42" s="1"/>
  <c r="AF2" i="42" s="1"/>
  <c r="AQ16" i="42"/>
  <c r="AQ15" i="42"/>
  <c r="AP13" i="42"/>
  <c r="AR37" i="42" s="1"/>
  <c r="AF37" i="42" s="1"/>
  <c r="AD37" i="42" s="1"/>
  <c r="AC37" i="42" s="1"/>
  <c r="AQ10" i="42"/>
  <c r="AP5" i="42"/>
  <c r="AR5" i="42" s="1"/>
  <c r="AF5" i="42" s="1"/>
  <c r="AD5" i="42" s="1"/>
  <c r="AC5" i="42" s="1"/>
  <c r="AQ5" i="42"/>
  <c r="AS53" i="42" s="1"/>
  <c r="AF53" i="42" s="1"/>
  <c r="AD53" i="42" s="1"/>
  <c r="AC53" i="42" s="1"/>
  <c r="AP11" i="42"/>
  <c r="AR35" i="42" s="1"/>
  <c r="AF35" i="42" s="1"/>
  <c r="AD35" i="42" s="1"/>
  <c r="AC35" i="42" s="1"/>
  <c r="AQ13" i="42"/>
  <c r="AP10" i="42"/>
  <c r="AR34" i="42" s="1"/>
  <c r="AF34" i="42" s="1"/>
  <c r="AD34" i="42" s="1"/>
  <c r="AC34" i="42" s="1"/>
  <c r="AQ8" i="42"/>
  <c r="AS56" i="42" s="1"/>
  <c r="AF56" i="42" s="1"/>
  <c r="AD56" i="42" s="1"/>
  <c r="AC56" i="42" s="1"/>
  <c r="AP22" i="42"/>
  <c r="AP24" i="42"/>
  <c r="AP16" i="42"/>
  <c r="AR40" i="42" s="1"/>
  <c r="AF40" i="42" s="1"/>
  <c r="AD40" i="42" s="1"/>
  <c r="AC40" i="42" s="1"/>
  <c r="AQ11" i="42"/>
  <c r="AP9" i="42"/>
  <c r="AR9" i="42" s="1"/>
  <c r="AF9" i="42" s="1"/>
  <c r="AD9" i="42" s="1"/>
  <c r="AC9" i="42" s="1"/>
  <c r="AQ3" i="42"/>
  <c r="AS51" i="42" s="1"/>
  <c r="AF51" i="42" s="1"/>
  <c r="AD51" i="42" s="1"/>
  <c r="AC51" i="42" s="1"/>
  <c r="AQ13" i="43"/>
  <c r="AS13" i="43" s="1"/>
  <c r="AF13" i="43" s="1"/>
  <c r="AD13" i="43" s="1"/>
  <c r="AC13" i="43" s="1"/>
  <c r="AQ18" i="43"/>
  <c r="AS42" i="43" s="1"/>
  <c r="AF42" i="43" s="1"/>
  <c r="AD42" i="43" s="1"/>
  <c r="AC42" i="43" s="1"/>
  <c r="AP11" i="43"/>
  <c r="AR59" i="43" s="1"/>
  <c r="AF59" i="43" s="1"/>
  <c r="AD59" i="43" s="1"/>
  <c r="AC59" i="43" s="1"/>
  <c r="AP9" i="43"/>
  <c r="AR33" i="43" s="1"/>
  <c r="AF33" i="43" s="1"/>
  <c r="AD33" i="43" s="1"/>
  <c r="AC33" i="43" s="1"/>
  <c r="AP8" i="43"/>
  <c r="AR32" i="43" s="1"/>
  <c r="AF32" i="43" s="1"/>
  <c r="AD32" i="43" s="1"/>
  <c r="AC32" i="43" s="1"/>
  <c r="AQ11" i="43"/>
  <c r="AS11" i="43" s="1"/>
  <c r="AF11" i="43" s="1"/>
  <c r="AD11" i="43" s="1"/>
  <c r="AC11" i="43" s="1"/>
  <c r="AQ19" i="43"/>
  <c r="AS43" i="43" s="1"/>
  <c r="AF43" i="43" s="1"/>
  <c r="AD43" i="43" s="1"/>
  <c r="AC43" i="43" s="1"/>
  <c r="AQ22" i="43"/>
  <c r="AS46" i="43" s="1"/>
  <c r="AF46" i="43" s="1"/>
  <c r="AD46" i="43" s="1"/>
  <c r="AC46" i="43" s="1"/>
  <c r="AP3" i="43"/>
  <c r="AR27" i="43" s="1"/>
  <c r="AF27" i="43" s="1"/>
  <c r="AD27" i="43" s="1"/>
  <c r="AC27" i="43" s="1"/>
  <c r="AP23" i="43"/>
  <c r="AP5" i="43"/>
  <c r="AR29" i="43" s="1"/>
  <c r="AF29" i="43" s="1"/>
  <c r="AD29" i="43" s="1"/>
  <c r="AC29" i="43" s="1"/>
  <c r="AQ7" i="43"/>
  <c r="AQ15" i="43"/>
  <c r="AS15" i="43" s="1"/>
  <c r="AF15" i="43" s="1"/>
  <c r="AD15" i="43" s="1"/>
  <c r="AC15" i="43" s="1"/>
  <c r="AQ23" i="43"/>
  <c r="AS47" i="43" s="1"/>
  <c r="AF47" i="43" s="1"/>
  <c r="AD47" i="43" s="1"/>
  <c r="AC47" i="43" s="1"/>
  <c r="AP16" i="43"/>
  <c r="AR64" i="43" s="1"/>
  <c r="AF64" i="43" s="1"/>
  <c r="AD64" i="43" s="1"/>
  <c r="AC64" i="43" s="1"/>
  <c r="AP7" i="43"/>
  <c r="AR31" i="43" s="1"/>
  <c r="AF31" i="43" s="1"/>
  <c r="AD31" i="43" s="1"/>
  <c r="AC31" i="43" s="1"/>
  <c r="AP13" i="43"/>
  <c r="AR61" i="43" s="1"/>
  <c r="AF61" i="43" s="1"/>
  <c r="AD61" i="43" s="1"/>
  <c r="AC61" i="43" s="1"/>
  <c r="AP17" i="43"/>
  <c r="AR65" i="43" s="1"/>
  <c r="AF65" i="43" s="1"/>
  <c r="AD65" i="43" s="1"/>
  <c r="AC65" i="43" s="1"/>
  <c r="AQ24" i="43"/>
  <c r="AS48" i="43" s="1"/>
  <c r="AF48" i="43" s="1"/>
  <c r="AD48" i="43" s="1"/>
  <c r="AC48" i="43" s="1"/>
  <c r="AQ5" i="43"/>
  <c r="AP19" i="43"/>
  <c r="AP14" i="43"/>
  <c r="AR62" i="43" s="1"/>
  <c r="AF62" i="43" s="1"/>
  <c r="AD62" i="43" s="1"/>
  <c r="AC62" i="43" s="1"/>
  <c r="AQ21" i="43"/>
  <c r="AS45" i="43" s="1"/>
  <c r="AF45" i="43" s="1"/>
  <c r="AD45" i="43" s="1"/>
  <c r="AC45" i="43" s="1"/>
  <c r="AQ6" i="44"/>
  <c r="AS54" i="44" s="1"/>
  <c r="AF54" i="44" s="1"/>
  <c r="AD54" i="44" s="1"/>
  <c r="AC54" i="44" s="1"/>
  <c r="AP16" i="44"/>
  <c r="AR40" i="44" s="1"/>
  <c r="AF40" i="44" s="1"/>
  <c r="AD40" i="44" s="1"/>
  <c r="AC40" i="44" s="1"/>
  <c r="AQ17" i="44"/>
  <c r="AQ4" i="44"/>
  <c r="AS52" i="44" s="1"/>
  <c r="AF52" i="44" s="1"/>
  <c r="AD52" i="44" s="1"/>
  <c r="AC52" i="44" s="1"/>
  <c r="AQ16" i="44"/>
  <c r="AQ24" i="44"/>
  <c r="AS24" i="44" s="1"/>
  <c r="AF24" i="44" s="1"/>
  <c r="AD24" i="44" s="1"/>
  <c r="AC24" i="44" s="1"/>
  <c r="AP23" i="44"/>
  <c r="AP10" i="44"/>
  <c r="AR34" i="44" s="1"/>
  <c r="AF34" i="44" s="1"/>
  <c r="AD34" i="44" s="1"/>
  <c r="AC34" i="44" s="1"/>
  <c r="AP6" i="44"/>
  <c r="AR6" i="44" s="1"/>
  <c r="AF6" i="44" s="1"/>
  <c r="AD6" i="44" s="1"/>
  <c r="AC6" i="44" s="1"/>
  <c r="AQ21" i="44"/>
  <c r="AS21" i="44" s="1"/>
  <c r="AF21" i="44" s="1"/>
  <c r="AD21" i="44" s="1"/>
  <c r="AC21" i="44" s="1"/>
  <c r="AQ13" i="44"/>
  <c r="AP22" i="44"/>
  <c r="AQ7" i="44"/>
  <c r="AS55" i="44" s="1"/>
  <c r="AF55" i="44" s="1"/>
  <c r="AD55" i="44" s="1"/>
  <c r="AC55" i="44" s="1"/>
  <c r="AQ19" i="44"/>
  <c r="AS19" i="44" s="1"/>
  <c r="AF19" i="44" s="1"/>
  <c r="AD19" i="44" s="1"/>
  <c r="AC19" i="44" s="1"/>
  <c r="AP18" i="44"/>
  <c r="AP25" i="44"/>
  <c r="AP8" i="44"/>
  <c r="AR8" i="44" s="1"/>
  <c r="AF8" i="44" s="1"/>
  <c r="AD8" i="44" s="1"/>
  <c r="AC8" i="44" s="1"/>
  <c r="AP7" i="44"/>
  <c r="AR7" i="44" s="1"/>
  <c r="AF7" i="44" s="1"/>
  <c r="AD7" i="44" s="1"/>
  <c r="AC7" i="44" s="1"/>
  <c r="AQ20" i="44"/>
  <c r="AS20" i="44" s="1"/>
  <c r="AF20" i="44" s="1"/>
  <c r="AD20" i="44" s="1"/>
  <c r="AC20" i="44" s="1"/>
  <c r="AP5" i="44"/>
  <c r="AR5" i="44" s="1"/>
  <c r="AF5" i="44" s="1"/>
  <c r="AD5" i="44" s="1"/>
  <c r="AC5" i="44" s="1"/>
  <c r="AP2" i="44"/>
  <c r="AR2" i="44" s="1"/>
  <c r="AF2" i="44" s="1"/>
  <c r="AP14" i="44"/>
  <c r="AR38" i="44" s="1"/>
  <c r="AF38" i="44" s="1"/>
  <c r="AD38" i="44" s="1"/>
  <c r="AC38" i="44" s="1"/>
  <c r="AP20" i="44"/>
  <c r="AQ2" i="44"/>
  <c r="AS50" i="44" s="1"/>
  <c r="AF50" i="44" s="1"/>
  <c r="AD50" i="44" s="1"/>
  <c r="AC50" i="44" s="1"/>
  <c r="AQ14" i="44"/>
  <c r="AP15" i="45"/>
  <c r="AR63" i="45" s="1"/>
  <c r="AF63" i="45" s="1"/>
  <c r="AD63" i="45" s="1"/>
  <c r="AC63" i="45" s="1"/>
  <c r="AP8" i="45"/>
  <c r="AR32" i="45" s="1"/>
  <c r="AF32" i="45" s="1"/>
  <c r="AD32" i="45" s="1"/>
  <c r="AC32" i="45" s="1"/>
  <c r="AQ15" i="45"/>
  <c r="AP2" i="45"/>
  <c r="AP25" i="45"/>
  <c r="AQ22" i="45"/>
  <c r="AP11" i="45"/>
  <c r="AR59" i="45" s="1"/>
  <c r="AF59" i="45" s="1"/>
  <c r="AD59" i="45" s="1"/>
  <c r="AC59" i="45" s="1"/>
  <c r="AQ21" i="45"/>
  <c r="AP19" i="45"/>
  <c r="AP5" i="45"/>
  <c r="AR29" i="45" s="1"/>
  <c r="AF29" i="45" s="1"/>
  <c r="AD29" i="45" s="1"/>
  <c r="AC29" i="45" s="1"/>
  <c r="AP18" i="45"/>
  <c r="AQ23" i="45"/>
  <c r="AQ24" i="45"/>
  <c r="AQ3" i="45"/>
  <c r="AP24" i="45"/>
  <c r="AP4" i="45"/>
  <c r="AR28" i="45" s="1"/>
  <c r="AF28" i="45" s="1"/>
  <c r="AD28" i="45" s="1"/>
  <c r="AC28" i="45" s="1"/>
  <c r="AP20" i="45"/>
  <c r="AQ10" i="45"/>
  <c r="AS10" i="45" s="1"/>
  <c r="AP17" i="45"/>
  <c r="AR65" i="45" s="1"/>
  <c r="AF65" i="45" s="1"/>
  <c r="AD65" i="45" s="1"/>
  <c r="AC65" i="45" s="1"/>
  <c r="AP14" i="45"/>
  <c r="AR62" i="45" s="1"/>
  <c r="AF62" i="45" s="1"/>
  <c r="AD62" i="45" s="1"/>
  <c r="AC62" i="45" s="1"/>
  <c r="AQ13" i="45"/>
  <c r="AQ4" i="45"/>
  <c r="AQ9" i="45"/>
  <c r="AQ2" i="45"/>
  <c r="D86" i="45"/>
  <c r="A86" i="45"/>
  <c r="AQ7" i="45"/>
  <c r="AQ8" i="45"/>
  <c r="D103" i="46"/>
  <c r="AW103" i="46" s="1"/>
  <c r="A103" i="46"/>
  <c r="D81" i="46"/>
  <c r="AW81" i="46" s="1"/>
  <c r="A81" i="46"/>
  <c r="D75" i="46"/>
  <c r="AW75" i="46" s="1"/>
  <c r="A75" i="46"/>
  <c r="D98" i="46"/>
  <c r="AW98" i="46" s="1"/>
  <c r="A98" i="46"/>
  <c r="D76" i="46"/>
  <c r="AW76" i="46" s="1"/>
  <c r="A76" i="46"/>
  <c r="D70" i="46"/>
  <c r="AW70" i="46" s="1"/>
  <c r="A70" i="46"/>
  <c r="D106" i="46"/>
  <c r="AW106" i="46" s="1"/>
  <c r="A106" i="46"/>
  <c r="AV14" i="46"/>
  <c r="AV85" i="46"/>
  <c r="AV107" i="46"/>
  <c r="AV119" i="46"/>
  <c r="A108" i="46"/>
  <c r="D108" i="46"/>
  <c r="AW108" i="46" s="1"/>
  <c r="A71" i="46"/>
  <c r="D71" i="46"/>
  <c r="AW71" i="46" s="1"/>
  <c r="AQ25" i="47"/>
  <c r="AS49" i="47" s="1"/>
  <c r="AF49" i="47" s="1"/>
  <c r="AD49" i="47" s="1"/>
  <c r="AC49" i="47" s="1"/>
  <c r="AQ18" i="47"/>
  <c r="AS42" i="47" s="1"/>
  <c r="AF42" i="47" s="1"/>
  <c r="AD42" i="47" s="1"/>
  <c r="AC42" i="47" s="1"/>
  <c r="AP12" i="47"/>
  <c r="AR60" i="47" s="1"/>
  <c r="AF60" i="47" s="1"/>
  <c r="AD60" i="47" s="1"/>
  <c r="AC60" i="47" s="1"/>
  <c r="AP9" i="47"/>
  <c r="AR33" i="47" s="1"/>
  <c r="AF33" i="47" s="1"/>
  <c r="AD33" i="47" s="1"/>
  <c r="AC33" i="47" s="1"/>
  <c r="AP10" i="47"/>
  <c r="AR58" i="47" s="1"/>
  <c r="AF58" i="47" s="1"/>
  <c r="AD58" i="47" s="1"/>
  <c r="AC58" i="47" s="1"/>
  <c r="D64" i="47"/>
  <c r="D62" i="47"/>
  <c r="D65" i="47"/>
  <c r="A38" i="47"/>
  <c r="AQ19" i="47"/>
  <c r="AS43" i="47" s="1"/>
  <c r="AF43" i="47" s="1"/>
  <c r="AD43" i="47" s="1"/>
  <c r="AC43" i="47" s="1"/>
  <c r="AQ9" i="47"/>
  <c r="AQ24" i="47"/>
  <c r="AS48" i="47" s="1"/>
  <c r="AF48" i="47" s="1"/>
  <c r="AD48" i="47" s="1"/>
  <c r="AC48" i="47" s="1"/>
  <c r="AQ3" i="47"/>
  <c r="AP20" i="47"/>
  <c r="AP8" i="47"/>
  <c r="AR32" i="47" s="1"/>
  <c r="AF32" i="47" s="1"/>
  <c r="AD32" i="47" s="1"/>
  <c r="AC32" i="47" s="1"/>
  <c r="AQ23" i="47"/>
  <c r="AS47" i="47" s="1"/>
  <c r="AF47" i="47" s="1"/>
  <c r="AD47" i="47" s="1"/>
  <c r="AC47" i="47" s="1"/>
  <c r="AQ15" i="47"/>
  <c r="AS15" i="47" s="1"/>
  <c r="AF15" i="47" s="1"/>
  <c r="AD15" i="47" s="1"/>
  <c r="AC15" i="47" s="1"/>
  <c r="AP13" i="47"/>
  <c r="AR61" i="47" s="1"/>
  <c r="AF61" i="47" s="1"/>
  <c r="AD61" i="47" s="1"/>
  <c r="AC61" i="47" s="1"/>
  <c r="AP3" i="47"/>
  <c r="AR27" i="47" s="1"/>
  <c r="AF27" i="47" s="1"/>
  <c r="AD27" i="47" s="1"/>
  <c r="AC27" i="47" s="1"/>
  <c r="D104" i="47"/>
  <c r="A104" i="47"/>
  <c r="AQ14" i="47"/>
  <c r="AS14" i="47" s="1"/>
  <c r="AF14" i="47" s="1"/>
  <c r="AD14" i="47" s="1"/>
  <c r="AC14" i="47" s="1"/>
  <c r="AQ4" i="47"/>
  <c r="AP23" i="47"/>
  <c r="A61" i="47"/>
  <c r="AQ16" i="47"/>
  <c r="AS16" i="47" s="1"/>
  <c r="AF16" i="47" s="1"/>
  <c r="AD16" i="47" s="1"/>
  <c r="AC16" i="47" s="1"/>
  <c r="AP18" i="47"/>
  <c r="AP19" i="47"/>
  <c r="AP4" i="47"/>
  <c r="AR28" i="47" s="1"/>
  <c r="AF28" i="47" s="1"/>
  <c r="AD28" i="47" s="1"/>
  <c r="AC28" i="47" s="1"/>
  <c r="AP15" i="48"/>
  <c r="AR39" i="48" s="1"/>
  <c r="AF39" i="48" s="1"/>
  <c r="AD39" i="48" s="1"/>
  <c r="AC39" i="48" s="1"/>
  <c r="AQ12" i="48"/>
  <c r="AP20" i="48"/>
  <c r="AP7" i="48"/>
  <c r="AR7" i="48" s="1"/>
  <c r="AF7" i="48" s="1"/>
  <c r="AD7" i="48" s="1"/>
  <c r="AC7" i="48" s="1"/>
  <c r="AQ2" i="48"/>
  <c r="AS50" i="48" s="1"/>
  <c r="AF50" i="48" s="1"/>
  <c r="AD50" i="48" s="1"/>
  <c r="AC50" i="48" s="1"/>
  <c r="AQ5" i="48"/>
  <c r="AS53" i="48" s="1"/>
  <c r="AF53" i="48" s="1"/>
  <c r="AD53" i="48" s="1"/>
  <c r="AC53" i="48" s="1"/>
  <c r="AQ20" i="48"/>
  <c r="AS20" i="48" s="1"/>
  <c r="AF20" i="48" s="1"/>
  <c r="AD20" i="48" s="1"/>
  <c r="AC20" i="48" s="1"/>
  <c r="AP8" i="48"/>
  <c r="AR8" i="48" s="1"/>
  <c r="AF8" i="48" s="1"/>
  <c r="AD8" i="48" s="1"/>
  <c r="AC8" i="48" s="1"/>
  <c r="AQ4" i="48"/>
  <c r="AS52" i="48" s="1"/>
  <c r="AF52" i="48" s="1"/>
  <c r="AD52" i="48" s="1"/>
  <c r="AC52" i="48" s="1"/>
  <c r="AP2" i="48"/>
  <c r="AR2" i="48" s="1"/>
  <c r="AF2" i="48" s="1"/>
  <c r="AP25" i="48"/>
  <c r="AP14" i="48"/>
  <c r="AR38" i="48" s="1"/>
  <c r="AF38" i="48" s="1"/>
  <c r="AD38" i="48" s="1"/>
  <c r="AC38" i="48" s="1"/>
  <c r="AQ23" i="48"/>
  <c r="AS23" i="48" s="1"/>
  <c r="AF23" i="48" s="1"/>
  <c r="AD23" i="48" s="1"/>
  <c r="AC23" i="48" s="1"/>
  <c r="AP21" i="48"/>
  <c r="AQ18" i="48"/>
  <c r="AS18" i="48" s="1"/>
  <c r="AF18" i="48" s="1"/>
  <c r="AD18" i="48" s="1"/>
  <c r="AC18" i="48" s="1"/>
  <c r="AP18" i="48"/>
  <c r="AP9" i="48"/>
  <c r="AR9" i="48" s="1"/>
  <c r="AF9" i="48" s="1"/>
  <c r="AD9" i="48" s="1"/>
  <c r="AC9" i="48" s="1"/>
  <c r="AQ9" i="48"/>
  <c r="AS57" i="48" s="1"/>
  <c r="AF57" i="48" s="1"/>
  <c r="AD57" i="48" s="1"/>
  <c r="AC57" i="48" s="1"/>
  <c r="AQ25" i="48"/>
  <c r="AS25" i="48" s="1"/>
  <c r="AF25" i="48" s="1"/>
  <c r="AD25" i="48" s="1"/>
  <c r="AC25" i="48" s="1"/>
  <c r="AP23" i="48"/>
  <c r="AP19" i="48"/>
  <c r="AQ10" i="48"/>
  <c r="AQ22" i="48"/>
  <c r="AS22" i="48" s="1"/>
  <c r="AF22" i="48" s="1"/>
  <c r="AD22" i="48" s="1"/>
  <c r="AC22" i="48" s="1"/>
  <c r="AQ21" i="48"/>
  <c r="AS21" i="48" s="1"/>
  <c r="AF21" i="48" s="1"/>
  <c r="AD21" i="48" s="1"/>
  <c r="AC21" i="48" s="1"/>
  <c r="AQ17" i="48"/>
  <c r="AP22" i="48"/>
  <c r="AP13" i="48"/>
  <c r="AR37" i="48" s="1"/>
  <c r="AF37" i="48" s="1"/>
  <c r="AD37" i="48" s="1"/>
  <c r="AC37" i="48" s="1"/>
  <c r="AQ16" i="48"/>
  <c r="AP12" i="48"/>
  <c r="AR36" i="48" s="1"/>
  <c r="AF36" i="48" s="1"/>
  <c r="AD36" i="48" s="1"/>
  <c r="AC36" i="48" s="1"/>
  <c r="AP17" i="48"/>
  <c r="AR41" i="48" s="1"/>
  <c r="AF41" i="48" s="1"/>
  <c r="AD41" i="48" s="1"/>
  <c r="AC41" i="48" s="1"/>
  <c r="AP3" i="48"/>
  <c r="AR3" i="48" s="1"/>
  <c r="AF3" i="48" s="1"/>
  <c r="AD3" i="48" s="1"/>
  <c r="AC3" i="48" s="1"/>
  <c r="AQ3" i="48"/>
  <c r="AS51" i="48" s="1"/>
  <c r="AF51" i="48" s="1"/>
  <c r="AD51" i="48" s="1"/>
  <c r="AC51" i="48" s="1"/>
  <c r="AQ15" i="48"/>
  <c r="AQ19" i="48"/>
  <c r="AS19" i="48" s="1"/>
  <c r="AF19" i="48" s="1"/>
  <c r="AD19" i="48" s="1"/>
  <c r="AC19" i="48" s="1"/>
  <c r="AQ11" i="48"/>
  <c r="AQ2" i="57"/>
  <c r="AP4" i="57"/>
  <c r="AR28" i="57" s="1"/>
  <c r="AF28" i="57" s="1"/>
  <c r="AD28" i="57" s="1"/>
  <c r="AC28" i="57" s="1"/>
  <c r="AP23" i="57"/>
  <c r="AP3" i="57"/>
  <c r="AR27" i="57" s="1"/>
  <c r="AF27" i="57" s="1"/>
  <c r="AD27" i="57" s="1"/>
  <c r="AC27" i="57" s="1"/>
  <c r="AP17" i="57"/>
  <c r="AR65" i="57" s="1"/>
  <c r="AF65" i="57" s="1"/>
  <c r="AD65" i="57" s="1"/>
  <c r="AC65" i="57" s="1"/>
  <c r="AP16" i="57"/>
  <c r="AR64" i="57" s="1"/>
  <c r="AF64" i="57" s="1"/>
  <c r="AD64" i="57" s="1"/>
  <c r="AC64" i="57" s="1"/>
  <c r="AQ5" i="57"/>
  <c r="AQ4" i="57"/>
  <c r="AQ6" i="57"/>
  <c r="AP5" i="57"/>
  <c r="AR29" i="57" s="1"/>
  <c r="AF29" i="57" s="1"/>
  <c r="AD29" i="57" s="1"/>
  <c r="AC29" i="57" s="1"/>
  <c r="AP19" i="57"/>
  <c r="AP20" i="57"/>
  <c r="AP11" i="57"/>
  <c r="AR59" i="57" s="1"/>
  <c r="AF59" i="57" s="1"/>
  <c r="AD59" i="57" s="1"/>
  <c r="AC59" i="57" s="1"/>
  <c r="AP22" i="57"/>
  <c r="AQ10" i="57"/>
  <c r="AS10" i="57" s="1"/>
  <c r="AF10" i="57" s="1"/>
  <c r="AD10" i="57" s="1"/>
  <c r="AC10" i="57" s="1"/>
  <c r="AQ18" i="57"/>
  <c r="AS42" i="57" s="1"/>
  <c r="AF42" i="57" s="1"/>
  <c r="AD42" i="57" s="1"/>
  <c r="AC42" i="57" s="1"/>
  <c r="AQ8" i="57"/>
  <c r="AQ23" i="57"/>
  <c r="AS47" i="57" s="1"/>
  <c r="AF47" i="57" s="1"/>
  <c r="AD47" i="57" s="1"/>
  <c r="AC47" i="57" s="1"/>
  <c r="AQ15" i="57"/>
  <c r="AS15" i="57" s="1"/>
  <c r="AF15" i="57" s="1"/>
  <c r="AD15" i="57" s="1"/>
  <c r="AC15" i="57" s="1"/>
  <c r="AP18" i="57"/>
  <c r="AR63" i="47"/>
  <c r="AF63" i="47" s="1"/>
  <c r="AD63" i="47" s="1"/>
  <c r="AC63" i="47" s="1"/>
  <c r="D60" i="47"/>
  <c r="A9" i="47"/>
  <c r="A107" i="46"/>
  <c r="D107" i="46"/>
  <c r="AW107" i="46" s="1"/>
  <c r="D58" i="47"/>
  <c r="A32" i="47"/>
  <c r="D3" i="47"/>
  <c r="D30" i="47"/>
  <c r="A8" i="47"/>
  <c r="D4" i="47"/>
  <c r="A7" i="47"/>
  <c r="D34" i="47"/>
  <c r="A2" i="47"/>
  <c r="D35" i="47"/>
  <c r="D41" i="47"/>
  <c r="A29" i="47"/>
  <c r="D37" i="47"/>
  <c r="A6" i="47"/>
  <c r="D26" i="47"/>
  <c r="D5" i="47"/>
  <c r="A39" i="47"/>
  <c r="A40" i="47"/>
  <c r="D52" i="45"/>
  <c r="A25" i="45"/>
  <c r="A24" i="45"/>
  <c r="A53" i="45"/>
  <c r="D23" i="45"/>
  <c r="AH14" i="45"/>
  <c r="AS14" i="45" s="1"/>
  <c r="AF14" i="45" s="1"/>
  <c r="AD14" i="45" s="1"/>
  <c r="AC14" i="45" s="1"/>
  <c r="A50" i="45"/>
  <c r="D14" i="45"/>
  <c r="A57" i="45"/>
  <c r="D46" i="45"/>
  <c r="AH46" i="45"/>
  <c r="D11" i="45"/>
  <c r="AH11" i="45"/>
  <c r="D10" i="45"/>
  <c r="AH10" i="45"/>
  <c r="A51" i="45"/>
  <c r="D51" i="45"/>
  <c r="A20" i="45"/>
  <c r="A13" i="45"/>
  <c r="AH13" i="45"/>
  <c r="A45" i="45"/>
  <c r="AH45" i="45"/>
  <c r="A44" i="45"/>
  <c r="D44" i="45"/>
  <c r="AH44" i="45"/>
  <c r="A47" i="45"/>
  <c r="AH47" i="45"/>
  <c r="D49" i="45"/>
  <c r="AH49" i="45"/>
  <c r="A55" i="45"/>
  <c r="D55" i="45"/>
  <c r="A19" i="45"/>
  <c r="D54" i="45"/>
  <c r="D56" i="45"/>
  <c r="A22" i="45"/>
  <c r="A16" i="45"/>
  <c r="AH16" i="45"/>
  <c r="AS16" i="45" s="1"/>
  <c r="AF16" i="45" s="1"/>
  <c r="AD16" i="45" s="1"/>
  <c r="AC16" i="45" s="1"/>
  <c r="A12" i="45"/>
  <c r="AH12" i="45"/>
  <c r="A15" i="45"/>
  <c r="AH15" i="45"/>
  <c r="A18" i="45"/>
  <c r="D18" i="45"/>
  <c r="A21" i="45"/>
  <c r="A48" i="45"/>
  <c r="AH48" i="45"/>
  <c r="A42" i="45"/>
  <c r="AH42" i="45"/>
  <c r="D43" i="45"/>
  <c r="AH43" i="45"/>
  <c r="A17" i="45"/>
  <c r="AH17" i="45"/>
  <c r="AS17" i="45" s="1"/>
  <c r="AF17" i="45" s="1"/>
  <c r="AD17" i="45" s="1"/>
  <c r="AC17" i="45" s="1"/>
  <c r="AS42" i="45" l="1"/>
  <c r="AF42" i="45" s="1"/>
  <c r="AD42" i="45" s="1"/>
  <c r="AC42" i="45" s="1"/>
  <c r="AR26" i="45"/>
  <c r="AF26" i="45" s="1"/>
  <c r="AD26" i="45" s="1"/>
  <c r="AC26" i="45" s="1"/>
  <c r="AD2" i="12"/>
  <c r="AS49" i="45"/>
  <c r="AF49" i="45" s="1"/>
  <c r="AD49" i="45" s="1"/>
  <c r="AC49" i="45" s="1"/>
  <c r="AP9" i="52"/>
  <c r="AR9" i="52" s="1"/>
  <c r="AF9" i="52" s="1"/>
  <c r="AD9" i="52" s="1"/>
  <c r="AC9" i="52" s="1"/>
  <c r="AP12" i="52"/>
  <c r="AR36" i="52" s="1"/>
  <c r="AF36" i="52" s="1"/>
  <c r="AD36" i="52" s="1"/>
  <c r="AC36" i="52" s="1"/>
  <c r="AQ21" i="52"/>
  <c r="AS21" i="52" s="1"/>
  <c r="AF21" i="52" s="1"/>
  <c r="AD21" i="52" s="1"/>
  <c r="AC21" i="52" s="1"/>
  <c r="AQ9" i="52"/>
  <c r="AS57" i="52" s="1"/>
  <c r="AF57" i="52" s="1"/>
  <c r="AD57" i="52" s="1"/>
  <c r="AC57" i="52" s="1"/>
  <c r="AS44" i="45"/>
  <c r="AF44" i="45" s="1"/>
  <c r="AD44" i="45" s="1"/>
  <c r="AC44" i="45" s="1"/>
  <c r="AS11" i="45"/>
  <c r="AF11" i="45" s="1"/>
  <c r="AD11" i="45" s="1"/>
  <c r="AC11" i="45" s="1"/>
  <c r="AQ23" i="52"/>
  <c r="AS23" i="52" s="1"/>
  <c r="AF23" i="52" s="1"/>
  <c r="AD23" i="52" s="1"/>
  <c r="AC23" i="52" s="1"/>
  <c r="AQ11" i="52"/>
  <c r="AP23" i="52"/>
  <c r="AP24" i="52"/>
  <c r="AP22" i="52"/>
  <c r="AP6" i="52"/>
  <c r="AR6" i="52" s="1"/>
  <c r="AF6" i="52" s="1"/>
  <c r="AD6" i="52" s="1"/>
  <c r="AC6" i="52" s="1"/>
  <c r="AQ16" i="52"/>
  <c r="AQ22" i="52"/>
  <c r="AS22" i="52" s="1"/>
  <c r="AF22" i="52" s="1"/>
  <c r="AD22" i="52" s="1"/>
  <c r="AC22" i="52" s="1"/>
  <c r="AQ10" i="52"/>
  <c r="AQ7" i="52"/>
  <c r="AS55" i="52" s="1"/>
  <c r="AF55" i="52" s="1"/>
  <c r="AD55" i="52" s="1"/>
  <c r="AC55" i="52" s="1"/>
  <c r="AP3" i="52"/>
  <c r="AR3" i="52" s="1"/>
  <c r="AF3" i="52" s="1"/>
  <c r="AD3" i="52" s="1"/>
  <c r="AC3" i="52" s="1"/>
  <c r="AP8" i="52"/>
  <c r="AR8" i="52" s="1"/>
  <c r="AF8" i="52" s="1"/>
  <c r="AD8" i="52" s="1"/>
  <c r="AC8" i="52" s="1"/>
  <c r="AP13" i="52"/>
  <c r="AR37" i="52" s="1"/>
  <c r="AF37" i="52" s="1"/>
  <c r="AD37" i="52" s="1"/>
  <c r="AC37" i="52" s="1"/>
  <c r="AQ19" i="52"/>
  <c r="AS19" i="52" s="1"/>
  <c r="AF19" i="52" s="1"/>
  <c r="AD19" i="52" s="1"/>
  <c r="AC19" i="52" s="1"/>
  <c r="AQ20" i="52"/>
  <c r="AS20" i="52" s="1"/>
  <c r="AF20" i="52" s="1"/>
  <c r="AD20" i="52" s="1"/>
  <c r="AC20" i="52" s="1"/>
  <c r="AQ4" i="52"/>
  <c r="AS52" i="52" s="1"/>
  <c r="AF52" i="52" s="1"/>
  <c r="AD52" i="52" s="1"/>
  <c r="AC52" i="52" s="1"/>
  <c r="AQ25" i="52"/>
  <c r="AS25" i="52" s="1"/>
  <c r="AF25" i="52" s="1"/>
  <c r="AD25" i="52" s="1"/>
  <c r="AC25" i="52" s="1"/>
  <c r="AQ3" i="52"/>
  <c r="AS51" i="52" s="1"/>
  <c r="AF51" i="52" s="1"/>
  <c r="AD51" i="52" s="1"/>
  <c r="AC51" i="52" s="1"/>
  <c r="AQ14" i="52"/>
  <c r="AS43" i="45"/>
  <c r="AF43" i="45" s="1"/>
  <c r="AD43" i="45" s="1"/>
  <c r="AC43" i="45" s="1"/>
  <c r="AS12" i="45"/>
  <c r="AF12" i="45" s="1"/>
  <c r="AD12" i="45" s="1"/>
  <c r="AC12" i="45" s="1"/>
  <c r="D95" i="12"/>
  <c r="AS45" i="45"/>
  <c r="AF45" i="45" s="1"/>
  <c r="AD45" i="45" s="1"/>
  <c r="AC45" i="45" s="1"/>
  <c r="AS13" i="45"/>
  <c r="AF13" i="45" s="1"/>
  <c r="AD13" i="45" s="1"/>
  <c r="AC13" i="45" s="1"/>
  <c r="AS48" i="45"/>
  <c r="AF48" i="45" s="1"/>
  <c r="AD48" i="45" s="1"/>
  <c r="AC48" i="45" s="1"/>
  <c r="AS47" i="45"/>
  <c r="AF47" i="45" s="1"/>
  <c r="AD47" i="45" s="1"/>
  <c r="AC47" i="45" s="1"/>
  <c r="AS15" i="45"/>
  <c r="AF15" i="45" s="1"/>
  <c r="AD15" i="45" s="1"/>
  <c r="AC15" i="45" s="1"/>
  <c r="AS46" i="45"/>
  <c r="AF46" i="45" s="1"/>
  <c r="AD46" i="45" s="1"/>
  <c r="AC46" i="45" s="1"/>
  <c r="AF10" i="45"/>
  <c r="AD10" i="45" s="1"/>
  <c r="AC10" i="45" s="1"/>
  <c r="D21" i="45"/>
  <c r="D13" i="45"/>
  <c r="D12" i="45"/>
  <c r="A52" i="45"/>
  <c r="D16" i="45"/>
  <c r="D15" i="45"/>
  <c r="D48" i="45"/>
  <c r="D24" i="45"/>
  <c r="D47" i="45"/>
  <c r="D17" i="45"/>
  <c r="D19" i="45"/>
  <c r="D57" i="45"/>
  <c r="A23" i="45"/>
  <c r="D50" i="45"/>
  <c r="A11" i="45"/>
  <c r="A46" i="45"/>
  <c r="D25" i="45"/>
  <c r="A49" i="45"/>
  <c r="A56" i="45"/>
  <c r="D22" i="45"/>
  <c r="D45" i="45"/>
  <c r="A10" i="45"/>
  <c r="D53" i="45"/>
  <c r="A43" i="45"/>
  <c r="A54" i="45"/>
  <c r="A14" i="45"/>
  <c r="D42" i="45"/>
  <c r="D20" i="45"/>
  <c r="A38" i="46" l="1"/>
  <c r="A8" i="46"/>
  <c r="A47" i="46"/>
  <c r="A36" i="46"/>
  <c r="A10" i="46"/>
  <c r="A43" i="46"/>
  <c r="A9" i="46"/>
  <c r="A49" i="46"/>
  <c r="A14" i="46"/>
  <c r="A48" i="46"/>
  <c r="A15" i="46"/>
  <c r="A7" i="46"/>
  <c r="A39" i="46"/>
  <c r="A17" i="46"/>
  <c r="A42" i="46"/>
  <c r="A11" i="46"/>
  <c r="D15" i="46"/>
  <c r="AW15" i="46" s="1"/>
  <c r="A12" i="46"/>
  <c r="A2" i="46"/>
  <c r="A34" i="46"/>
  <c r="A13" i="46"/>
  <c r="A46" i="46"/>
  <c r="A5" i="46"/>
  <c r="D43" i="46"/>
  <c r="AW43" i="46" s="1"/>
  <c r="A16" i="46"/>
  <c r="A35" i="46"/>
  <c r="A41" i="46"/>
  <c r="D2" i="46"/>
  <c r="AW2" i="46" s="1"/>
  <c r="A40" i="46"/>
  <c r="A37" i="46"/>
  <c r="A45" i="46"/>
  <c r="D11" i="46"/>
  <c r="AW11" i="46" s="1"/>
  <c r="D42" i="46"/>
  <c r="AW42" i="46" s="1"/>
  <c r="D39" i="46"/>
  <c r="AW39" i="46" s="1"/>
  <c r="AD39" i="46" s="1"/>
  <c r="D10" i="46"/>
  <c r="AW10" i="46" s="1"/>
  <c r="D44" i="46"/>
  <c r="AW44" i="46" s="1"/>
  <c r="A44" i="46"/>
  <c r="A4" i="46"/>
  <c r="D17" i="46"/>
  <c r="AW17" i="46" s="1"/>
  <c r="D8" i="46"/>
  <c r="AW8" i="46" s="1"/>
  <c r="D16" i="46"/>
  <c r="AW16" i="46" s="1"/>
  <c r="D4" i="46"/>
  <c r="AW4" i="46" s="1"/>
  <c r="D46" i="46"/>
  <c r="AW46" i="46" s="1"/>
  <c r="A3" i="46"/>
  <c r="D12" i="46"/>
  <c r="AW12" i="46" s="1"/>
  <c r="A6" i="46"/>
  <c r="D14" i="46"/>
  <c r="AW14" i="46" s="1"/>
  <c r="D13" i="46"/>
  <c r="AW13" i="46" s="1"/>
  <c r="D49" i="46"/>
  <c r="AW49" i="46" s="1"/>
  <c r="D45" i="46"/>
  <c r="AW45" i="46" s="1"/>
  <c r="D6" i="46"/>
  <c r="AW6" i="46" s="1"/>
  <c r="D36" i="46"/>
  <c r="AW36" i="46" s="1"/>
  <c r="AD36" i="46" s="1"/>
  <c r="D5" i="46"/>
  <c r="AW5" i="46" s="1"/>
  <c r="D7" i="46"/>
  <c r="AW7" i="46" s="1"/>
  <c r="D48" i="46"/>
  <c r="AW48" i="46" s="1"/>
  <c r="D35" i="46"/>
  <c r="AW35" i="46" s="1"/>
  <c r="AD35" i="46" s="1"/>
  <c r="D34" i="46"/>
  <c r="AW34" i="46" s="1"/>
  <c r="AD34" i="46" s="1"/>
  <c r="D9" i="46"/>
  <c r="AW9" i="46" s="1"/>
  <c r="D40" i="46"/>
  <c r="AW40" i="46" s="1"/>
  <c r="AD40" i="46" s="1"/>
  <c r="D3" i="46"/>
  <c r="AW3" i="46" s="1"/>
  <c r="D37" i="46"/>
  <c r="AW37" i="46" s="1"/>
  <c r="AD37" i="46" s="1"/>
  <c r="D41" i="46"/>
  <c r="AW41" i="46" s="1"/>
  <c r="AD41" i="46" s="1"/>
  <c r="D47" i="46"/>
  <c r="AW47" i="46" s="1"/>
  <c r="D38" i="46"/>
  <c r="AW38" i="46" s="1"/>
  <c r="AD38" i="4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<sst xmlns="http://schemas.openxmlformats.org/spreadsheetml/2006/main" count="19271" uniqueCount="1177">
  <si>
    <t>word</t>
  </si>
  <si>
    <t>code</t>
  </si>
  <si>
    <t>trigger</t>
  </si>
  <si>
    <t>Banan_1</t>
  </si>
  <si>
    <t>Banan_2</t>
  </si>
  <si>
    <t>Banan_3</t>
  </si>
  <si>
    <t>Banan_4</t>
  </si>
  <si>
    <t>Banan_5</t>
  </si>
  <si>
    <t>Banan_6</t>
  </si>
  <si>
    <t>Banan_7</t>
  </si>
  <si>
    <t>Banan_8</t>
  </si>
  <si>
    <t>Finik_1</t>
  </si>
  <si>
    <t>Finik_2</t>
  </si>
  <si>
    <t>Finik_3</t>
  </si>
  <si>
    <t>Finik_4</t>
  </si>
  <si>
    <t>Finik_5</t>
  </si>
  <si>
    <t>Finik_6</t>
  </si>
  <si>
    <t>Finik_7</t>
  </si>
  <si>
    <t>Finik_8</t>
  </si>
  <si>
    <t>Goroh_1</t>
  </si>
  <si>
    <t>Goroh_2</t>
  </si>
  <si>
    <t>Goroh_3</t>
  </si>
  <si>
    <t>Goroh_4</t>
  </si>
  <si>
    <t>Goroh_5</t>
  </si>
  <si>
    <t>Goroh_6</t>
  </si>
  <si>
    <t>Goroh_7</t>
  </si>
  <si>
    <t>Goroh_8</t>
  </si>
  <si>
    <t>Kokos_1</t>
  </si>
  <si>
    <t>Kokos_2</t>
  </si>
  <si>
    <t>Kokos_3</t>
  </si>
  <si>
    <t>Kokos_4</t>
  </si>
  <si>
    <t>Kokos_5</t>
  </si>
  <si>
    <t>Kokos_6</t>
  </si>
  <si>
    <t>Kokos_7</t>
  </si>
  <si>
    <t>Kokos_8</t>
  </si>
  <si>
    <t>Limon_1</t>
  </si>
  <si>
    <t>Limon_2</t>
  </si>
  <si>
    <t>Limon_3</t>
  </si>
  <si>
    <t>Limon_4</t>
  </si>
  <si>
    <t>Limon_5</t>
  </si>
  <si>
    <t>Limon_6</t>
  </si>
  <si>
    <t>Limon_7</t>
  </si>
  <si>
    <t>Limon_8</t>
  </si>
  <si>
    <t>Peper_1</t>
  </si>
  <si>
    <t>Peper_2</t>
  </si>
  <si>
    <t>Peper_3</t>
  </si>
  <si>
    <t>Peper_4</t>
  </si>
  <si>
    <t>Peper_5</t>
  </si>
  <si>
    <t>Peper_6</t>
  </si>
  <si>
    <t>Peper_7</t>
  </si>
  <si>
    <t>Peper_8</t>
  </si>
  <si>
    <t>Redis_1</t>
  </si>
  <si>
    <t>Redis_2</t>
  </si>
  <si>
    <t>Redis_3</t>
  </si>
  <si>
    <t>Redis_4</t>
  </si>
  <si>
    <t>Redis_5</t>
  </si>
  <si>
    <t>Redis_6</t>
  </si>
  <si>
    <t>Redis_7</t>
  </si>
  <si>
    <t>Redis_8</t>
  </si>
  <si>
    <t>Tomat_1</t>
  </si>
  <si>
    <t>Tomat_2</t>
  </si>
  <si>
    <t>Tomat_3</t>
  </si>
  <si>
    <t>Tomat_4</t>
  </si>
  <si>
    <t>Tomat_5</t>
  </si>
  <si>
    <t>Tomat_6</t>
  </si>
  <si>
    <t>Tomat_7</t>
  </si>
  <si>
    <t>Tomat_8</t>
  </si>
  <si>
    <t>pics\\Banan_1.jpg</t>
  </si>
  <si>
    <t>pics\\Banan_2.jpg</t>
  </si>
  <si>
    <t>pics\\Banan_3.jpg</t>
  </si>
  <si>
    <t>pics\\Banan_4.jpg</t>
  </si>
  <si>
    <t>pics\\Banan_5.jpg</t>
  </si>
  <si>
    <t>pics\\Banan_6.jpg</t>
  </si>
  <si>
    <t>pics\\Banan_7.jpg</t>
  </si>
  <si>
    <t>pics\\Banan_8.jpg</t>
  </si>
  <si>
    <t>pics\\File</t>
  </si>
  <si>
    <t>pics\\Finik_1.jpg</t>
  </si>
  <si>
    <t>pics\\Finik_2.jpg</t>
  </si>
  <si>
    <t>pics\\Finik_3.jpg</t>
  </si>
  <si>
    <t>pics\\Finik_4.jpg</t>
  </si>
  <si>
    <t>pics\\Finik_5.jpg</t>
  </si>
  <si>
    <t>pics\\Finik_6.jpg</t>
  </si>
  <si>
    <t>pics\\Finik_7.jpg</t>
  </si>
  <si>
    <t>pics\\Finik_8.jpg</t>
  </si>
  <si>
    <t>pics\\Goroh_1.jpg</t>
  </si>
  <si>
    <t>pics\\Goroh_2.jpg</t>
  </si>
  <si>
    <t>pics\\Redis_1.jpg</t>
  </si>
  <si>
    <t>pics\\Redis_2.jpg</t>
  </si>
  <si>
    <t>pics\\Redis_3.jpg</t>
  </si>
  <si>
    <t>pics\\Redis_4.jpg</t>
  </si>
  <si>
    <t>pics\\Redis_5.jpg</t>
  </si>
  <si>
    <t>pics\\Redis_6.jpg</t>
  </si>
  <si>
    <t>pics\\Redis_7.jpg</t>
  </si>
  <si>
    <t>pics\\Redis_8.jpg</t>
  </si>
  <si>
    <t>pics\\Goroh_3.jpg</t>
  </si>
  <si>
    <t>pics\\Goroh_4.jpg</t>
  </si>
  <si>
    <t>pics\\Goroh_5.jpg</t>
  </si>
  <si>
    <t>pics\\Goroh_6.jpg</t>
  </si>
  <si>
    <t>pics\\Goroh_7.jpg</t>
  </si>
  <si>
    <t>pics\\Goroh_8.jpg</t>
  </si>
  <si>
    <t>pics\\Kokos_1.jpg</t>
  </si>
  <si>
    <t>pics\\Kokos_2.jpg</t>
  </si>
  <si>
    <t>pics\\Kokos_3.jpg</t>
  </si>
  <si>
    <t>pics\\Kokos_4.jpg</t>
  </si>
  <si>
    <t>pics\\Kokos_5.jpg</t>
  </si>
  <si>
    <t>pics\\Kokos_6.jpg</t>
  </si>
  <si>
    <t>pics\\Kokos_7.jpg</t>
  </si>
  <si>
    <t>pics\\Kokos_8.jpg</t>
  </si>
  <si>
    <t>pics\\Limon_1.jpg</t>
  </si>
  <si>
    <t>pics\\Limon_2.jpg</t>
  </si>
  <si>
    <t>pics\\Limon_3.jpg</t>
  </si>
  <si>
    <t>pics\\Limon_4.jpg</t>
  </si>
  <si>
    <t>pics\\Limon_5.jpg</t>
  </si>
  <si>
    <t>pics\\Limon_6.jpg</t>
  </si>
  <si>
    <t>pics\\Limon_7.jpg</t>
  </si>
  <si>
    <t>pics\\Limon_8.jpg</t>
  </si>
  <si>
    <t>pics\\Peper_1.jpg</t>
  </si>
  <si>
    <t>pics\\Peper_2.jpg</t>
  </si>
  <si>
    <t>pics\\Peper_3.jpg</t>
  </si>
  <si>
    <t>pics\\Peper_4.jpg</t>
  </si>
  <si>
    <t>pics\\Peper_5.jpg</t>
  </si>
  <si>
    <t>pics\\Peper_6.jpg</t>
  </si>
  <si>
    <t>pics\\Peper_7.jpg</t>
  </si>
  <si>
    <t>pics\\Peper_8.jpg</t>
  </si>
  <si>
    <t>pics\\Tomat_1.jpg</t>
  </si>
  <si>
    <t>pics\\Tomat_2.jpg</t>
  </si>
  <si>
    <t>pics\\Tomat_3.jpg</t>
  </si>
  <si>
    <t>pics\\Tomat_4.jpg</t>
  </si>
  <si>
    <t>pics\\Tomat_5.jpg</t>
  </si>
  <si>
    <t>pics\\Tomat_6.jpg</t>
  </si>
  <si>
    <t>pics\\Tomat_7.jpg</t>
  </si>
  <si>
    <t>pics\\Tomat_8.jpg</t>
  </si>
  <si>
    <t>pics\\ZF_4.jpg</t>
  </si>
  <si>
    <t>pics\\ZF_5.jpg</t>
  </si>
  <si>
    <t>pics\\Tamanid_8.jpg</t>
  </si>
  <si>
    <t>pics\\ZF_7.jpg</t>
  </si>
  <si>
    <t>pics\\Ackee_8.jpg</t>
  </si>
  <si>
    <t>pics\\ZF_6.jpg</t>
  </si>
  <si>
    <t>pics\\ZF_2.jpg</t>
  </si>
  <si>
    <t>pics\\ZF_3.jpg</t>
  </si>
  <si>
    <t>pics\\ZF_1.jpg</t>
  </si>
  <si>
    <t>pics\\Sapota_1.jpg</t>
  </si>
  <si>
    <t>pics\\Ake_7.jpg</t>
  </si>
  <si>
    <t>pics\\Finger_2.jpg</t>
  </si>
  <si>
    <t>pics\\Finger_3.jpg</t>
  </si>
  <si>
    <t>pics\\Ake_6.jpg</t>
  </si>
  <si>
    <t>pics\\Sapota_2.jpg</t>
  </si>
  <si>
    <t>pics\\Ake_4.jpg</t>
  </si>
  <si>
    <t>pics\\Finger_1.jpg</t>
  </si>
  <si>
    <t>pics\\Ake_5.jpg</t>
  </si>
  <si>
    <t>pics\\Sapota_3.jpg</t>
  </si>
  <si>
    <t>pics\\Ake_1.jpg</t>
  </si>
  <si>
    <t>pics\\Sapota_7.jpg</t>
  </si>
  <si>
    <t>pics\\Finger_4.jpg</t>
  </si>
  <si>
    <t>pics\\Noni_8.jpg</t>
  </si>
  <si>
    <t>pics\\Finger_5.jpg</t>
  </si>
  <si>
    <t>pics\\Sapota_6.jpg</t>
  </si>
  <si>
    <t>pics\\Gac_8.jpg</t>
  </si>
  <si>
    <t>pics\\Ake_2.jpg</t>
  </si>
  <si>
    <t>pics\\Sapota_4.jpg</t>
  </si>
  <si>
    <t>pics\\Finger_7.jpg</t>
  </si>
  <si>
    <t>pics\\Finger_6.jpg</t>
  </si>
  <si>
    <t>pics\\Sapota_5.jpg</t>
  </si>
  <si>
    <t>pics\\Ake_3.jpg</t>
  </si>
  <si>
    <t>pics\\Gac_4.jpg</t>
  </si>
  <si>
    <t>pics\\Sapota_8.jpg</t>
  </si>
  <si>
    <t>pics\\Noni_6.jpg</t>
  </si>
  <si>
    <t>pics\\Noni_7.jpg</t>
  </si>
  <si>
    <t>pics\\Gac_5.jpg</t>
  </si>
  <si>
    <t>pics\\Gac_7.jpg</t>
  </si>
  <si>
    <t>pics\\Finger_8.jpg</t>
  </si>
  <si>
    <t>pics\\Noni_5.jpg</t>
  </si>
  <si>
    <t>pics\\Noni_4.jpg</t>
  </si>
  <si>
    <t>pics\\Gac_6.jpg</t>
  </si>
  <si>
    <t>pics\\Gac_2.jpg</t>
  </si>
  <si>
    <t>pics\\Ake_8.jpg</t>
  </si>
  <si>
    <t>pics\\Noni_1.jpg</t>
  </si>
  <si>
    <t>pics\\Gac_3.jpg</t>
  </si>
  <si>
    <t>pics\\Gac_1.jpg</t>
  </si>
  <si>
    <t>pics\\Noni_3.jpg</t>
  </si>
  <si>
    <t>pics\\Noni_2.jpg</t>
  </si>
  <si>
    <t>pics\\Tamanid_2.jpg</t>
  </si>
  <si>
    <t>pics\\Ackee_2.jpg</t>
  </si>
  <si>
    <t>pics\\Ackee_3.jpg</t>
  </si>
  <si>
    <t>pics\\Tamanid_3.jpg</t>
  </si>
  <si>
    <t>pics\\Tamanid_1.jpg</t>
  </si>
  <si>
    <t>pics\\Ackee_1.jpg</t>
  </si>
  <si>
    <t>pics\\Tamanid_4.jpg</t>
  </si>
  <si>
    <t>pics\\Ackee_4.jpg</t>
  </si>
  <si>
    <t>pics\\Ackee_5.jpg</t>
  </si>
  <si>
    <t>pics\\Tamanid_5.jpg</t>
  </si>
  <si>
    <t>pics\\Tamanid_7.jpg</t>
  </si>
  <si>
    <t>pics\\ZF_8.jpg</t>
  </si>
  <si>
    <t>pics\\Ackee_7.jpg</t>
  </si>
  <si>
    <t>pics\\Ackee_6.jpg</t>
  </si>
  <si>
    <t>pics\\Tamanid_6.jpg</t>
  </si>
  <si>
    <t>Ackee_1</t>
  </si>
  <si>
    <t>Ackee_2</t>
  </si>
  <si>
    <t>Ackee_3</t>
  </si>
  <si>
    <t>Ackee_4</t>
  </si>
  <si>
    <t>Ackee_5</t>
  </si>
  <si>
    <t>Ackee_6</t>
  </si>
  <si>
    <t>Ackee_7</t>
  </si>
  <si>
    <t>Ackee_8</t>
  </si>
  <si>
    <t>Ake_1</t>
  </si>
  <si>
    <t>Ake_2</t>
  </si>
  <si>
    <t>Ake_3</t>
  </si>
  <si>
    <t>Ake_4</t>
  </si>
  <si>
    <t>Ake_5</t>
  </si>
  <si>
    <t>Ake_6</t>
  </si>
  <si>
    <t>Ake_7</t>
  </si>
  <si>
    <t>Ake_8</t>
  </si>
  <si>
    <t>Finger_1</t>
  </si>
  <si>
    <t>Finger_2</t>
  </si>
  <si>
    <t>Finger_3</t>
  </si>
  <si>
    <t>Finger_4</t>
  </si>
  <si>
    <t>Finger_5</t>
  </si>
  <si>
    <t>Finger_6</t>
  </si>
  <si>
    <t>Finger_7</t>
  </si>
  <si>
    <t>Finger_8</t>
  </si>
  <si>
    <t>Gac_1</t>
  </si>
  <si>
    <t>Gac_2</t>
  </si>
  <si>
    <t>Gac_3</t>
  </si>
  <si>
    <t>Gac_4</t>
  </si>
  <si>
    <t>Gac_5</t>
  </si>
  <si>
    <t>Gac_6</t>
  </si>
  <si>
    <t>Gac_7</t>
  </si>
  <si>
    <t>Gac_8</t>
  </si>
  <si>
    <t>Noni_1</t>
  </si>
  <si>
    <t>Noni_2</t>
  </si>
  <si>
    <t>Noni_3</t>
  </si>
  <si>
    <t>Noni_4</t>
  </si>
  <si>
    <t>Noni_5</t>
  </si>
  <si>
    <t>Noni_6</t>
  </si>
  <si>
    <t>Noni_7</t>
  </si>
  <si>
    <t>Noni_8</t>
  </si>
  <si>
    <t>Sapota_1</t>
  </si>
  <si>
    <t>Sapota_2</t>
  </si>
  <si>
    <t>Sapota_3</t>
  </si>
  <si>
    <t>Sapota_4</t>
  </si>
  <si>
    <t>Sapota_5</t>
  </si>
  <si>
    <t>Sapota_6</t>
  </si>
  <si>
    <t>Sapota_7</t>
  </si>
  <si>
    <t>Sapota_8</t>
  </si>
  <si>
    <t>Tamanid_1</t>
  </si>
  <si>
    <t>Tamanid_2</t>
  </si>
  <si>
    <t>Tamanid_3</t>
  </si>
  <si>
    <t>Tamanid_4</t>
  </si>
  <si>
    <t>Tamanid_5</t>
  </si>
  <si>
    <t>Tamanid_6</t>
  </si>
  <si>
    <t>Tamanid_7</t>
  </si>
  <si>
    <t>Tamanid_8</t>
  </si>
  <si>
    <t>ZF_1</t>
  </si>
  <si>
    <t>ZF_2</t>
  </si>
  <si>
    <t>ZF_3</t>
  </si>
  <si>
    <t>ZF_4</t>
  </si>
  <si>
    <t>ZF_5</t>
  </si>
  <si>
    <t>ZF_6</t>
  </si>
  <si>
    <t>ZF_7</t>
  </si>
  <si>
    <t>ZF_8</t>
  </si>
  <si>
    <t>id</t>
  </si>
  <si>
    <t>sound</t>
  </si>
  <si>
    <t>pic_seq1</t>
  </si>
  <si>
    <t>pic_seq2</t>
  </si>
  <si>
    <t>pic_seq3</t>
  </si>
  <si>
    <t>pic_seq4</t>
  </si>
  <si>
    <t>pic_seq5</t>
  </si>
  <si>
    <t>pic_seq6</t>
  </si>
  <si>
    <t>pic_seq7</t>
  </si>
  <si>
    <t>pic_seq8</t>
  </si>
  <si>
    <t>pic_seq9</t>
  </si>
  <si>
    <t>pic_seq10</t>
  </si>
  <si>
    <t>pic_seq11</t>
  </si>
  <si>
    <t>pic_seq12</t>
  </si>
  <si>
    <t>pic_seq13</t>
  </si>
  <si>
    <t>pic_seq14</t>
  </si>
  <si>
    <t>pic_seq15</t>
  </si>
  <si>
    <t>pic_seq16</t>
  </si>
  <si>
    <t>pic_seq17</t>
  </si>
  <si>
    <t>pic_seq18</t>
  </si>
  <si>
    <t>pic_seq19</t>
  </si>
  <si>
    <t>pic_seq20</t>
  </si>
  <si>
    <t>pic_seq21</t>
  </si>
  <si>
    <t>pic_seq22</t>
  </si>
  <si>
    <t>pic_seq23</t>
  </si>
  <si>
    <t>pic_seq24</t>
  </si>
  <si>
    <t>pic_seq25</t>
  </si>
  <si>
    <t>pic_seq26</t>
  </si>
  <si>
    <t>pic_seq27</t>
  </si>
  <si>
    <t>pic_seq28</t>
  </si>
  <si>
    <t>pic_seq29</t>
  </si>
  <si>
    <t>pic_seq30</t>
  </si>
  <si>
    <t>pic_seq31</t>
  </si>
  <si>
    <t>pic_seq32</t>
  </si>
  <si>
    <t>метка_seq1</t>
  </si>
  <si>
    <t>метка_seq2</t>
  </si>
  <si>
    <t>метка_seq3</t>
  </si>
  <si>
    <t>метка_seq4</t>
  </si>
  <si>
    <t>метка_seq5</t>
  </si>
  <si>
    <t>метка_seq6</t>
  </si>
  <si>
    <t>метка_seq7</t>
  </si>
  <si>
    <t>метка_seq8</t>
  </si>
  <si>
    <t>метка_seq9</t>
  </si>
  <si>
    <t>метка_seq10</t>
  </si>
  <si>
    <t>метка_seq11</t>
  </si>
  <si>
    <t>метка_seq12</t>
  </si>
  <si>
    <t>метка_seq13</t>
  </si>
  <si>
    <t>метка_seq14</t>
  </si>
  <si>
    <t>метка_seq15</t>
  </si>
  <si>
    <t>метка_seq16</t>
  </si>
  <si>
    <t>метка_seq17</t>
  </si>
  <si>
    <t>метка_seq18</t>
  </si>
  <si>
    <t>метка_seq19</t>
  </si>
  <si>
    <t>метка_seq20</t>
  </si>
  <si>
    <t>метка_seq21</t>
  </si>
  <si>
    <t>метка_seq22</t>
  </si>
  <si>
    <t>метка_seq23</t>
  </si>
  <si>
    <t>метка_seq24</t>
  </si>
  <si>
    <t>метка_seq25</t>
  </si>
  <si>
    <t>метка_seq26</t>
  </si>
  <si>
    <t>метка_seq27</t>
  </si>
  <si>
    <t>метка_seq28</t>
  </si>
  <si>
    <t>метка_seq29</t>
  </si>
  <si>
    <t>метка_seq30</t>
  </si>
  <si>
    <t>метка_seq31</t>
  </si>
  <si>
    <t>метка_seq32</t>
  </si>
  <si>
    <t>sound\\Tomato.wav</t>
  </si>
  <si>
    <t>sound\\Coconut.wav</t>
  </si>
  <si>
    <t>sound\\Banan.wav</t>
  </si>
  <si>
    <t>sound\\Date.wav</t>
  </si>
  <si>
    <t>sound\\Peas.wav</t>
  </si>
  <si>
    <t>sound\\Renan.wav</t>
  </si>
  <si>
    <t>sound\\Baroh.wav</t>
  </si>
  <si>
    <t>sound\\Liroh.wav</t>
  </si>
  <si>
    <t>sound\\Codis.wav</t>
  </si>
  <si>
    <t>sound\\Gonic.wav</t>
  </si>
  <si>
    <t>sound\\Pemat.wav</t>
  </si>
  <si>
    <t>sound\\Lemon.wav</t>
  </si>
  <si>
    <t>sound\\Radish.wav</t>
  </si>
  <si>
    <t>sound\\Pepper.wav</t>
  </si>
  <si>
    <t>sound\\Fimon.wav</t>
  </si>
  <si>
    <t>sound\\Todis.wav</t>
  </si>
  <si>
    <t>Tomato</t>
  </si>
  <si>
    <t>Lemon</t>
  </si>
  <si>
    <t>Coconut</t>
  </si>
  <si>
    <t>Radish</t>
  </si>
  <si>
    <t>Pepper</t>
  </si>
  <si>
    <t>Banan</t>
  </si>
  <si>
    <t>Date</t>
  </si>
  <si>
    <t>Peas</t>
  </si>
  <si>
    <t>Renan</t>
  </si>
  <si>
    <t>Baroh</t>
  </si>
  <si>
    <t>Liroh</t>
  </si>
  <si>
    <t>Fimon</t>
  </si>
  <si>
    <t>Codis</t>
  </si>
  <si>
    <t>Gonic</t>
  </si>
  <si>
    <t>Todis</t>
  </si>
  <si>
    <t>Pemat</t>
  </si>
  <si>
    <t>pic</t>
  </si>
  <si>
    <t>№_old</t>
  </si>
  <si>
    <t>pic_code</t>
  </si>
  <si>
    <t>pic_file</t>
  </si>
  <si>
    <t>pic_trigger</t>
  </si>
  <si>
    <t>quest1_b</t>
  </si>
  <si>
    <t>quest1_b_sound_id</t>
  </si>
  <si>
    <t>quest1_b_sound</t>
  </si>
  <si>
    <t>quest1_b_trigger</t>
  </si>
  <si>
    <t>quest2_b</t>
  </si>
  <si>
    <t>quest2_b_sound_id</t>
  </si>
  <si>
    <t>quest2_b_sound</t>
  </si>
  <si>
    <t>quest2_b_trigger</t>
  </si>
  <si>
    <t>ans</t>
  </si>
  <si>
    <t>нет</t>
  </si>
  <si>
    <t>да</t>
  </si>
  <si>
    <t>sound\\On_tolsheniy.wav</t>
  </si>
  <si>
    <t>sound\\On_stariy.wav</t>
  </si>
  <si>
    <t>sound\\Zhirniy_li_on.wav</t>
  </si>
  <si>
    <t>sound\\Zeleniy_li_on.wav</t>
  </si>
  <si>
    <t>sound\\Poristiy_li_on.wav</t>
  </si>
  <si>
    <t>sound\\Crepkiy_li_on.wav</t>
  </si>
  <si>
    <t>sound\\On_scolzckiy.wav</t>
  </si>
  <si>
    <t>sound\\On_myagkiy.wav</t>
  </si>
  <si>
    <t>sound\\Mohnatiy_li_on.wav</t>
  </si>
  <si>
    <t>sound\\Blestit_li_on.wav</t>
  </si>
  <si>
    <t>sound\\Vyazkiy_li_on.wav</t>
  </si>
  <si>
    <t>sound\\Yadovitiy_li_on.wav</t>
  </si>
  <si>
    <t>sound\\On_chistiy.wav</t>
  </si>
  <si>
    <t>sound\\On_vorsistyi.wav</t>
  </si>
  <si>
    <t>sound\\On_s_molokom.wav</t>
  </si>
  <si>
    <t>sound\\Svehiy_li_on.wav</t>
  </si>
  <si>
    <t>sound\\On_dlinniy.wav</t>
  </si>
  <si>
    <t>sound\\Hrustyashiy_li_on.wav</t>
  </si>
  <si>
    <t>sound\\On_s_kostochoy.wav</t>
  </si>
  <si>
    <t>sound\\Plotniy_li_on.wav</t>
  </si>
  <si>
    <t>sound\\On_ploskiy.wav</t>
  </si>
  <si>
    <t>sound\\Gladkiy_li_on.wav</t>
  </si>
  <si>
    <t>sound\\Korichneviy_li_on.wav</t>
  </si>
  <si>
    <t>sound\\Saharistiy_li_on.wav</t>
  </si>
  <si>
    <t>sound\\On_vareniy.wav</t>
  </si>
  <si>
    <t>sound\\On_treugolniy.wav</t>
  </si>
  <si>
    <t>sound\\On_krugliy.wav</t>
  </si>
  <si>
    <t>sound\\Sladriy_li_on.wav</t>
  </si>
  <si>
    <t>sound\\Sireneviy_li_on.wav</t>
  </si>
  <si>
    <t>sound\\Ligkiy_li_on.wav</t>
  </si>
  <si>
    <t>sound\\Fioletoviy_li_on.wav</t>
  </si>
  <si>
    <t>sound\\Gorkiy_li_on.wav</t>
  </si>
  <si>
    <t>sound\\On_bez_kozhuri.wav</t>
  </si>
  <si>
    <t>sound\\On_ostriy.wav</t>
  </si>
  <si>
    <t>sound\\On_zharenniy.wav</t>
  </si>
  <si>
    <t>sound\\Chierniy_li_on.wav</t>
  </si>
  <si>
    <t>sound\\Rihliy_li_on.wav</t>
  </si>
  <si>
    <t>sound\\Pishniy_li_on.wav</t>
  </si>
  <si>
    <t>sound\\On_polosatiy.wav</t>
  </si>
  <si>
    <t>sound\\On_seriy.wav</t>
  </si>
  <si>
    <t>sound\\On_smorshenniy.wav</t>
  </si>
  <si>
    <t>sound\\On_solyeliy.wav</t>
  </si>
  <si>
    <t>sound\\On_speliy.wav</t>
  </si>
  <si>
    <t>sound\\Uprugiy_li_on.wav</t>
  </si>
  <si>
    <t>sound\\On_gniloy.wav</t>
  </si>
  <si>
    <t>sound\\On_yarkiy.wav</t>
  </si>
  <si>
    <t>sound\\Sochniy_li_on.wav</t>
  </si>
  <si>
    <t>sound\\Vlazhniy_li_on.wav</t>
  </si>
  <si>
    <t>sound\\Myasistiy_li_on.wav</t>
  </si>
  <si>
    <t>sound\\On_sloeniy.wav</t>
  </si>
  <si>
    <t>sound\\Siroy_li_on.wav</t>
  </si>
  <si>
    <t>sound\\On_s_botvoy.wav</t>
  </si>
  <si>
    <t>sound\\On_bugristiy.wav</t>
  </si>
  <si>
    <t>sound\\On_citrusoviy.wav</t>
  </si>
  <si>
    <t>sound\\On_sedobniy.wav</t>
  </si>
  <si>
    <t>sound\\On_s_cedroy.wav</t>
  </si>
  <si>
    <t>sound\\On_aliy.wav</t>
  </si>
  <si>
    <t>sound\\On_v_struchke.wav</t>
  </si>
  <si>
    <t>sound\\Kisliy_li_on.wav</t>
  </si>
  <si>
    <t>sound\\On_repchatiy.wav</t>
  </si>
  <si>
    <t>sound\\Posmotrite_vot.wav</t>
  </si>
  <si>
    <t>sound\\Na_ecrane.wav</t>
  </si>
  <si>
    <t>sound\\Vot.wav</t>
  </si>
  <si>
    <t>sound\\Eto.wav</t>
  </si>
  <si>
    <t>sound\\Na_kartinke.wav</t>
  </si>
  <si>
    <t>sound\\Na_monitore.wav</t>
  </si>
  <si>
    <t>sound\\Vi_vidite.wav</t>
  </si>
  <si>
    <t>sound\\Pered_vami.wav</t>
  </si>
  <si>
    <t>sound\\On_volnistiy.wav</t>
  </si>
  <si>
    <t>sound\\Ovalniy_li_on.wav</t>
  </si>
  <si>
    <t>sound\\On_buriy.wav</t>
  </si>
  <si>
    <t>sound\\On_rasskrit.wav</t>
  </si>
  <si>
    <t>sound\\Ochishen_li_on.wav</t>
  </si>
  <si>
    <t>sound\\On_s_lepestkami.wav</t>
  </si>
  <si>
    <t>sound\\Spressovan_li_on.wav</t>
  </si>
  <si>
    <t>sound\\Goluboy_li_on.wav</t>
  </si>
  <si>
    <t>sound\\On_s_bugorkami.wav</t>
  </si>
  <si>
    <t>sound\\On_rozoviy.wav</t>
  </si>
  <si>
    <t>sound\\Kolyuchiy_li_on.wav</t>
  </si>
  <si>
    <t>sound\\Vityanut_li_on.wav</t>
  </si>
  <si>
    <t>sound\\Obyemniy_li_on.wav</t>
  </si>
  <si>
    <t>sound\\On_sklizskiy.wav</t>
  </si>
  <si>
    <t>sound\\Pustoy_li_on.wav</t>
  </si>
  <si>
    <t>sound\\On_shershaviy.wav</t>
  </si>
  <si>
    <t>sound\\Pyatnistiy_li_on.wav</t>
  </si>
  <si>
    <t>sound\\On_zernistiy.wav</t>
  </si>
  <si>
    <t>sound\\Izognut_li_on.wav</t>
  </si>
  <si>
    <t>sound\\On_kvadratniy.wav</t>
  </si>
  <si>
    <t>sound\\On_nadrezan.wav</t>
  </si>
  <si>
    <t>sound\\Siniy_li_on.wav</t>
  </si>
  <si>
    <t>sound\\On_izmelchen.wav</t>
  </si>
  <si>
    <t>sound\\On_zolotistiy.wav</t>
  </si>
  <si>
    <t>sound\\On_krasnovatiy.wav</t>
  </si>
  <si>
    <t>sound\\Okruglya_li_on.wav</t>
  </si>
  <si>
    <t>sound\\On_s_kozhuroy.wav</t>
  </si>
  <si>
    <t>sound\\Myatiy_li_on.wav</t>
  </si>
  <si>
    <t>sound\\Pushistiy_li_on.wav</t>
  </si>
  <si>
    <t>sound\\Zhidkiy_li_on.wav</t>
  </si>
  <si>
    <t>sound\\On_visushenniy.wav</t>
  </si>
  <si>
    <t>sound\\Sushenniy_li_on.wav</t>
  </si>
  <si>
    <t>sound\\Zheltiy_li_on.wav</t>
  </si>
  <si>
    <t>sound\\On_nadloman.wav</t>
  </si>
  <si>
    <t>sound\\Rebristiy_li_on.wav</t>
  </si>
  <si>
    <t>sound\\Celniy_li_on.wav</t>
  </si>
  <si>
    <t>sound\\On_prozrachniy.wav</t>
  </si>
  <si>
    <t>sound\\Uvyadshiy_li_on.wav</t>
  </si>
  <si>
    <t>sound\\Rovniy_li_on.wav</t>
  </si>
  <si>
    <t>sound\\Prodolgovatiy_li_on.wav</t>
  </si>
  <si>
    <t>sound\\Tonkiy_li_on.wav</t>
  </si>
  <si>
    <t>sound\\Zaostrin_li_on.wav</t>
  </si>
  <si>
    <t>sound\\On_s_chashuykami.wav</t>
  </si>
  <si>
    <t>sound\\Skruchen_li_on.wav</t>
  </si>
  <si>
    <t>sound\\On_farshirovanniy.wav</t>
  </si>
  <si>
    <t>sound\\Odnotonniy_li_on.wav</t>
  </si>
  <si>
    <t>sound\\On_vizhatiy.wav</t>
  </si>
  <si>
    <t>sound\\Raznocvetniy_li_on.wav</t>
  </si>
  <si>
    <t>sound\\On_s_dolkami.wav</t>
  </si>
  <si>
    <t>sound\\On_perekruchen.wav</t>
  </si>
  <si>
    <t>sound\\Oranzheviy_li_on.wav</t>
  </si>
  <si>
    <t>sound\\Ispachkan_li_on.wav</t>
  </si>
  <si>
    <t>sound\\Cvetushiy_li_on.wav</t>
  </si>
  <si>
    <t>sound\\On_rassipchatiy.wav</t>
  </si>
  <si>
    <t>quest1_a</t>
  </si>
  <si>
    <t>quest1_a_sound_id</t>
  </si>
  <si>
    <t>quest1_a_sound</t>
  </si>
  <si>
    <t>quest1_a_trigger</t>
  </si>
  <si>
    <t>sound\\Lomkiy_li_on.wav</t>
  </si>
  <si>
    <t>sound\\Polii_li_on.wav</t>
  </si>
  <si>
    <t>sound\\Pryanyi_li_on.wav</t>
  </si>
  <si>
    <t>sound\\Celiy_li_on.wav</t>
  </si>
  <si>
    <t>sound\\On_imeet_myakot.wav</t>
  </si>
  <si>
    <t>sound\\On_razrezanniy.wav</t>
  </si>
  <si>
    <t>sound\\On_beliy_vnutri.wav</t>
  </si>
  <si>
    <t>sound\\On_lohmatiy.wav</t>
  </si>
  <si>
    <t>sound\\On_sharoobraxniy.wav</t>
  </si>
  <si>
    <t>sound\\Sorvan_li_on.wav</t>
  </si>
  <si>
    <t>sound\\On_imeet_shipi.wav</t>
  </si>
  <si>
    <t>sound\\On_s_vetochkoy.wav</t>
  </si>
  <si>
    <t>sound\\Belyi_li_on.wav</t>
  </si>
  <si>
    <t>sound\\On_barhatistiy.wav</t>
  </si>
  <si>
    <t>sound\\Hrustyashiy_li.wav</t>
  </si>
  <si>
    <t>sound\\Vyazskiy_li.wav</t>
  </si>
  <si>
    <t>sound\\Yadovitiy_li.wav</t>
  </si>
  <si>
    <t>sound\\Polosatiy_li.wav</t>
  </si>
  <si>
    <t>sound\\Smorshenniy_li.wav</t>
  </si>
  <si>
    <t>sound\\Speliy_li.wav</t>
  </si>
  <si>
    <t>sound\\Seriy_li.wav</t>
  </si>
  <si>
    <t>sound\\Sohniy_li.wav</t>
  </si>
  <si>
    <t>sound\\Ostriy_li.wav</t>
  </si>
  <si>
    <t>sound\\Stariy_li.wav</t>
  </si>
  <si>
    <t>sound\\Sireneviy_li.wav</t>
  </si>
  <si>
    <t>sound\\Legkiy_li.wav</t>
  </si>
  <si>
    <t>sound\\Pishniy_li.wav</t>
  </si>
  <si>
    <t>sound\\Treugolniy_li.wav</t>
  </si>
  <si>
    <t>sound\\Gniloy_li.wav</t>
  </si>
  <si>
    <t>sound\\Skolzskiy_li.wav</t>
  </si>
  <si>
    <t>sound\\Citrusoviy_li.wav</t>
  </si>
  <si>
    <t>sound\\Bez_kozhuri_li.wav</t>
  </si>
  <si>
    <t>sound\\Mochnatiy_li.wav</t>
  </si>
  <si>
    <t>sound\\Solenniy_li.wav</t>
  </si>
  <si>
    <t>sound\\Varyonniy_li.wav</t>
  </si>
  <si>
    <t>sound\\Kisliy_li.wav</t>
  </si>
  <si>
    <t>sound\\Uprugiy_li.wav</t>
  </si>
  <si>
    <t>sound\\Svizhiy_li.wav</t>
  </si>
  <si>
    <t>sound\\Chistiy_li.wav</t>
  </si>
  <si>
    <t>sound\\Zelenniy_li.wav</t>
  </si>
  <si>
    <t>sound\\Myagkiy_li.wav</t>
  </si>
  <si>
    <t>sound\\Vlazhniy_li.wav</t>
  </si>
  <si>
    <t>sound\\S_cedroy_li.wav</t>
  </si>
  <si>
    <t>sound\\Glagkiy_li.wav</t>
  </si>
  <si>
    <t>sound\\Syedobniy_li.wav</t>
  </si>
  <si>
    <t>sound\\Cherniy_li.wav</t>
  </si>
  <si>
    <t>sound\\Gorkiy_li.wav</t>
  </si>
  <si>
    <t>sound\\Krepkiy_li.wav</t>
  </si>
  <si>
    <t>sound\\Vorsistiy_li.wav</t>
  </si>
  <si>
    <t>sound\\Krugliy_li.wav</t>
  </si>
  <si>
    <t>sound\\S_molokom_li.wav</t>
  </si>
  <si>
    <t>sound\\Sladriy_li.wav</t>
  </si>
  <si>
    <t>sound\\Tolchenniy_li.wav</t>
  </si>
  <si>
    <t>sound\\Korichneviy_li.wav</t>
  </si>
  <si>
    <t>sound\\Zharenniy_li.wav</t>
  </si>
  <si>
    <t>sound\\Saharistiy_li.wav</t>
  </si>
  <si>
    <t>sound\\Yarkiy_li.wav</t>
  </si>
  <si>
    <t>sound\\Fioletoviy_li.wav</t>
  </si>
  <si>
    <t>sound\\Rihliy_li.wav</t>
  </si>
  <si>
    <t>sound\\Celiy_li.wav</t>
  </si>
  <si>
    <t>sound\\Sloyenniy_li.wav</t>
  </si>
  <si>
    <t>sound\\Siroy_li.wav</t>
  </si>
  <si>
    <t>sound\\S_kostochkoy_li.wav</t>
  </si>
  <si>
    <t>sound\\Blestit_li.wav</t>
  </si>
  <si>
    <t>sound\\Plotniy_li.wav</t>
  </si>
  <si>
    <t>sound\\Zhirniy_li.wav</t>
  </si>
  <si>
    <t>sound\\Dlinniy_li.wav</t>
  </si>
  <si>
    <t>sound\\Razrezan_li.wav</t>
  </si>
  <si>
    <t>sound\\Perekruchen_li.wav</t>
  </si>
  <si>
    <t>sound\\Odnotonniy_li.wav</t>
  </si>
  <si>
    <t>sound\\Tonkiy_li.wav</t>
  </si>
  <si>
    <t>sound\\Ispachkan_li.wav</t>
  </si>
  <si>
    <t>sound\\S_lepestkami_li.wav</t>
  </si>
  <si>
    <t>sound\\Rozoviy_li.wav</t>
  </si>
  <si>
    <t>sound\\Uvyadshiy_li.wav</t>
  </si>
  <si>
    <t>sound\\Barhatistiy_li.wav</t>
  </si>
  <si>
    <t>sound\\Obemniy_li.wav</t>
  </si>
  <si>
    <t>sound\\Visushenniy_li.wav</t>
  </si>
  <si>
    <t>sound\\Izmelchen_li.wav</t>
  </si>
  <si>
    <t>sound\\S_kochuroy_li.wav</t>
  </si>
  <si>
    <t>sound\\Ovalniy_li.wav</t>
  </si>
  <si>
    <t>sound\\Kolyuchiy_li.wav</t>
  </si>
  <si>
    <t>sound\\Vityanut_li.wav</t>
  </si>
  <si>
    <t>sound\\Beliy_li_vnutri.wav</t>
  </si>
  <si>
    <t>sound\\Oranzhrviy_li.wav</t>
  </si>
  <si>
    <t>sound\\Cvetushiy_li.wav</t>
  </si>
  <si>
    <t>sound\\S_vetochkoy_li.wav</t>
  </si>
  <si>
    <t>sound\\Prozrachniy_li.wav</t>
  </si>
  <si>
    <t>sound\\Zolotistiy_li.wav</t>
  </si>
  <si>
    <t>sound\\Sorvan_li.wav</t>
  </si>
  <si>
    <t>sound\\Sushenniy_li.wav</t>
  </si>
  <si>
    <t>sound\\Zernistiy_li.wav</t>
  </si>
  <si>
    <t>sound\\Pustoy_li.wav</t>
  </si>
  <si>
    <t>sound\\Goluboy_li.wav</t>
  </si>
  <si>
    <t>sound\\Volnistiy_li.wav</t>
  </si>
  <si>
    <t>sound\\Izognut_li.wav</t>
  </si>
  <si>
    <t>sound\\Raznocvetniy_li.wav</t>
  </si>
  <si>
    <t>sound\\Beliy_li.wav</t>
  </si>
  <si>
    <t>sound\\Okrugliy_li.wav</t>
  </si>
  <si>
    <t>sound\\Spresovan_li.wav</t>
  </si>
  <si>
    <t>sound\\Celniy_li.wav</t>
  </si>
  <si>
    <t>sound\\S_bugorkami_li.wav</t>
  </si>
  <si>
    <t>sound\\Imeet_li_myakot.wav</t>
  </si>
  <si>
    <t>sound\\Pushistiy_li.wav</t>
  </si>
  <si>
    <t>sound\\Sharoobrazniy_li.wav</t>
  </si>
  <si>
    <t>sound\\Rovniy_li.wav</t>
  </si>
  <si>
    <t>sound\\Rebristiy_li.wav</t>
  </si>
  <si>
    <t>sound\\Zheltiy_li.wav</t>
  </si>
  <si>
    <t>sound\\Buriy_li.wav</t>
  </si>
  <si>
    <t>sound\\Kvadratniy_li.wav</t>
  </si>
  <si>
    <t>sound\\Krasnovatiy_li.wav</t>
  </si>
  <si>
    <t>sound\\Ochishen_li.wav</t>
  </si>
  <si>
    <t>sound\\Farshirovanniy_li.wav</t>
  </si>
  <si>
    <t>sound\\Zaostryen_li.wav</t>
  </si>
  <si>
    <t>sound\\Sklizskiy_li.wav</t>
  </si>
  <si>
    <t>sound\\Siniy_li.wav</t>
  </si>
  <si>
    <t>sound\\Rasskrit_li.wav</t>
  </si>
  <si>
    <t>sound\\Myatiy_li.wav</t>
  </si>
  <si>
    <t>sound\\Zhidkiy_li.wav</t>
  </si>
  <si>
    <t>sound\\Nadrezan_li.wav</t>
  </si>
  <si>
    <t>sound\\Lohmatiy_li.wav</t>
  </si>
  <si>
    <t>sound\\Vizhatiy_li.wav</t>
  </si>
  <si>
    <t>sound\\Skruchen_li.wav</t>
  </si>
  <si>
    <t>sound\\S_chashuykami_li.wav</t>
  </si>
  <si>
    <t>sound\\Prodolgovatiy_li.wav</t>
  </si>
  <si>
    <t>sound\\Rassipchatiy_li.wav</t>
  </si>
  <si>
    <t>sound\\Lomkyi_li.wav</t>
  </si>
  <si>
    <t>sound\\Poristiy_li.wav</t>
  </si>
  <si>
    <t>sound\\Alyi_li.wav</t>
  </si>
  <si>
    <t>sound\\Imeet_li_shipi.wav</t>
  </si>
  <si>
    <t>sound\\Shershaviy_li.wav</t>
  </si>
  <si>
    <t>sound\\Tomon.wav</t>
  </si>
  <si>
    <t>sound\\Goman.wav</t>
  </si>
  <si>
    <t>sound\\Peman.wav</t>
  </si>
  <si>
    <t>sound\\Linik.wav</t>
  </si>
  <si>
    <t>sound\\Limat.wav</t>
  </si>
  <si>
    <t>sound\\Bakos.wav</t>
  </si>
  <si>
    <t>sound\\Lirec.wav</t>
  </si>
  <si>
    <t>sound\\1306_silent_1.wav</t>
  </si>
  <si>
    <t>sound\\1307_silent_2.wav</t>
  </si>
  <si>
    <t>sound\\1308_silent_3.wav</t>
  </si>
  <si>
    <t>sound\\1309_silent_4.wav</t>
  </si>
  <si>
    <t>sound\\1310_silent_5.wav</t>
  </si>
  <si>
    <t>sound\\Repchaliy_li.wav</t>
  </si>
  <si>
    <t>sound\\V_struchke_li.wav</t>
  </si>
  <si>
    <t>sound\\Ploskiy_li.wav</t>
  </si>
  <si>
    <t>sound\\Polyi_li.wav</t>
  </si>
  <si>
    <t>sound\\Bugristyi_li.wav</t>
  </si>
  <si>
    <t>sound\\S_botvoy_li.wav</t>
  </si>
  <si>
    <t>sound\\Pryaniy_li.wav</t>
  </si>
  <si>
    <t>sound\\Myasistiy_li.wav</t>
  </si>
  <si>
    <t>sound\\Pyatnistyi_li.wav</t>
  </si>
  <si>
    <t>sound\\S_dolkami_li.wav</t>
  </si>
  <si>
    <t>sound\\Nadloman_li.wav</t>
  </si>
  <si>
    <t>Метка</t>
  </si>
  <si>
    <t>импл_реал_с_названием</t>
  </si>
  <si>
    <t>экспл_реал_с_названием</t>
  </si>
  <si>
    <t>импл_реал_без_названия</t>
  </si>
  <si>
    <t>экспл_реал_без_названия</t>
  </si>
  <si>
    <t>импл_новые_с_названием</t>
  </si>
  <si>
    <t>экспл_новые_с_названием</t>
  </si>
  <si>
    <t>импл_новые_без_названия</t>
  </si>
  <si>
    <t>экспл_новые_без_названия</t>
  </si>
  <si>
    <t>Finik</t>
  </si>
  <si>
    <t>Goroh</t>
  </si>
  <si>
    <t>Kokos</t>
  </si>
  <si>
    <t>Limon</t>
  </si>
  <si>
    <t>Peper</t>
  </si>
  <si>
    <t>Redis</t>
  </si>
  <si>
    <t>Tomat</t>
  </si>
  <si>
    <t>Ackee</t>
  </si>
  <si>
    <t>Ake</t>
  </si>
  <si>
    <t>Finger</t>
  </si>
  <si>
    <t>Gac</t>
  </si>
  <si>
    <t>Noni</t>
  </si>
  <si>
    <t>Sapota</t>
  </si>
  <si>
    <t>Tamanid</t>
  </si>
  <si>
    <t>ZF</t>
  </si>
  <si>
    <t>sound_code</t>
  </si>
  <si>
    <t>слово</t>
  </si>
  <si>
    <t>sound_trigger</t>
  </si>
  <si>
    <t>название категории</t>
  </si>
  <si>
    <t>pic_name</t>
  </si>
  <si>
    <t>№_pic</t>
  </si>
  <si>
    <t>quest1_b_sound_trigger</t>
  </si>
  <si>
    <t>quest2_b_sound_trigger</t>
  </si>
  <si>
    <t>dis_for_EE</t>
  </si>
  <si>
    <t>dis_for_FM</t>
  </si>
  <si>
    <t>_1</t>
  </si>
  <si>
    <t>_2</t>
  </si>
  <si>
    <t>_3</t>
  </si>
  <si>
    <t>_4</t>
  </si>
  <si>
    <t>_5</t>
  </si>
  <si>
    <t>_6</t>
  </si>
  <si>
    <t>_7</t>
  </si>
  <si>
    <t>_8</t>
  </si>
  <si>
    <t>sound\\Noviy_plod.wav</t>
  </si>
  <si>
    <t>sound\\Redkiy_plod.wav</t>
  </si>
  <si>
    <t>sound\\Tropicheskiy_plod.wav</t>
  </si>
  <si>
    <t>sound\\Ogorodniy_plod.wav</t>
  </si>
  <si>
    <t>Новые_понятия</t>
  </si>
  <si>
    <t>Известные_понятия</t>
  </si>
  <si>
    <t>Экспл_реал</t>
  </si>
  <si>
    <t>FM_Экспл_реал</t>
  </si>
  <si>
    <t>Injir_1</t>
  </si>
  <si>
    <t>Injir_2</t>
  </si>
  <si>
    <t>Injir_3</t>
  </si>
  <si>
    <t>Injir_4</t>
  </si>
  <si>
    <t>Injir_5</t>
  </si>
  <si>
    <t>Injir_6</t>
  </si>
  <si>
    <t>Injir_7</t>
  </si>
  <si>
    <t>Injir_8</t>
  </si>
  <si>
    <t>Tikva_1</t>
  </si>
  <si>
    <t>Tikva_2</t>
  </si>
  <si>
    <t>Tikva_3</t>
  </si>
  <si>
    <t>Tikva_4</t>
  </si>
  <si>
    <t>Tikva_5</t>
  </si>
  <si>
    <t>Tikva_6</t>
  </si>
  <si>
    <t>Tikva_7</t>
  </si>
  <si>
    <t>Tikva_8</t>
  </si>
  <si>
    <t>pics\\Injir_1.jpg</t>
  </si>
  <si>
    <t>pics\\Injir_2.jpg</t>
  </si>
  <si>
    <t>pics\\Injir_3.jpg</t>
  </si>
  <si>
    <t>pics\\Injir_4.jpg</t>
  </si>
  <si>
    <t>pics\\Injir_5.jpg</t>
  </si>
  <si>
    <t>pics\\Injir_6.jpg</t>
  </si>
  <si>
    <t>pics\\Injir_7.jpg</t>
  </si>
  <si>
    <t>pics\\Injir_8.jpg</t>
  </si>
  <si>
    <t>pics\\Tikva_1.jpg</t>
  </si>
  <si>
    <t>pics\\Tikva_2.jpg</t>
  </si>
  <si>
    <t>pics\\Tikva_3.jpg</t>
  </si>
  <si>
    <t>pics\\Tikva_4.jpg</t>
  </si>
  <si>
    <t>pics\\Tikva_5.jpg</t>
  </si>
  <si>
    <t>pics\\Tikva_6.jpg</t>
  </si>
  <si>
    <t>pics\\Tikva_7.jpg</t>
  </si>
  <si>
    <t>pics\\Tikva_8.jpg</t>
  </si>
  <si>
    <t>FM_цель</t>
  </si>
  <si>
    <t>Тропики</t>
  </si>
  <si>
    <t>Огород</t>
  </si>
  <si>
    <t>Тропики_короткие</t>
  </si>
  <si>
    <t>Ogorod_short</t>
  </si>
  <si>
    <t>pics\\dis6.jpg</t>
  </si>
  <si>
    <t>pics\\dis36.jpg</t>
  </si>
  <si>
    <t>pics\\dis22.jpg</t>
  </si>
  <si>
    <t>pics\\dis23.jpg</t>
  </si>
  <si>
    <t>pics\\dis37.jpg</t>
  </si>
  <si>
    <t>pics\\dis7.jpg</t>
  </si>
  <si>
    <t>pics\\dis5.jpg</t>
  </si>
  <si>
    <t>pics\\dis21.jpg</t>
  </si>
  <si>
    <t>pics\\dis35.jpg</t>
  </si>
  <si>
    <t>pics\\dis34.jpg</t>
  </si>
  <si>
    <t>pics\\dis20.jpg</t>
  </si>
  <si>
    <t>pics\\dis4.jpg</t>
  </si>
  <si>
    <t>pics\\dis24.jpg</t>
  </si>
  <si>
    <t>pics\\dis30.jpg</t>
  </si>
  <si>
    <t>pics\\dis18.jpg</t>
  </si>
  <si>
    <t>pics\\dis19.jpg</t>
  </si>
  <si>
    <t>pics\\dis31.jpg</t>
  </si>
  <si>
    <t>pics\\dis25.jpg</t>
  </si>
  <si>
    <t>pics\\dis1.jpg</t>
  </si>
  <si>
    <t>pics\\dis3.jpg</t>
  </si>
  <si>
    <t>pics\\dis33.jpg</t>
  </si>
  <si>
    <t>pics\\dis27.jpg</t>
  </si>
  <si>
    <t>pics\\dis26.jpg</t>
  </si>
  <si>
    <t>pics\\dis32.jpg</t>
  </si>
  <si>
    <t>pics\\dis2.jpg</t>
  </si>
  <si>
    <t>pics\\dis55.jpg</t>
  </si>
  <si>
    <t>pics\\dis41.jpg</t>
  </si>
  <si>
    <t>pics\\dis40.jpg</t>
  </si>
  <si>
    <t>pics\\dis54.jpg</t>
  </si>
  <si>
    <t>pics\\dis42.jpg</t>
  </si>
  <si>
    <t>pics\\dis56.jpg</t>
  </si>
  <si>
    <t>pics\\dis57.jpg</t>
  </si>
  <si>
    <t>pics\\dis43.jpg</t>
  </si>
  <si>
    <t>pics\\dis47.jpg</t>
  </si>
  <si>
    <t>pics\\dis53.jpg</t>
  </si>
  <si>
    <t>pics\\dis52.jpg</t>
  </si>
  <si>
    <t>pics\\dis46.jpg</t>
  </si>
  <si>
    <t>pics\\dis50.jpg</t>
  </si>
  <si>
    <t>pics\\dis44.jpg</t>
  </si>
  <si>
    <t>pics\\dis45.jpg</t>
  </si>
  <si>
    <t>pics\\dis51.jpg</t>
  </si>
  <si>
    <t>pics\\dis48.jpg</t>
  </si>
  <si>
    <t>pics\\dis60.jpg</t>
  </si>
  <si>
    <t>pics\\dis61.jpg</t>
  </si>
  <si>
    <t>pics\\dis49.jpg</t>
  </si>
  <si>
    <t>pics\\dis63.jpg</t>
  </si>
  <si>
    <t>pics\\dis62.jpg</t>
  </si>
  <si>
    <t>pics\\dis59.jpg</t>
  </si>
  <si>
    <t>pics\\dis58.jpg</t>
  </si>
  <si>
    <t>pics\\dis64.jpg</t>
  </si>
  <si>
    <t>pics\\dis17.jpg</t>
  </si>
  <si>
    <t>pics\\dis16.jpg</t>
  </si>
  <si>
    <t>pics\\dis28.jpg</t>
  </si>
  <si>
    <t>pics\\dis14.jpg</t>
  </si>
  <si>
    <t>pics\\dis15.jpg</t>
  </si>
  <si>
    <t>pics\\dis29.jpg</t>
  </si>
  <si>
    <t>pics\\dis9.jpg</t>
  </si>
  <si>
    <t>pics\\dis11.jpg</t>
  </si>
  <si>
    <t>pics\\dis39.jpg</t>
  </si>
  <si>
    <t>pics\\dis38.jpg</t>
  </si>
  <si>
    <t>pics\\dis10.jpg</t>
  </si>
  <si>
    <t>pics\\dis8.jpg</t>
  </si>
  <si>
    <t>pics\\dis12.jpg</t>
  </si>
  <si>
    <t>pics\\dis13.jpg</t>
  </si>
  <si>
    <t>dis6</t>
  </si>
  <si>
    <t>dis36</t>
  </si>
  <si>
    <t>dis22</t>
  </si>
  <si>
    <t>dis23</t>
  </si>
  <si>
    <t>dis37</t>
  </si>
  <si>
    <t>dis7</t>
  </si>
  <si>
    <t>dis5</t>
  </si>
  <si>
    <t>dis21</t>
  </si>
  <si>
    <t>dis35</t>
  </si>
  <si>
    <t>dis34</t>
  </si>
  <si>
    <t>dis20</t>
  </si>
  <si>
    <t>dis4</t>
  </si>
  <si>
    <t>dis24</t>
  </si>
  <si>
    <t>dis30</t>
  </si>
  <si>
    <t>dis18</t>
  </si>
  <si>
    <t>dis19</t>
  </si>
  <si>
    <t>dis31</t>
  </si>
  <si>
    <t>dis25</t>
  </si>
  <si>
    <t>dis1</t>
  </si>
  <si>
    <t>dis3</t>
  </si>
  <si>
    <t>dis33</t>
  </si>
  <si>
    <t>dis27</t>
  </si>
  <si>
    <t>dis26</t>
  </si>
  <si>
    <t>dis32</t>
  </si>
  <si>
    <t>dis2</t>
  </si>
  <si>
    <t>dis55</t>
  </si>
  <si>
    <t>dis41</t>
  </si>
  <si>
    <t>dis40</t>
  </si>
  <si>
    <t>dis54</t>
  </si>
  <si>
    <t>dis42</t>
  </si>
  <si>
    <t>dis56</t>
  </si>
  <si>
    <t>dis57</t>
  </si>
  <si>
    <t>dis43</t>
  </si>
  <si>
    <t>dis47</t>
  </si>
  <si>
    <t>dis53</t>
  </si>
  <si>
    <t>dis52</t>
  </si>
  <si>
    <t>dis46</t>
  </si>
  <si>
    <t>dis50</t>
  </si>
  <si>
    <t>dis44</t>
  </si>
  <si>
    <t>dis45</t>
  </si>
  <si>
    <t>dis51</t>
  </si>
  <si>
    <t>dis48</t>
  </si>
  <si>
    <t>dis60</t>
  </si>
  <si>
    <t>dis61</t>
  </si>
  <si>
    <t>dis49</t>
  </si>
  <si>
    <t>dis63</t>
  </si>
  <si>
    <t>dis62</t>
  </si>
  <si>
    <t>dis59</t>
  </si>
  <si>
    <t>dis58</t>
  </si>
  <si>
    <t>dis64</t>
  </si>
  <si>
    <t>dis17</t>
  </si>
  <si>
    <t>dis16</t>
  </si>
  <si>
    <t>dis28</t>
  </si>
  <si>
    <t>dis14</t>
  </si>
  <si>
    <t>dis15</t>
  </si>
  <si>
    <t>dis29</t>
  </si>
  <si>
    <t>dis9</t>
  </si>
  <si>
    <t>dis11</t>
  </si>
  <si>
    <t>dis39</t>
  </si>
  <si>
    <t>dis38</t>
  </si>
  <si>
    <t>dis10</t>
  </si>
  <si>
    <t>dis8</t>
  </si>
  <si>
    <t>dis12</t>
  </si>
  <si>
    <t>dis13</t>
  </si>
  <si>
    <t>Дистракторы</t>
  </si>
  <si>
    <t>ac_row</t>
  </si>
  <si>
    <t>На_экране_</t>
  </si>
  <si>
    <t>Вот_</t>
  </si>
  <si>
    <t>Это_</t>
  </si>
  <si>
    <t>На_картинке_</t>
  </si>
  <si>
    <t>На_мониторе_</t>
  </si>
  <si>
    <t>Перед_Вами_</t>
  </si>
  <si>
    <t>Вы_видите_</t>
  </si>
  <si>
    <t>ТОМОН</t>
  </si>
  <si>
    <t>ГОМАН</t>
  </si>
  <si>
    <t>ПЕМАН</t>
  </si>
  <si>
    <t>ЛИНИК</t>
  </si>
  <si>
    <t>ЛИМАТ</t>
  </si>
  <si>
    <t>ЛИРЕК</t>
  </si>
  <si>
    <t>ПЕМАТ</t>
  </si>
  <si>
    <t>БАКОС</t>
  </si>
  <si>
    <t>_Он_чистый?</t>
  </si>
  <si>
    <t>_Свежий_ли_он?</t>
  </si>
  <si>
    <t>ТОМАТ</t>
  </si>
  <si>
    <t>КОКОС</t>
  </si>
  <si>
    <t>РЕДИС</t>
  </si>
  <si>
    <t>ПЕРЕЦ</t>
  </si>
  <si>
    <t>БАНАН</t>
  </si>
  <si>
    <t>ФИНИК</t>
  </si>
  <si>
    <t>ГОРОХ</t>
  </si>
  <si>
    <t>РЕНАН</t>
  </si>
  <si>
    <t>БАРОХ</t>
  </si>
  <si>
    <t>ЛИРОХ</t>
  </si>
  <si>
    <t>ФИМОН</t>
  </si>
  <si>
    <t>КОДИС</t>
  </si>
  <si>
    <t>ГОНИК</t>
  </si>
  <si>
    <t>ТОДИС</t>
  </si>
  <si>
    <t>_Целый_ли_он?</t>
  </si>
  <si>
    <t>_Мясистый_ли_он?</t>
  </si>
  <si>
    <t>_Он_яркий?</t>
  </si>
  <si>
    <t>_Он_острый?</t>
  </si>
  <si>
    <t>_Он_спелый?</t>
  </si>
  <si>
    <t>_Он_жаренный?</t>
  </si>
  <si>
    <t>_Сладкий_ли_он?</t>
  </si>
  <si>
    <t>_Влажный_ли_он?</t>
  </si>
  <si>
    <t>_Он_съедобный?</t>
  </si>
  <si>
    <t>_Сиреневый_ли_он?</t>
  </si>
  <si>
    <t>_Он_репчатый?</t>
  </si>
  <si>
    <t>_Коричневый_ли_он?</t>
  </si>
  <si>
    <t>_Сахаристый_ли_он?</t>
  </si>
  <si>
    <t>_Он_скользкий?</t>
  </si>
  <si>
    <t>_Ломкий_ли_он?</t>
  </si>
  <si>
    <t>_Мохнатый_ли_он?</t>
  </si>
  <si>
    <t>_Он_сморщенный?</t>
  </si>
  <si>
    <t>_Он_с_косточкой?</t>
  </si>
  <si>
    <t>_Он_треугольный?</t>
  </si>
  <si>
    <t>_Рыхлый_ли_он?</t>
  </si>
  <si>
    <t>_Он_в_стручке?</t>
  </si>
  <si>
    <t>_Ядовитый_ли_он?</t>
  </si>
  <si>
    <t>_Он_полосатый?</t>
  </si>
  <si>
    <t>_Он_плоский?</t>
  </si>
  <si>
    <t>_Он_толченый?</t>
  </si>
  <si>
    <t>_Зеленый_ли_он?</t>
  </si>
  <si>
    <t>_Легкий_ли_он?</t>
  </si>
  <si>
    <t>_Он_с_молоком?</t>
  </si>
  <si>
    <t>_Полый_ли_он?</t>
  </si>
  <si>
    <t>_Гладкий_ли_он?</t>
  </si>
  <si>
    <t>_Пористый_ли_он?</t>
  </si>
  <si>
    <t>_Он_вареный?</t>
  </si>
  <si>
    <t>_Плотный_ли_он?</t>
  </si>
  <si>
    <t>_Он_ворсистый?</t>
  </si>
  <si>
    <t>_Он_мягкий?</t>
  </si>
  <si>
    <t>_Он_старый?</t>
  </si>
  <si>
    <t>_Фиолетовый_ли_он?</t>
  </si>
  <si>
    <t>_Он_серый?</t>
  </si>
  <si>
    <t>_Вязкий_ли_он?</t>
  </si>
  <si>
    <t>_Сушеный_ли_он?</t>
  </si>
  <si>
    <t>НОВЫЙ_ПЛОД_</t>
  </si>
  <si>
    <t>РЕДКИЙ_ПЛОД_</t>
  </si>
  <si>
    <t>ТРОПИЧЕСКИЙ_ПЛОД_</t>
  </si>
  <si>
    <t>ОГОРОДНЫЙ_ПЛОД_</t>
  </si>
  <si>
    <t>_Он_с_цедрой?</t>
  </si>
  <si>
    <t>_Он_длинный?</t>
  </si>
  <si>
    <t>_Он_без_кожуры?</t>
  </si>
  <si>
    <t>_Он_гнилой?</t>
  </si>
  <si>
    <t>_Он_бугристый?</t>
  </si>
  <si>
    <t>_Он_слоеный?</t>
  </si>
  <si>
    <t>_Он_цитрусовый?</t>
  </si>
  <si>
    <t>_Он_алый?</t>
  </si>
  <si>
    <t>_Он_с_ботвой?</t>
  </si>
  <si>
    <t>_Он_соленый?</t>
  </si>
  <si>
    <t>_Он_с_веточкой?</t>
  </si>
  <si>
    <t>_Он_раскрыт?</t>
  </si>
  <si>
    <t>_Он_квадратный?</t>
  </si>
  <si>
    <t>_Он_склизкий?</t>
  </si>
  <si>
    <t>_Он_имеет_мякоть?</t>
  </si>
  <si>
    <t>_Он_с_кожурой?</t>
  </si>
  <si>
    <t>_Он_с_дольками?</t>
  </si>
  <si>
    <t>_Он_высушенный?</t>
  </si>
  <si>
    <t>_Он_выжатый?</t>
  </si>
  <si>
    <t>_Он_надломан?</t>
  </si>
  <si>
    <t>_Он_волнистый?</t>
  </si>
  <si>
    <t>_Он_бурый?</t>
  </si>
  <si>
    <t>_Он_фаршированный?</t>
  </si>
  <si>
    <t>_Он_разрезанный?</t>
  </si>
  <si>
    <t>_Он_с_лепестками?</t>
  </si>
  <si>
    <t>_Он_зернистый?</t>
  </si>
  <si>
    <t>_Он_белый_внутри?</t>
  </si>
  <si>
    <t>_Он_с_бугорками?</t>
  </si>
  <si>
    <t>_Он_лохматый?</t>
  </si>
  <si>
    <t>_Он_золотистый?</t>
  </si>
  <si>
    <t>_Он_шарообразный?</t>
  </si>
  <si>
    <t>_Он_надрезан?</t>
  </si>
  <si>
    <t>_Он_перекручен?</t>
  </si>
  <si>
    <t>_Он_имеет_шипы?</t>
  </si>
  <si>
    <t>_Он_красноватый?</t>
  </si>
  <si>
    <t>_Он_бархатистый?</t>
  </si>
  <si>
    <t>_Он_прозрачный?</t>
  </si>
  <si>
    <t>_Он_измельчен?</t>
  </si>
  <si>
    <t>_Он_с_чешуйками?</t>
  </si>
  <si>
    <t>_Он_розовый?</t>
  </si>
  <si>
    <t>_Он_шершавый?</t>
  </si>
  <si>
    <t>_Он_рассыпчатый?</t>
  </si>
  <si>
    <t>_Кислый_ли_он?</t>
  </si>
  <si>
    <t>_Упругий_ли_он?</t>
  </si>
  <si>
    <t>_Сочный_ли_он?</t>
  </si>
  <si>
    <t>_Сырой_ли_он?</t>
  </si>
  <si>
    <t>_Черный_ли_он?</t>
  </si>
  <si>
    <t>_Хрустящий_ли_он?</t>
  </si>
  <si>
    <t>_Блестит_ли_он?</t>
  </si>
  <si>
    <t>_Пряный_ли_он?</t>
  </si>
  <si>
    <t>_Жирный_ли_он?</t>
  </si>
  <si>
    <t>_Пушистый_ли_он?</t>
  </si>
  <si>
    <t>_Разноцветный_ли_он?</t>
  </si>
  <si>
    <t>_Увядший_ли_он?</t>
  </si>
  <si>
    <t>_Продолговатый_ли_он?</t>
  </si>
  <si>
    <t>_Пятнистый_ли_он?</t>
  </si>
  <si>
    <t>_Синий_ли_он?</t>
  </si>
  <si>
    <t>_Мятый_ли_он?</t>
  </si>
  <si>
    <t>_Вытянут_ли_он?</t>
  </si>
  <si>
    <t>_Объемный_ли_он?</t>
  </si>
  <si>
    <t>_Пустой_ли_он?</t>
  </si>
  <si>
    <t>_Белый_ли_он?</t>
  </si>
  <si>
    <t>_Испачкан_ли_он?</t>
  </si>
  <si>
    <t>_Колючий_ли_он?</t>
  </si>
  <si>
    <t>_Оранжевый_ли_он?</t>
  </si>
  <si>
    <t>_Округлый_ли_он?</t>
  </si>
  <si>
    <t>_Ребристый_ли_он?</t>
  </si>
  <si>
    <t>_Голубой_ли_он?</t>
  </si>
  <si>
    <t>_Овальный_ли_он?</t>
  </si>
  <si>
    <t>_Жидкий_ли_он?</t>
  </si>
  <si>
    <t>_Сорван_ли_он?</t>
  </si>
  <si>
    <t>_Спрессован_ли_он?</t>
  </si>
  <si>
    <t>_Желтый_ли_он?</t>
  </si>
  <si>
    <t>_Ровный_ли_он?</t>
  </si>
  <si>
    <t>_Изогнут_ли_он?</t>
  </si>
  <si>
    <t>_Однотонный_ли_он?</t>
  </si>
  <si>
    <t>_Цветущий_ли_он?</t>
  </si>
  <si>
    <t>_Скручен_ли_он?</t>
  </si>
  <si>
    <t>_Тонкий_ли_он?</t>
  </si>
  <si>
    <t>_Цельный_ли_он?</t>
  </si>
  <si>
    <t>_Заострен_ли_он?</t>
  </si>
  <si>
    <t>_Очищен_ли_он?</t>
  </si>
  <si>
    <t>_Чистый_ли_</t>
  </si>
  <si>
    <t>_Свежий_ли_</t>
  </si>
  <si>
    <t>_Жаренный_ли_</t>
  </si>
  <si>
    <t>_Сладкий_ли_</t>
  </si>
  <si>
    <t>_Влажный_ли_</t>
  </si>
  <si>
    <t>_Съедобный_ли_</t>
  </si>
  <si>
    <t>_Сиреневый_ли_</t>
  </si>
  <si>
    <t>_Репчатый_ли_</t>
  </si>
  <si>
    <t>_Коричневый_ли_</t>
  </si>
  <si>
    <t>_Сахаристый_ли_</t>
  </si>
  <si>
    <t>_Скользкий_ли_</t>
  </si>
  <si>
    <t>_Ломкий_ли_</t>
  </si>
  <si>
    <t>_Мохнатый_ли_</t>
  </si>
  <si>
    <t>_Сморщенный_ли_</t>
  </si>
  <si>
    <t>_С_косточкой_ли_</t>
  </si>
  <si>
    <t>_Треугольный_ли_</t>
  </si>
  <si>
    <t>_Рыхлый_ли_</t>
  </si>
  <si>
    <t>_В_стручке_ли_</t>
  </si>
  <si>
    <t>_Ядовитый_ли_</t>
  </si>
  <si>
    <t>_Полосатый_ли_</t>
  </si>
  <si>
    <t>_Плоский_ли_</t>
  </si>
  <si>
    <t>_Толченый_ли_</t>
  </si>
  <si>
    <t>_Зеленый_ли_</t>
  </si>
  <si>
    <t>_Легкий_ли_</t>
  </si>
  <si>
    <t>_С_молоком_ли_</t>
  </si>
  <si>
    <t>_Полый_ли_</t>
  </si>
  <si>
    <t>_Гладкий_ли_</t>
  </si>
  <si>
    <t>_Пористый_ли_</t>
  </si>
  <si>
    <t>_Вареный_ли_</t>
  </si>
  <si>
    <t>_Плотный_ли_</t>
  </si>
  <si>
    <t>_Ворсистый_ли_</t>
  </si>
  <si>
    <t>_Сырой_ли_</t>
  </si>
  <si>
    <t>_Гнилой_ли_</t>
  </si>
  <si>
    <t>_Бугристый_ли_</t>
  </si>
  <si>
    <t>_Черный_ли_</t>
  </si>
  <si>
    <t>_Хрустящий_ли_</t>
  </si>
  <si>
    <t>_Блестит_ли_</t>
  </si>
  <si>
    <t>_Цитрусовый_ли_</t>
  </si>
  <si>
    <t>_С_ботвой_ли_</t>
  </si>
  <si>
    <t>_Алый_ли_</t>
  </si>
  <si>
    <t>_Пряный_ли_</t>
  </si>
  <si>
    <t>_Жирный_ли_</t>
  </si>
  <si>
    <t>_Соленый_ли_</t>
  </si>
  <si>
    <t>_Пышный_ли_</t>
  </si>
  <si>
    <t>_Крепкий_ли_</t>
  </si>
  <si>
    <t>_Круглый_ли_</t>
  </si>
  <si>
    <t>_Целый_ли_</t>
  </si>
  <si>
    <t>_Мясистый_ли_</t>
  </si>
  <si>
    <t>_Горький_ли_</t>
  </si>
  <si>
    <t>_Яркий_ли_</t>
  </si>
  <si>
    <t>_Острый_ли_</t>
  </si>
  <si>
    <t>_Спелый_ли_</t>
  </si>
  <si>
    <t>_Серый_ли_</t>
  </si>
  <si>
    <t>_Вязкий_ли_</t>
  </si>
  <si>
    <t>_Сушеный_ли_</t>
  </si>
  <si>
    <t>_С_веточкой_ли_</t>
  </si>
  <si>
    <t>_Раскрыт_ли_</t>
  </si>
  <si>
    <t>_Пушистый_ли_</t>
  </si>
  <si>
    <t>_Квадратный_ли_</t>
  </si>
  <si>
    <t>_Склизкий_ли_</t>
  </si>
  <si>
    <t>_Увядший_ли_</t>
  </si>
  <si>
    <t>_Разноцветный_ли_</t>
  </si>
  <si>
    <t>_Продолговатый_ли_</t>
  </si>
  <si>
    <t>_Пятнистый_ли_</t>
  </si>
  <si>
    <t>_Синий_ли_</t>
  </si>
  <si>
    <t>_С_дольками_ли_</t>
  </si>
  <si>
    <t>_Высушенный_ли_</t>
  </si>
  <si>
    <t>_Мятый_ли_</t>
  </si>
  <si>
    <t>_Вытянут_ли_</t>
  </si>
  <si>
    <t>_Надломан_ли_</t>
  </si>
  <si>
    <t>_Волнистый_ли_</t>
  </si>
  <si>
    <t>_Бурый_ли_</t>
  </si>
  <si>
    <t>_Выжатый_ли_</t>
  </si>
  <si>
    <t>_Объемный_ли_</t>
  </si>
  <si>
    <t>_Пустой_ли_</t>
  </si>
  <si>
    <t>_Белый_ли_</t>
  </si>
  <si>
    <t>_Испачкан_ли_</t>
  </si>
  <si>
    <t>_Фаршированный_ли_</t>
  </si>
  <si>
    <t>_Разрезан_ли_</t>
  </si>
  <si>
    <t>_С_лепестками_ли_</t>
  </si>
  <si>
    <t>_Колючий_ли_</t>
  </si>
  <si>
    <t>_Оранжевый_ли_</t>
  </si>
  <si>
    <t>_Зернистый_ли_</t>
  </si>
  <si>
    <t>_Округлый_ли_</t>
  </si>
  <si>
    <t>_Ребристый_ли_</t>
  </si>
  <si>
    <t>_Голубой_ли_</t>
  </si>
  <si>
    <t>_С_бугорками_ли_</t>
  </si>
  <si>
    <t>_Овальный_ли_</t>
  </si>
  <si>
    <t>_Жидкий_ли_</t>
  </si>
  <si>
    <t>_Лохматый_ли_</t>
  </si>
  <si>
    <t>_Золотистый_ли_</t>
  </si>
  <si>
    <t>_Шарообразный_ли_</t>
  </si>
  <si>
    <t>_Надрезан_ли_</t>
  </si>
  <si>
    <t>_Перекручен_ли_</t>
  </si>
  <si>
    <t>_Сорван_ли_</t>
  </si>
  <si>
    <t>_Спрессован_ли_</t>
  </si>
  <si>
    <t>_Желтый_ли_</t>
  </si>
  <si>
    <t>_Ровный_ли_</t>
  </si>
  <si>
    <t>_Красноватый_ли_</t>
  </si>
  <si>
    <t>_Изогнут_ли_</t>
  </si>
  <si>
    <t>_Бархатистый_ли_</t>
  </si>
  <si>
    <t>_Однотонный_ли_</t>
  </si>
  <si>
    <t>_Прозрачный_ли_</t>
  </si>
  <si>
    <t>_Измельчен_ли_</t>
  </si>
  <si>
    <t>_Цветущий_ли_</t>
  </si>
  <si>
    <t>_Скручен_ли_</t>
  </si>
  <si>
    <t>_С_чешуйками_ли_</t>
  </si>
  <si>
    <t>_Розовый_ли_</t>
  </si>
  <si>
    <t>_Очищен_ли_</t>
  </si>
  <si>
    <t>_Тонкий_ли_</t>
  </si>
  <si>
    <t>_Шершавый_ли_</t>
  </si>
  <si>
    <t>_Заострен_ли_</t>
  </si>
  <si>
    <t>_Рассыпчатый_ли_</t>
  </si>
  <si>
    <t>_Цельный_ли_</t>
  </si>
  <si>
    <t>_Мягкий_ли_</t>
  </si>
  <si>
    <t>_Старый_ли_</t>
  </si>
  <si>
    <t>_Фиолетовый_ли_</t>
  </si>
  <si>
    <t>_С_цедрой_ли_</t>
  </si>
  <si>
    <t>_Кислый_ли_</t>
  </si>
  <si>
    <t>_Сочный_ли_</t>
  </si>
  <si>
    <t>_Длинный_ли_</t>
  </si>
  <si>
    <t>_Упругий_ли_</t>
  </si>
  <si>
    <t>_Без_кожуры_ли_</t>
  </si>
  <si>
    <t>_Слоеный_ли_</t>
  </si>
  <si>
    <t>_Белый_ли_внутри_</t>
  </si>
  <si>
    <t>text_quest</t>
  </si>
  <si>
    <t>ЛИМОН</t>
  </si>
  <si>
    <t>_Имеет_ли_шипы_</t>
  </si>
  <si>
    <t>_Горький_ли_он?</t>
  </si>
  <si>
    <t>_Пышный_ли_он?</t>
  </si>
  <si>
    <t>_Крепкий_ли_он?</t>
  </si>
  <si>
    <t>_Он_круглый?</t>
  </si>
  <si>
    <t>_Имеет_ли_мякоть_</t>
  </si>
  <si>
    <t>Посмотрите,_вот_</t>
  </si>
  <si>
    <t>Перед Вами Арбуз Он сочный?</t>
  </si>
  <si>
    <t>Порезана ли Груша?</t>
  </si>
  <si>
    <t>Зеленный ли _____</t>
  </si>
  <si>
    <t>На мониторне Он пушистый</t>
  </si>
  <si>
    <t>Имееет ли красные семена ,,,</t>
  </si>
  <si>
    <t>Фиолетоввый ли )))</t>
  </si>
  <si>
    <t>Вот ____ Он имеет бугорки?</t>
  </si>
  <si>
    <t>Это ___ Он продолговатый?</t>
  </si>
  <si>
    <t>pic2</t>
  </si>
  <si>
    <t>pic3</t>
  </si>
  <si>
    <t>pic4</t>
  </si>
  <si>
    <t>экспл</t>
  </si>
  <si>
    <t>импл_</t>
  </si>
  <si>
    <t>pic1_cor</t>
  </si>
  <si>
    <t>ans_pic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</si>
</sst>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name val="Calibri"/>
      <family val="2"/>
      <charset val="204"/>
    </font>
    <font>
      <sz val="11"/>
      <name val="Calibri"/>
      <family val="2"/>
    </font>
    <font>
      <sz val="8"/>
      <name val="Calibri"/>
      <family val="2"/>
    </font>
    <font>
      <sz val="11"/>
      <color rgb="FF000000"/>
      <name val="Calibri"/>
      <family val="2"/>
      <charset val="204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31">
    <xf numFmtId="0" fontId="0" fillId="0" borderId="0" xfId="0"/>
    <xf numFmtId="0" fontId="0" fillId="0" borderId="1" xfId="0" applyBorder="1"/>
    <xf numFmtId="0" fontId="0" fillId="0" borderId="2" xfId="0" applyBorder="1"/>
    <xf numFmtId="0" fontId="1" fillId="0" borderId="0" xfId="0" applyFont="1"/>
    <xf numFmtId="0" fontId="4" fillId="0" borderId="1" xfId="0" applyFont="1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0" fontId="4" fillId="0" borderId="2" xfId="0" applyFont="1" applyBorder="1" applyAlignment="1">
      <alignment horizontal="left" vertical="top"/>
    </xf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0" fontId="0" fillId="0" borderId="3" xfId="0" applyBorder="1"/>
    <xf numFmtId="0" fontId="5" fillId="0" borderId="3" xfId="0" applyFont="1" applyBorder="1"/>
    <xf numFmtId="0" fontId="6" fillId="0" borderId="0" xfId="0" applyFont="1"/>
    <xf numFmtId="0" fontId="6" fillId="0" borderId="3" xfId="0" applyFont="1" applyBorder="1"/>
    <xf numFmtId="0" fontId="7" fillId="0" borderId="3" xfId="0" applyFont="1" applyBorder="1"/>
    <xf numFmtId="0" fontId="6" fillId="0" borderId="0" xfId="0" applyFont="1" applyAlignment="1">
      <alignment horizontal="left" vertical="top"/>
    </xf>
    <xf numFmtId="0" fontId="0" fillId="2" borderId="3" xfId="0" applyFill="1" applyBorder="1"/>
    <xf numFmtId="0" fontId="6" fillId="2" borderId="3" xfId="0" applyFont="1" applyFill="1" applyBorder="1"/>
    <xf numFmtId="0" fontId="4" fillId="0" borderId="1" xfId="0" applyFont="1" applyBorder="1" applyAlignment="1">
      <alignment horizontal="right"/>
    </xf>
    <xf numFmtId="0" fontId="1" fillId="0" borderId="2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1" fillId="0" borderId="2" xfId="0" applyFont="1" applyBorder="1"/>
    <xf numFmtId="0" fontId="4" fillId="0" borderId="2" xfId="0" applyFont="1" applyBorder="1"/>
    <xf numFmtId="0" fontId="5" fillId="0" borderId="0" xfId="0" applyFont="1"/>
    <xf numFmtId="0" fontId="4" fillId="0" borderId="0" xfId="1"/>
    <xf numFmtId="0" fontId="4" fillId="0" borderId="0" xfId="0" applyFont="1" applyAlignment="1">
      <alignment horizontal="right"/>
    </xf>
    <xf numFmtId="0" fontId="1" fillId="0" borderId="0" xfId="1" applyFont="1"/>
    <xf numFmtId="0" fontId="4" fillId="0" borderId="0" xfId="0" applyFont="1"/>
    <xf numFmtId="0" fontId="4" fillId="0" borderId="0" xfId="0" applyFont="1" applyAlignment="1">
      <alignment horizontal="left"/>
    </xf>
    <xf numFmtId="0" fontId="2" fillId="0" borderId="0" xfId="0" applyFont="1"/>
    <xf numFmtId="0" fontId="8" fillId="0" borderId="0" xfId="0" applyFont="1"/>
    <xf numFmtId="0" fontId="10" fillId="0" borderId="0" xfId="0" applyFont="1"/>
  </cellXfs>
  <cellStyles count="2">
    <cellStyle name="Normal" xfId="0" builtinId="0"/>
    <cellStyle name="Обычный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BH161"/>
  <sheetViews>
    <sheetView tabSelected="1" topLeftCell="AP1" zoomScale="110" zoomScaleNormal="110" zoomScaleSheetLayoutView="40" workbookViewId="0">
      <selection activeCell="BB149" sqref="BB149"/>
    </sheetView>
  </sheetViews>
  <sheetFormatPr baseColWidth="10" defaultColWidth="8.83203125" defaultRowHeight="15" x14ac:dyDescent="0.2"/>
  <cols>
    <col min="1" max="1" width="11.5" customWidth="1"/>
    <col min="3" max="3" width="18.6640625" customWidth="1"/>
    <col min="5" max="5" width="9" customWidth="1"/>
    <col min="6" max="6" width="25" customWidth="1"/>
    <col min="8" max="8" width="16" customWidth="1"/>
    <col min="9" max="9" width="18.5" customWidth="1"/>
    <col min="10" max="10" width="4.1640625" customWidth="1"/>
    <col min="11" max="11" width="5.6640625" customWidth="1"/>
    <col min="13" max="13" width="18.6640625" customWidth="1"/>
    <col min="14" max="14" width="3.6640625" customWidth="1"/>
    <col min="15" max="29" width="6.66406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5" width="14.83203125" customWidth="1"/>
    <col min="36" max="36" width="12.5" customWidth="1"/>
    <col min="37" max="37" width="15.33203125" customWidth="1"/>
    <col min="38" max="38" width="15.83203125" customWidth="1"/>
    <col min="39" max="40" width="2.33203125" customWidth="1"/>
    <col min="41" max="41" width="9.33203125" customWidth="1"/>
    <col min="42" max="42" width="20.1640625" customWidth="1"/>
    <col min="43" max="45" width="7.6640625" customWidth="1"/>
    <col min="46" max="46" width="7.1640625" customWidth="1"/>
    <col min="47" max="49" width="1.5" customWidth="1"/>
    <col min="50" max="53" width="1.33203125" customWidth="1"/>
    <col min="54" max="54" width="42.83203125" bestFit="1" customWidth="1"/>
    <col min="55" max="55" width="9.83203125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4" t="s">
        <v>496</v>
      </c>
      <c r="Q1" s="24" t="s">
        <v>496</v>
      </c>
      <c r="R1" s="24" t="s">
        <v>496</v>
      </c>
      <c r="S1" s="24" t="s">
        <v>496</v>
      </c>
      <c r="T1" s="24" t="s">
        <v>496</v>
      </c>
      <c r="U1" s="24" t="s">
        <v>496</v>
      </c>
      <c r="V1" s="24" t="s">
        <v>496</v>
      </c>
      <c r="W1" s="24" t="s">
        <v>496</v>
      </c>
      <c r="X1" s="24" t="s">
        <v>496</v>
      </c>
      <c r="Y1" s="24" t="s">
        <v>496</v>
      </c>
      <c r="Z1" s="24" t="s">
        <v>496</v>
      </c>
      <c r="AA1" s="24" t="s">
        <v>496</v>
      </c>
      <c r="AB1" s="24" t="s">
        <v>496</v>
      </c>
      <c r="AC1" s="24" t="s">
        <v>496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C1" s="23" t="s">
        <v>0</v>
      </c>
      <c r="BD1" s="23" t="s">
        <v>1175</v>
      </c>
      <c r="BE1" s="23" t="s">
        <v>1170</v>
      </c>
      <c r="BF1" s="23" t="s">
        <v>1171</v>
      </c>
      <c r="BG1" s="23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VLOOKUP(B2,audio_list_stym!$A$3:$BP$18,37,FALSE)</f>
        <v>10</v>
      </c>
      <c r="F2" t="str">
        <f>VLOOKUP(E2,metki!$A$2:$B$9,2,FALSE)</f>
        <v>импл_реал_с_названием</v>
      </c>
      <c r="G2" t="str">
        <f t="shared" ref="G2:G33" si="0">LEFT(F2,5)</f>
        <v>импл_</v>
      </c>
      <c r="H2" t="str">
        <f>VLOOKUP(B2,audio_list_stym!$A$3:$AJ$18,5,FALSE)</f>
        <v>Tomat</v>
      </c>
      <c r="I2" t="s">
        <v>688</v>
      </c>
      <c r="J2" t="str">
        <f t="shared" ref="J2:J33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AD2" t="str">
        <f ca="1">IF(ISTEXT(AE2),AE2,IF(ISTEXT(AF2),AF2,""))</f>
        <v>pics\\Banan_4.jpg</v>
      </c>
      <c r="AE2" s="22">
        <f t="array" ref="AE2">IF(G2="экспл",INDEX(total_visual_stym!$C$146:$C$209,(RANK(total_visual_stym!E146,total_visual_stym!$E$146:$E$209))),0)</f>
        <v>0</v>
      </c>
      <c r="AF2" s="22" t="str">
        <f ca="1">IF(ISTEXT(AR2),AR2,IF(ISTEXT(AS2),AS2,""))</f>
        <v>pics\\Banan_4.jpg</v>
      </c>
      <c r="AH2" t="str">
        <f t="shared" ref="AH2:AH33" si="2">IF(OR(E2=10,E2=12),LEFT(AW2,13),0)</f>
        <v>sound\\Ogorod</v>
      </c>
      <c r="AI2" t="str" cm="1">
        <f t="array" ref="AI2">IFERROR(INDEX($AG$2:$AG$65, SMALL(IF(ISBLANK($AG$2:$AG$65),"", ROW($AG$2:$AG$65)-MIN(ROW($AG$2:$AG$65))+1), ROW(AG1))),"")</f>
        <v>pics\\Limon_1.jpg</v>
      </c>
      <c r="AJ2" t="str">
        <f>LEFT(AI2,11)</f>
        <v>pics\\Limon</v>
      </c>
      <c r="AK2" t="str">
        <f>IF(OR(AJ2="pics\\Limon",AJ2="pics\\Banan",AJ2="pics\\Kokos",AJ2="pics\\Finik",AJ2="pics\\Injir"),AI2, )</f>
        <v>pics\\Limon_1.jpg</v>
      </c>
      <c r="AM2" t="str" cm="1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0.59866112324584642</v>
      </c>
      <c r="AP2" t="str">
        <f t="shared" ref="AP2:AP25" ca="1" si="3">INDEX($AM$2:$AM$25,(RANK(AO2,$AO$2:$AO$25)))</f>
        <v>pics\\Banan_4.jpg</v>
      </c>
      <c r="AQ2" t="str">
        <f ca="1">INDEX($AN$2:$AN$25,(RANK(AO2,$AO$2:$AO$25)))</f>
        <v>pics\\Goroh_4.jpg</v>
      </c>
      <c r="AR2" t="str">
        <f t="shared" ref="AR2:AR9" ca="1" si="4">IF(AH2="sound\\Ogorod",AP2,"")</f>
        <v>pics\\Banan_4.jpg</v>
      </c>
      <c r="AT2">
        <f t="shared" ref="AT2:AT33" ca="1" si="5">RAND()</f>
        <v>0.23459052397215241</v>
      </c>
      <c r="AU2" t="str">
        <f>IF(OR(G2=10,G2=11,G2=14,G2=15),VLOOKUP(AT2,audio_list_stym!$A$3:$B$18,2,FALSE),"sound\\Noviy_plod.wav")</f>
        <v>sound\\Noviy_plod.wav</v>
      </c>
      <c r="AV2" t="str">
        <f ca="1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e">
        <f>VLOOKUP(Q2,audio_list_stym!$B$2:$BQ$299,68,FALSE)</f>
        <v>#N/A</v>
      </c>
      <c r="BB2" t="e">
        <f t="shared" ref="BB2:BB66" si="6">IF(G2="экспл",AY2&amp;AX2&amp;"."&amp;AZ2,IF(G2="импл_",BA2&amp;AX2&amp;"?"))</f>
        <v>#N/A</v>
      </c>
      <c r="BC2">
        <f>A2</f>
        <v>1201</v>
      </c>
      <c r="BD2" cm="1">
        <f t="array" aca="1" ref="BD2" ca="1">INDEX($L$2:$L$9,(RANK(AT2,$AT$2:$AT$9)))</f>
        <v>2064</v>
      </c>
      <c r="BE2" cm="1">
        <f t="array" aca="1" ref="BE2" ca="1">INDEX(BD10:BD25,(RANK(AT2,$AT$2:$AT$16)))</f>
        <v>2025</v>
      </c>
      <c r="BF2" cm="1">
        <f t="array" aca="1" ref="BF2" ca="1">INDEX(BD26:BD49,(RANK(AT2,$AT$2:$AT$16)))</f>
        <v>2041</v>
      </c>
      <c r="BG2" cm="1">
        <f t="array" aca="1" ref="BG2" ca="1">INDEX(BD50:BD65,(RANK(AT2,$AT$2:$AT$16)))</f>
        <v>2017</v>
      </c>
      <c r="BH2">
        <v>1</v>
      </c>
    </row>
    <row r="3" spans="1:60" hidden="1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VLOOKUP(B3,audio_list_stym!$A$3:$BP$18,37,FALSE)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VLOOKUP(B3,audio_list_stym!$A$3:$AJ$18,5,FALSE)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2156</v>
      </c>
      <c r="AD3" t="str">
        <f t="shared" ref="AD3:AD66" ca="1" si="7">IF(ISTEXT(AE3),AE3,IF(ISTEXT(AF3),AF3,""))</f>
        <v>pics\\Injir_4.jpg</v>
      </c>
      <c r="AE3" s="22">
        <f t="array" ref="AE3">IF(G3="экспл",INDEX(total_visual_stym!$C$146:$C$209,(RANK(total_visual_stym!E147,total_visual_stym!$E$146:$E$209))),0)</f>
        <v>0</v>
      </c>
      <c r="AF3" s="22" t="str">
        <f ca="1">IF(ISTEXT(AR3),AR3,IF(ISTEXT(AS3),AS3,""))</f>
        <v>pics\\Injir_4.jpg</v>
      </c>
      <c r="AH3" t="str">
        <f t="shared" si="2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ref="AJ3:AJ49" si="8">LEFT(AI3,11)</f>
        <v>pics\\Limon</v>
      </c>
      <c r="AK3" t="str">
        <f t="shared" ref="AK3:AK41" si="9">IF(OR(AJ3="pics\\Limon",AJ3="pics\\Banan",AJ3="pics\\Kokos",AJ3="pics\\Finik",AJ3="pics\\Injir"),AI3, )</f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0">RAND()</f>
        <v>0.36488060649375498</v>
      </c>
      <c r="AP3" t="str">
        <f t="shared" ca="1" si="3"/>
        <v>pics\\Injir_4.jpg</v>
      </c>
      <c r="AQ3" t="str">
        <f t="shared" ref="AQ3:AQ25" ca="1" si="11">INDEX($AN$2:$AN$25,(RANK(AO3,$AO$2:$AO$25)))</f>
        <v>pics\\Tikva_4.jpg</v>
      </c>
      <c r="AR3" t="str">
        <f t="shared" ca="1" si="4"/>
        <v>pics\\Injir_4.jpg</v>
      </c>
      <c r="AT3">
        <f t="shared" ca="1" si="5"/>
        <v>0.85765333831069213</v>
      </c>
      <c r="AU3" t="str">
        <f>IF(OR(G3=10,G3=11,G3=14,G3=15),VLOOKUP(AT3,audio_list_stym!$A$3:$B$18,2,FALSE),"sound\\Noviy_plod.wav")</f>
        <v>sound\\Noviy_plod.wav</v>
      </c>
      <c r="AV3" t="str">
        <f t="shared" ref="AV3:AV33" ca="1" si="12">INDEX($AU$2:$AU$129,(RANK(AT3,$AT$2:$AT$129)))</f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6"/>
        <v>_Мясистый_ли_ТОМАТ?</v>
      </c>
      <c r="BD3" cm="1">
        <f t="array" aca="1" ref="BD3" ca="1">INDEX($L$2:$L$9,(RANK(AT3,$AT$2:$AT$9)))</f>
        <v>2059</v>
      </c>
    </row>
    <row r="4" spans="1:60" hidden="1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VLOOKUP(B4,audio_list_stym!$A$3:$BP$18,37,FALSE)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VLOOKUP(B4,audio_list_stym!$A$3:$AJ$18,5,FALSE)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2155</v>
      </c>
      <c r="AD4" t="str">
        <f t="shared" ca="1" si="7"/>
        <v>pics\\Injir_3.jpg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ref="AF4:AF38" ca="1" si="13">IF(ISTEXT(AR4),AR4,IF(ISTEXT(AS4),AS4,""))</f>
        <v>pics\\Injir_3.jpg</v>
      </c>
      <c r="AH4" t="str">
        <f t="shared" si="2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8"/>
        <v>pics\\Limon</v>
      </c>
      <c r="AK4" t="str">
        <f t="shared" si="9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0"/>
        <v>0.37482715451923965</v>
      </c>
      <c r="AP4" t="str">
        <f t="shared" ca="1" si="3"/>
        <v>pics\\Injir_3.jpg</v>
      </c>
      <c r="AQ4" t="str">
        <f t="shared" ca="1" si="11"/>
        <v>pics\\Tikva_3.jpg</v>
      </c>
      <c r="AR4" t="str">
        <f t="shared" ca="1" si="4"/>
        <v>pics\\Injir_3.jpg</v>
      </c>
      <c r="AT4">
        <f t="shared" ca="1" si="5"/>
        <v>0.76011642074184249</v>
      </c>
      <c r="AU4" t="str">
        <f>IF(OR(G4=10,G4=11,G4=14,G4=15),VLOOKUP(AT4,audio_list_stym!$A$3:$B$18,2,FALSE),"sound\\Noviy_plod.wav")</f>
        <v>sound\\Noviy_plod.wav</v>
      </c>
      <c r="AV4" t="str">
        <f t="shared" ca="1" si="12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6"/>
        <v>_Горький_ли_ТОМАТ?</v>
      </c>
      <c r="BD4" cm="1">
        <f t="array" aca="1" ref="BD4" ca="1">INDEX($L$2:$L$9,(RANK(AT4,$AT$2:$AT$9)))</f>
        <v>2060</v>
      </c>
    </row>
    <row r="5" spans="1:60" hidden="1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VLOOKUP(B5,audio_list_stym!$A$3:$BP$18,37,FALSE)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VLOOKUP(B5,audio_list_stym!$A$3:$AJ$18,5,FALSE)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2036</v>
      </c>
      <c r="AD5" t="str">
        <f t="shared" ca="1" si="7"/>
        <v>pics\\Limon_4.jpg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13"/>
        <v>pics\\Limon_4.jpg</v>
      </c>
      <c r="AH5" t="str">
        <f t="shared" si="2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8"/>
        <v>pics\\Limon</v>
      </c>
      <c r="AK5" t="str">
        <f t="shared" si="9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0"/>
        <v>0.84843170891579278</v>
      </c>
      <c r="AP5" t="str">
        <f t="shared" ca="1" si="3"/>
        <v>pics\\Limon_4.jpg</v>
      </c>
      <c r="AQ5" t="str">
        <f t="shared" ca="1" si="11"/>
        <v>pics\\Redis_4.jpg</v>
      </c>
      <c r="AR5" t="str">
        <f t="shared" ca="1" si="4"/>
        <v>pics\\Limon_4.jpg</v>
      </c>
      <c r="AT5">
        <f t="shared" ca="1" si="5"/>
        <v>0.72314978790002682</v>
      </c>
      <c r="AU5" t="str">
        <f>IF(OR(G5=10,G5=11,G5=14,G5=15),VLOOKUP(AT5,audio_list_stym!$A$3:$B$18,2,FALSE),"sound\\Noviy_plod.wav")</f>
        <v>sound\\Noviy_plod.wav</v>
      </c>
      <c r="AV5" t="str">
        <f t="shared" ca="1" si="12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6"/>
        <v>_Яркий_ли_ТОМАТ?</v>
      </c>
      <c r="BD5" cm="1">
        <f t="array" aca="1" ref="BD5" ca="1">INDEX($L$2:$L$9,(RANK(AT5,$AT$2:$AT$9)))</f>
        <v>2061</v>
      </c>
    </row>
    <row r="6" spans="1:60" hidden="1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VLOOKUP(B6,audio_list_stym!$A$3:$BP$18,37,FALSE)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VLOOKUP(B6,audio_list_stym!$A$3:$AJ$18,5,FALSE)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2160</v>
      </c>
      <c r="AD6" t="str">
        <f t="shared" ca="1" si="7"/>
        <v>pics\\Injir_8.jpg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13"/>
        <v>pics\\Injir_8.jpg</v>
      </c>
      <c r="AH6" t="str">
        <f t="shared" si="2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8"/>
        <v>pics\\Limon</v>
      </c>
      <c r="AK6" t="str">
        <f t="shared" si="9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0"/>
        <v>5.0069690161455904E-2</v>
      </c>
      <c r="AP6" t="str">
        <f t="shared" ca="1" si="3"/>
        <v>pics\\Injir_8.jpg</v>
      </c>
      <c r="AQ6" t="str">
        <f t="shared" ca="1" si="11"/>
        <v>pics\\Tikva_8.jpg</v>
      </c>
      <c r="AR6" t="str">
        <f t="shared" ca="1" si="4"/>
        <v>pics\\Injir_8.jpg</v>
      </c>
      <c r="AT6">
        <f t="shared" ca="1" si="5"/>
        <v>0.34791514756654407</v>
      </c>
      <c r="AU6" t="str">
        <f>IF(OR(G6=10,G6=11,G6=14,G6=15),VLOOKUP(AT6,audio_list_stym!$A$3:$B$18,2,FALSE),"sound\\Noviy_plod.wav")</f>
        <v>sound\\Noviy_plod.wav</v>
      </c>
      <c r="AV6" t="str">
        <f t="shared" ca="1" si="12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6"/>
        <v>_Острый_ли_ТОМАТ?</v>
      </c>
      <c r="BD6" cm="1">
        <f t="array" aca="1" ref="BD6" ca="1">INDEX($L$2:$L$9,(RANK(AT6,$AT$2:$AT$9)))</f>
        <v>2063</v>
      </c>
    </row>
    <row r="7" spans="1:60" hidden="1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VLOOKUP(B7,audio_list_stym!$A$3:$BP$18,37,FALSE)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VLOOKUP(B7,audio_list_stym!$A$3:$AJ$18,5,FALSE)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2035</v>
      </c>
      <c r="AD7" t="str">
        <f t="shared" ca="1" si="7"/>
        <v>pics\\Limon_3.jpg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13"/>
        <v>pics\\Limon_3.jpg</v>
      </c>
      <c r="AH7" t="str">
        <f t="shared" si="2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8"/>
        <v>pics\\Limon</v>
      </c>
      <c r="AK7" t="str">
        <f t="shared" si="9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0"/>
        <v>0.87666776183463935</v>
      </c>
      <c r="AP7" t="str">
        <f t="shared" ca="1" si="3"/>
        <v>pics\\Limon_3.jpg</v>
      </c>
      <c r="AQ7" t="str">
        <f t="shared" ca="1" si="11"/>
        <v>pics\\Redis_3.jpg</v>
      </c>
      <c r="AR7" t="str">
        <f t="shared" ca="1" si="4"/>
        <v>pics\\Limon_3.jpg</v>
      </c>
      <c r="AT7">
        <f t="shared" ca="1" si="5"/>
        <v>0.9751055420540421</v>
      </c>
      <c r="AU7" t="str">
        <f>IF(OR(G7=10,G7=11,G7=14,G7=15),VLOOKUP(AT7,audio_list_stym!$A$3:$B$18,2,FALSE),"sound\\Noviy_plod.wav")</f>
        <v>sound\\Noviy_plod.wav</v>
      </c>
      <c r="AV7" t="str">
        <f t="shared" ca="1" si="12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6"/>
        <v>_Спелый_ли_ТОМАТ?</v>
      </c>
      <c r="BD7" cm="1">
        <f t="array" aca="1" ref="BD7" ca="1">INDEX($L$2:$L$9,(RANK(AT7,$AT$2:$AT$9)))</f>
        <v>2057</v>
      </c>
    </row>
    <row r="8" spans="1:60" hidden="1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VLOOKUP(B8,audio_list_stym!$A$3:$BP$18,37,FALSE)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VLOOKUP(B8,audio_list_stym!$A$3:$AJ$18,5,FALSE)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2037</v>
      </c>
      <c r="AD8" t="str">
        <f t="shared" ca="1" si="7"/>
        <v>pics\\Limon_5.jpg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13"/>
        <v>pics\\Limon_5.jpg</v>
      </c>
      <c r="AH8" t="str">
        <f t="shared" si="2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8"/>
        <v>pics\\Limon</v>
      </c>
      <c r="AK8" t="str">
        <f t="shared" si="9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0"/>
        <v>0.84408274539930428</v>
      </c>
      <c r="AP8" t="str">
        <f t="shared" ca="1" si="3"/>
        <v>pics\\Limon_5.jpg</v>
      </c>
      <c r="AQ8" t="str">
        <f t="shared" ca="1" si="11"/>
        <v>pics\\Redis_5.jpg</v>
      </c>
      <c r="AR8" t="str">
        <f t="shared" ca="1" si="4"/>
        <v>pics\\Limon_5.jpg</v>
      </c>
      <c r="AT8">
        <f t="shared" ca="1" si="5"/>
        <v>0.69418887973774679</v>
      </c>
      <c r="AU8" t="str">
        <f>IF(OR(G8=10,G8=11,G8=14,G8=15),VLOOKUP(AT8,audio_list_stym!$A$3:$B$18,2,FALSE),"sound\\Noviy_plod.wav")</f>
        <v>sound\\Noviy_plod.wav</v>
      </c>
      <c r="AV8" t="str">
        <f t="shared" ca="1" si="12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6"/>
        <v>_Серый_ли_ТОМАТ?</v>
      </c>
      <c r="BD8" cm="1">
        <f t="array" aca="1" ref="BD8" ca="1">INDEX($L$2:$L$9,(RANK(AT8,$AT$2:$AT$9)))</f>
        <v>2062</v>
      </c>
    </row>
    <row r="9" spans="1:60" hidden="1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VLOOKUP(B9,audio_list_stym!$A$3:$BP$18,37,FALSE)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VLOOKUP(B9,audio_list_stym!$A$3:$AJ$18,5,FALSE)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2157</v>
      </c>
      <c r="AD9" t="str">
        <f t="shared" ca="1" si="7"/>
        <v>pics\\Injir_5.jpg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13"/>
        <v>pics\\Injir_5.jpg</v>
      </c>
      <c r="AH9" t="str">
        <f t="shared" si="2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8"/>
        <v>pics\\Limon</v>
      </c>
      <c r="AK9" t="str">
        <f t="shared" si="9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0"/>
        <v>0.24687147579768587</v>
      </c>
      <c r="AP9" t="str">
        <f t="shared" ca="1" si="3"/>
        <v>pics\\Injir_5.jpg</v>
      </c>
      <c r="AQ9" t="str">
        <f t="shared" ca="1" si="11"/>
        <v>pics\\Tikva_5.jpg</v>
      </c>
      <c r="AR9" t="str">
        <f t="shared" ca="1" si="4"/>
        <v>pics\\Injir_5.jpg</v>
      </c>
      <c r="AT9">
        <f t="shared" ca="1" si="5"/>
        <v>0.93926746797943073</v>
      </c>
      <c r="AU9" t="str">
        <f>IF(OR(G9=10,G9=11,G9=14,G9=15),VLOOKUP(AT9,audio_list_stym!$A$3:$B$18,2,FALSE),"sound\\Noviy_plod.wav")</f>
        <v>sound\\Noviy_plod.wav</v>
      </c>
      <c r="AV9" t="str">
        <f t="shared" ca="1" si="12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6"/>
        <v>_Вязкий_ли_ТОМАТ?</v>
      </c>
      <c r="BD9" cm="1">
        <f t="array" aca="1" ref="BD9" ca="1">INDEX($L$2:$L$9,(RANK(AT9,$AT$2:$AT$9)))</f>
        <v>2058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VLOOKUP(B10,audio_list_stym!$A$3:$BP$18,37,FALSE)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VLOOKUP(B10,audio_list_stym!$A$3:$AJ$18,5,FALSE)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AD10" t="str">
        <f t="shared" ca="1" si="7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13"/>
        <v/>
      </c>
      <c r="AG10" t="str">
        <f t="shared" ref="AG10:AG17" si="14">IF(OR(E10=11,E10=13),M10,"")</f>
        <v>pics\\Limon_1.jpg</v>
      </c>
      <c r="AH10">
        <f t="shared" si="2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8"/>
        <v>pics\\Redis</v>
      </c>
      <c r="AL10" t="str">
        <f t="shared" ref="AL10:AL49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0"/>
        <v>0.46149456504277886</v>
      </c>
      <c r="AP10" t="str">
        <f t="shared" ca="1" si="3"/>
        <v>pics\\Banan_7.jpg</v>
      </c>
      <c r="AQ10" t="str">
        <f t="shared" ca="1" si="11"/>
        <v>pics\\Goroh_7.jpg</v>
      </c>
      <c r="AT10">
        <f t="shared" ca="1" si="5"/>
        <v>0.80039667207108189</v>
      </c>
      <c r="AU10" t="str">
        <f>IF(OR(G10=10,G10=11,G10=14,G10=15),VLOOKUP(AT10,audio_list_stym!$A$3:$B$18,2,FALSE),"sound\\Noviy_plod.wav")</f>
        <v>sound\\Noviy_plod.wav</v>
      </c>
      <c r="AV10" t="str">
        <f t="shared" ca="1" si="12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e">
        <f>VLOOKUP(Q10,audio_list_stym!$B$2:$BQ$299,68,FALSE)</f>
        <v>#N/A</v>
      </c>
      <c r="BB10" t="e">
        <f t="shared" si="6"/>
        <v>#N/A</v>
      </c>
      <c r="BC10">
        <f>A10</f>
        <v>1202</v>
      </c>
      <c r="BD10" cm="1">
        <f t="array" aca="1" ref="BD10" ca="1">INDEX($L$10:$L$17,(RANK(AT2,$AT$2:$AT$9)))</f>
        <v>2040</v>
      </c>
      <c r="BE10" cm="1">
        <f t="array" aca="1" ref="BE10" ca="1">INDEX(BD2:BD9,(RANK(AT3,$AT$2:$AT$9)))</f>
        <v>2060</v>
      </c>
      <c r="BF10" cm="1">
        <f t="array" aca="1" ref="BF10" ca="1">INDEX(BD18:BD33,(RANK(AT3,$AT$2:$AT$16)))</f>
        <v>2028</v>
      </c>
      <c r="BG10" cm="1">
        <f t="array" aca="1" ref="BG10" ca="1">INDEX(BD34:BD65,(RANK(AT3,$AT$2:$AT$16)))</f>
        <v>2044</v>
      </c>
      <c r="BH10">
        <v>1</v>
      </c>
    </row>
    <row r="11" spans="1:60" hidden="1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VLOOKUP(B11,audio_list_stym!$A$3:$BP$18,37,FALSE)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VLOOKUP(B11,audio_list_stym!$A$3:$AJ$18,5,FALSE)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2210</v>
      </c>
      <c r="AD11" t="str">
        <f t="shared" ca="1" si="7"/>
        <v>pics\\dis48.jpg</v>
      </c>
      <c r="AE11" s="22" t="str">
        <f t="array" aca="1" ref="AE11" ca="1">IF(G11="экспл",INDEX(total_visual_stym!$C$146:$C$209,(RANK(total_visual_stym!E155,total_visual_stym!$E$146:$E$209))),0)</f>
        <v>pics\\dis48.jpg</v>
      </c>
      <c r="AF11" s="22" t="str">
        <f t="shared" si="13"/>
        <v/>
      </c>
      <c r="AG11" t="str">
        <f t="shared" si="14"/>
        <v>pics\\Limon_2.jpg</v>
      </c>
      <c r="AH11">
        <f t="shared" si="2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8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0"/>
        <v>0.68666925244409138</v>
      </c>
      <c r="AP11" t="str">
        <f t="shared" ca="1" si="3"/>
        <v>pics\\Limon_8.jpg</v>
      </c>
      <c r="AQ11" t="str">
        <f t="shared" ca="1" si="11"/>
        <v>pics\\Redis_8.jpg</v>
      </c>
      <c r="AT11">
        <f t="shared" ca="1" si="5"/>
        <v>0.37419458801948957</v>
      </c>
      <c r="AU11" t="str">
        <f>IF(OR(G11=10,G11=11,G11=14,G11=15),VLOOKUP(AT11,audio_list_stym!$A$3:$B$18,2,FALSE),"sound\\Noviy_plod.wav")</f>
        <v>sound\\Noviy_plod.wav</v>
      </c>
      <c r="AV11" t="str">
        <f t="shared" ca="1" si="12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6"/>
        <v>Посмотрите,_вот_ЛИМОН._Фиолетовый_ли_он?</v>
      </c>
      <c r="BD11" cm="1">
        <f t="array" aca="1" ref="BD11" ca="1">INDEX($L$10:$L$17,(RANK(AT3,$AT$2:$AT$9)))</f>
        <v>2035</v>
      </c>
    </row>
    <row r="12" spans="1:60" hidden="1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VLOOKUP(B12,audio_list_stym!$A$3:$BP$18,37,FALSE)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VLOOKUP(B12,audio_list_stym!$A$3:$AJ$18,5,FALSE)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2201</v>
      </c>
      <c r="AD12" t="str">
        <f t="shared" ca="1" si="7"/>
        <v>pics\\dis43.jpg</v>
      </c>
      <c r="AE12" s="22" t="str">
        <f t="array" aca="1" ref="AE12" ca="1">IF(G12="экспл",INDEX(total_visual_stym!$C$146:$C$209,(RANK(total_visual_stym!E156,total_visual_stym!$E$146:$E$209))),0)</f>
        <v>pics\\dis43.jpg</v>
      </c>
      <c r="AF12" s="22" t="str">
        <f t="shared" si="13"/>
        <v/>
      </c>
      <c r="AG12" t="str">
        <f t="shared" si="14"/>
        <v>pics\\Limon_3.jpg</v>
      </c>
      <c r="AH12">
        <f t="shared" si="2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8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0"/>
        <v>0.43877412408448624</v>
      </c>
      <c r="AP12" t="str">
        <f t="shared" ca="1" si="3"/>
        <v>pics\\Injir_1.jpg</v>
      </c>
      <c r="AQ12" t="str">
        <f t="shared" ca="1" si="11"/>
        <v>pics\\Tikva_1.jpg</v>
      </c>
      <c r="AT12">
        <f t="shared" ca="1" si="5"/>
        <v>0.81017200696591241</v>
      </c>
      <c r="AU12" t="str">
        <f>IF(OR(G12=10,G12=11,G12=14,G12=15),VLOOKUP(AT12,audio_list_stym!$A$3:$B$18,2,FALSE),"sound\\Noviy_plod.wav")</f>
        <v>sound\\Noviy_plod.wav</v>
      </c>
      <c r="AV12" t="str">
        <f t="shared" ca="1" si="12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6"/>
        <v>Вот_ЛИМОН._Он_с_цедрой?</v>
      </c>
      <c r="BD12" cm="1">
        <f t="array" aca="1" ref="BD12" ca="1">INDEX($L$10:$L$17,(RANK(AT4,$AT$2:$AT$9)))</f>
        <v>2036</v>
      </c>
    </row>
    <row r="13" spans="1:60" hidden="1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VLOOKUP(B13,audio_list_stym!$A$3:$BP$18,37,FALSE)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VLOOKUP(B13,audio_list_stym!$A$3:$AJ$18,5,FALSE)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2203</v>
      </c>
      <c r="AD13" t="str">
        <f t="shared" ca="1" si="7"/>
        <v>pics\\dis53.jpg</v>
      </c>
      <c r="AE13" s="22" t="str">
        <f t="array" aca="1" ref="AE13" ca="1">IF(G13="экспл",INDEX(total_visual_stym!$C$146:$C$209,(RANK(total_visual_stym!E157,total_visual_stym!$E$146:$E$209))),0)</f>
        <v>pics\\dis53.jpg</v>
      </c>
      <c r="AF13" s="22" t="str">
        <f t="shared" si="13"/>
        <v/>
      </c>
      <c r="AG13" t="str">
        <f t="shared" si="14"/>
        <v>pics\\Limon_4.jpg</v>
      </c>
      <c r="AH13">
        <f t="shared" si="2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8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0"/>
        <v>0.19280832027286965</v>
      </c>
      <c r="AP13" t="str">
        <f t="shared" ca="1" si="3"/>
        <v>pics\\Injir_7.jpg</v>
      </c>
      <c r="AQ13" t="str">
        <f t="shared" ca="1" si="11"/>
        <v>pics\\Tikva_7.jpg</v>
      </c>
      <c r="AT13">
        <f t="shared" ca="1" si="5"/>
        <v>0.45506147512168682</v>
      </c>
      <c r="AU13" t="str">
        <f>IF(OR(G13=10,G13=11,G13=14,G13=15),VLOOKUP(AT13,audio_list_stym!$A$3:$B$18,2,FALSE),"sound\\Noviy_plod.wav")</f>
        <v>sound\\Noviy_plod.wav</v>
      </c>
      <c r="AV13" t="str">
        <f t="shared" ca="1" si="12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6"/>
        <v>Это_ЛИМОН._Кислый_ли_он?</v>
      </c>
      <c r="BD13" cm="1">
        <f t="array" aca="1" ref="BD13" ca="1">INDEX($L$10:$L$17,(RANK(AT5,$AT$2:$AT$9)))</f>
        <v>2037</v>
      </c>
    </row>
    <row r="14" spans="1:60" hidden="1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VLOOKUP(B14,audio_list_stym!$A$3:$BP$18,37,FALSE)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VLOOKUP(B14,audio_list_stym!$A$3:$AJ$18,5,FALSE)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2220</v>
      </c>
      <c r="AD14" t="str">
        <f t="shared" ca="1" si="7"/>
        <v>pics\\dis16.jpg</v>
      </c>
      <c r="AE14" s="22" t="str">
        <f t="array" aca="1" ref="AE14" ca="1">IF(G14="экспл",INDEX(total_visual_stym!$C$146:$C$209,(RANK(total_visual_stym!E158,total_visual_stym!$E$146:$E$209))),0)</f>
        <v>pics\\dis16.jpg</v>
      </c>
      <c r="AF14" s="22" t="str">
        <f t="shared" si="13"/>
        <v/>
      </c>
      <c r="AG14" t="str">
        <f t="shared" si="14"/>
        <v>pics\\Limon_5.jpg</v>
      </c>
      <c r="AH14">
        <f t="shared" si="2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8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0"/>
        <v>0.68327760971433638</v>
      </c>
      <c r="AP14" t="str">
        <f t="shared" ca="1" si="3"/>
        <v>pics\\Banan_1.jpg</v>
      </c>
      <c r="AQ14" t="str">
        <f t="shared" ca="1" si="11"/>
        <v>pics\\Goroh_1.jpg</v>
      </c>
      <c r="AT14">
        <f t="shared" ca="1" si="5"/>
        <v>0.7272821380670228</v>
      </c>
      <c r="AU14" t="str">
        <f>IF(OR(G14=10,G14=11,G14=14,G14=15),VLOOKUP(AT14,audio_list_stym!$A$3:$B$18,2,FALSE),"sound\\Noviy_plod.wav")</f>
        <v>sound\\Noviy_plod.wav</v>
      </c>
      <c r="AV14" t="str">
        <f t="shared" ca="1" si="12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6"/>
        <v>На_картинке_ЛИМОН._Сочный_ли_он?</v>
      </c>
      <c r="BD14" cm="1">
        <f t="array" aca="1" ref="BD14" ca="1">INDEX($L$10:$L$17,(RANK(AT6,$AT$2:$AT$9)))</f>
        <v>2039</v>
      </c>
    </row>
    <row r="15" spans="1:60" hidden="1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VLOOKUP(B15,audio_list_stym!$A$3:$BP$18,37,FALSE)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VLOOKUP(B15,audio_list_stym!$A$3:$AJ$18,5,FALSE)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2195</v>
      </c>
      <c r="AD15" t="str">
        <f t="shared" ca="1" si="7"/>
        <v>pics\\dis41.jpg</v>
      </c>
      <c r="AE15" s="22" t="str">
        <f t="array" aca="1" ref="AE15" ca="1">IF(G15="экспл",INDEX(total_visual_stym!$C$146:$C$209,(RANK(total_visual_stym!E159,total_visual_stym!$E$146:$E$209))),0)</f>
        <v>pics\\dis41.jpg</v>
      </c>
      <c r="AF15" s="22" t="str">
        <f t="shared" si="13"/>
        <v/>
      </c>
      <c r="AG15" t="str">
        <f t="shared" si="14"/>
        <v>pics\\Limon_6.jpg</v>
      </c>
      <c r="AH15">
        <f t="shared" si="2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8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0"/>
        <v>0.44065993866378139</v>
      </c>
      <c r="AP15" t="str">
        <f t="shared" ca="1" si="3"/>
        <v>pics\\Banan_8.jpg</v>
      </c>
      <c r="AQ15" t="str">
        <f t="shared" ca="1" si="11"/>
        <v>pics\\Goroh_8.jpg</v>
      </c>
      <c r="AT15">
        <f t="shared" ca="1" si="5"/>
        <v>0.71901888125231983</v>
      </c>
      <c r="AU15" t="str">
        <f>IF(OR(G15=10,G15=11,G15=14,G15=15),VLOOKUP(AT15,audio_list_stym!$A$3:$B$18,2,FALSE),"sound\\Noviy_plod.wav")</f>
        <v>sound\\Noviy_plod.wav</v>
      </c>
      <c r="AV15" t="str">
        <f t="shared" ca="1" si="12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6"/>
        <v>На_мониторе_ЛИМОН._Упругий_ли_он?</v>
      </c>
      <c r="BD15" cm="1">
        <f t="array" aca="1" ref="BD15" ca="1">INDEX($L$10:$L$17,(RANK(AT7,$AT$2:$AT$9)))</f>
        <v>2033</v>
      </c>
    </row>
    <row r="16" spans="1:60" hidden="1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VLOOKUP(B16,audio_list_stym!$A$3:$BP$18,37,FALSE)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VLOOKUP(B16,audio_list_stym!$A$3:$AJ$18,5,FALSE)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2226</v>
      </c>
      <c r="AD16" t="str">
        <f t="shared" ca="1" si="7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13"/>
        <v/>
      </c>
      <c r="AG16" t="str">
        <f t="shared" si="14"/>
        <v>pics\\Limon_7.jpg</v>
      </c>
      <c r="AH16">
        <f t="shared" si="2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8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0"/>
        <v>0.6174004392025233</v>
      </c>
      <c r="AP16" t="str">
        <f t="shared" ca="1" si="3"/>
        <v>pics\\Banan_2.jpg</v>
      </c>
      <c r="AQ16" t="str">
        <f t="shared" ca="1" si="11"/>
        <v>pics\\Goroh_2.jpg</v>
      </c>
      <c r="AT16">
        <f t="shared" ca="1" si="5"/>
        <v>0.11609007277938943</v>
      </c>
      <c r="AU16" t="str">
        <f>IF(OR(G16=10,G16=11,G16=14,G16=15),VLOOKUP(AT16,audio_list_stym!$A$3:$B$18,2,FALSE),"sound\\Noviy_plod.wav")</f>
        <v>sound\\Noviy_plod.wav</v>
      </c>
      <c r="AV16" t="str">
        <f t="shared" ca="1" si="12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6"/>
        <v>Перед_Вами_ЛИМОН._Он_длинный?</v>
      </c>
      <c r="BD16" cm="1">
        <f t="array" aca="1" ref="BD16" ca="1">INDEX($L$10:$L$17,(RANK(AT8,$AT$2:$AT$9)))</f>
        <v>2038</v>
      </c>
    </row>
    <row r="17" spans="1:60" hidden="1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VLOOKUP(B17,audio_list_stym!$A$3:$BP$18,37,FALSE)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VLOOKUP(B17,audio_list_stym!$A$3:$AJ$18,5,FALSE)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2212</v>
      </c>
      <c r="AD17" t="str">
        <f t="shared" ca="1" si="7"/>
        <v>pics\\dis61.jpg</v>
      </c>
      <c r="AE17" s="22" t="str">
        <f t="array" aca="1" ref="AE17" ca="1">IF(G17="экспл",INDEX(total_visual_stym!$C$146:$C$209,(RANK(total_visual_stym!E161,total_visual_stym!$E$146:$E$209))),0)</f>
        <v>pics\\dis61.jpg</v>
      </c>
      <c r="AF17" s="22" t="str">
        <f t="shared" si="13"/>
        <v/>
      </c>
      <c r="AG17" t="str">
        <f t="shared" si="14"/>
        <v>pics\\Limon_8.jpg</v>
      </c>
      <c r="AH17">
        <f t="shared" si="2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8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0"/>
        <v>0.80089917607152905</v>
      </c>
      <c r="AP17" t="str">
        <f t="shared" ca="1" si="3"/>
        <v>pics\\Limon_6.jpg</v>
      </c>
      <c r="AQ17" t="str">
        <f t="shared" ca="1" si="11"/>
        <v>pics\\Redis_6.jpg</v>
      </c>
      <c r="AT17">
        <f t="shared" ca="1" si="5"/>
        <v>0.6868060350002585</v>
      </c>
      <c r="AU17" t="str">
        <f>IF(OR(G17=10,G17=11,G17=14,G17=15),VLOOKUP(AT17,audio_list_stym!$A$3:$B$18,2,FALSE),"sound\\Noviy_plod.wav")</f>
        <v>sound\\Noviy_plod.wav</v>
      </c>
      <c r="AV17" t="str">
        <f t="shared" ca="1" si="12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6"/>
        <v>Вы_видите_ЛИМОН._Он_без_кожуры?</v>
      </c>
      <c r="BD17" cm="1">
        <f t="array" aca="1" ref="BD17" ca="1">INDEX($L$10:$L$17,(RANK(AT9,$AT$2:$AT$9)))</f>
        <v>2034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VLOOKUP(B18,audio_list_stym!$A$3:$BP$18,37,FALSE)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VLOOKUP(B18,audio_list_stym!$A$3:$AJ$18,5,FALSE)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AD18" t="str">
        <f t="shared" ca="1" si="7"/>
        <v>pics\\Goroh_6.jpg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ca="1">IF(ISTEXT(AR18),AR18,IF(ISTEXT(AS18),AS18,""))</f>
        <v>pics\\Goroh_6.jpg</v>
      </c>
      <c r="AH18" t="str">
        <f t="shared" si="2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8"/>
        <v>pics\\Banan</v>
      </c>
      <c r="AK18" t="str">
        <f t="shared" si="9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0"/>
        <v>0.461702188640852</v>
      </c>
      <c r="AP18" t="str">
        <f t="shared" ca="1" si="3"/>
        <v>pics\\Banan_6.jpg</v>
      </c>
      <c r="AQ18" t="str">
        <f t="shared" ca="1" si="11"/>
        <v>pics\\Goroh_6.jpg</v>
      </c>
      <c r="AS18" t="str">
        <f t="shared" ref="AS18:AS25" ca="1" si="16">IF(AH18="sound\\Tropic",AQ18,"")</f>
        <v>pics\\Goroh_6.jpg</v>
      </c>
      <c r="AT18">
        <f t="shared" ca="1" si="5"/>
        <v>0.89990958264632726</v>
      </c>
      <c r="AU18" t="str">
        <f>IF(OR(G18=10,G18=11,G18=14,G18=15),VLOOKUP(AT18,audio_list_stym!$A$3:$B$18,2,FALSE),"sound\\Noviy_plod.wav")</f>
        <v>sound\\Noviy_plod.wav</v>
      </c>
      <c r="AV18" t="str">
        <f t="shared" ca="1" si="12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e">
        <f>VLOOKUP(Q18,audio_list_stym!$B$2:$BQ$299,68,FALSE)</f>
        <v>#N/A</v>
      </c>
      <c r="BB18" t="e">
        <f t="shared" si="6"/>
        <v>#N/A</v>
      </c>
      <c r="BC18">
        <f>A18</f>
        <v>1203</v>
      </c>
      <c r="BD18" cm="1">
        <f t="array" aca="1" ref="BD18" ca="1">INDEX($L$18:$L$25,(RANK(AT2,$AT$2:$AT$9)))</f>
        <v>2032</v>
      </c>
      <c r="BE18" cm="1">
        <f t="array" aca="1" ref="BE18" ca="1">INDEX(BD2:BD17,(RANK(AT4,$AT$2:$AT$16)))</f>
        <v>2057</v>
      </c>
      <c r="BF18" cm="1">
        <f t="array" aca="1" ref="BF18" ca="1">INDEX(BD26:BD49,(RANK(AT4,$AT$2:$AT$16)))</f>
        <v>2049</v>
      </c>
      <c r="BG18" cm="1">
        <f t="array" aca="1" ref="BG18" ca="1">INDEX(BD50:BD65,(RANK(AT4,$AT$2:$AT$16)))</f>
        <v>2009</v>
      </c>
      <c r="BH18">
        <v>1</v>
      </c>
    </row>
    <row r="19" spans="1:60" hidden="1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VLOOKUP(B19,audio_list_stym!$A$3:$BP$18,37,FALSE)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VLOOKUP(B19,audio_list_stym!$A$3:$AJ$18,5,FALSE)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2055</v>
      </c>
      <c r="AD19" t="str">
        <f t="shared" ca="1" si="7"/>
        <v>pics\\Redis_7.jpg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13"/>
        <v>pics\\Redis_7.jpg</v>
      </c>
      <c r="AH19" t="str">
        <f t="shared" si="2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8"/>
        <v>pics\\Banan</v>
      </c>
      <c r="AK19" t="str">
        <f t="shared" si="9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0"/>
        <v>0.74085857013154588</v>
      </c>
      <c r="AP19" t="str">
        <f t="shared" ca="1" si="3"/>
        <v>pics\\Limon_7.jpg</v>
      </c>
      <c r="AQ19" t="str">
        <f t="shared" ca="1" si="11"/>
        <v>pics\\Redis_7.jpg</v>
      </c>
      <c r="AS19" t="str">
        <f t="shared" ca="1" si="16"/>
        <v>pics\\Redis_7.jpg</v>
      </c>
      <c r="AT19">
        <f t="shared" ca="1" si="5"/>
        <v>0.43202662127744151</v>
      </c>
      <c r="AU19" t="str">
        <f>IF(OR(G19=10,G19=11,G19=14,G19=15),VLOOKUP(AT19,audio_list_stym!$A$3:$B$18,2,FALSE),"sound\\Noviy_plod.wav")</f>
        <v>sound\\Noviy_plod.wav</v>
      </c>
      <c r="AV19" t="str">
        <f t="shared" ca="1" si="12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6"/>
        <v>_Полый_ли_XXXXX?</v>
      </c>
      <c r="BD19" cm="1">
        <f t="array" aca="1" ref="BD19" ca="1">INDEX($L$18:$L$25,(RANK(AT3,$AT$2:$AT$9)))</f>
        <v>2027</v>
      </c>
    </row>
    <row r="20" spans="1:60" hidden="1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VLOOKUP(B20,audio_list_stym!$A$3:$BP$18,37,FALSE)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VLOOKUP(B20,audio_list_stym!$A$3:$AJ$18,5,FALSE)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2049</v>
      </c>
      <c r="AD20" t="str">
        <f t="shared" ca="1" si="7"/>
        <v>pics\\Redis_1.jpg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3"/>
        <v>pics\\Redis_1.jpg</v>
      </c>
      <c r="AH20" t="str">
        <f t="shared" si="2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8"/>
        <v>pics\\Banan</v>
      </c>
      <c r="AK20" t="str">
        <f t="shared" si="9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0"/>
        <v>0.97070228986261708</v>
      </c>
      <c r="AP20" t="str">
        <f t="shared" ca="1" si="3"/>
        <v>pics\\Limon_1.jpg</v>
      </c>
      <c r="AQ20" t="str">
        <f t="shared" ca="1" si="11"/>
        <v>pics\\Redis_1.jpg</v>
      </c>
      <c r="AS20" t="str">
        <f t="shared" ca="1" si="16"/>
        <v>pics\\Redis_1.jpg</v>
      </c>
      <c r="AT20">
        <f t="shared" ca="1" si="5"/>
        <v>0.97225583703017282</v>
      </c>
      <c r="AU20" t="str">
        <f>IF(OR(G20=10,G20=11,G20=14,G20=15),VLOOKUP(AT20,audio_list_stym!$A$3:$B$18,2,FALSE),"sound\\Noviy_plod.wav")</f>
        <v>sound\\Noviy_plod.wav</v>
      </c>
      <c r="AV20" t="str">
        <f t="shared" ca="1" si="12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6"/>
        <v>_Гладкий_ли_XXXXX?</v>
      </c>
      <c r="BD20" cm="1">
        <f t="array" aca="1" ref="BD20" ca="1">INDEX($L$18:$L$25,(RANK(AT4,$AT$2:$AT$9)))</f>
        <v>2028</v>
      </c>
    </row>
    <row r="21" spans="1:60" hidden="1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VLOOKUP(B21,audio_list_stym!$A$3:$BP$18,37,FALSE)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VLOOKUP(B21,audio_list_stym!$A$3:$AJ$18,5,FALSE)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2166</v>
      </c>
      <c r="AD21" t="str">
        <f t="shared" ca="1" si="7"/>
        <v>pics\\Tikva_6.jpg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3"/>
        <v>pics\\Tikva_6.jpg</v>
      </c>
      <c r="AH21" t="str">
        <f t="shared" si="2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8"/>
        <v>pics\\Banan</v>
      </c>
      <c r="AK21" t="str">
        <f t="shared" si="9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0"/>
        <v>0.24056502709892802</v>
      </c>
      <c r="AP21" t="str">
        <f t="shared" ca="1" si="3"/>
        <v>pics\\Injir_6.jpg</v>
      </c>
      <c r="AQ21" t="str">
        <f t="shared" ca="1" si="11"/>
        <v>pics\\Tikva_6.jpg</v>
      </c>
      <c r="AS21" t="str">
        <f t="shared" ca="1" si="16"/>
        <v>pics\\Tikva_6.jpg</v>
      </c>
      <c r="AT21">
        <f t="shared" ca="1" si="5"/>
        <v>0.74763752552209239</v>
      </c>
      <c r="AU21" t="str">
        <f>IF(OR(G21=10,G21=11,G21=14,G21=15),VLOOKUP(AT21,audio_list_stym!$A$3:$B$18,2,FALSE),"sound\\Noviy_plod.wav")</f>
        <v>sound\\Noviy_plod.wav</v>
      </c>
      <c r="AV21" t="str">
        <f t="shared" ca="1" si="12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6"/>
        <v>_Пористый_ли_XXXXX?</v>
      </c>
      <c r="BD21" cm="1">
        <f t="array" aca="1" ref="BD21" ca="1">INDEX($L$18:$L$25,(RANK(AT5,$AT$2:$AT$9)))</f>
        <v>2029</v>
      </c>
    </row>
    <row r="22" spans="1:60" hidden="1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VLOOKUP(B22,audio_list_stym!$A$3:$BP$18,37,FALSE)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VLOOKUP(B22,audio_list_stym!$A$3:$AJ$18,5,FALSE)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2019</v>
      </c>
      <c r="AD22" t="str">
        <f t="shared" ca="1" si="7"/>
        <v>pics\\Goroh_3.jpg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3"/>
        <v>pics\\Goroh_3.jpg</v>
      </c>
      <c r="AH22" t="str">
        <f t="shared" si="2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8"/>
        <v>pics\\Banan</v>
      </c>
      <c r="AK22" t="str">
        <f t="shared" si="9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0"/>
        <v>0.61704540544842734</v>
      </c>
      <c r="AP22" t="str">
        <f t="shared" ca="1" si="3"/>
        <v>pics\\Banan_3.jpg</v>
      </c>
      <c r="AQ22" t="str">
        <f t="shared" ca="1" si="11"/>
        <v>pics\\Goroh_3.jpg</v>
      </c>
      <c r="AS22" t="str">
        <f t="shared" ca="1" si="16"/>
        <v>pics\\Goroh_3.jpg</v>
      </c>
      <c r="AT22">
        <f t="shared" ca="1" si="5"/>
        <v>0.76968458551321206</v>
      </c>
      <c r="AU22" t="str">
        <f>IF(OR(G22=10,G22=11,G22=14,G22=15),VLOOKUP(AT22,audio_list_stym!$A$3:$B$18,2,FALSE),"sound\\Noviy_plod.wav")</f>
        <v>sound\\Noviy_plod.wav</v>
      </c>
      <c r="AV22" t="str">
        <f t="shared" ca="1" si="12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6"/>
        <v>_Вареный_ли_XXXXX?</v>
      </c>
      <c r="BD22" cm="1">
        <f t="array" aca="1" ref="BD22" ca="1">INDEX($L$18:$L$25,(RANK(AT6,$AT$2:$AT$9)))</f>
        <v>2031</v>
      </c>
    </row>
    <row r="23" spans="1:60" hidden="1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VLOOKUP(B23,audio_list_stym!$A$3:$BP$18,37,FALSE)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VLOOKUP(B23,audio_list_stym!$A$3:$AJ$18,5,FALSE)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2050</v>
      </c>
      <c r="AD23" t="str">
        <f t="shared" ca="1" si="7"/>
        <v>pics\\Redis_2.jpg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3"/>
        <v>pics\\Redis_2.jpg</v>
      </c>
      <c r="AH23" t="str">
        <f t="shared" si="2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8"/>
        <v>pics\\Banan</v>
      </c>
      <c r="AK23" t="str">
        <f t="shared" si="9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0"/>
        <v>0.9316731396518928</v>
      </c>
      <c r="AP23" t="str">
        <f t="shared" ca="1" si="3"/>
        <v>pics\\Limon_2.jpg</v>
      </c>
      <c r="AQ23" t="str">
        <f t="shared" ca="1" si="11"/>
        <v>pics\\Redis_2.jpg</v>
      </c>
      <c r="AS23" t="str">
        <f t="shared" ca="1" si="16"/>
        <v>pics\\Redis_2.jpg</v>
      </c>
      <c r="AT23">
        <f t="shared" ca="1" si="5"/>
        <v>0.35110308227682285</v>
      </c>
      <c r="AU23" t="str">
        <f>IF(OR(G23=10,G23=11,G23=14,G23=15),VLOOKUP(AT23,audio_list_stym!$A$3:$B$18,2,FALSE),"sound\\Noviy_plod.wav")</f>
        <v>sound\\Noviy_plod.wav</v>
      </c>
      <c r="AV23" t="str">
        <f t="shared" ca="1" si="12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6"/>
        <v>_Плотный_ли_XXXXX?</v>
      </c>
      <c r="BD23" cm="1">
        <f t="array" aca="1" ref="BD23" ca="1">INDEX($L$18:$L$25,(RANK(AT7,$AT$2:$AT$9)))</f>
        <v>2025</v>
      </c>
    </row>
    <row r="24" spans="1:60" hidden="1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VLOOKUP(B24,audio_list_stym!$A$3:$BP$18,37,FALSE)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VLOOKUP(B24,audio_list_stym!$A$3:$AJ$18,5,FALSE)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2021</v>
      </c>
      <c r="AD24" t="str">
        <f t="shared" ca="1" si="7"/>
        <v>pics\\Goroh_5.jpg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3"/>
        <v>pics\\Goroh_5.jpg</v>
      </c>
      <c r="AH24" t="str">
        <f t="shared" si="2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8"/>
        <v>pics\\Banan</v>
      </c>
      <c r="AK24" t="str">
        <f t="shared" si="9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0"/>
        <v>0.59294356819582361</v>
      </c>
      <c r="AP24" t="str">
        <f t="shared" ca="1" si="3"/>
        <v>pics\\Banan_5.jpg</v>
      </c>
      <c r="AQ24" t="str">
        <f t="shared" ca="1" si="11"/>
        <v>pics\\Goroh_5.jpg</v>
      </c>
      <c r="AS24" t="str">
        <f t="shared" ca="1" si="16"/>
        <v>pics\\Goroh_5.jpg</v>
      </c>
      <c r="AT24">
        <f t="shared" ca="1" si="5"/>
        <v>0.91672011725667879</v>
      </c>
      <c r="AU24" t="str">
        <f>IF(OR(G24=10,G24=11,G24=14,G24=15),VLOOKUP(AT24,audio_list_stym!$A$3:$B$18,2,FALSE),"sound\\Noviy_plod.wav")</f>
        <v>sound\\Noviy_plod.wav</v>
      </c>
      <c r="AV24" t="str">
        <f t="shared" ca="1" si="12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6"/>
        <v>_Ворсистый_ли_XXXXX?</v>
      </c>
      <c r="BD24" cm="1">
        <f t="array" aca="1" ref="BD24" ca="1">INDEX($L$18:$L$25,(RANK(AT8,$AT$2:$AT$9)))</f>
        <v>2030</v>
      </c>
    </row>
    <row r="25" spans="1:60" hidden="1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VLOOKUP(B25,audio_list_stym!$A$3:$BP$18,37,FALSE)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VLOOKUP(B25,audio_list_stym!$A$3:$AJ$18,5,FALSE)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2162</v>
      </c>
      <c r="AD25" t="str">
        <f t="shared" ca="1" si="7"/>
        <v>pics\\Tikva_2.jpg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3"/>
        <v>pics\\Tikva_2.jpg</v>
      </c>
      <c r="AH25" t="str">
        <f t="shared" si="2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8"/>
        <v>pics\\Banan</v>
      </c>
      <c r="AK25" t="str">
        <f t="shared" si="9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0"/>
        <v>0.37878311673188103</v>
      </c>
      <c r="AP25" t="str">
        <f t="shared" ca="1" si="3"/>
        <v>pics\\Injir_2.jpg</v>
      </c>
      <c r="AQ25" t="str">
        <f t="shared" ca="1" si="11"/>
        <v>pics\\Tikva_2.jpg</v>
      </c>
      <c r="AS25" t="str">
        <f t="shared" ca="1" si="16"/>
        <v>pics\\Tikva_2.jpg</v>
      </c>
      <c r="AT25">
        <f t="shared" ca="1" si="5"/>
        <v>0.57238951001315741</v>
      </c>
      <c r="AU25" t="str">
        <f>IF(OR(G25=10,G25=11,G25=14,G25=15),VLOOKUP(AT25,audio_list_stym!$A$3:$B$18,2,FALSE),"sound\\Noviy_plod.wav")</f>
        <v>sound\\Noviy_plod.wav</v>
      </c>
      <c r="AV25" t="str">
        <f t="shared" ca="1" si="12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6"/>
        <v>_Мягкий_ли_XXXXX?</v>
      </c>
      <c r="BD25" cm="1">
        <f t="array" aca="1" ref="BD25" ca="1">INDEX($L$18:$L$25,(RANK(AT9,$AT$2:$AT$9)))</f>
        <v>2026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VLOOKUP(B26,audio_list_stym!$A$3:$BP$18,37,FALSE)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VLOOKUP(B26,audio_list_stym!$A$3:$AJ$18,5,FALSE)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AD26" t="str">
        <f t="shared" ca="1" si="7"/>
        <v>pics\\dis9.jpg</v>
      </c>
      <c r="AE26" s="22" t="str">
        <f t="array" aca="1" ref="AE26" ca="1">IF(G26="экспл",INDEX(total_visual_stym!$C$146:$C$209,(RANK(total_visual_stym!E170,total_visual_stym!$E$146:$E$209))),0)</f>
        <v>pics\\dis9.jpg</v>
      </c>
      <c r="AF26" s="22" t="str">
        <f t="shared" si="13"/>
        <v/>
      </c>
      <c r="AG26" t="str">
        <f t="shared" ref="AG26:AG33" si="17">IF(OR(E26=11,E26=13),M26,"")</f>
        <v>pics\\Redis_1.jpg</v>
      </c>
      <c r="AH26">
        <f t="shared" si="2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8"/>
        <v>pics\\Goroh</v>
      </c>
      <c r="AL26" t="str">
        <f t="shared" si="15"/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5"/>
        <v>0.36888098750752363</v>
      </c>
      <c r="AU26" t="str">
        <f>IF(OR(G26=10,G26=11,G26=14,G26=15),VLOOKUP(AT26,audio_list_stym!$A$3:$B$18,2,FALSE),"sound\\Noviy_plod.wav")</f>
        <v>sound\\Noviy_plod.wav</v>
      </c>
      <c r="AV26" t="str">
        <f t="shared" ca="1" si="12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e">
        <f>VLOOKUP(Q26,audio_list_stym!$B$2:$BQ$299,68,FALSE)</f>
        <v>#N/A</v>
      </c>
      <c r="BB26" t="e">
        <f t="shared" si="6"/>
        <v>#N/A</v>
      </c>
      <c r="BC26">
        <f>A26</f>
        <v>1204</v>
      </c>
      <c r="BD26" cm="1">
        <f t="array" aca="1" ref="BD26" ca="1">INDEX($L$26:$L$33,(RANK(AT2,$AT$2:$AT$9)))</f>
        <v>2056</v>
      </c>
      <c r="BE26" cm="1">
        <f t="array" aca="1" ref="BE26" ca="1">INDEX(BD2:BD25,(RANK(AT5,$AT$2:$AT$16)))</f>
        <v>2058</v>
      </c>
      <c r="BF26" cm="1">
        <f t="array" aca="1" ref="BF26" ca="1">INDEX(BD34:BD49,(RANK(AT5,$AT$2:$AT$16)))</f>
        <v>2042</v>
      </c>
      <c r="BG26" cm="1">
        <f t="array" aca="1" ref="BG26" ca="1">INDEX(BD50:BD65,(RANK(AT5,$AT$2:$AT$16)))</f>
        <v>2010</v>
      </c>
      <c r="BH26">
        <v>1</v>
      </c>
    </row>
    <row r="27" spans="1:60" hidden="1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VLOOKUP(B27,audio_list_stym!$A$3:$BP$18,37,FALSE)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VLOOKUP(B27,audio_list_stym!$A$3:$AJ$18,5,FALSE)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2175</v>
      </c>
      <c r="AD27" t="str">
        <f t="shared" ca="1" si="7"/>
        <v>pics\\dis5.jpg</v>
      </c>
      <c r="AE27" s="22" t="str">
        <f t="array" aca="1" ref="AE27" ca="1">IF(G27="экспл",INDEX(total_visual_stym!$C$146:$C$209,(RANK(total_visual_stym!E171,total_visual_stym!$E$146:$E$209))),0)</f>
        <v>pics\\dis5.jpg</v>
      </c>
      <c r="AF27" s="22" t="str">
        <f t="shared" si="13"/>
        <v/>
      </c>
      <c r="AG27" t="str">
        <f>IF(OR(E27=11,E27=13),M27,"")</f>
        <v>pics\\Redis_2.jpg</v>
      </c>
      <c r="AH27">
        <f t="shared" si="2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8"/>
        <v>pics\\Goroh</v>
      </c>
      <c r="AL27" t="str">
        <f t="shared" si="15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5"/>
        <v>0.75266300015398357</v>
      </c>
      <c r="AU27" t="str">
        <f>IF(OR(G27=10,G27=11,G27=14,G27=15),VLOOKUP(AT27,audio_list_stym!$A$3:$B$18,2,FALSE),"sound\\Noviy_plod.wav")</f>
        <v>sound\\Noviy_plod.wav</v>
      </c>
      <c r="AV27" t="str">
        <f t="shared" ca="1" si="12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6"/>
        <v>Посмотрите,_вот_XXXXX._Он_алый?</v>
      </c>
      <c r="BD27" cm="1">
        <f t="array" aca="1" ref="BD27" ca="1">INDEX($L$26:$L$33,(RANK(AT3,$AT$2:$AT$9)))</f>
        <v>2051</v>
      </c>
    </row>
    <row r="28" spans="1:60" hidden="1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VLOOKUP(B28,audio_list_stym!$A$3:$BP$18,37,FALSE)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VLOOKUP(B28,audio_list_stym!$A$3:$AJ$18,5,FALSE)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2191</v>
      </c>
      <c r="AD28" t="str">
        <f t="shared" ca="1" si="7"/>
        <v>pics\\dis26.jpg</v>
      </c>
      <c r="AE28" s="22" t="str">
        <f t="array" aca="1" ref="AE28" ca="1">IF(G28="экспл",INDEX(total_visual_stym!$C$146:$C$209,(RANK(total_visual_stym!E172,total_visual_stym!$E$146:$E$209))),0)</f>
        <v>pics\\dis26.jpg</v>
      </c>
      <c r="AF28" s="22" t="str">
        <f t="shared" si="13"/>
        <v/>
      </c>
      <c r="AG28" t="str">
        <f t="shared" si="17"/>
        <v>pics\\Redis_3.jpg</v>
      </c>
      <c r="AH28">
        <f t="shared" si="2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8"/>
        <v>pics\\Goroh</v>
      </c>
      <c r="AL28" t="str">
        <f t="shared" si="15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5"/>
        <v>5.9846666369780976E-2</v>
      </c>
      <c r="AU28" t="str">
        <f>IF(OR(G28=10,G28=11,G28=14,G28=15),VLOOKUP(AT28,audio_list_stym!$A$3:$B$18,2,FALSE),"sound\\Noviy_plod.wav")</f>
        <v>sound\\Noviy_plod.wav</v>
      </c>
      <c r="AV28" t="str">
        <f t="shared" ca="1" si="12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6"/>
        <v>Вот_XXXXX._Пряный_ли_он?</v>
      </c>
      <c r="BD28" cm="1">
        <f t="array" aca="1" ref="BD28" ca="1">INDEX($L$26:$L$33,(RANK(AT4,$AT$2:$AT$9)))</f>
        <v>2052</v>
      </c>
    </row>
    <row r="29" spans="1:60" hidden="1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VLOOKUP(B29,audio_list_stym!$A$3:$BP$18,37,FALSE)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VLOOKUP(B29,audio_list_stym!$A$3:$AJ$18,5,FALSE)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2188</v>
      </c>
      <c r="AD29" t="str">
        <f t="shared" ca="1" si="7"/>
        <v>pics\\dis3.jpg</v>
      </c>
      <c r="AE29" s="22" t="str">
        <f t="array" aca="1" ref="AE29" ca="1">IF(G29="экспл",INDEX(total_visual_stym!$C$146:$C$209,(RANK(total_visual_stym!E173,total_visual_stym!$E$146:$E$209))),0)</f>
        <v>pics\\dis3.jpg</v>
      </c>
      <c r="AF29" s="22" t="str">
        <f t="shared" si="13"/>
        <v/>
      </c>
      <c r="AG29" t="str">
        <f t="shared" si="17"/>
        <v>pics\\Redis_4.jpg</v>
      </c>
      <c r="AH29">
        <f t="shared" si="2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8"/>
        <v>pics\\Goroh</v>
      </c>
      <c r="AL29" t="str">
        <f t="shared" si="15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5"/>
        <v>0.94627289406929149</v>
      </c>
      <c r="AU29" t="str">
        <f>IF(OR(G29=10,G29=11,G29=14,G29=15),VLOOKUP(AT29,audio_list_stym!$A$3:$B$18,2,FALSE),"sound\\Noviy_plod.wav")</f>
        <v>sound\\Noviy_plod.wav</v>
      </c>
      <c r="AV29" t="str">
        <f t="shared" ca="1" si="12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6"/>
        <v>Это_XXXXX._Жирный_ли_он?</v>
      </c>
      <c r="BD29" cm="1">
        <f t="array" aca="1" ref="BD29" ca="1">INDEX($L$26:$L$33,(RANK(AT5,$AT$2:$AT$9)))</f>
        <v>2053</v>
      </c>
    </row>
    <row r="30" spans="1:60" hidden="1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VLOOKUP(B30,audio_list_stym!$A$3:$BP$18,37,FALSE)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VLOOKUP(B30,audio_list_stym!$A$3:$AJ$18,5,FALSE)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2194</v>
      </c>
      <c r="AD30" t="str">
        <f t="shared" ca="1" si="7"/>
        <v>pics\\dis55.jpg</v>
      </c>
      <c r="AE30" s="22" t="str">
        <f t="array" aca="1" ref="AE30" ca="1">IF(G30="экспл",INDEX(total_visual_stym!$C$146:$C$209,(RANK(total_visual_stym!E174,total_visual_stym!$E$146:$E$209))),0)</f>
        <v>pics\\dis55.jpg</v>
      </c>
      <c r="AF30" s="22" t="str">
        <f t="shared" si="13"/>
        <v/>
      </c>
      <c r="AG30" t="str">
        <f t="shared" si="17"/>
        <v>pics\\Redis_5.jpg</v>
      </c>
      <c r="AH30">
        <f t="shared" si="2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8"/>
        <v>pics\\Goroh</v>
      </c>
      <c r="AL30" t="str">
        <f t="shared" si="15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5"/>
        <v>0.57561404999878174</v>
      </c>
      <c r="AU30" t="str">
        <f>IF(OR(G30=10,G30=11,G30=14,G30=15),VLOOKUP(AT30,audio_list_stym!$A$3:$B$18,2,FALSE),"sound\\Noviy_plod.wav")</f>
        <v>sound\\Noviy_plod.wav</v>
      </c>
      <c r="AV30" t="str">
        <f t="shared" ca="1" si="12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6"/>
        <v>На_картинке_XXXXX._Он_соленый?</v>
      </c>
      <c r="BD30" cm="1">
        <f t="array" aca="1" ref="BD30" ca="1">INDEX($L$26:$L$33,(RANK(AT6,$AT$2:$AT$9)))</f>
        <v>2055</v>
      </c>
    </row>
    <row r="31" spans="1:60" hidden="1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VLOOKUP(B31,audio_list_stym!$A$3:$BP$18,37,FALSE)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VLOOKUP(B31,audio_list_stym!$A$3:$AJ$18,5,FALSE)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2219</v>
      </c>
      <c r="AD31" t="str">
        <f t="shared" ca="1" si="7"/>
        <v>pics\\dis17.jpg</v>
      </c>
      <c r="AE31" s="22" t="str">
        <f t="array" aca="1" ref="AE31" ca="1">IF(G31="экспл",INDEX(total_visual_stym!$C$146:$C$209,(RANK(total_visual_stym!E175,total_visual_stym!$E$146:$E$209))),0)</f>
        <v>pics\\dis17.jpg</v>
      </c>
      <c r="AF31" s="22" t="str">
        <f t="shared" si="13"/>
        <v/>
      </c>
      <c r="AG31" t="str">
        <f t="shared" si="17"/>
        <v>pics\\Redis_6.jpg</v>
      </c>
      <c r="AH31">
        <f t="shared" si="2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8"/>
        <v>pics\\Goroh</v>
      </c>
      <c r="AL31" t="str">
        <f t="shared" si="15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5"/>
        <v>0.85909789109848456</v>
      </c>
      <c r="AU31" t="str">
        <f>IF(OR(G31=10,G31=11,G31=14,G31=15),VLOOKUP(AT31,audio_list_stym!$A$3:$B$18,2,FALSE),"sound\\Noviy_plod.wav")</f>
        <v>sound\\Noviy_plod.wav</v>
      </c>
      <c r="AV31" t="str">
        <f t="shared" ca="1" si="12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6"/>
        <v>На_мониторе_XXXXX._Пышный_ли_он?</v>
      </c>
      <c r="BD31" cm="1">
        <f t="array" aca="1" ref="BD31" ca="1">INDEX($L$26:$L$33,(RANK(AT7,$AT$2:$AT$9)))</f>
        <v>2049</v>
      </c>
    </row>
    <row r="32" spans="1:60" hidden="1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VLOOKUP(B32,audio_list_stym!$A$3:$BP$18,37,FALSE)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VLOOKUP(B32,audio_list_stym!$A$3:$AJ$18,5,FALSE)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2222</v>
      </c>
      <c r="AD32" t="str">
        <f t="shared" ca="1" si="7"/>
        <v>pics\\dis14.jpg</v>
      </c>
      <c r="AE32" s="22" t="str">
        <f t="array" aca="1" ref="AE32" ca="1">IF(G32="экспл",INDEX(total_visual_stym!$C$146:$C$209,(RANK(total_visual_stym!E176,total_visual_stym!$E$146:$E$209))),0)</f>
        <v>pics\\dis14.jpg</v>
      </c>
      <c r="AF32" s="22" t="str">
        <f t="shared" si="13"/>
        <v/>
      </c>
      <c r="AG32" t="str">
        <f t="shared" si="17"/>
        <v>pics\\Redis_7.jpg</v>
      </c>
      <c r="AH32">
        <f t="shared" si="2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8"/>
        <v>pics\\Goroh</v>
      </c>
      <c r="AL32" t="str">
        <f t="shared" si="15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5"/>
        <v>0.83410427224132022</v>
      </c>
      <c r="AU32" t="str">
        <f>IF(OR(G32=10,G32=11,G32=14,G32=15),VLOOKUP(AT32,audio_list_stym!$A$3:$B$18,2,FALSE),"sound\\Noviy_plod.wav")</f>
        <v>sound\\Noviy_plod.wav</v>
      </c>
      <c r="AV32" t="str">
        <f t="shared" ca="1" si="12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6"/>
        <v>Перед_Вами_XXXXX._Крепкий_ли_он?</v>
      </c>
      <c r="BD32" cm="1">
        <f t="array" aca="1" ref="BD32" ca="1">INDEX($L$26:$L$33,(RANK(AT8,$AT$2:$AT$9)))</f>
        <v>2054</v>
      </c>
    </row>
    <row r="33" spans="1:60" hidden="1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VLOOKUP(B33,audio_list_stym!$A$3:$BP$18,37,FALSE)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VLOOKUP(B33,audio_list_stym!$A$3:$AJ$18,5,FALSE)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2231</v>
      </c>
      <c r="AD33" t="str">
        <f t="shared" ca="1" si="7"/>
        <v>pics\\dis12.jpg</v>
      </c>
      <c r="AE33" s="22" t="str">
        <f t="array" aca="1" ref="AE33" ca="1">IF(G33="экспл",INDEX(total_visual_stym!$C$146:$C$209,(RANK(total_visual_stym!E177,total_visual_stym!$E$146:$E$209))),0)</f>
        <v>pics\\dis12.jpg</v>
      </c>
      <c r="AF33" s="22" t="str">
        <f t="shared" si="13"/>
        <v/>
      </c>
      <c r="AG33" t="str">
        <f t="shared" si="17"/>
        <v>pics\\Redis_8.jpg</v>
      </c>
      <c r="AH33">
        <f t="shared" si="2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8"/>
        <v>pics\\Goroh</v>
      </c>
      <c r="AL33" t="str">
        <f t="shared" si="15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5"/>
        <v>0.71615605872349197</v>
      </c>
      <c r="AU33" t="str">
        <f>IF(OR(G33=10,G33=11,G33=14,G33=15),VLOOKUP(AT33,audio_list_stym!$A$3:$B$18,2,FALSE),"sound\\Noviy_plod.wav")</f>
        <v>sound\\Noviy_plod.wav</v>
      </c>
      <c r="AV33" t="str">
        <f t="shared" ca="1" si="12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6"/>
        <v>Вы_видите_XXXXX._Он_круглый?</v>
      </c>
      <c r="BD33" cm="1">
        <f t="array" aca="1" ref="BD33" ca="1">INDEX($L$26:$L$33,(RANK(AT9,$AT$2:$AT$9)))</f>
        <v>2050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VLOOKUP(B34,audio_list_stym!$A$3:$BP$18,37,FALSE)</f>
        <v>10</v>
      </c>
      <c r="F34" t="str">
        <f>VLOOKUP(E34,metki!$A$2:$B$9,2,FALSE)</f>
        <v>импл_реал_с_названием</v>
      </c>
      <c r="G34" t="str">
        <f t="shared" ref="G34:G65" si="18">LEFT(F34,5)</f>
        <v>импл_</v>
      </c>
      <c r="H34" t="str">
        <f>VLOOKUP(B34,audio_list_stym!$A$3:$AJ$18,5,FALSE)</f>
        <v>Peper</v>
      </c>
      <c r="I34" t="s">
        <v>688</v>
      </c>
      <c r="J34" t="str">
        <f t="shared" ref="J34:J65" si="19">H34&amp;I34</f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AD34" t="str">
        <f t="shared" ca="1" si="7"/>
        <v>pics\\Banan_7.jpg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3"/>
        <v>pics\\Banan_7.jpg</v>
      </c>
      <c r="AH34" t="str">
        <f t="shared" ref="AH34:AH65" si="20">IF(OR(E34=10,E34=12),LEFT(AW34,13),0)</f>
        <v>sound\\Ogorod</v>
      </c>
      <c r="AI34" t="s">
        <v>720</v>
      </c>
      <c r="AJ34" t="str">
        <f t="shared" si="8"/>
        <v>pics\\Injir</v>
      </c>
      <c r="AK34" t="str">
        <f t="shared" si="9"/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0" ca="1" si="21">IF(AH34="sound\\Ogorod",AP10,"")</f>
        <v>pics\\Banan_7.jpg</v>
      </c>
      <c r="AT34">
        <f t="shared" ref="AT34:AT65" ca="1" si="22">RAND()</f>
        <v>3.4059019953748826E-2</v>
      </c>
      <c r="AU34" t="str">
        <f>IF(OR(G34=10,G34=11,G34=14,G34=15),VLOOKUP(AT34,audio_list_stym!$A$3:$B$18,2,FALSE),"sound\\Noviy_plod.wav")</f>
        <v>sound\\Noviy_plod.wav</v>
      </c>
      <c r="AV34" t="str">
        <f t="shared" ref="AV34:AV65" ca="1" si="23">INDEX($AU$2:$AU$129,(RANK(AT34,$AT$2:$AT$129)))</f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e">
        <f>VLOOKUP(Q34,audio_list_stym!$B$2:$BQ$299,68,FALSE)</f>
        <v>#N/A</v>
      </c>
      <c r="BB34" t="e">
        <f t="shared" si="6"/>
        <v>#N/A</v>
      </c>
      <c r="BC34">
        <f>A34</f>
        <v>1205</v>
      </c>
      <c r="BD34" cm="1">
        <f t="array" aca="1" ref="BD34" ca="1">INDEX($L$34:$L$41,(RANK(AT2,$AT$2:$AT$9)))</f>
        <v>2048</v>
      </c>
      <c r="BE34" cm="1">
        <f t="array" aca="1" ref="BE34" ca="1">INDEX(BD2:BD17,(RANK(AT5,$AT$2:$AT$17)))</f>
        <v>2058</v>
      </c>
      <c r="BF34" cm="1">
        <f t="array" aca="1" ref="BF34" ca="1">INDEX(BD18:BD33,(RANK(AT5,$AT$2:$AT$7)))</f>
        <v>2029</v>
      </c>
      <c r="BG34" cm="1">
        <f t="array" aca="1" ref="BG34" ca="1">INDEX(BD42:BD65,(RANK(AT5,$AT$2:$AT$17)))</f>
        <v>2002</v>
      </c>
      <c r="BH34">
        <v>1</v>
      </c>
    </row>
    <row r="35" spans="1:60" hidden="1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VLOOKUP(B35,audio_list_stym!$A$3:$BP$18,37,FALSE)</f>
        <v>10</v>
      </c>
      <c r="F35" t="str">
        <f>VLOOKUP(E35,metki!$A$2:$B$9,2,FALSE)</f>
        <v>импл_реал_с_названием</v>
      </c>
      <c r="G35" t="str">
        <f t="shared" si="18"/>
        <v>импл_</v>
      </c>
      <c r="H35" t="str">
        <f>VLOOKUP(B35,audio_list_stym!$A$3:$AJ$18,5,FALSE)</f>
        <v>Peper</v>
      </c>
      <c r="I35" t="s">
        <v>689</v>
      </c>
      <c r="J35" t="str">
        <f t="shared" si="19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2040</v>
      </c>
      <c r="AD35" t="str">
        <f t="shared" ca="1" si="7"/>
        <v>pics\\Limon_8.jpg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3"/>
        <v>pics\\Limon_8.jpg</v>
      </c>
      <c r="AH35" t="str">
        <f t="shared" si="20"/>
        <v>sound\\Ogorod</v>
      </c>
      <c r="AI35" t="s">
        <v>721</v>
      </c>
      <c r="AJ35" t="str">
        <f t="shared" si="8"/>
        <v>pics\\Injir</v>
      </c>
      <c r="AK35" t="str">
        <f t="shared" si="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pics\\Limon_8.jpg</v>
      </c>
      <c r="AT35">
        <f t="shared" ca="1" si="22"/>
        <v>0.20660133008330017</v>
      </c>
      <c r="AU35" t="str">
        <f>IF(OR(G35=10,G35=11,G35=14,G35=15),VLOOKUP(AT35,audio_list_stym!$A$3:$B$18,2,FALSE),"sound\\Noviy_plod.wav")</f>
        <v>sound\\Noviy_plod.wav</v>
      </c>
      <c r="AV35" t="str">
        <f t="shared" ca="1" si="23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6"/>
        <v>_Слоеный_ли_ПЕРЕЦ?</v>
      </c>
      <c r="BD35" cm="1">
        <f t="array" aca="1" ref="BD35" ca="1">INDEX($L$34:$L$41,(RANK(AT3,$AT$2:$AT$9)))</f>
        <v>2043</v>
      </c>
    </row>
    <row r="36" spans="1:60" hidden="1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VLOOKUP(B36,audio_list_stym!$A$3:$BP$18,37,FALSE)</f>
        <v>10</v>
      </c>
      <c r="F36" t="str">
        <f>VLOOKUP(E36,metki!$A$2:$B$9,2,FALSE)</f>
        <v>импл_реал_с_названием</v>
      </c>
      <c r="G36" t="str">
        <f t="shared" si="18"/>
        <v>импл_</v>
      </c>
      <c r="H36" t="str">
        <f>VLOOKUP(B36,audio_list_stym!$A$3:$AJ$18,5,FALSE)</f>
        <v>Peper</v>
      </c>
      <c r="I36" t="s">
        <v>690</v>
      </c>
      <c r="J36" t="str">
        <f t="shared" si="19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2153</v>
      </c>
      <c r="AD36" t="str">
        <f t="shared" ca="1" si="7"/>
        <v>pics\\Injir_1.jpg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3"/>
        <v>pics\\Injir_1.jpg</v>
      </c>
      <c r="AH36" t="str">
        <f t="shared" si="20"/>
        <v>sound\\Ogorod</v>
      </c>
      <c r="AI36" t="s">
        <v>722</v>
      </c>
      <c r="AJ36" t="str">
        <f t="shared" si="8"/>
        <v>pics\\Injir</v>
      </c>
      <c r="AK36" t="str">
        <f t="shared" si="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pics\\Injir_1.jpg</v>
      </c>
      <c r="AT36">
        <f t="shared" ca="1" si="22"/>
        <v>0.4426299679132778</v>
      </c>
      <c r="AU36" t="str">
        <f>IF(OR(G36=10,G36=11,G36=14,G36=15),VLOOKUP(AT36,audio_list_stym!$A$3:$B$18,2,FALSE),"sound\\Noviy_plod.wav")</f>
        <v>sound\\Noviy_plod.wav</v>
      </c>
      <c r="AV36" t="str">
        <f t="shared" ca="1" si="23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6"/>
        <v>_Гнилой_ли_ПЕРЕЦ?</v>
      </c>
      <c r="BD36" cm="1">
        <f t="array" aca="1" ref="BD36" ca="1">INDEX($L$34:$L$41,(RANK(AT4,$AT$2:$AT$9)))</f>
        <v>2044</v>
      </c>
    </row>
    <row r="37" spans="1:60" hidden="1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VLOOKUP(B37,audio_list_stym!$A$3:$BP$18,37,FALSE)</f>
        <v>10</v>
      </c>
      <c r="F37" t="str">
        <f>VLOOKUP(E37,metki!$A$2:$B$9,2,FALSE)</f>
        <v>импл_реал_с_названием</v>
      </c>
      <c r="G37" t="str">
        <f t="shared" si="18"/>
        <v>импл_</v>
      </c>
      <c r="H37" t="str">
        <f>VLOOKUP(B37,audio_list_stym!$A$3:$AJ$18,5,FALSE)</f>
        <v>Peper</v>
      </c>
      <c r="I37" t="s">
        <v>691</v>
      </c>
      <c r="J37" t="str">
        <f t="shared" si="19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2159</v>
      </c>
      <c r="AD37" t="str">
        <f t="shared" ca="1" si="7"/>
        <v>pics\\Injir_7.jpg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3"/>
        <v>pics\\Injir_7.jpg</v>
      </c>
      <c r="AH37" t="str">
        <f t="shared" si="20"/>
        <v>sound\\Ogorod</v>
      </c>
      <c r="AI37" t="s">
        <v>723</v>
      </c>
      <c r="AJ37" t="str">
        <f t="shared" si="8"/>
        <v>pics\\Injir</v>
      </c>
      <c r="AK37" t="str">
        <f t="shared" si="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pics\\Injir_7.jpg</v>
      </c>
      <c r="AT37">
        <f t="shared" ca="1" si="22"/>
        <v>0.93125687197264451</v>
      </c>
      <c r="AU37" t="str">
        <f>IF(OR(G37=10,G37=11,G37=14,G37=15),VLOOKUP(AT37,audio_list_stym!$A$3:$B$18,2,FALSE),"sound\\Noviy_plod.wav")</f>
        <v>sound\\Noviy_plod.wav</v>
      </c>
      <c r="AV37" t="str">
        <f t="shared" ca="1" si="23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6"/>
        <v>_Бугристый_ли_ПЕРЕЦ?</v>
      </c>
      <c r="BD37" cm="1">
        <f t="array" aca="1" ref="BD37" ca="1">INDEX($L$34:$L$41,(RANK(AT5,$AT$2:$AT$9)))</f>
        <v>2045</v>
      </c>
    </row>
    <row r="38" spans="1:60" hidden="1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VLOOKUP(B38,audio_list_stym!$A$3:$BP$18,37,FALSE)</f>
        <v>10</v>
      </c>
      <c r="F38" t="str">
        <f>VLOOKUP(E38,metki!$A$2:$B$9,2,FALSE)</f>
        <v>импл_реал_с_названием</v>
      </c>
      <c r="G38" t="str">
        <f t="shared" si="18"/>
        <v>импл_</v>
      </c>
      <c r="H38" t="str">
        <f>VLOOKUP(B38,audio_list_stym!$A$3:$AJ$18,5,FALSE)</f>
        <v>Peper</v>
      </c>
      <c r="I38" t="s">
        <v>692</v>
      </c>
      <c r="J38" t="str">
        <f t="shared" si="19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2001</v>
      </c>
      <c r="AD38" t="str">
        <f t="shared" ca="1" si="7"/>
        <v>pics\\Banan_1.jpg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3"/>
        <v>pics\\Banan_1.jpg</v>
      </c>
      <c r="AH38" t="str">
        <f t="shared" si="20"/>
        <v>sound\\Ogorod</v>
      </c>
      <c r="AI38" t="s">
        <v>724</v>
      </c>
      <c r="AJ38" t="str">
        <f t="shared" si="8"/>
        <v>pics\\Injir</v>
      </c>
      <c r="AK38" t="str">
        <f t="shared" si="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pics\\Banan_1.jpg</v>
      </c>
      <c r="AT38">
        <f t="shared" ca="1" si="22"/>
        <v>1.7670820984146962E-3</v>
      </c>
      <c r="AU38" t="str">
        <f>IF(OR(G38=10,G38=11,G38=14,G38=15),VLOOKUP(AT38,audio_list_stym!$A$3:$B$18,2,FALSE),"sound\\Noviy_plod.wav")</f>
        <v>sound\\Noviy_plod.wav</v>
      </c>
      <c r="AV38" t="str">
        <f t="shared" ca="1" si="23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6"/>
        <v>_Черный_ли_ПЕРЕЦ?</v>
      </c>
      <c r="BD38" cm="1">
        <f t="array" aca="1" ref="BD38" ca="1">INDEX($L$34:$L$41,(RANK(AT6,$AT$2:$AT$9)))</f>
        <v>2047</v>
      </c>
    </row>
    <row r="39" spans="1:60" hidden="1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VLOOKUP(B39,audio_list_stym!$A$3:$BP$18,37,FALSE)</f>
        <v>10</v>
      </c>
      <c r="F39" t="str">
        <f>VLOOKUP(E39,metki!$A$2:$B$9,2,FALSE)</f>
        <v>импл_реал_с_названием</v>
      </c>
      <c r="G39" t="str">
        <f t="shared" si="18"/>
        <v>импл_</v>
      </c>
      <c r="H39" t="str">
        <f>VLOOKUP(B39,audio_list_stym!$A$3:$AJ$18,5,FALSE)</f>
        <v>Peper</v>
      </c>
      <c r="I39" t="s">
        <v>693</v>
      </c>
      <c r="J39" t="str">
        <f t="shared" si="19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2008</v>
      </c>
      <c r="AD39" t="str">
        <f t="shared" ca="1" si="7"/>
        <v>pics\\Banan_8.jpg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pics\\Banan_8.jpg</v>
      </c>
      <c r="AH39" t="str">
        <f t="shared" si="20"/>
        <v>sound\\Ogorod</v>
      </c>
      <c r="AI39" t="s">
        <v>725</v>
      </c>
      <c r="AJ39" t="str">
        <f t="shared" si="8"/>
        <v>pics\\Injir</v>
      </c>
      <c r="AK39" t="str">
        <f t="shared" si="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pics\\Banan_8.jpg</v>
      </c>
      <c r="AT39">
        <f t="shared" ca="1" si="22"/>
        <v>0.14659493673971102</v>
      </c>
      <c r="AU39" t="str">
        <f>IF(OR(G39=10,G39=11,G39=14,G39=15),VLOOKUP(AT39,audio_list_stym!$A$3:$B$18,2,FALSE),"sound\\Noviy_plod.wav")</f>
        <v>sound\\Noviy_plod.wav</v>
      </c>
      <c r="AV39" t="str">
        <f t="shared" ca="1" si="23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6"/>
        <v>_Хрустящий_ли_ПЕРЕЦ?</v>
      </c>
      <c r="BD39" cm="1">
        <f t="array" aca="1" ref="BD39" ca="1">INDEX($L$34:$L$41,(RANK(AT7,$AT$2:$AT$9)))</f>
        <v>2041</v>
      </c>
    </row>
    <row r="40" spans="1:60" hidden="1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VLOOKUP(B40,audio_list_stym!$A$3:$BP$18,37,FALSE)</f>
        <v>10</v>
      </c>
      <c r="F40" t="str">
        <f>VLOOKUP(E40,metki!$A$2:$B$9,2,FALSE)</f>
        <v>импл_реал_с_названием</v>
      </c>
      <c r="G40" t="str">
        <f t="shared" si="18"/>
        <v>импл_</v>
      </c>
      <c r="H40" t="str">
        <f>VLOOKUP(B40,audio_list_stym!$A$3:$AJ$18,5,FALSE)</f>
        <v>Peper</v>
      </c>
      <c r="I40" t="s">
        <v>694</v>
      </c>
      <c r="J40" t="str">
        <f t="shared" si="19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2002</v>
      </c>
      <c r="AD40" t="str">
        <f t="shared" ca="1" si="7"/>
        <v>pics\\Banan_2.jpg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pics\\Banan_2.jpg</v>
      </c>
      <c r="AH40" t="str">
        <f t="shared" si="20"/>
        <v>sound\\Ogorod</v>
      </c>
      <c r="AI40" t="s">
        <v>726</v>
      </c>
      <c r="AJ40" t="str">
        <f t="shared" si="8"/>
        <v>pics\\Injir</v>
      </c>
      <c r="AK40" t="str">
        <f t="shared" si="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pics\\Banan_2.jpg</v>
      </c>
      <c r="AT40">
        <f t="shared" ca="1" si="22"/>
        <v>0.62987146301300001</v>
      </c>
      <c r="AU40" t="str">
        <f>IF(OR(G40=10,G40=11,G40=14,G40=15),VLOOKUP(AT40,audio_list_stym!$A$3:$B$18,2,FALSE),"sound\\Noviy_plod.wav")</f>
        <v>sound\\Noviy_plod.wav</v>
      </c>
      <c r="AV40" t="str">
        <f t="shared" ca="1" si="23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6"/>
        <v>_Блестит_ли_ПЕРЕЦ?</v>
      </c>
      <c r="BD40" cm="1">
        <f t="array" aca="1" ref="BD40" ca="1">INDEX($L$34:$L$41,(RANK(AT8,$AT$2:$AT$9)))</f>
        <v>2046</v>
      </c>
    </row>
    <row r="41" spans="1:60" hidden="1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VLOOKUP(B41,audio_list_stym!$A$3:$BP$18,37,FALSE)</f>
        <v>10</v>
      </c>
      <c r="F41" t="str">
        <f>VLOOKUP(E41,metki!$A$2:$B$9,2,FALSE)</f>
        <v>импл_реал_с_названием</v>
      </c>
      <c r="G41" t="str">
        <f t="shared" si="18"/>
        <v>импл_</v>
      </c>
      <c r="H41" t="str">
        <f>VLOOKUP(B41,audio_list_stym!$A$3:$AJ$18,5,FALSE)</f>
        <v>Peper</v>
      </c>
      <c r="I41" t="s">
        <v>695</v>
      </c>
      <c r="J41" t="str">
        <f t="shared" si="19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2038</v>
      </c>
      <c r="AD41" t="str">
        <f t="shared" ca="1" si="7"/>
        <v>pics\\Limon_6.jpg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4">IF(ISTEXT(AR41),AR41,IF(ISTEXT(AS41),AS41,""))</f>
        <v>pics\\Limon_6.jpg</v>
      </c>
      <c r="AH41" t="str">
        <f t="shared" si="20"/>
        <v>sound\\Ogorod</v>
      </c>
      <c r="AI41" t="s">
        <v>727</v>
      </c>
      <c r="AJ41" t="str">
        <f t="shared" si="8"/>
        <v>pics\\Injir</v>
      </c>
      <c r="AK41" t="str">
        <f t="shared" si="9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ca="1">IF(AH41="sound\\Ogorod",AP17,"")</f>
        <v>pics\\Limon_6.jpg</v>
      </c>
      <c r="AT41">
        <f t="shared" ca="1" si="22"/>
        <v>0.25589725501981053</v>
      </c>
      <c r="AU41" t="str">
        <f>IF(OR(G41=10,G41=11,G41=14,G41=15),VLOOKUP(AT41,audio_list_stym!$A$3:$B$18,2,FALSE),"sound\\Noviy_plod.wav")</f>
        <v>sound\\Noviy_plod.wav</v>
      </c>
      <c r="AV41" t="str">
        <f t="shared" ca="1" si="23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6"/>
        <v>_Цитрусовый_ли_ПЕРЕЦ?</v>
      </c>
      <c r="BD41" cm="1">
        <f t="array" aca="1" ref="BD41" ca="1">INDEX($L$34:$L$41,(RANK(AT9,$AT$2:$AT$9)))</f>
        <v>2042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VLOOKUP(B42,audio_list_stym!$A$3:$BP$18,37,FALSE)</f>
        <v>11</v>
      </c>
      <c r="F42" t="str">
        <f>VLOOKUP(E42,metki!$A$2:$B$9,2,FALSE)</f>
        <v>экспл_реал_с_названием</v>
      </c>
      <c r="G42" t="str">
        <f t="shared" si="18"/>
        <v>экспл</v>
      </c>
      <c r="H42" t="str">
        <f>VLOOKUP(B42,audio_list_stym!$A$3:$AJ$18,5,FALSE)</f>
        <v>Banan</v>
      </c>
      <c r="I42" t="s">
        <v>688</v>
      </c>
      <c r="J42" t="str">
        <f t="shared" si="19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AD42" t="str">
        <f t="shared" ca="1" si="7"/>
        <v>pics\\dis8.jpg</v>
      </c>
      <c r="AE42" s="22" t="str">
        <f t="array" aca="1" ref="AE42" ca="1">IF(G42="экспл",INDEX(total_visual_stym!$C$146:$C$209,(RANK(total_visual_stym!E186,total_visual_stym!$E$146:$E$209))),0)</f>
        <v>pics\\dis8.jpg</v>
      </c>
      <c r="AF42" s="22" t="str">
        <f t="shared" si="24"/>
        <v/>
      </c>
      <c r="AG42" t="str">
        <f t="shared" ref="AG42:AG49" si="25">IF(OR(E42=11,E42=13),M42,"")</f>
        <v>pics\\Banan_1.jpg</v>
      </c>
      <c r="AH42">
        <f t="shared" si="20"/>
        <v>0</v>
      </c>
      <c r="AI42" t="s">
        <v>728</v>
      </c>
      <c r="AJ42" t="str">
        <f t="shared" si="8"/>
        <v>pics\\Tikva</v>
      </c>
      <c r="AL42" t="str">
        <f t="shared" si="15"/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22"/>
        <v>0.28147664710995157</v>
      </c>
      <c r="AU42" t="str">
        <f>IF(OR(G42=10,G42=11,G42=14,G42=15),VLOOKUP(AT42,audio_list_stym!$A$3:$B$18,2,FALSE),"sound\\Noviy_plod.wav")</f>
        <v>sound\\Noviy_plod.wav</v>
      </c>
      <c r="AV42" t="str">
        <f t="shared" ca="1" si="23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e">
        <f>VLOOKUP(Q42,audio_list_stym!$B$2:$BQ$299,68,FALSE)</f>
        <v>#N/A</v>
      </c>
      <c r="BB42" t="e">
        <f t="shared" si="6"/>
        <v>#N/A</v>
      </c>
      <c r="BC42">
        <f>A42</f>
        <v>1206</v>
      </c>
      <c r="BD42" cm="1">
        <f t="array" aca="1" ref="BD42" ca="1">INDEX($L$42:$L$49,(RANK(AT2,$AT$2:$AT$9)))</f>
        <v>2008</v>
      </c>
      <c r="BE42" cm="1">
        <f t="array" aca="1" ref="BE42" ca="1">INDEX(BD2:BD17,(RANK(AT6,$AT$2:$AT17)))</f>
        <v>2033</v>
      </c>
      <c r="BF42" cm="1">
        <f t="array" aca="1" ref="BF42" ca="1">INDEX(BD26:BD41,(RANK(AT6,$AT$2:$AT$17)))</f>
        <v>2041</v>
      </c>
      <c r="BG42" cm="1">
        <f t="array" aca="1" ref="BG42" ca="1">INDEX(BD50:BD65,(RANK(AT6,$AT$2:$AT$17)))</f>
        <v>2017</v>
      </c>
      <c r="BH42">
        <v>1</v>
      </c>
    </row>
    <row r="43" spans="1:60" hidden="1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VLOOKUP(B43,audio_list_stym!$A$3:$BP$18,37,FALSE)</f>
        <v>11</v>
      </c>
      <c r="F43" t="str">
        <f>VLOOKUP(E43,metki!$A$2:$B$9,2,FALSE)</f>
        <v>экспл_реал_с_названием</v>
      </c>
      <c r="G43" t="str">
        <f t="shared" si="18"/>
        <v>экспл</v>
      </c>
      <c r="H43" t="str">
        <f>VLOOKUP(B43,audio_list_stym!$A$3:$AJ$18,5,FALSE)</f>
        <v>Banan</v>
      </c>
      <c r="I43" t="s">
        <v>689</v>
      </c>
      <c r="J43" t="str">
        <f t="shared" si="19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2173</v>
      </c>
      <c r="AD43" t="str">
        <f t="shared" ca="1" si="7"/>
        <v>pics\\dis37.jpg</v>
      </c>
      <c r="AE43" s="22" t="str">
        <f t="array" aca="1" ref="AE43" ca="1">IF(G43="экспл",INDEX(total_visual_stym!$C$146:$C$209,(RANK(total_visual_stym!E187,total_visual_stym!$E$146:$E$209))),0)</f>
        <v>pics\\dis37.jpg</v>
      </c>
      <c r="AF43" s="22" t="str">
        <f t="shared" si="24"/>
        <v/>
      </c>
      <c r="AG43" t="str">
        <f t="shared" si="25"/>
        <v>pics\\Banan_2.jpg</v>
      </c>
      <c r="AH43">
        <f t="shared" si="20"/>
        <v>0</v>
      </c>
      <c r="AI43" t="s">
        <v>729</v>
      </c>
      <c r="AJ43" t="str">
        <f t="shared" si="8"/>
        <v>pics\\Tikva</v>
      </c>
      <c r="AL43" t="str">
        <f t="shared" si="15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22"/>
        <v>0.99267987975896477</v>
      </c>
      <c r="AU43" t="str">
        <f>IF(OR(G43=10,G43=11,G43=14,G43=15),VLOOKUP(AT43,audio_list_stym!$A$3:$B$18,2,FALSE),"sound\\Noviy_plod.wav")</f>
        <v>sound\\Noviy_plod.wav</v>
      </c>
      <c r="AV43" t="str">
        <f t="shared" ca="1" si="23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6"/>
        <v>Посмотрите,_вот_БАНАН._Свежий_ли_он?</v>
      </c>
      <c r="BD43" cm="1">
        <f t="array" aca="1" ref="BD43" ca="1">INDEX($L$42:$L$49,(RANK(AT3,$AT$2:$AT$9)))</f>
        <v>2003</v>
      </c>
    </row>
    <row r="44" spans="1:60" hidden="1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VLOOKUP(B44,audio_list_stym!$A$3:$BP$18,37,FALSE)</f>
        <v>11</v>
      </c>
      <c r="F44" t="str">
        <f>VLOOKUP(E44,metki!$A$2:$B$9,2,FALSE)</f>
        <v>экспл_реал_с_названием</v>
      </c>
      <c r="G44" t="str">
        <f t="shared" si="18"/>
        <v>экспл</v>
      </c>
      <c r="H44" t="str">
        <f>VLOOKUP(B44,audio_list_stym!$A$3:$AJ$18,5,FALSE)</f>
        <v>Banan</v>
      </c>
      <c r="I44" t="s">
        <v>690</v>
      </c>
      <c r="J44" t="str">
        <f t="shared" si="19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2176</v>
      </c>
      <c r="AD44" t="str">
        <f t="shared" ca="1" si="7"/>
        <v>pics\\dis21.jpg</v>
      </c>
      <c r="AE44" s="22" t="str">
        <f t="array" aca="1" ref="AE44" ca="1">IF(G44="экспл",INDEX(total_visual_stym!$C$146:$C$209,(RANK(total_visual_stym!E188,total_visual_stym!$E$146:$E$209))),0)</f>
        <v>pics\\dis21.jpg</v>
      </c>
      <c r="AF44" s="22" t="str">
        <f t="shared" si="24"/>
        <v/>
      </c>
      <c r="AG44" t="str">
        <f t="shared" si="25"/>
        <v>pics\\Banan_3.jpg</v>
      </c>
      <c r="AH44">
        <f t="shared" si="20"/>
        <v>0</v>
      </c>
      <c r="AI44" t="s">
        <v>730</v>
      </c>
      <c r="AJ44" t="str">
        <f t="shared" si="8"/>
        <v>pics\\Tikva</v>
      </c>
      <c r="AL44" t="str">
        <f t="shared" si="15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22"/>
        <v>0.8989542195878063</v>
      </c>
      <c r="AU44" t="str">
        <f>IF(OR(G44=10,G44=11,G44=14,G44=15),VLOOKUP(AT44,audio_list_stym!$A$3:$B$18,2,FALSE),"sound\\Noviy_plod.wav")</f>
        <v>sound\\Noviy_plod.wav</v>
      </c>
      <c r="AV44" t="str">
        <f t="shared" ca="1" si="23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6"/>
        <v>Вот_БАНАН._Он_жаренный?</v>
      </c>
      <c r="BD44" cm="1">
        <f t="array" aca="1" ref="BD44" ca="1">INDEX($L$42:$L$49,(RANK(AT4,$AT$2:$AT$9)))</f>
        <v>2004</v>
      </c>
    </row>
    <row r="45" spans="1:60" hidden="1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VLOOKUP(B45,audio_list_stym!$A$3:$BP$18,37,FALSE)</f>
        <v>11</v>
      </c>
      <c r="F45" t="str">
        <f>VLOOKUP(E45,metki!$A$2:$B$9,2,FALSE)</f>
        <v>экспл_реал_с_названием</v>
      </c>
      <c r="G45" t="str">
        <f t="shared" si="18"/>
        <v>экспл</v>
      </c>
      <c r="H45" t="str">
        <f>VLOOKUP(B45,audio_list_stym!$A$3:$AJ$18,5,FALSE)</f>
        <v>Banan</v>
      </c>
      <c r="I45" t="s">
        <v>691</v>
      </c>
      <c r="J45" t="str">
        <f t="shared" si="19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2183</v>
      </c>
      <c r="AD45" t="str">
        <f t="shared" ca="1" si="7"/>
        <v>pics\\dis18.jpg</v>
      </c>
      <c r="AE45" s="22" t="str">
        <f t="array" aca="1" ref="AE45" ca="1">IF(G45="экспл",INDEX(total_visual_stym!$C$146:$C$209,(RANK(total_visual_stym!E189,total_visual_stym!$E$146:$E$209))),0)</f>
        <v>pics\\dis18.jpg</v>
      </c>
      <c r="AF45" s="22" t="str">
        <f t="shared" si="24"/>
        <v/>
      </c>
      <c r="AG45" t="str">
        <f t="shared" si="25"/>
        <v>pics\\Banan_4.jpg</v>
      </c>
      <c r="AH45">
        <f t="shared" si="20"/>
        <v>0</v>
      </c>
      <c r="AI45" t="s">
        <v>731</v>
      </c>
      <c r="AJ45" t="str">
        <f t="shared" si="8"/>
        <v>pics\\Tikva</v>
      </c>
      <c r="AL45" t="str">
        <f t="shared" si="15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22"/>
        <v>0.51654554629508043</v>
      </c>
      <c r="AU45" t="str">
        <f>IF(OR(G45=10,G45=11,G45=14,G45=15),VLOOKUP(AT45,audio_list_stym!$A$3:$B$18,2,FALSE),"sound\\Noviy_plod.wav")</f>
        <v>sound\\Noviy_plod.wav</v>
      </c>
      <c r="AV45" t="str">
        <f t="shared" ca="1" si="23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6"/>
        <v>Это_БАНАН._Сладкий_ли_он?</v>
      </c>
      <c r="BD45" cm="1">
        <f t="array" aca="1" ref="BD45" ca="1">INDEX($L$42:$L$49,(RANK(AT5,$AT$2:$AT$9)))</f>
        <v>2005</v>
      </c>
    </row>
    <row r="46" spans="1:60" hidden="1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VLOOKUP(B46,audio_list_stym!$A$3:$BP$18,37,FALSE)</f>
        <v>11</v>
      </c>
      <c r="F46" t="str">
        <f>VLOOKUP(E46,metki!$A$2:$B$9,2,FALSE)</f>
        <v>экспл_реал_с_названием</v>
      </c>
      <c r="G46" t="str">
        <f t="shared" si="18"/>
        <v>экспл</v>
      </c>
      <c r="H46" t="str">
        <f>VLOOKUP(B46,audio_list_stym!$A$3:$AJ$18,5,FALSE)</f>
        <v>Banan</v>
      </c>
      <c r="I46" t="s">
        <v>692</v>
      </c>
      <c r="J46" t="str">
        <f t="shared" si="19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2180</v>
      </c>
      <c r="AD46" t="str">
        <f t="shared" ca="1" si="7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4"/>
        <v/>
      </c>
      <c r="AG46" t="str">
        <f t="shared" si="25"/>
        <v>pics\\Banan_5.jpg</v>
      </c>
      <c r="AH46">
        <f t="shared" si="20"/>
        <v>0</v>
      </c>
      <c r="AI46" t="s">
        <v>732</v>
      </c>
      <c r="AJ46" t="str">
        <f t="shared" si="8"/>
        <v>pics\\Tikva</v>
      </c>
      <c r="AL46" t="str">
        <f t="shared" si="15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22"/>
        <v>0.46623287845958816</v>
      </c>
      <c r="AU46" t="str">
        <f>IF(OR(G46=10,G46=11,G46=14,G46=15),VLOOKUP(AT46,audio_list_stym!$A$3:$B$18,2,FALSE),"sound\\Noviy_plod.wav")</f>
        <v>sound\\Noviy_plod.wav</v>
      </c>
      <c r="AV46" t="str">
        <f t="shared" ca="1" si="23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6"/>
        <v>На_картинке_БАНАН._Влажный_ли_он?</v>
      </c>
      <c r="BD46" cm="1">
        <f t="array" aca="1" ref="BD46" ca="1">INDEX($L$42:$L$49,(RANK(AT6,$AT$2:$AT$9)))</f>
        <v>2007</v>
      </c>
    </row>
    <row r="47" spans="1:60" hidden="1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VLOOKUP(B47,audio_list_stym!$A$3:$BP$18,37,FALSE)</f>
        <v>11</v>
      </c>
      <c r="F47" t="str">
        <f>VLOOKUP(E47,metki!$A$2:$B$9,2,FALSE)</f>
        <v>экспл_реал_с_названием</v>
      </c>
      <c r="G47" t="str">
        <f t="shared" si="18"/>
        <v>экспл</v>
      </c>
      <c r="H47" t="str">
        <f>VLOOKUP(B47,audio_list_stym!$A$3:$AJ$18,5,FALSE)</f>
        <v>Banan</v>
      </c>
      <c r="I47" t="s">
        <v>693</v>
      </c>
      <c r="J47" t="str">
        <f t="shared" si="19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2211</v>
      </c>
      <c r="AD47" t="str">
        <f t="shared" ca="1" si="7"/>
        <v>pics\\dis60.jpg</v>
      </c>
      <c r="AE47" s="22" t="str">
        <f t="array" aca="1" ref="AE47" ca="1">IF(G47="экспл",INDEX(total_visual_stym!$C$146:$C$209,(RANK(total_visual_stym!E191,total_visual_stym!$E$146:$E$209))),0)</f>
        <v>pics\\dis60.jpg</v>
      </c>
      <c r="AF47" s="22" t="str">
        <f t="shared" si="24"/>
        <v/>
      </c>
      <c r="AG47" t="str">
        <f t="shared" si="25"/>
        <v>pics\\Banan_6.jpg</v>
      </c>
      <c r="AH47">
        <f t="shared" si="20"/>
        <v>0</v>
      </c>
      <c r="AI47" t="s">
        <v>733</v>
      </c>
      <c r="AJ47" t="str">
        <f t="shared" si="8"/>
        <v>pics\\Tikva</v>
      </c>
      <c r="AL47" t="str">
        <f t="shared" si="15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22"/>
        <v>0.99036907360386761</v>
      </c>
      <c r="AU47" t="str">
        <f>IF(OR(G47=10,G47=11,G47=14,G47=15),VLOOKUP(AT47,audio_list_stym!$A$3:$B$18,2,FALSE),"sound\\Noviy_plod.wav")</f>
        <v>sound\\Noviy_plod.wav</v>
      </c>
      <c r="AV47" t="str">
        <f t="shared" ca="1" si="23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6"/>
        <v>На_мониторе_БАНАН._Он_съедобный?</v>
      </c>
      <c r="BD47" cm="1">
        <f t="array" aca="1" ref="BD47" ca="1">INDEX($L$42:$L$49,(RANK(AT7,$AT$2:$AT$9)))</f>
        <v>2001</v>
      </c>
    </row>
    <row r="48" spans="1:60" hidden="1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VLOOKUP(B48,audio_list_stym!$A$3:$BP$18,37,FALSE)</f>
        <v>11</v>
      </c>
      <c r="F48" t="str">
        <f>VLOOKUP(E48,metki!$A$2:$B$9,2,FALSE)</f>
        <v>экспл_реал_с_названием</v>
      </c>
      <c r="G48" t="str">
        <f t="shared" si="18"/>
        <v>экспл</v>
      </c>
      <c r="H48" t="str">
        <f>VLOOKUP(B48,audio_list_stym!$A$3:$AJ$18,5,FALSE)</f>
        <v>Banan</v>
      </c>
      <c r="I48" t="s">
        <v>694</v>
      </c>
      <c r="J48" t="str">
        <f t="shared" si="19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2218</v>
      </c>
      <c r="AD48" t="str">
        <f t="shared" ca="1" si="7"/>
        <v>pics\\dis64.jpg</v>
      </c>
      <c r="AE48" s="22" t="str">
        <f t="array" aca="1" ref="AE48" ca="1">IF(G48="экспл",INDEX(total_visual_stym!$C$146:$C$209,(RANK(total_visual_stym!E192,total_visual_stym!$E$146:$E$209))),0)</f>
        <v>pics\\dis64.jpg</v>
      </c>
      <c r="AF48" s="22" t="str">
        <f t="shared" si="24"/>
        <v/>
      </c>
      <c r="AG48" t="str">
        <f t="shared" si="25"/>
        <v>pics\\Banan_7.jpg</v>
      </c>
      <c r="AH48">
        <f t="shared" si="20"/>
        <v>0</v>
      </c>
      <c r="AI48" t="s">
        <v>734</v>
      </c>
      <c r="AJ48" t="str">
        <f t="shared" si="8"/>
        <v>pics\\Tikva</v>
      </c>
      <c r="AL48" t="str">
        <f t="shared" si="15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22"/>
        <v>0.35927320054257061</v>
      </c>
      <c r="AU48" t="str">
        <f>IF(OR(G48=10,G48=11,G48=14,G48=15),VLOOKUP(AT48,audio_list_stym!$A$3:$B$18,2,FALSE),"sound\\Noviy_plod.wav")</f>
        <v>sound\\Noviy_plod.wav</v>
      </c>
      <c r="AV48" t="str">
        <f t="shared" ca="1" si="23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6"/>
        <v>Перед_Вами_БАНАН._Сиреневый_ли_он?</v>
      </c>
      <c r="BD48" cm="1">
        <f t="array" aca="1" ref="BD48" ca="1">INDEX($L$42:$L$49,(RANK(AT8,$AT$2:$AT$9)))</f>
        <v>2006</v>
      </c>
    </row>
    <row r="49" spans="1:60" hidden="1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VLOOKUP(B49,audio_list_stym!$A$3:$BP$18,37,FALSE)</f>
        <v>11</v>
      </c>
      <c r="F49" t="str">
        <f>VLOOKUP(E49,metki!$A$2:$B$9,2,FALSE)</f>
        <v>экспл_реал_с_названием</v>
      </c>
      <c r="G49" t="str">
        <f t="shared" si="18"/>
        <v>экспл</v>
      </c>
      <c r="H49" t="str">
        <f>VLOOKUP(B49,audio_list_stym!$A$3:$AJ$18,5,FALSE)</f>
        <v>Banan</v>
      </c>
      <c r="I49" t="s">
        <v>695</v>
      </c>
      <c r="J49" t="str">
        <f t="shared" si="19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2232</v>
      </c>
      <c r="AD49" t="str">
        <f t="shared" ca="1" si="7"/>
        <v>pics\\dis13.jpg</v>
      </c>
      <c r="AE49" s="22" t="str">
        <f t="array" aca="1" ref="AE49" ca="1">IF(G49="экспл",INDEX(total_visual_stym!$C$146:$C$209,(RANK(total_visual_stym!E193,total_visual_stym!$E$146:$E$209))),0)</f>
        <v>pics\\dis13.jpg</v>
      </c>
      <c r="AF49" s="22" t="str">
        <f t="shared" si="24"/>
        <v/>
      </c>
      <c r="AG49" t="str">
        <f t="shared" si="25"/>
        <v>pics\\Banan_8.jpg</v>
      </c>
      <c r="AH49">
        <f t="shared" si="20"/>
        <v>0</v>
      </c>
      <c r="AI49" t="s">
        <v>735</v>
      </c>
      <c r="AJ49" t="str">
        <f t="shared" si="8"/>
        <v>pics\\Tikva</v>
      </c>
      <c r="AL49" t="str">
        <f t="shared" si="15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22"/>
        <v>0.88922677459023136</v>
      </c>
      <c r="AU49" t="str">
        <f>IF(OR(G49=10,G49=11,G49=14,G49=15),VLOOKUP(AT49,audio_list_stym!$A$3:$B$18,2,FALSE),"sound\\Noviy_plod.wav")</f>
        <v>sound\\Noviy_plod.wav</v>
      </c>
      <c r="AV49" t="str">
        <f t="shared" ca="1" si="23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6"/>
        <v>Вы_видите_БАНАН._Он_репчатый?</v>
      </c>
      <c r="BD49" cm="1">
        <f t="array" aca="1" ref="BD49" ca="1">INDEX($L$42:$L$49,(RANK(AT9,$AT$2:$AT$9)))</f>
        <v>2002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VLOOKUP(B50,audio_list_stym!$A$3:$BP$18,37,FALSE)</f>
        <v>12</v>
      </c>
      <c r="F50" t="str">
        <f>VLOOKUP(E50,metki!$A$2:$B$9,2,FALSE)</f>
        <v>импл_реал_без_названия</v>
      </c>
      <c r="G50" t="str">
        <f t="shared" si="18"/>
        <v>импл_</v>
      </c>
      <c r="H50" t="str">
        <f>VLOOKUP(B50,audio_list_stym!$A$3:$AJ$18,5,FALSE)</f>
        <v>Finik</v>
      </c>
      <c r="I50" t="s">
        <v>688</v>
      </c>
      <c r="J50" t="str">
        <f t="shared" si="19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AD50" t="str">
        <f t="shared" ca="1" si="7"/>
        <v>pics\\Goroh_4.jpg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4"/>
        <v>pics\\Goroh_4.jpg</v>
      </c>
      <c r="AH50" t="str">
        <f t="shared" si="20"/>
        <v>sound\\Tropic</v>
      </c>
      <c r="AS50" t="str">
        <f ca="1">IF(AH50="sound\\Tropic",AQ2,"")</f>
        <v>pics\\Goroh_4.jpg</v>
      </c>
      <c r="AT50">
        <f t="shared" ca="1" si="22"/>
        <v>0.65282816882188055</v>
      </c>
      <c r="AU50" t="str">
        <f>IF(OR(G50=10,G50=11,G50=14,G50=15),VLOOKUP(AT50,audio_list_stym!$A$3:$B$18,2,FALSE),"sound\\Noviy_plod.wav")</f>
        <v>sound\\Noviy_plod.wav</v>
      </c>
      <c r="AV50" t="str">
        <f t="shared" ca="1" si="23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e">
        <f>VLOOKUP(Q50,audio_list_stym!$B$2:$BQ$299,68,FALSE)</f>
        <v>#N/A</v>
      </c>
      <c r="BB50" t="e">
        <f t="shared" si="6"/>
        <v>#N/A</v>
      </c>
      <c r="BC50">
        <f>A50</f>
        <v>1207</v>
      </c>
      <c r="BD50" cm="1">
        <f t="array" aca="1" ref="BD50" ca="1">INDEX($L$50:$L$57,(RANK(AT2,$AT$2:$AT$9)))</f>
        <v>2016</v>
      </c>
      <c r="BE50" cm="1">
        <f t="array" aca="1" ref="BE50" ca="1">INDEX(BD2:BD17,(RANK(AT7,$AT$2:$AT$17)))</f>
        <v>2064</v>
      </c>
      <c r="BF50" cm="1">
        <f t="array" aca="1" ref="BF50" ca="1">INDEX(BD18:BD49,(RANK(AT7,$AT$2:$AT$17)))</f>
        <v>2032</v>
      </c>
      <c r="BG50" cm="1">
        <f t="array" aca="1" ref="BG50" ca="1">INDEX(BD58:BD65,(RANK(AT7,$AT$2:$AT$9)))</f>
        <v>2024</v>
      </c>
      <c r="BH50">
        <v>1</v>
      </c>
    </row>
    <row r="51" spans="1:60" hidden="1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VLOOKUP(B51,audio_list_stym!$A$3:$BP$18,37,FALSE)</f>
        <v>12</v>
      </c>
      <c r="F51" t="str">
        <f>VLOOKUP(E51,metki!$A$2:$B$9,2,FALSE)</f>
        <v>импл_реал_без_названия</v>
      </c>
      <c r="G51" t="str">
        <f t="shared" si="18"/>
        <v>импл_</v>
      </c>
      <c r="H51" t="str">
        <f>VLOOKUP(B51,audio_list_stym!$A$3:$AJ$18,5,FALSE)</f>
        <v>Finik</v>
      </c>
      <c r="I51" t="s">
        <v>689</v>
      </c>
      <c r="J51" t="str">
        <f t="shared" si="19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2164</v>
      </c>
      <c r="AD51" t="str">
        <f t="shared" ca="1" si="7"/>
        <v>pics\\Tikva_4.jpg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4"/>
        <v>pics\\Tikva_4.jpg</v>
      </c>
      <c r="AH51" t="str">
        <f t="shared" si="20"/>
        <v>sound\\Tropic</v>
      </c>
      <c r="AS51" t="str">
        <f t="shared" ref="AS51:AS57" ca="1" si="26">IF(AH51="sound\\Tropic",AQ3,"")</f>
        <v>pics\\Tikva_4.jpg</v>
      </c>
      <c r="AT51">
        <f t="shared" ca="1" si="22"/>
        <v>0.25515615157603466</v>
      </c>
      <c r="AU51" t="str">
        <f>IF(OR(G51=10,G51=11,G51=14,G51=15),VLOOKUP(AT51,audio_list_stym!$A$3:$B$18,2,FALSE),"sound\\Noviy_plod.wav")</f>
        <v>sound\\Noviy_plod.wav</v>
      </c>
      <c r="AV51" t="str">
        <f t="shared" ca="1" si="23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6"/>
        <v>_Сахаристый_ли_XXXXX?</v>
      </c>
      <c r="BD51" cm="1">
        <f t="array" aca="1" ref="BD51" ca="1">INDEX($L$50:$L$57,(RANK(AT3,$AT$2:$AT$9)))</f>
        <v>2011</v>
      </c>
    </row>
    <row r="52" spans="1:60" hidden="1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VLOOKUP(B52,audio_list_stym!$A$3:$BP$18,37,FALSE)</f>
        <v>12</v>
      </c>
      <c r="F52" t="str">
        <f>VLOOKUP(E52,metki!$A$2:$B$9,2,FALSE)</f>
        <v>импл_реал_без_названия</v>
      </c>
      <c r="G52" t="str">
        <f t="shared" si="18"/>
        <v>импл_</v>
      </c>
      <c r="H52" t="str">
        <f>VLOOKUP(B52,audio_list_stym!$A$3:$AJ$18,5,FALSE)</f>
        <v>Finik</v>
      </c>
      <c r="I52" t="s">
        <v>690</v>
      </c>
      <c r="J52" t="str">
        <f t="shared" si="19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2163</v>
      </c>
      <c r="AD52" t="str">
        <f t="shared" ca="1" si="7"/>
        <v>pics\\Tikva_3.jpg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4"/>
        <v>pics\\Tikva_3.jpg</v>
      </c>
      <c r="AH52" t="str">
        <f t="shared" si="20"/>
        <v>sound\\Tropic</v>
      </c>
      <c r="AS52" t="str">
        <f t="shared" ca="1" si="26"/>
        <v>pics\\Tikva_3.jpg</v>
      </c>
      <c r="AT52">
        <f t="shared" ca="1" si="22"/>
        <v>0.73601731145391081</v>
      </c>
      <c r="AU52" t="str">
        <f>IF(OR(G52=10,G52=11,G52=14,G52=15),VLOOKUP(AT52,audio_list_stym!$A$3:$B$18,2,FALSE),"sound\\Noviy_plod.wav")</f>
        <v>sound\\Noviy_plod.wav</v>
      </c>
      <c r="AV52" t="str">
        <f t="shared" ca="1" si="23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6"/>
        <v>_Скользкий_ли_XXXXX?</v>
      </c>
      <c r="BD52" cm="1">
        <f t="array" aca="1" ref="BD52" ca="1">INDEX($L$50:$L$57,(RANK(AT4,$AT$2:$AT$9)))</f>
        <v>2012</v>
      </c>
    </row>
    <row r="53" spans="1:60" hidden="1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VLOOKUP(B53,audio_list_stym!$A$3:$BP$18,37,FALSE)</f>
        <v>12</v>
      </c>
      <c r="F53" t="str">
        <f>VLOOKUP(E53,metki!$A$2:$B$9,2,FALSE)</f>
        <v>импл_реал_без_названия</v>
      </c>
      <c r="G53" t="str">
        <f t="shared" si="18"/>
        <v>импл_</v>
      </c>
      <c r="H53" t="str">
        <f>VLOOKUP(B53,audio_list_stym!$A$3:$AJ$18,5,FALSE)</f>
        <v>Finik</v>
      </c>
      <c r="I53" t="s">
        <v>691</v>
      </c>
      <c r="J53" t="str">
        <f t="shared" si="19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2052</v>
      </c>
      <c r="AD53" t="str">
        <f t="shared" ca="1" si="7"/>
        <v>pics\\Redis_4.jpg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4"/>
        <v>pics\\Redis_4.jpg</v>
      </c>
      <c r="AH53" t="str">
        <f t="shared" si="20"/>
        <v>sound\\Tropic</v>
      </c>
      <c r="AS53" t="str">
        <f t="shared" ca="1" si="26"/>
        <v>pics\\Redis_4.jpg</v>
      </c>
      <c r="AT53">
        <f t="shared" ca="1" si="22"/>
        <v>0.37852701908055886</v>
      </c>
      <c r="AU53" t="str">
        <f>IF(OR(G53=10,G53=11,G53=14,G53=15),VLOOKUP(AT53,audio_list_stym!$A$3:$B$18,2,FALSE),"sound\\Noviy_plod.wav")</f>
        <v>sound\\Noviy_plod.wav</v>
      </c>
      <c r="AV53" t="str">
        <f t="shared" ca="1" si="23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6"/>
        <v>_Ломкий_ли_XXXXX?</v>
      </c>
      <c r="BD53" cm="1">
        <f t="array" aca="1" ref="BD53" ca="1">INDEX($L$50:$L$57,(RANK(AT5,$AT$2:$AT$9)))</f>
        <v>2013</v>
      </c>
    </row>
    <row r="54" spans="1:60" hidden="1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VLOOKUP(B54,audio_list_stym!$A$3:$BP$18,37,FALSE)</f>
        <v>12</v>
      </c>
      <c r="F54" t="str">
        <f>VLOOKUP(E54,metki!$A$2:$B$9,2,FALSE)</f>
        <v>импл_реал_без_названия</v>
      </c>
      <c r="G54" t="str">
        <f t="shared" si="18"/>
        <v>импл_</v>
      </c>
      <c r="H54" t="str">
        <f>VLOOKUP(B54,audio_list_stym!$A$3:$AJ$18,5,FALSE)</f>
        <v>Finik</v>
      </c>
      <c r="I54" t="s">
        <v>692</v>
      </c>
      <c r="J54" t="str">
        <f t="shared" si="19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2168</v>
      </c>
      <c r="AD54" t="str">
        <f t="shared" ca="1" si="7"/>
        <v>pics\\Tikva_8.jpg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4"/>
        <v>pics\\Tikva_8.jpg</v>
      </c>
      <c r="AH54" t="str">
        <f t="shared" si="20"/>
        <v>sound\\Tropic</v>
      </c>
      <c r="AI54" s="11"/>
      <c r="AS54" t="str">
        <f t="shared" ca="1" si="26"/>
        <v>pics\\Tikva_8.jpg</v>
      </c>
      <c r="AT54">
        <f t="shared" ca="1" si="22"/>
        <v>0.51718787504608232</v>
      </c>
      <c r="AU54" t="str">
        <f>IF(OR(G54=10,G54=11,G54=14,G54=15),VLOOKUP(AT54,audio_list_stym!$A$3:$B$18,2,FALSE),"sound\\Noviy_plod.wav")</f>
        <v>sound\\Noviy_plod.wav</v>
      </c>
      <c r="AV54" t="str">
        <f t="shared" ca="1" si="23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6"/>
        <v>_Мохнатый_ли_XXXXX?</v>
      </c>
      <c r="BD54" cm="1">
        <f t="array" aca="1" ref="BD54" ca="1">INDEX($L$50:$L$57,(RANK(AT6,$AT$2:$AT$9)))</f>
        <v>2015</v>
      </c>
    </row>
    <row r="55" spans="1:60" hidden="1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VLOOKUP(B55,audio_list_stym!$A$3:$BP$18,37,FALSE)</f>
        <v>12</v>
      </c>
      <c r="F55" t="str">
        <f>VLOOKUP(E55,metki!$A$2:$B$9,2,FALSE)</f>
        <v>импл_реал_без_названия</v>
      </c>
      <c r="G55" t="str">
        <f t="shared" si="18"/>
        <v>импл_</v>
      </c>
      <c r="H55" t="str">
        <f>VLOOKUP(B55,audio_list_stym!$A$3:$AJ$18,5,FALSE)</f>
        <v>Finik</v>
      </c>
      <c r="I55" t="s">
        <v>693</v>
      </c>
      <c r="J55" t="str">
        <f t="shared" si="19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2051</v>
      </c>
      <c r="AD55" t="str">
        <f t="shared" ca="1" si="7"/>
        <v>pics\\Redis_3.jpg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4"/>
        <v>pics\\Redis_3.jpg</v>
      </c>
      <c r="AH55" t="str">
        <f t="shared" si="20"/>
        <v>sound\\Tropic</v>
      </c>
      <c r="AS55" t="str">
        <f t="shared" ca="1" si="26"/>
        <v>pics\\Redis_3.jpg</v>
      </c>
      <c r="AT55">
        <f t="shared" ca="1" si="22"/>
        <v>0.23150661947900131</v>
      </c>
      <c r="AU55" t="str">
        <f>IF(OR(G55=10,G55=11,G55=14,G55=15),VLOOKUP(AT55,audio_list_stym!$A$3:$B$18,2,FALSE),"sound\\Noviy_plod.wav")</f>
        <v>sound\\Noviy_plod.wav</v>
      </c>
      <c r="AV55" t="str">
        <f t="shared" ca="1" si="23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6"/>
        <v>_Сморщенный_ли_XXXXX?</v>
      </c>
      <c r="BD55" cm="1">
        <f t="array" aca="1" ref="BD55" ca="1">INDEX($L$50:$L$57,(RANK(AT7,$AT$2:$AT$9)))</f>
        <v>2009</v>
      </c>
    </row>
    <row r="56" spans="1:60" hidden="1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VLOOKUP(B56,audio_list_stym!$A$3:$BP$18,37,FALSE)</f>
        <v>12</v>
      </c>
      <c r="F56" t="str">
        <f>VLOOKUP(E56,metki!$A$2:$B$9,2,FALSE)</f>
        <v>импл_реал_без_названия</v>
      </c>
      <c r="G56" t="str">
        <f t="shared" si="18"/>
        <v>импл_</v>
      </c>
      <c r="H56" t="str">
        <f>VLOOKUP(B56,audio_list_stym!$A$3:$AJ$18,5,FALSE)</f>
        <v>Finik</v>
      </c>
      <c r="I56" t="s">
        <v>694</v>
      </c>
      <c r="J56" t="str">
        <f t="shared" si="19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2053</v>
      </c>
      <c r="AD56" t="str">
        <f t="shared" ca="1" si="7"/>
        <v>pics\\Redis_5.jpg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pics\\Redis_5.jpg</v>
      </c>
      <c r="AH56" t="str">
        <f t="shared" si="20"/>
        <v>sound\\Tropic</v>
      </c>
      <c r="AS56" t="str">
        <f t="shared" ca="1" si="26"/>
        <v>pics\\Redis_5.jpg</v>
      </c>
      <c r="AT56">
        <f t="shared" ca="1" si="22"/>
        <v>0.66218181147936706</v>
      </c>
      <c r="AU56" t="str">
        <f>IF(OR(G56=10,G56=11,G56=14,G56=15),VLOOKUP(AT56,audio_list_stym!$A$3:$B$18,2,FALSE),"sound\\Noviy_plod.wav")</f>
        <v>sound\\Noviy_plod.wav</v>
      </c>
      <c r="AV56" t="str">
        <f t="shared" ca="1" si="23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6"/>
        <v>_С_косточкой_ли_XXXXX?</v>
      </c>
      <c r="BD56" cm="1">
        <f t="array" aca="1" ref="BD56" ca="1">INDEX($L$50:$L$57,(RANK(AT8,$AT$2:$AT$9)))</f>
        <v>2014</v>
      </c>
    </row>
    <row r="57" spans="1:60" hidden="1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VLOOKUP(B57,audio_list_stym!$A$3:$BP$18,37,FALSE)</f>
        <v>12</v>
      </c>
      <c r="F57" t="str">
        <f>VLOOKUP(E57,metki!$A$2:$B$9,2,FALSE)</f>
        <v>импл_реал_без_названия</v>
      </c>
      <c r="G57" t="str">
        <f t="shared" si="18"/>
        <v>импл_</v>
      </c>
      <c r="H57" t="str">
        <f>VLOOKUP(B57,audio_list_stym!$A$3:$AJ$18,5,FALSE)</f>
        <v>Finik</v>
      </c>
      <c r="I57" t="s">
        <v>695</v>
      </c>
      <c r="J57" t="str">
        <f t="shared" si="19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2165</v>
      </c>
      <c r="AD57" t="str">
        <f t="shared" ca="1" si="7"/>
        <v>pics\\Tikva_5.jpg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pics\\Tikva_5.jpg</v>
      </c>
      <c r="AH57" t="str">
        <f t="shared" si="20"/>
        <v>sound\\Tropic</v>
      </c>
      <c r="AI57" s="11"/>
      <c r="AS57" t="str">
        <f t="shared" ca="1" si="26"/>
        <v>pics\\Tikva_5.jpg</v>
      </c>
      <c r="AT57">
        <f t="shared" ca="1" si="22"/>
        <v>0.90922380429855776</v>
      </c>
      <c r="AU57" t="str">
        <f>IF(OR(G57=10,G57=11,G57=14,G57=15),VLOOKUP(AT57,audio_list_stym!$A$3:$B$18,2,FALSE),"sound\\Noviy_plod.wav")</f>
        <v>sound\\Noviy_plod.wav</v>
      </c>
      <c r="AV57" t="str">
        <f t="shared" ca="1" si="23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6"/>
        <v>_Треугольный_ли_XXXXX?</v>
      </c>
      <c r="BD57" cm="1">
        <f t="array" aca="1" ref="BD57" ca="1">INDEX($L$50:$L$57,(RANK(AT9,$AT$2:$AT$9)))</f>
        <v>2010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VLOOKUP(B58,audio_list_stym!$A$3:$BP$18,37,FALSE)</f>
        <v>13</v>
      </c>
      <c r="F58" t="str">
        <f>VLOOKUP(E58,metki!$A$2:$B$9,2,FALSE)</f>
        <v>экспл_реал_без_названия</v>
      </c>
      <c r="G58" t="str">
        <f t="shared" si="18"/>
        <v>экспл</v>
      </c>
      <c r="H58" t="str">
        <f>VLOOKUP(B58,audio_list_stym!$A$3:$AJ$18,5,FALSE)</f>
        <v>Goroh</v>
      </c>
      <c r="I58" t="s">
        <v>688</v>
      </c>
      <c r="J58" t="str">
        <f t="shared" si="19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AD58" t="str">
        <f t="shared" ca="1" si="7"/>
        <v>pics\\dis52.jpg</v>
      </c>
      <c r="AE58" s="22" t="str">
        <f t="array" aca="1" ref="AE58" ca="1">IF(G58="экспл",INDEX(total_visual_stym!$C$146:$C$209,(RANK(total_visual_stym!E202,total_visual_stym!$E$146:$E$209))),0)</f>
        <v>pics\\dis52.jpg</v>
      </c>
      <c r="AF58" s="22" t="str">
        <f t="shared" ref="AF58:AF65" si="27">IF(ISTEXT(AR58),AR58,IF(ISTEXT(AS58),AS58,""))</f>
        <v/>
      </c>
      <c r="AG58" t="str">
        <f t="shared" ref="AG58:AG65" si="28">IF(OR(E58=11,E58=13),M58,"")</f>
        <v>pics\\Goroh_1.jpg</v>
      </c>
      <c r="AH58">
        <f t="shared" si="20"/>
        <v>0</v>
      </c>
      <c r="AI58" s="11"/>
      <c r="AT58">
        <f t="shared" ca="1" si="22"/>
        <v>0.23335892298065863</v>
      </c>
      <c r="AU58" t="str">
        <f>IF(OR(G58=10,G58=11,G58=14,G58=15),VLOOKUP(AT58,audio_list_stym!$A$3:$B$18,2,FALSE),"sound\\Noviy_plod.wav")</f>
        <v>sound\\Noviy_plod.wav</v>
      </c>
      <c r="AV58" t="str">
        <f t="shared" ca="1" si="23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e">
        <f>VLOOKUP(Q58,audio_list_stym!$B$2:$BQ$299,68,FALSE)</f>
        <v>#N/A</v>
      </c>
      <c r="BB58" t="e">
        <f t="shared" si="6"/>
        <v>#N/A</v>
      </c>
      <c r="BC58">
        <f>A58</f>
        <v>1208</v>
      </c>
      <c r="BD58" cm="1">
        <f t="array" aca="1" ref="BD58" ca="1">INDEX($L$58:$L$65,(RANK(AT2,$AT$2:$AT$9)))</f>
        <v>2024</v>
      </c>
      <c r="BE58" cm="1">
        <f t="array" aca="1" ref="BE58" ca="1">INDEX(BD2:BD17,(RANK(AT8,$AT$2:$AT$17)))</f>
        <v>2035</v>
      </c>
      <c r="BF58" cm="1">
        <f t="array" aca="1" ref="BF58" ca="1">INDEX(BD18:BD33,(RANK(AT8,$AT$2:$AT$17)))</f>
        <v>2051</v>
      </c>
      <c r="BG58" cm="1">
        <f t="array" aca="1" ref="BG58" ca="1">INDEX(BD42:BD57,(RANK(AT8,$AT$2:$AT$9)))</f>
        <v>2001</v>
      </c>
      <c r="BH58">
        <v>1</v>
      </c>
    </row>
    <row r="59" spans="1:60" hidden="1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VLOOKUP(B59,audio_list_stym!$A$3:$BP$18,37,FALSE)</f>
        <v>13</v>
      </c>
      <c r="F59" t="str">
        <f>VLOOKUP(E59,metki!$A$2:$B$9,2,FALSE)</f>
        <v>экспл_реал_без_названия</v>
      </c>
      <c r="G59" t="str">
        <f t="shared" si="18"/>
        <v>экспл</v>
      </c>
      <c r="H59" t="str">
        <f>VLOOKUP(B59,audio_list_stym!$A$3:$AJ$18,5,FALSE)</f>
        <v>Goroh</v>
      </c>
      <c r="I59" t="s">
        <v>689</v>
      </c>
      <c r="J59" t="str">
        <f t="shared" si="19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2213</v>
      </c>
      <c r="AD59" t="str">
        <f t="shared" ca="1" si="7"/>
        <v>pics\\dis49.jpg</v>
      </c>
      <c r="AE59" s="22" t="str">
        <f t="array" aca="1" ref="AE59" ca="1">IF(G59="экспл",INDEX(total_visual_stym!$C$146:$C$209,(RANK(total_visual_stym!E203,total_visual_stym!$E$146:$E$209))),0)</f>
        <v>pics\\dis49.jpg</v>
      </c>
      <c r="AF59" s="22" t="str">
        <f t="shared" si="27"/>
        <v/>
      </c>
      <c r="AG59" t="str">
        <f t="shared" si="28"/>
        <v>pics\\Goroh_2.jpg</v>
      </c>
      <c r="AH59">
        <f t="shared" si="20"/>
        <v>0</v>
      </c>
      <c r="AT59">
        <f t="shared" ca="1" si="22"/>
        <v>0.81975281653194065</v>
      </c>
      <c r="AU59" t="str">
        <f>IF(OR(G59=10,G59=11,G59=14,G59=15),VLOOKUP(AT59,audio_list_stym!$A$3:$B$18,2,FALSE),"sound\\Noviy_plod.wav")</f>
        <v>sound\\Noviy_plod.wav</v>
      </c>
      <c r="AV59" t="str">
        <f t="shared" ca="1" si="23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6"/>
        <v>Посмотрите,_вот_XXXXX._Он_в_стручке?</v>
      </c>
      <c r="BD59" cm="1">
        <f t="array" aca="1" ref="BD59" ca="1">INDEX($L$58:$L$65,(RANK(AT3,$AT$2:$AT$9)))</f>
        <v>2019</v>
      </c>
    </row>
    <row r="60" spans="1:60" hidden="1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VLOOKUP(B60,audio_list_stym!$A$3:$BP$18,37,FALSE)</f>
        <v>13</v>
      </c>
      <c r="F60" t="str">
        <f>VLOOKUP(E60,metki!$A$2:$B$9,2,FALSE)</f>
        <v>экспл_реал_без_названия</v>
      </c>
      <c r="G60" t="str">
        <f t="shared" si="18"/>
        <v>экспл</v>
      </c>
      <c r="H60" t="str">
        <f>VLOOKUP(B60,audio_list_stym!$A$3:$AJ$18,5,FALSE)</f>
        <v>Goroh</v>
      </c>
      <c r="I60" t="s">
        <v>690</v>
      </c>
      <c r="J60" t="str">
        <f t="shared" si="19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2198</v>
      </c>
      <c r="AD60" t="str">
        <f t="shared" ca="1" si="7"/>
        <v>pics\\dis42.jpg</v>
      </c>
      <c r="AE60" s="22" t="str">
        <f t="array" aca="1" ref="AE60" ca="1">IF(G60="экспл",INDEX(total_visual_stym!$C$146:$C$209,(RANK(total_visual_stym!E204,total_visual_stym!$E$146:$E$209))),0)</f>
        <v>pics\\dis42.jpg</v>
      </c>
      <c r="AF60" s="22" t="str">
        <f t="shared" si="27"/>
        <v/>
      </c>
      <c r="AG60" t="str">
        <f t="shared" si="28"/>
        <v>pics\\Goroh_3.jpg</v>
      </c>
      <c r="AH60">
        <f t="shared" si="20"/>
        <v>0</v>
      </c>
      <c r="AT60">
        <f t="shared" ca="1" si="22"/>
        <v>0.94080441431692674</v>
      </c>
      <c r="AU60" t="str">
        <f>IF(OR(G60=10,G60=11,G60=14,G60=15),VLOOKUP(AT60,audio_list_stym!$A$3:$B$18,2,FALSE),"sound\\Noviy_plod.wav")</f>
        <v>sound\\Noviy_plod.wav</v>
      </c>
      <c r="AV60" t="str">
        <f t="shared" ca="1" si="23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6"/>
        <v>Вот_XXXXX._Ядовитый_ли_он?</v>
      </c>
      <c r="BD60" cm="1">
        <f t="array" aca="1" ref="BD60" ca="1">INDEX($L$58:$L$65,(RANK(AT4,$AT$2:$AT$9)))</f>
        <v>2020</v>
      </c>
    </row>
    <row r="61" spans="1:60" hidden="1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VLOOKUP(B61,audio_list_stym!$A$3:$BP$18,37,FALSE)</f>
        <v>13</v>
      </c>
      <c r="F61" t="str">
        <f>VLOOKUP(E61,metki!$A$2:$B$9,2,FALSE)</f>
        <v>экспл_реал_без_названия</v>
      </c>
      <c r="G61" t="str">
        <f t="shared" si="18"/>
        <v>экспл</v>
      </c>
      <c r="H61" t="str">
        <f>VLOOKUP(B61,audio_list_stym!$A$3:$AJ$18,5,FALSE)</f>
        <v>Goroh</v>
      </c>
      <c r="I61" t="s">
        <v>691</v>
      </c>
      <c r="J61" t="str">
        <f t="shared" si="19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2174</v>
      </c>
      <c r="AD61" t="str">
        <f t="shared" ca="1" si="7"/>
        <v>pics\\dis7.jpg</v>
      </c>
      <c r="AE61" s="22" t="str">
        <f t="array" aca="1" ref="AE61" ca="1">IF(G61="экспл",INDEX(total_visual_stym!$C$146:$C$209,(RANK(total_visual_stym!E205,total_visual_stym!$E$146:$E$209))),0)</f>
        <v>pics\\dis7.jpg</v>
      </c>
      <c r="AF61" s="22" t="str">
        <f t="shared" si="27"/>
        <v/>
      </c>
      <c r="AG61" t="str">
        <f t="shared" si="28"/>
        <v>pics\\Goroh_4.jpg</v>
      </c>
      <c r="AH61">
        <f t="shared" si="20"/>
        <v>0</v>
      </c>
      <c r="AT61">
        <f t="shared" ca="1" si="22"/>
        <v>0.31422040243924876</v>
      </c>
      <c r="AU61" t="str">
        <f>IF(OR(G61=10,G61=11,G61=14,G61=15),VLOOKUP(AT61,audio_list_stym!$A$3:$B$18,2,FALSE),"sound\\Noviy_plod.wav")</f>
        <v>sound\\Noviy_plod.wav</v>
      </c>
      <c r="AV61" t="str">
        <f t="shared" ca="1" si="23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6"/>
        <v>Это_XXXXX._Он_полосатый?</v>
      </c>
      <c r="BD61" cm="1">
        <f t="array" aca="1" ref="BD61" ca="1">INDEX($L$58:$L$65,(RANK(AT5,$AT$2:$AT$9)))</f>
        <v>2021</v>
      </c>
    </row>
    <row r="62" spans="1:60" hidden="1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VLOOKUP(B62,audio_list_stym!$A$3:$BP$18,37,FALSE)</f>
        <v>13</v>
      </c>
      <c r="F62" t="str">
        <f>VLOOKUP(E62,metki!$A$2:$B$9,2,FALSE)</f>
        <v>экспл_реал_без_названия</v>
      </c>
      <c r="G62" t="str">
        <f t="shared" si="18"/>
        <v>экспл</v>
      </c>
      <c r="H62" t="str">
        <f>VLOOKUP(B62,audio_list_stym!$A$3:$AJ$18,5,FALSE)</f>
        <v>Goroh</v>
      </c>
      <c r="I62" t="s">
        <v>692</v>
      </c>
      <c r="J62" t="str">
        <f t="shared" si="19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2179</v>
      </c>
      <c r="AD62" t="str">
        <f t="shared" ca="1" si="7"/>
        <v>pics\\dis20.jpg</v>
      </c>
      <c r="AE62" s="22" t="str">
        <f t="array" aca="1" ref="AE62" ca="1">IF(G62="экспл",INDEX(total_visual_stym!$C$146:$C$209,(RANK(total_visual_stym!E206,total_visual_stym!$E$146:$E$209))),0)</f>
        <v>pics\\dis20.jpg</v>
      </c>
      <c r="AF62" s="22" t="str">
        <f t="shared" si="27"/>
        <v/>
      </c>
      <c r="AG62" t="str">
        <f t="shared" si="28"/>
        <v>pics\\Goroh_5.jpg</v>
      </c>
      <c r="AH62">
        <f t="shared" si="20"/>
        <v>0</v>
      </c>
      <c r="AT62">
        <f t="shared" ca="1" si="22"/>
        <v>0.48978731861794056</v>
      </c>
      <c r="AU62" t="str">
        <f>IF(OR(G62=10,G62=11,G62=14,G62=15),VLOOKUP(AT62,audio_list_stym!$A$3:$B$18,2,FALSE),"sound\\Noviy_plod.wav")</f>
        <v>sound\\Noviy_plod.wav</v>
      </c>
      <c r="AV62" t="str">
        <f t="shared" ca="1" si="23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6"/>
        <v>На_картинке_XXXXX._Он_плоский?</v>
      </c>
      <c r="BD62" cm="1">
        <f t="array" aca="1" ref="BD62" ca="1">INDEX($L$58:$L$65,(RANK(AT6,$AT$2:$AT$9)))</f>
        <v>2023</v>
      </c>
    </row>
    <row r="63" spans="1:60" hidden="1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VLOOKUP(B63,audio_list_stym!$A$3:$BP$18,37,FALSE)</f>
        <v>13</v>
      </c>
      <c r="F63" t="str">
        <f>VLOOKUP(E63,metki!$A$2:$B$9,2,FALSE)</f>
        <v>экспл_реал_без_названия</v>
      </c>
      <c r="G63" t="str">
        <f t="shared" si="18"/>
        <v>экспл</v>
      </c>
      <c r="H63" t="str">
        <f>VLOOKUP(B63,audio_list_stym!$A$3:$AJ$18,5,FALSE)</f>
        <v>Goroh</v>
      </c>
      <c r="I63" t="s">
        <v>693</v>
      </c>
      <c r="J63" t="str">
        <f t="shared" si="19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2196</v>
      </c>
      <c r="AD63" t="str">
        <f t="shared" ca="1" si="7"/>
        <v>pics\\dis40.jpg</v>
      </c>
      <c r="AE63" s="22" t="str">
        <f t="array" aca="1" ref="AE63" ca="1">IF(G63="экспл",INDEX(total_visual_stym!$C$146:$C$209,(RANK(total_visual_stym!E207,total_visual_stym!$E$146:$E$209))),0)</f>
        <v>pics\\dis40.jpg</v>
      </c>
      <c r="AF63" s="22" t="str">
        <f t="shared" si="27"/>
        <v/>
      </c>
      <c r="AG63" t="str">
        <f t="shared" si="28"/>
        <v>pics\\Goroh_6.jpg</v>
      </c>
      <c r="AH63">
        <f t="shared" si="20"/>
        <v>0</v>
      </c>
      <c r="AT63">
        <f t="shared" ca="1" si="22"/>
        <v>0.52081918865457599</v>
      </c>
      <c r="AU63" t="str">
        <f>IF(OR(G63=10,G63=11,G63=14,G63=15),VLOOKUP(AT63,audio_list_stym!$A$3:$B$18,2,FALSE),"sound\\Noviy_plod.wav")</f>
        <v>sound\\Noviy_plod.wav</v>
      </c>
      <c r="AV63" t="str">
        <f t="shared" ca="1" si="23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6"/>
        <v>На_мониторе_XXXXX._Он_толченый?</v>
      </c>
      <c r="BD63" cm="1">
        <f t="array" aca="1" ref="BD63" ca="1">INDEX($L$58:$L$65,(RANK(AT7,$AT$2:$AT$9)))</f>
        <v>2017</v>
      </c>
    </row>
    <row r="64" spans="1:60" hidden="1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VLOOKUP(B64,audio_list_stym!$A$3:$BP$18,37,FALSE)</f>
        <v>13</v>
      </c>
      <c r="F64" t="str">
        <f>VLOOKUP(E64,metki!$A$2:$B$9,2,FALSE)</f>
        <v>экспл_реал_без_названия</v>
      </c>
      <c r="G64" t="str">
        <f t="shared" si="18"/>
        <v>экспл</v>
      </c>
      <c r="H64" t="str">
        <f>VLOOKUP(B64,audio_list_stym!$A$3:$AJ$18,5,FALSE)</f>
        <v>Goroh</v>
      </c>
      <c r="I64" t="s">
        <v>694</v>
      </c>
      <c r="J64" t="str">
        <f t="shared" si="19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2228</v>
      </c>
      <c r="AD64" t="str">
        <f t="shared" ca="1" si="7"/>
        <v>pics\\dis38.jpg</v>
      </c>
      <c r="AE64" s="22" t="str">
        <f t="array" aca="1" ref="AE64" ca="1">IF(G64="экспл",INDEX(total_visual_stym!$C$146:$C$209,(RANK(total_visual_stym!E208,total_visual_stym!$E$146:$E$209))),0)</f>
        <v>pics\\dis38.jpg</v>
      </c>
      <c r="AF64" s="22" t="str">
        <f t="shared" si="27"/>
        <v/>
      </c>
      <c r="AG64" t="str">
        <f t="shared" si="28"/>
        <v>pics\\Goroh_7.jpg</v>
      </c>
      <c r="AH64">
        <f t="shared" si="20"/>
        <v>0</v>
      </c>
      <c r="AI64" s="11"/>
      <c r="AT64">
        <f t="shared" ca="1" si="22"/>
        <v>6.2055165323080419E-2</v>
      </c>
      <c r="AU64" t="str">
        <f>IF(OR(G64=10,G64=11,G64=14,G64=15),VLOOKUP(AT64,audio_list_stym!$A$3:$B$18,2,FALSE),"sound\\Noviy_plod.wav")</f>
        <v>sound\\Noviy_plod.wav</v>
      </c>
      <c r="AV64" t="str">
        <f t="shared" ca="1" si="23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6"/>
        <v>Перед_Вами_XXXXX._Зеленый_ли_он?</v>
      </c>
      <c r="BD64" cm="1">
        <f t="array" aca="1" ref="BD64" ca="1">INDEX($L$58:$L$65,(RANK(AT8,$AT$2:$AT$9)))</f>
        <v>2022</v>
      </c>
    </row>
    <row r="65" spans="1:60" hidden="1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VLOOKUP(B65,audio_list_stym!$A$3:$BP$18,37,FALSE)</f>
        <v>13</v>
      </c>
      <c r="F65" t="str">
        <f>VLOOKUP(E65,metki!$A$2:$B$9,2,FALSE)</f>
        <v>экспл_реал_без_названия</v>
      </c>
      <c r="G65" t="str">
        <f t="shared" si="18"/>
        <v>экспл</v>
      </c>
      <c r="H65" t="str">
        <f>VLOOKUP(B65,audio_list_stym!$A$3:$AJ$18,5,FALSE)</f>
        <v>Goroh</v>
      </c>
      <c r="I65" t="s">
        <v>695</v>
      </c>
      <c r="J65" t="str">
        <f t="shared" si="19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2189</v>
      </c>
      <c r="AD65" t="str">
        <f t="shared" ca="1" si="7"/>
        <v>pics\\dis33.jpg</v>
      </c>
      <c r="AE65" s="22" t="str">
        <f t="array" aca="1" ref="AE65" ca="1">IF(G65="экспл",INDEX(total_visual_stym!$C$146:$C$209,(RANK(total_visual_stym!E209,total_visual_stym!$E$146:$E$209))),0)</f>
        <v>pics\\dis33.jpg</v>
      </c>
      <c r="AF65" s="22" t="str">
        <f t="shared" si="27"/>
        <v/>
      </c>
      <c r="AG65" t="str">
        <f t="shared" si="28"/>
        <v>pics\\Goroh_8.jpg</v>
      </c>
      <c r="AH65">
        <f t="shared" si="20"/>
        <v>0</v>
      </c>
      <c r="AT65">
        <f t="shared" ca="1" si="22"/>
        <v>0.7948009671167493</v>
      </c>
      <c r="AU65" t="s">
        <v>697</v>
      </c>
      <c r="AV65" t="str">
        <f t="shared" ca="1" si="23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6"/>
        <v>Вы_видите_XXXXX._Легкий_ли_он?</v>
      </c>
      <c r="BD65" cm="1">
        <f t="array" aca="1" ref="BD65" ca="1">INDEX($L$58:$L$65,(RANK(AT9,$AT$2:$AT$9)))</f>
        <v>2018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VLOOKUP(B66,audio_list_stym!$A$3:$BP$18,37,FALSE)</f>
        <v>14</v>
      </c>
      <c r="F66" t="str">
        <f>VLOOKUP(E66,metki!$A$2:$B$9,2,FALSE)</f>
        <v>импл_новые_с_названием</v>
      </c>
      <c r="G66" t="str">
        <f t="shared" ref="G66:G97" si="29">LEFT(F66,5)</f>
        <v>импл_</v>
      </c>
      <c r="H66" t="str">
        <f>VLOOKUP(B66,audio_list_stym!$A$3:$AJ$18,5,FALSE)</f>
        <v>Ackee</v>
      </c>
      <c r="I66" t="s">
        <v>688</v>
      </c>
      <c r="J66" t="str">
        <f t="shared" ref="J66:J97" si="30">H66&amp;I66</f>
        <v>Ackee_1</v>
      </c>
      <c r="L66">
        <f>VLOOKUP(J66,total_visual_stym!$A$2:$D$129,2,FALSE)</f>
        <v>2065</v>
      </c>
      <c r="M66" t="str">
        <f>VLOOKUP(J66,total_visual_stym!$A$2:$D$129,3,FALSE)</f>
        <v>pics\\Ackee_1.jpg</v>
      </c>
      <c r="N66">
        <f>VLOOKUP(J66,total_visual_stym!$A$1:$D$129,4,FALSE)</f>
        <v>208</v>
      </c>
      <c r="AD66" t="str">
        <f t="shared" ca="1" si="7"/>
        <v>pics\\Peper_4.jpg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ca="1">AS66</f>
        <v>pics\\Peper_4.jpg</v>
      </c>
      <c r="AI66" t="s">
        <v>67</v>
      </c>
      <c r="AO66">
        <f ca="1">RAND()</f>
        <v>0.34122254191419854</v>
      </c>
      <c r="AP66" t="str">
        <f ca="1">INDEX($AI$66:$AI$129,(RANK(AO66,$AO$66:$AO$129)))</f>
        <v>pics\\Peper_4.jpg</v>
      </c>
      <c r="AS66" t="str">
        <f ca="1">IF(G66="импл_",AP66,"")</f>
        <v>pics\\Peper_4.jpg</v>
      </c>
      <c r="AT66">
        <f t="shared" ref="AT66:AT97" ca="1" si="31">RAND()</f>
        <v>0.97255862505013191</v>
      </c>
      <c r="AU66" t="s">
        <v>697</v>
      </c>
      <c r="AV66" t="str">
        <f t="shared" ref="AV66:AV97" ca="1" si="32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e">
        <f>VLOOKUP(Q66,audio_list_stym!$B$2:$BQ$299,68,FALSE)</f>
        <v>#N/A</v>
      </c>
      <c r="BB66" t="e">
        <f t="shared" si="6"/>
        <v>#N/A</v>
      </c>
      <c r="BC66">
        <f>A66</f>
        <v>1209</v>
      </c>
      <c r="BD66" cm="1">
        <f t="array" aca="1" ref="BD66" ca="1">INDEX(L66:L73,(RANK(AT2,$AT$2:$AT$9)))</f>
        <v>2072</v>
      </c>
      <c r="BE66" cm="1">
        <f t="array" aca="1" ref="BE66" ca="1">INDEX(BD74:BD89,(RANK(AT2,$AT$2:$AT$7)))</f>
        <v>2073</v>
      </c>
      <c r="BF66" cm="1">
        <f t="array" aca="1" ref="BF66" ca="1">INDEX(BD90:BD113,(RANK(AT2,$AT$2:$AT$17)))</f>
        <v>2118</v>
      </c>
      <c r="BG66" cm="1">
        <f t="array" aca="1" ref="BG66" ca="1">INDEX(BD114:BD129,(RANK(AT2,$AT$2:$AT$17)))</f>
        <v>2150</v>
      </c>
      <c r="BH66">
        <v>1</v>
      </c>
    </row>
    <row r="67" spans="1:60" hidden="1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VLOOKUP(B67,audio_list_stym!$A$3:$BP$18,37,FALSE)</f>
        <v>14</v>
      </c>
      <c r="F67" t="str">
        <f>VLOOKUP(E67,metki!$A$2:$B$9,2,FALSE)</f>
        <v>импл_новые_с_названием</v>
      </c>
      <c r="G67" t="str">
        <f t="shared" si="29"/>
        <v>импл_</v>
      </c>
      <c r="H67" t="str">
        <f>VLOOKUP(B67,audio_list_stym!$A$3:$AJ$18,5,FALSE)</f>
        <v>Ackee</v>
      </c>
      <c r="I67" t="s">
        <v>689</v>
      </c>
      <c r="J67" t="str">
        <f t="shared" si="30"/>
        <v>Ackee_2</v>
      </c>
      <c r="L67">
        <f>VLOOKUP(J67,total_visual_stym!$A$2:$D$129,2,FALSE)</f>
        <v>2066</v>
      </c>
      <c r="M67" t="str">
        <f>VLOOKUP(J67,total_visual_stym!$A$2:$D$129,3,FALSE)</f>
        <v>pics\\Ackee_2.jpg</v>
      </c>
      <c r="N67">
        <f>VLOOKUP(J67,total_visual_stym!$A$1:$D$129,4,FALSE)</f>
        <v>208</v>
      </c>
      <c r="P67">
        <f>IF(G67="экспл",0,IF(G67="импл_",VLOOKUP(J67,quest_импл!$A$1:$J$129,7,FALSE),0))</f>
        <v>226</v>
      </c>
      <c r="Q67" t="str">
        <f>IF(G67="экспл",0,IF(G67="импл_",VLOOKUP(J67,quest_импл!$A$1:$J$129,8,FALSE),0))</f>
        <v>sound\\S_vetochkoy_li.wav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2032</v>
      </c>
      <c r="AD67" t="str">
        <f t="shared" ref="AD67:AD129" ca="1" si="33">IF(ISTEXT(AE67),AE67,IF(ISTEXT(AF67),AF67,""))</f>
        <v>pics\\Kokos_8.jpg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ref="AF67:AF129" ca="1" si="34">AS67</f>
        <v>pics\\Kokos_8.jpg</v>
      </c>
      <c r="AI67" t="s">
        <v>68</v>
      </c>
      <c r="AO67">
        <f t="shared" ref="AO67:AO129" ca="1" si="35">RAND()</f>
        <v>0.45437931989906177</v>
      </c>
      <c r="AP67" t="str">
        <f t="shared" ref="AP67:AP129" ca="1" si="36">INDEX($AI$66:$AI$129,(RANK(AO67,$AO$66:$AO$129)))</f>
        <v>pics\\Kokos_8.jpg</v>
      </c>
      <c r="AS67" t="str">
        <f t="shared" ref="AS67:AS97" ca="1" si="37">IF(G67="импл_",AP67,"")</f>
        <v>pics\\Kokos_8.jpg</v>
      </c>
      <c r="AT67">
        <f t="shared" ca="1" si="31"/>
        <v>0.9857877687831248</v>
      </c>
      <c r="AU67" t="s">
        <v>697</v>
      </c>
      <c r="AV67" t="str">
        <f t="shared" ca="1" si="32"/>
        <v>sound\\Noviy_plod.wav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_С_веточкой_ли_</v>
      </c>
      <c r="BB67" t="str">
        <f t="shared" ref="BB67:BB128" si="38">IF(G67="экспл",AY67&amp;AX67&amp;"."&amp;AZ67,IF(G67="импл_",BA67&amp;AX67&amp;"?"))</f>
        <v>_С_веточкой_ли_РЕНАН?</v>
      </c>
      <c r="BD67" cm="1">
        <f t="array" aca="1" ref="BD67" ca="1">INDEX(L67:L74,(RANK(AT3,$AT$2:$AT$9)))</f>
        <v>2068</v>
      </c>
    </row>
    <row r="68" spans="1:60" hidden="1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VLOOKUP(B68,audio_list_stym!$A$3:$BP$18,37,FALSE)</f>
        <v>14</v>
      </c>
      <c r="F68" t="str">
        <f>VLOOKUP(E68,metki!$A$2:$B$9,2,FALSE)</f>
        <v>импл_новые_с_названием</v>
      </c>
      <c r="G68" t="str">
        <f t="shared" si="29"/>
        <v>импл_</v>
      </c>
      <c r="H68" t="str">
        <f>VLOOKUP(B68,audio_list_stym!$A$3:$AJ$18,5,FALSE)</f>
        <v>Ackee</v>
      </c>
      <c r="I68" t="s">
        <v>690</v>
      </c>
      <c r="J68" t="str">
        <f t="shared" si="30"/>
        <v>Ackee_3</v>
      </c>
      <c r="L68">
        <f>VLOOKUP(J68,total_visual_stym!$A$2:$D$129,2,FALSE)</f>
        <v>2067</v>
      </c>
      <c r="M68" t="str">
        <f>VLOOKUP(J68,total_visual_stym!$A$2:$D$129,3,FALSE)</f>
        <v>pics\\Ackee_3.jpg</v>
      </c>
      <c r="N68">
        <f>VLOOKUP(J68,total_visual_stym!$A$1:$D$129,4,FALSE)</f>
        <v>208</v>
      </c>
      <c r="P68">
        <f>IF(G68="экспл",0,IF(G68="импл_",VLOOKUP(J68,quest_импл!$A$1:$J$129,7,FALSE),0))</f>
        <v>227</v>
      </c>
      <c r="Q68" t="str">
        <f>IF(G68="экспл",0,IF(G68="импл_",VLOOKUP(J68,quest_импл!$A$1:$J$129,8,FALSE),0))</f>
        <v>sound\\Rasskrit_li.wav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2012</v>
      </c>
      <c r="AD68" t="str">
        <f t="shared" ca="1" si="33"/>
        <v>pics\\Finik_4.jpg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4"/>
        <v>pics\\Finik_4.jpg</v>
      </c>
      <c r="AI68" t="s">
        <v>69</v>
      </c>
      <c r="AO68">
        <f t="shared" ca="1" si="35"/>
        <v>0.89414622550158773</v>
      </c>
      <c r="AP68" t="str">
        <f t="shared" ca="1" si="36"/>
        <v>pics\\Finik_4.jpg</v>
      </c>
      <c r="AS68" t="str">
        <f t="shared" ca="1" si="37"/>
        <v>pics\\Finik_4.jpg</v>
      </c>
      <c r="AT68">
        <f t="shared" ca="1" si="31"/>
        <v>0.81846933324516391</v>
      </c>
      <c r="AU68" t="s">
        <v>697</v>
      </c>
      <c r="AV68" t="str">
        <f t="shared" ca="1" si="32"/>
        <v>sound\\Noviy_plod.wav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_Раскрыт_ли_</v>
      </c>
      <c r="BB68" t="str">
        <f t="shared" si="38"/>
        <v>_Раскрыт_ли_РЕНАН?</v>
      </c>
      <c r="BD68" cm="1">
        <f t="array" aca="1" ref="BD68" ca="1">INDEX(L68:L75,(RANK(AT4,$AT$2:$AT$9)))</f>
        <v>2070</v>
      </c>
    </row>
    <row r="69" spans="1:60" hidden="1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VLOOKUP(B69,audio_list_stym!$A$3:$BP$18,37,FALSE)</f>
        <v>14</v>
      </c>
      <c r="F69" t="str">
        <f>VLOOKUP(E69,metki!$A$2:$B$9,2,FALSE)</f>
        <v>импл_новые_с_названием</v>
      </c>
      <c r="G69" t="str">
        <f t="shared" si="29"/>
        <v>импл_</v>
      </c>
      <c r="H69" t="str">
        <f>VLOOKUP(B69,audio_list_stym!$A$3:$AJ$18,5,FALSE)</f>
        <v>Ackee</v>
      </c>
      <c r="I69" t="s">
        <v>691</v>
      </c>
      <c r="J69" t="str">
        <f t="shared" si="30"/>
        <v>Ackee_4</v>
      </c>
      <c r="L69">
        <f>VLOOKUP(J69,total_visual_stym!$A$2:$D$129,2,FALSE)</f>
        <v>2068</v>
      </c>
      <c r="M69" t="str">
        <f>VLOOKUP(J69,total_visual_stym!$A$2:$D$129,3,FALSE)</f>
        <v>pics\\Ackee_4.jpg</v>
      </c>
      <c r="N69">
        <f>VLOOKUP(J69,total_visual_stym!$A$1:$D$129,4,FALSE)</f>
        <v>208</v>
      </c>
      <c r="P69">
        <f>IF(G69="экспл",0,IF(G69="импл_",VLOOKUP(J69,quest_импл!$A$1:$J$129,7,FALSE),0))</f>
        <v>228</v>
      </c>
      <c r="Q69" t="str">
        <f>IF(G69="экспл",0,IF(G69="импл_",VLOOKUP(J69,quest_импл!$A$1:$J$129,8,FALSE),0))</f>
        <v>sound\\Pushistiy_li.wav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2009</v>
      </c>
      <c r="AD69" t="str">
        <f t="shared" ca="1" si="33"/>
        <v>pics\\Finik_1.jpg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4"/>
        <v>pics\\Finik_1.jpg</v>
      </c>
      <c r="AI69" t="s">
        <v>70</v>
      </c>
      <c r="AO69">
        <f t="shared" ca="1" si="35"/>
        <v>0.93768703381768259</v>
      </c>
      <c r="AP69" t="str">
        <f t="shared" ca="1" si="36"/>
        <v>pics\\Finik_1.jpg</v>
      </c>
      <c r="AS69" t="str">
        <f t="shared" ca="1" si="37"/>
        <v>pics\\Finik_1.jpg</v>
      </c>
      <c r="AT69">
        <f t="shared" ca="1" si="31"/>
        <v>0.13101426520940318</v>
      </c>
      <c r="AU69" t="s">
        <v>697</v>
      </c>
      <c r="AV69" t="str">
        <f t="shared" ca="1" si="32"/>
        <v>sound\\Redkiy_plod.wav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_Пушистый_ли_</v>
      </c>
      <c r="BB69" t="str">
        <f t="shared" si="38"/>
        <v>_Пушистый_ли_РЕНАН?</v>
      </c>
      <c r="BD69" cm="1">
        <f t="array" aca="1" ref="BD69" ca="1">INDEX(L69:L76,(RANK(AT5,$AT$2:$AT$9)))</f>
        <v>2072</v>
      </c>
    </row>
    <row r="70" spans="1:60" hidden="1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VLOOKUP(B70,audio_list_stym!$A$3:$BP$18,37,FALSE)</f>
        <v>14</v>
      </c>
      <c r="F70" t="str">
        <f>VLOOKUP(E70,metki!$A$2:$B$9,2,FALSE)</f>
        <v>импл_новые_с_названием</v>
      </c>
      <c r="G70" t="str">
        <f t="shared" si="29"/>
        <v>импл_</v>
      </c>
      <c r="H70" t="str">
        <f>VLOOKUP(B70,audio_list_stym!$A$3:$AJ$18,5,FALSE)</f>
        <v>Ackee</v>
      </c>
      <c r="I70" t="s">
        <v>692</v>
      </c>
      <c r="J70" t="str">
        <f t="shared" si="30"/>
        <v>Ackee_5</v>
      </c>
      <c r="L70">
        <f>VLOOKUP(J70,total_visual_stym!$A$2:$D$129,2,FALSE)</f>
        <v>2069</v>
      </c>
      <c r="M70" t="str">
        <f>VLOOKUP(J70,total_visual_stym!$A$2:$D$129,3,FALSE)</f>
        <v>pics\\Ackee_5.jpg</v>
      </c>
      <c r="N70">
        <f>VLOOKUP(J70,total_visual_stym!$A$1:$D$129,4,FALSE)</f>
        <v>208</v>
      </c>
      <c r="P70">
        <f>IF(G70="экспл",0,IF(G70="импл_",VLOOKUP(J70,quest_импл!$A$1:$J$129,7,FALSE),0))</f>
        <v>229</v>
      </c>
      <c r="Q70" t="str">
        <f>IF(G70="экспл",0,IF(G70="импл_",VLOOKUP(J70,quest_импл!$A$1:$J$129,8,FALSE),0))</f>
        <v>sound\\Kvadratniy_li.wav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2002</v>
      </c>
      <c r="AD70" t="str">
        <f t="shared" ca="1" si="33"/>
        <v>pics\\Banan_2.jpg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4"/>
        <v>pics\\Banan_2.jpg</v>
      </c>
      <c r="AI70" t="s">
        <v>71</v>
      </c>
      <c r="AO70">
        <f t="shared" ca="1" si="35"/>
        <v>0.98545628697090326</v>
      </c>
      <c r="AP70" t="str">
        <f t="shared" ca="1" si="36"/>
        <v>pics\\Banan_2.jpg</v>
      </c>
      <c r="AS70" t="str">
        <f t="shared" ca="1" si="37"/>
        <v>pics\\Banan_2.jpg</v>
      </c>
      <c r="AT70">
        <f t="shared" ca="1" si="31"/>
        <v>0.81571597043576793</v>
      </c>
      <c r="AU70" t="s">
        <v>697</v>
      </c>
      <c r="AV70" t="str">
        <f t="shared" ca="1" si="32"/>
        <v>sound\\Noviy_plod.wav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_Квадратный_ли_</v>
      </c>
      <c r="BB70" t="str">
        <f t="shared" si="38"/>
        <v>_Квадратный_ли_РЕНАН?</v>
      </c>
      <c r="BD70" cm="1">
        <f t="array" aca="1" ref="BD70" ca="1">INDEX(L70:L77,(RANK(AT6,$AT$2:$AT$9)))</f>
        <v>2075</v>
      </c>
    </row>
    <row r="71" spans="1:60" hidden="1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VLOOKUP(B71,audio_list_stym!$A$3:$BP$18,37,FALSE)</f>
        <v>14</v>
      </c>
      <c r="F71" t="str">
        <f>VLOOKUP(E71,metki!$A$2:$B$9,2,FALSE)</f>
        <v>импл_новые_с_названием</v>
      </c>
      <c r="G71" t="str">
        <f t="shared" si="29"/>
        <v>импл_</v>
      </c>
      <c r="H71" t="str">
        <f>VLOOKUP(B71,audio_list_stym!$A$3:$AJ$18,5,FALSE)</f>
        <v>Ackee</v>
      </c>
      <c r="I71" t="s">
        <v>693</v>
      </c>
      <c r="J71" t="str">
        <f t="shared" si="30"/>
        <v>Ackee_6</v>
      </c>
      <c r="L71">
        <f>VLOOKUP(J71,total_visual_stym!$A$2:$D$129,2,FALSE)</f>
        <v>2070</v>
      </c>
      <c r="M71" t="str">
        <f>VLOOKUP(J71,total_visual_stym!$A$2:$D$129,3,FALSE)</f>
        <v>pics\\Ackee_6.jpg</v>
      </c>
      <c r="N71">
        <f>VLOOKUP(J71,total_visual_stym!$A$1:$D$129,4,FALSE)</f>
        <v>208</v>
      </c>
      <c r="P71">
        <f>IF(G71="экспл",0,IF(G71="импл_",VLOOKUP(J71,quest_импл!$A$1:$J$129,7,FALSE),0))</f>
        <v>230</v>
      </c>
      <c r="Q71" t="str">
        <f>IF(G71="экспл",0,IF(G71="импл_",VLOOKUP(J71,quest_импл!$A$1:$J$129,8,FALSE),0))</f>
        <v>sound\\Sklizskiy_li.wav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2020</v>
      </c>
      <c r="AD71" t="str">
        <f t="shared" ca="1" si="33"/>
        <v>pics\\Goroh_4.jpg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4"/>
        <v>pics\\Goroh_4.jpg</v>
      </c>
      <c r="AI71" t="s">
        <v>72</v>
      </c>
      <c r="AO71">
        <f t="shared" ca="1" si="35"/>
        <v>0.64124454179452905</v>
      </c>
      <c r="AP71" t="str">
        <f t="shared" ca="1" si="36"/>
        <v>pics\\Goroh_4.jpg</v>
      </c>
      <c r="AS71" t="str">
        <f t="shared" ca="1" si="37"/>
        <v>pics\\Goroh_4.jpg</v>
      </c>
      <c r="AT71">
        <f t="shared" ca="1" si="31"/>
        <v>0.3722268572513181</v>
      </c>
      <c r="AU71" t="s">
        <v>697</v>
      </c>
      <c r="AV71" t="str">
        <f t="shared" ca="1" si="32"/>
        <v>sound\\Redkiy_plod.wav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_Склизкий_ли_</v>
      </c>
      <c r="BB71" t="str">
        <f t="shared" si="38"/>
        <v>_Склизкий_ли_РЕНАН?</v>
      </c>
      <c r="BD71" cm="1">
        <f t="array" aca="1" ref="BD71" ca="1">INDEX(L71:L78,(RANK(AT7,$AT$2:$AT$9)))</f>
        <v>2070</v>
      </c>
    </row>
    <row r="72" spans="1:60" hidden="1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VLOOKUP(B72,audio_list_stym!$A$3:$BP$18,37,FALSE)</f>
        <v>14</v>
      </c>
      <c r="F72" t="str">
        <f>VLOOKUP(E72,metki!$A$2:$B$9,2,FALSE)</f>
        <v>импл_новые_с_названием</v>
      </c>
      <c r="G72" t="str">
        <f t="shared" si="29"/>
        <v>импл_</v>
      </c>
      <c r="H72" t="str">
        <f>VLOOKUP(B72,audio_list_stym!$A$3:$AJ$18,5,FALSE)</f>
        <v>Ackee</v>
      </c>
      <c r="I72" t="s">
        <v>694</v>
      </c>
      <c r="J72" t="str">
        <f t="shared" si="30"/>
        <v>Ackee_7</v>
      </c>
      <c r="L72">
        <f>VLOOKUP(J72,total_visual_stym!$A$2:$D$129,2,FALSE)</f>
        <v>2071</v>
      </c>
      <c r="M72" t="str">
        <f>VLOOKUP(J72,total_visual_stym!$A$2:$D$129,3,FALSE)</f>
        <v>pics\\Ackee_7.jpg</v>
      </c>
      <c r="N72">
        <f>VLOOKUP(J72,total_visual_stym!$A$1:$D$129,4,FALSE)</f>
        <v>208</v>
      </c>
      <c r="P72">
        <f>IF(G72="экспл",0,IF(G72="импл_",VLOOKUP(J72,quest_импл!$A$1:$J$129,7,FALSE),0))</f>
        <v>231</v>
      </c>
      <c r="Q72" t="str">
        <f>IF(G72="экспл",0,IF(G72="импл_",VLOOKUP(J72,quest_импл!$A$1:$J$129,8,FALSE),0))</f>
        <v>sound\\Uvyadshiy_li.wav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да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2006</v>
      </c>
      <c r="AD72" t="str">
        <f t="shared" ca="1" si="33"/>
        <v>pics\\Banan_6.jpg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4"/>
        <v>pics\\Banan_6.jpg</v>
      </c>
      <c r="AI72" t="s">
        <v>73</v>
      </c>
      <c r="AO72">
        <f t="shared" ca="1" si="35"/>
        <v>0.96378369112985207</v>
      </c>
      <c r="AP72" t="str">
        <f t="shared" ca="1" si="36"/>
        <v>pics\\Banan_6.jpg</v>
      </c>
      <c r="AS72" t="str">
        <f t="shared" ca="1" si="37"/>
        <v>pics\\Banan_6.jpg</v>
      </c>
      <c r="AT72">
        <f t="shared" ca="1" si="31"/>
        <v>0.98388242940489179</v>
      </c>
      <c r="AU72" t="s">
        <v>697</v>
      </c>
      <c r="AV72" t="str">
        <f t="shared" ca="1" si="32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_Увядший_ли_</v>
      </c>
      <c r="BB72" t="str">
        <f t="shared" si="38"/>
        <v>_Увядший_ли_РЕНАН?</v>
      </c>
      <c r="BD72" cm="1">
        <f t="array" aca="1" ref="BD72" ca="1">INDEX(L72:L79,(RANK(AT8,$AT$2:$AT$9)))</f>
        <v>2076</v>
      </c>
    </row>
    <row r="73" spans="1:60" hidden="1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VLOOKUP(B73,audio_list_stym!$A$3:$BP$18,37,FALSE)</f>
        <v>14</v>
      </c>
      <c r="F73" t="str">
        <f>VLOOKUP(E73,metki!$A$2:$B$9,2,FALSE)</f>
        <v>импл_новые_с_названием</v>
      </c>
      <c r="G73" t="str">
        <f t="shared" si="29"/>
        <v>импл_</v>
      </c>
      <c r="H73" t="str">
        <f>VLOOKUP(B73,audio_list_stym!$A$3:$AJ$18,5,FALSE)</f>
        <v>Ackee</v>
      </c>
      <c r="I73" t="s">
        <v>695</v>
      </c>
      <c r="J73" t="str">
        <f t="shared" si="30"/>
        <v>Ackee_8</v>
      </c>
      <c r="L73">
        <f>VLOOKUP(J73,total_visual_stym!$A$2:$D$129,2,FALSE)</f>
        <v>2072</v>
      </c>
      <c r="M73" t="str">
        <f>VLOOKUP(J73,total_visual_stym!$A$2:$D$129,3,FALSE)</f>
        <v>pics\\Ackee_8.jpg</v>
      </c>
      <c r="N73">
        <f>VLOOKUP(J73,total_visual_stym!$A$1:$D$129,4,FALSE)</f>
        <v>208</v>
      </c>
      <c r="P73">
        <f>IF(G73="экспл",0,IF(G73="импл_",VLOOKUP(J73,quest_импл!$A$1:$J$129,7,FALSE),0))</f>
        <v>232</v>
      </c>
      <c r="Q73" t="str">
        <f>IF(G73="экспл",0,IF(G73="импл_",VLOOKUP(J73,quest_импл!$A$1:$J$129,8,FALSE),0))</f>
        <v>sound\\Raznocvetniy_li.wav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2022</v>
      </c>
      <c r="AD73" t="str">
        <f t="shared" ca="1" si="33"/>
        <v>pics\\Goroh_6.jpg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4"/>
        <v>pics\\Goroh_6.jpg</v>
      </c>
      <c r="AI73" t="s">
        <v>74</v>
      </c>
      <c r="AO73">
        <f t="shared" ca="1" si="35"/>
        <v>0.61203239065740755</v>
      </c>
      <c r="AP73" t="str">
        <f t="shared" ca="1" si="36"/>
        <v>pics\\Goroh_6.jpg</v>
      </c>
      <c r="AS73" t="str">
        <f t="shared" ca="1" si="37"/>
        <v>pics\\Goroh_6.jpg</v>
      </c>
      <c r="AT73">
        <f t="shared" ca="1" si="31"/>
        <v>0.53762393732732439</v>
      </c>
      <c r="AU73" t="s">
        <v>697</v>
      </c>
      <c r="AV73" t="str">
        <f t="shared" ca="1" si="32"/>
        <v>sound\\Redkiy_plod.wav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_Разноцветный_ли_</v>
      </c>
      <c r="BB73" t="str">
        <f t="shared" si="38"/>
        <v>_Разноцветный_ли_РЕНАН?</v>
      </c>
      <c r="BD73" cm="1">
        <f t="array" aca="1" ref="BD73" ca="1">INDEX(L73:L80,(RANK(AT9,$AT$2:$AT$9)))</f>
        <v>2073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VLOOKUP(B74,audio_list_stym!$A$3:$BP$18,37,FALSE)</f>
        <v>15</v>
      </c>
      <c r="F74" t="str">
        <f>VLOOKUP(E74,metki!$A$2:$B$9,2,FALSE)</f>
        <v>экспл_новые_с_названием</v>
      </c>
      <c r="G74" t="str">
        <f t="shared" si="29"/>
        <v>экспл</v>
      </c>
      <c r="H74" t="str">
        <f>VLOOKUP(B74,audio_list_stym!$A$3:$AJ$18,5,FALSE)</f>
        <v>Ake</v>
      </c>
      <c r="I74" t="s">
        <v>688</v>
      </c>
      <c r="J74" t="str">
        <f t="shared" si="30"/>
        <v>Ake_1</v>
      </c>
      <c r="L74">
        <f>VLOOKUP(J74,total_visual_stym!$A$2:$D$129,2,FALSE)</f>
        <v>2073</v>
      </c>
      <c r="M74" t="str">
        <f>VLOOKUP(J74,total_visual_stym!$A$2:$D$129,3,FALSE)</f>
        <v>pics\\Ake_1.jpg</v>
      </c>
      <c r="N74">
        <f>VLOOKUP(J74,total_visual_stym!$A$1:$D$129,4,FALSE)</f>
        <v>209</v>
      </c>
      <c r="AD74" t="str">
        <f t="shared" ca="1" si="33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34"/>
        <v/>
      </c>
      <c r="AI74" t="s">
        <v>76</v>
      </c>
      <c r="AO74">
        <f t="shared" ca="1" si="35"/>
        <v>0.35480838164773243</v>
      </c>
      <c r="AP74" t="str">
        <f t="shared" ca="1" si="36"/>
        <v>pics\\Peper_2.jpg</v>
      </c>
      <c r="AS74" t="str">
        <f t="shared" si="37"/>
        <v/>
      </c>
      <c r="AT74">
        <f t="shared" ca="1" si="31"/>
        <v>0.32517042663641971</v>
      </c>
      <c r="AU74" t="s">
        <v>697</v>
      </c>
      <c r="AV74" t="str">
        <f t="shared" ca="1" si="32"/>
        <v>sound\\Redkiy_plod.wav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e">
        <f>VLOOKUP(Q74,audio_list_stym!$B$2:$BQ$299,68,FALSE)</f>
        <v>#N/A</v>
      </c>
      <c r="BB74" t="e">
        <f t="shared" si="38"/>
        <v>#N/A</v>
      </c>
      <c r="BC74">
        <f>A74</f>
        <v>1210</v>
      </c>
      <c r="BD74" cm="1">
        <f t="array" aca="1" ref="BD74" ca="1">INDEX($L$74:$L$81,(RANK(AT2,$AT$2:$AT$9)))</f>
        <v>2080</v>
      </c>
      <c r="BE74" cm="1">
        <f t="array" aca="1" ref="BE74" ca="1">INDEX(BD66:BD73,(RANK(AT3,$AT$2:$AT$9)))</f>
        <v>2070</v>
      </c>
      <c r="BF74" cm="1">
        <f t="array" aca="1" ref="BF74" ca="1">INDEX(BD82:BD105,(RANK(AT3,$AT$2:$AT$17)))</f>
        <v>2084</v>
      </c>
      <c r="BG74" cm="1">
        <f t="array" aca="1" ref="BG74" ca="1">INDEX(BD106:BD129,(RANK(AT3,$AT$2:$AT$9)))</f>
        <v>2132</v>
      </c>
      <c r="BH74">
        <v>1</v>
      </c>
    </row>
    <row r="75" spans="1:60" hidden="1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VLOOKUP(B75,audio_list_stym!$A$3:$BP$18,37,FALSE)</f>
        <v>15</v>
      </c>
      <c r="F75" t="str">
        <f>VLOOKUP(E75,metki!$A$2:$B$9,2,FALSE)</f>
        <v>экспл_новые_с_названием</v>
      </c>
      <c r="G75" t="str">
        <f t="shared" si="29"/>
        <v>экспл</v>
      </c>
      <c r="H75" t="str">
        <f>VLOOKUP(B75,audio_list_stym!$A$3:$AJ$18,5,FALSE)</f>
        <v>Ake</v>
      </c>
      <c r="I75" t="s">
        <v>689</v>
      </c>
      <c r="J75" t="str">
        <f t="shared" si="30"/>
        <v>Ake_2</v>
      </c>
      <c r="L75">
        <f>VLOOKUP(J75,total_visual_stym!$A$2:$D$129,2,FALSE)</f>
        <v>2074</v>
      </c>
      <c r="M75" t="str">
        <f>VLOOKUP(J75,total_visual_stym!$A$2:$D$129,3,FALSE)</f>
        <v>pics\\Ake_2.jpg</v>
      </c>
      <c r="N75">
        <f>VLOOKUP(J75,total_visual_stym!$A$1:$D$129,4,FALSE)</f>
        <v>209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106</v>
      </c>
      <c r="Z75" t="str">
        <f>IF(G75="экспл",VLOOKUP(J75,quest_экспл!$A$1:$N$129,12,FALSE),IF(G75="импл_",0,0))</f>
        <v>sound\\Prodolgovatiy_li_on.wav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2210</v>
      </c>
      <c r="AD75" t="str">
        <f t="shared" ca="1" si="33"/>
        <v>pics\\dis48.jpg</v>
      </c>
      <c r="AE75" s="22" t="str">
        <f t="array" aca="1" ref="AE75" ca="1">IF(G75="экспл",INDEX(total_visual_stym!$C$146:$C$209,(RANK(total_visual_stym!E155,total_visual_stym!$E$146:$E$209))),0)</f>
        <v>pics\\dis48.jpg</v>
      </c>
      <c r="AF75" s="22" t="str">
        <f t="shared" si="34"/>
        <v/>
      </c>
      <c r="AI75" t="s">
        <v>77</v>
      </c>
      <c r="AO75">
        <f t="shared" ca="1" si="35"/>
        <v>0.35663068145712107</v>
      </c>
      <c r="AP75" t="str">
        <f t="shared" ca="1" si="36"/>
        <v>pics\\Peper_1.jpg</v>
      </c>
      <c r="AS75" t="str">
        <f t="shared" si="37"/>
        <v/>
      </c>
      <c r="AT75">
        <f t="shared" ca="1" si="31"/>
        <v>0.16259481596173753</v>
      </c>
      <c r="AU75" t="s">
        <v>697</v>
      </c>
      <c r="AV75" t="str">
        <f t="shared" ca="1" si="32"/>
        <v>sound\\Redkiy_plod.wav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_Продолговатый_ли_он?</v>
      </c>
      <c r="BA75" t="e">
        <f>VLOOKUP(Q75,audio_list_stym!$B$2:$BQ$299,68,FALSE)</f>
        <v>#N/A</v>
      </c>
      <c r="BB75" t="str">
        <f t="shared" si="38"/>
        <v>Посмотрите,_вот_БАРОХ._Продолговатый_ли_он?</v>
      </c>
      <c r="BD75" cm="1">
        <f t="array" aca="1" ref="BD75" ca="1">INDEX($L$74:$L$81,(RANK(AT3,$AT$2:$AT$9)))</f>
        <v>2075</v>
      </c>
    </row>
    <row r="76" spans="1:60" hidden="1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VLOOKUP(B76,audio_list_stym!$A$3:$BP$18,37,FALSE)</f>
        <v>15</v>
      </c>
      <c r="F76" t="str">
        <f>VLOOKUP(E76,metki!$A$2:$B$9,2,FALSE)</f>
        <v>экспл_новые_с_названием</v>
      </c>
      <c r="G76" t="str">
        <f t="shared" si="29"/>
        <v>экспл</v>
      </c>
      <c r="H76" t="str">
        <f>VLOOKUP(B76,audio_list_stym!$A$3:$AJ$18,5,FALSE)</f>
        <v>Ake</v>
      </c>
      <c r="I76" t="s">
        <v>690</v>
      </c>
      <c r="J76" t="str">
        <f t="shared" si="30"/>
        <v>Ake_3</v>
      </c>
      <c r="L76">
        <f>VLOOKUP(J76,total_visual_stym!$A$2:$D$129,2,FALSE)</f>
        <v>2075</v>
      </c>
      <c r="M76" t="str">
        <f>VLOOKUP(J76,total_visual_stym!$A$2:$D$129,3,FALSE)</f>
        <v>pics\\Ake_3.jpg</v>
      </c>
      <c r="N76">
        <f>VLOOKUP(J76,total_visual_stym!$A$1:$D$129,4,FALSE)</f>
        <v>209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107</v>
      </c>
      <c r="Z76" t="str">
        <f>IF(G76="экспл",VLOOKUP(J76,quest_экспл!$A$1:$N$129,12,FALSE),IF(G76="импл_",0,0))</f>
        <v>sound\\Pyatnistiy_li_on.wav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2201</v>
      </c>
      <c r="AD76" t="str">
        <f t="shared" ca="1" si="33"/>
        <v>pics\\dis43.jpg</v>
      </c>
      <c r="AE76" s="22" t="str">
        <f t="array" aca="1" ref="AE76" ca="1">IF(G76="экспл",INDEX(total_visual_stym!$C$146:$C$209,(RANK(total_visual_stym!E156,total_visual_stym!$E$146:$E$209))),0)</f>
        <v>pics\\dis43.jpg</v>
      </c>
      <c r="AF76" s="22" t="str">
        <f t="shared" si="34"/>
        <v/>
      </c>
      <c r="AI76" t="s">
        <v>78</v>
      </c>
      <c r="AO76">
        <f t="shared" ca="1" si="35"/>
        <v>0.19475679889041053</v>
      </c>
      <c r="AP76" t="str">
        <f t="shared" ca="1" si="36"/>
        <v>pics\\Redis_5.jpg</v>
      </c>
      <c r="AS76" t="str">
        <f t="shared" si="37"/>
        <v/>
      </c>
      <c r="AT76">
        <f t="shared" ca="1" si="31"/>
        <v>0.14757233672383929</v>
      </c>
      <c r="AU76" t="s">
        <v>697</v>
      </c>
      <c r="AV76" t="str">
        <f t="shared" ca="1" si="32"/>
        <v>sound\\Redkiy_plod.wav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_Пятнистый_ли_он?</v>
      </c>
      <c r="BA76" t="e">
        <f>VLOOKUP(Q76,audio_list_stym!$B$2:$BQ$299,68,FALSE)</f>
        <v>#N/A</v>
      </c>
      <c r="BB76" t="str">
        <f t="shared" si="38"/>
        <v>Вот_БАРОХ._Пятнистый_ли_он?</v>
      </c>
      <c r="BD76" cm="1">
        <f t="array" aca="1" ref="BD76" ca="1">INDEX($L$74:$L$81,(RANK(AT4,$AT$2:$AT$9)))</f>
        <v>2076</v>
      </c>
    </row>
    <row r="77" spans="1:60" hidden="1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VLOOKUP(B77,audio_list_stym!$A$3:$BP$18,37,FALSE)</f>
        <v>15</v>
      </c>
      <c r="F77" t="str">
        <f>VLOOKUP(E77,metki!$A$2:$B$9,2,FALSE)</f>
        <v>экспл_новые_с_названием</v>
      </c>
      <c r="G77" t="str">
        <f t="shared" si="29"/>
        <v>экспл</v>
      </c>
      <c r="H77" t="str">
        <f>VLOOKUP(B77,audio_list_stym!$A$3:$AJ$18,5,FALSE)</f>
        <v>Ake</v>
      </c>
      <c r="I77" t="s">
        <v>691</v>
      </c>
      <c r="J77" t="str">
        <f t="shared" si="30"/>
        <v>Ake_4</v>
      </c>
      <c r="L77">
        <f>VLOOKUP(J77,total_visual_stym!$A$2:$D$129,2,FALSE)</f>
        <v>2076</v>
      </c>
      <c r="M77" t="str">
        <f>VLOOKUP(J77,total_visual_stym!$A$2:$D$129,3,FALSE)</f>
        <v>pics\\Ake_4.jpg</v>
      </c>
      <c r="N77">
        <f>VLOOKUP(J77,total_visual_stym!$A$1:$D$129,4,FALSE)</f>
        <v>209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108</v>
      </c>
      <c r="Z77" t="str">
        <f>IF(G77="экспл",VLOOKUP(J77,quest_экспл!$A$1:$N$129,12,FALSE),IF(G77="импл_",0,0))</f>
        <v>sound\\On_s_kozhuroy.wav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2203</v>
      </c>
      <c r="AD77" t="str">
        <f t="shared" ca="1" si="33"/>
        <v>pics\\dis53.jpg</v>
      </c>
      <c r="AE77" s="22" t="str">
        <f t="array" aca="1" ref="AE77" ca="1">IF(G77="экспл",INDEX(total_visual_stym!$C$146:$C$209,(RANK(total_visual_stym!E157,total_visual_stym!$E$146:$E$209))),0)</f>
        <v>pics\\dis53.jpg</v>
      </c>
      <c r="AF77" s="22" t="str">
        <f t="shared" si="34"/>
        <v/>
      </c>
      <c r="AI77" t="s">
        <v>79</v>
      </c>
      <c r="AO77">
        <f t="shared" ca="1" si="35"/>
        <v>0.20386902464620149</v>
      </c>
      <c r="AP77" t="str">
        <f t="shared" ca="1" si="36"/>
        <v>pics\\Redis_4.jpg</v>
      </c>
      <c r="AS77" t="str">
        <f t="shared" si="37"/>
        <v/>
      </c>
      <c r="AT77">
        <f t="shared" ca="1" si="31"/>
        <v>0.68616270229484233</v>
      </c>
      <c r="AU77" t="s">
        <v>697</v>
      </c>
      <c r="AV77" t="str">
        <f t="shared" ca="1" si="32"/>
        <v>sound\\Noviy_plod.wav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_Он_с_кожурой?</v>
      </c>
      <c r="BA77" t="e">
        <f>VLOOKUP(Q77,audio_list_stym!$B$2:$BQ$299,68,FALSE)</f>
        <v>#N/A</v>
      </c>
      <c r="BB77" t="str">
        <f t="shared" si="38"/>
        <v>Это_БАРОХ._Он_с_кожурой?</v>
      </c>
      <c r="BD77" cm="1">
        <f t="array" aca="1" ref="BD77" ca="1">INDEX($L$74:$L$81,(RANK(AT5,$AT$2:$AT$9)))</f>
        <v>2077</v>
      </c>
    </row>
    <row r="78" spans="1:60" hidden="1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VLOOKUP(B78,audio_list_stym!$A$3:$BP$18,37,FALSE)</f>
        <v>15</v>
      </c>
      <c r="F78" t="str">
        <f>VLOOKUP(E78,metki!$A$2:$B$9,2,FALSE)</f>
        <v>экспл_новые_с_названием</v>
      </c>
      <c r="G78" t="str">
        <f t="shared" si="29"/>
        <v>экспл</v>
      </c>
      <c r="H78" t="str">
        <f>VLOOKUP(B78,audio_list_stym!$A$3:$AJ$18,5,FALSE)</f>
        <v>Ake</v>
      </c>
      <c r="I78" t="s">
        <v>692</v>
      </c>
      <c r="J78" t="str">
        <f t="shared" si="30"/>
        <v>Ake_5</v>
      </c>
      <c r="L78">
        <f>VLOOKUP(J78,total_visual_stym!$A$2:$D$129,2,FALSE)</f>
        <v>2077</v>
      </c>
      <c r="M78" t="str">
        <f>VLOOKUP(J78,total_visual_stym!$A$2:$D$129,3,FALSE)</f>
        <v>pics\\Ake_5.jpg</v>
      </c>
      <c r="N78">
        <f>VLOOKUP(J78,total_visual_stym!$A$1:$D$129,4,FALSE)</f>
        <v>209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109</v>
      </c>
      <c r="Z78" t="str">
        <f>IF(G78="экспл",VLOOKUP(J78,quest_экспл!$A$1:$N$129,12,FALSE),IF(G78="импл_",0,0))</f>
        <v>sound\\Fioletoviy_li_on.wav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2220</v>
      </c>
      <c r="AD78" t="str">
        <f t="shared" ca="1" si="33"/>
        <v>pics\\dis16.jpg</v>
      </c>
      <c r="AE78" s="22" t="str">
        <f t="array" aca="1" ref="AE78" ca="1">IF(G78="экспл",INDEX(total_visual_stym!$C$146:$C$209,(RANK(total_visual_stym!E158,total_visual_stym!$E$146:$E$209))),0)</f>
        <v>pics\\dis16.jpg</v>
      </c>
      <c r="AF78" s="22" t="str">
        <f t="shared" si="34"/>
        <v/>
      </c>
      <c r="AI78" t="s">
        <v>80</v>
      </c>
      <c r="AO78">
        <f t="shared" ca="1" si="35"/>
        <v>0.20608212421207883</v>
      </c>
      <c r="AP78" t="str">
        <f t="shared" ca="1" si="36"/>
        <v>pics\\Redis_3.jpg</v>
      </c>
      <c r="AS78" t="str">
        <f t="shared" si="37"/>
        <v/>
      </c>
      <c r="AT78">
        <f t="shared" ca="1" si="31"/>
        <v>0.75033124982590715</v>
      </c>
      <c r="AU78" t="s">
        <v>697</v>
      </c>
      <c r="AV78" t="str">
        <f t="shared" ca="1" si="32"/>
        <v>sound\\Noviy_plod.wav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_Синий_ли_он?</v>
      </c>
      <c r="BA78" t="e">
        <f>VLOOKUP(Q78,audio_list_stym!$B$2:$BQ$299,68,FALSE)</f>
        <v>#N/A</v>
      </c>
      <c r="BB78" t="str">
        <f t="shared" si="38"/>
        <v>На_картинке_БАРОХ._Синий_ли_он?</v>
      </c>
      <c r="BD78" cm="1">
        <f t="array" aca="1" ref="BD78" ca="1">INDEX($L$74:$L$81,(RANK(AT6,$AT$2:$AT$9)))</f>
        <v>2079</v>
      </c>
    </row>
    <row r="79" spans="1:60" hidden="1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VLOOKUP(B79,audio_list_stym!$A$3:$BP$18,37,FALSE)</f>
        <v>15</v>
      </c>
      <c r="F79" t="str">
        <f>VLOOKUP(E79,metki!$A$2:$B$9,2,FALSE)</f>
        <v>экспл_новые_с_названием</v>
      </c>
      <c r="G79" t="str">
        <f t="shared" si="29"/>
        <v>экспл</v>
      </c>
      <c r="H79" t="str">
        <f>VLOOKUP(B79,audio_list_stym!$A$3:$AJ$18,5,FALSE)</f>
        <v>Ake</v>
      </c>
      <c r="I79" t="s">
        <v>693</v>
      </c>
      <c r="J79" t="str">
        <f t="shared" si="30"/>
        <v>Ake_6</v>
      </c>
      <c r="L79">
        <f>VLOOKUP(J79,total_visual_stym!$A$2:$D$129,2,FALSE)</f>
        <v>2078</v>
      </c>
      <c r="M79" t="str">
        <f>VLOOKUP(J79,total_visual_stym!$A$2:$D$129,3,FALSE)</f>
        <v>pics\\Ake_6.jpg</v>
      </c>
      <c r="N79">
        <f>VLOOKUP(J79,total_visual_stym!$A$1:$D$129,4,FALSE)</f>
        <v>209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110</v>
      </c>
      <c r="Z79" t="str">
        <f>IF(G79="экспл",VLOOKUP(J79,quest_экспл!$A$1:$N$129,12,FALSE),IF(G79="импл_",0,0))</f>
        <v>sound\\On_s_dolkami.wav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2195</v>
      </c>
      <c r="AD79" t="str">
        <f t="shared" ca="1" si="33"/>
        <v>pics\\dis41.jpg</v>
      </c>
      <c r="AE79" s="22" t="str">
        <f t="array" aca="1" ref="AE79" ca="1">IF(G79="экспл",INDEX(total_visual_stym!$C$146:$C$209,(RANK(total_visual_stym!E159,total_visual_stym!$E$146:$E$209))),0)</f>
        <v>pics\\dis41.jpg</v>
      </c>
      <c r="AF79" s="22" t="str">
        <f t="shared" si="34"/>
        <v/>
      </c>
      <c r="AI79" t="s">
        <v>81</v>
      </c>
      <c r="AO79">
        <f t="shared" ca="1" si="35"/>
        <v>0.45243489589872321</v>
      </c>
      <c r="AP79" t="str">
        <f t="shared" ca="1" si="36"/>
        <v>pics\\Limon_1.jpg</v>
      </c>
      <c r="AS79" t="str">
        <f t="shared" si="37"/>
        <v/>
      </c>
      <c r="AT79">
        <f t="shared" ca="1" si="31"/>
        <v>0.58790396230037578</v>
      </c>
      <c r="AU79" t="s">
        <v>697</v>
      </c>
      <c r="AV79" t="str">
        <f t="shared" ca="1" si="32"/>
        <v>sound\\Noviy_plod.wav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_Он_с_дольками?</v>
      </c>
      <c r="BA79" t="e">
        <f>VLOOKUP(Q79,audio_list_stym!$B$2:$BQ$299,68,FALSE)</f>
        <v>#N/A</v>
      </c>
      <c r="BB79" t="str">
        <f t="shared" si="38"/>
        <v>На_мониторе_БАРОХ._Он_с_дольками?</v>
      </c>
      <c r="BD79" cm="1">
        <f t="array" aca="1" ref="BD79" ca="1">INDEX($L$74:$L$81,(RANK(AT7,$AT$2:$AT$9)))</f>
        <v>2073</v>
      </c>
    </row>
    <row r="80" spans="1:60" hidden="1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VLOOKUP(B80,audio_list_stym!$A$3:$BP$18,37,FALSE)</f>
        <v>15</v>
      </c>
      <c r="F80" t="str">
        <f>VLOOKUP(E80,metki!$A$2:$B$9,2,FALSE)</f>
        <v>экспл_новые_с_названием</v>
      </c>
      <c r="G80" t="str">
        <f t="shared" si="29"/>
        <v>экспл</v>
      </c>
      <c r="H80" t="str">
        <f>VLOOKUP(B80,audio_list_stym!$A$3:$AJ$18,5,FALSE)</f>
        <v>Ake</v>
      </c>
      <c r="I80" t="s">
        <v>694</v>
      </c>
      <c r="J80" t="str">
        <f t="shared" si="30"/>
        <v>Ake_7</v>
      </c>
      <c r="L80">
        <f>VLOOKUP(J80,total_visual_stym!$A$2:$D$129,2,FALSE)</f>
        <v>2079</v>
      </c>
      <c r="M80" t="str">
        <f>VLOOKUP(J80,total_visual_stym!$A$2:$D$129,3,FALSE)</f>
        <v>pics\\Ake_7.jpg</v>
      </c>
      <c r="N80">
        <f>VLOOKUP(J80,total_visual_stym!$A$1:$D$129,4,FALSE)</f>
        <v>209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111</v>
      </c>
      <c r="Z80" t="str">
        <f>IF(G80="экспл",VLOOKUP(J80,quest_экспл!$A$1:$N$129,12,FALSE),IF(G80="импл_",0,0))</f>
        <v>sound\\On_visushenniy.wav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2226</v>
      </c>
      <c r="AD80" t="str">
        <f t="shared" ca="1" si="33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34"/>
        <v/>
      </c>
      <c r="AI80" t="s">
        <v>82</v>
      </c>
      <c r="AO80">
        <f t="shared" ca="1" si="35"/>
        <v>0.72584504011953732</v>
      </c>
      <c r="AP80" t="str">
        <f t="shared" ca="1" si="36"/>
        <v>pics\\Goroh_2.jpg</v>
      </c>
      <c r="AS80" t="str">
        <f t="shared" si="37"/>
        <v/>
      </c>
      <c r="AT80">
        <f t="shared" ca="1" si="31"/>
        <v>0.32762635403914919</v>
      </c>
      <c r="AU80" t="s">
        <v>697</v>
      </c>
      <c r="AV80" t="str">
        <f t="shared" ca="1" si="32"/>
        <v>sound\\Redkiy_plod.wav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_Он_высушенный?</v>
      </c>
      <c r="BA80" t="e">
        <f>VLOOKUP(Q80,audio_list_stym!$B$2:$BQ$299,68,FALSE)</f>
        <v>#N/A</v>
      </c>
      <c r="BB80" t="str">
        <f t="shared" si="38"/>
        <v>Перед_Вами_БАРОХ._Он_высушенный?</v>
      </c>
      <c r="BD80" cm="1">
        <f t="array" aca="1" ref="BD80" ca="1">INDEX($L$74:$L$81,(RANK(AT8,$AT$2:$AT$9)))</f>
        <v>2078</v>
      </c>
    </row>
    <row r="81" spans="1:60" hidden="1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VLOOKUP(B81,audio_list_stym!$A$3:$BP$18,37,FALSE)</f>
        <v>15</v>
      </c>
      <c r="F81" t="str">
        <f>VLOOKUP(E81,metki!$A$2:$B$9,2,FALSE)</f>
        <v>экспл_новые_с_названием</v>
      </c>
      <c r="G81" t="str">
        <f t="shared" si="29"/>
        <v>экспл</v>
      </c>
      <c r="H81" t="str">
        <f>VLOOKUP(B81,audio_list_stym!$A$3:$AJ$18,5,FALSE)</f>
        <v>Ake</v>
      </c>
      <c r="I81" t="s">
        <v>695</v>
      </c>
      <c r="J81" t="str">
        <f t="shared" si="30"/>
        <v>Ake_8</v>
      </c>
      <c r="L81">
        <f>VLOOKUP(J81,total_visual_stym!$A$2:$D$129,2,FALSE)</f>
        <v>2080</v>
      </c>
      <c r="M81" t="str">
        <f>VLOOKUP(J81,total_visual_stym!$A$2:$D$129,3,FALSE)</f>
        <v>pics\\Ake_8.jpg</v>
      </c>
      <c r="N81">
        <f>VLOOKUP(J81,total_visual_stym!$A$1:$D$129,4,FALSE)</f>
        <v>209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112</v>
      </c>
      <c r="Z81" t="str">
        <f>IF(G81="экспл",VLOOKUP(J81,quest_экспл!$A$1:$N$129,12,FALSE),IF(G81="импл_",0,0))</f>
        <v>sound\\Myatiy_li_on.wav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2212</v>
      </c>
      <c r="AD81" t="str">
        <f t="shared" ca="1" si="33"/>
        <v>pics\\dis61.jpg</v>
      </c>
      <c r="AE81" s="22" t="str">
        <f t="array" aca="1" ref="AE81" ca="1">IF(G81="экспл",INDEX(total_visual_stym!$C$146:$C$209,(RANK(total_visual_stym!E161,total_visual_stym!$E$146:$E$209))),0)</f>
        <v>pics\\dis61.jpg</v>
      </c>
      <c r="AF81" s="22" t="str">
        <f t="shared" si="34"/>
        <v/>
      </c>
      <c r="AI81" t="s">
        <v>83</v>
      </c>
      <c r="AO81">
        <f t="shared" ca="1" si="35"/>
        <v>0.40337672243031752</v>
      </c>
      <c r="AP81" t="str">
        <f t="shared" ca="1" si="36"/>
        <v>pics\\Limon_6.jpg</v>
      </c>
      <c r="AS81" t="str">
        <f t="shared" si="37"/>
        <v/>
      </c>
      <c r="AT81">
        <f t="shared" ca="1" si="31"/>
        <v>0.51875826462743502</v>
      </c>
      <c r="AU81" t="s">
        <v>697</v>
      </c>
      <c r="AV81" t="str">
        <f t="shared" ca="1" si="32"/>
        <v>sound\\Redkiy_plod.wav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_Мятый_ли_он?</v>
      </c>
      <c r="BA81" t="e">
        <f>VLOOKUP(Q81,audio_list_stym!$B$2:$BQ$299,68,FALSE)</f>
        <v>#N/A</v>
      </c>
      <c r="BB81" t="str">
        <f t="shared" si="38"/>
        <v>Вы_видите_БАРОХ._Мятый_ли_он?</v>
      </c>
      <c r="BD81" cm="1">
        <f t="array" aca="1" ref="BD81" ca="1">INDEX($L$74:$L$81,(RANK(AT9,$AT$2:$AT$9)))</f>
        <v>2074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VLOOKUP(B82,audio_list_stym!$A$3:$BP$18,37,FALSE)</f>
        <v>16</v>
      </c>
      <c r="F82" t="str">
        <f>VLOOKUP(E82,metki!$A$2:$B$9,2,FALSE)</f>
        <v>импл_новые_без_названия</v>
      </c>
      <c r="G82" t="str">
        <f t="shared" si="29"/>
        <v>импл_</v>
      </c>
      <c r="H82" t="str">
        <f>VLOOKUP(B82,audio_list_stym!$A$3:$AJ$18,5,FALSE)</f>
        <v>Finger</v>
      </c>
      <c r="I82" t="s">
        <v>688</v>
      </c>
      <c r="J82" t="str">
        <f t="shared" si="30"/>
        <v>Finger_1</v>
      </c>
      <c r="L82">
        <f>VLOOKUP(J82,total_visual_stym!$A$2:$D$129,2,FALSE)</f>
        <v>2081</v>
      </c>
      <c r="M82" t="str">
        <f>VLOOKUP(J82,total_visual_stym!$A$2:$D$129,3,FALSE)</f>
        <v>pics\\Finger_1.jpg</v>
      </c>
      <c r="N82">
        <f>VLOOKUP(J82,total_visual_stym!$A$1:$D$129,4,FALSE)</f>
        <v>210</v>
      </c>
      <c r="AD82" t="str">
        <f t="shared" ca="1" si="33"/>
        <v>pics\\Banan_4.jpg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4"/>
        <v>pics\\Banan_4.jpg</v>
      </c>
      <c r="AI82" t="s">
        <v>84</v>
      </c>
      <c r="AO82">
        <f t="shared" ca="1" si="35"/>
        <v>0.96730075665410886</v>
      </c>
      <c r="AP82" t="str">
        <f t="shared" ca="1" si="36"/>
        <v>pics\\Banan_4.jpg</v>
      </c>
      <c r="AS82" t="str">
        <f t="shared" ca="1" si="37"/>
        <v>pics\\Banan_4.jpg</v>
      </c>
      <c r="AT82">
        <f t="shared" ca="1" si="31"/>
        <v>0.40531448442577001</v>
      </c>
      <c r="AU82" t="s">
        <v>697</v>
      </c>
      <c r="AV82" t="str">
        <f t="shared" ca="1" si="32"/>
        <v>sound\\Redkiy_plod.wav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e">
        <f>VLOOKUP(Q82,audio_list_stym!$B$2:$BQ$299,68,FALSE)</f>
        <v>#N/A</v>
      </c>
      <c r="BB82" t="e">
        <f t="shared" si="38"/>
        <v>#N/A</v>
      </c>
      <c r="BC82">
        <f>A82</f>
        <v>1211</v>
      </c>
      <c r="BD82" cm="1">
        <f t="array" aca="1" ref="BD82" ca="1">INDEX($L$82:$L$89,(RANK(AT2,$AT$2:$AT$9)))</f>
        <v>2088</v>
      </c>
      <c r="BE82" cm="1">
        <f t="array" aca="1" ref="BE82" ca="1">INDEX(BD66:BD81,(RANK(AT4,$AT$2:$AT$17)))</f>
        <v>2070</v>
      </c>
      <c r="BF82" cm="1">
        <f t="array" aca="1" ref="BF82" ca="1">INDEX(BD90:BD105,(RANK(AT4,$AT$2:$AT$17)))</f>
        <v>2089</v>
      </c>
      <c r="BG82" cm="1">
        <f t="array" aca="1" ref="BG82" ca="1">INDEX(BD106:BD129,(RANK(AT4,$AT$2:$AT$9)))</f>
        <v>2133</v>
      </c>
      <c r="BH82">
        <v>1</v>
      </c>
    </row>
    <row r="83" spans="1:60" hidden="1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VLOOKUP(B83,audio_list_stym!$A$3:$BP$18,37,FALSE)</f>
        <v>16</v>
      </c>
      <c r="F83" t="str">
        <f>VLOOKUP(E83,metki!$A$2:$B$9,2,FALSE)</f>
        <v>импл_новые_без_названия</v>
      </c>
      <c r="G83" t="str">
        <f t="shared" si="29"/>
        <v>импл_</v>
      </c>
      <c r="H83" t="str">
        <f>VLOOKUP(B83,audio_list_stym!$A$3:$AJ$18,5,FALSE)</f>
        <v>Finger</v>
      </c>
      <c r="I83" t="s">
        <v>689</v>
      </c>
      <c r="J83" t="str">
        <f t="shared" si="30"/>
        <v>Finger_2</v>
      </c>
      <c r="L83">
        <f>VLOOKUP(J83,total_visual_stym!$A$2:$D$129,2,FALSE)</f>
        <v>2082</v>
      </c>
      <c r="M83" t="str">
        <f>VLOOKUP(J83,total_visual_stym!$A$2:$D$129,3,FALSE)</f>
        <v>pics\\Finger_2.jpg</v>
      </c>
      <c r="N83">
        <f>VLOOKUP(J83,total_visual_stym!$A$1:$D$129,4,FALSE)</f>
        <v>210</v>
      </c>
      <c r="P83">
        <f>IF(G83="экспл",0,IF(G83="импл_",VLOOKUP(J83,quest_импл!$A$1:$J$129,7,FALSE),0))</f>
        <v>242</v>
      </c>
      <c r="Q83" t="str">
        <f>IF(G83="экспл",0,IF(G83="импл_",VLOOKUP(J83,quest_импл!$A$1:$J$129,8,FALSE),0))</f>
        <v>sound\\Nadloman_li.wav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2049</v>
      </c>
      <c r="AD83" t="str">
        <f t="shared" ca="1" si="33"/>
        <v>pics\\Redis_1.jpg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4"/>
        <v>pics\\Redis_1.jpg</v>
      </c>
      <c r="AI83" t="s">
        <v>85</v>
      </c>
      <c r="AO83">
        <f t="shared" ca="1" si="35"/>
        <v>0.23070726149487886</v>
      </c>
      <c r="AP83" t="str">
        <f t="shared" ca="1" si="36"/>
        <v>pics\\Redis_1.jpg</v>
      </c>
      <c r="AS83" t="str">
        <f t="shared" ca="1" si="37"/>
        <v>pics\\Redis_1.jpg</v>
      </c>
      <c r="AT83">
        <f t="shared" ca="1" si="31"/>
        <v>0.95995827655750898</v>
      </c>
      <c r="AU83" t="s">
        <v>697</v>
      </c>
      <c r="AV83" t="str">
        <f t="shared" ca="1" si="32"/>
        <v>sound\\Noviy_plod.wav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_Надломан_ли_</v>
      </c>
      <c r="BB83" t="str">
        <f t="shared" si="38"/>
        <v>_Надломан_ли_XXXXX?</v>
      </c>
      <c r="BD83" cm="1">
        <f t="array" aca="1" ref="BD83" ca="1">INDEX($L$82:$L$89,(RANK(AT3,$AT$2:$AT$9)))</f>
        <v>2083</v>
      </c>
    </row>
    <row r="84" spans="1:60" hidden="1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VLOOKUP(B84,audio_list_stym!$A$3:$BP$18,37,FALSE)</f>
        <v>16</v>
      </c>
      <c r="F84" t="str">
        <f>VLOOKUP(E84,metki!$A$2:$B$9,2,FALSE)</f>
        <v>импл_новые_без_названия</v>
      </c>
      <c r="G84" t="str">
        <f t="shared" si="29"/>
        <v>импл_</v>
      </c>
      <c r="H84" t="str">
        <f>VLOOKUP(B84,audio_list_stym!$A$3:$AJ$18,5,FALSE)</f>
        <v>Finger</v>
      </c>
      <c r="I84" t="s">
        <v>690</v>
      </c>
      <c r="J84" t="str">
        <f t="shared" si="30"/>
        <v>Finger_3</v>
      </c>
      <c r="L84">
        <f>VLOOKUP(J84,total_visual_stym!$A$2:$D$129,2,FALSE)</f>
        <v>2083</v>
      </c>
      <c r="M84" t="str">
        <f>VLOOKUP(J84,total_visual_stym!$A$2:$D$129,3,FALSE)</f>
        <v>pics\\Finger_3.jpg</v>
      </c>
      <c r="N84">
        <f>VLOOKUP(J84,total_visual_stym!$A$1:$D$129,4,FALSE)</f>
        <v>210</v>
      </c>
      <c r="P84">
        <f>IF(G84="экспл",0,IF(G84="импл_",VLOOKUP(J84,quest_импл!$A$1:$J$129,7,FALSE),0))</f>
        <v>243</v>
      </c>
      <c r="Q84" t="str">
        <f>IF(G84="экспл",0,IF(G84="импл_",VLOOKUP(J84,quest_импл!$A$1:$J$129,8,FALSE),0))</f>
        <v>sound\\Volnistiy_li.wav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2034</v>
      </c>
      <c r="AD84" t="str">
        <f t="shared" ca="1" si="33"/>
        <v>pics\\Limon_2.jpg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4"/>
        <v>pics\\Limon_2.jpg</v>
      </c>
      <c r="AI84" t="s">
        <v>94</v>
      </c>
      <c r="AO84">
        <f t="shared" ca="1" si="35"/>
        <v>0.45216226218481315</v>
      </c>
      <c r="AP84" t="str">
        <f t="shared" ca="1" si="36"/>
        <v>pics\\Limon_2.jpg</v>
      </c>
      <c r="AS84" t="str">
        <f t="shared" ca="1" si="37"/>
        <v>pics\\Limon_2.jpg</v>
      </c>
      <c r="AT84">
        <f t="shared" ca="1" si="31"/>
        <v>0.21529901677132446</v>
      </c>
      <c r="AU84" t="s">
        <v>697</v>
      </c>
      <c r="AV84" t="str">
        <f t="shared" ca="1" si="32"/>
        <v>sound\\Redkiy_plod.wav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_Волнистый_ли_</v>
      </c>
      <c r="BB84" t="str">
        <f t="shared" si="38"/>
        <v>_Волнистый_ли_XXXXX?</v>
      </c>
      <c r="BD84" cm="1">
        <f t="array" aca="1" ref="BD84" ca="1">INDEX($L$82:$L$89,(RANK(AT4,$AT$2:$AT$9)))</f>
        <v>2084</v>
      </c>
    </row>
    <row r="85" spans="1:60" hidden="1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VLOOKUP(B85,audio_list_stym!$A$3:$BP$18,37,FALSE)</f>
        <v>16</v>
      </c>
      <c r="F85" t="str">
        <f>VLOOKUP(E85,metki!$A$2:$B$9,2,FALSE)</f>
        <v>импл_новые_без_названия</v>
      </c>
      <c r="G85" t="str">
        <f t="shared" si="29"/>
        <v>импл_</v>
      </c>
      <c r="H85" t="str">
        <f>VLOOKUP(B85,audio_list_stym!$A$3:$AJ$18,5,FALSE)</f>
        <v>Finger</v>
      </c>
      <c r="I85" t="s">
        <v>691</v>
      </c>
      <c r="J85" t="str">
        <f t="shared" si="30"/>
        <v>Finger_4</v>
      </c>
      <c r="L85">
        <f>VLOOKUP(J85,total_visual_stym!$A$2:$D$129,2,FALSE)</f>
        <v>2084</v>
      </c>
      <c r="M85" t="str">
        <f>VLOOKUP(J85,total_visual_stym!$A$2:$D$129,3,FALSE)</f>
        <v>pics\\Finger_4.jpg</v>
      </c>
      <c r="N85">
        <f>VLOOKUP(J85,total_visual_stym!$A$1:$D$129,4,FALSE)</f>
        <v>210</v>
      </c>
      <c r="P85">
        <f>IF(G85="экспл",0,IF(G85="импл_",VLOOKUP(J85,quest_импл!$A$1:$J$129,7,FALSE),0))</f>
        <v>244</v>
      </c>
      <c r="Q85" t="str">
        <f>IF(G85="экспл",0,IF(G85="импл_",VLOOKUP(J85,quest_импл!$A$1:$J$129,8,FALSE),0))</f>
        <v>sound\\Buriy_li.wav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2037</v>
      </c>
      <c r="AD85" t="str">
        <f t="shared" ca="1" si="33"/>
        <v>pics\\Limon_5.jpg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4"/>
        <v>pics\\Limon_5.jpg</v>
      </c>
      <c r="AI85" t="s">
        <v>95</v>
      </c>
      <c r="AO85">
        <f t="shared" ca="1" si="35"/>
        <v>0.42499875298792722</v>
      </c>
      <c r="AP85" t="str">
        <f t="shared" ca="1" si="36"/>
        <v>pics\\Limon_5.jpg</v>
      </c>
      <c r="AS85" t="str">
        <f t="shared" ca="1" si="37"/>
        <v>pics\\Limon_5.jpg</v>
      </c>
      <c r="AT85">
        <f t="shared" ca="1" si="31"/>
        <v>6.4627558585628186E-2</v>
      </c>
      <c r="AU85" t="s">
        <v>697</v>
      </c>
      <c r="AV85" t="str">
        <f t="shared" ca="1" si="32"/>
        <v>sound\\Redkiy_plod.wav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_Бурый_ли_</v>
      </c>
      <c r="BB85" t="str">
        <f t="shared" si="38"/>
        <v>_Бурый_ли_XXXXX?</v>
      </c>
      <c r="BD85" cm="1">
        <f t="array" aca="1" ref="BD85" ca="1">INDEX($L$82:$L$89,(RANK(AT5,$AT$2:$AT$9)))</f>
        <v>2085</v>
      </c>
    </row>
    <row r="86" spans="1:60" hidden="1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VLOOKUP(B86,audio_list_stym!$A$3:$BP$18,37,FALSE)</f>
        <v>16</v>
      </c>
      <c r="F86" t="str">
        <f>VLOOKUP(E86,metki!$A$2:$B$9,2,FALSE)</f>
        <v>импл_новые_без_названия</v>
      </c>
      <c r="G86" t="str">
        <f t="shared" si="29"/>
        <v>импл_</v>
      </c>
      <c r="H86" t="str">
        <f>VLOOKUP(B86,audio_list_stym!$A$3:$AJ$18,5,FALSE)</f>
        <v>Finger</v>
      </c>
      <c r="I86" t="s">
        <v>692</v>
      </c>
      <c r="J86" t="str">
        <f t="shared" si="30"/>
        <v>Finger_5</v>
      </c>
      <c r="L86">
        <f>VLOOKUP(J86,total_visual_stym!$A$2:$D$129,2,FALSE)</f>
        <v>2085</v>
      </c>
      <c r="M86" t="str">
        <f>VLOOKUP(J86,total_visual_stym!$A$2:$D$129,3,FALSE)</f>
        <v>pics\\Finger_5.jpg</v>
      </c>
      <c r="N86">
        <f>VLOOKUP(J86,total_visual_stym!$A$1:$D$129,4,FALSE)</f>
        <v>210</v>
      </c>
      <c r="P86">
        <f>IF(G86="экспл",0,IF(G86="импл_",VLOOKUP(J86,quest_импл!$A$1:$J$129,7,FALSE),0))</f>
        <v>245</v>
      </c>
      <c r="Q86" t="str">
        <f>IF(G86="экспл",0,IF(G86="импл_",VLOOKUP(J86,quest_импл!$A$1:$J$129,8,FALSE),0))</f>
        <v>sound\\Vizhatiy_li.wav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2013</v>
      </c>
      <c r="AD86" t="str">
        <f t="shared" ca="1" si="33"/>
        <v>pics\\Finik_5.jpg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4"/>
        <v>pics\\Finik_5.jpg</v>
      </c>
      <c r="AI86" t="s">
        <v>96</v>
      </c>
      <c r="AO86">
        <f t="shared" ca="1" si="35"/>
        <v>0.89134544573406493</v>
      </c>
      <c r="AP86" t="str">
        <f t="shared" ca="1" si="36"/>
        <v>pics\\Finik_5.jpg</v>
      </c>
      <c r="AS86" t="str">
        <f t="shared" ca="1" si="37"/>
        <v>pics\\Finik_5.jpg</v>
      </c>
      <c r="AT86">
        <f t="shared" ca="1" si="31"/>
        <v>0.96659729119044857</v>
      </c>
      <c r="AU86" t="s">
        <v>697</v>
      </c>
      <c r="AV86" t="str">
        <f t="shared" ca="1" si="32"/>
        <v>sound\\Noviy_plod.wav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_Выжатый_ли_</v>
      </c>
      <c r="BB86" t="str">
        <f t="shared" si="38"/>
        <v>_Выжатый_ли_XXXXX?</v>
      </c>
      <c r="BD86" cm="1">
        <f t="array" aca="1" ref="BD86" ca="1">INDEX($L$82:$L$89,(RANK(AT6,$AT$2:$AT$9)))</f>
        <v>2087</v>
      </c>
    </row>
    <row r="87" spans="1:60" hidden="1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VLOOKUP(B87,audio_list_stym!$A$3:$BP$18,37,FALSE)</f>
        <v>16</v>
      </c>
      <c r="F87" t="str">
        <f>VLOOKUP(E87,metki!$A$2:$B$9,2,FALSE)</f>
        <v>импл_новые_без_названия</v>
      </c>
      <c r="G87" t="str">
        <f t="shared" si="29"/>
        <v>импл_</v>
      </c>
      <c r="H87" t="str">
        <f>VLOOKUP(B87,audio_list_stym!$A$3:$AJ$18,5,FALSE)</f>
        <v>Finger</v>
      </c>
      <c r="I87" t="s">
        <v>693</v>
      </c>
      <c r="J87" t="str">
        <f t="shared" si="30"/>
        <v>Finger_6</v>
      </c>
      <c r="L87">
        <f>VLOOKUP(J87,total_visual_stym!$A$2:$D$129,2,FALSE)</f>
        <v>2086</v>
      </c>
      <c r="M87" t="str">
        <f>VLOOKUP(J87,total_visual_stym!$A$2:$D$129,3,FALSE)</f>
        <v>pics\\Finger_6.jpg</v>
      </c>
      <c r="N87">
        <f>VLOOKUP(J87,total_visual_stym!$A$1:$D$129,4,FALSE)</f>
        <v>210</v>
      </c>
      <c r="P87">
        <f>IF(G87="экспл",0,IF(G87="импл_",VLOOKUP(J87,quest_импл!$A$1:$J$129,7,FALSE),0))</f>
        <v>246</v>
      </c>
      <c r="Q87" t="str">
        <f>IF(G87="экспл",0,IF(G87="импл_",VLOOKUP(J87,quest_импл!$A$1:$J$129,8,FALSE),0))</f>
        <v>sound\\Obemniy_li.wav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2030</v>
      </c>
      <c r="AD87" t="str">
        <f t="shared" ca="1" si="33"/>
        <v>pics\\Kokos_6.jpg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4"/>
        <v>pics\\Kokos_6.jpg</v>
      </c>
      <c r="AI87" t="s">
        <v>97</v>
      </c>
      <c r="AO87">
        <f t="shared" ca="1" si="35"/>
        <v>0.47846705208447671</v>
      </c>
      <c r="AP87" t="str">
        <f t="shared" ca="1" si="36"/>
        <v>pics\\Kokos_6.jpg</v>
      </c>
      <c r="AS87" t="str">
        <f t="shared" ca="1" si="37"/>
        <v>pics\\Kokos_6.jpg</v>
      </c>
      <c r="AT87">
        <f t="shared" ca="1" si="31"/>
        <v>0.14335393090102011</v>
      </c>
      <c r="AU87" t="s">
        <v>697</v>
      </c>
      <c r="AV87" t="str">
        <f t="shared" ca="1" si="32"/>
        <v>sound\\Redkiy_plod.wav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_Объемный_ли_</v>
      </c>
      <c r="BB87" t="str">
        <f t="shared" si="38"/>
        <v>_Объемный_ли_XXXXX?</v>
      </c>
      <c r="BD87" cm="1">
        <f t="array" aca="1" ref="BD87" ca="1">INDEX($L$82:$L$89,(RANK(AT7,$AT$2:$AT$9)))</f>
        <v>2081</v>
      </c>
    </row>
    <row r="88" spans="1:60" hidden="1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VLOOKUP(B88,audio_list_stym!$A$3:$BP$18,37,FALSE)</f>
        <v>16</v>
      </c>
      <c r="F88" t="str">
        <f>VLOOKUP(E88,metki!$A$2:$B$9,2,FALSE)</f>
        <v>импл_новые_без_названия</v>
      </c>
      <c r="G88" t="str">
        <f t="shared" si="29"/>
        <v>импл_</v>
      </c>
      <c r="H88" t="str">
        <f>VLOOKUP(B88,audio_list_stym!$A$3:$AJ$18,5,FALSE)</f>
        <v>Finger</v>
      </c>
      <c r="I88" t="s">
        <v>694</v>
      </c>
      <c r="J88" t="str">
        <f t="shared" si="30"/>
        <v>Finger_7</v>
      </c>
      <c r="L88">
        <f>VLOOKUP(J88,total_visual_stym!$A$2:$D$129,2,FALSE)</f>
        <v>2087</v>
      </c>
      <c r="M88" t="str">
        <f>VLOOKUP(J88,total_visual_stym!$A$2:$D$129,3,FALSE)</f>
        <v>pics\\Finger_7.jpg</v>
      </c>
      <c r="N88">
        <f>VLOOKUP(J88,total_visual_stym!$A$1:$D$129,4,FALSE)</f>
        <v>210</v>
      </c>
      <c r="P88">
        <f>IF(G88="экспл",0,IF(G88="импл_",VLOOKUP(J88,quest_импл!$A$1:$J$129,7,FALSE),0))</f>
        <v>247</v>
      </c>
      <c r="Q88" t="str">
        <f>IF(G88="экспл",0,IF(G88="импл_",VLOOKUP(J88,quest_импл!$A$1:$J$129,8,FALSE),0))</f>
        <v>sound\\Pustoy_li.wav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2031</v>
      </c>
      <c r="AD88" t="str">
        <f t="shared" ca="1" si="33"/>
        <v>pics\\Kokos_7.jpg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4"/>
        <v>pics\\Kokos_7.jpg</v>
      </c>
      <c r="AI88" t="s">
        <v>98</v>
      </c>
      <c r="AO88">
        <f t="shared" ca="1" si="35"/>
        <v>0.45459907635942587</v>
      </c>
      <c r="AP88" t="str">
        <f t="shared" ca="1" si="36"/>
        <v>pics\\Kokos_7.jpg</v>
      </c>
      <c r="AS88" t="str">
        <f t="shared" ca="1" si="37"/>
        <v>pics\\Kokos_7.jpg</v>
      </c>
      <c r="AT88">
        <f t="shared" ca="1" si="31"/>
        <v>0.28704305440911659</v>
      </c>
      <c r="AU88" t="s">
        <v>697</v>
      </c>
      <c r="AV88" t="str">
        <f t="shared" ca="1" si="32"/>
        <v>sound\\Redkiy_plod.wav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_Пустой_ли_</v>
      </c>
      <c r="BB88" t="str">
        <f t="shared" si="38"/>
        <v>_Пустой_ли_XXXXX?</v>
      </c>
      <c r="BD88" cm="1">
        <f t="array" aca="1" ref="BD88" ca="1">INDEX($L$82:$L$89,(RANK(AT8,$AT$2:$AT$9)))</f>
        <v>2086</v>
      </c>
    </row>
    <row r="89" spans="1:60" hidden="1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VLOOKUP(B89,audio_list_stym!$A$3:$BP$18,37,FALSE)</f>
        <v>16</v>
      </c>
      <c r="F89" t="str">
        <f>VLOOKUP(E89,metki!$A$2:$B$9,2,FALSE)</f>
        <v>импл_новые_без_названия</v>
      </c>
      <c r="G89" t="str">
        <f t="shared" si="29"/>
        <v>импл_</v>
      </c>
      <c r="H89" t="str">
        <f>VLOOKUP(B89,audio_list_stym!$A$3:$AJ$18,5,FALSE)</f>
        <v>Finger</v>
      </c>
      <c r="I89" t="s">
        <v>695</v>
      </c>
      <c r="J89" t="str">
        <f t="shared" si="30"/>
        <v>Finger_8</v>
      </c>
      <c r="L89">
        <f>VLOOKUP(J89,total_visual_stym!$A$2:$D$129,2,FALSE)</f>
        <v>2088</v>
      </c>
      <c r="M89" t="str">
        <f>VLOOKUP(J89,total_visual_stym!$A$2:$D$129,3,FALSE)</f>
        <v>pics\\Finger_8.jpg</v>
      </c>
      <c r="N89">
        <f>VLOOKUP(J89,total_visual_stym!$A$1:$D$129,4,FALSE)</f>
        <v>210</v>
      </c>
      <c r="P89">
        <f>IF(G89="экспл",0,IF(G89="импл_",VLOOKUP(J89,quest_импл!$A$1:$J$129,7,FALSE),0))</f>
        <v>248</v>
      </c>
      <c r="Q89" t="str">
        <f>IF(G89="экспл",0,IF(G89="импл_",VLOOKUP(J89,quest_импл!$A$1:$J$129,8,FALSE),0))</f>
        <v>sound\\Beliy_li.wav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2045</v>
      </c>
      <c r="AD89" t="str">
        <f t="shared" ca="1" si="33"/>
        <v>pics\\Peper_5.jpg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4"/>
        <v>pics\\Peper_5.jpg</v>
      </c>
      <c r="AI89" t="s">
        <v>99</v>
      </c>
      <c r="AO89">
        <f t="shared" ca="1" si="35"/>
        <v>0.33813956878299412</v>
      </c>
      <c r="AP89" t="str">
        <f t="shared" ca="1" si="36"/>
        <v>pics\\Peper_5.jpg</v>
      </c>
      <c r="AS89" t="str">
        <f t="shared" ca="1" si="37"/>
        <v>pics\\Peper_5.jpg</v>
      </c>
      <c r="AT89">
        <f t="shared" ca="1" si="31"/>
        <v>0.59989978482960682</v>
      </c>
      <c r="AU89" t="s">
        <v>697</v>
      </c>
      <c r="AV89" t="str">
        <f t="shared" ca="1" si="32"/>
        <v>sound\\Noviy_plod.wav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_Белый_ли_</v>
      </c>
      <c r="BB89" t="str">
        <f t="shared" si="38"/>
        <v>_Белый_ли_XXXXX?</v>
      </c>
      <c r="BD89" cm="1">
        <f t="array" aca="1" ref="BD89" ca="1">INDEX($L$82:$L$89,(RANK(AT9,$AT$2:$AT$9)))</f>
        <v>2082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VLOOKUP(B90,audio_list_stym!$A$3:$BP$18,37,FALSE)</f>
        <v>17</v>
      </c>
      <c r="F90" t="str">
        <f>VLOOKUP(E90,metki!$A$2:$B$9,2,FALSE)</f>
        <v>экспл_новые_без_названия</v>
      </c>
      <c r="G90" t="str">
        <f t="shared" si="29"/>
        <v>экспл</v>
      </c>
      <c r="H90" t="str">
        <f>VLOOKUP(B90,audio_list_stym!$A$3:$AJ$18,5,FALSE)</f>
        <v>Gac</v>
      </c>
      <c r="I90" t="s">
        <v>688</v>
      </c>
      <c r="J90" t="str">
        <f t="shared" si="30"/>
        <v>Gac_1</v>
      </c>
      <c r="L90">
        <f>VLOOKUP(J90,total_visual_stym!$A$2:$D$129,2,FALSE)</f>
        <v>2089</v>
      </c>
      <c r="M90" t="str">
        <f>VLOOKUP(J90,total_visual_stym!$A$2:$D$129,3,FALSE)</f>
        <v>pics\\Gac_1.jpg</v>
      </c>
      <c r="N90">
        <f>VLOOKUP(J90,total_visual_stym!$A$1:$D$129,4,FALSE)</f>
        <v>211</v>
      </c>
      <c r="AD90" t="str">
        <f t="shared" ca="1" si="33"/>
        <v>pics\\dis9.jpg</v>
      </c>
      <c r="AE90" s="22" t="str">
        <f t="array" aca="1" ref="AE90" ca="1">IF(G90="экспл",INDEX(total_visual_stym!$C$146:$C$209,(RANK(total_visual_stym!E170,total_visual_stym!$E$146:$E$209))),0)</f>
        <v>pics\\dis9.jpg</v>
      </c>
      <c r="AF90" s="22" t="str">
        <f t="shared" si="34"/>
        <v/>
      </c>
      <c r="AI90" t="s">
        <v>100</v>
      </c>
      <c r="AO90">
        <f t="shared" ca="1" si="35"/>
        <v>0.18701709404486666</v>
      </c>
      <c r="AP90" t="str">
        <f t="shared" ca="1" si="36"/>
        <v>pics\\Redis_6.jpg</v>
      </c>
      <c r="AS90" t="str">
        <f t="shared" si="37"/>
        <v/>
      </c>
      <c r="AT90">
        <f t="shared" ca="1" si="31"/>
        <v>0.9943708533219513</v>
      </c>
      <c r="AU90" t="s">
        <v>697</v>
      </c>
      <c r="AV90" t="str">
        <f t="shared" ca="1" si="32"/>
        <v>sound\\Noviy_plod.wav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e">
        <f>VLOOKUP(Q90,audio_list_stym!$B$2:$BQ$299,68,FALSE)</f>
        <v>#N/A</v>
      </c>
      <c r="BB90" t="e">
        <f t="shared" si="38"/>
        <v>#N/A</v>
      </c>
      <c r="BC90">
        <f>A90</f>
        <v>1212</v>
      </c>
      <c r="BD90" cm="1">
        <f t="array" aca="1" ref="BD90" ca="1">INDEX($L$90:$L$97,(RANK(AT2,$AT$2:$AT$9)))</f>
        <v>2096</v>
      </c>
      <c r="BE90" cm="1">
        <f t="array" aca="1" ref="BE90" ca="1">INDEX(BD66:BD81,(RANK(AT5,$AT$2:$AT$17)))</f>
        <v>2073</v>
      </c>
      <c r="BF90" cm="1">
        <f t="array" aca="1" ref="BF90" ca="1">INDEX(BD98:BD113,(RANK(AT5,$AT$2:$AT$17)))</f>
        <v>2114</v>
      </c>
      <c r="BG90" cm="1">
        <f t="array" aca="1" ref="BG90" ca="1">INDEX(BD114:BD129,(RANK(AT5,$AT$2:$AT$9)))</f>
        <v>2143</v>
      </c>
      <c r="BH90">
        <v>1</v>
      </c>
    </row>
    <row r="91" spans="1:60" hidden="1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VLOOKUP(B91,audio_list_stym!$A$3:$BP$18,37,FALSE)</f>
        <v>17</v>
      </c>
      <c r="F91" t="str">
        <f>VLOOKUP(E91,metki!$A$2:$B$9,2,FALSE)</f>
        <v>экспл_новые_без_названия</v>
      </c>
      <c r="G91" t="str">
        <f t="shared" si="29"/>
        <v>экспл</v>
      </c>
      <c r="H91" t="str">
        <f>VLOOKUP(B91,audio_list_stym!$A$3:$AJ$18,5,FALSE)</f>
        <v>Gac</v>
      </c>
      <c r="I91" t="s">
        <v>689</v>
      </c>
      <c r="J91" t="str">
        <f t="shared" si="30"/>
        <v>Gac_2</v>
      </c>
      <c r="L91">
        <f>VLOOKUP(J91,total_visual_stym!$A$2:$D$129,2,FALSE)</f>
        <v>2090</v>
      </c>
      <c r="M91" t="str">
        <f>VLOOKUP(J91,total_visual_stym!$A$2:$D$129,3,FALSE)</f>
        <v>pics\\Gac_2.jpg</v>
      </c>
      <c r="N91">
        <f>VLOOKUP(J91,total_visual_stym!$A$1:$D$129,4,FALSE)</f>
        <v>211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122</v>
      </c>
      <c r="Z91" t="str">
        <f>IF(G91="экспл",VLOOKUP(J91,quest_экспл!$A$1:$N$129,12,FALSE),IF(G91="импл_",0,0))</f>
        <v>sound\\On_farshirovanniy.wav</v>
      </c>
      <c r="AA91" t="str">
        <f>IF(G91="экспл",VLOOKUP(J91,quest_экспл!$A$1:$N$129,14,FALSE),IF(G91="импл_",0,0))</f>
        <v>нет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2175</v>
      </c>
      <c r="AD91" t="str">
        <f t="shared" ca="1" si="33"/>
        <v>pics\\dis5.jpg</v>
      </c>
      <c r="AE91" s="22" t="str">
        <f t="array" aca="1" ref="AE91" ca="1">IF(G91="экспл",INDEX(total_visual_stym!$C$146:$C$209,(RANK(total_visual_stym!E171,total_visual_stym!$E$146:$E$209))),0)</f>
        <v>pics\\dis5.jpg</v>
      </c>
      <c r="AF91" s="22" t="str">
        <f t="shared" si="34"/>
        <v/>
      </c>
      <c r="AI91" t="s">
        <v>101</v>
      </c>
      <c r="AO91">
        <f t="shared" ca="1" si="35"/>
        <v>0.45169105187828651</v>
      </c>
      <c r="AP91" t="str">
        <f t="shared" ca="1" si="36"/>
        <v>pics\\Limon_3.jpg</v>
      </c>
      <c r="AS91" t="str">
        <f t="shared" si="37"/>
        <v/>
      </c>
      <c r="AT91">
        <f t="shared" ca="1" si="31"/>
        <v>0.7227802416850756</v>
      </c>
      <c r="AU91" t="s">
        <v>697</v>
      </c>
      <c r="AV91" t="str">
        <f t="shared" ca="1" si="32"/>
        <v>sound\\Noviy_plod.wav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_Он_фаршированный?</v>
      </c>
      <c r="BA91" t="e">
        <f>VLOOKUP(Q91,audio_list_stym!$B$2:$BQ$299,68,FALSE)</f>
        <v>#N/A</v>
      </c>
      <c r="BB91" t="str">
        <f t="shared" si="38"/>
        <v>Посмотрите,_вот_XXXXX._Он_фаршированный?</v>
      </c>
      <c r="BD91" cm="1">
        <f t="array" aca="1" ref="BD91" ca="1">INDEX($L$90:$L$97,(RANK(AT3,$AT$2:$AT$9)))</f>
        <v>2091</v>
      </c>
    </row>
    <row r="92" spans="1:60" hidden="1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VLOOKUP(B92,audio_list_stym!$A$3:$BP$18,37,FALSE)</f>
        <v>17</v>
      </c>
      <c r="F92" t="str">
        <f>VLOOKUP(E92,metki!$A$2:$B$9,2,FALSE)</f>
        <v>экспл_новые_без_названия</v>
      </c>
      <c r="G92" t="str">
        <f t="shared" si="29"/>
        <v>экспл</v>
      </c>
      <c r="H92" t="str">
        <f>VLOOKUP(B92,audio_list_stym!$A$3:$AJ$18,5,FALSE)</f>
        <v>Gac</v>
      </c>
      <c r="I92" t="s">
        <v>690</v>
      </c>
      <c r="J92" t="str">
        <f t="shared" si="30"/>
        <v>Gac_3</v>
      </c>
      <c r="L92">
        <f>VLOOKUP(J92,total_visual_stym!$A$2:$D$129,2,FALSE)</f>
        <v>2091</v>
      </c>
      <c r="M92" t="str">
        <f>VLOOKUP(J92,total_visual_stym!$A$2:$D$129,3,FALSE)</f>
        <v>pics\\Gac_3.jpg</v>
      </c>
      <c r="N92">
        <f>VLOOKUP(J92,total_visual_stym!$A$1:$D$129,4,FALSE)</f>
        <v>211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123</v>
      </c>
      <c r="Z92" t="str">
        <f>IF(G92="экспл",VLOOKUP(J92,quest_экспл!$A$1:$N$129,12,FALSE),IF(G92="импл_",0,0))</f>
        <v>sound\\On_razrezanniy.wav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2191</v>
      </c>
      <c r="AD92" t="str">
        <f t="shared" ca="1" si="33"/>
        <v>pics\\dis26.jpg</v>
      </c>
      <c r="AE92" s="22" t="str">
        <f t="array" aca="1" ref="AE92" ca="1">IF(G92="экспл",INDEX(total_visual_stym!$C$146:$C$209,(RANK(total_visual_stym!E172,total_visual_stym!$E$146:$E$209))),0)</f>
        <v>pics\\dis26.jpg</v>
      </c>
      <c r="AF92" s="22" t="str">
        <f t="shared" si="34"/>
        <v/>
      </c>
      <c r="AI92" t="s">
        <v>102</v>
      </c>
      <c r="AO92">
        <f t="shared" ca="1" si="35"/>
        <v>0.51120634430181067</v>
      </c>
      <c r="AP92" t="str">
        <f t="shared" ca="1" si="36"/>
        <v>pics\\Kokos_5.jpg</v>
      </c>
      <c r="AS92" t="str">
        <f t="shared" si="37"/>
        <v/>
      </c>
      <c r="AT92">
        <f t="shared" ca="1" si="31"/>
        <v>0.2164662641688585</v>
      </c>
      <c r="AU92" t="s">
        <v>697</v>
      </c>
      <c r="AV92" t="str">
        <f t="shared" ca="1" si="32"/>
        <v>sound\\Redkiy_plod.wav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_Он_разрезанный?</v>
      </c>
      <c r="BA92" t="e">
        <f>VLOOKUP(Q92,audio_list_stym!$B$2:$BQ$299,68,FALSE)</f>
        <v>#N/A</v>
      </c>
      <c r="BB92" t="str">
        <f t="shared" si="38"/>
        <v>Вот_XXXXX._Он_разрезанный?</v>
      </c>
      <c r="BD92" cm="1">
        <f t="array" aca="1" ref="BD92" ca="1">INDEX($L$90:$L$97,(RANK(AT4,$AT$2:$AT$9)))</f>
        <v>2092</v>
      </c>
    </row>
    <row r="93" spans="1:60" hidden="1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VLOOKUP(B93,audio_list_stym!$A$3:$BP$18,37,FALSE)</f>
        <v>17</v>
      </c>
      <c r="F93" t="str">
        <f>VLOOKUP(E93,metki!$A$2:$B$9,2,FALSE)</f>
        <v>экспл_новые_без_названия</v>
      </c>
      <c r="G93" t="str">
        <f t="shared" si="29"/>
        <v>экспл</v>
      </c>
      <c r="H93" t="str">
        <f>VLOOKUP(B93,audio_list_stym!$A$3:$AJ$18,5,FALSE)</f>
        <v>Gac</v>
      </c>
      <c r="I93" t="s">
        <v>691</v>
      </c>
      <c r="J93" t="str">
        <f t="shared" si="30"/>
        <v>Gac_4</v>
      </c>
      <c r="L93">
        <f>VLOOKUP(J93,total_visual_stym!$A$2:$D$129,2,FALSE)</f>
        <v>2092</v>
      </c>
      <c r="M93" t="str">
        <f>VLOOKUP(J93,total_visual_stym!$A$2:$D$129,3,FALSE)</f>
        <v>pics\\Gac_4.jpg</v>
      </c>
      <c r="N93">
        <f>VLOOKUP(J93,total_visual_stym!$A$1:$D$129,4,FALSE)</f>
        <v>211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124</v>
      </c>
      <c r="Z93" t="str">
        <f>IF(G93="экспл",VLOOKUP(J93,quest_экспл!$A$1:$N$129,12,FALSE),IF(G93="импл_",0,0))</f>
        <v>sound\\On_s_lepestkami.wav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2188</v>
      </c>
      <c r="AD93" t="str">
        <f t="shared" ca="1" si="33"/>
        <v>pics\\dis3.jpg</v>
      </c>
      <c r="AE93" s="22" t="str">
        <f t="array" aca="1" ref="AE93" ca="1">IF(G93="экспл",INDEX(total_visual_stym!$C$146:$C$209,(RANK(total_visual_stym!E173,total_visual_stym!$E$146:$E$209))),0)</f>
        <v>pics\\dis3.jpg</v>
      </c>
      <c r="AF93" s="22" t="str">
        <f t="shared" si="34"/>
        <v/>
      </c>
      <c r="AI93" t="s">
        <v>103</v>
      </c>
      <c r="AO93">
        <f t="shared" ca="1" si="35"/>
        <v>0.36913760725194178</v>
      </c>
      <c r="AP93" t="str">
        <f t="shared" ca="1" si="36"/>
        <v>pics\\Limon_8.jpg</v>
      </c>
      <c r="AS93" t="str">
        <f t="shared" si="37"/>
        <v/>
      </c>
      <c r="AT93">
        <f t="shared" ca="1" si="31"/>
        <v>0.85327411609845472</v>
      </c>
      <c r="AU93" t="s">
        <v>697</v>
      </c>
      <c r="AV93" t="str">
        <f t="shared" ca="1" si="32"/>
        <v>sound\\Noviy_plod.wav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_Он_с_лепестками?</v>
      </c>
      <c r="BA93" t="e">
        <f>VLOOKUP(Q93,audio_list_stym!$B$2:$BQ$299,68,FALSE)</f>
        <v>#N/A</v>
      </c>
      <c r="BB93" t="str">
        <f t="shared" si="38"/>
        <v>Это_XXXXX._Он_с_лепестками?</v>
      </c>
      <c r="BD93" cm="1">
        <f t="array" aca="1" ref="BD93" ca="1">INDEX($L$90:$L$97,(RANK(AT5,$AT$2:$AT$9)))</f>
        <v>2093</v>
      </c>
    </row>
    <row r="94" spans="1:60" hidden="1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VLOOKUP(B94,audio_list_stym!$A$3:$BP$18,37,FALSE)</f>
        <v>17</v>
      </c>
      <c r="F94" t="str">
        <f>VLOOKUP(E94,metki!$A$2:$B$9,2,FALSE)</f>
        <v>экспл_новые_без_названия</v>
      </c>
      <c r="G94" t="str">
        <f t="shared" si="29"/>
        <v>экспл</v>
      </c>
      <c r="H94" t="str">
        <f>VLOOKUP(B94,audio_list_stym!$A$3:$AJ$18,5,FALSE)</f>
        <v>Gac</v>
      </c>
      <c r="I94" t="s">
        <v>692</v>
      </c>
      <c r="J94" t="str">
        <f t="shared" si="30"/>
        <v>Gac_5</v>
      </c>
      <c r="L94">
        <f>VLOOKUP(J94,total_visual_stym!$A$2:$D$129,2,FALSE)</f>
        <v>2093</v>
      </c>
      <c r="M94" t="str">
        <f>VLOOKUP(J94,total_visual_stym!$A$2:$D$129,3,FALSE)</f>
        <v>pics\\Gac_5.jpg</v>
      </c>
      <c r="N94">
        <f>VLOOKUP(J94,total_visual_stym!$A$1:$D$129,4,FALSE)</f>
        <v>211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125</v>
      </c>
      <c r="Z94" t="str">
        <f>IF(G94="экспл",VLOOKUP(J94,quest_экспл!$A$1:$N$129,12,FALSE),IF(G94="импл_",0,0))</f>
        <v>sound\\Kolyuchiy_li_on.wav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2194</v>
      </c>
      <c r="AD94" t="str">
        <f t="shared" ca="1" si="33"/>
        <v>pics\\dis55.jpg</v>
      </c>
      <c r="AE94" s="22" t="str">
        <f t="array" aca="1" ref="AE94" ca="1">IF(G94="экспл",INDEX(total_visual_stym!$C$146:$C$209,(RANK(total_visual_stym!E174,total_visual_stym!$E$146:$E$209))),0)</f>
        <v>pics\\dis55.jpg</v>
      </c>
      <c r="AF94" s="22" t="str">
        <f t="shared" si="34"/>
        <v/>
      </c>
      <c r="AI94" t="s">
        <v>104</v>
      </c>
      <c r="AO94">
        <f t="shared" ca="1" si="35"/>
        <v>0.57990825020470871</v>
      </c>
      <c r="AP94" t="str">
        <f t="shared" ca="1" si="36"/>
        <v>pics\\Goroh_7.jpg</v>
      </c>
      <c r="AS94" t="str">
        <f t="shared" si="37"/>
        <v/>
      </c>
      <c r="AT94">
        <f t="shared" ca="1" si="31"/>
        <v>0.67397516434184668</v>
      </c>
      <c r="AU94" t="s">
        <v>697</v>
      </c>
      <c r="AV94" t="str">
        <f t="shared" ca="1" si="32"/>
        <v>sound\\Noviy_plod.wav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_Колючий_ли_он?</v>
      </c>
      <c r="BA94" t="e">
        <f>VLOOKUP(Q94,audio_list_stym!$B$2:$BQ$299,68,FALSE)</f>
        <v>#N/A</v>
      </c>
      <c r="BB94" t="str">
        <f t="shared" si="38"/>
        <v>На_картинке_XXXXX._Колючий_ли_он?</v>
      </c>
      <c r="BD94" cm="1">
        <f t="array" aca="1" ref="BD94" ca="1">INDEX($L$90:$L$97,(RANK(AT6,$AT$2:$AT$9)))</f>
        <v>2095</v>
      </c>
    </row>
    <row r="95" spans="1:60" hidden="1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VLOOKUP(B95,audio_list_stym!$A$3:$BP$18,37,FALSE)</f>
        <v>17</v>
      </c>
      <c r="F95" t="str">
        <f>VLOOKUP(E95,metki!$A$2:$B$9,2,FALSE)</f>
        <v>экспл_новые_без_названия</v>
      </c>
      <c r="G95" t="str">
        <f t="shared" si="29"/>
        <v>экспл</v>
      </c>
      <c r="H95" t="str">
        <f>VLOOKUP(B95,audio_list_stym!$A$3:$AJ$18,5,FALSE)</f>
        <v>Gac</v>
      </c>
      <c r="I95" t="s">
        <v>693</v>
      </c>
      <c r="J95" t="str">
        <f t="shared" si="30"/>
        <v>Gac_6</v>
      </c>
      <c r="L95">
        <f>VLOOKUP(J95,total_visual_stym!$A$2:$D$129,2,FALSE)</f>
        <v>2094</v>
      </c>
      <c r="M95" t="str">
        <f>VLOOKUP(J95,total_visual_stym!$A$2:$D$129,3,FALSE)</f>
        <v>pics\\Gac_6.jpg</v>
      </c>
      <c r="N95">
        <f>VLOOKUP(J95,total_visual_stym!$A$1:$D$129,4,FALSE)</f>
        <v>211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126</v>
      </c>
      <c r="Z95" t="str">
        <f>IF(G95="экспл",VLOOKUP(J95,quest_экспл!$A$1:$N$129,12,FALSE),IF(G95="импл_",0,0))</f>
        <v>sound\\Oranzheviy_li_on.wav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2219</v>
      </c>
      <c r="AD95" t="str">
        <f t="shared" ca="1" si="33"/>
        <v>pics\\dis17.jpg</v>
      </c>
      <c r="AE95" s="22" t="str">
        <f t="array" aca="1" ref="AE95" ca="1">IF(G95="экспл",INDEX(total_visual_stym!$C$146:$C$209,(RANK(total_visual_stym!E175,total_visual_stym!$E$146:$E$209))),0)</f>
        <v>pics\\dis17.jpg</v>
      </c>
      <c r="AF95" s="22" t="str">
        <f t="shared" si="34"/>
        <v/>
      </c>
      <c r="AI95" t="s">
        <v>105</v>
      </c>
      <c r="AO95">
        <f t="shared" ca="1" si="35"/>
        <v>0.12112218299011035</v>
      </c>
      <c r="AP95" t="str">
        <f t="shared" ca="1" si="36"/>
        <v>pics\\Redis_8.jpg</v>
      </c>
      <c r="AS95" t="str">
        <f t="shared" si="37"/>
        <v/>
      </c>
      <c r="AT95">
        <f t="shared" ca="1" si="31"/>
        <v>0.30456785439298806</v>
      </c>
      <c r="AU95" t="s">
        <v>697</v>
      </c>
      <c r="AV95" t="str">
        <f t="shared" ca="1" si="32"/>
        <v>sound\\Redkiy_plod.wav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_Оранжевый_ли_он?</v>
      </c>
      <c r="BA95" t="e">
        <f>VLOOKUP(Q95,audio_list_stym!$B$2:$BQ$299,68,FALSE)</f>
        <v>#N/A</v>
      </c>
      <c r="BB95" t="str">
        <f t="shared" si="38"/>
        <v>На_мониторе_XXXXX._Оранжевый_ли_он?</v>
      </c>
      <c r="BD95" cm="1">
        <f t="array" aca="1" ref="BD95" ca="1">INDEX($L$90:$L$97,(RANK(AT7,$AT$2:$AT$9)))</f>
        <v>2089</v>
      </c>
    </row>
    <row r="96" spans="1:60" hidden="1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VLOOKUP(B96,audio_list_stym!$A$3:$BP$18,37,FALSE)</f>
        <v>17</v>
      </c>
      <c r="F96" t="str">
        <f>VLOOKUP(E96,metki!$A$2:$B$9,2,FALSE)</f>
        <v>экспл_новые_без_названия</v>
      </c>
      <c r="G96" t="str">
        <f t="shared" si="29"/>
        <v>экспл</v>
      </c>
      <c r="H96" t="str">
        <f>VLOOKUP(B96,audio_list_stym!$A$3:$AJ$18,5,FALSE)</f>
        <v>Gac</v>
      </c>
      <c r="I96" t="s">
        <v>694</v>
      </c>
      <c r="J96" t="str">
        <f t="shared" si="30"/>
        <v>Gac_7</v>
      </c>
      <c r="L96">
        <f>VLOOKUP(J96,total_visual_stym!$A$2:$D$129,2,FALSE)</f>
        <v>2095</v>
      </c>
      <c r="M96" t="str">
        <f>VLOOKUP(J96,total_visual_stym!$A$2:$D$129,3,FALSE)</f>
        <v>pics\\Gac_7.jpg</v>
      </c>
      <c r="N96">
        <f>VLOOKUP(J96,total_visual_stym!$A$1:$D$129,4,FALSE)</f>
        <v>211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127</v>
      </c>
      <c r="Z96" t="str">
        <f>IF(G96="экспл",VLOOKUP(J96,quest_экспл!$A$1:$N$129,12,FALSE),IF(G96="импл_",0,0))</f>
        <v>sound\\On_zernistiy.wav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2222</v>
      </c>
      <c r="AD96" t="str">
        <f t="shared" ca="1" si="33"/>
        <v>pics\\dis14.jpg</v>
      </c>
      <c r="AE96" s="22" t="str">
        <f t="array" aca="1" ref="AE96" ca="1">IF(G96="экспл",INDEX(total_visual_stym!$C$146:$C$209,(RANK(total_visual_stym!E176,total_visual_stym!$E$146:$E$209))),0)</f>
        <v>pics\\dis14.jpg</v>
      </c>
      <c r="AF96" s="22" t="str">
        <f t="shared" si="34"/>
        <v/>
      </c>
      <c r="AI96" t="s">
        <v>106</v>
      </c>
      <c r="AO96">
        <f t="shared" ca="1" si="35"/>
        <v>0.55660476842239182</v>
      </c>
      <c r="AP96" t="str">
        <f t="shared" ca="1" si="36"/>
        <v>pics\\Kokos_2.jpg</v>
      </c>
      <c r="AS96" t="str">
        <f t="shared" si="37"/>
        <v/>
      </c>
      <c r="AT96">
        <f t="shared" ca="1" si="31"/>
        <v>0.25062957978070544</v>
      </c>
      <c r="AU96" t="s">
        <v>697</v>
      </c>
      <c r="AV96" t="str">
        <f t="shared" ca="1" si="32"/>
        <v>sound\\Redkiy_plod.wav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_Он_зернистый?</v>
      </c>
      <c r="BA96" t="e">
        <f>VLOOKUP(Q96,audio_list_stym!$B$2:$BQ$299,68,FALSE)</f>
        <v>#N/A</v>
      </c>
      <c r="BB96" t="str">
        <f t="shared" si="38"/>
        <v>Перед_Вами_XXXXX._Он_зернистый?</v>
      </c>
      <c r="BD96" cm="1">
        <f t="array" aca="1" ref="BD96" ca="1">INDEX($L$90:$L$97,(RANK(AT8,$AT$2:$AT$9)))</f>
        <v>2094</v>
      </c>
    </row>
    <row r="97" spans="1:60" hidden="1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VLOOKUP(B97,audio_list_stym!$A$3:$BP$18,37,FALSE)</f>
        <v>17</v>
      </c>
      <c r="F97" t="str">
        <f>VLOOKUP(E97,metki!$A$2:$B$9,2,FALSE)</f>
        <v>экспл_новые_без_названия</v>
      </c>
      <c r="G97" t="str">
        <f t="shared" si="29"/>
        <v>экспл</v>
      </c>
      <c r="H97" t="str">
        <f>VLOOKUP(B97,audio_list_stym!$A$3:$AJ$18,5,FALSE)</f>
        <v>Gac</v>
      </c>
      <c r="I97" t="s">
        <v>695</v>
      </c>
      <c r="J97" t="str">
        <f t="shared" si="30"/>
        <v>Gac_8</v>
      </c>
      <c r="L97">
        <f>VLOOKUP(J97,total_visual_stym!$A$2:$D$129,2,FALSE)</f>
        <v>2096</v>
      </c>
      <c r="M97" t="str">
        <f>VLOOKUP(J97,total_visual_stym!$A$2:$D$129,3,FALSE)</f>
        <v>pics\\Gac_8.jpg</v>
      </c>
      <c r="N97">
        <f>VLOOKUP(J97,total_visual_stym!$A$1:$D$129,4,FALSE)</f>
        <v>211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128</v>
      </c>
      <c r="Z97" t="str">
        <f>IF(G97="экспл",VLOOKUP(J97,quest_экспл!$A$1:$N$129,12,FALSE),IF(G97="импл_",0,0))</f>
        <v>sound\\Okruglya_li_on.wav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2231</v>
      </c>
      <c r="AD97" t="str">
        <f t="shared" ca="1" si="33"/>
        <v>pics\\dis12.jpg</v>
      </c>
      <c r="AE97" s="22" t="str">
        <f t="array" aca="1" ref="AE97" ca="1">IF(G97="экспл",INDEX(total_visual_stym!$C$146:$C$209,(RANK(total_visual_stym!E177,total_visual_stym!$E$146:$E$209))),0)</f>
        <v>pics\\dis12.jpg</v>
      </c>
      <c r="AF97" s="22" t="str">
        <f t="shared" si="34"/>
        <v/>
      </c>
      <c r="AI97" t="s">
        <v>107</v>
      </c>
      <c r="AO97">
        <f t="shared" ca="1" si="35"/>
        <v>0.91078152894014719</v>
      </c>
      <c r="AP97" t="str">
        <f t="shared" ca="1" si="36"/>
        <v>pics\\Finik_3.jpg</v>
      </c>
      <c r="AS97" t="str">
        <f t="shared" si="37"/>
        <v/>
      </c>
      <c r="AT97">
        <f t="shared" ca="1" si="31"/>
        <v>0.20656395680622208</v>
      </c>
      <c r="AU97" t="s">
        <v>697</v>
      </c>
      <c r="AV97" t="str">
        <f t="shared" ca="1" si="32"/>
        <v>sound\\Redkiy_plod.wav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_Округлый_ли_он?</v>
      </c>
      <c r="BA97" t="e">
        <f>VLOOKUP(Q97,audio_list_stym!$B$2:$BQ$299,68,FALSE)</f>
        <v>#N/A</v>
      </c>
      <c r="BB97" t="str">
        <f t="shared" si="38"/>
        <v>Вы_видите_XXXXX._Округлый_ли_он?</v>
      </c>
      <c r="BD97" cm="1">
        <f t="array" aca="1" ref="BD97" ca="1">INDEX($L$90:$L$97,(RANK(AT9,$AT$2:$AT$9)))</f>
        <v>2090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VLOOKUP(B98,audio_list_stym!$A$3:$BP$18,37,FALSE)</f>
        <v>14</v>
      </c>
      <c r="F98" t="str">
        <f>VLOOKUP(E98,metki!$A$2:$B$9,2,FALSE)</f>
        <v>импл_новые_с_названием</v>
      </c>
      <c r="G98" t="str">
        <f t="shared" ref="G98:G128" si="39">LEFT(F98,5)</f>
        <v>импл_</v>
      </c>
      <c r="H98" t="str">
        <f>VLOOKUP(B98,audio_list_stym!$A$3:$AJ$18,5,FALSE)</f>
        <v>Noni</v>
      </c>
      <c r="I98" t="s">
        <v>688</v>
      </c>
      <c r="J98" t="str">
        <f t="shared" ref="J98:J128" si="40">H98&amp;I98</f>
        <v>Noni_1</v>
      </c>
      <c r="L98">
        <f>VLOOKUP(J98,total_visual_stym!$A$2:$D$129,2,FALSE)</f>
        <v>2113</v>
      </c>
      <c r="M98" t="str">
        <f>VLOOKUP(J98,total_visual_stym!$A$2:$D$129,3,FALSE)</f>
        <v>pics\\Noni_1.jpg</v>
      </c>
      <c r="N98">
        <f>VLOOKUP(J98,total_visual_stym!$A$1:$D$129,4,FALSE)</f>
        <v>212</v>
      </c>
      <c r="AD98" t="str">
        <f t="shared" ca="1" si="33"/>
        <v>pics\\Goroh_1.jpg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4"/>
        <v>pics\\Goroh_1.jpg</v>
      </c>
      <c r="AI98" t="s">
        <v>108</v>
      </c>
      <c r="AO98">
        <f t="shared" ca="1" si="35"/>
        <v>0.74210048582890709</v>
      </c>
      <c r="AP98" t="str">
        <f t="shared" ca="1" si="36"/>
        <v>pics\\Goroh_1.jpg</v>
      </c>
      <c r="AS98" t="str">
        <f t="shared" ref="AS98:AS129" ca="1" si="41">IF(G98="импл_",AP98,"")</f>
        <v>pics\\Goroh_1.jpg</v>
      </c>
      <c r="AT98">
        <f t="shared" ref="AT98:AT129" ca="1" si="42">RAND()</f>
        <v>2.3844414464913921E-2</v>
      </c>
      <c r="AU98" t="s">
        <v>697</v>
      </c>
      <c r="AV98" t="str">
        <f t="shared" ref="AV98:AV129" ca="1" si="43">INDEX($AU$2:$AU$129,(RANK(AT98,$AT$2:$AT$129)))</f>
        <v>sound\\Redkiy_plod.wav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e">
        <f>VLOOKUP(Q98,audio_list_stym!$B$2:$BQ$299,68,FALSE)</f>
        <v>#N/A</v>
      </c>
      <c r="BB98" t="e">
        <f t="shared" si="38"/>
        <v>#N/A</v>
      </c>
      <c r="BC98">
        <f>A98</f>
        <v>1213</v>
      </c>
      <c r="BD98" cm="1">
        <f t="array" aca="1" ref="BD98" ca="1">INDEX($L$98:$L$105,(RANK(AT2,$AT$2:$AT$9)))</f>
        <v>2120</v>
      </c>
      <c r="BE98" cm="1">
        <f t="array" aca="1" ref="BE98" ca="1">INDEX(BD66:BD81,(RANK(AT6,$AT$2:$AT$9)))</f>
        <v>2076</v>
      </c>
      <c r="BF98" cm="1">
        <f t="array" aca="1" ref="BF98" ca="1">INDEX(BD82:BD97,(RANK(AT6,$AT$2:$AT$9)))</f>
        <v>2086</v>
      </c>
      <c r="BG98" cm="1">
        <f t="array" aca="1" ref="BG98" ca="1">INDEX(BD106:BD129,(RANK(AT6,$AT$2:$AT$17)))</f>
        <v>2137</v>
      </c>
      <c r="BH98">
        <v>1</v>
      </c>
    </row>
    <row r="99" spans="1:60" hidden="1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VLOOKUP(B99,audio_list_stym!$A$3:$BP$18,37,FALSE)</f>
        <v>14</v>
      </c>
      <c r="F99" t="str">
        <f>VLOOKUP(E99,metki!$A$2:$B$9,2,FALSE)</f>
        <v>импл_новые_с_названием</v>
      </c>
      <c r="G99" t="str">
        <f t="shared" si="39"/>
        <v>импл_</v>
      </c>
      <c r="H99" t="str">
        <f>VLOOKUP(B99,audio_list_stym!$A$3:$AJ$18,5,FALSE)</f>
        <v>Noni</v>
      </c>
      <c r="I99" t="s">
        <v>689</v>
      </c>
      <c r="J99" t="str">
        <f t="shared" si="40"/>
        <v>Noni_2</v>
      </c>
      <c r="L99">
        <f>VLOOKUP(J99,total_visual_stym!$A$2:$D$129,2,FALSE)</f>
        <v>2114</v>
      </c>
      <c r="M99" t="str">
        <f>VLOOKUP(J99,total_visual_stym!$A$2:$D$129,3,FALSE)</f>
        <v>pics\\Noni_2.jpg</v>
      </c>
      <c r="N99">
        <f>VLOOKUP(J99,total_visual_stym!$A$1:$D$129,4,FALSE)</f>
        <v>212</v>
      </c>
      <c r="P99">
        <f>IF(G99="экспл",0,IF(G99="импл_",VLOOKUP(J99,quest_импл!$A$1:$J$129,7,FALSE),0))</f>
        <v>258</v>
      </c>
      <c r="Q99" t="str">
        <f>IF(G99="экспл",0,IF(G99="импл_",VLOOKUP(J99,quest_импл!$A$1:$J$129,8,FALSE),0))</f>
        <v>sound\\Rebristiy_li.wav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2057</v>
      </c>
      <c r="AD99" t="str">
        <f t="shared" ca="1" si="33"/>
        <v>pics\\Tomat_1.jpg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4"/>
        <v>pics\\Tomat_1.jpg</v>
      </c>
      <c r="AI99" t="s">
        <v>109</v>
      </c>
      <c r="AO99">
        <f t="shared" ca="1" si="35"/>
        <v>0.11453942424319785</v>
      </c>
      <c r="AP99" t="str">
        <f t="shared" ca="1" si="36"/>
        <v>pics\\Tomat_1.jpg</v>
      </c>
      <c r="AS99" t="str">
        <f ca="1">IF(G99="импл_",AP99,"")</f>
        <v>pics\\Tomat_1.jpg</v>
      </c>
      <c r="AT99">
        <f t="shared" ca="1" si="42"/>
        <v>7.9328936464265087E-2</v>
      </c>
      <c r="AU99" t="s">
        <v>697</v>
      </c>
      <c r="AV99" t="str">
        <f t="shared" ca="1" si="43"/>
        <v>sound\\Redkiy_plod.wav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_Ребристый_ли_</v>
      </c>
      <c r="BB99" t="str">
        <f t="shared" si="38"/>
        <v>_Ребристый_ли_КОДИС?</v>
      </c>
      <c r="BD99" cm="1">
        <f t="array" aca="1" ref="BD99" ca="1">INDEX($L$98:$L$105,(RANK(AT3,$AT$2:$AT$9)))</f>
        <v>2115</v>
      </c>
    </row>
    <row r="100" spans="1:60" hidden="1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VLOOKUP(B100,audio_list_stym!$A$3:$BP$18,37,FALSE)</f>
        <v>14</v>
      </c>
      <c r="F100" t="str">
        <f>VLOOKUP(E100,metki!$A$2:$B$9,2,FALSE)</f>
        <v>импл_новые_с_названием</v>
      </c>
      <c r="G100" t="str">
        <f t="shared" si="39"/>
        <v>импл_</v>
      </c>
      <c r="H100" t="str">
        <f>VLOOKUP(B100,audio_list_stym!$A$3:$AJ$18,5,FALSE)</f>
        <v>Noni</v>
      </c>
      <c r="I100" t="s">
        <v>690</v>
      </c>
      <c r="J100" t="str">
        <f t="shared" si="40"/>
        <v>Noni_3</v>
      </c>
      <c r="L100">
        <f>VLOOKUP(J100,total_visual_stym!$A$2:$D$129,2,FALSE)</f>
        <v>2115</v>
      </c>
      <c r="M100" t="str">
        <f>VLOOKUP(J100,total_visual_stym!$A$2:$D$129,3,FALSE)</f>
        <v>pics\\Noni_3.jpg</v>
      </c>
      <c r="N100">
        <f>VLOOKUP(J100,total_visual_stym!$A$1:$D$129,4,FALSE)</f>
        <v>212</v>
      </c>
      <c r="P100">
        <f>IF(G100="экспл",0,IF(G100="импл_",VLOOKUP(J100,quest_импл!$A$1:$J$129,7,FALSE),0))</f>
        <v>259</v>
      </c>
      <c r="Q100" t="str">
        <f>IF(G100="экспл",0,IF(G100="импл_",VLOOKUP(J100,quest_импл!$A$1:$J$129,8,FALSE),0))</f>
        <v>sound\\Goluboy_li.wav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2062</v>
      </c>
      <c r="AD100" t="str">
        <f t="shared" ca="1" si="33"/>
        <v>pics\\Tomat_6.jpg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4"/>
        <v>pics\\Tomat_6.jpg</v>
      </c>
      <c r="AI100" t="s">
        <v>110</v>
      </c>
      <c r="AO100">
        <f t="shared" ca="1" si="35"/>
        <v>1.9579895295080085E-2</v>
      </c>
      <c r="AP100" t="str">
        <f t="shared" ca="1" si="36"/>
        <v>pics\\Tomat_6.jpg</v>
      </c>
      <c r="AS100" t="str">
        <f ca="1">IF(G100="импл_",AP100,"")</f>
        <v>pics\\Tomat_6.jpg</v>
      </c>
      <c r="AT100">
        <f t="shared" ca="1" si="42"/>
        <v>0.64940579876487059</v>
      </c>
      <c r="AU100" t="s">
        <v>697</v>
      </c>
      <c r="AV100" t="str">
        <f t="shared" ca="1" si="43"/>
        <v>sound\\Noviy_plod.wav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_Голубой_ли_</v>
      </c>
      <c r="BB100" t="str">
        <f t="shared" si="38"/>
        <v>_Голубой_ли_КОДИС?</v>
      </c>
      <c r="BD100" cm="1">
        <f t="array" aca="1" ref="BD100" ca="1">INDEX($L$98:$L$105,(RANK(AT4,$AT$2:$AT$9)))</f>
        <v>2116</v>
      </c>
    </row>
    <row r="101" spans="1:60" hidden="1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VLOOKUP(B101,audio_list_stym!$A$3:$BP$18,37,FALSE)</f>
        <v>14</v>
      </c>
      <c r="F101" t="str">
        <f>VLOOKUP(E101,metki!$A$2:$B$9,2,FALSE)</f>
        <v>импл_новые_с_названием</v>
      </c>
      <c r="G101" t="str">
        <f t="shared" si="39"/>
        <v>импл_</v>
      </c>
      <c r="H101" t="str">
        <f>VLOOKUP(B101,audio_list_stym!$A$3:$AJ$18,5,FALSE)</f>
        <v>Noni</v>
      </c>
      <c r="I101" t="s">
        <v>691</v>
      </c>
      <c r="J101" t="str">
        <f t="shared" si="40"/>
        <v>Noni_4</v>
      </c>
      <c r="L101">
        <f>VLOOKUP(J101,total_visual_stym!$A$2:$D$129,2,FALSE)</f>
        <v>2116</v>
      </c>
      <c r="M101" t="str">
        <f>VLOOKUP(J101,total_visual_stym!$A$2:$D$129,3,FALSE)</f>
        <v>pics\\Noni_4.jpg</v>
      </c>
      <c r="N101">
        <f>VLOOKUP(J101,total_visual_stym!$A$1:$D$129,4,FALSE)</f>
        <v>212</v>
      </c>
      <c r="P101">
        <f>IF(G101="экспл",0,IF(G101="импл_",VLOOKUP(J101,quest_импл!$A$1:$J$129,7,FALSE),0))</f>
        <v>260</v>
      </c>
      <c r="Q101" t="str">
        <f>IF(G101="экспл",0,IF(G101="импл_",VLOOKUP(J101,quest_импл!$A$1:$J$129,8,FALSE),0))</f>
        <v>sound\\S_bugorkami_li.wav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2025</v>
      </c>
      <c r="AD101" t="str">
        <f t="shared" ca="1" si="33"/>
        <v>pics\\Kokos_1.jpg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4"/>
        <v>pics\\Kokos_1.jpg</v>
      </c>
      <c r="AI101" t="s">
        <v>111</v>
      </c>
      <c r="AO101">
        <f t="shared" ca="1" si="35"/>
        <v>0.56950312996423957</v>
      </c>
      <c r="AP101" t="str">
        <f t="shared" ca="1" si="36"/>
        <v>pics\\Kokos_1.jpg</v>
      </c>
      <c r="AS101" t="str">
        <f t="shared" ca="1" si="41"/>
        <v>pics\\Kokos_1.jpg</v>
      </c>
      <c r="AT101">
        <f t="shared" ca="1" si="42"/>
        <v>0.74658058609996425</v>
      </c>
      <c r="AU101" t="s">
        <v>697</v>
      </c>
      <c r="AV101" t="str">
        <f t="shared" ca="1" si="43"/>
        <v>sound\\Noviy_plod.wav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_С_бугорками_ли_</v>
      </c>
      <c r="BB101" t="str">
        <f t="shared" si="38"/>
        <v>_С_бугорками_ли_КОДИС?</v>
      </c>
      <c r="BD101" cm="1">
        <f t="array" aca="1" ref="BD101" ca="1">INDEX($L$98:$L$105,(RANK(AT5,$AT$2:$AT$9)))</f>
        <v>2117</v>
      </c>
    </row>
    <row r="102" spans="1:60" hidden="1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VLOOKUP(B102,audio_list_stym!$A$3:$BP$18,37,FALSE)</f>
        <v>14</v>
      </c>
      <c r="F102" t="str">
        <f>VLOOKUP(E102,metki!$A$2:$B$9,2,FALSE)</f>
        <v>импл_новые_с_названием</v>
      </c>
      <c r="G102" t="str">
        <f t="shared" si="39"/>
        <v>импл_</v>
      </c>
      <c r="H102" t="str">
        <f>VLOOKUP(B102,audio_list_stym!$A$3:$AJ$18,5,FALSE)</f>
        <v>Noni</v>
      </c>
      <c r="I102" t="s">
        <v>692</v>
      </c>
      <c r="J102" t="str">
        <f t="shared" si="40"/>
        <v>Noni_5</v>
      </c>
      <c r="L102">
        <f>VLOOKUP(J102,total_visual_stym!$A$2:$D$129,2,FALSE)</f>
        <v>2117</v>
      </c>
      <c r="M102" t="str">
        <f>VLOOKUP(J102,total_visual_stym!$A$2:$D$129,3,FALSE)</f>
        <v>pics\\Noni_5.jpg</v>
      </c>
      <c r="N102">
        <f>VLOOKUP(J102,total_visual_stym!$A$1:$D$129,4,FALSE)</f>
        <v>212</v>
      </c>
      <c r="P102">
        <f>IF(G102="экспл",0,IF(G102="импл_",VLOOKUP(J102,quest_импл!$A$1:$J$129,7,FALSE),0))</f>
        <v>261</v>
      </c>
      <c r="Q102" t="str">
        <f>IF(G102="экспл",0,IF(G102="импл_",VLOOKUP(J102,quest_импл!$A$1:$J$129,8,FALSE),0))</f>
        <v>sound\\Ovalniy_li.wav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2060</v>
      </c>
      <c r="AD102" t="str">
        <f t="shared" ca="1" si="33"/>
        <v>pics\\Tomat_4.jpg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4"/>
        <v>pics\\Tomat_4.jpg</v>
      </c>
      <c r="AI102" t="s">
        <v>112</v>
      </c>
      <c r="AO102">
        <f t="shared" ca="1" si="35"/>
        <v>2.6794699359879548E-2</v>
      </c>
      <c r="AP102" t="str">
        <f t="shared" ca="1" si="36"/>
        <v>pics\\Tomat_4.jpg</v>
      </c>
      <c r="AS102" t="str">
        <f t="shared" ca="1" si="41"/>
        <v>pics\\Tomat_4.jpg</v>
      </c>
      <c r="AT102">
        <f t="shared" ca="1" si="42"/>
        <v>0.81319855412100472</v>
      </c>
      <c r="AU102" t="s">
        <v>697</v>
      </c>
      <c r="AV102" t="str">
        <f t="shared" ca="1" si="43"/>
        <v>sound\\Noviy_plod.wav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_Овальный_ли_</v>
      </c>
      <c r="BB102" t="str">
        <f t="shared" si="38"/>
        <v>_Овальный_ли_КОДИС?</v>
      </c>
      <c r="BD102" cm="1">
        <f t="array" aca="1" ref="BD102" ca="1">INDEX($L$98:$L$105,(RANK(AT6,$AT$2:$AT$9)))</f>
        <v>2119</v>
      </c>
    </row>
    <row r="103" spans="1:60" hidden="1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VLOOKUP(B103,audio_list_stym!$A$3:$BP$18,37,FALSE)</f>
        <v>14</v>
      </c>
      <c r="F103" t="str">
        <f>VLOOKUP(E103,metki!$A$2:$B$9,2,FALSE)</f>
        <v>импл_новые_с_названием</v>
      </c>
      <c r="G103" t="str">
        <f t="shared" si="39"/>
        <v>импл_</v>
      </c>
      <c r="H103" t="str">
        <f>VLOOKUP(B103,audio_list_stym!$A$3:$AJ$18,5,FALSE)</f>
        <v>Noni</v>
      </c>
      <c r="I103" t="s">
        <v>693</v>
      </c>
      <c r="J103" t="str">
        <f t="shared" si="40"/>
        <v>Noni_6</v>
      </c>
      <c r="L103">
        <f>VLOOKUP(J103,total_visual_stym!$A$2:$D$129,2,FALSE)</f>
        <v>2118</v>
      </c>
      <c r="M103" t="str">
        <f>VLOOKUP(J103,total_visual_stym!$A$2:$D$129,3,FALSE)</f>
        <v>pics\\Noni_6.jpg</v>
      </c>
      <c r="N103">
        <f>VLOOKUP(J103,total_visual_stym!$A$1:$D$129,4,FALSE)</f>
        <v>212</v>
      </c>
      <c r="P103">
        <f>IF(G103="экспл",0,IF(G103="импл_",VLOOKUP(J103,quest_импл!$A$1:$J$129,7,FALSE),0))</f>
        <v>262</v>
      </c>
      <c r="Q103" t="str">
        <f>IF(G103="экспл",0,IF(G103="импл_",VLOOKUP(J103,quest_импл!$A$1:$J$129,8,FALSE),0))</f>
        <v>sound\\Zhidkiy_li.wav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2019</v>
      </c>
      <c r="AD103" t="str">
        <f t="shared" ca="1" si="33"/>
        <v>pics\\Goroh_3.jpg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4"/>
        <v>pics\\Goroh_3.jpg</v>
      </c>
      <c r="AI103" t="s">
        <v>113</v>
      </c>
      <c r="AO103">
        <f t="shared" ca="1" si="35"/>
        <v>0.64577466907125869</v>
      </c>
      <c r="AP103" t="str">
        <f t="shared" ca="1" si="36"/>
        <v>pics\\Goroh_3.jpg</v>
      </c>
      <c r="AS103" t="str">
        <f t="shared" ca="1" si="41"/>
        <v>pics\\Goroh_3.jpg</v>
      </c>
      <c r="AT103">
        <f t="shared" ca="1" si="42"/>
        <v>6.1275686003637198E-2</v>
      </c>
      <c r="AU103" t="s">
        <v>697</v>
      </c>
      <c r="AV103" t="str">
        <f t="shared" ca="1" si="43"/>
        <v>sound\\Redkiy_plod.wav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_Жидкий_ли_</v>
      </c>
      <c r="BB103" t="str">
        <f t="shared" si="38"/>
        <v>_Жидкий_ли_КОДИС?</v>
      </c>
      <c r="BD103" cm="1">
        <f t="array" aca="1" ref="BD103" ca="1">INDEX($L$98:$L$105,(RANK(AT7,$AT$2:$AT$9)))</f>
        <v>2113</v>
      </c>
    </row>
    <row r="104" spans="1:60" hidden="1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VLOOKUP(B104,audio_list_stym!$A$3:$BP$18,37,FALSE)</f>
        <v>14</v>
      </c>
      <c r="F104" t="str">
        <f>VLOOKUP(E104,metki!$A$2:$B$9,2,FALSE)</f>
        <v>импл_новые_с_названием</v>
      </c>
      <c r="G104" t="str">
        <f t="shared" si="39"/>
        <v>импл_</v>
      </c>
      <c r="H104" t="str">
        <f>VLOOKUP(B104,audio_list_stym!$A$3:$AJ$18,5,FALSE)</f>
        <v>Noni</v>
      </c>
      <c r="I104" t="s">
        <v>694</v>
      </c>
      <c r="J104" t="str">
        <f t="shared" si="40"/>
        <v>Noni_7</v>
      </c>
      <c r="L104">
        <f>VLOOKUP(J104,total_visual_stym!$A$2:$D$129,2,FALSE)</f>
        <v>2119</v>
      </c>
      <c r="M104" t="str">
        <f>VLOOKUP(J104,total_visual_stym!$A$2:$D$129,3,FALSE)</f>
        <v>pics\\Noni_7.jpg</v>
      </c>
      <c r="N104">
        <f>VLOOKUP(J104,total_visual_stym!$A$1:$D$129,4,FALSE)</f>
        <v>212</v>
      </c>
      <c r="P104">
        <f>IF(G104="экспл",0,IF(G104="импл_",VLOOKUP(J104,quest_импл!$A$1:$J$129,7,FALSE),0))</f>
        <v>263</v>
      </c>
      <c r="Q104" t="str">
        <f>IF(G104="экспл",0,IF(G104="импл_",VLOOKUP(J104,quest_импл!$A$1:$J$129,8,FALSE),0))</f>
        <v>sound\\Lohmatiy_li.wav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2047</v>
      </c>
      <c r="AD104" t="str">
        <f t="shared" ca="1" si="33"/>
        <v>pics\\Peper_7.jpg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4"/>
        <v>pics\\Peper_7.jpg</v>
      </c>
      <c r="AI104" t="s">
        <v>114</v>
      </c>
      <c r="AO104">
        <f t="shared" ca="1" si="35"/>
        <v>0.29520244499641934</v>
      </c>
      <c r="AP104" t="str">
        <f t="shared" ca="1" si="36"/>
        <v>pics\\Peper_7.jpg</v>
      </c>
      <c r="AS104" t="str">
        <f t="shared" ca="1" si="41"/>
        <v>pics\\Peper_7.jpg</v>
      </c>
      <c r="AT104">
        <f t="shared" ca="1" si="42"/>
        <v>0.70121041660742967</v>
      </c>
      <c r="AU104" t="s">
        <v>697</v>
      </c>
      <c r="AV104" t="str">
        <f t="shared" ca="1" si="43"/>
        <v>sound\\Noviy_plod.wav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_Лохматый_ли_</v>
      </c>
      <c r="BB104" t="str">
        <f t="shared" si="38"/>
        <v>_Лохматый_ли_КОДИС?</v>
      </c>
      <c r="BD104" cm="1">
        <f t="array" aca="1" ref="BD104" ca="1">INDEX($L$98:$L$105,(RANK(AT8,$AT$2:$AT$9)))</f>
        <v>2118</v>
      </c>
    </row>
    <row r="105" spans="1:60" hidden="1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VLOOKUP(B105,audio_list_stym!$A$3:$BP$18,37,FALSE)</f>
        <v>14</v>
      </c>
      <c r="F105" t="str">
        <f>VLOOKUP(E105,metki!$A$2:$B$9,2,FALSE)</f>
        <v>импл_новые_с_названием</v>
      </c>
      <c r="G105" t="str">
        <f t="shared" si="39"/>
        <v>импл_</v>
      </c>
      <c r="H105" t="str">
        <f>VLOOKUP(B105,audio_list_stym!$A$3:$AJ$18,5,FALSE)</f>
        <v>Noni</v>
      </c>
      <c r="I105" t="s">
        <v>695</v>
      </c>
      <c r="J105" t="str">
        <f t="shared" si="40"/>
        <v>Noni_8</v>
      </c>
      <c r="L105">
        <f>VLOOKUP(J105,total_visual_stym!$A$2:$D$129,2,FALSE)</f>
        <v>2120</v>
      </c>
      <c r="M105" t="str">
        <f>VLOOKUP(J105,total_visual_stym!$A$2:$D$129,3,FALSE)</f>
        <v>pics\\Noni_8.jpg</v>
      </c>
      <c r="N105">
        <f>VLOOKUP(J105,total_visual_stym!$A$1:$D$129,4,FALSE)</f>
        <v>212</v>
      </c>
      <c r="P105">
        <f>IF(G105="экспл",0,IF(G105="импл_",VLOOKUP(J105,quest_импл!$A$1:$J$129,7,FALSE),0))</f>
        <v>264</v>
      </c>
      <c r="Q105" t="str">
        <f>IF(G105="экспл",0,IF(G105="импл_",VLOOKUP(J105,quest_импл!$A$1:$J$129,8,FALSE),0))</f>
        <v>sound\\Zolotistiy_li.wav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2021</v>
      </c>
      <c r="AD105" t="str">
        <f t="shared" ca="1" si="33"/>
        <v>pics\\Goroh_5.jpg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4"/>
        <v>pics\\Goroh_5.jpg</v>
      </c>
      <c r="AI105" t="s">
        <v>115</v>
      </c>
      <c r="AO105">
        <f t="shared" ca="1" si="35"/>
        <v>0.63771904412713121</v>
      </c>
      <c r="AP105" t="str">
        <f t="shared" ca="1" si="36"/>
        <v>pics\\Goroh_5.jpg</v>
      </c>
      <c r="AS105" t="str">
        <f t="shared" ca="1" si="41"/>
        <v>pics\\Goroh_5.jpg</v>
      </c>
      <c r="AT105">
        <f t="shared" ca="1" si="42"/>
        <v>0.16991613051547638</v>
      </c>
      <c r="AU105" t="s">
        <v>697</v>
      </c>
      <c r="AV105" t="str">
        <f t="shared" ca="1" si="43"/>
        <v>sound\\Redkiy_plod.wav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_Золотистый_ли_</v>
      </c>
      <c r="BB105" t="str">
        <f t="shared" si="38"/>
        <v>_Золотистый_ли_КОДИС?</v>
      </c>
      <c r="BD105" cm="1">
        <f t="array" aca="1" ref="BD105" ca="1">INDEX($L$98:$L$105,(RANK(AT9,$AT$2:$AT$9)))</f>
        <v>2114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VLOOKUP(B106,audio_list_stym!$A$3:$BP$18,37,FALSE)</f>
        <v>15</v>
      </c>
      <c r="F106" t="str">
        <f>VLOOKUP(E106,metki!$A$2:$B$9,2,FALSE)</f>
        <v>экспл_новые_с_названием</v>
      </c>
      <c r="G106" t="str">
        <f t="shared" si="39"/>
        <v>экспл</v>
      </c>
      <c r="H106" t="str">
        <f>VLOOKUP(B106,audio_list_stym!$A$3:$AJ$18,5,FALSE)</f>
        <v>Sapota</v>
      </c>
      <c r="I106" t="s">
        <v>688</v>
      </c>
      <c r="J106" t="str">
        <f t="shared" si="40"/>
        <v>Sapota_1</v>
      </c>
      <c r="L106">
        <f>VLOOKUP(J106,total_visual_stym!$A$2:$D$129,2,FALSE)</f>
        <v>2129</v>
      </c>
      <c r="M106" t="str">
        <f>VLOOKUP(J106,total_visual_stym!$A$2:$D$129,3,FALSE)</f>
        <v>pics\\Sapota_1.jpg</v>
      </c>
      <c r="N106">
        <f>VLOOKUP(J106,total_visual_stym!$A$1:$D$129,4,FALSE)</f>
        <v>213</v>
      </c>
      <c r="AD106" t="str">
        <f t="shared" ca="1" si="33"/>
        <v>pics\\dis8.jpg</v>
      </c>
      <c r="AE106" s="22" t="str">
        <f t="array" aca="1" ref="AE106" ca="1">IF(G106="экспл",INDEX(total_visual_stym!$C$146:$C$209,(RANK(total_visual_stym!E186,total_visual_stym!$E$146:$E$209))),0)</f>
        <v>pics\\dis8.jpg</v>
      </c>
      <c r="AF106" s="22" t="str">
        <f t="shared" si="34"/>
        <v/>
      </c>
      <c r="AI106" t="s">
        <v>116</v>
      </c>
      <c r="AO106">
        <f t="shared" ca="1" si="35"/>
        <v>0.22201219178652398</v>
      </c>
      <c r="AP106" t="str">
        <f t="shared" ca="1" si="36"/>
        <v>pics\\Redis_2.jpg</v>
      </c>
      <c r="AS106" t="str">
        <f t="shared" si="41"/>
        <v/>
      </c>
      <c r="AT106">
        <f t="shared" ca="1" si="42"/>
        <v>0.85425548195776846</v>
      </c>
      <c r="AU106" t="s">
        <v>697</v>
      </c>
      <c r="AV106" t="str">
        <f t="shared" ca="1" si="43"/>
        <v>sound\\Noviy_plod.wav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e">
        <f>VLOOKUP(Q106,audio_list_stym!$B$2:$BQ$299,68,FALSE)</f>
        <v>#N/A</v>
      </c>
      <c r="BB106" t="e">
        <f t="shared" si="38"/>
        <v>#N/A</v>
      </c>
      <c r="BC106">
        <f>A106</f>
        <v>1214</v>
      </c>
      <c r="BD106" cm="1">
        <f t="array" aca="1" ref="BD106" ca="1">INDEX($L$106:$L$113,(RANK(AT2,$AT$2:$AT$9)))</f>
        <v>2136</v>
      </c>
      <c r="BE106" cm="1">
        <f t="array" aca="1" ref="BE106" ca="1">INDEX(BD66:BD81,(RANK(AT7,$AT$2:$AT$17)))</f>
        <v>2072</v>
      </c>
      <c r="BF106" cm="1">
        <f t="array" aca="1" ref="BF106" ca="1">INDEX(BD90:BD105,(RANK(AT7,$AT$2:$AT$17)))</f>
        <v>2096</v>
      </c>
      <c r="BG106" cm="1">
        <f t="array" aca="1" ref="BG106" ca="1">INDEX(BD114:BD129,(RANK(AT7,$AT$2:$AT$9)))</f>
        <v>2144</v>
      </c>
      <c r="BH106">
        <v>1</v>
      </c>
    </row>
    <row r="107" spans="1:60" hidden="1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VLOOKUP(B107,audio_list_stym!$A$3:$BP$18,37,FALSE)</f>
        <v>15</v>
      </c>
      <c r="F107" t="str">
        <f>VLOOKUP(E107,metki!$A$2:$B$9,2,FALSE)</f>
        <v>экспл_новые_с_названием</v>
      </c>
      <c r="G107" t="str">
        <f t="shared" si="39"/>
        <v>экспл</v>
      </c>
      <c r="H107" t="str">
        <f>VLOOKUP(B107,audio_list_stym!$A$3:$AJ$18,5,FALSE)</f>
        <v>Sapota</v>
      </c>
      <c r="I107" t="s">
        <v>689</v>
      </c>
      <c r="J107" t="str">
        <f t="shared" si="40"/>
        <v>Sapota_2</v>
      </c>
      <c r="L107">
        <f>VLOOKUP(J107,total_visual_stym!$A$2:$D$129,2,FALSE)</f>
        <v>2130</v>
      </c>
      <c r="M107" t="str">
        <f>VLOOKUP(J107,total_visual_stym!$A$2:$D$129,3,FALSE)</f>
        <v>pics\\Sapota_2.jpg</v>
      </c>
      <c r="N107">
        <f>VLOOKUP(J107,total_visual_stym!$A$1:$D$129,4,FALSE)</f>
        <v>213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138</v>
      </c>
      <c r="Z107" t="str">
        <f>IF(G107="экспл",VLOOKUP(J107,quest_экспл!$A$1:$N$129,12,FALSE),IF(G107="импл_",0,0))</f>
        <v>sound\\On_nadrezan.wav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2173</v>
      </c>
      <c r="AD107" t="str">
        <f t="shared" ca="1" si="33"/>
        <v>pics\\dis37.jpg</v>
      </c>
      <c r="AE107" s="22" t="str">
        <f t="array" aca="1" ref="AE107" ca="1">IF(G107="экспл",INDEX(total_visual_stym!$C$146:$C$209,(RANK(total_visual_stym!E187,total_visual_stym!$E$146:$E$209))),0)</f>
        <v>pics\\dis37.jpg</v>
      </c>
      <c r="AF107" s="22" t="str">
        <f t="shared" si="34"/>
        <v/>
      </c>
      <c r="AI107" t="s">
        <v>117</v>
      </c>
      <c r="AO107">
        <f t="shared" ca="1" si="35"/>
        <v>0.93185432269396284</v>
      </c>
      <c r="AP107" t="str">
        <f t="shared" ca="1" si="36"/>
        <v>pics\\Finik_2.jpg</v>
      </c>
      <c r="AS107" t="str">
        <f t="shared" si="41"/>
        <v/>
      </c>
      <c r="AT107">
        <f t="shared" ca="1" si="42"/>
        <v>0.87462521191938203</v>
      </c>
      <c r="AU107" t="s">
        <v>697</v>
      </c>
      <c r="AV107" t="str">
        <f t="shared" ca="1" si="43"/>
        <v>sound\\Noviy_plod.wav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_Он_надрезан?</v>
      </c>
      <c r="BA107" t="e">
        <f>VLOOKUP(Q107,audio_list_stym!$B$2:$BQ$299,68,FALSE)</f>
        <v>#N/A</v>
      </c>
      <c r="BB107" t="str">
        <f t="shared" si="38"/>
        <v>Посмотрите,_вот_ГОНИК._Он_надрезан?</v>
      </c>
      <c r="BD107" cm="1">
        <f t="array" aca="1" ref="BD107" ca="1">INDEX($L$106:$L$113,(RANK(AT3,$AT$2:$AT$9)))</f>
        <v>2131</v>
      </c>
    </row>
    <row r="108" spans="1:60" hidden="1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VLOOKUP(B108,audio_list_stym!$A$3:$BP$18,37,FALSE)</f>
        <v>15</v>
      </c>
      <c r="F108" t="str">
        <f>VLOOKUP(E108,metki!$A$2:$B$9,2,FALSE)</f>
        <v>экспл_новые_с_названием</v>
      </c>
      <c r="G108" t="str">
        <f t="shared" si="39"/>
        <v>экспл</v>
      </c>
      <c r="H108" t="str">
        <f>VLOOKUP(B108,audio_list_stym!$A$3:$AJ$18,5,FALSE)</f>
        <v>Sapota</v>
      </c>
      <c r="I108" t="s">
        <v>690</v>
      </c>
      <c r="J108" t="str">
        <f t="shared" si="40"/>
        <v>Sapota_3</v>
      </c>
      <c r="L108">
        <f>VLOOKUP(J108,total_visual_stym!$A$2:$D$129,2,FALSE)</f>
        <v>2131</v>
      </c>
      <c r="M108" t="str">
        <f>VLOOKUP(J108,total_visual_stym!$A$2:$D$129,3,FALSE)</f>
        <v>pics\\Sapota_3.jpg</v>
      </c>
      <c r="N108">
        <f>VLOOKUP(J108,total_visual_stym!$A$1:$D$129,4,FALSE)</f>
        <v>213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139</v>
      </c>
      <c r="Z108" t="str">
        <f>IF(G108="экспл",VLOOKUP(J108,quest_экспл!$A$1:$N$129,12,FALSE),IF(G108="импл_",0,0))</f>
        <v>sound\\On_perekruchen.wav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2176</v>
      </c>
      <c r="AD108" t="str">
        <f t="shared" ca="1" si="33"/>
        <v>pics\\dis21.jpg</v>
      </c>
      <c r="AE108" s="22" t="str">
        <f t="array" aca="1" ref="AE108" ca="1">IF(G108="экспл",INDEX(total_visual_stym!$C$146:$C$209,(RANK(total_visual_stym!E188,total_visual_stym!$E$146:$E$209))),0)</f>
        <v>pics\\dis21.jpg</v>
      </c>
      <c r="AF108" s="22" t="str">
        <f t="shared" si="34"/>
        <v/>
      </c>
      <c r="AI108" t="s">
        <v>118</v>
      </c>
      <c r="AO108">
        <f t="shared" ca="1" si="35"/>
        <v>0.82229352231410002</v>
      </c>
      <c r="AP108" t="str">
        <f t="shared" ca="1" si="36"/>
        <v>pics\\Finik_8.jpg</v>
      </c>
      <c r="AS108" t="str">
        <f t="shared" si="41"/>
        <v/>
      </c>
      <c r="AT108">
        <f t="shared" ca="1" si="42"/>
        <v>0.38856101814056532</v>
      </c>
      <c r="AU108" t="s">
        <v>697</v>
      </c>
      <c r="AV108" t="str">
        <f t="shared" ca="1" si="43"/>
        <v>sound\\Redkiy_plod.wav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_Он_перекручен?</v>
      </c>
      <c r="BA108" t="e">
        <f>VLOOKUP(Q108,audio_list_stym!$B$2:$BQ$299,68,FALSE)</f>
        <v>#N/A</v>
      </c>
      <c r="BB108" t="str">
        <f t="shared" si="38"/>
        <v>Вот_ГОНИК._Он_перекручен?</v>
      </c>
      <c r="BD108" cm="1">
        <f t="array" aca="1" ref="BD108" ca="1">INDEX($L$106:$L$113,(RANK(AT4,$AT$2:$AT$9)))</f>
        <v>2132</v>
      </c>
    </row>
    <row r="109" spans="1:60" hidden="1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VLOOKUP(B109,audio_list_stym!$A$3:$BP$18,37,FALSE)</f>
        <v>15</v>
      </c>
      <c r="F109" t="str">
        <f>VLOOKUP(E109,metki!$A$2:$B$9,2,FALSE)</f>
        <v>экспл_новые_с_названием</v>
      </c>
      <c r="G109" t="str">
        <f t="shared" si="39"/>
        <v>экспл</v>
      </c>
      <c r="H109" t="str">
        <f>VLOOKUP(B109,audio_list_stym!$A$3:$AJ$18,5,FALSE)</f>
        <v>Sapota</v>
      </c>
      <c r="I109" t="s">
        <v>691</v>
      </c>
      <c r="J109" t="str">
        <f t="shared" si="40"/>
        <v>Sapota_4</v>
      </c>
      <c r="L109">
        <f>VLOOKUP(J109,total_visual_stym!$A$2:$D$129,2,FALSE)</f>
        <v>2132</v>
      </c>
      <c r="M109" t="str">
        <f>VLOOKUP(J109,total_visual_stym!$A$2:$D$129,3,FALSE)</f>
        <v>pics\\Sapota_4.jpg</v>
      </c>
      <c r="N109">
        <f>VLOOKUP(J109,total_visual_stym!$A$1:$D$129,4,FALSE)</f>
        <v>213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140</v>
      </c>
      <c r="Z109" t="str">
        <f>IF(G109="экспл",VLOOKUP(J109,quest_экспл!$A$1:$N$129,12,FALSE),IF(G109="импл_",0,0))</f>
        <v>sound\\Sorvan_li_on.wav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2183</v>
      </c>
      <c r="AD109" t="str">
        <f t="shared" ca="1" si="33"/>
        <v>pics\\dis18.jpg</v>
      </c>
      <c r="AE109" s="22" t="str">
        <f t="array" aca="1" ref="AE109" ca="1">IF(G109="экспл",INDEX(total_visual_stym!$C$146:$C$209,(RANK(total_visual_stym!E189,total_visual_stym!$E$146:$E$209))),0)</f>
        <v>pics\\dis18.jpg</v>
      </c>
      <c r="AF109" s="22" t="str">
        <f t="shared" si="34"/>
        <v/>
      </c>
      <c r="AI109" t="s">
        <v>119</v>
      </c>
      <c r="AO109">
        <f t="shared" ca="1" si="35"/>
        <v>2.1432266869681249E-2</v>
      </c>
      <c r="AP109" t="str">
        <f t="shared" ca="1" si="36"/>
        <v>pics\\Tomat_5.jpg</v>
      </c>
      <c r="AS109" t="str">
        <f t="shared" si="41"/>
        <v/>
      </c>
      <c r="AT109">
        <f t="shared" ca="1" si="42"/>
        <v>0.21824827612716557</v>
      </c>
      <c r="AU109" t="s">
        <v>697</v>
      </c>
      <c r="AV109" t="str">
        <f t="shared" ca="1" si="43"/>
        <v>sound\\Redkiy_plod.wav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_Сорван_ли_он?</v>
      </c>
      <c r="BA109" t="e">
        <f>VLOOKUP(Q109,audio_list_stym!$B$2:$BQ$299,68,FALSE)</f>
        <v>#N/A</v>
      </c>
      <c r="BB109" t="str">
        <f t="shared" si="38"/>
        <v>Это_ГОНИК._Сорван_ли_он?</v>
      </c>
      <c r="BD109" cm="1">
        <f t="array" aca="1" ref="BD109" ca="1">INDEX($L$106:$L$113,(RANK(AT5,$AT$2:$AT$9)))</f>
        <v>2133</v>
      </c>
    </row>
    <row r="110" spans="1:60" hidden="1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VLOOKUP(B110,audio_list_stym!$A$3:$BP$18,37,FALSE)</f>
        <v>15</v>
      </c>
      <c r="F110" t="str">
        <f>VLOOKUP(E110,metki!$A$2:$B$9,2,FALSE)</f>
        <v>экспл_новые_с_названием</v>
      </c>
      <c r="G110" t="str">
        <f t="shared" si="39"/>
        <v>экспл</v>
      </c>
      <c r="H110" t="str">
        <f>VLOOKUP(B110,audio_list_stym!$A$3:$AJ$18,5,FALSE)</f>
        <v>Sapota</v>
      </c>
      <c r="I110" t="s">
        <v>692</v>
      </c>
      <c r="J110" t="str">
        <f t="shared" si="40"/>
        <v>Sapota_5</v>
      </c>
      <c r="L110">
        <f>VLOOKUP(J110,total_visual_stym!$A$2:$D$129,2,FALSE)</f>
        <v>2133</v>
      </c>
      <c r="M110" t="str">
        <f>VLOOKUP(J110,total_visual_stym!$A$2:$D$129,3,FALSE)</f>
        <v>pics\\Sapota_5.jpg</v>
      </c>
      <c r="N110">
        <f>VLOOKUP(J110,total_visual_stym!$A$1:$D$129,4,FALSE)</f>
        <v>213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141</v>
      </c>
      <c r="Z110" t="str">
        <f>IF(G110="экспл",VLOOKUP(J110,quest_экспл!$A$1:$N$129,12,FALSE),IF(G110="импл_",0,0))</f>
        <v>sound\\Spressovan_li_on.wav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2180</v>
      </c>
      <c r="AD110" t="str">
        <f t="shared" ca="1" si="33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34"/>
        <v/>
      </c>
      <c r="AI110" t="s">
        <v>120</v>
      </c>
      <c r="AO110">
        <f t="shared" ca="1" si="35"/>
        <v>0.88082399620196328</v>
      </c>
      <c r="AP110" t="str">
        <f t="shared" ca="1" si="36"/>
        <v>pics\\Finik_6.jpg</v>
      </c>
      <c r="AS110" t="str">
        <f t="shared" si="41"/>
        <v/>
      </c>
      <c r="AT110">
        <f t="shared" ca="1" si="42"/>
        <v>0.43552372129848493</v>
      </c>
      <c r="AU110" t="s">
        <v>697</v>
      </c>
      <c r="AV110" t="str">
        <f t="shared" ca="1" si="43"/>
        <v>sound\\Redkiy_plod.wav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_Спрессован_ли_он?</v>
      </c>
      <c r="BA110" t="e">
        <f>VLOOKUP(Q110,audio_list_stym!$B$2:$BQ$299,68,FALSE)</f>
        <v>#N/A</v>
      </c>
      <c r="BB110" t="str">
        <f t="shared" si="38"/>
        <v>На_картинке_ГОНИК._Спрессован_ли_он?</v>
      </c>
      <c r="BD110" cm="1">
        <f t="array" aca="1" ref="BD110" ca="1">INDEX($L$106:$L$113,(RANK(AT6,$AT$2:$AT$9)))</f>
        <v>2135</v>
      </c>
    </row>
    <row r="111" spans="1:60" hidden="1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VLOOKUP(B111,audio_list_stym!$A$3:$BP$18,37,FALSE)</f>
        <v>15</v>
      </c>
      <c r="F111" t="str">
        <f>VLOOKUP(E111,metki!$A$2:$B$9,2,FALSE)</f>
        <v>экспл_новые_с_названием</v>
      </c>
      <c r="G111" t="str">
        <f t="shared" si="39"/>
        <v>экспл</v>
      </c>
      <c r="H111" t="str">
        <f>VLOOKUP(B111,audio_list_stym!$A$3:$AJ$18,5,FALSE)</f>
        <v>Sapota</v>
      </c>
      <c r="I111" t="s">
        <v>693</v>
      </c>
      <c r="J111" t="str">
        <f t="shared" si="40"/>
        <v>Sapota_6</v>
      </c>
      <c r="L111">
        <f>VLOOKUP(J111,total_visual_stym!$A$2:$D$129,2,FALSE)</f>
        <v>2134</v>
      </c>
      <c r="M111" t="str">
        <f>VLOOKUP(J111,total_visual_stym!$A$2:$D$129,3,FALSE)</f>
        <v>pics\\Sapota_6.jpg</v>
      </c>
      <c r="N111">
        <f>VLOOKUP(J111,total_visual_stym!$A$1:$D$129,4,FALSE)</f>
        <v>213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142</v>
      </c>
      <c r="Z111" t="str">
        <f>IF(G111="экспл",VLOOKUP(J111,quest_экспл!$A$1:$N$129,12,FALSE),IF(G111="импл_",0,0))</f>
        <v>sound\\Zheltiy_li_on.wav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2211</v>
      </c>
      <c r="AD111" t="str">
        <f t="shared" ca="1" si="33"/>
        <v>pics\\dis60.jpg</v>
      </c>
      <c r="AE111" s="22" t="str">
        <f t="array" aca="1" ref="AE111" ca="1">IF(G111="экспл",INDEX(total_visual_stym!$C$146:$C$209,(RANK(total_visual_stym!E191,total_visual_stym!$E$146:$E$209))),0)</f>
        <v>pics\\dis60.jpg</v>
      </c>
      <c r="AF111" s="22" t="str">
        <f t="shared" si="34"/>
        <v/>
      </c>
      <c r="AI111" t="s">
        <v>121</v>
      </c>
      <c r="AO111">
        <f t="shared" ca="1" si="35"/>
        <v>0.98775142487681389</v>
      </c>
      <c r="AP111" t="str">
        <f t="shared" ca="1" si="36"/>
        <v>pics\\Banan_1.jpg</v>
      </c>
      <c r="AS111" t="str">
        <f t="shared" si="41"/>
        <v/>
      </c>
      <c r="AT111">
        <f t="shared" ca="1" si="42"/>
        <v>0.62101444181244669</v>
      </c>
      <c r="AU111" t="s">
        <v>697</v>
      </c>
      <c r="AV111" t="str">
        <f t="shared" ca="1" si="43"/>
        <v>sound\\Noviy_plod.wav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_Желтый_ли_он?</v>
      </c>
      <c r="BA111" t="e">
        <f>VLOOKUP(Q111,audio_list_stym!$B$2:$BQ$299,68,FALSE)</f>
        <v>#N/A</v>
      </c>
      <c r="BB111" t="str">
        <f t="shared" si="38"/>
        <v>На_мониторе_ГОНИК._Желтый_ли_он?</v>
      </c>
      <c r="BD111" cm="1">
        <f t="array" aca="1" ref="BD111" ca="1">INDEX($L$106:$L$113,(RANK(AT7,$AT$2:$AT$9)))</f>
        <v>2129</v>
      </c>
    </row>
    <row r="112" spans="1:60" hidden="1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VLOOKUP(B112,audio_list_stym!$A$3:$BP$18,37,FALSE)</f>
        <v>15</v>
      </c>
      <c r="F112" t="str">
        <f>VLOOKUP(E112,metki!$A$2:$B$9,2,FALSE)</f>
        <v>экспл_новые_с_названием</v>
      </c>
      <c r="G112" t="str">
        <f t="shared" si="39"/>
        <v>экспл</v>
      </c>
      <c r="H112" t="str">
        <f>VLOOKUP(B112,audio_list_stym!$A$3:$AJ$18,5,FALSE)</f>
        <v>Sapota</v>
      </c>
      <c r="I112" t="s">
        <v>694</v>
      </c>
      <c r="J112" t="str">
        <f t="shared" si="40"/>
        <v>Sapota_7</v>
      </c>
      <c r="L112">
        <f>VLOOKUP(J112,total_visual_stym!$A$2:$D$129,2,FALSE)</f>
        <v>2135</v>
      </c>
      <c r="M112" t="str">
        <f>VLOOKUP(J112,total_visual_stym!$A$2:$D$129,3,FALSE)</f>
        <v>pics\\Sapota_7.jpg</v>
      </c>
      <c r="N112">
        <f>VLOOKUP(J112,total_visual_stym!$A$1:$D$129,4,FALSE)</f>
        <v>213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143</v>
      </c>
      <c r="Z112" t="str">
        <f>IF(G112="экспл",VLOOKUP(J112,quest_экспл!$A$1:$N$129,12,FALSE),IF(G112="импл_",0,0))</f>
        <v>sound\\Rovniy_li_on.wav</v>
      </c>
      <c r="AA112" t="str">
        <f>IF(G112="экспл",VLOOKUP(J112,quest_экспл!$A$1:$N$129,14,FALSE),IF(G112="импл_",0,0))</f>
        <v>да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2218</v>
      </c>
      <c r="AD112" t="str">
        <f t="shared" ca="1" si="33"/>
        <v>pics\\dis64.jpg</v>
      </c>
      <c r="AE112" s="22" t="str">
        <f t="array" aca="1" ref="AE112" ca="1">IF(G112="экспл",INDEX(total_visual_stym!$C$146:$C$209,(RANK(total_visual_stym!E192,total_visual_stym!$E$146:$E$209))),0)</f>
        <v>pics\\dis64.jpg</v>
      </c>
      <c r="AF112" s="22" t="str">
        <f t="shared" si="34"/>
        <v/>
      </c>
      <c r="AI112" t="s">
        <v>122</v>
      </c>
      <c r="AO112">
        <f t="shared" ca="1" si="35"/>
        <v>0.52952279239676736</v>
      </c>
      <c r="AP112" t="str">
        <f t="shared" ca="1" si="36"/>
        <v>pics\\Kokos_3.jpg</v>
      </c>
      <c r="AS112" t="str">
        <f t="shared" si="41"/>
        <v/>
      </c>
      <c r="AT112">
        <f t="shared" ca="1" si="42"/>
        <v>0.46831556314553036</v>
      </c>
      <c r="AU112" t="s">
        <v>697</v>
      </c>
      <c r="AV112" t="str">
        <f t="shared" ca="1" si="43"/>
        <v>sound\\Redkiy_plod.wav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_Ровный_ли_он?</v>
      </c>
      <c r="BA112" t="e">
        <f>VLOOKUP(Q112,audio_list_stym!$B$2:$BQ$299,68,FALSE)</f>
        <v>#N/A</v>
      </c>
      <c r="BB112" t="str">
        <f t="shared" si="38"/>
        <v>Перед_Вами_ГОНИК._Ровный_ли_он?</v>
      </c>
      <c r="BD112" cm="1">
        <f t="array" aca="1" ref="BD112" ca="1">INDEX($L$106:$L$113,(RANK(AT8,$AT$2:$AT$9)))</f>
        <v>2134</v>
      </c>
    </row>
    <row r="113" spans="1:60" hidden="1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VLOOKUP(B113,audio_list_stym!$A$3:$BP$18,37,FALSE)</f>
        <v>15</v>
      </c>
      <c r="F113" t="str">
        <f>VLOOKUP(E113,metki!$A$2:$B$9,2,FALSE)</f>
        <v>экспл_новые_с_названием</v>
      </c>
      <c r="G113" t="str">
        <f t="shared" si="39"/>
        <v>экспл</v>
      </c>
      <c r="H113" t="str">
        <f>VLOOKUP(B113,audio_list_stym!$A$3:$AJ$18,5,FALSE)</f>
        <v>Sapota</v>
      </c>
      <c r="I113" t="s">
        <v>695</v>
      </c>
      <c r="J113" t="str">
        <f t="shared" si="40"/>
        <v>Sapota_8</v>
      </c>
      <c r="L113">
        <f>VLOOKUP(J113,total_visual_stym!$A$2:$D$129,2,FALSE)</f>
        <v>2136</v>
      </c>
      <c r="M113" t="str">
        <f>VLOOKUP(J113,total_visual_stym!$A$2:$D$129,3,FALSE)</f>
        <v>pics\\Sapota_8.jpg</v>
      </c>
      <c r="N113">
        <f>VLOOKUP(J113,total_visual_stym!$A$1:$D$129,4,FALSE)</f>
        <v>213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144</v>
      </c>
      <c r="Z113" t="str">
        <f>IF(G113="экспл",VLOOKUP(J113,quest_экспл!$A$1:$N$129,12,FALSE),IF(G113="импл_",0,0))</f>
        <v>sound\\On_imeet_shipi.wav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2232</v>
      </c>
      <c r="AD113" t="str">
        <f t="shared" ca="1" si="33"/>
        <v>pics\\dis13.jpg</v>
      </c>
      <c r="AE113" s="22" t="str">
        <f t="array" aca="1" ref="AE113" ca="1">IF(G113="экспл",INDEX(total_visual_stym!$C$146:$C$209,(RANK(total_visual_stym!E193,total_visual_stym!$E$146:$E$209))),0)</f>
        <v>pics\\dis13.jpg</v>
      </c>
      <c r="AF113" s="22" t="str">
        <f t="shared" si="34"/>
        <v/>
      </c>
      <c r="AI113" t="s">
        <v>123</v>
      </c>
      <c r="AO113">
        <f t="shared" ca="1" si="35"/>
        <v>0.9388141056460737</v>
      </c>
      <c r="AP113" t="str">
        <f t="shared" ca="1" si="36"/>
        <v>pics\\Banan_7.jpg</v>
      </c>
      <c r="AS113" t="str">
        <f t="shared" si="41"/>
        <v/>
      </c>
      <c r="AT113">
        <f t="shared" ca="1" si="42"/>
        <v>0.64008016942673496</v>
      </c>
      <c r="AU113" t="s">
        <v>697</v>
      </c>
      <c r="AV113" t="str">
        <f t="shared" ca="1" si="43"/>
        <v>sound\\Noviy_plod.wav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_Он_имеет_шипы?</v>
      </c>
      <c r="BA113" t="e">
        <f>VLOOKUP(Q113,audio_list_stym!$B$2:$BQ$299,68,FALSE)</f>
        <v>#N/A</v>
      </c>
      <c r="BB113" t="str">
        <f t="shared" si="38"/>
        <v>Вы_видите_ГОНИК._Он_имеет_шипы?</v>
      </c>
      <c r="BD113" cm="1">
        <f t="array" aca="1" ref="BD113" ca="1">INDEX($L$106:$L$113,(RANK(AT9,$AT$2:$AT$9)))</f>
        <v>2130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VLOOKUP(B114,audio_list_stym!$A$3:$BP$18,37,FALSE)</f>
        <v>16</v>
      </c>
      <c r="F114" t="str">
        <f>VLOOKUP(E114,metki!$A$2:$B$9,2,FALSE)</f>
        <v>импл_новые_без_названия</v>
      </c>
      <c r="G114" t="str">
        <f t="shared" si="39"/>
        <v>импл_</v>
      </c>
      <c r="H114" t="str">
        <f>VLOOKUP(B114,audio_list_stym!$A$3:$AJ$18,5,FALSE)</f>
        <v>Tamanid</v>
      </c>
      <c r="I114" t="s">
        <v>688</v>
      </c>
      <c r="J114" t="str">
        <f t="shared" si="40"/>
        <v>Tamanid_1</v>
      </c>
      <c r="L114">
        <f>VLOOKUP(J114,total_visual_stym!$A$2:$D$129,2,FALSE)</f>
        <v>2137</v>
      </c>
      <c r="M114" t="str">
        <f>VLOOKUP(J114,total_visual_stym!$A$2:$D$129,3,FALSE)</f>
        <v>pics\\Tamanid_1.jpg</v>
      </c>
      <c r="N114">
        <f>VLOOKUP(J114,total_visual_stym!$A$1:$D$129,4,FALSE)</f>
        <v>214</v>
      </c>
      <c r="AD114" t="str">
        <f t="shared" ca="1" si="33"/>
        <v>pics\\Peper_6.jpg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4"/>
        <v>pics\\Peper_6.jpg</v>
      </c>
      <c r="AI114" t="s">
        <v>86</v>
      </c>
      <c r="AO114">
        <f t="shared" ca="1" si="35"/>
        <v>0.32177434764144663</v>
      </c>
      <c r="AP114" t="str">
        <f t="shared" ca="1" si="36"/>
        <v>pics\\Peper_6.jpg</v>
      </c>
      <c r="AS114" t="str">
        <f t="shared" ca="1" si="41"/>
        <v>pics\\Peper_6.jpg</v>
      </c>
      <c r="AT114">
        <f t="shared" ca="1" si="42"/>
        <v>0.89538352559368917</v>
      </c>
      <c r="AU114" t="s">
        <v>697</v>
      </c>
      <c r="AV114" t="str">
        <f t="shared" ca="1" si="43"/>
        <v>sound\\Noviy_plod.wav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e">
        <f>VLOOKUP(Q114,audio_list_stym!$B$2:$BQ$299,68,FALSE)</f>
        <v>#N/A</v>
      </c>
      <c r="BB114" t="e">
        <f t="shared" si="38"/>
        <v>#N/A</v>
      </c>
      <c r="BC114">
        <f>A114</f>
        <v>1215</v>
      </c>
      <c r="BD114" cm="1">
        <f t="array" aca="1" ref="BD114" ca="1">INDEX($L$114:$L$121,(RANK(AT2,$AT$2:$AT$9)))</f>
        <v>2144</v>
      </c>
      <c r="BE114" cm="1">
        <f t="array" aca="1" ref="BE114" ca="1">INDEX(BD66:BD81,(RANK(AT8,$AT$2:$AT$17)))</f>
        <v>2075</v>
      </c>
      <c r="BF114" cm="1">
        <f t="array" aca="1" ref="BF114" ca="1">INDEX(BD82:BD97,(RANK(AT8,$AT$2:$AT$9)))</f>
        <v>2081</v>
      </c>
      <c r="BG114" cm="1">
        <f t="array" aca="1" ref="BG114" ca="1">INDEX(BD98:BD113,(RANK(AT8,$AT$2:$AT$9)))</f>
        <v>2113</v>
      </c>
      <c r="BH114">
        <v>1</v>
      </c>
    </row>
    <row r="115" spans="1:60" hidden="1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VLOOKUP(B115,audio_list_stym!$A$3:$BP$18,37,FALSE)</f>
        <v>16</v>
      </c>
      <c r="F115" t="str">
        <f>VLOOKUP(E115,metki!$A$2:$B$9,2,FALSE)</f>
        <v>импл_новые_без_названия</v>
      </c>
      <c r="G115" t="str">
        <f t="shared" si="39"/>
        <v>импл_</v>
      </c>
      <c r="H115" t="str">
        <f>VLOOKUP(B115,audio_list_stym!$A$3:$AJ$18,5,FALSE)</f>
        <v>Tamanid</v>
      </c>
      <c r="I115" t="s">
        <v>689</v>
      </c>
      <c r="J115" t="str">
        <f t="shared" si="40"/>
        <v>Tamanid_2</v>
      </c>
      <c r="L115">
        <f>VLOOKUP(J115,total_visual_stym!$A$2:$D$129,2,FALSE)</f>
        <v>2138</v>
      </c>
      <c r="M115" t="str">
        <f>VLOOKUP(J115,total_visual_stym!$A$2:$D$129,3,FALSE)</f>
        <v>pics\\Tamanid_2.jpg</v>
      </c>
      <c r="N115">
        <f>VLOOKUP(J115,total_visual_stym!$A$1:$D$129,4,FALSE)</f>
        <v>214</v>
      </c>
      <c r="P115">
        <f>IF(G115="экспл",0,IF(G115="импл_",VLOOKUP(J115,quest_импл!$A$1:$J$129,7,FALSE),0))</f>
        <v>274</v>
      </c>
      <c r="Q115" t="str">
        <f>IF(G115="экспл",0,IF(G115="импл_",VLOOKUP(J115,quest_импл!$A$1:$J$129,8,FALSE),0))</f>
        <v>sound\\Izognut_li.wav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2055</v>
      </c>
      <c r="AD115" t="str">
        <f t="shared" ca="1" si="33"/>
        <v>pics\\Redis_7.jpg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4"/>
        <v>pics\\Redis_7.jpg</v>
      </c>
      <c r="AI115" t="s">
        <v>87</v>
      </c>
      <c r="AO115">
        <f t="shared" ca="1" si="35"/>
        <v>0.13123874480647313</v>
      </c>
      <c r="AP115" t="str">
        <f t="shared" ca="1" si="36"/>
        <v>pics\\Redis_7.jpg</v>
      </c>
      <c r="AS115" t="str">
        <f t="shared" ca="1" si="41"/>
        <v>pics\\Redis_7.jpg</v>
      </c>
      <c r="AT115">
        <f t="shared" ca="1" si="42"/>
        <v>0.4042836840439108</v>
      </c>
      <c r="AU115" t="s">
        <v>697</v>
      </c>
      <c r="AV115" t="str">
        <f t="shared" ca="1" si="43"/>
        <v>sound\\Redkiy_plod.wav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_Изогнут_ли_</v>
      </c>
      <c r="BB115" t="str">
        <f t="shared" si="38"/>
        <v>_Изогнут_ли_XXXXX?</v>
      </c>
      <c r="BD115" cm="1">
        <f t="array" aca="1" ref="BD115" ca="1">INDEX($L$114:$L$121,(RANK(AT3,$AT$2:$AT$9)))</f>
        <v>2139</v>
      </c>
    </row>
    <row r="116" spans="1:60" hidden="1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VLOOKUP(B116,audio_list_stym!$A$3:$BP$18,37,FALSE)</f>
        <v>16</v>
      </c>
      <c r="F116" t="str">
        <f>VLOOKUP(E116,metki!$A$2:$B$9,2,FALSE)</f>
        <v>импл_новые_без_названия</v>
      </c>
      <c r="G116" t="str">
        <f t="shared" si="39"/>
        <v>импл_</v>
      </c>
      <c r="H116" t="str">
        <f>VLOOKUP(B116,audio_list_stym!$A$3:$AJ$18,5,FALSE)</f>
        <v>Tamanid</v>
      </c>
      <c r="I116" t="s">
        <v>690</v>
      </c>
      <c r="J116" t="str">
        <f t="shared" si="40"/>
        <v>Tamanid_3</v>
      </c>
      <c r="L116">
        <f>VLOOKUP(J116,total_visual_stym!$A$2:$D$129,2,FALSE)</f>
        <v>2139</v>
      </c>
      <c r="M116" t="str">
        <f>VLOOKUP(J116,total_visual_stym!$A$2:$D$129,3,FALSE)</f>
        <v>pics\\Tamanid_3.jpg</v>
      </c>
      <c r="N116">
        <f>VLOOKUP(J116,total_visual_stym!$A$1:$D$129,4,FALSE)</f>
        <v>214</v>
      </c>
      <c r="P116">
        <f>IF(G116="экспл",0,IF(G116="импл_",VLOOKUP(J116,quest_импл!$A$1:$J$129,7,FALSE),0))</f>
        <v>275</v>
      </c>
      <c r="Q116" t="str">
        <f>IF(G116="экспл",0,IF(G116="импл_",VLOOKUP(J116,quest_импл!$A$1:$J$129,8,FALSE),0))</f>
        <v>sound\\Barhatistiy_li.wav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2048</v>
      </c>
      <c r="AD116" t="str">
        <f t="shared" ca="1" si="33"/>
        <v>pics\\Peper_8.jpg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4"/>
        <v>pics\\Peper_8.jpg</v>
      </c>
      <c r="AI116" t="s">
        <v>88</v>
      </c>
      <c r="AO116">
        <f t="shared" ca="1" si="35"/>
        <v>0.2537534900760009</v>
      </c>
      <c r="AP116" t="str">
        <f t="shared" ca="1" si="36"/>
        <v>pics\\Peper_8.jpg</v>
      </c>
      <c r="AS116" t="str">
        <f t="shared" ca="1" si="41"/>
        <v>pics\\Peper_8.jpg</v>
      </c>
      <c r="AT116">
        <f t="shared" ca="1" si="42"/>
        <v>0.21072615488525781</v>
      </c>
      <c r="AU116" t="s">
        <v>697</v>
      </c>
      <c r="AV116" t="str">
        <f t="shared" ca="1" si="43"/>
        <v>sound\\Redkiy_plod.wav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_Бархатистый_ли_</v>
      </c>
      <c r="BB116" t="str">
        <f t="shared" si="38"/>
        <v>_Бархатистый_ли_XXXXX?</v>
      </c>
      <c r="BD116" cm="1">
        <f t="array" aca="1" ref="BD116" ca="1">INDEX($L$114:$L$121,(RANK(AT4,$AT$2:$AT$9)))</f>
        <v>2140</v>
      </c>
    </row>
    <row r="117" spans="1:60" hidden="1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VLOOKUP(B117,audio_list_stym!$A$3:$BP$18,37,FALSE)</f>
        <v>16</v>
      </c>
      <c r="F117" t="str">
        <f>VLOOKUP(E117,metki!$A$2:$B$9,2,FALSE)</f>
        <v>импл_новые_без_названия</v>
      </c>
      <c r="G117" t="str">
        <f t="shared" si="39"/>
        <v>импл_</v>
      </c>
      <c r="H117" t="str">
        <f>VLOOKUP(B117,audio_list_stym!$A$3:$AJ$18,5,FALSE)</f>
        <v>Tamanid</v>
      </c>
      <c r="I117" t="s">
        <v>691</v>
      </c>
      <c r="J117" t="str">
        <f t="shared" si="40"/>
        <v>Tamanid_4</v>
      </c>
      <c r="L117">
        <f>VLOOKUP(J117,total_visual_stym!$A$2:$D$129,2,FALSE)</f>
        <v>2140</v>
      </c>
      <c r="M117" t="str">
        <f>VLOOKUP(J117,total_visual_stym!$A$2:$D$129,3,FALSE)</f>
        <v>pics\\Tamanid_4.jpg</v>
      </c>
      <c r="N117">
        <f>VLOOKUP(J117,total_visual_stym!$A$1:$D$129,4,FALSE)</f>
        <v>214</v>
      </c>
      <c r="P117">
        <f>IF(G117="экспл",0,IF(G117="импл_",VLOOKUP(J117,quest_импл!$A$1:$J$129,7,FALSE),0))</f>
        <v>276</v>
      </c>
      <c r="Q117" t="str">
        <f>IF(G117="экспл",0,IF(G117="импл_",VLOOKUP(J117,quest_импл!$A$1:$J$129,8,FALSE),0))</f>
        <v>sound\\Odnotonniy_li.wav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2005</v>
      </c>
      <c r="AD117" t="str">
        <f t="shared" ca="1" si="33"/>
        <v>pics\\Banan_5.jpg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4"/>
        <v>pics\\Banan_5.jpg</v>
      </c>
      <c r="AI117" t="s">
        <v>89</v>
      </c>
      <c r="AO117">
        <f t="shared" ca="1" si="35"/>
        <v>0.96483225264786465</v>
      </c>
      <c r="AP117" t="str">
        <f t="shared" ca="1" si="36"/>
        <v>pics\\Banan_5.jpg</v>
      </c>
      <c r="AS117" t="str">
        <f t="shared" ca="1" si="41"/>
        <v>pics\\Banan_5.jpg</v>
      </c>
      <c r="AT117">
        <f t="shared" ca="1" si="42"/>
        <v>0.48663930226273988</v>
      </c>
      <c r="AU117" t="s">
        <v>697</v>
      </c>
      <c r="AV117" t="str">
        <f t="shared" ca="1" si="43"/>
        <v>sound\\Redkiy_plod.wav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_Однотонный_ли_</v>
      </c>
      <c r="BB117" t="str">
        <f t="shared" si="38"/>
        <v>_Однотонный_ли_XXXXX?</v>
      </c>
      <c r="BD117" cm="1">
        <f t="array" aca="1" ref="BD117" ca="1">INDEX($L$114:$L$121,(RANK(AT5,$AT$2:$AT$9)))</f>
        <v>2141</v>
      </c>
    </row>
    <row r="118" spans="1:60" hidden="1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VLOOKUP(B118,audio_list_stym!$A$3:$BP$18,37,FALSE)</f>
        <v>16</v>
      </c>
      <c r="F118" t="str">
        <f>VLOOKUP(E118,metki!$A$2:$B$9,2,FALSE)</f>
        <v>импл_новые_без_названия</v>
      </c>
      <c r="G118" t="str">
        <f t="shared" si="39"/>
        <v>импл_</v>
      </c>
      <c r="H118" t="str">
        <f>VLOOKUP(B118,audio_list_stym!$A$3:$AJ$18,5,FALSE)</f>
        <v>Tamanid</v>
      </c>
      <c r="I118" t="s">
        <v>692</v>
      </c>
      <c r="J118" t="str">
        <f t="shared" si="40"/>
        <v>Tamanid_5</v>
      </c>
      <c r="L118">
        <f>VLOOKUP(J118,total_visual_stym!$A$2:$D$129,2,FALSE)</f>
        <v>2141</v>
      </c>
      <c r="M118" t="str">
        <f>VLOOKUP(J118,total_visual_stym!$A$2:$D$129,3,FALSE)</f>
        <v>pics\\Tamanid_5.jpg</v>
      </c>
      <c r="N118">
        <f>VLOOKUP(J118,total_visual_stym!$A$1:$D$129,4,FALSE)</f>
        <v>214</v>
      </c>
      <c r="P118">
        <f>IF(G118="экспл",0,IF(G118="импл_",VLOOKUP(J118,quest_импл!$A$1:$J$129,7,FALSE),0))</f>
        <v>277</v>
      </c>
      <c r="Q118" t="str">
        <f>IF(G118="экспл",0,IF(G118="импл_",VLOOKUP(J118,quest_импл!$A$1:$J$129,8,FALSE),0))</f>
        <v>sound\\Prozrachniy_li.wav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2024</v>
      </c>
      <c r="AD118" t="str">
        <f t="shared" ca="1" si="33"/>
        <v>pics\\Goroh_8.jpg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4"/>
        <v>pics\\Goroh_8.jpg</v>
      </c>
      <c r="AI118" t="s">
        <v>90</v>
      </c>
      <c r="AO118">
        <f t="shared" ca="1" si="35"/>
        <v>0.57494071951003889</v>
      </c>
      <c r="AP118" t="str">
        <f t="shared" ca="1" si="36"/>
        <v>pics\\Goroh_8.jpg</v>
      </c>
      <c r="AS118" t="str">
        <f t="shared" ca="1" si="41"/>
        <v>pics\\Goroh_8.jpg</v>
      </c>
      <c r="AT118">
        <f t="shared" ca="1" si="42"/>
        <v>9.7540151888824145E-2</v>
      </c>
      <c r="AU118" t="s">
        <v>697</v>
      </c>
      <c r="AV118" t="str">
        <f t="shared" ca="1" si="43"/>
        <v>sound\\Redkiy_plod.wav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_Прозрачный_ли_</v>
      </c>
      <c r="BB118" t="str">
        <f t="shared" si="38"/>
        <v>_Прозрачный_ли_XXXXX?</v>
      </c>
      <c r="BD118" cm="1">
        <f t="array" aca="1" ref="BD118" ca="1">INDEX($L$114:$L$121,(RANK(AT6,$AT$2:$AT$9)))</f>
        <v>2143</v>
      </c>
    </row>
    <row r="119" spans="1:60" hidden="1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VLOOKUP(B119,audio_list_stym!$A$3:$BP$18,37,FALSE)</f>
        <v>16</v>
      </c>
      <c r="F119" t="str">
        <f>VLOOKUP(E119,metki!$A$2:$B$9,2,FALSE)</f>
        <v>импл_новые_без_названия</v>
      </c>
      <c r="G119" t="str">
        <f t="shared" si="39"/>
        <v>импл_</v>
      </c>
      <c r="H119" t="str">
        <f>VLOOKUP(B119,audio_list_stym!$A$3:$AJ$18,5,FALSE)</f>
        <v>Tamanid</v>
      </c>
      <c r="I119" t="s">
        <v>693</v>
      </c>
      <c r="J119" t="str">
        <f t="shared" si="40"/>
        <v>Tamanid_6</v>
      </c>
      <c r="L119">
        <f>VLOOKUP(J119,total_visual_stym!$A$2:$D$129,2,FALSE)</f>
        <v>2142</v>
      </c>
      <c r="M119" t="str">
        <f>VLOOKUP(J119,total_visual_stym!$A$2:$D$129,3,FALSE)</f>
        <v>pics\\Tamanid_6.jpg</v>
      </c>
      <c r="N119">
        <f>VLOOKUP(J119,total_visual_stym!$A$1:$D$129,4,FALSE)</f>
        <v>214</v>
      </c>
      <c r="P119">
        <f>IF(G119="экспл",0,IF(G119="импл_",VLOOKUP(J119,quest_импл!$A$1:$J$129,7,FALSE),0))</f>
        <v>278</v>
      </c>
      <c r="Q119" t="str">
        <f>IF(G119="экспл",0,IF(G119="импл_",VLOOKUP(J119,quest_импл!$A$1:$J$129,8,FALSE),0))</f>
        <v>sound\\Izmelchen_li.wav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2008</v>
      </c>
      <c r="AD119" t="str">
        <f t="shared" ca="1" si="33"/>
        <v>pics\\Banan_8.jpg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4"/>
        <v>pics\\Banan_8.jpg</v>
      </c>
      <c r="AI119" t="s">
        <v>91</v>
      </c>
      <c r="AO119">
        <f t="shared" ca="1" si="35"/>
        <v>0.93795770034708825</v>
      </c>
      <c r="AP119" t="str">
        <f t="shared" ca="1" si="36"/>
        <v>pics\\Banan_8.jpg</v>
      </c>
      <c r="AS119" t="str">
        <f t="shared" ca="1" si="41"/>
        <v>pics\\Banan_8.jpg</v>
      </c>
      <c r="AT119">
        <f t="shared" ca="1" si="42"/>
        <v>0.67842148709850858</v>
      </c>
      <c r="AU119" t="s">
        <v>697</v>
      </c>
      <c r="AV119" t="str">
        <f t="shared" ca="1" si="43"/>
        <v>sound\\Noviy_plod.wav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_Измельчен_ли_</v>
      </c>
      <c r="BB119" t="str">
        <f t="shared" si="38"/>
        <v>_Измельчен_ли_XXXXX?</v>
      </c>
      <c r="BD119" cm="1">
        <f t="array" aca="1" ref="BD119" ca="1">INDEX($L$114:$L$121,(RANK(AT7,$AT$2:$AT$9)))</f>
        <v>2137</v>
      </c>
    </row>
    <row r="120" spans="1:60" hidden="1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VLOOKUP(B120,audio_list_stym!$A$3:$BP$18,37,FALSE)</f>
        <v>16</v>
      </c>
      <c r="F120" t="str">
        <f>VLOOKUP(E120,metki!$A$2:$B$9,2,FALSE)</f>
        <v>импл_новые_без_названия</v>
      </c>
      <c r="G120" t="str">
        <f t="shared" si="39"/>
        <v>импл_</v>
      </c>
      <c r="H120" t="str">
        <f>VLOOKUP(B120,audio_list_stym!$A$3:$AJ$18,5,FALSE)</f>
        <v>Tamanid</v>
      </c>
      <c r="I120" t="s">
        <v>694</v>
      </c>
      <c r="J120" t="str">
        <f t="shared" si="40"/>
        <v>Tamanid_7</v>
      </c>
      <c r="L120">
        <f>VLOOKUP(J120,total_visual_stym!$A$2:$D$129,2,FALSE)</f>
        <v>2143</v>
      </c>
      <c r="M120" t="str">
        <f>VLOOKUP(J120,total_visual_stym!$A$2:$D$129,3,FALSE)</f>
        <v>pics\\Tamanid_7.jpg</v>
      </c>
      <c r="N120">
        <f>VLOOKUP(J120,total_visual_stym!$A$1:$D$129,4,FALSE)</f>
        <v>214</v>
      </c>
      <c r="P120">
        <f>IF(G120="экспл",0,IF(G120="импл_",VLOOKUP(J120,quest_импл!$A$1:$J$129,7,FALSE),0))</f>
        <v>279</v>
      </c>
      <c r="Q120" t="str">
        <f>IF(G120="экспл",0,IF(G120="импл_",VLOOKUP(J120,quest_импл!$A$1:$J$129,8,FALSE),0))</f>
        <v>sound\\Cvetushiy_li.wav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2059</v>
      </c>
      <c r="AD120" t="str">
        <f t="shared" ca="1" si="33"/>
        <v>pics\\Tomat_3.jpg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4"/>
        <v>pics\\Tomat_3.jpg</v>
      </c>
      <c r="AI120" t="s">
        <v>92</v>
      </c>
      <c r="AO120">
        <f t="shared" ca="1" si="35"/>
        <v>7.2351450297052589E-2</v>
      </c>
      <c r="AP120" t="str">
        <f t="shared" ca="1" si="36"/>
        <v>pics\\Tomat_3.jpg</v>
      </c>
      <c r="AS120" t="str">
        <f t="shared" ca="1" si="41"/>
        <v>pics\\Tomat_3.jpg</v>
      </c>
      <c r="AT120">
        <f t="shared" ca="1" si="42"/>
        <v>0.1543836710856441</v>
      </c>
      <c r="AU120" t="s">
        <v>697</v>
      </c>
      <c r="AV120" t="str">
        <f t="shared" ca="1" si="43"/>
        <v>sound\\Redkiy_plod.wav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_Цветущий_ли_</v>
      </c>
      <c r="BB120" t="str">
        <f t="shared" si="38"/>
        <v>_Цветущий_ли_XXXXX?</v>
      </c>
      <c r="BD120" cm="1">
        <f t="array" aca="1" ref="BD120" ca="1">INDEX($L$114:$L$121,(RANK(AT8,$AT$2:$AT$9)))</f>
        <v>2142</v>
      </c>
    </row>
    <row r="121" spans="1:60" hidden="1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VLOOKUP(B121,audio_list_stym!$A$3:$BP$18,37,FALSE)</f>
        <v>16</v>
      </c>
      <c r="F121" t="str">
        <f>VLOOKUP(E121,metki!$A$2:$B$9,2,FALSE)</f>
        <v>импл_новые_без_названия</v>
      </c>
      <c r="G121" t="str">
        <f t="shared" si="39"/>
        <v>импл_</v>
      </c>
      <c r="H121" t="str">
        <f>VLOOKUP(B121,audio_list_stym!$A$3:$AJ$18,5,FALSE)</f>
        <v>Tamanid</v>
      </c>
      <c r="I121" t="s">
        <v>695</v>
      </c>
      <c r="J121" t="str">
        <f t="shared" si="40"/>
        <v>Tamanid_8</v>
      </c>
      <c r="L121">
        <f>VLOOKUP(J121,total_visual_stym!$A$2:$D$129,2,FALSE)</f>
        <v>2144</v>
      </c>
      <c r="M121" t="str">
        <f>VLOOKUP(J121,total_visual_stym!$A$2:$D$129,3,FALSE)</f>
        <v>pics\\Tamanid_8.jpg</v>
      </c>
      <c r="N121">
        <f>VLOOKUP(J121,total_visual_stym!$A$1:$D$129,4,FALSE)</f>
        <v>214</v>
      </c>
      <c r="P121">
        <f>IF(G121="экспл",0,IF(G121="импл_",VLOOKUP(J121,quest_импл!$A$1:$J$129,7,FALSE),0))</f>
        <v>280</v>
      </c>
      <c r="Q121" t="str">
        <f>IF(G121="экспл",0,IF(G121="импл_",VLOOKUP(J121,quest_импл!$A$1:$J$129,8,FALSE),0))</f>
        <v>sound\\Skruchen_li.wav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2003</v>
      </c>
      <c r="AD121" t="str">
        <f t="shared" ca="1" si="33"/>
        <v>pics\\Banan_3.jpg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4"/>
        <v>pics\\Banan_3.jpg</v>
      </c>
      <c r="AI121" t="s">
        <v>93</v>
      </c>
      <c r="AO121">
        <f t="shared" ca="1" si="35"/>
        <v>0.97115394934670796</v>
      </c>
      <c r="AP121" t="str">
        <f t="shared" ca="1" si="36"/>
        <v>pics\\Banan_3.jpg</v>
      </c>
      <c r="AS121" t="str">
        <f ca="1">IF(G121="импл_",AP121,"")</f>
        <v>pics\\Banan_3.jpg</v>
      </c>
      <c r="AT121">
        <f t="shared" ca="1" si="42"/>
        <v>6.0093508284734254E-3</v>
      </c>
      <c r="AU121" t="s">
        <v>697</v>
      </c>
      <c r="AV121" t="str">
        <f t="shared" ca="1" si="43"/>
        <v>sound\\Redkiy_plod.wav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_Скручен_ли_</v>
      </c>
      <c r="BB121" t="str">
        <f t="shared" si="38"/>
        <v>_Скручен_ли_XXXXX?</v>
      </c>
      <c r="BD121" cm="1">
        <f t="array" aca="1" ref="BD121" ca="1">INDEX($L$114:$L$121,(RANK(AT9,$AT$2:$AT$9)))</f>
        <v>2138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VLOOKUP(B122,audio_list_stym!$A$3:$BP$18,37,FALSE)</f>
        <v>17</v>
      </c>
      <c r="F122" t="str">
        <f>VLOOKUP(E122,metki!$A$2:$B$9,2,FALSE)</f>
        <v>экспл_новые_без_названия</v>
      </c>
      <c r="G122" t="str">
        <f t="shared" si="39"/>
        <v>экспл</v>
      </c>
      <c r="H122" t="str">
        <f>VLOOKUP(B122,audio_list_stym!$A$3:$AJ$18,5,FALSE)</f>
        <v>ZF</v>
      </c>
      <c r="I122" t="s">
        <v>688</v>
      </c>
      <c r="J122" t="str">
        <f t="shared" si="40"/>
        <v>ZF_1</v>
      </c>
      <c r="L122">
        <f>VLOOKUP(J122,total_visual_stym!$A$2:$D$129,2,FALSE)</f>
        <v>2145</v>
      </c>
      <c r="M122" t="str">
        <f>VLOOKUP(J122,total_visual_stym!$A$2:$D$129,3,FALSE)</f>
        <v>pics\\ZF_1.jpg</v>
      </c>
      <c r="N122">
        <f>VLOOKUP(J122,total_visual_stym!$A$1:$D$129,4,FALSE)</f>
        <v>215</v>
      </c>
      <c r="AD122" t="str">
        <f t="shared" ca="1" si="33"/>
        <v>pics\\dis52.jpg</v>
      </c>
      <c r="AE122" s="22" t="str">
        <f t="array" aca="1" ref="AE122" ca="1">IF(G122="экспл",INDEX(total_visual_stym!$C$146:$C$209,(RANK(total_visual_stym!E202,total_visual_stym!$E$146:$E$209))),0)</f>
        <v>pics\\dis52.jpg</v>
      </c>
      <c r="AF122" s="22" t="str">
        <f t="shared" si="34"/>
        <v/>
      </c>
      <c r="AI122" t="s">
        <v>124</v>
      </c>
      <c r="AO122">
        <f t="shared" ca="1" si="35"/>
        <v>1.0053879727359938E-2</v>
      </c>
      <c r="AP122" t="str">
        <f t="shared" ca="1" si="36"/>
        <v>pics\\Tomat_8.jpg</v>
      </c>
      <c r="AS122" t="str">
        <f t="shared" si="41"/>
        <v/>
      </c>
      <c r="AT122">
        <f t="shared" ca="1" si="42"/>
        <v>0.2571727808023746</v>
      </c>
      <c r="AU122" t="s">
        <v>697</v>
      </c>
      <c r="AV122" t="str">
        <f t="shared" ca="1" si="43"/>
        <v>sound\\Redkiy_plod.wav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e">
        <f>VLOOKUP(Q122,audio_list_stym!$B$2:$BQ$299,68,FALSE)</f>
        <v>#N/A</v>
      </c>
      <c r="BB122" t="e">
        <f>IF(G122="экспл",AY122&amp;AX122&amp;"."&amp;AZ122,IF(G122="импл_",BA122&amp;AX122&amp;""))</f>
        <v>#N/A</v>
      </c>
      <c r="BC122">
        <f>A122</f>
        <v>1216</v>
      </c>
      <c r="BD122" cm="1">
        <f t="array" aca="1" ref="BD122" ca="1">INDEX($L$122:$L$129,(RANK(AT2,$AT$2:$AT$9)))</f>
        <v>2152</v>
      </c>
      <c r="BE122" cm="1">
        <f t="array" aca="1" ref="BE122" ca="1">INDEX(BD66:BD81,(RANK(AT9,$AT$2:$AT$17)))</f>
        <v>2068</v>
      </c>
      <c r="BF122" cm="1">
        <f t="array" aca="1" ref="BF122" ca="1">INDEX(BD90:BD105,(RANK(AT9,$AT$2:$AT$17)))</f>
        <v>2091</v>
      </c>
      <c r="BG122" cm="1">
        <f t="array" aca="1" ref="BG122" ca="1">INDEX(BD106:BD121,(RANK(AT9,$AT$2:$AT$17)))</f>
        <v>2131</v>
      </c>
      <c r="BH122">
        <v>1</v>
      </c>
    </row>
    <row r="123" spans="1:60" hidden="1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VLOOKUP(B123,audio_list_stym!$A$3:$BP$18,37,FALSE)</f>
        <v>17</v>
      </c>
      <c r="F123" t="str">
        <f>VLOOKUP(E123,metki!$A$2:$B$9,2,FALSE)</f>
        <v>экспл_новые_без_названия</v>
      </c>
      <c r="G123" t="str">
        <f t="shared" si="39"/>
        <v>экспл</v>
      </c>
      <c r="H123" t="str">
        <f>VLOOKUP(B123,audio_list_stym!$A$3:$AJ$18,5,FALSE)</f>
        <v>ZF</v>
      </c>
      <c r="I123" t="s">
        <v>689</v>
      </c>
      <c r="J123" t="str">
        <f t="shared" si="40"/>
        <v>ZF_2</v>
      </c>
      <c r="L123">
        <f>VLOOKUP(J123,total_visual_stym!$A$2:$D$129,2,FALSE)</f>
        <v>2146</v>
      </c>
      <c r="M123" t="str">
        <f>VLOOKUP(J123,total_visual_stym!$A$2:$D$129,3,FALSE)</f>
        <v>pics\\ZF_2.jpg</v>
      </c>
      <c r="N123">
        <f>VLOOKUP(J123,total_visual_stym!$A$1:$D$129,4,FALSE)</f>
        <v>215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154</v>
      </c>
      <c r="Z123" t="str">
        <f>IF(G123="экспл",VLOOKUP(J123,quest_экспл!$A$1:$N$129,12,FALSE),IF(G123="импл_",0,0))</f>
        <v>sound\\On_rozoviy.wav</v>
      </c>
      <c r="AA123" t="str">
        <f>IF(G123="экспл",VLOOKUP(J123,quest_экспл!$A$1:$N$129,14,FALSE),IF(G123="импл_",0,0))</f>
        <v>нет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2213</v>
      </c>
      <c r="AD123" t="str">
        <f t="shared" ca="1" si="33"/>
        <v>pics\\dis49.jpg</v>
      </c>
      <c r="AE123" s="22" t="str">
        <f t="array" aca="1" ref="AE123" ca="1">IF(G123="экспл",INDEX(total_visual_stym!$C$146:$C$209,(RANK(total_visual_stym!E203,total_visual_stym!$E$146:$E$209))),0)</f>
        <v>pics\\dis49.jpg</v>
      </c>
      <c r="AF123" s="22" t="str">
        <f t="shared" si="34"/>
        <v/>
      </c>
      <c r="AI123" t="s">
        <v>125</v>
      </c>
      <c r="AO123">
        <f t="shared" ca="1" si="35"/>
        <v>0.34926861577886414</v>
      </c>
      <c r="AP123" t="str">
        <f t="shared" ca="1" si="36"/>
        <v>pics\\Peper_3.jpg</v>
      </c>
      <c r="AS123" t="str">
        <f t="shared" si="41"/>
        <v/>
      </c>
      <c r="AT123">
        <f t="shared" ca="1" si="42"/>
        <v>0.54825739593006872</v>
      </c>
      <c r="AU123" t="s">
        <v>697</v>
      </c>
      <c r="AV123" t="str">
        <f t="shared" ca="1" si="43"/>
        <v>sound\\Noviy_plod.wav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_Он_розовый?</v>
      </c>
      <c r="BA123" t="e">
        <f>VLOOKUP(Q123,audio_list_stym!$B$2:$BQ$299,68,FALSE)</f>
        <v>#N/A</v>
      </c>
      <c r="BB123" t="str">
        <f t="shared" si="38"/>
        <v>Посмотрите,_вот_XXXXX._Он_розовый?</v>
      </c>
      <c r="BD123" cm="1">
        <f t="array" aca="1" ref="BD123" ca="1">INDEX($L$122:$L$129,(RANK(AT3,$AT$2:$AT$9)))</f>
        <v>2147</v>
      </c>
    </row>
    <row r="124" spans="1:60" hidden="1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VLOOKUP(B124,audio_list_stym!$A$3:$BP$18,37,FALSE)</f>
        <v>17</v>
      </c>
      <c r="F124" t="str">
        <f>VLOOKUP(E124,metki!$A$2:$B$9,2,FALSE)</f>
        <v>экспл_новые_без_названия</v>
      </c>
      <c r="G124" t="str">
        <f t="shared" si="39"/>
        <v>экспл</v>
      </c>
      <c r="H124" t="str">
        <f>VLOOKUP(B124,audio_list_stym!$A$3:$AJ$18,5,FALSE)</f>
        <v>ZF</v>
      </c>
      <c r="I124" t="s">
        <v>690</v>
      </c>
      <c r="J124" t="str">
        <f t="shared" si="40"/>
        <v>ZF_3</v>
      </c>
      <c r="L124">
        <f>VLOOKUP(J124,total_visual_stym!$A$2:$D$129,2,FALSE)</f>
        <v>2147</v>
      </c>
      <c r="M124" t="str">
        <f>VLOOKUP(J124,total_visual_stym!$A$2:$D$129,3,FALSE)</f>
        <v>pics\\ZF_3.jpg</v>
      </c>
      <c r="N124">
        <f>VLOOKUP(J124,total_visual_stym!$A$1:$D$129,4,FALSE)</f>
        <v>215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155</v>
      </c>
      <c r="Z124" t="str">
        <f>IF(G124="экспл",VLOOKUP(J124,quest_экспл!$A$1:$N$129,12,FALSE),IF(G124="импл_",0,0))</f>
        <v>sound\\Tonkiy_li_on.wav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2198</v>
      </c>
      <c r="AD124" t="str">
        <f t="shared" ca="1" si="33"/>
        <v>pics\\dis42.jpg</v>
      </c>
      <c r="AE124" s="22" t="str">
        <f t="array" aca="1" ref="AE124" ca="1">IF(G124="экспл",INDEX(total_visual_stym!$C$146:$C$209,(RANK(total_visual_stym!E204,total_visual_stym!$E$146:$E$209))),0)</f>
        <v>pics\\dis42.jpg</v>
      </c>
      <c r="AF124" s="22" t="str">
        <f t="shared" si="34"/>
        <v/>
      </c>
      <c r="AI124" t="s">
        <v>126</v>
      </c>
      <c r="AO124">
        <f t="shared" ca="1" si="35"/>
        <v>0.42732347886984545</v>
      </c>
      <c r="AP124" t="str">
        <f t="shared" ca="1" si="36"/>
        <v>pics\\Limon_4.jpg</v>
      </c>
      <c r="AS124" t="str">
        <f t="shared" si="41"/>
        <v/>
      </c>
      <c r="AT124">
        <f t="shared" ca="1" si="42"/>
        <v>0.24164047707046354</v>
      </c>
      <c r="AU124" t="s">
        <v>697</v>
      </c>
      <c r="AV124" t="str">
        <f t="shared" ca="1" si="43"/>
        <v>sound\\Redkiy_plod.wav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_Тонкий_ли_он?</v>
      </c>
      <c r="BA124" t="e">
        <f>VLOOKUP(Q124,audio_list_stym!$B$2:$BQ$299,68,FALSE)</f>
        <v>#N/A</v>
      </c>
      <c r="BB124" t="str">
        <f t="shared" si="38"/>
        <v>Вот_XXXXX._Тонкий_ли_он?</v>
      </c>
      <c r="BD124" cm="1">
        <f t="array" aca="1" ref="BD124" ca="1">INDEX($L$122:$L$129,(RANK(AT4,$AT$2:$AT$9)))</f>
        <v>2148</v>
      </c>
    </row>
    <row r="125" spans="1:60" hidden="1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VLOOKUP(B125,audio_list_stym!$A$3:$BP$18,37,FALSE)</f>
        <v>17</v>
      </c>
      <c r="F125" t="str">
        <f>VLOOKUP(E125,metki!$A$2:$B$9,2,FALSE)</f>
        <v>экспл_новые_без_названия</v>
      </c>
      <c r="G125" t="str">
        <f t="shared" si="39"/>
        <v>экспл</v>
      </c>
      <c r="H125" t="str">
        <f>VLOOKUP(B125,audio_list_stym!$A$3:$AJ$18,5,FALSE)</f>
        <v>ZF</v>
      </c>
      <c r="I125" t="s">
        <v>691</v>
      </c>
      <c r="J125" t="str">
        <f t="shared" si="40"/>
        <v>ZF_4</v>
      </c>
      <c r="L125">
        <f>VLOOKUP(J125,total_visual_stym!$A$2:$D$129,2,FALSE)</f>
        <v>2148</v>
      </c>
      <c r="M125" t="str">
        <f>VLOOKUP(J125,total_visual_stym!$A$2:$D$129,3,FALSE)</f>
        <v>pics\\ZF_4.jpg</v>
      </c>
      <c r="N125">
        <f>VLOOKUP(J125,total_visual_stym!$A$1:$D$129,4,FALSE)</f>
        <v>215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156</v>
      </c>
      <c r="Z125" t="str">
        <f>IF(G125="экспл",VLOOKUP(J125,quest_экспл!$A$1:$N$129,12,FALSE),IF(G125="импл_",0,0))</f>
        <v>sound\\Celniy_li_on.wav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2174</v>
      </c>
      <c r="AD125" t="str">
        <f t="shared" ca="1" si="33"/>
        <v>pics\\dis7.jpg</v>
      </c>
      <c r="AE125" s="22" t="str">
        <f t="array" aca="1" ref="AE125" ca="1">IF(G125="экспл",INDEX(total_visual_stym!$C$146:$C$209,(RANK(total_visual_stym!E205,total_visual_stym!$E$146:$E$209))),0)</f>
        <v>pics\\dis7.jpg</v>
      </c>
      <c r="AF125" s="22" t="str">
        <f t="shared" si="34"/>
        <v/>
      </c>
      <c r="AI125" t="s">
        <v>127</v>
      </c>
      <c r="AO125">
        <f t="shared" ca="1" si="35"/>
        <v>0.37716249486738296</v>
      </c>
      <c r="AP125" t="str">
        <f t="shared" ca="1" si="36"/>
        <v>pics\\Limon_7.jpg</v>
      </c>
      <c r="AS125" t="str">
        <f t="shared" si="41"/>
        <v/>
      </c>
      <c r="AT125">
        <f t="shared" ca="1" si="42"/>
        <v>0.2231117365501063</v>
      </c>
      <c r="AU125" t="s">
        <v>697</v>
      </c>
      <c r="AV125" t="str">
        <f t="shared" ca="1" si="43"/>
        <v>sound\\Redkiy_plod.wav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_Цельный_ли_он?</v>
      </c>
      <c r="BA125" t="e">
        <f>VLOOKUP(Q125,audio_list_stym!$B$2:$BQ$299,68,FALSE)</f>
        <v>#N/A</v>
      </c>
      <c r="BB125" t="str">
        <f t="shared" si="38"/>
        <v>Это_XXXXX._Цельный_ли_он?</v>
      </c>
      <c r="BD125" cm="1">
        <f t="array" aca="1" ref="BD125" ca="1">INDEX($L$122:$L$129,(RANK(AT5,$AT$2:$AT$9)))</f>
        <v>2149</v>
      </c>
    </row>
    <row r="126" spans="1:60" hidden="1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VLOOKUP(B126,audio_list_stym!$A$3:$BP$18,37,FALSE)</f>
        <v>17</v>
      </c>
      <c r="F126" t="str">
        <f>VLOOKUP(E126,metki!$A$2:$B$9,2,FALSE)</f>
        <v>экспл_новые_без_названия</v>
      </c>
      <c r="G126" t="str">
        <f t="shared" si="39"/>
        <v>экспл</v>
      </c>
      <c r="H126" t="str">
        <f>VLOOKUP(B126,audio_list_stym!$A$3:$AJ$18,5,FALSE)</f>
        <v>ZF</v>
      </c>
      <c r="I126" t="s">
        <v>692</v>
      </c>
      <c r="J126" t="str">
        <f t="shared" si="40"/>
        <v>ZF_5</v>
      </c>
      <c r="L126">
        <f>VLOOKUP(J126,total_visual_stym!$A$2:$D$129,2,FALSE)</f>
        <v>2149</v>
      </c>
      <c r="M126" t="str">
        <f>VLOOKUP(J126,total_visual_stym!$A$2:$D$129,3,FALSE)</f>
        <v>pics\\ZF_5.jpg</v>
      </c>
      <c r="N126">
        <f>VLOOKUP(J126,total_visual_stym!$A$1:$D$129,4,FALSE)</f>
        <v>215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157</v>
      </c>
      <c r="Z126" t="str">
        <f>IF(G126="экспл",VLOOKUP(J126,quest_экспл!$A$1:$N$129,12,FALSE),IF(G126="импл_",0,0))</f>
        <v>sound\\On_shershaviy.wav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2179</v>
      </c>
      <c r="AD126" t="str">
        <f t="shared" ca="1" si="33"/>
        <v>pics\\dis20.jpg</v>
      </c>
      <c r="AE126" s="22" t="str">
        <f t="array" aca="1" ref="AE126" ca="1">IF(G126="экспл",INDEX(total_visual_stym!$C$146:$C$209,(RANK(total_visual_stym!E206,total_visual_stym!$E$146:$E$209))),0)</f>
        <v>pics\\dis20.jpg</v>
      </c>
      <c r="AF126" s="22" t="str">
        <f t="shared" si="34"/>
        <v/>
      </c>
      <c r="AI126" t="s">
        <v>128</v>
      </c>
      <c r="AO126">
        <f t="shared" ca="1" si="35"/>
        <v>1.3000245082555817E-2</v>
      </c>
      <c r="AP126" t="str">
        <f t="shared" ca="1" si="36"/>
        <v>pics\\Tomat_7.jpg</v>
      </c>
      <c r="AS126" t="str">
        <f t="shared" si="41"/>
        <v/>
      </c>
      <c r="AT126">
        <f t="shared" ca="1" si="42"/>
        <v>0.21713314573334197</v>
      </c>
      <c r="AU126" t="s">
        <v>697</v>
      </c>
      <c r="AV126" t="str">
        <f t="shared" ca="1" si="43"/>
        <v>sound\\Redkiy_plod.wav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_Он_шершавый?</v>
      </c>
      <c r="BA126" t="e">
        <f>VLOOKUP(Q126,audio_list_stym!$B$2:$BQ$299,68,FALSE)</f>
        <v>#N/A</v>
      </c>
      <c r="BB126" t="str">
        <f t="shared" si="38"/>
        <v>На_картинке_XXXXX._Он_шершавый?</v>
      </c>
      <c r="BD126" cm="1">
        <f t="array" aca="1" ref="BD126" ca="1">INDEX($L$122:$L$129,(RANK(AT6,$AT$2:$AT$9)))</f>
        <v>2151</v>
      </c>
    </row>
    <row r="127" spans="1:60" hidden="1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VLOOKUP(B127,audio_list_stym!$A$3:$BP$18,37,FALSE)</f>
        <v>17</v>
      </c>
      <c r="F127" t="str">
        <f>VLOOKUP(E127,metki!$A$2:$B$9,2,FALSE)</f>
        <v>экспл_новые_без_названия</v>
      </c>
      <c r="G127" t="str">
        <f t="shared" si="39"/>
        <v>экспл</v>
      </c>
      <c r="H127" t="str">
        <f>VLOOKUP(B127,audio_list_stym!$A$3:$AJ$18,5,FALSE)</f>
        <v>ZF</v>
      </c>
      <c r="I127" t="s">
        <v>693</v>
      </c>
      <c r="J127" t="str">
        <f t="shared" si="40"/>
        <v>ZF_6</v>
      </c>
      <c r="L127">
        <f>VLOOKUP(J127,total_visual_stym!$A$2:$D$129,2,FALSE)</f>
        <v>2150</v>
      </c>
      <c r="M127" t="str">
        <f>VLOOKUP(J127,total_visual_stym!$A$2:$D$129,3,FALSE)</f>
        <v>pics\\ZF_6.jpg</v>
      </c>
      <c r="N127">
        <f>VLOOKUP(J127,total_visual_stym!$A$1:$D$129,4,FALSE)</f>
        <v>215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158</v>
      </c>
      <c r="Z127" t="str">
        <f>IF(G127="экспл",VLOOKUP(J127,quest_экспл!$A$1:$N$129,12,FALSE),IF(G127="импл_",0,0))</f>
        <v>sound\\Zaostrin_li_on.wav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2196</v>
      </c>
      <c r="AD127" t="str">
        <f t="shared" ca="1" si="33"/>
        <v>pics\\dis40.jpg</v>
      </c>
      <c r="AE127" s="22" t="str">
        <f t="array" aca="1" ref="AE127" ca="1">IF(G127="экспл",INDEX(total_visual_stym!$C$146:$C$209,(RANK(total_visual_stym!E207,total_visual_stym!$E$146:$E$209))),0)</f>
        <v>pics\\dis40.jpg</v>
      </c>
      <c r="AF127" s="22" t="str">
        <f t="shared" si="34"/>
        <v/>
      </c>
      <c r="AI127" t="s">
        <v>129</v>
      </c>
      <c r="AO127">
        <f t="shared" ca="1" si="35"/>
        <v>0.11068924023827542</v>
      </c>
      <c r="AP127" t="str">
        <f t="shared" ca="1" si="36"/>
        <v>pics\\Tomat_2.jpg</v>
      </c>
      <c r="AS127" t="str">
        <f t="shared" si="41"/>
        <v/>
      </c>
      <c r="AT127">
        <f t="shared" ca="1" si="42"/>
        <v>4.9786220952815263E-2</v>
      </c>
      <c r="AU127" t="s">
        <v>697</v>
      </c>
      <c r="AV127" t="str">
        <f t="shared" ca="1" si="43"/>
        <v>sound\\Redkiy_plod.wav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_Заострен_ли_он?</v>
      </c>
      <c r="BA127" t="e">
        <f>VLOOKUP(Q127,audio_list_stym!$B$2:$BQ$299,68,FALSE)</f>
        <v>#N/A</v>
      </c>
      <c r="BB127" t="str">
        <f t="shared" si="38"/>
        <v>На_мониторе_XXXXX._Заострен_ли_он?</v>
      </c>
      <c r="BD127" cm="1">
        <f t="array" aca="1" ref="BD127" ca="1">INDEX($L$122:$L$129,(RANK(AT7,$AT$2:$AT$9)))</f>
        <v>2145</v>
      </c>
    </row>
    <row r="128" spans="1:60" hidden="1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VLOOKUP(B128,audio_list_stym!$A$3:$BP$18,37,FALSE)</f>
        <v>17</v>
      </c>
      <c r="F128" t="str">
        <f>VLOOKUP(E128,metki!$A$2:$B$9,2,FALSE)</f>
        <v>экспл_новые_без_названия</v>
      </c>
      <c r="G128" t="str">
        <f t="shared" si="39"/>
        <v>экспл</v>
      </c>
      <c r="H128" t="str">
        <f>VLOOKUP(B128,audio_list_stym!$A$3:$AJ$18,5,FALSE)</f>
        <v>ZF</v>
      </c>
      <c r="I128" t="s">
        <v>694</v>
      </c>
      <c r="J128" t="str">
        <f t="shared" si="40"/>
        <v>ZF_7</v>
      </c>
      <c r="L128">
        <f>VLOOKUP(J128,total_visual_stym!$A$2:$D$129,2,FALSE)</f>
        <v>2151</v>
      </c>
      <c r="M128" t="str">
        <f>VLOOKUP(J128,total_visual_stym!$A$2:$D$129,3,FALSE)</f>
        <v>pics\\ZF_7.jpg</v>
      </c>
      <c r="N128">
        <f>VLOOKUP(J128,total_visual_stym!$A$1:$D$129,4,FALSE)</f>
        <v>215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159</v>
      </c>
      <c r="Z128" t="str">
        <f>IF(G128="экспл",VLOOKUP(J128,quest_экспл!$A$1:$N$129,12,FALSE),IF(G128="импл_",0,0))</f>
        <v>sound\\On_rassipchatiy.wav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2228</v>
      </c>
      <c r="AD128" t="str">
        <f t="shared" ca="1" si="33"/>
        <v>pics\\dis38.jpg</v>
      </c>
      <c r="AE128" s="22" t="str">
        <f t="array" aca="1" ref="AE128" ca="1">IF(G128="экспл",INDEX(total_visual_stym!$C$146:$C$209,(RANK(total_visual_stym!E208,total_visual_stym!$E$146:$E$209))),0)</f>
        <v>pics\\dis38.jpg</v>
      </c>
      <c r="AF128" s="22" t="str">
        <f t="shared" si="34"/>
        <v/>
      </c>
      <c r="AI128" t="s">
        <v>130</v>
      </c>
      <c r="AO128">
        <f t="shared" ca="1" si="35"/>
        <v>0.52830098015111648</v>
      </c>
      <c r="AP128" t="str">
        <f t="shared" ca="1" si="36"/>
        <v>pics\\Kokos_4.jpg</v>
      </c>
      <c r="AS128" t="str">
        <f t="shared" si="41"/>
        <v/>
      </c>
      <c r="AT128">
        <f t="shared" ca="1" si="42"/>
        <v>0.12654482737340078</v>
      </c>
      <c r="AU128" t="s">
        <v>697</v>
      </c>
      <c r="AV128" t="str">
        <f t="shared" ca="1" si="43"/>
        <v>sound\\Redkiy_plod.wav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_Он_рассыпчатый?</v>
      </c>
      <c r="BA128" t="e">
        <f>VLOOKUP(Q128,audio_list_stym!$B$2:$BQ$299,68,FALSE)</f>
        <v>#N/A</v>
      </c>
      <c r="BB128" t="str">
        <f t="shared" si="38"/>
        <v>Перед_Вами_XXXXX._Он_рассыпчатый?</v>
      </c>
      <c r="BD128" cm="1">
        <f t="array" aca="1" ref="BD128" ca="1">INDEX($L$122:$L$129,(RANK(AT8,$AT$2:$AT$9)))</f>
        <v>2150</v>
      </c>
    </row>
    <row r="129" spans="1:56" hidden="1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VLOOKUP(B129,audio_list_stym!$A$3:$BP$18,37,FALSE)</f>
        <v>17</v>
      </c>
      <c r="F129" t="str">
        <f>VLOOKUP(E129,metki!$A$2:$B$9,2,FALSE)</f>
        <v>экспл_новые_без_названия</v>
      </c>
      <c r="G129" t="str">
        <f>LEFT(F129,5)</f>
        <v>экспл</v>
      </c>
      <c r="H129" t="str">
        <f>VLOOKUP(B129,audio_list_stym!$A$3:$AJ$18,5,FALSE)</f>
        <v>ZF</v>
      </c>
      <c r="I129" t="s">
        <v>695</v>
      </c>
      <c r="J129" t="str">
        <f>H129&amp;I129</f>
        <v>ZF_8</v>
      </c>
      <c r="L129">
        <f>VLOOKUP(J129,total_visual_stym!$A$2:$D$129,2,FALSE)</f>
        <v>2152</v>
      </c>
      <c r="M129" t="str">
        <f>VLOOKUP(J129,total_visual_stym!$A$2:$D$129,3,FALSE)</f>
        <v>pics\\ZF_8.jpg</v>
      </c>
      <c r="N129">
        <f>VLOOKUP(J129,total_visual_stym!$A$1:$D$129,4,FALSE)</f>
        <v>215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160</v>
      </c>
      <c r="Z129" t="str">
        <f>IF(G129="экспл",VLOOKUP(J129,quest_экспл!$A$1:$N$129,12,FALSE),IF(G129="импл_",0,0))</f>
        <v>sound\\Ochishen_li_on.wav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2189</v>
      </c>
      <c r="AD129" t="str">
        <f t="shared" ca="1" si="33"/>
        <v>pics\\dis33.jpg</v>
      </c>
      <c r="AE129" s="22" t="str">
        <f t="array" aca="1" ref="AE129" ca="1">IF(G129="экспл",INDEX(total_visual_stym!$C$146:$C$209,(RANK(total_visual_stym!E209,total_visual_stym!$E$146:$E$209))),0)</f>
        <v>pics\\dis33.jpg</v>
      </c>
      <c r="AF129" s="22" t="str">
        <f t="shared" si="34"/>
        <v/>
      </c>
      <c r="AI129" t="s">
        <v>131</v>
      </c>
      <c r="AO129">
        <f t="shared" ca="1" si="35"/>
        <v>0.84486561039978536</v>
      </c>
      <c r="AP129" t="str">
        <f t="shared" ca="1" si="36"/>
        <v>pics\\Finik_7.jpg</v>
      </c>
      <c r="AS129" t="str">
        <f t="shared" si="41"/>
        <v/>
      </c>
      <c r="AT129">
        <f t="shared" ca="1" si="42"/>
        <v>0.73315955475724115</v>
      </c>
      <c r="AU129" t="s">
        <v>697</v>
      </c>
      <c r="AV129" t="str">
        <f t="shared" ca="1" si="43"/>
        <v>sound\\Noviy_plod.wav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_Очищен_ли_он?</v>
      </c>
      <c r="BA129" t="e">
        <f>VLOOKUP(Q129,audio_list_stym!$B$2:$BQ$299,68,FALSE)</f>
        <v>#N/A</v>
      </c>
      <c r="BB129" t="str">
        <f>IF(G129="экспл",AY129&amp;AX129&amp;"."&amp;AZ129,IF(G129="импл_",BA129&amp;AX129&amp;"ю"))</f>
        <v>Вы_видите_XXXXX._Очищен_ли_он?</v>
      </c>
      <c r="BD129" cm="1">
        <f t="array" aca="1" ref="BD129" ca="1">INDEX($L$122:$L$129,(RANK(AT9,$AT$2:$AT$9)))</f>
        <v>2146</v>
      </c>
    </row>
    <row r="130" spans="1:56" hidden="1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hidden="1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hidden="1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hidden="1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hidden="1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hidden="1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hidden="1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hidden="1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hidden="1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hidden="1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hidden="1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hidden="1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hidden="1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hidden="1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hidden="1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hidden="1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100-000000000000}">
    <filterColumn colId="8">
      <filters>
        <filter val="_1"/>
      </filters>
    </filterColumn>
  </autoFilter>
  <phoneticPr fontId="9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BH161"/>
  <sheetViews>
    <sheetView topLeftCell="AT1" zoomScale="76" zoomScaleNormal="76" zoomScaleSheetLayoutView="40" workbookViewId="0">
      <selection activeCell="BH1" sqref="BH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16.83203125" customWidth="1"/>
    <col min="28" max="29" width="11.16406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1" customWidth="1"/>
    <col min="40" max="40" width="12.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/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R1" s="23" t="s">
        <v>737</v>
      </c>
      <c r="AS1" s="23" t="s">
        <v>738</v>
      </c>
      <c r="AU1" s="23" t="s">
        <v>700</v>
      </c>
      <c r="AW1" s="23" t="s">
        <v>701</v>
      </c>
      <c r="BB1" s="23" t="s">
        <v>1153</v>
      </c>
      <c r="BC1" s="23" t="s">
        <v>0</v>
      </c>
      <c r="BD1" s="23" t="s">
        <v>1175</v>
      </c>
      <c r="BE1" s="23" t="s">
        <v>1170</v>
      </c>
      <c r="BF1" s="23" t="s">
        <v>1171</v>
      </c>
      <c r="BG1" s="23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VLOOKUP(B2,audio_list_stym!$A$3:$BP$18,38,FALSE)</f>
        <v>11</v>
      </c>
      <c r="F2" t="str">
        <f>VLOOKUP(E2,metki!$A$2:$B$9,2,FALSE)</f>
        <v>экспл_реал_с_названием</v>
      </c>
      <c r="G2" t="str">
        <f t="shared" ref="G2:G33" si="0">LEFT(F2,5)</f>
        <v>экспл</v>
      </c>
      <c r="H2" t="str">
        <f>VLOOKUP(B2,audio_list_stym!$A$3:$AJ$18,6,FALSE)</f>
        <v>Tomat</v>
      </c>
      <c r="I2" t="s">
        <v>688</v>
      </c>
      <c r="J2" t="str">
        <f t="shared" ref="J2:J33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 ca="1">VLOOKUP(AD2,total_visual_stym!$C$2:$F$209,4,FALSE)</f>
        <v>2214</v>
      </c>
      <c r="AD2" t="str">
        <f ca="1">IF(ISTEXT(AE2),AE2,IF(ISTEXT(AF2),AF2,""))</f>
        <v>pics\\dis63.jpg</v>
      </c>
      <c r="AE2" s="22" t="str">
        <f t="array" aca="1" ref="AE2" ca="1">IF(G2="экспл",INDEX(total_visual_stym!$C$146:$C$209,(RANK(total_visual_stym!E146,total_visual_stym!$E$146:$E$209))),0)</f>
        <v>pics\\dis63.jpg</v>
      </c>
      <c r="AF2" s="22" t="str">
        <f>IF(ISTEXT(AR2),AR2,IF(ISTEXT(AS2),AS2,""))</f>
        <v/>
      </c>
      <c r="AG2" t="str">
        <f t="shared" ref="AG2:AG57" si="2">IF(OR(E2=11,E2=13),M2,"")</f>
        <v>pics\\Tomat_1.jpg</v>
      </c>
      <c r="AH2">
        <f t="shared" ref="AH2:AH33" si="3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>LEFT(AI2,11)</f>
        <v>pics\\Tomat</v>
      </c>
      <c r="AL2" t="str">
        <f t="shared" ref="AL2:AL49" si="4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0.34968795396179908</v>
      </c>
      <c r="AP2" t="str">
        <f ca="1">INDEX($AM$2:$AM$25,(RANK(AO2,$AO$2:$AO$25)))</f>
        <v>pics\\Finik_8.jpg</v>
      </c>
      <c r="AQ2" t="str">
        <f ca="1">INDEX($AN$2:$AN$25,(RANK(AO2,$AO$2:$AO$25)))</f>
        <v>pics\\Peper_8.jpg</v>
      </c>
      <c r="AT2">
        <f t="shared" ref="AT2:AT33" ca="1" si="5">RAND()</f>
        <v>0.411681312293251</v>
      </c>
      <c r="AU2" t="str">
        <f>IF(OR(G2=10,G2=11,G2=14,G2=15),VLOOKUP(AT2,audio_list_stym!$A$3:$B$18,2,FALSE),"sound\\Noviy_plod.wav")</f>
        <v>sound\\Noviy_plod.wav</v>
      </c>
      <c r="AV2" t="str">
        <f t="shared" ref="AV2:AV33" ca="1" si="6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7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2063</v>
      </c>
      <c r="BE2" cm="1">
        <f t="array" aca="1" ref="BE2" ca="1">INDEX(BD10:BD25,(RANK(AT2,$AT$2:$AT$16)))</f>
        <v>2028</v>
      </c>
      <c r="BF2" cm="1">
        <f t="array" aca="1" ref="BF2" ca="1">INDEX(BD26:BD49,(RANK(AT2,$AT$2:$AT$16)))</f>
        <v>2044</v>
      </c>
      <c r="BG2" cm="1">
        <f t="array" aca="1" ref="BG2" ca="1">INDEX(BD50:BD65,(RANK(AT2,$AT$2:$AT$16)))</f>
        <v>2020</v>
      </c>
      <c r="BH2">
        <v>1</v>
      </c>
    </row>
    <row r="3" spans="1:60" hidden="1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VLOOKUP(B3,audio_list_stym!$A$3:$BP$18,38,FALSE)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VLOOKUP(B3,audio_list_stym!$A$3:$AJ$18,6,FALSE)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2221</v>
      </c>
      <c r="AD3" t="str">
        <f t="shared" ref="AD3:AD66" ca="1" si="8">IF(ISTEXT(AE3),AE3,IF(ISTEXT(AF3),AF3,""))</f>
        <v>pics\\dis28.jpg</v>
      </c>
      <c r="AE3" s="22" t="str">
        <f t="array" aca="1" ref="AE3" ca="1">IF(G3="экспл",INDEX(total_visual_stym!$C$146:$C$209,(RANK(total_visual_stym!E147,total_visual_stym!$E$146:$E$209))),0)</f>
        <v>pics\\dis28.jpg</v>
      </c>
      <c r="AF3" s="22" t="str">
        <f>IF(ISTEXT(AR3),AR3,IF(ISTEXT(AS3),AS3,""))</f>
        <v/>
      </c>
      <c r="AG3" t="str">
        <f t="shared" si="2"/>
        <v>pics\\Tomat_2.jpg</v>
      </c>
      <c r="AH3">
        <f t="shared" si="3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ref="AJ3:AJ49" si="9">LEFT(AI3,11)</f>
        <v>pics\\Tomat</v>
      </c>
      <c r="AL3" t="str">
        <f t="shared" si="4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0">RAND()</f>
        <v>0.77074552840594446</v>
      </c>
      <c r="AP3" t="str">
        <f ca="1">INDEX($AM$2:$AM$25,(RANK(AO3,$AO$2:$AO$25)))</f>
        <v>pics\\Kokos_8.jpg</v>
      </c>
      <c r="AQ3" t="str">
        <f t="shared" ref="AQ3:AQ25" ca="1" si="11">INDEX($AN$2:$AN$25,(RANK(AO3,$AO$2:$AO$25)))</f>
        <v>pics\\Tomat_8.jpg</v>
      </c>
      <c r="AT3">
        <f t="shared" ca="1" si="5"/>
        <v>0.94913975700632314</v>
      </c>
      <c r="AU3" t="str">
        <f>IF(OR(G3=10,G3=11,G3=14,G3=15),VLOOKUP(AT3,audio_list_stym!$A$3:$B$18,2,FALSE),"sound\\Noviy_plod.wav")</f>
        <v>sound\\Noviy_plod.wav</v>
      </c>
      <c r="AV3" t="str">
        <f t="shared" ca="1" si="6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7"/>
        <v>Посмотрите,_вот_ТОМАТ._Мясистый_ли_он?</v>
      </c>
      <c r="BD3" cm="1">
        <f t="array" aca="1" ref="BD3" ca="1">INDEX($L$2:$L$9,(RANK(AT3,$AT$2:$AT$9)))</f>
        <v>2057</v>
      </c>
    </row>
    <row r="4" spans="1:60" hidden="1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VLOOKUP(B4,audio_list_stym!$A$3:$BP$18,38,FALSE)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VLOOKUP(B4,audio_list_stym!$A$3:$AJ$18,6,FALSE)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2177</v>
      </c>
      <c r="AD4" t="str">
        <f t="shared" ca="1" si="8"/>
        <v>pics\\dis35.jpg</v>
      </c>
      <c r="AE4" s="22" t="str">
        <f t="array" aca="1" ref="AE4" ca="1">IF(G4="экспл",INDEX(total_visual_stym!$C$146:$C$209,(RANK(total_visual_stym!E148,total_visual_stym!$E$146:$E$209))),0)</f>
        <v>pics\\dis35.jpg</v>
      </c>
      <c r="AF4" s="22" t="str">
        <f t="shared" ref="AF4:AF17" si="12">IF(ISTEXT(AR4),AR4,IF(ISTEXT(AS4),AS4,""))</f>
        <v/>
      </c>
      <c r="AG4" t="str">
        <f t="shared" si="2"/>
        <v>pics\\Tomat_3.jpg</v>
      </c>
      <c r="AH4">
        <f t="shared" si="3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9"/>
        <v>pics\\Tomat</v>
      </c>
      <c r="AL4" t="str">
        <f t="shared" si="4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0"/>
        <v>0.22581688553831958</v>
      </c>
      <c r="AP4" t="str">
        <f t="shared" ref="AP4:AP25" ca="1" si="13">INDEX($AM$2:$AM$25,(RANK(AO4,$AO$2:$AO$25)))</f>
        <v>pics\\Injir_3.jpg</v>
      </c>
      <c r="AQ4" t="str">
        <f ca="1">INDEX($AN$2:$AN$25,(RANK(AO4,$AO$2:$AO$25)))</f>
        <v>pics\\Tikva_3.jpg</v>
      </c>
      <c r="AT4">
        <f t="shared" ca="1" si="5"/>
        <v>0.49051418969228189</v>
      </c>
      <c r="AU4" t="str">
        <f>IF(OR(G4=10,G4=11,G4=14,G4=15),VLOOKUP(AT4,audio_list_stym!$A$3:$B$18,2,FALSE),"sound\\Noviy_plod.wav")</f>
        <v>sound\\Noviy_plod.wav</v>
      </c>
      <c r="AV4" t="str">
        <f t="shared" ca="1" si="6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7"/>
        <v>Вот_ТОМАТ._Горький_ли_он?</v>
      </c>
      <c r="BD4" cm="1">
        <f t="array" aca="1" ref="BD4" ca="1">INDEX($L$2:$L$9,(RANK(AT4,$AT$2:$AT$9)))</f>
        <v>2059</v>
      </c>
    </row>
    <row r="5" spans="1:60" hidden="1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VLOOKUP(B5,audio_list_stym!$A$3:$BP$18,38,FALSE)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VLOOKUP(B5,audio_list_stym!$A$3:$AJ$18,6,FALSE)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2208</v>
      </c>
      <c r="AD5" t="str">
        <f t="shared" ca="1" si="8"/>
        <v>pics\\dis45.jpg</v>
      </c>
      <c r="AE5" s="22" t="str">
        <f t="array" aca="1" ref="AE5" ca="1">IF(G5="экспл",INDEX(total_visual_stym!$C$146:$C$209,(RANK(total_visual_stym!E149,total_visual_stym!$E$146:$E$209))),0)</f>
        <v>pics\\dis45.jpg</v>
      </c>
      <c r="AF5" s="22" t="str">
        <f t="shared" si="12"/>
        <v/>
      </c>
      <c r="AG5" t="str">
        <f t="shared" si="2"/>
        <v>pics\\Tomat_4.jpg</v>
      </c>
      <c r="AH5">
        <f t="shared" si="3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9"/>
        <v>pics\\Tomat</v>
      </c>
      <c r="AL5" t="str">
        <f t="shared" si="4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0"/>
        <v>0.624223316302986</v>
      </c>
      <c r="AP5" t="str">
        <f t="shared" ca="1" si="13"/>
        <v>pics\\Finik_4.jpg</v>
      </c>
      <c r="AQ5" t="str">
        <f ca="1">INDEX($AN$2:$AN$25,(RANK(AO5,$AO$2:$AO$25)))</f>
        <v>pics\\Peper_4.jpg</v>
      </c>
      <c r="AT5">
        <f t="shared" ca="1" si="5"/>
        <v>0.47058137795703736</v>
      </c>
      <c r="AU5" t="str">
        <f>IF(OR(G5=10,G5=11,G5=14,G5=15),VLOOKUP(AT5,audio_list_stym!$A$3:$B$18,2,FALSE),"sound\\Noviy_plod.wav")</f>
        <v>sound\\Noviy_plod.wav</v>
      </c>
      <c r="AV5" t="str">
        <f t="shared" ca="1" si="6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7"/>
        <v>Это_ТОМАТ._Он_яркий?</v>
      </c>
      <c r="BD5" cm="1">
        <f t="array" aca="1" ref="BD5" ca="1">INDEX($L$2:$L$9,(RANK(AT5,$AT$2:$AT$9)))</f>
        <v>2060</v>
      </c>
    </row>
    <row r="6" spans="1:60" hidden="1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VLOOKUP(B6,audio_list_stym!$A$3:$BP$18,38,FALSE)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VLOOKUP(B6,audio_list_stym!$A$3:$AJ$18,6,FALSE)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2170</v>
      </c>
      <c r="AD6" t="str">
        <f t="shared" ca="1" si="8"/>
        <v>pics\\dis36.jpg</v>
      </c>
      <c r="AE6" s="22" t="str">
        <f t="array" aca="1" ref="AE6" ca="1">IF(G6="экспл",INDEX(total_visual_stym!$C$146:$C$209,(RANK(total_visual_stym!E150,total_visual_stym!$E$146:$E$209))),0)</f>
        <v>pics\\dis36.jpg</v>
      </c>
      <c r="AF6" s="22" t="str">
        <f t="shared" si="12"/>
        <v/>
      </c>
      <c r="AG6" t="str">
        <f t="shared" si="2"/>
        <v>pics\\Tomat_5.jpg</v>
      </c>
      <c r="AH6">
        <f t="shared" si="3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9"/>
        <v>pics\\Tomat</v>
      </c>
      <c r="AL6" t="str">
        <f t="shared" si="4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0"/>
        <v>0.11432728450366791</v>
      </c>
      <c r="AP6" t="str">
        <f t="shared" ca="1" si="13"/>
        <v>pics\\Injir_5.jpg</v>
      </c>
      <c r="AQ6" t="str">
        <f t="shared" ca="1" si="11"/>
        <v>pics\\Tikva_5.jpg</v>
      </c>
      <c r="AT6">
        <f t="shared" ca="1" si="5"/>
        <v>0.44044324805552992</v>
      </c>
      <c r="AU6" t="str">
        <f>IF(OR(G6=10,G6=11,G6=14,G6=15),VLOOKUP(AT6,audio_list_stym!$A$3:$B$18,2,FALSE),"sound\\Noviy_plod.wav")</f>
        <v>sound\\Noviy_plod.wav</v>
      </c>
      <c r="AV6" t="str">
        <f t="shared" ca="1" si="6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7"/>
        <v>На_картинке_ТОМАТ._Он_острый?</v>
      </c>
      <c r="BD6" cm="1">
        <f t="array" aca="1" ref="BD6" ca="1">INDEX($L$2:$L$9,(RANK(AT6,$AT$2:$AT$9)))</f>
        <v>2062</v>
      </c>
    </row>
    <row r="7" spans="1:60" hidden="1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VLOOKUP(B7,audio_list_stym!$A$3:$BP$18,38,FALSE)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VLOOKUP(B7,audio_list_stym!$A$3:$AJ$18,6,FALSE)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2181</v>
      </c>
      <c r="AD7" t="str">
        <f t="shared" ca="1" si="8"/>
        <v>pics\\dis24.jpg</v>
      </c>
      <c r="AE7" s="22" t="str">
        <f t="array" aca="1" ref="AE7" ca="1">IF(G7="экспл",INDEX(total_visual_stym!$C$146:$C$209,(RANK(total_visual_stym!E151,total_visual_stym!$E$146:$E$209))),0)</f>
        <v>pics\\dis24.jpg</v>
      </c>
      <c r="AF7" s="22" t="str">
        <f t="shared" si="12"/>
        <v/>
      </c>
      <c r="AG7" t="str">
        <f t="shared" si="2"/>
        <v>pics\\Tomat_6.jpg</v>
      </c>
      <c r="AH7">
        <f t="shared" si="3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9"/>
        <v>pics\\Tomat</v>
      </c>
      <c r="AL7" t="str">
        <f t="shared" si="4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0"/>
        <v>0.74317531114126567</v>
      </c>
      <c r="AP7" t="str">
        <f t="shared" ca="1" si="13"/>
        <v>pics\\Finik_1.jpg</v>
      </c>
      <c r="AQ7" t="str">
        <f t="shared" ca="1" si="11"/>
        <v>pics\\Peper_1.jpg</v>
      </c>
      <c r="AT7">
        <f t="shared" ca="1" si="5"/>
        <v>0.23652226057476988</v>
      </c>
      <c r="AU7" t="str">
        <f>IF(OR(G7=10,G7=11,G7=14,G7=15),VLOOKUP(AT7,audio_list_stym!$A$3:$B$18,2,FALSE),"sound\\Noviy_plod.wav")</f>
        <v>sound\\Noviy_plod.wav</v>
      </c>
      <c r="AV7" t="str">
        <f t="shared" ca="1" si="6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7"/>
        <v>На_мониторе_ТОМАТ._Он_спелый?</v>
      </c>
      <c r="BD7" cm="1">
        <f t="array" aca="1" ref="BD7" ca="1">INDEX($L$2:$L$9,(RANK(AT7,$AT$2:$AT$9)))</f>
        <v>2064</v>
      </c>
    </row>
    <row r="8" spans="1:60" hidden="1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VLOOKUP(B8,audio_list_stym!$A$3:$BP$18,38,FALSE)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VLOOKUP(B8,audio_list_stym!$A$3:$AJ$18,6,FALSE)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2200</v>
      </c>
      <c r="AD8" t="str">
        <f t="shared" ca="1" si="8"/>
        <v>pics\\dis57.jpg</v>
      </c>
      <c r="AE8" s="22" t="str">
        <f t="array" aca="1" ref="AE8" ca="1">IF(G8="экспл",INDEX(total_visual_stym!$C$146:$C$209,(RANK(total_visual_stym!E152,total_visual_stym!$E$146:$E$209))),0)</f>
        <v>pics\\dis57.jpg</v>
      </c>
      <c r="AF8" s="22" t="str">
        <f t="shared" si="12"/>
        <v/>
      </c>
      <c r="AG8" t="str">
        <f t="shared" si="2"/>
        <v>pics\\Tomat_7.jpg</v>
      </c>
      <c r="AH8">
        <f t="shared" si="3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9"/>
        <v>pics\\Tomat</v>
      </c>
      <c r="AL8" t="str">
        <f t="shared" si="4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0"/>
        <v>0.2694052974248472</v>
      </c>
      <c r="AP8" t="str">
        <f t="shared" ca="1" si="13"/>
        <v>pics\\Injir_2.jpg</v>
      </c>
      <c r="AQ8" t="str">
        <f t="shared" ca="1" si="11"/>
        <v>pics\\Tikva_2.jpg</v>
      </c>
      <c r="AT8">
        <f t="shared" ca="1" si="5"/>
        <v>0.69672643980886273</v>
      </c>
      <c r="AU8" t="str">
        <f>IF(OR(G8=10,G8=11,G8=14,G8=15),VLOOKUP(AT8,audio_list_stym!$A$3:$B$18,2,FALSE),"sound\\Noviy_plod.wav")</f>
        <v>sound\\Noviy_plod.wav</v>
      </c>
      <c r="AV8" t="str">
        <f t="shared" ca="1" si="6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7"/>
        <v>Перед_Вами_ТОМАТ._Он_серый?</v>
      </c>
      <c r="BD8" cm="1">
        <f t="array" aca="1" ref="BD8" ca="1">INDEX($L$2:$L$9,(RANK(AT8,$AT$2:$AT$9)))</f>
        <v>2058</v>
      </c>
    </row>
    <row r="9" spans="1:60" hidden="1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VLOOKUP(B9,audio_list_stym!$A$3:$BP$18,38,FALSE)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VLOOKUP(B9,audio_list_stym!$A$3:$AJ$18,6,FALSE)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8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12"/>
        <v/>
      </c>
      <c r="AG9" t="str">
        <f t="shared" si="2"/>
        <v>pics\\Tomat_8.jpg</v>
      </c>
      <c r="AH9">
        <f t="shared" si="3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9"/>
        <v>pics\\Tomat</v>
      </c>
      <c r="AL9" t="str">
        <f t="shared" si="4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0"/>
        <v>0.97090687450737934</v>
      </c>
      <c r="AP9" t="str">
        <f t="shared" ca="1" si="13"/>
        <v>pics\\Kokos_1.jpg</v>
      </c>
      <c r="AQ9" t="str">
        <f t="shared" ca="1" si="11"/>
        <v>pics\\Tomat_1.jpg</v>
      </c>
      <c r="AT9">
        <f t="shared" ca="1" si="5"/>
        <v>0.46365260194299152</v>
      </c>
      <c r="AU9" t="str">
        <f>IF(OR(G9=10,G9=11,G9=14,G9=15),VLOOKUP(AT9,audio_list_stym!$A$3:$B$18,2,FALSE),"sound\\Noviy_plod.wav")</f>
        <v>sound\\Noviy_plod.wav</v>
      </c>
      <c r="AV9" t="str">
        <f t="shared" ca="1" si="6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7"/>
        <v>Вы_видите_ТОМАТ._Вязкий_ли_он?</v>
      </c>
      <c r="BD9" cm="1">
        <f t="array" aca="1" ref="BD9" ca="1">INDEX($L$2:$L$9,(RANK(AT9,$AT$2:$AT$9)))</f>
        <v>2061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VLOOKUP(B10,audio_list_stym!$A$3:$BP$18,38,FALSE)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VLOOKUP(B10,audio_list_stym!$A$3:$AJ$18,6,FALSE)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2062</v>
      </c>
      <c r="AD10" t="str">
        <f ca="1">IF(ISTEXT(AE10),AE10,IF(ISTEXT(AF10),AF10,""))</f>
        <v>pics\\Tomat_6.jpg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ca="1">IF(ISTEXT(AR10),AR10,IF(ISTEXT(AS10),AS10,""))</f>
        <v>pics\\Tomat_6.jpg</v>
      </c>
      <c r="AH10" t="str">
        <f t="shared" si="3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9"/>
        <v>pics\\Kokos</v>
      </c>
      <c r="AK10" t="str">
        <f t="shared" ref="AK10:AK41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0"/>
        <v>0.83456596826705842</v>
      </c>
      <c r="AP10" t="str">
        <f t="shared" ca="1" si="13"/>
        <v>pics\\Kokos_6.jpg</v>
      </c>
      <c r="AQ10" t="str">
        <f t="shared" ca="1" si="11"/>
        <v>pics\\Tomat_6.jpg</v>
      </c>
      <c r="AS10" t="str">
        <f t="shared" ref="AS10:AS17" ca="1" si="15">IF(AH10="sound\\Tropic",AQ10,"")</f>
        <v>pics\\Tomat_6.jpg</v>
      </c>
      <c r="AT10">
        <f t="shared" ca="1" si="5"/>
        <v>0.43565195505529231</v>
      </c>
      <c r="AU10" t="str">
        <f>IF(OR(G10=10,G10=11,G10=14,G10=15),VLOOKUP(AT10,audio_list_stym!$A$3:$B$18,2,FALSE),"sound\\Noviy_plod.wav")</f>
        <v>sound\\Noviy_plod.wav</v>
      </c>
      <c r="AV10" t="str">
        <f t="shared" ca="1" si="6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7"/>
        <v>_Старый_ли_XXXXX?</v>
      </c>
      <c r="BC10">
        <f>A10</f>
        <v>1202</v>
      </c>
      <c r="BD10" cm="1">
        <f t="array" aca="1" ref="BD10" ca="1">INDEX($L$10:$L$17,(RANK(AT2,$AT$2:$AT$9)))</f>
        <v>2039</v>
      </c>
      <c r="BE10" cm="1">
        <f t="array" aca="1" ref="BE10" ca="1">INDEX(BD2:BD9,(RANK(AT3,$AT$2:$AT$9)))</f>
        <v>2063</v>
      </c>
      <c r="BF10" cm="1">
        <f t="array" aca="1" ref="BF10" ca="1">INDEX(BD18:BD33,(RANK(AT3,$AT$2:$AT$16)))</f>
        <v>2031</v>
      </c>
      <c r="BG10" cm="1">
        <f t="array" aca="1" ref="BG10" ca="1">INDEX(BD34:BD65,(RANK(AT3,$AT$2:$AT$16)))</f>
        <v>2047</v>
      </c>
      <c r="BH10">
        <v>1</v>
      </c>
    </row>
    <row r="11" spans="1:60" hidden="1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VLOOKUP(B11,audio_list_stym!$A$3:$BP$18,38,FALSE)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VLOOKUP(B11,audio_list_stym!$A$3:$AJ$18,6,FALSE)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2060</v>
      </c>
      <c r="AD11" t="str">
        <f t="shared" ca="1" si="8"/>
        <v>pics\\Tomat_4.jpg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12"/>
        <v>pics\\Tomat_4.jpg</v>
      </c>
      <c r="AH11" t="str">
        <f t="shared" si="3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9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0"/>
        <v>0.90037542264430237</v>
      </c>
      <c r="AP11" t="str">
        <f t="shared" ca="1" si="13"/>
        <v>pics\\Kokos_4.jpg</v>
      </c>
      <c r="AQ11" t="str">
        <f t="shared" ca="1" si="11"/>
        <v>pics\\Tomat_4.jpg</v>
      </c>
      <c r="AS11" t="str">
        <f t="shared" ca="1" si="15"/>
        <v>pics\\Tomat_4.jpg</v>
      </c>
      <c r="AT11">
        <f t="shared" ca="1" si="5"/>
        <v>0.92309686004939506</v>
      </c>
      <c r="AU11" t="str">
        <f>IF(OR(G11=10,G11=11,G11=14,G11=15),VLOOKUP(AT11,audio_list_stym!$A$3:$B$18,2,FALSE),"sound\\Noviy_plod.wav")</f>
        <v>sound\\Noviy_plod.wav</v>
      </c>
      <c r="AV11" t="str">
        <f t="shared" ca="1" si="6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7"/>
        <v>_Фиолетовый_ли_XXXXX?</v>
      </c>
      <c r="BD11" cm="1">
        <f t="array" aca="1" ref="BD11" ca="1">INDEX($L$10:$L$17,(RANK(AT3,$AT$2:$AT$9)))</f>
        <v>2033</v>
      </c>
    </row>
    <row r="12" spans="1:60" hidden="1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VLOOKUP(B12,audio_list_stym!$A$3:$BP$18,38,FALSE)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VLOOKUP(B12,audio_list_stym!$A$3:$AJ$18,6,FALSE)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2063</v>
      </c>
      <c r="AD12" t="str">
        <f t="shared" ca="1" si="8"/>
        <v>pics\\Tomat_7.jpg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12"/>
        <v>pics\\Tomat_7.jpg</v>
      </c>
      <c r="AH12" t="str">
        <f t="shared" si="3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9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0"/>
        <v>0.78817410801697685</v>
      </c>
      <c r="AP12" t="str">
        <f t="shared" ca="1" si="13"/>
        <v>pics\\Kokos_7.jpg</v>
      </c>
      <c r="AQ12" t="str">
        <f t="shared" ca="1" si="11"/>
        <v>pics\\Tomat_7.jpg</v>
      </c>
      <c r="AS12" t="str">
        <f t="shared" ca="1" si="15"/>
        <v>pics\\Tomat_7.jpg</v>
      </c>
      <c r="AT12">
        <f t="shared" ca="1" si="5"/>
        <v>0.5308841527522572</v>
      </c>
      <c r="AU12" t="str">
        <f>IF(OR(G12=10,G12=11,G12=14,G12=15),VLOOKUP(AT12,audio_list_stym!$A$3:$B$18,2,FALSE),"sound\\Noviy_plod.wav")</f>
        <v>sound\\Noviy_plod.wav</v>
      </c>
      <c r="AV12" t="str">
        <f t="shared" ca="1" si="6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7"/>
        <v>_С_цедрой_ли_XXXXX?</v>
      </c>
      <c r="BD12" cm="1">
        <f t="array" aca="1" ref="BD12" ca="1">INDEX($L$10:$L$17,(RANK(AT4,$AT$2:$AT$9)))</f>
        <v>2035</v>
      </c>
    </row>
    <row r="13" spans="1:60" hidden="1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VLOOKUP(B13,audio_list_stym!$A$3:$BP$18,38,FALSE)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VLOOKUP(B13,audio_list_stym!$A$3:$AJ$18,6,FALSE)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2161</v>
      </c>
      <c r="AD13" t="str">
        <f t="shared" ca="1" si="8"/>
        <v>pics\\Tikva_1.jpg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12"/>
        <v>pics\\Tikva_1.jpg</v>
      </c>
      <c r="AH13" t="str">
        <f t="shared" si="3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9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0"/>
        <v>0.28072412501832067</v>
      </c>
      <c r="AP13" t="str">
        <f t="shared" ca="1" si="13"/>
        <v>pics\\Injir_1.jpg</v>
      </c>
      <c r="AQ13" t="str">
        <f t="shared" ca="1" si="11"/>
        <v>pics\\Tikva_1.jpg</v>
      </c>
      <c r="AS13" t="str">
        <f t="shared" ca="1" si="15"/>
        <v>pics\\Tikva_1.jpg</v>
      </c>
      <c r="AT13">
        <f t="shared" ca="1" si="5"/>
        <v>0.31478291853250129</v>
      </c>
      <c r="AU13" t="str">
        <f>IF(OR(G13=10,G13=11,G13=14,G13=15),VLOOKUP(AT13,audio_list_stym!$A$3:$B$18,2,FALSE),"sound\\Noviy_plod.wav")</f>
        <v>sound\\Noviy_plod.wav</v>
      </c>
      <c r="AV13" t="str">
        <f t="shared" ca="1" si="6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7"/>
        <v>_Кислый_ли_XXXXX?</v>
      </c>
      <c r="BD13" cm="1">
        <f t="array" aca="1" ref="BD13" ca="1">INDEX($L$10:$L$17,(RANK(AT5,$AT$2:$AT$9)))</f>
        <v>2036</v>
      </c>
    </row>
    <row r="14" spans="1:60" hidden="1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VLOOKUP(B14,audio_list_stym!$A$3:$BP$18,38,FALSE)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VLOOKUP(B14,audio_list_stym!$A$3:$AJ$18,6,FALSE)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2059</v>
      </c>
      <c r="AD14" t="str">
        <f t="shared" ca="1" si="8"/>
        <v>pics\\Tomat_3.jpg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12"/>
        <v>pics\\Tomat_3.jpg</v>
      </c>
      <c r="AH14" t="str">
        <f t="shared" si="3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9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0"/>
        <v>0.90046258996622208</v>
      </c>
      <c r="AP14" t="str">
        <f t="shared" ca="1" si="13"/>
        <v>pics\\Kokos_3.jpg</v>
      </c>
      <c r="AQ14" t="str">
        <f t="shared" ca="1" si="11"/>
        <v>pics\\Tomat_3.jpg</v>
      </c>
      <c r="AS14" t="str">
        <f t="shared" ca="1" si="15"/>
        <v>pics\\Tomat_3.jpg</v>
      </c>
      <c r="AT14">
        <f t="shared" ca="1" si="5"/>
        <v>0.38681591159571904</v>
      </c>
      <c r="AU14" t="str">
        <f>IF(OR(G14=10,G14=11,G14=14,G14=15),VLOOKUP(AT14,audio_list_stym!$A$3:$B$18,2,FALSE),"sound\\Noviy_plod.wav")</f>
        <v>sound\\Noviy_plod.wav</v>
      </c>
      <c r="AV14" t="str">
        <f t="shared" ca="1" si="6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7"/>
        <v>_Сочный_ли_XXXXX?</v>
      </c>
      <c r="BD14" cm="1">
        <f t="array" aca="1" ref="BD14" ca="1">INDEX($L$10:$L$17,(RANK(AT6,$AT$2:$AT$9)))</f>
        <v>2038</v>
      </c>
    </row>
    <row r="15" spans="1:60" hidden="1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VLOOKUP(B15,audio_list_stym!$A$3:$BP$18,38,FALSE)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VLOOKUP(B15,audio_list_stym!$A$3:$AJ$18,6,FALSE)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2046</v>
      </c>
      <c r="AD15" t="str">
        <f t="shared" ca="1" si="8"/>
        <v>pics\\Peper_6.jpg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12"/>
        <v>pics\\Peper_6.jpg</v>
      </c>
      <c r="AH15" t="str">
        <f t="shared" si="3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9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0"/>
        <v>0.4693120655202293</v>
      </c>
      <c r="AP15" t="str">
        <f t="shared" ca="1" si="13"/>
        <v>pics\\Finik_6.jpg</v>
      </c>
      <c r="AQ15" t="str">
        <f t="shared" ca="1" si="11"/>
        <v>pics\\Peper_6.jpg</v>
      </c>
      <c r="AS15" t="str">
        <f t="shared" ca="1" si="15"/>
        <v>pics\\Peper_6.jpg</v>
      </c>
      <c r="AT15">
        <f t="shared" ca="1" si="5"/>
        <v>0.6898915713363527</v>
      </c>
      <c r="AU15" t="str">
        <f>IF(OR(G15=10,G15=11,G15=14,G15=15),VLOOKUP(AT15,audio_list_stym!$A$3:$B$18,2,FALSE),"sound\\Noviy_plod.wav")</f>
        <v>sound\\Noviy_plod.wav</v>
      </c>
      <c r="AV15" t="str">
        <f t="shared" ca="1" si="6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7"/>
        <v>_Длинный_ли_XXXXX?</v>
      </c>
      <c r="BD15" cm="1">
        <f t="array" aca="1" ref="BD15" ca="1">INDEX($L$10:$L$17,(RANK(AT7,$AT$2:$AT$9)))</f>
        <v>2040</v>
      </c>
    </row>
    <row r="16" spans="1:60" hidden="1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VLOOKUP(B16,audio_list_stym!$A$3:$BP$18,38,FALSE)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VLOOKUP(B16,audio_list_stym!$A$3:$AJ$18,6,FALSE)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2166</v>
      </c>
      <c r="AD16" t="str">
        <f t="shared" ca="1" si="8"/>
        <v>pics\\Tikva_6.jpg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12"/>
        <v>pics\\Tikva_6.jpg</v>
      </c>
      <c r="AH16" t="str">
        <f t="shared" si="3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9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0"/>
        <v>3.321651971447559E-2</v>
      </c>
      <c r="AP16" t="str">
        <f t="shared" ca="1" si="13"/>
        <v>pics\\Injir_6.jpg</v>
      </c>
      <c r="AQ16" t="str">
        <f t="shared" ca="1" si="11"/>
        <v>pics\\Tikva_6.jpg</v>
      </c>
      <c r="AS16" t="str">
        <f t="shared" ca="1" si="15"/>
        <v>pics\\Tikva_6.jpg</v>
      </c>
      <c r="AT16">
        <f t="shared" ca="1" si="5"/>
        <v>0.54626394482101526</v>
      </c>
      <c r="AU16" t="str">
        <f>IF(OR(G16=10,G16=11,G16=14,G16=15),VLOOKUP(AT16,audio_list_stym!$A$3:$B$18,2,FALSE),"sound\\Noviy_plod.wav")</f>
        <v>sound\\Noviy_plod.wav</v>
      </c>
      <c r="AV16" t="str">
        <f t="shared" ca="1" si="6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7"/>
        <v>_Упругий_ли_XXXXX?</v>
      </c>
      <c r="BD16" cm="1">
        <f t="array" aca="1" ref="BD16" ca="1">INDEX($L$10:$L$17,(RANK(AT8,$AT$2:$AT$9)))</f>
        <v>2034</v>
      </c>
    </row>
    <row r="17" spans="1:60" hidden="1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VLOOKUP(B17,audio_list_stym!$A$3:$BP$18,38,FALSE)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VLOOKUP(B17,audio_list_stym!$A$3:$AJ$18,6,FALSE)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2047</v>
      </c>
      <c r="AD17" t="str">
        <f t="shared" ca="1" si="8"/>
        <v>pics\\Peper_7.jpg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12"/>
        <v>pics\\Peper_7.jpg</v>
      </c>
      <c r="AH17" t="str">
        <f t="shared" si="3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9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0"/>
        <v>0.43339733829676497</v>
      </c>
      <c r="AP17" t="str">
        <f t="shared" ca="1" si="13"/>
        <v>pics\\Finik_7.jpg</v>
      </c>
      <c r="AQ17" t="str">
        <f t="shared" ca="1" si="11"/>
        <v>pics\\Peper_7.jpg</v>
      </c>
      <c r="AS17" t="str">
        <f t="shared" ca="1" si="15"/>
        <v>pics\\Peper_7.jpg</v>
      </c>
      <c r="AT17">
        <f t="shared" ca="1" si="5"/>
        <v>0.26549217151981186</v>
      </c>
      <c r="AU17" t="str">
        <f>IF(OR(G17=10,G17=11,G17=14,G17=15),VLOOKUP(AT17,audio_list_stym!$A$3:$B$18,2,FALSE),"sound\\Noviy_plod.wav")</f>
        <v>sound\\Noviy_plod.wav</v>
      </c>
      <c r="AV17" t="str">
        <f t="shared" ca="1" si="6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7"/>
        <v>_Без_кожуры_ли_XXXXX?</v>
      </c>
      <c r="BD17" cm="1">
        <f t="array" aca="1" ref="BD17" ca="1">INDEX($L$10:$L$17,(RANK(AT9,$AT$2:$AT$9)))</f>
        <v>2037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VLOOKUP(B18,audio_list_stym!$A$3:$BP$18,38,FALSE)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VLOOKUP(B18,audio_list_stym!$A$3:$AJ$18,6,FALSE)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2202</v>
      </c>
      <c r="AD18" t="str">
        <f t="shared" ca="1" si="8"/>
        <v>pics\\dis47.jpg</v>
      </c>
      <c r="AE18" s="22" t="str">
        <f t="array" aca="1" ref="AE18" ca="1">IF(G18="экспл",INDEX(total_visual_stym!$C$146:$C$209,(RANK(total_visual_stym!E162,total_visual_stym!$E$146:$E$209))),0)</f>
        <v>pics\\dis47.jpg</v>
      </c>
      <c r="AF18" s="22" t="str">
        <f>IF(ISTEXT(AR18),AR18,IF(ISTEXT(AS18),AS18,""))</f>
        <v/>
      </c>
      <c r="AG18" t="str">
        <f t="shared" si="2"/>
        <v>pics\\Kokos_1.jpg</v>
      </c>
      <c r="AH18">
        <f t="shared" si="3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9"/>
        <v>pics\\Peper</v>
      </c>
      <c r="AL18" t="str">
        <f t="shared" si="4"/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0"/>
        <v>0.74000998080622538</v>
      </c>
      <c r="AP18" t="str">
        <f t="shared" ca="1" si="13"/>
        <v>pics\\Finik_2.jpg</v>
      </c>
      <c r="AQ18" t="str">
        <f t="shared" ca="1" si="11"/>
        <v>pics\\Peper_2.jpg</v>
      </c>
      <c r="AT18">
        <f t="shared" ca="1" si="5"/>
        <v>0.22747802445815735</v>
      </c>
      <c r="AU18" t="str">
        <f>IF(OR(G18=10,G18=11,G18=14,G18=15),VLOOKUP(AT18,audio_list_stym!$A$3:$B$18,2,FALSE),"sound\\Noviy_plod.wav")</f>
        <v>sound\\Noviy_plod.wav</v>
      </c>
      <c r="AV18" t="str">
        <f t="shared" ca="1" si="6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7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2031</v>
      </c>
      <c r="BE18" cm="1">
        <f t="array" aca="1" ref="BE18" ca="1">INDEX(BD2:BD17,(RANK(AT4,$AT$2:$AT$16)))</f>
        <v>2058</v>
      </c>
      <c r="BF18" cm="1">
        <f t="array" aca="1" ref="BF18" ca="1">INDEX(BD26:BD49,(RANK(AT4,$AT$2:$AT$16)))</f>
        <v>2050</v>
      </c>
      <c r="BG18" cm="1">
        <f t="array" aca="1" ref="BG18" ca="1">INDEX(BD50:BD65,(RANK(AT4,$AT$2:$AT$16)))</f>
        <v>2010</v>
      </c>
      <c r="BH18">
        <v>1</v>
      </c>
    </row>
    <row r="19" spans="1:60" hidden="1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VLOOKUP(B19,audio_list_stym!$A$3:$BP$18,38,FALSE)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VLOOKUP(B19,audio_list_stym!$A$3:$AJ$18,6,FALSE)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2171</v>
      </c>
      <c r="AD19" t="str">
        <f t="shared" ca="1" si="8"/>
        <v>pics\\dis22.jpg</v>
      </c>
      <c r="AE19" s="22" t="str">
        <f t="array" aca="1" ref="AE19" ca="1">IF(G19="экспл",INDEX(total_visual_stym!$C$146:$C$209,(RANK(total_visual_stym!E163,total_visual_stym!$E$146:$E$209))),0)</f>
        <v>pics\\dis22.jpg</v>
      </c>
      <c r="AF19" s="22" t="str">
        <f t="shared" ref="AF19:AF38" si="16">IF(ISTEXT(AR19),AR19,IF(ISTEXT(AS19),AS19,""))</f>
        <v/>
      </c>
      <c r="AG19" t="str">
        <f t="shared" si="2"/>
        <v>pics\\Kokos_2.jpg</v>
      </c>
      <c r="AH19">
        <f t="shared" si="3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9"/>
        <v>pics\\Peper</v>
      </c>
      <c r="AL19" t="str">
        <f t="shared" si="4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0"/>
        <v>0.87353314387678127</v>
      </c>
      <c r="AP19" t="str">
        <f t="shared" ca="1" si="13"/>
        <v>pics\\Kokos_5.jpg</v>
      </c>
      <c r="AQ19" t="str">
        <f t="shared" ca="1" si="11"/>
        <v>pics\\Tomat_5.jpg</v>
      </c>
      <c r="AT19">
        <f t="shared" ca="1" si="5"/>
        <v>0.65444023435170928</v>
      </c>
      <c r="AU19" t="str">
        <f>IF(OR(G19=10,G19=11,G19=14,G19=15),VLOOKUP(AT19,audio_list_stym!$A$3:$B$18,2,FALSE),"sound\\Noviy_plod.wav")</f>
        <v>sound\\Noviy_plod.wav</v>
      </c>
      <c r="AV19" t="str">
        <f t="shared" ca="1" si="6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7"/>
        <v>Посмотрите,_вот_XXXXX._Полый_ли_он?</v>
      </c>
      <c r="BD19" cm="1">
        <f t="array" aca="1" ref="BD19" ca="1">INDEX($L$18:$L$25,(RANK(AT3,$AT$2:$AT$9)))</f>
        <v>2025</v>
      </c>
    </row>
    <row r="20" spans="1:60" hidden="1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VLOOKUP(B20,audio_list_stym!$A$3:$BP$18,38,FALSE)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VLOOKUP(B20,audio_list_stym!$A$3:$AJ$18,6,FALSE)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2217</v>
      </c>
      <c r="AD20" t="str">
        <f t="shared" ca="1" si="8"/>
        <v>pics\\dis58.jpg</v>
      </c>
      <c r="AE20" s="22" t="str">
        <f t="array" aca="1" ref="AE20" ca="1">IF(G20="экспл",INDEX(total_visual_stym!$C$146:$C$209,(RANK(total_visual_stym!E164,total_visual_stym!$E$146:$E$209))),0)</f>
        <v>pics\\dis58.jpg</v>
      </c>
      <c r="AF20" s="22" t="str">
        <f t="shared" si="16"/>
        <v/>
      </c>
      <c r="AG20" t="str">
        <f t="shared" si="2"/>
        <v>pics\\Kokos_3.jpg</v>
      </c>
      <c r="AH20">
        <f t="shared" si="3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9"/>
        <v>pics\\Peper</v>
      </c>
      <c r="AL20" t="str">
        <f t="shared" si="4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0"/>
        <v>0.58189307884557717</v>
      </c>
      <c r="AP20" t="str">
        <f t="shared" ca="1" si="13"/>
        <v>pics\\Finik_5.jpg</v>
      </c>
      <c r="AQ20" t="str">
        <f t="shared" ca="1" si="11"/>
        <v>pics\\Peper_5.jpg</v>
      </c>
      <c r="AT20">
        <f t="shared" ca="1" si="5"/>
        <v>0.59175251413779018</v>
      </c>
      <c r="AU20" t="str">
        <f>IF(OR(G20=10,G20=11,G20=14,G20=15),VLOOKUP(AT20,audio_list_stym!$A$3:$B$18,2,FALSE),"sound\\Noviy_plod.wav")</f>
        <v>sound\\Noviy_plod.wav</v>
      </c>
      <c r="AV20" t="str">
        <f t="shared" ca="1" si="6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7"/>
        <v>Вот_XXXXX._Гладкий_ли_он?</v>
      </c>
      <c r="BD20" cm="1">
        <f t="array" aca="1" ref="BD20" ca="1">INDEX($L$18:$L$25,(RANK(AT4,$AT$2:$AT$9)))</f>
        <v>2027</v>
      </c>
    </row>
    <row r="21" spans="1:60" hidden="1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VLOOKUP(B21,audio_list_stym!$A$3:$BP$18,38,FALSE)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VLOOKUP(B21,audio_list_stym!$A$3:$AJ$18,6,FALSE)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2224</v>
      </c>
      <c r="AD21" t="str">
        <f t="shared" ca="1" si="8"/>
        <v>pics\\dis29.jpg</v>
      </c>
      <c r="AE21" s="22" t="str">
        <f t="array" aca="1" ref="AE21" ca="1">IF(G21="экспл",INDEX(total_visual_stym!$C$146:$C$209,(RANK(total_visual_stym!E165,total_visual_stym!$E$146:$E$209))),0)</f>
        <v>pics\\dis29.jpg</v>
      </c>
      <c r="AF21" s="22" t="str">
        <f t="shared" si="16"/>
        <v/>
      </c>
      <c r="AG21" t="str">
        <f t="shared" si="2"/>
        <v>pics\\Kokos_4.jpg</v>
      </c>
      <c r="AH21">
        <f t="shared" si="3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9"/>
        <v>pics\\Peper</v>
      </c>
      <c r="AL21" t="str">
        <f t="shared" si="4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0"/>
        <v>0.6857492566457003</v>
      </c>
      <c r="AP21" t="str">
        <f t="shared" ca="1" si="13"/>
        <v>pics\\Finik_3.jpg</v>
      </c>
      <c r="AQ21" t="str">
        <f t="shared" ca="1" si="11"/>
        <v>pics\\Peper_3.jpg</v>
      </c>
      <c r="AT21">
        <f t="shared" ca="1" si="5"/>
        <v>0.4203158569318014</v>
      </c>
      <c r="AU21" t="str">
        <f>IF(OR(G21=10,G21=11,G21=14,G21=15),VLOOKUP(AT21,audio_list_stym!$A$3:$B$18,2,FALSE),"sound\\Noviy_plod.wav")</f>
        <v>sound\\Noviy_plod.wav</v>
      </c>
      <c r="AV21" t="str">
        <f t="shared" ca="1" si="6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7"/>
        <v>Это_XXXXX._Пористый_ли_он?</v>
      </c>
      <c r="BD21" cm="1">
        <f t="array" aca="1" ref="BD21" ca="1">INDEX($L$18:$L$25,(RANK(AT5,$AT$2:$AT$9)))</f>
        <v>2028</v>
      </c>
    </row>
    <row r="22" spans="1:60" hidden="1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VLOOKUP(B22,audio_list_stym!$A$3:$BP$18,38,FALSE)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VLOOKUP(B22,audio_list_stym!$A$3:$AJ$18,6,FALSE)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2172</v>
      </c>
      <c r="AD22" t="str">
        <f t="shared" ca="1" si="8"/>
        <v>pics\\dis23.jpg</v>
      </c>
      <c r="AE22" s="22" t="str">
        <f t="array" aca="1" ref="AE22" ca="1">IF(G22="экспл",INDEX(total_visual_stym!$C$146:$C$209,(RANK(total_visual_stym!E166,total_visual_stym!$E$146:$E$209))),0)</f>
        <v>pics\\dis23.jpg</v>
      </c>
      <c r="AF22" s="22" t="str">
        <f t="shared" si="16"/>
        <v/>
      </c>
      <c r="AG22" t="str">
        <f t="shared" si="2"/>
        <v>pics\\Kokos_5.jpg</v>
      </c>
      <c r="AH22">
        <f t="shared" si="3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9"/>
        <v>pics\\Peper</v>
      </c>
      <c r="AL22" t="str">
        <f t="shared" si="4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0"/>
        <v>0.92779290822427718</v>
      </c>
      <c r="AP22" t="str">
        <f t="shared" ca="1" si="13"/>
        <v>pics\\Kokos_2.jpg</v>
      </c>
      <c r="AQ22" t="str">
        <f t="shared" ca="1" si="11"/>
        <v>pics\\Tomat_2.jpg</v>
      </c>
      <c r="AT22">
        <f t="shared" ca="1" si="5"/>
        <v>0.62436733884426443</v>
      </c>
      <c r="AU22" t="str">
        <f>IF(OR(G22=10,G22=11,G22=14,G22=15),VLOOKUP(AT22,audio_list_stym!$A$3:$B$18,2,FALSE),"sound\\Noviy_plod.wav")</f>
        <v>sound\\Noviy_plod.wav</v>
      </c>
      <c r="AV22" t="str">
        <f t="shared" ca="1" si="6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7"/>
        <v>На_картинке_XXXXX._Он_вареный?</v>
      </c>
      <c r="BD22" cm="1">
        <f t="array" aca="1" ref="BD22" ca="1">INDEX($L$18:$L$25,(RANK(AT6,$AT$2:$AT$9)))</f>
        <v>2030</v>
      </c>
    </row>
    <row r="23" spans="1:60" hidden="1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VLOOKUP(B23,audio_list_stym!$A$3:$BP$18,38,FALSE)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VLOOKUP(B23,audio_list_stym!$A$3:$AJ$18,6,FALSE)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2187</v>
      </c>
      <c r="AD23" t="str">
        <f t="shared" ca="1" si="8"/>
        <v>pics\\dis1.jpg</v>
      </c>
      <c r="AE23" s="22" t="str">
        <f t="array" aca="1" ref="AE23" ca="1">IF(G23="экспл",INDEX(total_visual_stym!$C$146:$C$209,(RANK(total_visual_stym!E167,total_visual_stym!$E$146:$E$209))),0)</f>
        <v>pics\\dis1.jpg</v>
      </c>
      <c r="AF23" s="22" t="str">
        <f t="shared" si="16"/>
        <v/>
      </c>
      <c r="AG23" t="str">
        <f t="shared" si="2"/>
        <v>pics\\Kokos_6.jpg</v>
      </c>
      <c r="AH23">
        <f t="shared" si="3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9"/>
        <v>pics\\Peper</v>
      </c>
      <c r="AL23" t="str">
        <f t="shared" si="4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0"/>
        <v>0.18376172601468965</v>
      </c>
      <c r="AP23" t="str">
        <f t="shared" ca="1" si="13"/>
        <v>pics\\Injir_4.jpg</v>
      </c>
      <c r="AQ23" t="str">
        <f t="shared" ca="1" si="11"/>
        <v>pics\\Tikva_4.jpg</v>
      </c>
      <c r="AT23">
        <f t="shared" ca="1" si="5"/>
        <v>0.1592728138033348</v>
      </c>
      <c r="AU23" t="str">
        <f>IF(OR(G23=10,G23=11,G23=14,G23=15),VLOOKUP(AT23,audio_list_stym!$A$3:$B$18,2,FALSE),"sound\\Noviy_plod.wav")</f>
        <v>sound\\Noviy_plod.wav</v>
      </c>
      <c r="AV23" t="str">
        <f t="shared" ca="1" si="6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7"/>
        <v>На_мониторе_XXXXX._Плотный_ли_он?</v>
      </c>
      <c r="BD23" cm="1">
        <f t="array" aca="1" ref="BD23" ca="1">INDEX($L$18:$L$25,(RANK(AT7,$AT$2:$AT$9)))</f>
        <v>2032</v>
      </c>
    </row>
    <row r="24" spans="1:60" hidden="1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VLOOKUP(B24,audio_list_stym!$A$3:$BP$18,38,FALSE)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VLOOKUP(B24,audio_list_stym!$A$3:$AJ$18,6,FALSE)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2197</v>
      </c>
      <c r="AD24" t="str">
        <f t="shared" ca="1" si="8"/>
        <v>pics\\dis54.jpg</v>
      </c>
      <c r="AE24" s="22" t="str">
        <f t="array" aca="1" ref="AE24" ca="1">IF(G24="экспл",INDEX(total_visual_stym!$C$146:$C$209,(RANK(total_visual_stym!E168,total_visual_stym!$E$146:$E$209))),0)</f>
        <v>pics\\dis54.jpg</v>
      </c>
      <c r="AF24" s="22" t="str">
        <f t="shared" si="16"/>
        <v/>
      </c>
      <c r="AG24" t="str">
        <f t="shared" si="2"/>
        <v>pics\\Kokos_7.jpg</v>
      </c>
      <c r="AH24">
        <f t="shared" si="3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9"/>
        <v>pics\\Peper</v>
      </c>
      <c r="AL24" t="str">
        <f t="shared" si="4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0"/>
        <v>2.3651687406043842E-2</v>
      </c>
      <c r="AP24" t="str">
        <f t="shared" ca="1" si="13"/>
        <v>pics\\Injir_7.jpg</v>
      </c>
      <c r="AQ24" t="str">
        <f t="shared" ca="1" si="11"/>
        <v>pics\\Tikva_7.jpg</v>
      </c>
      <c r="AT24">
        <f t="shared" ca="1" si="5"/>
        <v>0.35583130426637821</v>
      </c>
      <c r="AU24" t="str">
        <f>IF(OR(G24=10,G24=11,G24=14,G24=15),VLOOKUP(AT24,audio_list_stym!$A$3:$B$18,2,FALSE),"sound\\Noviy_plod.wav")</f>
        <v>sound\\Noviy_plod.wav</v>
      </c>
      <c r="AV24" t="str">
        <f t="shared" ca="1" si="6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7"/>
        <v>Перед_Вами_XXXXX._Он_ворсистый?</v>
      </c>
      <c r="BD24" cm="1">
        <f t="array" aca="1" ref="BD24" ca="1">INDEX($L$18:$L$25,(RANK(AT8,$AT$2:$AT$9)))</f>
        <v>2026</v>
      </c>
    </row>
    <row r="25" spans="1:60" hidden="1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VLOOKUP(B25,audio_list_stym!$A$3:$BP$18,38,FALSE)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VLOOKUP(B25,audio_list_stym!$A$3:$AJ$18,6,FALSE)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2216</v>
      </c>
      <c r="AD25" t="str">
        <f t="shared" ca="1" si="8"/>
        <v>pics\\dis59.jpg</v>
      </c>
      <c r="AE25" s="22" t="str">
        <f t="array" aca="1" ref="AE25" ca="1">IF(G25="экспл",INDEX(total_visual_stym!$C$146:$C$209,(RANK(total_visual_stym!E169,total_visual_stym!$E$146:$E$209))),0)</f>
        <v>pics\\dis59.jpg</v>
      </c>
      <c r="AF25" s="22" t="str">
        <f t="shared" si="16"/>
        <v/>
      </c>
      <c r="AG25" t="str">
        <f t="shared" si="2"/>
        <v>pics\\Kokos_8.jpg</v>
      </c>
      <c r="AH25">
        <f t="shared" si="3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9"/>
        <v>pics\\Peper</v>
      </c>
      <c r="AL25" t="str">
        <f t="shared" si="4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0"/>
        <v>6.3366377601017376E-3</v>
      </c>
      <c r="AP25" t="str">
        <f t="shared" ca="1" si="13"/>
        <v>pics\\Injir_8.jpg</v>
      </c>
      <c r="AQ25" t="str">
        <f t="shared" ca="1" si="11"/>
        <v>pics\\Tikva_8.jpg</v>
      </c>
      <c r="AT25">
        <f t="shared" ca="1" si="5"/>
        <v>0.30775966281290967</v>
      </c>
      <c r="AU25" t="str">
        <f>IF(OR(G25=10,G25=11,G25=14,G25=15),VLOOKUP(AT25,audio_list_stym!$A$3:$B$18,2,FALSE),"sound\\Noviy_plod.wav")</f>
        <v>sound\\Noviy_plod.wav</v>
      </c>
      <c r="AV25" t="str">
        <f t="shared" ca="1" si="6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7"/>
        <v>Вы_видите_XXXXX._Он_мягкий?</v>
      </c>
      <c r="BD25" cm="1">
        <f t="array" aca="1" ref="BD25" ca="1">INDEX($L$18:$L$25,(RANK(AT9,$AT$2:$AT$9)))</f>
        <v>2029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VLOOKUP(B26,audio_list_stym!$A$3:$BP$18,38,FALSE)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VLOOKUP(B26,audio_list_stym!$A$3:$AJ$18,6,FALSE)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2016</v>
      </c>
      <c r="AD26" t="str">
        <f t="shared" ca="1" si="8"/>
        <v>pics\\Finik_8.jpg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6"/>
        <v>pics\\Finik_8.jpg</v>
      </c>
      <c r="AH26" t="str">
        <f t="shared" si="3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9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ca="1">IF(AH26="sound\\Ogorod",AP2,"")</f>
        <v>pics\\Finik_8.jpg</v>
      </c>
      <c r="AT26">
        <f t="shared" ca="1" si="5"/>
        <v>0.70102400768825279</v>
      </c>
      <c r="AU26" t="str">
        <f>IF(OR(G26=10,G26=11,G26=14,G26=15),VLOOKUP(AT26,audio_list_stym!$A$3:$B$18,2,FALSE),"sound\\Noviy_plod.wav")</f>
        <v>sound\\Noviy_plod.wav</v>
      </c>
      <c r="AV26" t="str">
        <f t="shared" ca="1" si="6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7"/>
        <v>_С_ботвой_ли_РЕДИС?</v>
      </c>
      <c r="BC26">
        <f>A26</f>
        <v>1204</v>
      </c>
      <c r="BD26" cm="1">
        <f t="array" aca="1" ref="BD26" ca="1">INDEX($L$26:$L$33,(RANK(AT2,$AT$2:$AT$9)))</f>
        <v>2055</v>
      </c>
      <c r="BE26" cm="1">
        <f t="array" aca="1" ref="BE26" ca="1">INDEX(BD2:BD25,(RANK(AT5,$AT$2:$AT$16)))</f>
        <v>2061</v>
      </c>
      <c r="BF26" cm="1">
        <f t="array" aca="1" ref="BF26" ca="1">INDEX(BD34:BD49,(RANK(AT5,$AT$2:$AT$16)))</f>
        <v>2045</v>
      </c>
      <c r="BG26" cm="1">
        <f t="array" aca="1" ref="BG26" ca="1">INDEX(BD50:BD65,(RANK(AT5,$AT$2:$AT$16)))</f>
        <v>2013</v>
      </c>
      <c r="BH26">
        <v>1</v>
      </c>
    </row>
    <row r="27" spans="1:60" hidden="1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VLOOKUP(B27,audio_list_stym!$A$3:$BP$18,38,FALSE)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VLOOKUP(B27,audio_list_stym!$A$3:$AJ$18,6,FALSE)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2032</v>
      </c>
      <c r="AD27" t="str">
        <f t="shared" ca="1" si="8"/>
        <v>pics\\Kokos_8.jpg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6"/>
        <v>pics\\Kokos_8.jpg</v>
      </c>
      <c r="AH27" t="str">
        <f t="shared" si="3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9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ref="AR27:AR32" ca="1" si="17">IF(AH27="sound\\Ogorod",AP3,"")</f>
        <v>pics\\Kokos_8.jpg</v>
      </c>
      <c r="AT27">
        <f t="shared" ca="1" si="5"/>
        <v>0.47593481892837275</v>
      </c>
      <c r="AU27" t="str">
        <f>IF(OR(G27=10,G27=11,G27=14,G27=15),VLOOKUP(AT27,audio_list_stym!$A$3:$B$18,2,FALSE),"sound\\Noviy_plod.wav")</f>
        <v>sound\\Noviy_plod.wav</v>
      </c>
      <c r="AV27" t="str">
        <f t="shared" ca="1" si="6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7"/>
        <v>_Алый_ли_РЕДИС?</v>
      </c>
      <c r="BD27" cm="1">
        <f t="array" aca="1" ref="BD27" ca="1">INDEX($L$26:$L$33,(RANK(AT3,$AT$2:$AT$9)))</f>
        <v>2049</v>
      </c>
    </row>
    <row r="28" spans="1:60" hidden="1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VLOOKUP(B28,audio_list_stym!$A$3:$BP$18,38,FALSE)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VLOOKUP(B28,audio_list_stym!$A$3:$AJ$18,6,FALSE)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2155</v>
      </c>
      <c r="AD28" t="str">
        <f t="shared" ca="1" si="8"/>
        <v>pics\\Injir_3.jpg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6"/>
        <v>pics\\Injir_3.jpg</v>
      </c>
      <c r="AH28" t="str">
        <f t="shared" si="3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9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7"/>
        <v>pics\\Injir_3.jpg</v>
      </c>
      <c r="AT28">
        <f t="shared" ca="1" si="5"/>
        <v>0.16153811288971853</v>
      </c>
      <c r="AU28" t="str">
        <f>IF(OR(G28=10,G28=11,G28=14,G28=15),VLOOKUP(AT28,audio_list_stym!$A$3:$B$18,2,FALSE),"sound\\Noviy_plod.wav")</f>
        <v>sound\\Noviy_plod.wav</v>
      </c>
      <c r="AV28" t="str">
        <f t="shared" ca="1" si="6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7"/>
        <v>_Пряный_ли_РЕДИС?</v>
      </c>
      <c r="BD28" cm="1">
        <f t="array" aca="1" ref="BD28" ca="1">INDEX($L$26:$L$33,(RANK(AT4,$AT$2:$AT$9)))</f>
        <v>2051</v>
      </c>
    </row>
    <row r="29" spans="1:60" hidden="1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VLOOKUP(B29,audio_list_stym!$A$3:$BP$18,38,FALSE)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VLOOKUP(B29,audio_list_stym!$A$3:$AJ$18,6,FALSE)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2012</v>
      </c>
      <c r="AD29" t="str">
        <f t="shared" ca="1" si="8"/>
        <v>pics\\Finik_4.jpg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6"/>
        <v>pics\\Finik_4.jpg</v>
      </c>
      <c r="AH29" t="str">
        <f t="shared" si="3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9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7"/>
        <v>pics\\Finik_4.jpg</v>
      </c>
      <c r="AT29">
        <f t="shared" ca="1" si="5"/>
        <v>0.8653631179975968</v>
      </c>
      <c r="AU29" t="str">
        <f>IF(OR(G29=10,G29=11,G29=14,G29=15),VLOOKUP(AT29,audio_list_stym!$A$3:$B$18,2,FALSE),"sound\\Noviy_plod.wav")</f>
        <v>sound\\Noviy_plod.wav</v>
      </c>
      <c r="AV29" t="str">
        <f t="shared" ca="1" si="6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7"/>
        <v>_Жирный_ли_РЕДИС?</v>
      </c>
      <c r="BD29" cm="1">
        <f t="array" aca="1" ref="BD29" ca="1">INDEX($L$26:$L$33,(RANK(AT5,$AT$2:$AT$9)))</f>
        <v>2052</v>
      </c>
    </row>
    <row r="30" spans="1:60" hidden="1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VLOOKUP(B30,audio_list_stym!$A$3:$BP$18,38,FALSE)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VLOOKUP(B30,audio_list_stym!$A$3:$AJ$18,6,FALSE)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2157</v>
      </c>
      <c r="AD30" t="str">
        <f t="shared" ca="1" si="8"/>
        <v>pics\\Injir_5.jpg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6"/>
        <v>pics\\Injir_5.jpg</v>
      </c>
      <c r="AH30" t="str">
        <f t="shared" si="3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9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7"/>
        <v>pics\\Injir_5.jpg</v>
      </c>
      <c r="AT30">
        <f t="shared" ca="1" si="5"/>
        <v>0.67284055766308837</v>
      </c>
      <c r="AU30" t="str">
        <f>IF(OR(G30=10,G30=11,G30=14,G30=15),VLOOKUP(AT30,audio_list_stym!$A$3:$B$18,2,FALSE),"sound\\Noviy_plod.wav")</f>
        <v>sound\\Noviy_plod.wav</v>
      </c>
      <c r="AV30" t="str">
        <f t="shared" ca="1" si="6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7"/>
        <v>_Соленый_ли_РЕДИС?</v>
      </c>
      <c r="BD30" cm="1">
        <f t="array" aca="1" ref="BD30" ca="1">INDEX($L$26:$L$33,(RANK(AT6,$AT$2:$AT$9)))</f>
        <v>2054</v>
      </c>
    </row>
    <row r="31" spans="1:60" hidden="1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VLOOKUP(B31,audio_list_stym!$A$3:$BP$18,38,FALSE)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VLOOKUP(B31,audio_list_stym!$A$3:$AJ$18,6,FALSE)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2009</v>
      </c>
      <c r="AD31" t="str">
        <f t="shared" ca="1" si="8"/>
        <v>pics\\Finik_1.jpg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6"/>
        <v>pics\\Finik_1.jpg</v>
      </c>
      <c r="AH31" t="str">
        <f t="shared" si="3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9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7"/>
        <v>pics\\Finik_1.jpg</v>
      </c>
      <c r="AT31">
        <f t="shared" ca="1" si="5"/>
        <v>0.96421338447519012</v>
      </c>
      <c r="AU31" t="str">
        <f>IF(OR(G31=10,G31=11,G31=14,G31=15),VLOOKUP(AT31,audio_list_stym!$A$3:$B$18,2,FALSE),"sound\\Noviy_plod.wav")</f>
        <v>sound\\Noviy_plod.wav</v>
      </c>
      <c r="AV31" t="str">
        <f t="shared" ca="1" si="6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7"/>
        <v>_Пышный_ли_РЕДИС?</v>
      </c>
      <c r="BD31" cm="1">
        <f t="array" aca="1" ref="BD31" ca="1">INDEX($L$26:$L$33,(RANK(AT7,$AT$2:$AT$9)))</f>
        <v>2056</v>
      </c>
    </row>
    <row r="32" spans="1:60" hidden="1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VLOOKUP(B32,audio_list_stym!$A$3:$BP$18,38,FALSE)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VLOOKUP(B32,audio_list_stym!$A$3:$AJ$18,6,FALSE)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2154</v>
      </c>
      <c r="AD32" t="str">
        <f t="shared" ca="1" si="8"/>
        <v>pics\\Injir_2.jpg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6"/>
        <v>pics\\Injir_2.jpg</v>
      </c>
      <c r="AH32" t="str">
        <f t="shared" si="3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9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7"/>
        <v>pics\\Injir_2.jpg</v>
      </c>
      <c r="AT32">
        <f t="shared" ca="1" si="5"/>
        <v>0.67229466610937305</v>
      </c>
      <c r="AU32" t="str">
        <f>IF(OR(G32=10,G32=11,G32=14,G32=15),VLOOKUP(AT32,audio_list_stym!$A$3:$B$18,2,FALSE),"sound\\Noviy_plod.wav")</f>
        <v>sound\\Noviy_plod.wav</v>
      </c>
      <c r="AV32" t="str">
        <f t="shared" ca="1" si="6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7"/>
        <v>_Крепкий_ли_РЕДИС?</v>
      </c>
      <c r="BD32" cm="1">
        <f t="array" aca="1" ref="BD32" ca="1">INDEX($L$26:$L$33,(RANK(AT8,$AT$2:$AT$9)))</f>
        <v>2050</v>
      </c>
    </row>
    <row r="33" spans="1:60" hidden="1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VLOOKUP(B33,audio_list_stym!$A$3:$BP$18,38,FALSE)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VLOOKUP(B33,audio_list_stym!$A$3:$AJ$18,6,FALSE)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2025</v>
      </c>
      <c r="AD33" t="str">
        <f t="shared" ca="1" si="8"/>
        <v>pics\\Kokos_1.jpg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6"/>
        <v>pics\\Kokos_1.jpg</v>
      </c>
      <c r="AH33" t="str">
        <f t="shared" si="3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9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ca="1">IF(AH33="sound\\Ogorod",AP9,"")</f>
        <v>pics\\Kokos_1.jpg</v>
      </c>
      <c r="AT33">
        <f t="shared" ca="1" si="5"/>
        <v>0.53355632247108498</v>
      </c>
      <c r="AU33" t="str">
        <f>IF(OR(G33=10,G33=11,G33=14,G33=15),VLOOKUP(AT33,audio_list_stym!$A$3:$B$18,2,FALSE),"sound\\Noviy_plod.wav")</f>
        <v>sound\\Noviy_plod.wav</v>
      </c>
      <c r="AV33" t="str">
        <f t="shared" ca="1" si="6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7"/>
        <v>_Круглый_ли_РЕДИС?</v>
      </c>
      <c r="BD33" cm="1">
        <f t="array" aca="1" ref="BD33" ca="1">INDEX($L$26:$L$33,(RANK(AT9,$AT$2:$AT$9)))</f>
        <v>2053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VLOOKUP(B34,audio_list_stym!$A$3:$BP$18,38,FALSE)</f>
        <v>11</v>
      </c>
      <c r="F34" t="str">
        <f>VLOOKUP(E34,metki!$A$2:$B$9,2,FALSE)</f>
        <v>экспл_реал_с_названием</v>
      </c>
      <c r="G34" t="str">
        <f t="shared" ref="G34:G65" si="18">LEFT(F34,5)</f>
        <v>экспл</v>
      </c>
      <c r="H34" t="str">
        <f>VLOOKUP(B34,audio_list_stym!$A$3:$AJ$18,6,FALSE)</f>
        <v>Peper</v>
      </c>
      <c r="I34" t="s">
        <v>688</v>
      </c>
      <c r="J34" t="str">
        <f t="shared" ref="J34:J65" si="19">H34&amp;I34</f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2205</v>
      </c>
      <c r="AD34" t="str">
        <f t="shared" ca="1" si="8"/>
        <v>pics\\dis46.jpg</v>
      </c>
      <c r="AE34" s="22" t="str">
        <f t="array" aca="1" ref="AE34" ca="1">IF(G34="экспл",INDEX(total_visual_stym!$C$146:$C$209,(RANK(total_visual_stym!E178,total_visual_stym!$E$146:$E$209))),0)</f>
        <v>pics\\dis46.jpg</v>
      </c>
      <c r="AF34" s="22" t="str">
        <f t="shared" si="16"/>
        <v/>
      </c>
      <c r="AG34" t="str">
        <f t="shared" si="2"/>
        <v>pics\\Peper_1.jpg</v>
      </c>
      <c r="AH34">
        <f t="shared" ref="AH34:AH65" si="20">IF(OR(E34=10,E34=12),LEFT(AW34,13),0)</f>
        <v>0</v>
      </c>
      <c r="AI34" t="s">
        <v>720</v>
      </c>
      <c r="AJ34" t="str">
        <f t="shared" si="9"/>
        <v>pics\\Injir</v>
      </c>
      <c r="AK34" t="str">
        <f t="shared" si="14"/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ref="AT34:AT65" ca="1" si="21">RAND()</f>
        <v>0.25530787868549354</v>
      </c>
      <c r="AU34" t="str">
        <f>IF(OR(G34=10,G34=11,G34=14,G34=15),VLOOKUP(AT34,audio_list_stym!$A$3:$B$18,2,FALSE),"sound\\Noviy_plod.wav")</f>
        <v>sound\\Noviy_plod.wav</v>
      </c>
      <c r="AV34" t="str">
        <f t="shared" ref="AV34:AV65" ca="1" si="22">INDEX($AU$2:$AU$129,(RANK(AT34,$AT$2:$AT$129)))</f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7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2047</v>
      </c>
      <c r="BE34" cm="1">
        <f t="array" aca="1" ref="BE34" ca="1">INDEX(BD2:BD17,(RANK(AT5,$AT$2:$AT$17)))</f>
        <v>2061</v>
      </c>
      <c r="BF34" cm="1">
        <f t="array" aca="1" ref="BF34" ca="1">INDEX(BD18:BD33,(RANK(AT5,$AT$2:$AT$7)))</f>
        <v>2027</v>
      </c>
      <c r="BG34" cm="1">
        <f t="array" aca="1" ref="BG34" ca="1">INDEX(BD42:BD65,(RANK(AT5,$AT$2:$AT$17)))</f>
        <v>2005</v>
      </c>
      <c r="BH34">
        <v>1</v>
      </c>
    </row>
    <row r="35" spans="1:60" hidden="1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VLOOKUP(B35,audio_list_stym!$A$3:$BP$18,38,FALSE)</f>
        <v>11</v>
      </c>
      <c r="F35" t="str">
        <f>VLOOKUP(E35,metki!$A$2:$B$9,2,FALSE)</f>
        <v>экспл_реал_с_названием</v>
      </c>
      <c r="G35" t="str">
        <f t="shared" si="18"/>
        <v>экспл</v>
      </c>
      <c r="H35" t="str">
        <f>VLOOKUP(B35,audio_list_stym!$A$3:$AJ$18,6,FALSE)</f>
        <v>Peper</v>
      </c>
      <c r="I35" t="s">
        <v>689</v>
      </c>
      <c r="J35" t="str">
        <f t="shared" si="19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8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16"/>
        <v/>
      </c>
      <c r="AG35" t="str">
        <f t="shared" si="2"/>
        <v>pics\\Peper_2.jpg</v>
      </c>
      <c r="AH35">
        <f t="shared" si="20"/>
        <v>0</v>
      </c>
      <c r="AI35" t="s">
        <v>721</v>
      </c>
      <c r="AJ35" t="str">
        <f t="shared" si="9"/>
        <v>pics\\Injir</v>
      </c>
      <c r="AK35" t="str">
        <f t="shared" si="14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21"/>
        <v>0.69965193489219213</v>
      </c>
      <c r="AU35" t="str">
        <f>IF(OR(G35=10,G35=11,G35=14,G35=15),VLOOKUP(AT35,audio_list_stym!$A$3:$B$18,2,FALSE),"sound\\Noviy_plod.wav")</f>
        <v>sound\\Noviy_plod.wav</v>
      </c>
      <c r="AV35" t="str">
        <f t="shared" ca="1" si="22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7"/>
        <v>Посмотрите,_вот_ПЕРЕЦ._Черный_ли_он?</v>
      </c>
      <c r="BD35" cm="1">
        <f t="array" aca="1" ref="BD35" ca="1">INDEX($L$34:$L$41,(RANK(AT3,$AT$2:$AT$9)))</f>
        <v>2041</v>
      </c>
    </row>
    <row r="36" spans="1:60" hidden="1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VLOOKUP(B36,audio_list_stym!$A$3:$BP$18,38,FALSE)</f>
        <v>11</v>
      </c>
      <c r="F36" t="str">
        <f>VLOOKUP(E36,metki!$A$2:$B$9,2,FALSE)</f>
        <v>экспл_реал_с_названием</v>
      </c>
      <c r="G36" t="str">
        <f t="shared" si="18"/>
        <v>экспл</v>
      </c>
      <c r="H36" t="str">
        <f>VLOOKUP(B36,audio_list_stym!$A$3:$AJ$18,6,FALSE)</f>
        <v>Peper</v>
      </c>
      <c r="I36" t="s">
        <v>690</v>
      </c>
      <c r="J36" t="str">
        <f t="shared" si="19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2193</v>
      </c>
      <c r="AD36" t="str">
        <f t="shared" ca="1" si="8"/>
        <v>pics\\dis2.jpg</v>
      </c>
      <c r="AE36" s="22" t="str">
        <f t="array" aca="1" ref="AE36" ca="1">IF(G36="экспл",INDEX(total_visual_stym!$C$146:$C$209,(RANK(total_visual_stym!E180,total_visual_stym!$E$146:$E$209))),0)</f>
        <v>pics\\dis2.jpg</v>
      </c>
      <c r="AF36" s="22" t="str">
        <f t="shared" si="16"/>
        <v/>
      </c>
      <c r="AG36" t="str">
        <f t="shared" si="2"/>
        <v>pics\\Peper_3.jpg</v>
      </c>
      <c r="AH36">
        <f t="shared" si="20"/>
        <v>0</v>
      </c>
      <c r="AI36" t="s">
        <v>722</v>
      </c>
      <c r="AJ36" t="str">
        <f t="shared" si="9"/>
        <v>pics\\Injir</v>
      </c>
      <c r="AK36" t="str">
        <f t="shared" si="14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21"/>
        <v>0.93906488401270383</v>
      </c>
      <c r="AU36" t="str">
        <f>IF(OR(G36=10,G36=11,G36=14,G36=15),VLOOKUP(AT36,audio_list_stym!$A$3:$B$18,2,FALSE),"sound\\Noviy_plod.wav")</f>
        <v>sound\\Noviy_plod.wav</v>
      </c>
      <c r="AV36" t="str">
        <f t="shared" ca="1" si="22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7"/>
        <v>Вот_ПЕРЕЦ._Он_гнилой?</v>
      </c>
      <c r="BD36" cm="1">
        <f t="array" aca="1" ref="BD36" ca="1">INDEX($L$34:$L$41,(RANK(AT4,$AT$2:$AT$9)))</f>
        <v>2043</v>
      </c>
    </row>
    <row r="37" spans="1:60" hidden="1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VLOOKUP(B37,audio_list_stym!$A$3:$BP$18,38,FALSE)</f>
        <v>11</v>
      </c>
      <c r="F37" t="str">
        <f>VLOOKUP(E37,metki!$A$2:$B$9,2,FALSE)</f>
        <v>экспл_реал_с_названием</v>
      </c>
      <c r="G37" t="str">
        <f t="shared" si="18"/>
        <v>экспл</v>
      </c>
      <c r="H37" t="str">
        <f>VLOOKUP(B37,audio_list_stym!$A$3:$AJ$18,6,FALSE)</f>
        <v>Peper</v>
      </c>
      <c r="I37" t="s">
        <v>691</v>
      </c>
      <c r="J37" t="str">
        <f t="shared" si="19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2192</v>
      </c>
      <c r="AD37" t="str">
        <f t="shared" ca="1" si="8"/>
        <v>pics\\dis32.jpg</v>
      </c>
      <c r="AE37" s="22" t="str">
        <f t="array" aca="1" ref="AE37" ca="1">IF(G37="экспл",INDEX(total_visual_stym!$C$146:$C$209,(RANK(total_visual_stym!E181,total_visual_stym!$E$146:$E$209))),0)</f>
        <v>pics\\dis32.jpg</v>
      </c>
      <c r="AF37" s="22" t="str">
        <f t="shared" si="16"/>
        <v/>
      </c>
      <c r="AG37" t="str">
        <f t="shared" si="2"/>
        <v>pics\\Peper_4.jpg</v>
      </c>
      <c r="AH37">
        <f t="shared" si="20"/>
        <v>0</v>
      </c>
      <c r="AI37" t="s">
        <v>723</v>
      </c>
      <c r="AJ37" t="str">
        <f t="shared" si="9"/>
        <v>pics\\Injir</v>
      </c>
      <c r="AK37" t="str">
        <f t="shared" si="14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21"/>
        <v>0.63794777731941787</v>
      </c>
      <c r="AU37" t="str">
        <f>IF(OR(G37=10,G37=11,G37=14,G37=15),VLOOKUP(AT37,audio_list_stym!$A$3:$B$18,2,FALSE),"sound\\Noviy_plod.wav")</f>
        <v>sound\\Noviy_plod.wav</v>
      </c>
      <c r="AV37" t="str">
        <f t="shared" ca="1" si="22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7"/>
        <v>Это_ПЕРЕЦ._Он_бугристый?</v>
      </c>
      <c r="BD37" cm="1">
        <f t="array" aca="1" ref="BD37" ca="1">INDEX($L$34:$L$41,(RANK(AT5,$AT$2:$AT$9)))</f>
        <v>2044</v>
      </c>
    </row>
    <row r="38" spans="1:60" hidden="1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VLOOKUP(B38,audio_list_stym!$A$3:$BP$18,38,FALSE)</f>
        <v>11</v>
      </c>
      <c r="F38" t="str">
        <f>VLOOKUP(E38,metki!$A$2:$B$9,2,FALSE)</f>
        <v>экспл_реал_с_названием</v>
      </c>
      <c r="G38" t="str">
        <f t="shared" si="18"/>
        <v>экспл</v>
      </c>
      <c r="H38" t="str">
        <f>VLOOKUP(B38,audio_list_stym!$A$3:$AJ$18,6,FALSE)</f>
        <v>Peper</v>
      </c>
      <c r="I38" t="s">
        <v>692</v>
      </c>
      <c r="J38" t="str">
        <f t="shared" si="19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2223</v>
      </c>
      <c r="AD38" t="str">
        <f t="shared" ca="1" si="8"/>
        <v>pics\\dis15.jpg</v>
      </c>
      <c r="AE38" s="22" t="str">
        <f t="array" aca="1" ref="AE38" ca="1">IF(G38="экспл",INDEX(total_visual_stym!$C$146:$C$209,(RANK(total_visual_stym!E182,total_visual_stym!$E$146:$E$209))),0)</f>
        <v>pics\\dis15.jpg</v>
      </c>
      <c r="AF38" s="22" t="str">
        <f t="shared" si="16"/>
        <v/>
      </c>
      <c r="AG38" t="str">
        <f t="shared" si="2"/>
        <v>pics\\Peper_5.jpg</v>
      </c>
      <c r="AH38">
        <f t="shared" si="20"/>
        <v>0</v>
      </c>
      <c r="AI38" t="s">
        <v>724</v>
      </c>
      <c r="AJ38" t="str">
        <f t="shared" si="9"/>
        <v>pics\\Injir</v>
      </c>
      <c r="AK38" t="str">
        <f t="shared" si="14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21"/>
        <v>1.5107896599177328E-2</v>
      </c>
      <c r="AU38" t="str">
        <f>IF(OR(G38=10,G38=11,G38=14,G38=15),VLOOKUP(AT38,audio_list_stym!$A$3:$B$18,2,FALSE),"sound\\Noviy_plod.wav")</f>
        <v>sound\\Noviy_plod.wav</v>
      </c>
      <c r="AV38" t="str">
        <f t="shared" ca="1" si="22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7"/>
        <v>На_картинке_ПЕРЕЦ._Он_слоеный?</v>
      </c>
      <c r="BD38" cm="1">
        <f t="array" aca="1" ref="BD38" ca="1">INDEX($L$34:$L$41,(RANK(AT6,$AT$2:$AT$9)))</f>
        <v>2046</v>
      </c>
    </row>
    <row r="39" spans="1:60" hidden="1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VLOOKUP(B39,audio_list_stym!$A$3:$BP$18,38,FALSE)</f>
        <v>11</v>
      </c>
      <c r="F39" t="str">
        <f>VLOOKUP(E39,metki!$A$2:$B$9,2,FALSE)</f>
        <v>экспл_реал_с_названием</v>
      </c>
      <c r="G39" t="str">
        <f t="shared" si="18"/>
        <v>экспл</v>
      </c>
      <c r="H39" t="str">
        <f>VLOOKUP(B39,audio_list_stym!$A$3:$AJ$18,6,FALSE)</f>
        <v>Peper</v>
      </c>
      <c r="I39" t="s">
        <v>693</v>
      </c>
      <c r="J39" t="str">
        <f t="shared" si="19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2207</v>
      </c>
      <c r="AD39" t="str">
        <f t="shared" ca="1" si="8"/>
        <v>pics\\dis44.jpg</v>
      </c>
      <c r="AE39" s="22" t="str">
        <f t="array" aca="1" ref="AE39" ca="1">IF(G39="экспл",INDEX(total_visual_stym!$C$146:$C$209,(RANK(total_visual_stym!E183,total_visual_stym!$E$146:$E$209))),0)</f>
        <v>pics\\dis44.jpg</v>
      </c>
      <c r="AF39" s="22" t="str">
        <f>IF(ISTEXT(AR39),AR39,IF(ISTEXT(AS39),AS39,""))</f>
        <v/>
      </c>
      <c r="AG39" t="str">
        <f t="shared" si="2"/>
        <v>pics\\Peper_6.jpg</v>
      </c>
      <c r="AH39">
        <f t="shared" si="20"/>
        <v>0</v>
      </c>
      <c r="AI39" t="s">
        <v>725</v>
      </c>
      <c r="AJ39" t="str">
        <f t="shared" si="9"/>
        <v>pics\\Injir</v>
      </c>
      <c r="AK39" t="str">
        <f t="shared" si="14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21"/>
        <v>0.97901617541540287</v>
      </c>
      <c r="AU39" t="str">
        <f>IF(OR(G39=10,G39=11,G39=14,G39=15),VLOOKUP(AT39,audio_list_stym!$A$3:$B$18,2,FALSE),"sound\\Noviy_plod.wav")</f>
        <v>sound\\Noviy_plod.wav</v>
      </c>
      <c r="AV39" t="str">
        <f t="shared" ca="1" si="22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7"/>
        <v>На_мониторе_ПЕРЕЦ._Хрустящий_ли_он?</v>
      </c>
      <c r="BD39" cm="1">
        <f t="array" aca="1" ref="BD39" ca="1">INDEX($L$34:$L$41,(RANK(AT7,$AT$2:$AT$9)))</f>
        <v>2048</v>
      </c>
    </row>
    <row r="40" spans="1:60" hidden="1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VLOOKUP(B40,audio_list_stym!$A$3:$BP$18,38,FALSE)</f>
        <v>11</v>
      </c>
      <c r="F40" t="str">
        <f>VLOOKUP(E40,metki!$A$2:$B$9,2,FALSE)</f>
        <v>экспл_реал_с_названием</v>
      </c>
      <c r="G40" t="str">
        <f t="shared" si="18"/>
        <v>экспл</v>
      </c>
      <c r="H40" t="str">
        <f>VLOOKUP(B40,audio_list_stym!$A$3:$AJ$18,6,FALSE)</f>
        <v>Peper</v>
      </c>
      <c r="I40" t="s">
        <v>694</v>
      </c>
      <c r="J40" t="str">
        <f t="shared" si="19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2185</v>
      </c>
      <c r="AD40" t="str">
        <f t="shared" ca="1" si="8"/>
        <v>pics\\dis31.jpg</v>
      </c>
      <c r="AE40" s="22" t="str">
        <f t="array" aca="1" ref="AE40" ca="1">IF(G40="экспл",INDEX(total_visual_stym!$C$146:$C$209,(RANK(total_visual_stym!E184,total_visual_stym!$E$146:$E$209))),0)</f>
        <v>pics\\dis31.jpg</v>
      </c>
      <c r="AF40" s="22" t="str">
        <f>IF(ISTEXT(AR40),AR40,IF(ISTEXT(AS40),AS40,""))</f>
        <v/>
      </c>
      <c r="AG40" t="str">
        <f t="shared" si="2"/>
        <v>pics\\Peper_7.jpg</v>
      </c>
      <c r="AH40">
        <f t="shared" si="20"/>
        <v>0</v>
      </c>
      <c r="AI40" t="s">
        <v>726</v>
      </c>
      <c r="AJ40" t="str">
        <f t="shared" si="9"/>
        <v>pics\\Injir</v>
      </c>
      <c r="AK40" t="str">
        <f t="shared" si="14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21"/>
        <v>5.4259494933452501E-2</v>
      </c>
      <c r="AU40" t="str">
        <f>IF(OR(G40=10,G40=11,G40=14,G40=15),VLOOKUP(AT40,audio_list_stym!$A$3:$B$18,2,FALSE),"sound\\Noviy_plod.wav")</f>
        <v>sound\\Noviy_plod.wav</v>
      </c>
      <c r="AV40" t="str">
        <f t="shared" ca="1" si="22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7"/>
        <v>Перед_Вами_ПЕРЕЦ._Блестит_ли_он?</v>
      </c>
      <c r="BD40" cm="1">
        <f t="array" aca="1" ref="BD40" ca="1">INDEX($L$34:$L$41,(RANK(AT8,$AT$2:$AT$9)))</f>
        <v>2042</v>
      </c>
    </row>
    <row r="41" spans="1:60" hidden="1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VLOOKUP(B41,audio_list_stym!$A$3:$BP$18,38,FALSE)</f>
        <v>11</v>
      </c>
      <c r="F41" t="str">
        <f>VLOOKUP(E41,metki!$A$2:$B$9,2,FALSE)</f>
        <v>экспл_реал_с_названием</v>
      </c>
      <c r="G41" t="str">
        <f t="shared" si="18"/>
        <v>экспл</v>
      </c>
      <c r="H41" t="str">
        <f>VLOOKUP(B41,audio_list_stym!$A$3:$AJ$18,6,FALSE)</f>
        <v>Peper</v>
      </c>
      <c r="I41" t="s">
        <v>695</v>
      </c>
      <c r="J41" t="str">
        <f t="shared" si="19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2199</v>
      </c>
      <c r="AD41" t="str">
        <f t="shared" ca="1" si="8"/>
        <v>pics\\dis56.jpg</v>
      </c>
      <c r="AE41" s="22" t="str">
        <f t="array" aca="1" ref="AE41" ca="1">IF(G41="экспл",INDEX(total_visual_stym!$C$146:$C$209,(RANK(total_visual_stym!E185,total_visual_stym!$E$146:$E$209))),0)</f>
        <v>pics\\dis56.jpg</v>
      </c>
      <c r="AF41" s="22" t="str">
        <f t="shared" ref="AF41:AF55" si="23">IF(ISTEXT(AR41),AR41,IF(ISTEXT(AS41),AS41,""))</f>
        <v/>
      </c>
      <c r="AG41" t="str">
        <f t="shared" si="2"/>
        <v>pics\\Peper_8.jpg</v>
      </c>
      <c r="AH41">
        <f t="shared" si="20"/>
        <v>0</v>
      </c>
      <c r="AI41" t="s">
        <v>727</v>
      </c>
      <c r="AJ41" t="str">
        <f t="shared" si="9"/>
        <v>pics\\Injir</v>
      </c>
      <c r="AK41" t="str">
        <f t="shared" si="14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21"/>
        <v>0.4060979577375895</v>
      </c>
      <c r="AU41" t="str">
        <f>IF(OR(G41=10,G41=11,G41=14,G41=15),VLOOKUP(AT41,audio_list_stym!$A$3:$B$18,2,FALSE),"sound\\Noviy_plod.wav")</f>
        <v>sound\\Noviy_plod.wav</v>
      </c>
      <c r="AV41" t="str">
        <f t="shared" ca="1" si="22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7"/>
        <v>Вы_видите_ПЕРЕЦ._Он_цитрусовый?</v>
      </c>
      <c r="BD41" cm="1">
        <f t="array" aca="1" ref="BD41" ca="1">INDEX($L$34:$L$41,(RANK(AT9,$AT$2:$AT$9)))</f>
        <v>2045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VLOOKUP(B42,audio_list_stym!$A$3:$BP$18,38,FALSE)</f>
        <v>12</v>
      </c>
      <c r="F42" t="str">
        <f>VLOOKUP(E42,metki!$A$2:$B$9,2,FALSE)</f>
        <v>импл_реал_без_названия</v>
      </c>
      <c r="G42" t="str">
        <f t="shared" si="18"/>
        <v>импл_</v>
      </c>
      <c r="H42" t="str">
        <f>VLOOKUP(B42,audio_list_stym!$A$3:$AJ$18,6,FALSE)</f>
        <v>Banan</v>
      </c>
      <c r="I42" t="s">
        <v>688</v>
      </c>
      <c r="J42" t="str">
        <f t="shared" si="19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2042</v>
      </c>
      <c r="AD42" t="str">
        <f t="shared" ca="1" si="8"/>
        <v>pics\\Peper_2.jpg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3"/>
        <v>pics\\Peper_2.jpg</v>
      </c>
      <c r="AH42" t="str">
        <f t="shared" si="20"/>
        <v>sound\\Tropic</v>
      </c>
      <c r="AI42" t="s">
        <v>728</v>
      </c>
      <c r="AJ42" t="str">
        <f t="shared" si="9"/>
        <v>pics\\Tikva</v>
      </c>
      <c r="AL42" t="str">
        <f t="shared" si="4"/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pics\\Peper_2.jpg</v>
      </c>
      <c r="AT42">
        <f t="shared" ca="1" si="21"/>
        <v>0.45119825468695451</v>
      </c>
      <c r="AU42" t="str">
        <f>IF(OR(G42=10,G42=11,G42=14,G42=15),VLOOKUP(AT42,audio_list_stym!$A$3:$B$18,2,FALSE),"sound\\Noviy_plod.wav")</f>
        <v>sound\\Noviy_plod.wav</v>
      </c>
      <c r="AV42" t="str">
        <f t="shared" ca="1" si="22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7"/>
        <v>_Чистый_ли_XXXXX?</v>
      </c>
      <c r="BC42">
        <f>A42</f>
        <v>1206</v>
      </c>
      <c r="BD42" cm="1">
        <f t="array" aca="1" ref="BD42" ca="1">INDEX($L$42:$L$49,(RANK(AT2,$AT$2:$AT$9)))</f>
        <v>2007</v>
      </c>
      <c r="BE42" cm="1">
        <f t="array" aca="1" ref="BE42" ca="1">INDEX(BD2:BD17,(RANK(AT6,$AT$2:$AT17)))</f>
        <v>2033</v>
      </c>
      <c r="BF42" cm="1">
        <f t="array" aca="1" ref="BF42" ca="1">INDEX(BD26:BD41,(RANK(AT6,$AT$2:$AT$17)))</f>
        <v>2041</v>
      </c>
      <c r="BG42" cm="1">
        <f t="array" aca="1" ref="BG42" ca="1">INDEX(BD50:BD65,(RANK(AT6,$AT$2:$AT$17)))</f>
        <v>2017</v>
      </c>
      <c r="BH42">
        <v>1</v>
      </c>
    </row>
    <row r="43" spans="1:60" hidden="1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VLOOKUP(B43,audio_list_stym!$A$3:$BP$18,38,FALSE)</f>
        <v>12</v>
      </c>
      <c r="F43" t="str">
        <f>VLOOKUP(E43,metki!$A$2:$B$9,2,FALSE)</f>
        <v>импл_реал_без_названия</v>
      </c>
      <c r="G43" t="str">
        <f t="shared" si="18"/>
        <v>импл_</v>
      </c>
      <c r="H43" t="str">
        <f>VLOOKUP(B43,audio_list_stym!$A$3:$AJ$18,6,FALSE)</f>
        <v>Banan</v>
      </c>
      <c r="I43" t="s">
        <v>689</v>
      </c>
      <c r="J43" t="str">
        <f t="shared" si="19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2061</v>
      </c>
      <c r="AD43" t="str">
        <f t="shared" ca="1" si="8"/>
        <v>pics\\Tomat_5.jpg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3"/>
        <v>pics\\Tomat_5.jpg</v>
      </c>
      <c r="AH43" t="str">
        <f t="shared" si="20"/>
        <v>sound\\Tropic</v>
      </c>
      <c r="AI43" t="s">
        <v>729</v>
      </c>
      <c r="AJ43" t="str">
        <f t="shared" si="9"/>
        <v>pics\\Tikva</v>
      </c>
      <c r="AL43" t="str">
        <f t="shared" si="4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pics\\Tomat_5.jpg</v>
      </c>
      <c r="AT43">
        <f t="shared" ca="1" si="21"/>
        <v>0.80474176459259084</v>
      </c>
      <c r="AU43" t="str">
        <f>IF(OR(G43=10,G43=11,G43=14,G43=15),VLOOKUP(AT43,audio_list_stym!$A$3:$B$18,2,FALSE),"sound\\Noviy_plod.wav")</f>
        <v>sound\\Noviy_plod.wav</v>
      </c>
      <c r="AV43" t="str">
        <f t="shared" ca="1" si="22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7"/>
        <v>_Свежий_ли_XXXXX?</v>
      </c>
      <c r="BD43" cm="1">
        <f t="array" aca="1" ref="BD43" ca="1">INDEX($L$42:$L$49,(RANK(AT3,$AT$2:$AT$9)))</f>
        <v>2001</v>
      </c>
    </row>
    <row r="44" spans="1:60" hidden="1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VLOOKUP(B44,audio_list_stym!$A$3:$BP$18,38,FALSE)</f>
        <v>12</v>
      </c>
      <c r="F44" t="str">
        <f>VLOOKUP(E44,metki!$A$2:$B$9,2,FALSE)</f>
        <v>импл_реал_без_названия</v>
      </c>
      <c r="G44" t="str">
        <f t="shared" si="18"/>
        <v>импл_</v>
      </c>
      <c r="H44" t="str">
        <f>VLOOKUP(B44,audio_list_stym!$A$3:$AJ$18,6,FALSE)</f>
        <v>Banan</v>
      </c>
      <c r="I44" t="s">
        <v>690</v>
      </c>
      <c r="J44" t="str">
        <f t="shared" si="19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2045</v>
      </c>
      <c r="AD44" t="str">
        <f t="shared" ca="1" si="8"/>
        <v>pics\\Peper_5.jpg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3"/>
        <v>pics\\Peper_5.jpg</v>
      </c>
      <c r="AH44" t="str">
        <f t="shared" si="20"/>
        <v>sound\\Tropic</v>
      </c>
      <c r="AI44" t="s">
        <v>730</v>
      </c>
      <c r="AJ44" t="str">
        <f t="shared" si="9"/>
        <v>pics\\Tikva</v>
      </c>
      <c r="AL44" t="str">
        <f t="shared" si="4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pics\\Peper_5.jpg</v>
      </c>
      <c r="AT44">
        <f t="shared" ca="1" si="21"/>
        <v>0.9614142669731065</v>
      </c>
      <c r="AU44" t="str">
        <f>IF(OR(G44=10,G44=11,G44=14,G44=15),VLOOKUP(AT44,audio_list_stym!$A$3:$B$18,2,FALSE),"sound\\Noviy_plod.wav")</f>
        <v>sound\\Noviy_plod.wav</v>
      </c>
      <c r="AV44" t="str">
        <f t="shared" ca="1" si="22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7"/>
        <v>_Жаренный_ли_XXXXX?</v>
      </c>
      <c r="BD44" cm="1">
        <f t="array" aca="1" ref="BD44" ca="1">INDEX($L$42:$L$49,(RANK(AT4,$AT$2:$AT$9)))</f>
        <v>2003</v>
      </c>
    </row>
    <row r="45" spans="1:60" hidden="1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VLOOKUP(B45,audio_list_stym!$A$3:$BP$18,38,FALSE)</f>
        <v>12</v>
      </c>
      <c r="F45" t="str">
        <f>VLOOKUP(E45,metki!$A$2:$B$9,2,FALSE)</f>
        <v>импл_реал_без_названия</v>
      </c>
      <c r="G45" t="str">
        <f t="shared" si="18"/>
        <v>импл_</v>
      </c>
      <c r="H45" t="str">
        <f>VLOOKUP(B45,audio_list_stym!$A$3:$AJ$18,6,FALSE)</f>
        <v>Banan</v>
      </c>
      <c r="I45" t="s">
        <v>691</v>
      </c>
      <c r="J45" t="str">
        <f t="shared" si="19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2043</v>
      </c>
      <c r="AD45" t="str">
        <f t="shared" ca="1" si="8"/>
        <v>pics\\Peper_3.jpg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3"/>
        <v>pics\\Peper_3.jpg</v>
      </c>
      <c r="AH45" t="str">
        <f t="shared" si="20"/>
        <v>sound\\Tropic</v>
      </c>
      <c r="AI45" t="s">
        <v>731</v>
      </c>
      <c r="AJ45" t="str">
        <f t="shared" si="9"/>
        <v>pics\\Tikva</v>
      </c>
      <c r="AL45" t="str">
        <f t="shared" si="4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pics\\Peper_3.jpg</v>
      </c>
      <c r="AT45">
        <f t="shared" ca="1" si="21"/>
        <v>0.30245210717453175</v>
      </c>
      <c r="AU45" t="str">
        <f>IF(OR(G45=10,G45=11,G45=14,G45=15),VLOOKUP(AT45,audio_list_stym!$A$3:$B$18,2,FALSE),"sound\\Noviy_plod.wav")</f>
        <v>sound\\Noviy_plod.wav</v>
      </c>
      <c r="AV45" t="str">
        <f t="shared" ca="1" si="22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7"/>
        <v>_Сладкий_ли_XXXXX?</v>
      </c>
      <c r="BD45" cm="1">
        <f t="array" aca="1" ref="BD45" ca="1">INDEX($L$42:$L$49,(RANK(AT5,$AT$2:$AT$9)))</f>
        <v>2004</v>
      </c>
    </row>
    <row r="46" spans="1:60" hidden="1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VLOOKUP(B46,audio_list_stym!$A$3:$BP$18,38,FALSE)</f>
        <v>12</v>
      </c>
      <c r="F46" t="str">
        <f>VLOOKUP(E46,metki!$A$2:$B$9,2,FALSE)</f>
        <v>импл_реал_без_названия</v>
      </c>
      <c r="G46" t="str">
        <f t="shared" si="18"/>
        <v>импл_</v>
      </c>
      <c r="H46" t="str">
        <f>VLOOKUP(B46,audio_list_stym!$A$3:$AJ$18,6,FALSE)</f>
        <v>Banan</v>
      </c>
      <c r="I46" t="s">
        <v>692</v>
      </c>
      <c r="J46" t="str">
        <f t="shared" si="19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2058</v>
      </c>
      <c r="AD46" t="str">
        <f t="shared" ca="1" si="8"/>
        <v>pics\\Tomat_2.jpg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3"/>
        <v>pics\\Tomat_2.jpg</v>
      </c>
      <c r="AH46" t="str">
        <f t="shared" si="20"/>
        <v>sound\\Tropic</v>
      </c>
      <c r="AI46" t="s">
        <v>732</v>
      </c>
      <c r="AJ46" t="str">
        <f t="shared" si="9"/>
        <v>pics\\Tikva</v>
      </c>
      <c r="AL46" t="str">
        <f t="shared" si="4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pics\\Tomat_2.jpg</v>
      </c>
      <c r="AT46">
        <f t="shared" ca="1" si="21"/>
        <v>0.40355132592037879</v>
      </c>
      <c r="AU46" t="str">
        <f>IF(OR(G46=10,G46=11,G46=14,G46=15),VLOOKUP(AT46,audio_list_stym!$A$3:$B$18,2,FALSE),"sound\\Noviy_plod.wav")</f>
        <v>sound\\Noviy_plod.wav</v>
      </c>
      <c r="AV46" t="str">
        <f t="shared" ca="1" si="22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7"/>
        <v>_Влажный_ли_XXXXX?</v>
      </c>
      <c r="BD46" cm="1">
        <f t="array" aca="1" ref="BD46" ca="1">INDEX($L$42:$L$49,(RANK(AT6,$AT$2:$AT$9)))</f>
        <v>2006</v>
      </c>
    </row>
    <row r="47" spans="1:60" hidden="1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VLOOKUP(B47,audio_list_stym!$A$3:$BP$18,38,FALSE)</f>
        <v>12</v>
      </c>
      <c r="F47" t="str">
        <f>VLOOKUP(E47,metki!$A$2:$B$9,2,FALSE)</f>
        <v>импл_реал_без_названия</v>
      </c>
      <c r="G47" t="str">
        <f t="shared" si="18"/>
        <v>импл_</v>
      </c>
      <c r="H47" t="str">
        <f>VLOOKUP(B47,audio_list_stym!$A$3:$AJ$18,6,FALSE)</f>
        <v>Banan</v>
      </c>
      <c r="I47" t="s">
        <v>693</v>
      </c>
      <c r="J47" t="str">
        <f t="shared" si="19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2164</v>
      </c>
      <c r="AD47" t="str">
        <f t="shared" ca="1" si="8"/>
        <v>pics\\Tikva_4.jpg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3"/>
        <v>pics\\Tikva_4.jpg</v>
      </c>
      <c r="AH47" t="str">
        <f t="shared" si="20"/>
        <v>sound\\Tropic</v>
      </c>
      <c r="AI47" t="s">
        <v>733</v>
      </c>
      <c r="AJ47" t="str">
        <f t="shared" si="9"/>
        <v>pics\\Tikva</v>
      </c>
      <c r="AL47" t="str">
        <f t="shared" si="4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pics\\Tikva_4.jpg</v>
      </c>
      <c r="AT47">
        <f t="shared" ca="1" si="21"/>
        <v>0.56491649112745312</v>
      </c>
      <c r="AU47" t="str">
        <f>IF(OR(G47=10,G47=11,G47=14,G47=15),VLOOKUP(AT47,audio_list_stym!$A$3:$B$18,2,FALSE),"sound\\Noviy_plod.wav")</f>
        <v>sound\\Noviy_plod.wav</v>
      </c>
      <c r="AV47" t="str">
        <f t="shared" ca="1" si="22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7"/>
        <v>_Съедобный_ли_XXXXX?</v>
      </c>
      <c r="BD47" cm="1">
        <f t="array" aca="1" ref="BD47" ca="1">INDEX($L$42:$L$49,(RANK(AT7,$AT$2:$AT$9)))</f>
        <v>2008</v>
      </c>
    </row>
    <row r="48" spans="1:60" hidden="1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VLOOKUP(B48,audio_list_stym!$A$3:$BP$18,38,FALSE)</f>
        <v>12</v>
      </c>
      <c r="F48" t="str">
        <f>VLOOKUP(E48,metki!$A$2:$B$9,2,FALSE)</f>
        <v>импл_реал_без_названия</v>
      </c>
      <c r="G48" t="str">
        <f t="shared" si="18"/>
        <v>импл_</v>
      </c>
      <c r="H48" t="str">
        <f>VLOOKUP(B48,audio_list_stym!$A$3:$AJ$18,6,FALSE)</f>
        <v>Banan</v>
      </c>
      <c r="I48" t="s">
        <v>694</v>
      </c>
      <c r="J48" t="str">
        <f t="shared" si="19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2167</v>
      </c>
      <c r="AD48" t="str">
        <f t="shared" ca="1" si="8"/>
        <v>pics\\Tikva_7.jpg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3"/>
        <v>pics\\Tikva_7.jpg</v>
      </c>
      <c r="AH48" t="str">
        <f t="shared" si="20"/>
        <v>sound\\Tropic</v>
      </c>
      <c r="AI48" t="s">
        <v>734</v>
      </c>
      <c r="AJ48" t="str">
        <f t="shared" si="9"/>
        <v>pics\\Tikva</v>
      </c>
      <c r="AL48" t="str">
        <f t="shared" si="4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pics\\Tikva_7.jpg</v>
      </c>
      <c r="AT48">
        <f t="shared" ca="1" si="21"/>
        <v>0.70692212187559877</v>
      </c>
      <c r="AU48" t="str">
        <f>IF(OR(G48=10,G48=11,G48=14,G48=15),VLOOKUP(AT48,audio_list_stym!$A$3:$B$18,2,FALSE),"sound\\Noviy_plod.wav")</f>
        <v>sound\\Noviy_plod.wav</v>
      </c>
      <c r="AV48" t="str">
        <f t="shared" ca="1" si="22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7"/>
        <v>_Сиреневый_ли_XXXXX?</v>
      </c>
      <c r="BD48" cm="1">
        <f t="array" aca="1" ref="BD48" ca="1">INDEX($L$42:$L$49,(RANK(AT8,$AT$2:$AT$9)))</f>
        <v>2002</v>
      </c>
    </row>
    <row r="49" spans="1:60" hidden="1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VLOOKUP(B49,audio_list_stym!$A$3:$BP$18,38,FALSE)</f>
        <v>12</v>
      </c>
      <c r="F49" t="str">
        <f>VLOOKUP(E49,metki!$A$2:$B$9,2,FALSE)</f>
        <v>импл_реал_без_названия</v>
      </c>
      <c r="G49" t="str">
        <f t="shared" si="18"/>
        <v>импл_</v>
      </c>
      <c r="H49" t="str">
        <f>VLOOKUP(B49,audio_list_stym!$A$3:$AJ$18,6,FALSE)</f>
        <v>Banan</v>
      </c>
      <c r="I49" t="s">
        <v>695</v>
      </c>
      <c r="J49" t="str">
        <f t="shared" si="19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2168</v>
      </c>
      <c r="AD49" t="str">
        <f t="shared" ca="1" si="8"/>
        <v>pics\\Tikva_8.jpg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3"/>
        <v>pics\\Tikva_8.jpg</v>
      </c>
      <c r="AH49" t="str">
        <f t="shared" si="20"/>
        <v>sound\\Tropic</v>
      </c>
      <c r="AI49" t="s">
        <v>735</v>
      </c>
      <c r="AJ49" t="str">
        <f t="shared" si="9"/>
        <v>pics\\Tikva</v>
      </c>
      <c r="AL49" t="str">
        <f t="shared" si="4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pics\\Tikva_8.jpg</v>
      </c>
      <c r="AT49">
        <f t="shared" ca="1" si="21"/>
        <v>0.68489257734027653</v>
      </c>
      <c r="AU49" t="str">
        <f>IF(OR(G49=10,G49=11,G49=14,G49=15),VLOOKUP(AT49,audio_list_stym!$A$3:$B$18,2,FALSE),"sound\\Noviy_plod.wav")</f>
        <v>sound\\Noviy_plod.wav</v>
      </c>
      <c r="AV49" t="str">
        <f t="shared" ca="1" si="22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7"/>
        <v>_Репчатый_ли_XXXXX?</v>
      </c>
      <c r="BD49" cm="1">
        <f t="array" aca="1" ref="BD49" ca="1">INDEX($L$42:$L$49,(RANK(AT9,$AT$2:$AT$9)))</f>
        <v>2005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VLOOKUP(B50,audio_list_stym!$A$3:$BP$18,38,FALSE)</f>
        <v>13</v>
      </c>
      <c r="F50" t="str">
        <f>VLOOKUP(E50,metki!$A$2:$B$9,2,FALSE)</f>
        <v>экспл_реал_без_названия</v>
      </c>
      <c r="G50" t="str">
        <f t="shared" si="18"/>
        <v>экспл</v>
      </c>
      <c r="H50" t="str">
        <f>VLOOKUP(B50,audio_list_stym!$A$3:$AJ$18,6,FALSE)</f>
        <v>Finik</v>
      </c>
      <c r="I50" t="s">
        <v>688</v>
      </c>
      <c r="J50" t="str">
        <f t="shared" si="19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2190</v>
      </c>
      <c r="AD50" t="str">
        <f t="shared" ca="1" si="8"/>
        <v>pics\\dis27.jpg</v>
      </c>
      <c r="AE50" s="22" t="str">
        <f t="array" aca="1" ref="AE50" ca="1">IF(G50="экспл",INDEX(total_visual_stym!$C$146:$C$209,(RANK(total_visual_stym!E194,total_visual_stym!$E$146:$E$209))),0)</f>
        <v>pics\\dis27.jpg</v>
      </c>
      <c r="AF50" s="22" t="str">
        <f t="shared" si="23"/>
        <v/>
      </c>
      <c r="AG50" t="str">
        <f t="shared" si="2"/>
        <v>pics\\Finik_1.jpg</v>
      </c>
      <c r="AH50">
        <f t="shared" si="20"/>
        <v>0</v>
      </c>
      <c r="AT50">
        <f t="shared" ca="1" si="21"/>
        <v>0.57803476071829363</v>
      </c>
      <c r="AU50" t="str">
        <f>IF(OR(G50=10,G50=11,G50=14,G50=15),VLOOKUP(AT50,audio_list_stym!$A$3:$B$18,2,FALSE),"sound\\Noviy_plod.wav")</f>
        <v>sound\\Noviy_plod.wav</v>
      </c>
      <c r="AV50" t="str">
        <f t="shared" ca="1" si="22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7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2015</v>
      </c>
      <c r="BE50" cm="1">
        <f t="array" aca="1" ref="BE50" ca="1">INDEX(BD2:BD17,(RANK(AT7,$AT$2:$AT$17)))</f>
        <v>2037</v>
      </c>
      <c r="BF50" cm="1">
        <f t="array" aca="1" ref="BF50" ca="1">INDEX(BD18:BD49,(RANK(AT7,$AT$2:$AT$17)))</f>
        <v>2053</v>
      </c>
      <c r="BG50" cm="1">
        <f t="array" aca="1" ref="BG50" ca="1">INDEX(BD58:BD65,(RANK(AT7,$AT$2:$AT$9)))</f>
        <v>2021</v>
      </c>
      <c r="BH50">
        <v>1</v>
      </c>
    </row>
    <row r="51" spans="1:60" hidden="1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VLOOKUP(B51,audio_list_stym!$A$3:$BP$18,38,FALSE)</f>
        <v>13</v>
      </c>
      <c r="F51" t="str">
        <f>VLOOKUP(E51,metki!$A$2:$B$9,2,FALSE)</f>
        <v>экспл_реал_без_названия</v>
      </c>
      <c r="G51" t="str">
        <f t="shared" si="18"/>
        <v>экспл</v>
      </c>
      <c r="H51" t="str">
        <f>VLOOKUP(B51,audio_list_stym!$A$3:$AJ$18,6,FALSE)</f>
        <v>Finik</v>
      </c>
      <c r="I51" t="s">
        <v>689</v>
      </c>
      <c r="J51" t="str">
        <f t="shared" si="19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2184</v>
      </c>
      <c r="AD51" t="str">
        <f t="shared" ca="1" si="8"/>
        <v>pics\\dis19.jpg</v>
      </c>
      <c r="AE51" s="22" t="str">
        <f t="array" aca="1" ref="AE51" ca="1">IF(G51="экспл",INDEX(total_visual_stym!$C$146:$C$209,(RANK(total_visual_stym!E195,total_visual_stym!$E$146:$E$209))),0)</f>
        <v>pics\\dis19.jpg</v>
      </c>
      <c r="AF51" s="22" t="str">
        <f t="shared" si="23"/>
        <v/>
      </c>
      <c r="AG51" t="str">
        <f t="shared" si="2"/>
        <v>pics\\Finik_2.jpg</v>
      </c>
      <c r="AH51">
        <f t="shared" si="20"/>
        <v>0</v>
      </c>
      <c r="AT51">
        <f t="shared" ca="1" si="21"/>
        <v>0.7435045152932972</v>
      </c>
      <c r="AU51" t="str">
        <f>IF(OR(G51=10,G51=11,G51=14,G51=15),VLOOKUP(AT51,audio_list_stym!$A$3:$B$18,2,FALSE),"sound\\Noviy_plod.wav")</f>
        <v>sound\\Noviy_plod.wav</v>
      </c>
      <c r="AV51" t="str">
        <f t="shared" ca="1" si="22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7"/>
        <v>Посмотрите,_вот_XXXXX._Сахаристый_ли_он?</v>
      </c>
      <c r="BD51" cm="1">
        <f t="array" aca="1" ref="BD51" ca="1">INDEX($L$50:$L$57,(RANK(AT3,$AT$2:$AT$9)))</f>
        <v>2009</v>
      </c>
    </row>
    <row r="52" spans="1:60" hidden="1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VLOOKUP(B52,audio_list_stym!$A$3:$BP$18,38,FALSE)</f>
        <v>13</v>
      </c>
      <c r="F52" t="str">
        <f>VLOOKUP(E52,metki!$A$2:$B$9,2,FALSE)</f>
        <v>экспл_реал_без_названия</v>
      </c>
      <c r="G52" t="str">
        <f t="shared" si="18"/>
        <v>экспл</v>
      </c>
      <c r="H52" t="str">
        <f>VLOOKUP(B52,audio_list_stym!$A$3:$AJ$18,6,FALSE)</f>
        <v>Finik</v>
      </c>
      <c r="I52" t="s">
        <v>690</v>
      </c>
      <c r="J52" t="str">
        <f t="shared" si="19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2206</v>
      </c>
      <c r="AD52" t="str">
        <f t="shared" ca="1" si="8"/>
        <v>pics\\dis50.jpg</v>
      </c>
      <c r="AE52" s="22" t="str">
        <f t="array" aca="1" ref="AE52" ca="1">IF(G52="экспл",INDEX(total_visual_stym!$C$146:$C$209,(RANK(total_visual_stym!E196,total_visual_stym!$E$146:$E$209))),0)</f>
        <v>pics\\dis50.jpg</v>
      </c>
      <c r="AF52" s="22" t="str">
        <f t="shared" si="23"/>
        <v/>
      </c>
      <c r="AG52" t="str">
        <f t="shared" si="2"/>
        <v>pics\\Finik_3.jpg</v>
      </c>
      <c r="AH52">
        <f t="shared" si="20"/>
        <v>0</v>
      </c>
      <c r="AT52">
        <f t="shared" ca="1" si="21"/>
        <v>0.94573900185530912</v>
      </c>
      <c r="AU52" t="str">
        <f>IF(OR(G52=10,G52=11,G52=14,G52=15),VLOOKUP(AT52,audio_list_stym!$A$3:$B$18,2,FALSE),"sound\\Noviy_plod.wav")</f>
        <v>sound\\Noviy_plod.wav</v>
      </c>
      <c r="AV52" t="str">
        <f t="shared" ca="1" si="22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7"/>
        <v>Вот_XXXXX._Он_скользкий?</v>
      </c>
      <c r="BD52" cm="1">
        <f t="array" aca="1" ref="BD52" ca="1">INDEX($L$50:$L$57,(RANK(AT4,$AT$2:$AT$9)))</f>
        <v>2011</v>
      </c>
    </row>
    <row r="53" spans="1:60" hidden="1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VLOOKUP(B53,audio_list_stym!$A$3:$BP$18,38,FALSE)</f>
        <v>13</v>
      </c>
      <c r="F53" t="str">
        <f>VLOOKUP(E53,metki!$A$2:$B$9,2,FALSE)</f>
        <v>экспл_реал_без_названия</v>
      </c>
      <c r="G53" t="str">
        <f t="shared" si="18"/>
        <v>экспл</v>
      </c>
      <c r="H53" t="str">
        <f>VLOOKUP(B53,audio_list_stym!$A$3:$AJ$18,6,FALSE)</f>
        <v>Finik</v>
      </c>
      <c r="I53" t="s">
        <v>691</v>
      </c>
      <c r="J53" t="str">
        <f t="shared" si="19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2229</v>
      </c>
      <c r="AD53" t="str">
        <f t="shared" ca="1" si="8"/>
        <v>pics\\dis10.jpg</v>
      </c>
      <c r="AE53" s="22" t="str">
        <f t="array" aca="1" ref="AE53" ca="1">IF(G53="экспл",INDEX(total_visual_stym!$C$146:$C$209,(RANK(total_visual_stym!E197,total_visual_stym!$E$146:$E$209))),0)</f>
        <v>pics\\dis10.jpg</v>
      </c>
      <c r="AF53" s="22" t="str">
        <f t="shared" si="23"/>
        <v/>
      </c>
      <c r="AG53" t="str">
        <f t="shared" si="2"/>
        <v>pics\\Finik_4.jpg</v>
      </c>
      <c r="AH53">
        <f t="shared" si="20"/>
        <v>0</v>
      </c>
      <c r="AT53">
        <f t="shared" ca="1" si="21"/>
        <v>0.33495672731574899</v>
      </c>
      <c r="AU53" t="str">
        <f>IF(OR(G53=10,G53=11,G53=14,G53=15),VLOOKUP(AT53,audio_list_stym!$A$3:$B$18,2,FALSE),"sound\\Noviy_plod.wav")</f>
        <v>sound\\Noviy_plod.wav</v>
      </c>
      <c r="AV53" t="str">
        <f t="shared" ca="1" si="22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7"/>
        <v>Это_XXXXX._Ломкий_ли_он?</v>
      </c>
      <c r="BD53" cm="1">
        <f t="array" aca="1" ref="BD53" ca="1">INDEX($L$50:$L$57,(RANK(AT5,$AT$2:$AT$9)))</f>
        <v>2012</v>
      </c>
    </row>
    <row r="54" spans="1:60" hidden="1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VLOOKUP(B54,audio_list_stym!$A$3:$BP$18,38,FALSE)</f>
        <v>13</v>
      </c>
      <c r="F54" t="str">
        <f>VLOOKUP(E54,metki!$A$2:$B$9,2,FALSE)</f>
        <v>экспл_реал_без_названия</v>
      </c>
      <c r="G54" t="str">
        <f t="shared" si="18"/>
        <v>экспл</v>
      </c>
      <c r="H54" t="str">
        <f>VLOOKUP(B54,audio_list_stym!$A$3:$AJ$18,6,FALSE)</f>
        <v>Finik</v>
      </c>
      <c r="I54" t="s">
        <v>692</v>
      </c>
      <c r="J54" t="str">
        <f t="shared" si="19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2215</v>
      </c>
      <c r="AD54" t="str">
        <f t="shared" ca="1" si="8"/>
        <v>pics\\dis62.jpg</v>
      </c>
      <c r="AE54" s="22" t="str">
        <f t="array" aca="1" ref="AE54" ca="1">IF(G54="экспл",INDEX(total_visual_stym!$C$146:$C$209,(RANK(total_visual_stym!E198,total_visual_stym!$E$146:$E$209))),0)</f>
        <v>pics\\dis62.jpg</v>
      </c>
      <c r="AF54" s="22" t="str">
        <f t="shared" si="23"/>
        <v/>
      </c>
      <c r="AG54" t="str">
        <f t="shared" si="2"/>
        <v>pics\\Finik_5.jpg</v>
      </c>
      <c r="AH54">
        <f t="shared" si="20"/>
        <v>0</v>
      </c>
      <c r="AI54" s="11"/>
      <c r="AT54">
        <f t="shared" ca="1" si="21"/>
        <v>3.9965852610903241E-2</v>
      </c>
      <c r="AU54" t="str">
        <f>IF(OR(G54=10,G54=11,G54=14,G54=15),VLOOKUP(AT54,audio_list_stym!$A$3:$B$18,2,FALSE),"sound\\Noviy_plod.wav")</f>
        <v>sound\\Noviy_plod.wav</v>
      </c>
      <c r="AV54" t="str">
        <f t="shared" ca="1" si="22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7"/>
        <v>На_картинке_XXXXX._Мохнатый_ли_он?</v>
      </c>
      <c r="BD54" cm="1">
        <f t="array" aca="1" ref="BD54" ca="1">INDEX($L$50:$L$57,(RANK(AT6,$AT$2:$AT$9)))</f>
        <v>2014</v>
      </c>
    </row>
    <row r="55" spans="1:60" hidden="1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VLOOKUP(B55,audio_list_stym!$A$3:$BP$18,38,FALSE)</f>
        <v>13</v>
      </c>
      <c r="F55" t="str">
        <f>VLOOKUP(E55,metki!$A$2:$B$9,2,FALSE)</f>
        <v>экспл_реал_без_названия</v>
      </c>
      <c r="G55" t="str">
        <f t="shared" si="18"/>
        <v>экспл</v>
      </c>
      <c r="H55" t="str">
        <f>VLOOKUP(B55,audio_list_stym!$A$3:$AJ$18,6,FALSE)</f>
        <v>Finik</v>
      </c>
      <c r="I55" t="s">
        <v>693</v>
      </c>
      <c r="J55" t="str">
        <f t="shared" si="19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2227</v>
      </c>
      <c r="AD55" t="str">
        <f t="shared" ca="1" si="8"/>
        <v>pics\\dis39.jpg</v>
      </c>
      <c r="AE55" s="22" t="str">
        <f t="array" aca="1" ref="AE55" ca="1">IF(G55="экспл",INDEX(total_visual_stym!$C$146:$C$209,(RANK(total_visual_stym!E199,total_visual_stym!$E$146:$E$209))),0)</f>
        <v>pics\\dis39.jpg</v>
      </c>
      <c r="AF55" s="22" t="str">
        <f t="shared" si="23"/>
        <v/>
      </c>
      <c r="AG55" t="str">
        <f t="shared" si="2"/>
        <v>pics\\Finik_6.jpg</v>
      </c>
      <c r="AH55">
        <f t="shared" si="20"/>
        <v>0</v>
      </c>
      <c r="AT55">
        <f t="shared" ca="1" si="21"/>
        <v>9.8555451153091278E-2</v>
      </c>
      <c r="AU55" t="str">
        <f>IF(OR(G55=10,G55=11,G55=14,G55=15),VLOOKUP(AT55,audio_list_stym!$A$3:$B$18,2,FALSE),"sound\\Noviy_plod.wav")</f>
        <v>sound\\Noviy_plod.wav</v>
      </c>
      <c r="AV55" t="str">
        <f t="shared" ca="1" si="22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7"/>
        <v>На_мониторе_XXXXX._Он_сморщенный?</v>
      </c>
      <c r="BD55" cm="1">
        <f t="array" aca="1" ref="BD55" ca="1">INDEX($L$50:$L$57,(RANK(AT7,$AT$2:$AT$9)))</f>
        <v>2016</v>
      </c>
    </row>
    <row r="56" spans="1:60" hidden="1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VLOOKUP(B56,audio_list_stym!$A$3:$BP$18,38,FALSE)</f>
        <v>13</v>
      </c>
      <c r="F56" t="str">
        <f>VLOOKUP(E56,metki!$A$2:$B$9,2,FALSE)</f>
        <v>экспл_реал_без_названия</v>
      </c>
      <c r="G56" t="str">
        <f t="shared" si="18"/>
        <v>экспл</v>
      </c>
      <c r="H56" t="str">
        <f>VLOOKUP(B56,audio_list_stym!$A$3:$AJ$18,6,FALSE)</f>
        <v>Finik</v>
      </c>
      <c r="I56" t="s">
        <v>694</v>
      </c>
      <c r="J56" t="str">
        <f t="shared" si="19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2209</v>
      </c>
      <c r="AD56" t="str">
        <f t="shared" ca="1" si="8"/>
        <v>pics\\dis51.jpg</v>
      </c>
      <c r="AE56" s="22" t="str">
        <f t="array" aca="1" ref="AE56" ca="1">IF(G56="экспл",INDEX(total_visual_stym!$C$146:$C$209,(RANK(total_visual_stym!E200,total_visual_stym!$E$146:$E$209))),0)</f>
        <v>pics\\dis51.jpg</v>
      </c>
      <c r="AF56" s="22" t="str">
        <f>IF(ISTEXT(AR56),AR56,IF(ISTEXT(AS56),AS56,""))</f>
        <v/>
      </c>
      <c r="AG56" t="str">
        <f t="shared" si="2"/>
        <v>pics\\Finik_7.jpg</v>
      </c>
      <c r="AH56">
        <f t="shared" si="20"/>
        <v>0</v>
      </c>
      <c r="AT56">
        <f t="shared" ca="1" si="21"/>
        <v>0.87939166476815489</v>
      </c>
      <c r="AU56" t="str">
        <f>IF(OR(G56=10,G56=11,G56=14,G56=15),VLOOKUP(AT56,audio_list_stym!$A$3:$B$18,2,FALSE),"sound\\Noviy_plod.wav")</f>
        <v>sound\\Noviy_plod.wav</v>
      </c>
      <c r="AV56" t="str">
        <f t="shared" ca="1" si="22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7"/>
        <v>Перед_Вами_XXXXX._Он_с_косточкой?</v>
      </c>
      <c r="BD56" cm="1">
        <f t="array" aca="1" ref="BD56" ca="1">INDEX($L$50:$L$57,(RANK(AT8,$AT$2:$AT$9)))</f>
        <v>2010</v>
      </c>
    </row>
    <row r="57" spans="1:60" hidden="1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VLOOKUP(B57,audio_list_stym!$A$3:$BP$18,38,FALSE)</f>
        <v>13</v>
      </c>
      <c r="F57" t="str">
        <f>VLOOKUP(E57,metki!$A$2:$B$9,2,FALSE)</f>
        <v>экспл_реал_без_названия</v>
      </c>
      <c r="G57" t="str">
        <f t="shared" si="18"/>
        <v>экспл</v>
      </c>
      <c r="H57" t="str">
        <f>VLOOKUP(B57,audio_list_stym!$A$3:$AJ$18,6,FALSE)</f>
        <v>Finik</v>
      </c>
      <c r="I57" t="s">
        <v>695</v>
      </c>
      <c r="J57" t="str">
        <f t="shared" si="19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2186</v>
      </c>
      <c r="AD57" t="str">
        <f t="shared" ca="1" si="8"/>
        <v>pics\\dis25.jpg</v>
      </c>
      <c r="AE57" s="22" t="str">
        <f t="array" aca="1" ref="AE57" ca="1">IF(G57="экспл",INDEX(total_visual_stym!$C$146:$C$209,(RANK(total_visual_stym!E201,total_visual_stym!$E$146:$E$209))),0)</f>
        <v>pics\\dis25.jpg</v>
      </c>
      <c r="AF57" s="22" t="str">
        <f>IF(ISTEXT(AR57),AR57,IF(ISTEXT(AS57),AS57,""))</f>
        <v/>
      </c>
      <c r="AG57" t="str">
        <f t="shared" si="2"/>
        <v>pics\\Finik_8.jpg</v>
      </c>
      <c r="AH57">
        <f t="shared" si="20"/>
        <v>0</v>
      </c>
      <c r="AI57" s="11"/>
      <c r="AT57">
        <f t="shared" ca="1" si="21"/>
        <v>9.7512694534360289E-2</v>
      </c>
      <c r="AU57" t="str">
        <f>IF(OR(G57=10,G57=11,G57=14,G57=15),VLOOKUP(AT57,audio_list_stym!$A$3:$B$18,2,FALSE),"sound\\Noviy_plod.wav")</f>
        <v>sound\\Noviy_plod.wav</v>
      </c>
      <c r="AV57" t="str">
        <f t="shared" ca="1" si="22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7"/>
        <v>Вы_видите_XXXXX._Он_треугольный?</v>
      </c>
      <c r="BD57" cm="1">
        <f t="array" aca="1" ref="BD57" ca="1">INDEX($L$50:$L$57,(RANK(AT9,$AT$2:$AT$9)))</f>
        <v>2013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VLOOKUP(B58,audio_list_stym!$A$3:$BP$18,38,FALSE)</f>
        <v>10</v>
      </c>
      <c r="F58" t="str">
        <f>VLOOKUP(E58,metki!$A$2:$B$9,2,FALSE)</f>
        <v>импл_реал_с_названием</v>
      </c>
      <c r="G58" t="str">
        <f t="shared" si="18"/>
        <v>импл_</v>
      </c>
      <c r="H58" t="str">
        <f>VLOOKUP(B58,audio_list_stym!$A$3:$AJ$18,6,FALSE)</f>
        <v>Goroh</v>
      </c>
      <c r="I58" t="s">
        <v>688</v>
      </c>
      <c r="J58" t="str">
        <f t="shared" si="19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2030</v>
      </c>
      <c r="AD58" t="str">
        <f t="shared" ca="1" si="8"/>
        <v>pics\\Kokos_6.jpg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5">IF(ISTEXT(AR58),AR58,IF(ISTEXT(AS58),AS58,""))</f>
        <v>pics\\Kokos_6.jpg</v>
      </c>
      <c r="AH58" t="str">
        <f t="shared" si="20"/>
        <v>sound\\Ogorod</v>
      </c>
      <c r="AI58" s="11"/>
      <c r="AR58" t="str">
        <f t="shared" ref="AR58:AR65" ca="1" si="26">IF(AH58="sound\\Ogorod",AP10,"")</f>
        <v>pics\\Kokos_6.jpg</v>
      </c>
      <c r="AT58">
        <f t="shared" ca="1" si="21"/>
        <v>0.44404280283291075</v>
      </c>
      <c r="AU58" t="str">
        <f>IF(OR(G58=10,G58=11,G58=14,G58=15),VLOOKUP(AT58,audio_list_stym!$A$3:$B$18,2,FALSE),"sound\\Noviy_plod.wav")</f>
        <v>sound\\Noviy_plod.wav</v>
      </c>
      <c r="AV58" t="str">
        <f t="shared" ca="1" si="22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7"/>
        <v>_Рыхлый_ли_ГОРОХ?</v>
      </c>
      <c r="BC58">
        <f>A58</f>
        <v>1208</v>
      </c>
      <c r="BD58" cm="1">
        <f t="array" aca="1" ref="BD58" ca="1">INDEX($L$58:$L$65,(RANK(AT2,$AT$2:$AT$9)))</f>
        <v>2023</v>
      </c>
      <c r="BE58" cm="1">
        <f t="array" aca="1" ref="BE58" ca="1">INDEX(BD2:BD17,(RANK(AT8,$AT$2:$AT$17)))</f>
        <v>2059</v>
      </c>
      <c r="BF58" cm="1">
        <f t="array" aca="1" ref="BF58" ca="1">INDEX(BD18:BD33,(RANK(AT8,$AT$2:$AT$17)))</f>
        <v>2027</v>
      </c>
      <c r="BG58" cm="1">
        <f t="array" aca="1" ref="BG58" ca="1">INDEX(BD42:BD57,(RANK(AT8,$AT$2:$AT$9)))</f>
        <v>2001</v>
      </c>
      <c r="BH58">
        <v>1</v>
      </c>
    </row>
    <row r="59" spans="1:60" hidden="1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VLOOKUP(B59,audio_list_stym!$A$3:$BP$18,38,FALSE)</f>
        <v>10</v>
      </c>
      <c r="F59" t="str">
        <f>VLOOKUP(E59,metki!$A$2:$B$9,2,FALSE)</f>
        <v>импл_реал_с_названием</v>
      </c>
      <c r="G59" t="str">
        <f t="shared" si="18"/>
        <v>импл_</v>
      </c>
      <c r="H59" t="str">
        <f>VLOOKUP(B59,audio_list_stym!$A$3:$AJ$18,6,FALSE)</f>
        <v>Goroh</v>
      </c>
      <c r="I59" t="s">
        <v>689</v>
      </c>
      <c r="J59" t="str">
        <f t="shared" si="19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2028</v>
      </c>
      <c r="AD59" t="str">
        <f t="shared" ca="1" si="8"/>
        <v>pics\\Kokos_4.jpg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5"/>
        <v>pics\\Kokos_4.jpg</v>
      </c>
      <c r="AH59" t="str">
        <f t="shared" si="20"/>
        <v>sound\\Ogorod</v>
      </c>
      <c r="AR59" t="str">
        <f t="shared" ca="1" si="26"/>
        <v>pics\\Kokos_4.jpg</v>
      </c>
      <c r="AT59">
        <f t="shared" ca="1" si="21"/>
        <v>0.4019360807927177</v>
      </c>
      <c r="AU59" t="str">
        <f>IF(OR(G59=10,G59=11,G59=14,G59=15),VLOOKUP(AT59,audio_list_stym!$A$3:$B$18,2,FALSE),"sound\\Noviy_plod.wav")</f>
        <v>sound\\Noviy_plod.wav</v>
      </c>
      <c r="AV59" t="str">
        <f t="shared" ca="1" si="22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7"/>
        <v>_В_стручке_ли_ГОРОХ?</v>
      </c>
      <c r="BD59" cm="1">
        <f t="array" aca="1" ref="BD59" ca="1">INDEX($L$58:$L$65,(RANK(AT3,$AT$2:$AT$9)))</f>
        <v>2017</v>
      </c>
    </row>
    <row r="60" spans="1:60" hidden="1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VLOOKUP(B60,audio_list_stym!$A$3:$BP$18,38,FALSE)</f>
        <v>10</v>
      </c>
      <c r="F60" t="str">
        <f>VLOOKUP(E60,metki!$A$2:$B$9,2,FALSE)</f>
        <v>импл_реал_с_названием</v>
      </c>
      <c r="G60" t="str">
        <f t="shared" si="18"/>
        <v>импл_</v>
      </c>
      <c r="H60" t="str">
        <f>VLOOKUP(B60,audio_list_stym!$A$3:$AJ$18,6,FALSE)</f>
        <v>Goroh</v>
      </c>
      <c r="I60" t="s">
        <v>690</v>
      </c>
      <c r="J60" t="str">
        <f t="shared" si="19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2031</v>
      </c>
      <c r="AD60" t="str">
        <f t="shared" ca="1" si="8"/>
        <v>pics\\Kokos_7.jpg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5"/>
        <v>pics\\Kokos_7.jpg</v>
      </c>
      <c r="AH60" t="str">
        <f t="shared" si="20"/>
        <v>sound\\Ogorod</v>
      </c>
      <c r="AR60" t="str">
        <f t="shared" ca="1" si="26"/>
        <v>pics\\Kokos_7.jpg</v>
      </c>
      <c r="AT60">
        <f t="shared" ca="1" si="21"/>
        <v>0.68729775607186983</v>
      </c>
      <c r="AU60" t="str">
        <f>IF(OR(G60=10,G60=11,G60=14,G60=15),VLOOKUP(AT60,audio_list_stym!$A$3:$B$18,2,FALSE),"sound\\Noviy_plod.wav")</f>
        <v>sound\\Noviy_plod.wav</v>
      </c>
      <c r="AV60" t="str">
        <f t="shared" ca="1" si="22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7"/>
        <v>_Ядовитый_ли_ГОРОХ?</v>
      </c>
      <c r="BD60" cm="1">
        <f t="array" aca="1" ref="BD60" ca="1">INDEX($L$58:$L$65,(RANK(AT4,$AT$2:$AT$9)))</f>
        <v>2019</v>
      </c>
    </row>
    <row r="61" spans="1:60" hidden="1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VLOOKUP(B61,audio_list_stym!$A$3:$BP$18,38,FALSE)</f>
        <v>10</v>
      </c>
      <c r="F61" t="str">
        <f>VLOOKUP(E61,metki!$A$2:$B$9,2,FALSE)</f>
        <v>импл_реал_с_названием</v>
      </c>
      <c r="G61" t="str">
        <f t="shared" si="18"/>
        <v>импл_</v>
      </c>
      <c r="H61" t="str">
        <f>VLOOKUP(B61,audio_list_stym!$A$3:$AJ$18,6,FALSE)</f>
        <v>Goroh</v>
      </c>
      <c r="I61" t="s">
        <v>691</v>
      </c>
      <c r="J61" t="str">
        <f t="shared" si="19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2153</v>
      </c>
      <c r="AD61" t="str">
        <f t="shared" ca="1" si="8"/>
        <v>pics\\Injir_1.jpg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5"/>
        <v>pics\\Injir_1.jpg</v>
      </c>
      <c r="AH61" t="str">
        <f t="shared" si="20"/>
        <v>sound\\Ogorod</v>
      </c>
      <c r="AR61" t="str">
        <f t="shared" ca="1" si="26"/>
        <v>pics\\Injir_1.jpg</v>
      </c>
      <c r="AT61">
        <f t="shared" ca="1" si="21"/>
        <v>7.5003873838382917E-3</v>
      </c>
      <c r="AU61" t="str">
        <f>IF(OR(G61=10,G61=11,G61=14,G61=15),VLOOKUP(AT61,audio_list_stym!$A$3:$B$18,2,FALSE),"sound\\Noviy_plod.wav")</f>
        <v>sound\\Noviy_plod.wav</v>
      </c>
      <c r="AV61" t="str">
        <f t="shared" ca="1" si="22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7"/>
        <v>_Полосатый_ли_ГОРОХ?</v>
      </c>
      <c r="BD61" cm="1">
        <f t="array" aca="1" ref="BD61" ca="1">INDEX($L$58:$L$65,(RANK(AT5,$AT$2:$AT$9)))</f>
        <v>2020</v>
      </c>
    </row>
    <row r="62" spans="1:60" hidden="1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VLOOKUP(B62,audio_list_stym!$A$3:$BP$18,38,FALSE)</f>
        <v>10</v>
      </c>
      <c r="F62" t="str">
        <f>VLOOKUP(E62,metki!$A$2:$B$9,2,FALSE)</f>
        <v>импл_реал_с_названием</v>
      </c>
      <c r="G62" t="str">
        <f t="shared" si="18"/>
        <v>импл_</v>
      </c>
      <c r="H62" t="str">
        <f>VLOOKUP(B62,audio_list_stym!$A$3:$AJ$18,6,FALSE)</f>
        <v>Goroh</v>
      </c>
      <c r="I62" t="s">
        <v>692</v>
      </c>
      <c r="J62" t="str">
        <f t="shared" si="19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2027</v>
      </c>
      <c r="AD62" t="str">
        <f t="shared" ca="1" si="8"/>
        <v>pics\\Kokos_3.jpg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5"/>
        <v>pics\\Kokos_3.jpg</v>
      </c>
      <c r="AH62" t="str">
        <f t="shared" si="20"/>
        <v>sound\\Ogorod</v>
      </c>
      <c r="AR62" t="str">
        <f t="shared" ca="1" si="26"/>
        <v>pics\\Kokos_3.jpg</v>
      </c>
      <c r="AT62">
        <f t="shared" ca="1" si="21"/>
        <v>0.68610339906916029</v>
      </c>
      <c r="AU62" t="str">
        <f>IF(OR(G62=10,G62=11,G62=14,G62=15),VLOOKUP(AT62,audio_list_stym!$A$3:$B$18,2,FALSE),"sound\\Noviy_plod.wav")</f>
        <v>sound\\Noviy_plod.wav</v>
      </c>
      <c r="AV62" t="str">
        <f t="shared" ca="1" si="22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7"/>
        <v>_Плоский_ли_ГОРОХ?</v>
      </c>
      <c r="BD62" cm="1">
        <f t="array" aca="1" ref="BD62" ca="1">INDEX($L$58:$L$65,(RANK(AT6,$AT$2:$AT$9)))</f>
        <v>2022</v>
      </c>
    </row>
    <row r="63" spans="1:60" hidden="1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VLOOKUP(B63,audio_list_stym!$A$3:$BP$18,38,FALSE)</f>
        <v>10</v>
      </c>
      <c r="F63" t="str">
        <f>VLOOKUP(E63,metki!$A$2:$B$9,2,FALSE)</f>
        <v>импл_реал_с_названием</v>
      </c>
      <c r="G63" t="str">
        <f t="shared" si="18"/>
        <v>импл_</v>
      </c>
      <c r="H63" t="str">
        <f>VLOOKUP(B63,audio_list_stym!$A$3:$AJ$18,6,FALSE)</f>
        <v>Goroh</v>
      </c>
      <c r="I63" t="s">
        <v>693</v>
      </c>
      <c r="J63" t="str">
        <f t="shared" si="19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2014</v>
      </c>
      <c r="AD63" t="str">
        <f t="shared" ca="1" si="8"/>
        <v>pics\\Finik_6.jpg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5"/>
        <v>pics\\Finik_6.jpg</v>
      </c>
      <c r="AH63" t="str">
        <f t="shared" si="20"/>
        <v>sound\\Ogorod</v>
      </c>
      <c r="AR63" t="str">
        <f t="shared" ca="1" si="26"/>
        <v>pics\\Finik_6.jpg</v>
      </c>
      <c r="AT63">
        <f t="shared" ca="1" si="21"/>
        <v>5.1176222041390607E-2</v>
      </c>
      <c r="AU63" t="str">
        <f>IF(OR(G63=10,G63=11,G63=14,G63=15),VLOOKUP(AT63,audio_list_stym!$A$3:$B$18,2,FALSE),"sound\\Noviy_plod.wav")</f>
        <v>sound\\Noviy_plod.wav</v>
      </c>
      <c r="AV63" t="str">
        <f t="shared" ca="1" si="22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7"/>
        <v>_Толченый_ли_ГОРОХ?</v>
      </c>
      <c r="BD63" cm="1">
        <f t="array" aca="1" ref="BD63" ca="1">INDEX($L$58:$L$65,(RANK(AT7,$AT$2:$AT$9)))</f>
        <v>2024</v>
      </c>
    </row>
    <row r="64" spans="1:60" hidden="1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VLOOKUP(B64,audio_list_stym!$A$3:$BP$18,38,FALSE)</f>
        <v>10</v>
      </c>
      <c r="F64" t="str">
        <f>VLOOKUP(E64,metki!$A$2:$B$9,2,FALSE)</f>
        <v>импл_реал_с_названием</v>
      </c>
      <c r="G64" t="str">
        <f t="shared" si="18"/>
        <v>импл_</v>
      </c>
      <c r="H64" t="str">
        <f>VLOOKUP(B64,audio_list_stym!$A$3:$AJ$18,6,FALSE)</f>
        <v>Goroh</v>
      </c>
      <c r="I64" t="s">
        <v>694</v>
      </c>
      <c r="J64" t="str">
        <f t="shared" si="19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2158</v>
      </c>
      <c r="AD64" t="str">
        <f t="shared" ca="1" si="8"/>
        <v>pics\\Injir_6.jpg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5"/>
        <v>pics\\Injir_6.jpg</v>
      </c>
      <c r="AH64" t="str">
        <f t="shared" si="20"/>
        <v>sound\\Ogorod</v>
      </c>
      <c r="AI64" s="11"/>
      <c r="AR64" t="str">
        <f t="shared" ca="1" si="26"/>
        <v>pics\\Injir_6.jpg</v>
      </c>
      <c r="AT64">
        <f t="shared" ca="1" si="21"/>
        <v>0.25872643505965842</v>
      </c>
      <c r="AU64" t="str">
        <f>IF(OR(G64=10,G64=11,G64=14,G64=15),VLOOKUP(AT64,audio_list_stym!$A$3:$B$18,2,FALSE),"sound\\Noviy_plod.wav")</f>
        <v>sound\\Noviy_plod.wav</v>
      </c>
      <c r="AV64" t="str">
        <f t="shared" ca="1" si="22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7"/>
        <v>_Зеленый_ли_ГОРОХ?</v>
      </c>
      <c r="BD64" cm="1">
        <f t="array" aca="1" ref="BD64" ca="1">INDEX($L$58:$L$65,(RANK(AT8,$AT$2:$AT$9)))</f>
        <v>2018</v>
      </c>
    </row>
    <row r="65" spans="1:60" hidden="1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VLOOKUP(B65,audio_list_stym!$A$3:$BP$18,38,FALSE)</f>
        <v>10</v>
      </c>
      <c r="F65" t="str">
        <f>VLOOKUP(E65,metki!$A$2:$B$9,2,FALSE)</f>
        <v>импл_реал_с_названием</v>
      </c>
      <c r="G65" t="str">
        <f t="shared" si="18"/>
        <v>импл_</v>
      </c>
      <c r="H65" t="str">
        <f>VLOOKUP(B65,audio_list_stym!$A$3:$AJ$18,6,FALSE)</f>
        <v>Goroh</v>
      </c>
      <c r="I65" t="s">
        <v>695</v>
      </c>
      <c r="J65" t="str">
        <f t="shared" si="19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2015</v>
      </c>
      <c r="AD65" t="str">
        <f t="shared" ca="1" si="8"/>
        <v>pics\\Finik_7.jpg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5"/>
        <v>pics\\Finik_7.jpg</v>
      </c>
      <c r="AH65" t="str">
        <f t="shared" si="20"/>
        <v>sound\\Ogorod</v>
      </c>
      <c r="AR65" t="str">
        <f t="shared" ca="1" si="26"/>
        <v>pics\\Finik_7.jpg</v>
      </c>
      <c r="AT65">
        <f t="shared" ca="1" si="21"/>
        <v>0.34594423170028521</v>
      </c>
      <c r="AU65" t="s">
        <v>697</v>
      </c>
      <c r="AV65" t="str">
        <f t="shared" ca="1" si="22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7"/>
        <v>_Легкий_ли_ГОРОХ?</v>
      </c>
      <c r="BD65" cm="1">
        <f t="array" aca="1" ref="BD65" ca="1">INDEX($L$58:$L$65,(RANK(AT9,$AT$2:$AT$9)))</f>
        <v>2021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VLOOKUP(B66,audio_list_stym!$A$3:$BP$18,38,FALSE)</f>
        <v>15</v>
      </c>
      <c r="F66" t="str">
        <f>VLOOKUP(E66,metki!$A$2:$B$9,2,FALSE)</f>
        <v>экспл_новые_с_названием</v>
      </c>
      <c r="G66" t="str">
        <f t="shared" ref="G66:G97" si="27">LEFT(F66,5)</f>
        <v>экспл</v>
      </c>
      <c r="H66" t="str">
        <f>VLOOKUP(B66,audio_list_stym!$A$3:$AJ$18,6,FALSE)</f>
        <v>Ackee</v>
      </c>
      <c r="I66" t="s">
        <v>688</v>
      </c>
      <c r="J66" t="str">
        <f t="shared" ref="J66:J97" si="28">H66&amp;I66</f>
        <v>Ackee_1</v>
      </c>
      <c r="L66">
        <f>VLOOKUP(J66,total_visual_stym!$A$2:$D$129,2,FALSE)</f>
        <v>2065</v>
      </c>
      <c r="M66" t="str">
        <f>VLOOKUP(J66,total_visual_stym!$A$2:$D$129,3,FALSE)</f>
        <v>pics\\Ackee_1.jpg</v>
      </c>
      <c r="N66">
        <f>VLOOKUP(J66,total_visual_stym!$A$1:$D$129,4,FALSE)</f>
        <v>208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97</v>
      </c>
      <c r="Z66" t="str">
        <f>IF(G66="экспл",VLOOKUP(J66,quest_экспл!$A$1:$N$129,12,FALSE),IF(G66="импл_",0,0))</f>
        <v>sound\\Sushenniy_li_on.wav</v>
      </c>
      <c r="AA66" t="str">
        <f>IF(G66="экспл",VLOOKUP(J66,quest_экспл!$A$1:$N$129,14,FALSE),IF(G66="импл_",0,0))</f>
        <v>нет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2214</v>
      </c>
      <c r="AD66" t="str">
        <f t="shared" ca="1" si="8"/>
        <v>pics\\dis63.jpg</v>
      </c>
      <c r="AE66" s="22" t="str">
        <f t="array" aca="1" ref="AE66" ca="1">IF(G66="экспл",INDEX(total_visual_stym!$C$146:$C$209,(RANK(total_visual_stym!E146,total_visual_stym!$E$146:$E$209))),0)</f>
        <v>pics\\dis63.jpg</v>
      </c>
      <c r="AF66" s="22" t="str">
        <f ca="1">AS66</f>
        <v>pics\\Goroh_2.jpg</v>
      </c>
      <c r="AI66" t="s">
        <v>67</v>
      </c>
      <c r="AO66">
        <f ca="1">RAND()</f>
        <v>0.70025012643338036</v>
      </c>
      <c r="AP66" t="str">
        <f ca="1">INDEX($AI$66:$AI$129,(RANK(AO66,$AO$66:$AO$129)))</f>
        <v>pics\\Goroh_2.jpg</v>
      </c>
      <c r="AS66" t="str">
        <f ca="1">AP66</f>
        <v>pics\\Goroh_2.jpg</v>
      </c>
      <c r="AT66">
        <f t="shared" ref="AT66:AT97" ca="1" si="29">RAND()</f>
        <v>0.41915789073443221</v>
      </c>
      <c r="AU66" t="s">
        <v>697</v>
      </c>
      <c r="AV66" t="str">
        <f t="shared" ref="AV66:AV97" ca="1" si="30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_Сушеный_ли_он?</v>
      </c>
      <c r="BA66" t="e">
        <f>VLOOKUP(Q66,audio_list_stym!$B$2:$BQ$299,68,FALSE)</f>
        <v>#N/A</v>
      </c>
      <c r="BB66" t="str">
        <f t="shared" ref="BB66:BB129" si="31">IF(G66="экспл",AY66&amp;AX66&amp;"."&amp;AZ66,IF(G66="импл_",BA66&amp;AX66&amp;"?"))</f>
        <v>На_экране_РЕНАН._Сушеный_ли_он?</v>
      </c>
      <c r="BC66">
        <f>A66</f>
        <v>1209</v>
      </c>
      <c r="BD66" cm="1">
        <f t="array" aca="1" ref="BD66" ca="1">INDEX(L66:L73,(RANK(AT2,$AT$2:$AT$9)))</f>
        <v>2071</v>
      </c>
      <c r="BE66" cm="1">
        <f t="array" aca="1" ref="BE66" ca="1">INDEX(BD74:BD89,(RANK(AT2,$AT$2:$AT$7)))</f>
        <v>2078</v>
      </c>
      <c r="BF66" cm="1">
        <f t="array" aca="1" ref="BF66" ca="1">INDEX(BD90:BD113,(RANK(AT2,$AT$2:$AT$17)))</f>
        <v>2116</v>
      </c>
      <c r="BG66" cm="1">
        <f t="array" aca="1" ref="BG66" ca="1">INDEX(BD114:BD129,(RANK(AT2,$AT$2:$AT$17)))</f>
        <v>2148</v>
      </c>
      <c r="BH66">
        <v>1</v>
      </c>
    </row>
    <row r="67" spans="1:60" hidden="1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VLOOKUP(B67,audio_list_stym!$A$3:$BP$18,38,FALSE)</f>
        <v>15</v>
      </c>
      <c r="F67" t="str">
        <f>VLOOKUP(E67,metki!$A$2:$B$9,2,FALSE)</f>
        <v>экспл_новые_с_названием</v>
      </c>
      <c r="G67" t="str">
        <f t="shared" si="27"/>
        <v>экспл</v>
      </c>
      <c r="H67" t="str">
        <f>VLOOKUP(B67,audio_list_stym!$A$3:$AJ$18,6,FALSE)</f>
        <v>Ackee</v>
      </c>
      <c r="I67" t="s">
        <v>689</v>
      </c>
      <c r="J67" t="str">
        <f t="shared" si="28"/>
        <v>Ackee_2</v>
      </c>
      <c r="L67">
        <f>VLOOKUP(J67,total_visual_stym!$A$2:$D$129,2,FALSE)</f>
        <v>2066</v>
      </c>
      <c r="M67" t="str">
        <f>VLOOKUP(J67,total_visual_stym!$A$2:$D$129,3,FALSE)</f>
        <v>pics\\Ackee_2.jpg</v>
      </c>
      <c r="N67">
        <f>VLOOKUP(J67,total_visual_stym!$A$1:$D$129,4,FALSE)</f>
        <v>208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98</v>
      </c>
      <c r="Z67" t="str">
        <f>IF(G67="экспл",VLOOKUP(J67,quest_экспл!$A$1:$N$129,12,FALSE),IF(G67="импл_",0,0))</f>
        <v>sound\\On_s_vetochkoy.wav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2221</v>
      </c>
      <c r="AD67" t="str">
        <f t="shared" ref="AD67:AD129" ca="1" si="32">IF(ISTEXT(AE67),AE67,IF(ISTEXT(AF67),AF67,""))</f>
        <v>pics\\dis28.jpg</v>
      </c>
      <c r="AE67" s="22" t="str">
        <f t="array" aca="1" ref="AE67" ca="1">IF(G67="экспл",INDEX(total_visual_stym!$C$146:$C$209,(RANK(total_visual_stym!E147,total_visual_stym!$E$146:$E$209))),0)</f>
        <v>pics\\dis28.jpg</v>
      </c>
      <c r="AF67" s="22" t="str">
        <f t="shared" ref="AF67:AF129" ca="1" si="33">AS67</f>
        <v>pics\\Peper_6.jpg</v>
      </c>
      <c r="AI67" t="s">
        <v>68</v>
      </c>
      <c r="AO67">
        <f t="shared" ref="AO67:AO129" ca="1" si="34">RAND()</f>
        <v>0.22853549099256587</v>
      </c>
      <c r="AP67" t="str">
        <f t="shared" ref="AP67:AP129" ca="1" si="35">INDEX($AI$66:$AI$129,(RANK(AO67,$AO$66:$AO$129)))</f>
        <v>pics\\Peper_6.jpg</v>
      </c>
      <c r="AS67" t="str">
        <f t="shared" ref="AS67:AS129" ca="1" si="36">AP67</f>
        <v>pics\\Peper_6.jpg</v>
      </c>
      <c r="AT67">
        <f t="shared" ca="1" si="29"/>
        <v>0.67430739713933197</v>
      </c>
      <c r="AU67" t="s">
        <v>697</v>
      </c>
      <c r="AV67" t="str">
        <f t="shared" ca="1" si="30"/>
        <v>sound\\Noviy_plod.wav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_Он_с_веточкой?</v>
      </c>
      <c r="BA67" t="e">
        <f>VLOOKUP(Q67,audio_list_stym!$B$2:$BQ$299,68,FALSE)</f>
        <v>#N/A</v>
      </c>
      <c r="BB67" t="str">
        <f t="shared" si="31"/>
        <v>Посмотрите,_вот_РЕНАН._Он_с_веточкой?</v>
      </c>
      <c r="BD67" cm="1">
        <f t="array" aca="1" ref="BD67" ca="1">INDEX(L67:L74,(RANK(AT3,$AT$2:$AT$9)))</f>
        <v>2066</v>
      </c>
    </row>
    <row r="68" spans="1:60" hidden="1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VLOOKUP(B68,audio_list_stym!$A$3:$BP$18,38,FALSE)</f>
        <v>15</v>
      </c>
      <c r="F68" t="str">
        <f>VLOOKUP(E68,metki!$A$2:$B$9,2,FALSE)</f>
        <v>экспл_новые_с_названием</v>
      </c>
      <c r="G68" t="str">
        <f t="shared" si="27"/>
        <v>экспл</v>
      </c>
      <c r="H68" t="str">
        <f>VLOOKUP(B68,audio_list_stym!$A$3:$AJ$18,6,FALSE)</f>
        <v>Ackee</v>
      </c>
      <c r="I68" t="s">
        <v>690</v>
      </c>
      <c r="J68" t="str">
        <f t="shared" si="28"/>
        <v>Ackee_3</v>
      </c>
      <c r="L68">
        <f>VLOOKUP(J68,total_visual_stym!$A$2:$D$129,2,FALSE)</f>
        <v>2067</v>
      </c>
      <c r="M68" t="str">
        <f>VLOOKUP(J68,total_visual_stym!$A$2:$D$129,3,FALSE)</f>
        <v>pics\\Ackee_3.jpg</v>
      </c>
      <c r="N68">
        <f>VLOOKUP(J68,total_visual_stym!$A$1:$D$129,4,FALSE)</f>
        <v>208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99</v>
      </c>
      <c r="Z68" t="str">
        <f>IF(G68="экспл",VLOOKUP(J68,quest_экспл!$A$1:$N$129,12,FALSE),IF(G68="импл_",0,0))</f>
        <v>sound\\On_rasskrit.wav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2177</v>
      </c>
      <c r="AD68" t="str">
        <f t="shared" ca="1" si="32"/>
        <v>pics\\dis35.jpg</v>
      </c>
      <c r="AE68" s="22" t="str">
        <f t="array" aca="1" ref="AE68" ca="1">IF(G68="экспл",INDEX(total_visual_stym!$C$146:$C$209,(RANK(total_visual_stym!E148,total_visual_stym!$E$146:$E$209))),0)</f>
        <v>pics\\dis35.jpg</v>
      </c>
      <c r="AF68" s="22" t="str">
        <f t="shared" ca="1" si="33"/>
        <v>pics\\Goroh_3.jpg</v>
      </c>
      <c r="AI68" t="s">
        <v>69</v>
      </c>
      <c r="AO68">
        <f t="shared" ca="1" si="34"/>
        <v>0.69169560587100265</v>
      </c>
      <c r="AP68" t="str">
        <f t="shared" ca="1" si="35"/>
        <v>pics\\Goroh_3.jpg</v>
      </c>
      <c r="AS68" t="str">
        <f t="shared" ca="1" si="36"/>
        <v>pics\\Goroh_3.jpg</v>
      </c>
      <c r="AT68">
        <f t="shared" ca="1" si="29"/>
        <v>0.58946190836629386</v>
      </c>
      <c r="AU68" t="s">
        <v>697</v>
      </c>
      <c r="AV68" t="str">
        <f t="shared" ca="1" si="30"/>
        <v>sound\\Noviy_plod.wav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_Он_раскрыт?</v>
      </c>
      <c r="BA68" t="e">
        <f>VLOOKUP(Q68,audio_list_stym!$B$2:$BQ$299,68,FALSE)</f>
        <v>#N/A</v>
      </c>
      <c r="BB68" t="str">
        <f t="shared" si="31"/>
        <v>Вот_РЕНАН._Он_раскрыт?</v>
      </c>
      <c r="BD68" cm="1">
        <f t="array" aca="1" ref="BD68" ca="1">INDEX(L68:L75,(RANK(AT4,$AT$2:$AT$9)))</f>
        <v>2069</v>
      </c>
    </row>
    <row r="69" spans="1:60" hidden="1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VLOOKUP(B69,audio_list_stym!$A$3:$BP$18,38,FALSE)</f>
        <v>15</v>
      </c>
      <c r="F69" t="str">
        <f>VLOOKUP(E69,metki!$A$2:$B$9,2,FALSE)</f>
        <v>экспл_новые_с_названием</v>
      </c>
      <c r="G69" t="str">
        <f t="shared" si="27"/>
        <v>экспл</v>
      </c>
      <c r="H69" t="str">
        <f>VLOOKUP(B69,audio_list_stym!$A$3:$AJ$18,6,FALSE)</f>
        <v>Ackee</v>
      </c>
      <c r="I69" t="s">
        <v>691</v>
      </c>
      <c r="J69" t="str">
        <f t="shared" si="28"/>
        <v>Ackee_4</v>
      </c>
      <c r="L69">
        <f>VLOOKUP(J69,total_visual_stym!$A$2:$D$129,2,FALSE)</f>
        <v>2068</v>
      </c>
      <c r="M69" t="str">
        <f>VLOOKUP(J69,total_visual_stym!$A$2:$D$129,3,FALSE)</f>
        <v>pics\\Ackee_4.jpg</v>
      </c>
      <c r="N69">
        <f>VLOOKUP(J69,total_visual_stym!$A$1:$D$129,4,FALSE)</f>
        <v>208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100</v>
      </c>
      <c r="Z69" t="str">
        <f>IF(G69="экспл",VLOOKUP(J69,quest_экспл!$A$1:$N$129,12,FALSE),IF(G69="импл_",0,0))</f>
        <v>sound\\Pushistiy_li_on.wav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2208</v>
      </c>
      <c r="AD69" t="str">
        <f t="shared" ca="1" si="32"/>
        <v>pics\\dis45.jpg</v>
      </c>
      <c r="AE69" s="22" t="str">
        <f t="array" aca="1" ref="AE69" ca="1">IF(G69="экспл",INDEX(total_visual_stym!$C$146:$C$209,(RANK(total_visual_stym!E149,total_visual_stym!$E$146:$E$209))),0)</f>
        <v>pics\\dis45.jpg</v>
      </c>
      <c r="AF69" s="22" t="str">
        <f t="shared" ca="1" si="33"/>
        <v>pics\\Banan_3.jpg</v>
      </c>
      <c r="AI69" t="s">
        <v>70</v>
      </c>
      <c r="AO69">
        <f t="shared" ca="1" si="34"/>
        <v>0.98056177237330044</v>
      </c>
      <c r="AP69" t="str">
        <f t="shared" ca="1" si="35"/>
        <v>pics\\Banan_3.jpg</v>
      </c>
      <c r="AS69" t="str">
        <f t="shared" ca="1" si="36"/>
        <v>pics\\Banan_3.jpg</v>
      </c>
      <c r="AT69">
        <f t="shared" ca="1" si="29"/>
        <v>0.52880912912821809</v>
      </c>
      <c r="AU69" t="s">
        <v>697</v>
      </c>
      <c r="AV69" t="str">
        <f t="shared" ca="1" si="30"/>
        <v>sound\\Noviy_plod.wav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_Пушистый_ли_он?</v>
      </c>
      <c r="BA69" t="e">
        <f>VLOOKUP(Q69,audio_list_stym!$B$2:$BQ$299,68,FALSE)</f>
        <v>#N/A</v>
      </c>
      <c r="BB69" t="str">
        <f t="shared" si="31"/>
        <v>Это_РЕНАН._Пушистый_ли_он?</v>
      </c>
      <c r="BD69" cm="1">
        <f t="array" aca="1" ref="BD69" ca="1">INDEX(L69:L76,(RANK(AT5,$AT$2:$AT$9)))</f>
        <v>2071</v>
      </c>
    </row>
    <row r="70" spans="1:60" hidden="1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VLOOKUP(B70,audio_list_stym!$A$3:$BP$18,38,FALSE)</f>
        <v>15</v>
      </c>
      <c r="F70" t="str">
        <f>VLOOKUP(E70,metki!$A$2:$B$9,2,FALSE)</f>
        <v>экспл_новые_с_названием</v>
      </c>
      <c r="G70" t="str">
        <f t="shared" si="27"/>
        <v>экспл</v>
      </c>
      <c r="H70" t="str">
        <f>VLOOKUP(B70,audio_list_stym!$A$3:$AJ$18,6,FALSE)</f>
        <v>Ackee</v>
      </c>
      <c r="I70" t="s">
        <v>692</v>
      </c>
      <c r="J70" t="str">
        <f t="shared" si="28"/>
        <v>Ackee_5</v>
      </c>
      <c r="L70">
        <f>VLOOKUP(J70,total_visual_stym!$A$2:$D$129,2,FALSE)</f>
        <v>2069</v>
      </c>
      <c r="M70" t="str">
        <f>VLOOKUP(J70,total_visual_stym!$A$2:$D$129,3,FALSE)</f>
        <v>pics\\Ackee_5.jpg</v>
      </c>
      <c r="N70">
        <f>VLOOKUP(J70,total_visual_stym!$A$1:$D$129,4,FALSE)</f>
        <v>208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101</v>
      </c>
      <c r="Z70" t="str">
        <f>IF(G70="экспл",VLOOKUP(J70,quest_экспл!$A$1:$N$129,12,FALSE),IF(G70="импл_",0,0))</f>
        <v>sound\\On_kvadratniy.wav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2170</v>
      </c>
      <c r="AD70" t="str">
        <f t="shared" ca="1" si="32"/>
        <v>pics\\dis36.jpg</v>
      </c>
      <c r="AE70" s="22" t="str">
        <f t="array" aca="1" ref="AE70" ca="1">IF(G70="экспл",INDEX(total_visual_stym!$C$146:$C$209,(RANK(total_visual_stym!E150,total_visual_stym!$E$146:$E$209))),0)</f>
        <v>pics\\dis36.jpg</v>
      </c>
      <c r="AF70" s="22" t="str">
        <f t="shared" ca="1" si="33"/>
        <v>pics\\Limon_8.jpg</v>
      </c>
      <c r="AI70" t="s">
        <v>71</v>
      </c>
      <c r="AO70">
        <f t="shared" ca="1" si="34"/>
        <v>0.30447763696614227</v>
      </c>
      <c r="AP70" t="str">
        <f t="shared" ca="1" si="35"/>
        <v>pics\\Limon_8.jpg</v>
      </c>
      <c r="AS70" t="str">
        <f t="shared" ca="1" si="36"/>
        <v>pics\\Limon_8.jpg</v>
      </c>
      <c r="AT70">
        <f t="shared" ca="1" si="29"/>
        <v>9.8273879360078364E-2</v>
      </c>
      <c r="AU70" t="s">
        <v>697</v>
      </c>
      <c r="AV70" t="str">
        <f t="shared" ca="1" si="30"/>
        <v>sound\\Redkiy_plod.wav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_Он_квадратный?</v>
      </c>
      <c r="BA70" t="e">
        <f>VLOOKUP(Q70,audio_list_stym!$B$2:$BQ$299,68,FALSE)</f>
        <v>#N/A</v>
      </c>
      <c r="BB70" t="str">
        <f t="shared" si="31"/>
        <v>На_картинке_РЕНАН._Он_квадратный?</v>
      </c>
      <c r="BD70" cm="1">
        <f t="array" aca="1" ref="BD70" ca="1">INDEX(L70:L77,(RANK(AT6,$AT$2:$AT$9)))</f>
        <v>2074</v>
      </c>
    </row>
    <row r="71" spans="1:60" hidden="1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VLOOKUP(B71,audio_list_stym!$A$3:$BP$18,38,FALSE)</f>
        <v>15</v>
      </c>
      <c r="F71" t="str">
        <f>VLOOKUP(E71,metki!$A$2:$B$9,2,FALSE)</f>
        <v>экспл_новые_с_названием</v>
      </c>
      <c r="G71" t="str">
        <f t="shared" si="27"/>
        <v>экспл</v>
      </c>
      <c r="H71" t="str">
        <f>VLOOKUP(B71,audio_list_stym!$A$3:$AJ$18,6,FALSE)</f>
        <v>Ackee</v>
      </c>
      <c r="I71" t="s">
        <v>693</v>
      </c>
      <c r="J71" t="str">
        <f t="shared" si="28"/>
        <v>Ackee_6</v>
      </c>
      <c r="L71">
        <f>VLOOKUP(J71,total_visual_stym!$A$2:$D$129,2,FALSE)</f>
        <v>2070</v>
      </c>
      <c r="M71" t="str">
        <f>VLOOKUP(J71,total_visual_stym!$A$2:$D$129,3,FALSE)</f>
        <v>pics\\Ackee_6.jpg</v>
      </c>
      <c r="N71">
        <f>VLOOKUP(J71,total_visual_stym!$A$1:$D$129,4,FALSE)</f>
        <v>208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102</v>
      </c>
      <c r="Z71" t="str">
        <f>IF(G71="экспл",VLOOKUP(J71,quest_экспл!$A$1:$N$129,12,FALSE),IF(G71="импл_",0,0))</f>
        <v>sound\\Raznocvetniy_li_on.wav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2181</v>
      </c>
      <c r="AD71" t="str">
        <f t="shared" ca="1" si="32"/>
        <v>pics\\dis24.jpg</v>
      </c>
      <c r="AE71" s="22" t="str">
        <f t="array" aca="1" ref="AE71" ca="1">IF(G71="экспл",INDEX(total_visual_stym!$C$146:$C$209,(RANK(total_visual_stym!E151,total_visual_stym!$E$146:$E$209))),0)</f>
        <v>pics\\dis24.jpg</v>
      </c>
      <c r="AF71" s="22" t="str">
        <f t="shared" ca="1" si="33"/>
        <v>pics\\Kokos_2.jpg</v>
      </c>
      <c r="AI71" t="s">
        <v>72</v>
      </c>
      <c r="AO71">
        <f t="shared" ca="1" si="34"/>
        <v>0.51329987672381594</v>
      </c>
      <c r="AP71" t="str">
        <f t="shared" ca="1" si="35"/>
        <v>pics\\Kokos_2.jpg</v>
      </c>
      <c r="AS71" t="str">
        <f t="shared" ca="1" si="36"/>
        <v>pics\\Kokos_2.jpg</v>
      </c>
      <c r="AT71">
        <f t="shared" ca="1" si="29"/>
        <v>0.55624375562858575</v>
      </c>
      <c r="AU71" t="s">
        <v>697</v>
      </c>
      <c r="AV71" t="str">
        <f t="shared" ca="1" si="30"/>
        <v>sound\\Noviy_plod.wav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_Разноцветный_ли_он?</v>
      </c>
      <c r="BA71" t="e">
        <f>VLOOKUP(Q71,audio_list_stym!$B$2:$BQ$299,68,FALSE)</f>
        <v>#N/A</v>
      </c>
      <c r="BB71" t="str">
        <f t="shared" si="31"/>
        <v>На_мониторе_РЕНАН._Разноцветный_ли_он?</v>
      </c>
      <c r="BD71" cm="1">
        <f t="array" aca="1" ref="BD71" ca="1">INDEX(L71:L78,(RANK(AT7,$AT$2:$AT$9)))</f>
        <v>2077</v>
      </c>
    </row>
    <row r="72" spans="1:60" hidden="1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VLOOKUP(B72,audio_list_stym!$A$3:$BP$18,38,FALSE)</f>
        <v>15</v>
      </c>
      <c r="F72" t="str">
        <f>VLOOKUP(E72,metki!$A$2:$B$9,2,FALSE)</f>
        <v>экспл_новые_с_названием</v>
      </c>
      <c r="G72" t="str">
        <f t="shared" si="27"/>
        <v>экспл</v>
      </c>
      <c r="H72" t="str">
        <f>VLOOKUP(B72,audio_list_stym!$A$3:$AJ$18,6,FALSE)</f>
        <v>Ackee</v>
      </c>
      <c r="I72" t="s">
        <v>694</v>
      </c>
      <c r="J72" t="str">
        <f t="shared" si="28"/>
        <v>Ackee_7</v>
      </c>
      <c r="L72">
        <f>VLOOKUP(J72,total_visual_stym!$A$2:$D$129,2,FALSE)</f>
        <v>2071</v>
      </c>
      <c r="M72" t="str">
        <f>VLOOKUP(J72,total_visual_stym!$A$2:$D$129,3,FALSE)</f>
        <v>pics\\Ackee_7.jpg</v>
      </c>
      <c r="N72">
        <f>VLOOKUP(J72,total_visual_stym!$A$1:$D$129,4,FALSE)</f>
        <v>208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103</v>
      </c>
      <c r="Z72" t="str">
        <f>IF(G72="экспл",VLOOKUP(J72,quest_экспл!$A$1:$N$129,12,FALSE),IF(G72="импл_",0,0))</f>
        <v>sound\\Uvyadshiy_li_on.wav</v>
      </c>
      <c r="AA72" t="str">
        <f>IF(G72="экспл",VLOOKUP(J72,quest_экспл!$A$1:$N$129,14,FALSE),IF(G72="импл_",0,0))</f>
        <v>да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2200</v>
      </c>
      <c r="AD72" t="str">
        <f t="shared" ca="1" si="32"/>
        <v>pics\\dis57.jpg</v>
      </c>
      <c r="AE72" s="22" t="str">
        <f t="array" aca="1" ref="AE72" ca="1">IF(G72="экспл",INDEX(total_visual_stym!$C$146:$C$209,(RANK(total_visual_stym!E152,total_visual_stym!$E$146:$E$209))),0)</f>
        <v>pics\\dis57.jpg</v>
      </c>
      <c r="AF72" s="22" t="str">
        <f t="shared" ca="1" si="33"/>
        <v>pics\\Redis_1.jpg</v>
      </c>
      <c r="AI72" t="s">
        <v>73</v>
      </c>
      <c r="AO72">
        <f t="shared" ca="1" si="34"/>
        <v>0.18121801073208965</v>
      </c>
      <c r="AP72" t="str">
        <f t="shared" ca="1" si="35"/>
        <v>pics\\Redis_1.jpg</v>
      </c>
      <c r="AS72" t="str">
        <f t="shared" ca="1" si="36"/>
        <v>pics\\Redis_1.jpg</v>
      </c>
      <c r="AT72">
        <f t="shared" ca="1" si="29"/>
        <v>0.37844661171965177</v>
      </c>
      <c r="AU72" t="s">
        <v>697</v>
      </c>
      <c r="AV72" t="str">
        <f t="shared" ca="1" si="30"/>
        <v>sound\\Redkiy_plod.wav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_Увядший_ли_он?</v>
      </c>
      <c r="BA72" t="e">
        <f>VLOOKUP(Q72,audio_list_stym!$B$2:$BQ$299,68,FALSE)</f>
        <v>#N/A</v>
      </c>
      <c r="BB72" t="str">
        <f t="shared" si="31"/>
        <v>Перед_Вами_РЕНАН._Увядший_ли_он?</v>
      </c>
      <c r="BD72" cm="1">
        <f t="array" aca="1" ref="BD72" ca="1">INDEX(L72:L79,(RANK(AT8,$AT$2:$AT$9)))</f>
        <v>2072</v>
      </c>
    </row>
    <row r="73" spans="1:60" hidden="1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VLOOKUP(B73,audio_list_stym!$A$3:$BP$18,38,FALSE)</f>
        <v>15</v>
      </c>
      <c r="F73" t="str">
        <f>VLOOKUP(E73,metki!$A$2:$B$9,2,FALSE)</f>
        <v>экспл_новые_с_названием</v>
      </c>
      <c r="G73" t="str">
        <f t="shared" si="27"/>
        <v>экспл</v>
      </c>
      <c r="H73" t="str">
        <f>VLOOKUP(B73,audio_list_stym!$A$3:$AJ$18,6,FALSE)</f>
        <v>Ackee</v>
      </c>
      <c r="I73" t="s">
        <v>695</v>
      </c>
      <c r="J73" t="str">
        <f t="shared" si="28"/>
        <v>Ackee_8</v>
      </c>
      <c r="L73">
        <f>VLOOKUP(J73,total_visual_stym!$A$2:$D$129,2,FALSE)</f>
        <v>2072</v>
      </c>
      <c r="M73" t="str">
        <f>VLOOKUP(J73,total_visual_stym!$A$2:$D$129,3,FALSE)</f>
        <v>pics\\Ackee_8.jpg</v>
      </c>
      <c r="N73">
        <f>VLOOKUP(J73,total_visual_stym!$A$1:$D$129,4,FALSE)</f>
        <v>208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104</v>
      </c>
      <c r="Z73" t="str">
        <f>IF(G73="экспл",VLOOKUP(J73,quest_экспл!$A$1:$N$129,12,FALSE),IF(G73="импл_",0,0))</f>
        <v>sound\\On_sklizskiy.wav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2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 t="str">
        <f t="shared" ca="1" si="33"/>
        <v>pics\\Tomat_8.jpg</v>
      </c>
      <c r="AI73" t="s">
        <v>74</v>
      </c>
      <c r="AO73">
        <f t="shared" ca="1" si="34"/>
        <v>4.8988684119209425E-2</v>
      </c>
      <c r="AP73" t="str">
        <f t="shared" ca="1" si="35"/>
        <v>pics\\Tomat_8.jpg</v>
      </c>
      <c r="AS73" t="str">
        <f t="shared" ca="1" si="36"/>
        <v>pics\\Tomat_8.jpg</v>
      </c>
      <c r="AT73">
        <f t="shared" ca="1" si="29"/>
        <v>9.4101937848093398E-2</v>
      </c>
      <c r="AU73" t="s">
        <v>697</v>
      </c>
      <c r="AV73" t="str">
        <f t="shared" ca="1" si="30"/>
        <v>sound\\Redkiy_plod.wav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_Он_склизкий?</v>
      </c>
      <c r="BA73" t="e">
        <f>VLOOKUP(Q73,audio_list_stym!$B$2:$BQ$299,68,FALSE)</f>
        <v>#N/A</v>
      </c>
      <c r="BB73" t="str">
        <f t="shared" si="31"/>
        <v>Вы_видите_РЕНАН._Он_склизкий?</v>
      </c>
      <c r="BD73" cm="1">
        <f t="array" aca="1" ref="BD73" ca="1">INDEX(L73:L80,(RANK(AT9,$AT$2:$AT$9)))</f>
        <v>2076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VLOOKUP(B74,audio_list_stym!$A$3:$BP$18,38,FALSE)</f>
        <v>16</v>
      </c>
      <c r="F74" t="str">
        <f>VLOOKUP(E74,metki!$A$2:$B$9,2,FALSE)</f>
        <v>импл_новые_без_названия</v>
      </c>
      <c r="G74" t="str">
        <f t="shared" si="27"/>
        <v>импл_</v>
      </c>
      <c r="H74" t="str">
        <f>VLOOKUP(B74,audio_list_stym!$A$3:$AJ$18,6,FALSE)</f>
        <v>Ake</v>
      </c>
      <c r="I74" t="s">
        <v>688</v>
      </c>
      <c r="J74" t="str">
        <f t="shared" si="28"/>
        <v>Ake_1</v>
      </c>
      <c r="L74">
        <f>VLOOKUP(J74,total_visual_stym!$A$2:$D$129,2,FALSE)</f>
        <v>2073</v>
      </c>
      <c r="M74" t="str">
        <f>VLOOKUP(J74,total_visual_stym!$A$2:$D$129,3,FALSE)</f>
        <v>pics\\Ake_1.jpg</v>
      </c>
      <c r="N74">
        <f>VLOOKUP(J74,total_visual_stym!$A$1:$D$129,4,FALSE)</f>
        <v>209</v>
      </c>
      <c r="P74">
        <f>IF(G74="экспл",0,IF(G74="импл_",VLOOKUP(J74,quest_импл!$A$1:$J$129,7,FALSE),0))</f>
        <v>233</v>
      </c>
      <c r="Q74" t="str">
        <f>IF(G74="экспл",0,IF(G74="импл_",VLOOKUP(J74,quest_импл!$A$1:$J$129,8,FALSE),0))</f>
        <v>sound\\Imeet_li_myakot.wav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2010</v>
      </c>
      <c r="AD74" t="str">
        <f ca="1">IF(ISTEXT(AE74),AE74,IF(ISTEXT(AF74),AF74,""))</f>
        <v>pics\\Finik_2.jpg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3"/>
        <v>pics\\Finik_2.jpg</v>
      </c>
      <c r="AI74" t="s">
        <v>76</v>
      </c>
      <c r="AO74">
        <f t="shared" ca="1" si="34"/>
        <v>0.81328752270685445</v>
      </c>
      <c r="AP74" t="str">
        <f t="shared" ca="1" si="35"/>
        <v>pics\\Finik_2.jpg</v>
      </c>
      <c r="AS74" t="str">
        <f t="shared" ca="1" si="36"/>
        <v>pics\\Finik_2.jpg</v>
      </c>
      <c r="AT74">
        <f t="shared" ca="1" si="29"/>
        <v>0.79716389510078034</v>
      </c>
      <c r="AU74" t="s">
        <v>697</v>
      </c>
      <c r="AV74" t="str">
        <f t="shared" ca="1" si="30"/>
        <v>sound\\Noviy_plod.wav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_Имеет_ли_мякоть_</v>
      </c>
      <c r="BB74" t="str">
        <f t="shared" si="31"/>
        <v>_Имеет_ли_мякоть_XXXXX?</v>
      </c>
      <c r="BC74">
        <f>A74</f>
        <v>1210</v>
      </c>
      <c r="BD74" cm="1">
        <f t="array" aca="1" ref="BD74" ca="1">INDEX($L$74:$L$81,(RANK(AT2,$AT$2:$AT$9)))</f>
        <v>2079</v>
      </c>
      <c r="BE74" cm="1">
        <f t="array" aca="1" ref="BE74" ca="1">INDEX(BD66:BD73,(RANK(AT3,$AT$2:$AT$9)))</f>
        <v>2071</v>
      </c>
      <c r="BF74" cm="1">
        <f t="array" aca="1" ref="BF74" ca="1">INDEX(BD82:BD105,(RANK(AT3,$AT$2:$AT$17)))</f>
        <v>2087</v>
      </c>
      <c r="BG74" cm="1">
        <f t="array" aca="1" ref="BG74" ca="1">INDEX(BD106:BD129,(RANK(AT3,$AT$2:$AT$9)))</f>
        <v>2135</v>
      </c>
      <c r="BH74">
        <v>1</v>
      </c>
    </row>
    <row r="75" spans="1:60" hidden="1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VLOOKUP(B75,audio_list_stym!$A$3:$BP$18,38,FALSE)</f>
        <v>16</v>
      </c>
      <c r="F75" t="str">
        <f>VLOOKUP(E75,metki!$A$2:$B$9,2,FALSE)</f>
        <v>импл_новые_без_названия</v>
      </c>
      <c r="G75" t="str">
        <f t="shared" si="27"/>
        <v>импл_</v>
      </c>
      <c r="H75" t="str">
        <f>VLOOKUP(B75,audio_list_stym!$A$3:$AJ$18,6,FALSE)</f>
        <v>Ake</v>
      </c>
      <c r="I75" t="s">
        <v>689</v>
      </c>
      <c r="J75" t="str">
        <f t="shared" si="28"/>
        <v>Ake_2</v>
      </c>
      <c r="L75">
        <f>VLOOKUP(J75,total_visual_stym!$A$2:$D$129,2,FALSE)</f>
        <v>2074</v>
      </c>
      <c r="M75" t="str">
        <f>VLOOKUP(J75,total_visual_stym!$A$2:$D$129,3,FALSE)</f>
        <v>pics\\Ake_2.jpg</v>
      </c>
      <c r="N75">
        <f>VLOOKUP(J75,total_visual_stym!$A$1:$D$129,4,FALSE)</f>
        <v>209</v>
      </c>
      <c r="P75">
        <f>IF(G75="экспл",0,IF(G75="импл_",VLOOKUP(J75,quest_импл!$A$1:$J$129,7,FALSE),0))</f>
        <v>234</v>
      </c>
      <c r="Q75" t="str">
        <f>IF(G75="экспл",0,IF(G75="импл_",VLOOKUP(J75,quest_импл!$A$1:$J$129,8,FALSE),0))</f>
        <v>sound\\Prodolgovatiy_li.wav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2028</v>
      </c>
      <c r="AD75" t="str">
        <f t="shared" ca="1" si="32"/>
        <v>pics\\Kokos_4.jpg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33"/>
        <v>pics\\Kokos_4.jpg</v>
      </c>
      <c r="AI75" t="s">
        <v>77</v>
      </c>
      <c r="AO75">
        <f t="shared" ca="1" si="34"/>
        <v>0.49038340611490339</v>
      </c>
      <c r="AP75" t="str">
        <f t="shared" ca="1" si="35"/>
        <v>pics\\Kokos_4.jpg</v>
      </c>
      <c r="AS75" t="str">
        <f t="shared" ca="1" si="36"/>
        <v>pics\\Kokos_4.jpg</v>
      </c>
      <c r="AT75">
        <f t="shared" ca="1" si="29"/>
        <v>0.87936604540547403</v>
      </c>
      <c r="AU75" t="s">
        <v>697</v>
      </c>
      <c r="AV75" t="str">
        <f t="shared" ca="1" si="30"/>
        <v>sound\\Noviy_plod.wav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_Продолговатый_ли_</v>
      </c>
      <c r="BB75" t="str">
        <f t="shared" si="31"/>
        <v>_Продолговатый_ли_XXXXX?</v>
      </c>
      <c r="BD75" cm="1">
        <f t="array" aca="1" ref="BD75" ca="1">INDEX($L$74:$L$81,(RANK(AT3,$AT$2:$AT$9)))</f>
        <v>2073</v>
      </c>
    </row>
    <row r="76" spans="1:60" hidden="1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VLOOKUP(B76,audio_list_stym!$A$3:$BP$18,38,FALSE)</f>
        <v>16</v>
      </c>
      <c r="F76" t="str">
        <f>VLOOKUP(E76,metki!$A$2:$B$9,2,FALSE)</f>
        <v>импл_новые_без_названия</v>
      </c>
      <c r="G76" t="str">
        <f t="shared" si="27"/>
        <v>импл_</v>
      </c>
      <c r="H76" t="str">
        <f>VLOOKUP(B76,audio_list_stym!$A$3:$AJ$18,6,FALSE)</f>
        <v>Ake</v>
      </c>
      <c r="I76" t="s">
        <v>690</v>
      </c>
      <c r="J76" t="str">
        <f t="shared" si="28"/>
        <v>Ake_3</v>
      </c>
      <c r="L76">
        <f>VLOOKUP(J76,total_visual_stym!$A$2:$D$129,2,FALSE)</f>
        <v>2075</v>
      </c>
      <c r="M76" t="str">
        <f>VLOOKUP(J76,total_visual_stym!$A$2:$D$129,3,FALSE)</f>
        <v>pics\\Ake_3.jpg</v>
      </c>
      <c r="N76">
        <f>VLOOKUP(J76,total_visual_stym!$A$1:$D$129,4,FALSE)</f>
        <v>209</v>
      </c>
      <c r="P76">
        <f>IF(G76="экспл",0,IF(G76="импл_",VLOOKUP(J76,quest_импл!$A$1:$J$129,7,FALSE),0))</f>
        <v>235</v>
      </c>
      <c r="Q76" t="str">
        <f>IF(G76="экспл",0,IF(G76="импл_",VLOOKUP(J76,quest_импл!$A$1:$J$129,8,FALSE),0))</f>
        <v>sound\\Pyatnistyi_li.wav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2006</v>
      </c>
      <c r="AD76" t="str">
        <f t="shared" ca="1" si="32"/>
        <v>pics\\Banan_6.jpg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33"/>
        <v>pics\\Banan_6.jpg</v>
      </c>
      <c r="AI76" t="s">
        <v>78</v>
      </c>
      <c r="AO76">
        <f t="shared" ca="1" si="34"/>
        <v>0.92178958017771917</v>
      </c>
      <c r="AP76" t="str">
        <f t="shared" ca="1" si="35"/>
        <v>pics\\Banan_6.jpg</v>
      </c>
      <c r="AS76" t="str">
        <f t="shared" ca="1" si="36"/>
        <v>pics\\Banan_6.jpg</v>
      </c>
      <c r="AT76">
        <f t="shared" ca="1" si="29"/>
        <v>0.27438806733765286</v>
      </c>
      <c r="AU76" t="s">
        <v>697</v>
      </c>
      <c r="AV76" t="str">
        <f t="shared" ca="1" si="30"/>
        <v>sound\\Redkiy_plod.wav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_Пятнистый_ли_</v>
      </c>
      <c r="BB76" t="str">
        <f t="shared" si="31"/>
        <v>_Пятнистый_ли_XXXXX?</v>
      </c>
      <c r="BD76" cm="1">
        <f t="array" aca="1" ref="BD76" ca="1">INDEX($L$74:$L$81,(RANK(AT4,$AT$2:$AT$9)))</f>
        <v>2075</v>
      </c>
    </row>
    <row r="77" spans="1:60" hidden="1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VLOOKUP(B77,audio_list_stym!$A$3:$BP$18,38,FALSE)</f>
        <v>16</v>
      </c>
      <c r="F77" t="str">
        <f>VLOOKUP(E77,metki!$A$2:$B$9,2,FALSE)</f>
        <v>импл_новые_без_названия</v>
      </c>
      <c r="G77" t="str">
        <f t="shared" si="27"/>
        <v>импл_</v>
      </c>
      <c r="H77" t="str">
        <f>VLOOKUP(B77,audio_list_stym!$A$3:$AJ$18,6,FALSE)</f>
        <v>Ake</v>
      </c>
      <c r="I77" t="s">
        <v>691</v>
      </c>
      <c r="J77" t="str">
        <f t="shared" si="28"/>
        <v>Ake_4</v>
      </c>
      <c r="L77">
        <f>VLOOKUP(J77,total_visual_stym!$A$2:$D$129,2,FALSE)</f>
        <v>2076</v>
      </c>
      <c r="M77" t="str">
        <f>VLOOKUP(J77,total_visual_stym!$A$2:$D$129,3,FALSE)</f>
        <v>pics\\Ake_4.jpg</v>
      </c>
      <c r="N77">
        <f>VLOOKUP(J77,total_visual_stym!$A$1:$D$129,4,FALSE)</f>
        <v>209</v>
      </c>
      <c r="P77">
        <f>IF(G77="экспл",0,IF(G77="импл_",VLOOKUP(J77,quest_импл!$A$1:$J$129,7,FALSE),0))</f>
        <v>236</v>
      </c>
      <c r="Q77" t="str">
        <f>IF(G77="экспл",0,IF(G77="импл_",VLOOKUP(J77,quest_импл!$A$1:$J$129,8,FALSE),0))</f>
        <v>sound\\S_kochuroy_li.wav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2031</v>
      </c>
      <c r="AD77" t="str">
        <f t="shared" ca="1" si="32"/>
        <v>pics\\Kokos_7.jpg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33"/>
        <v>pics\\Kokos_7.jpg</v>
      </c>
      <c r="AI77" t="s">
        <v>79</v>
      </c>
      <c r="AO77">
        <f t="shared" ca="1" si="34"/>
        <v>0.46110810279451642</v>
      </c>
      <c r="AP77" t="str">
        <f t="shared" ca="1" si="35"/>
        <v>pics\\Kokos_7.jpg</v>
      </c>
      <c r="AS77" t="str">
        <f t="shared" ca="1" si="36"/>
        <v>pics\\Kokos_7.jpg</v>
      </c>
      <c r="AT77">
        <f t="shared" ca="1" si="29"/>
        <v>0.50963018404492644</v>
      </c>
      <c r="AU77" t="s">
        <v>697</v>
      </c>
      <c r="AV77" t="str">
        <f t="shared" ca="1" si="30"/>
        <v>sound\\Noviy_plod.wav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_С_косточкой_ли_</v>
      </c>
      <c r="BB77" t="str">
        <f t="shared" si="31"/>
        <v>_С_косточкой_ли_XXXXX?</v>
      </c>
      <c r="BD77" cm="1">
        <f t="array" aca="1" ref="BD77" ca="1">INDEX($L$74:$L$81,(RANK(AT5,$AT$2:$AT$9)))</f>
        <v>2076</v>
      </c>
    </row>
    <row r="78" spans="1:60" hidden="1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VLOOKUP(B78,audio_list_stym!$A$3:$BP$18,38,FALSE)</f>
        <v>16</v>
      </c>
      <c r="F78" t="str">
        <f>VLOOKUP(E78,metki!$A$2:$B$9,2,FALSE)</f>
        <v>импл_новые_без_названия</v>
      </c>
      <c r="G78" t="str">
        <f t="shared" si="27"/>
        <v>импл_</v>
      </c>
      <c r="H78" t="str">
        <f>VLOOKUP(B78,audio_list_stym!$A$3:$AJ$18,6,FALSE)</f>
        <v>Ake</v>
      </c>
      <c r="I78" t="s">
        <v>692</v>
      </c>
      <c r="J78" t="str">
        <f t="shared" si="28"/>
        <v>Ake_5</v>
      </c>
      <c r="L78">
        <f>VLOOKUP(J78,total_visual_stym!$A$2:$D$129,2,FALSE)</f>
        <v>2077</v>
      </c>
      <c r="M78" t="str">
        <f>VLOOKUP(J78,total_visual_stym!$A$2:$D$129,3,FALSE)</f>
        <v>pics\\Ake_5.jpg</v>
      </c>
      <c r="N78">
        <f>VLOOKUP(J78,total_visual_stym!$A$1:$D$129,4,FALSE)</f>
        <v>209</v>
      </c>
      <c r="P78">
        <f>IF(G78="экспл",0,IF(G78="импл_",VLOOKUP(J78,quest_импл!$A$1:$J$129,7,FALSE),0))</f>
        <v>237</v>
      </c>
      <c r="Q78" t="str">
        <f>IF(G78="экспл",0,IF(G78="импл_",VLOOKUP(J78,quest_импл!$A$1:$J$129,8,FALSE),0))</f>
        <v>sound\\Fioletoviy_li.wav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2012</v>
      </c>
      <c r="AD78" t="str">
        <f t="shared" ca="1" si="32"/>
        <v>pics\\Finik_4.jpg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33"/>
        <v>pics\\Finik_4.jpg</v>
      </c>
      <c r="AI78" t="s">
        <v>80</v>
      </c>
      <c r="AO78">
        <f t="shared" ca="1" si="34"/>
        <v>0.78223316391359443</v>
      </c>
      <c r="AP78" t="str">
        <f t="shared" ca="1" si="35"/>
        <v>pics\\Finik_4.jpg</v>
      </c>
      <c r="AS78" t="str">
        <f t="shared" ca="1" si="36"/>
        <v>pics\\Finik_4.jpg</v>
      </c>
      <c r="AT78">
        <f t="shared" ca="1" si="29"/>
        <v>0.32677689702112622</v>
      </c>
      <c r="AU78" t="s">
        <v>697</v>
      </c>
      <c r="AV78" t="str">
        <f t="shared" ca="1" si="30"/>
        <v>sound\\Redkiy_plod.wav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_Синий_ли_</v>
      </c>
      <c r="BB78" t="str">
        <f t="shared" si="31"/>
        <v>_Синий_ли_XXXXX?</v>
      </c>
      <c r="BD78" cm="1">
        <f t="array" aca="1" ref="BD78" ca="1">INDEX($L$74:$L$81,(RANK(AT6,$AT$2:$AT$9)))</f>
        <v>2078</v>
      </c>
    </row>
    <row r="79" spans="1:60" hidden="1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VLOOKUP(B79,audio_list_stym!$A$3:$BP$18,38,FALSE)</f>
        <v>16</v>
      </c>
      <c r="F79" t="str">
        <f>VLOOKUP(E79,metki!$A$2:$B$9,2,FALSE)</f>
        <v>импл_новые_без_названия</v>
      </c>
      <c r="G79" t="str">
        <f t="shared" si="27"/>
        <v>импл_</v>
      </c>
      <c r="H79" t="str">
        <f>VLOOKUP(B79,audio_list_stym!$A$3:$AJ$18,6,FALSE)</f>
        <v>Ake</v>
      </c>
      <c r="I79" t="s">
        <v>693</v>
      </c>
      <c r="J79" t="str">
        <f t="shared" si="28"/>
        <v>Ake_6</v>
      </c>
      <c r="L79">
        <f>VLOOKUP(J79,total_visual_stym!$A$2:$D$129,2,FALSE)</f>
        <v>2078</v>
      </c>
      <c r="M79" t="str">
        <f>VLOOKUP(J79,total_visual_stym!$A$2:$D$129,3,FALSE)</f>
        <v>pics\\Ake_6.jpg</v>
      </c>
      <c r="N79">
        <f>VLOOKUP(J79,total_visual_stym!$A$1:$D$129,4,FALSE)</f>
        <v>209</v>
      </c>
      <c r="P79">
        <f>IF(G79="экспл",0,IF(G79="импл_",VLOOKUP(J79,quest_импл!$A$1:$J$129,7,FALSE),0))</f>
        <v>238</v>
      </c>
      <c r="Q79" t="str">
        <f>IF(G79="экспл",0,IF(G79="импл_",VLOOKUP(J79,quest_импл!$A$1:$J$129,8,FALSE),0))</f>
        <v>sound\\S_dolkami_li.wav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2005</v>
      </c>
      <c r="AD79" t="str">
        <f t="shared" ca="1" si="32"/>
        <v>pics\\Banan_5.jpg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33"/>
        <v>pics\\Banan_5.jpg</v>
      </c>
      <c r="AI79" t="s">
        <v>81</v>
      </c>
      <c r="AO79">
        <f t="shared" ca="1" si="34"/>
        <v>0.94266235800783549</v>
      </c>
      <c r="AP79" t="str">
        <f t="shared" ca="1" si="35"/>
        <v>pics\\Banan_5.jpg</v>
      </c>
      <c r="AS79" t="str">
        <f t="shared" ca="1" si="36"/>
        <v>pics\\Banan_5.jpg</v>
      </c>
      <c r="AT79">
        <f t="shared" ca="1" si="29"/>
        <v>0.40069835761560479</v>
      </c>
      <c r="AU79" t="s">
        <v>697</v>
      </c>
      <c r="AV79" t="str">
        <f t="shared" ca="1" si="30"/>
        <v>sound\\Redkiy_plod.wav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_С_дольками_ли_</v>
      </c>
      <c r="BB79" t="str">
        <f t="shared" si="31"/>
        <v>_С_дольками_ли_XXXXX?</v>
      </c>
      <c r="BD79" cm="1">
        <f t="array" aca="1" ref="BD79" ca="1">INDEX($L$74:$L$81,(RANK(AT7,$AT$2:$AT$9)))</f>
        <v>2080</v>
      </c>
    </row>
    <row r="80" spans="1:60" hidden="1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VLOOKUP(B80,audio_list_stym!$A$3:$BP$18,38,FALSE)</f>
        <v>16</v>
      </c>
      <c r="F80" t="str">
        <f>VLOOKUP(E80,metki!$A$2:$B$9,2,FALSE)</f>
        <v>импл_новые_без_названия</v>
      </c>
      <c r="G80" t="str">
        <f t="shared" si="27"/>
        <v>импл_</v>
      </c>
      <c r="H80" t="str">
        <f>VLOOKUP(B80,audio_list_stym!$A$3:$AJ$18,6,FALSE)</f>
        <v>Ake</v>
      </c>
      <c r="I80" t="s">
        <v>694</v>
      </c>
      <c r="J80" t="str">
        <f t="shared" si="28"/>
        <v>Ake_7</v>
      </c>
      <c r="L80">
        <f>VLOOKUP(J80,total_visual_stym!$A$2:$D$129,2,FALSE)</f>
        <v>2079</v>
      </c>
      <c r="M80" t="str">
        <f>VLOOKUP(J80,total_visual_stym!$A$2:$D$129,3,FALSE)</f>
        <v>pics\\Ake_7.jpg</v>
      </c>
      <c r="N80">
        <f>VLOOKUP(J80,total_visual_stym!$A$1:$D$129,4,FALSE)</f>
        <v>209</v>
      </c>
      <c r="P80">
        <f>IF(G80="экспл",0,IF(G80="импл_",VLOOKUP(J80,quest_импл!$A$1:$J$129,7,FALSE),0))</f>
        <v>239</v>
      </c>
      <c r="Q80" t="str">
        <f>IF(G80="экспл",0,IF(G80="импл_",VLOOKUP(J80,quest_импл!$A$1:$J$129,8,FALSE),0))</f>
        <v>sound\\Visushenniy_li.wav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2014</v>
      </c>
      <c r="AD80" t="str">
        <f t="shared" ca="1" si="32"/>
        <v>pics\\Finik_6.jpg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33"/>
        <v>pics\\Finik_6.jpg</v>
      </c>
      <c r="AI80" t="s">
        <v>82</v>
      </c>
      <c r="AO80">
        <f t="shared" ca="1" si="34"/>
        <v>0.74283437948094089</v>
      </c>
      <c r="AP80" t="str">
        <f t="shared" ca="1" si="35"/>
        <v>pics\\Finik_6.jpg</v>
      </c>
      <c r="AS80" t="str">
        <f t="shared" ca="1" si="36"/>
        <v>pics\\Finik_6.jpg</v>
      </c>
      <c r="AT80">
        <f t="shared" ca="1" si="29"/>
        <v>0.96694645233622201</v>
      </c>
      <c r="AU80" t="s">
        <v>697</v>
      </c>
      <c r="AV80" t="str">
        <f t="shared" ca="1" si="30"/>
        <v>sound\\Noviy_plod.wav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_Высушенный_ли_</v>
      </c>
      <c r="BB80" t="str">
        <f t="shared" si="31"/>
        <v>_Высушенный_ли_XXXXX?</v>
      </c>
      <c r="BD80" cm="1">
        <f t="array" aca="1" ref="BD80" ca="1">INDEX($L$74:$L$81,(RANK(AT8,$AT$2:$AT$9)))</f>
        <v>2074</v>
      </c>
    </row>
    <row r="81" spans="1:60" hidden="1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VLOOKUP(B81,audio_list_stym!$A$3:$BP$18,38,FALSE)</f>
        <v>16</v>
      </c>
      <c r="F81" t="str">
        <f>VLOOKUP(E81,metki!$A$2:$B$9,2,FALSE)</f>
        <v>импл_новые_без_названия</v>
      </c>
      <c r="G81" t="str">
        <f t="shared" si="27"/>
        <v>импл_</v>
      </c>
      <c r="H81" t="str">
        <f>VLOOKUP(B81,audio_list_stym!$A$3:$AJ$18,6,FALSE)</f>
        <v>Ake</v>
      </c>
      <c r="I81" t="s">
        <v>695</v>
      </c>
      <c r="J81" t="str">
        <f t="shared" si="28"/>
        <v>Ake_8</v>
      </c>
      <c r="L81">
        <f>VLOOKUP(J81,total_visual_stym!$A$2:$D$129,2,FALSE)</f>
        <v>2080</v>
      </c>
      <c r="M81" t="str">
        <f>VLOOKUP(J81,total_visual_stym!$A$2:$D$129,3,FALSE)</f>
        <v>pics\\Ake_8.jpg</v>
      </c>
      <c r="N81">
        <f>VLOOKUP(J81,total_visual_stym!$A$1:$D$129,4,FALSE)</f>
        <v>209</v>
      </c>
      <c r="P81">
        <f>IF(G81="экспл",0,IF(G81="импл_",VLOOKUP(J81,quest_импл!$A$1:$J$129,7,FALSE),0))</f>
        <v>240</v>
      </c>
      <c r="Q81" t="str">
        <f>IF(G81="экспл",0,IF(G81="импл_",VLOOKUP(J81,quest_импл!$A$1:$J$129,8,FALSE),0))</f>
        <v>sound\\Myatiy_li.wav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2025</v>
      </c>
      <c r="AD81" t="str">
        <f t="shared" ca="1" si="32"/>
        <v>pics\\Kokos_1.jpg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33"/>
        <v>pics\\Kokos_1.jpg</v>
      </c>
      <c r="AI81" t="s">
        <v>83</v>
      </c>
      <c r="AO81">
        <f t="shared" ca="1" si="34"/>
        <v>0.52225844368859209</v>
      </c>
      <c r="AP81" t="str">
        <f t="shared" ca="1" si="35"/>
        <v>pics\\Kokos_1.jpg</v>
      </c>
      <c r="AS81" t="str">
        <f t="shared" ca="1" si="36"/>
        <v>pics\\Kokos_1.jpg</v>
      </c>
      <c r="AT81">
        <f t="shared" ca="1" si="29"/>
        <v>0.1022276179855629</v>
      </c>
      <c r="AU81" t="s">
        <v>697</v>
      </c>
      <c r="AV81" t="str">
        <f t="shared" ca="1" si="30"/>
        <v>sound\\Redkiy_plod.wav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_Мятый_ли_</v>
      </c>
      <c r="BB81" t="str">
        <f t="shared" si="31"/>
        <v>_Мятый_ли_XXXXX?</v>
      </c>
      <c r="BD81" cm="1">
        <f t="array" aca="1" ref="BD81" ca="1">INDEX($L$74:$L$81,(RANK(AT9,$AT$2:$AT$9)))</f>
        <v>2077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VLOOKUP(B82,audio_list_stym!$A$3:$BP$18,38,FALSE)</f>
        <v>17</v>
      </c>
      <c r="F82" t="str">
        <f>VLOOKUP(E82,metki!$A$2:$B$9,2,FALSE)</f>
        <v>экспл_новые_без_названия</v>
      </c>
      <c r="G82" t="str">
        <f t="shared" si="27"/>
        <v>экспл</v>
      </c>
      <c r="H82" t="str">
        <f>VLOOKUP(B82,audio_list_stym!$A$3:$AJ$18,6,FALSE)</f>
        <v>Finger</v>
      </c>
      <c r="I82" t="s">
        <v>688</v>
      </c>
      <c r="J82" t="str">
        <f t="shared" si="28"/>
        <v>Finger_1</v>
      </c>
      <c r="L82">
        <f>VLOOKUP(J82,total_visual_stym!$A$2:$D$129,2,FALSE)</f>
        <v>2081</v>
      </c>
      <c r="M82" t="str">
        <f>VLOOKUP(J82,total_visual_stym!$A$2:$D$129,3,FALSE)</f>
        <v>pics\\Finger_1.jpg</v>
      </c>
      <c r="N82">
        <f>VLOOKUP(J82,total_visual_stym!$A$1:$D$129,4,FALSE)</f>
        <v>210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113</v>
      </c>
      <c r="Z82" t="str">
        <f>IF(G82="экспл",VLOOKUP(J82,quest_экспл!$A$1:$N$129,12,FALSE),IF(G82="импл_",0,0))</f>
        <v>sound\\On_vizhatiy.wav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2202</v>
      </c>
      <c r="AD82" t="str">
        <f t="shared" ca="1" si="32"/>
        <v>pics\\dis47.jpg</v>
      </c>
      <c r="AE82" s="22" t="str">
        <f t="array" aca="1" ref="AE82" ca="1">IF(G82="экспл",INDEX(total_visual_stym!$C$146:$C$209,(RANK(total_visual_stym!E162,total_visual_stym!$E$146:$E$209))),0)</f>
        <v>pics\\dis47.jpg</v>
      </c>
      <c r="AF82" s="22" t="str">
        <f t="shared" ca="1" si="33"/>
        <v>pics\\Goroh_6.jpg</v>
      </c>
      <c r="AI82" t="s">
        <v>84</v>
      </c>
      <c r="AO82">
        <f t="shared" ca="1" si="34"/>
        <v>0.62528100741778458</v>
      </c>
      <c r="AP82" t="str">
        <f t="shared" ca="1" si="35"/>
        <v>pics\\Goroh_6.jpg</v>
      </c>
      <c r="AS82" t="str">
        <f t="shared" ca="1" si="36"/>
        <v>pics\\Goroh_6.jpg</v>
      </c>
      <c r="AT82">
        <f t="shared" ca="1" si="29"/>
        <v>0.32283704389736778</v>
      </c>
      <c r="AU82" t="s">
        <v>697</v>
      </c>
      <c r="AV82" t="str">
        <f t="shared" ca="1" si="30"/>
        <v>sound\\Redkiy_plod.wav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_Он_выжатый?</v>
      </c>
      <c r="BA82" t="e">
        <f>VLOOKUP(Q82,audio_list_stym!$B$2:$BQ$299,68,FALSE)</f>
        <v>#N/A</v>
      </c>
      <c r="BB82" t="str">
        <f t="shared" si="31"/>
        <v>На_экране_XXXXX._Он_выжатый?</v>
      </c>
      <c r="BC82">
        <f>A82</f>
        <v>1211</v>
      </c>
      <c r="BD82" cm="1">
        <f t="array" aca="1" ref="BD82" ca="1">INDEX($L$82:$L$89,(RANK(AT2,$AT$2:$AT$9)))</f>
        <v>2087</v>
      </c>
      <c r="BE82" cm="1">
        <f t="array" aca="1" ref="BE82" ca="1">INDEX(BD66:BD81,(RANK(AT4,$AT$2:$AT$17)))</f>
        <v>2072</v>
      </c>
      <c r="BF82" cm="1">
        <f t="array" aca="1" ref="BF82" ca="1">INDEX(BD90:BD105,(RANK(AT4,$AT$2:$AT$17)))</f>
        <v>2090</v>
      </c>
      <c r="BG82" cm="1">
        <f t="array" aca="1" ref="BG82" ca="1">INDEX(BD106:BD129,(RANK(AT4,$AT$2:$AT$9)))</f>
        <v>2131</v>
      </c>
      <c r="BH82">
        <v>1</v>
      </c>
    </row>
    <row r="83" spans="1:60" hidden="1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VLOOKUP(B83,audio_list_stym!$A$3:$BP$18,38,FALSE)</f>
        <v>17</v>
      </c>
      <c r="F83" t="str">
        <f>VLOOKUP(E83,metki!$A$2:$B$9,2,FALSE)</f>
        <v>экспл_новые_без_названия</v>
      </c>
      <c r="G83" t="str">
        <f t="shared" si="27"/>
        <v>экспл</v>
      </c>
      <c r="H83" t="str">
        <f>VLOOKUP(B83,audio_list_stym!$A$3:$AJ$18,6,FALSE)</f>
        <v>Finger</v>
      </c>
      <c r="I83" t="s">
        <v>689</v>
      </c>
      <c r="J83" t="str">
        <f t="shared" si="28"/>
        <v>Finger_2</v>
      </c>
      <c r="L83">
        <f>VLOOKUP(J83,total_visual_stym!$A$2:$D$129,2,FALSE)</f>
        <v>2082</v>
      </c>
      <c r="M83" t="str">
        <f>VLOOKUP(J83,total_visual_stym!$A$2:$D$129,3,FALSE)</f>
        <v>pics\\Finger_2.jpg</v>
      </c>
      <c r="N83">
        <f>VLOOKUP(J83,total_visual_stym!$A$1:$D$129,4,FALSE)</f>
        <v>210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114</v>
      </c>
      <c r="Z83" t="str">
        <f>IF(G83="экспл",VLOOKUP(J83,quest_экспл!$A$1:$N$129,12,FALSE),IF(G83="импл_",0,0))</f>
        <v>sound\\On_nadloman.wav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2171</v>
      </c>
      <c r="AD83" t="str">
        <f t="shared" ca="1" si="32"/>
        <v>pics\\dis22.jpg</v>
      </c>
      <c r="AE83" s="22" t="str">
        <f t="array" aca="1" ref="AE83" ca="1">IF(G83="экспл",INDEX(total_visual_stym!$C$146:$C$209,(RANK(total_visual_stym!E163,total_visual_stym!$E$146:$E$209))),0)</f>
        <v>pics\\dis22.jpg</v>
      </c>
      <c r="AF83" s="22" t="str">
        <f t="shared" ca="1" si="33"/>
        <v>pics\\Redis_7.jpg</v>
      </c>
      <c r="AI83" t="s">
        <v>85</v>
      </c>
      <c r="AO83">
        <f t="shared" ca="1" si="34"/>
        <v>9.4973447613906581E-2</v>
      </c>
      <c r="AP83" t="str">
        <f t="shared" ca="1" si="35"/>
        <v>pics\\Redis_7.jpg</v>
      </c>
      <c r="AS83" t="str">
        <f t="shared" ca="1" si="36"/>
        <v>pics\\Redis_7.jpg</v>
      </c>
      <c r="AT83">
        <f t="shared" ca="1" si="29"/>
        <v>0.44076261650437321</v>
      </c>
      <c r="AU83" t="s">
        <v>697</v>
      </c>
      <c r="AV83" t="str">
        <f t="shared" ca="1" si="30"/>
        <v>sound\\Redkiy_plod.wav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_Он_надломан?</v>
      </c>
      <c r="BA83" t="e">
        <f>VLOOKUP(Q83,audio_list_stym!$B$2:$BQ$299,68,FALSE)</f>
        <v>#N/A</v>
      </c>
      <c r="BB83" t="str">
        <f t="shared" si="31"/>
        <v>Посмотрите,_вот_XXXXX._Он_надломан?</v>
      </c>
      <c r="BD83" cm="1">
        <f t="array" aca="1" ref="BD83" ca="1">INDEX($L$82:$L$89,(RANK(AT3,$AT$2:$AT$9)))</f>
        <v>2081</v>
      </c>
    </row>
    <row r="84" spans="1:60" hidden="1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VLOOKUP(B84,audio_list_stym!$A$3:$BP$18,38,FALSE)</f>
        <v>17</v>
      </c>
      <c r="F84" t="str">
        <f>VLOOKUP(E84,metki!$A$2:$B$9,2,FALSE)</f>
        <v>экспл_новые_без_названия</v>
      </c>
      <c r="G84" t="str">
        <f t="shared" si="27"/>
        <v>экспл</v>
      </c>
      <c r="H84" t="str">
        <f>VLOOKUP(B84,audio_list_stym!$A$3:$AJ$18,6,FALSE)</f>
        <v>Finger</v>
      </c>
      <c r="I84" t="s">
        <v>690</v>
      </c>
      <c r="J84" t="str">
        <f t="shared" si="28"/>
        <v>Finger_3</v>
      </c>
      <c r="L84">
        <f>VLOOKUP(J84,total_visual_stym!$A$2:$D$129,2,FALSE)</f>
        <v>2083</v>
      </c>
      <c r="M84" t="str">
        <f>VLOOKUP(J84,total_visual_stym!$A$2:$D$129,3,FALSE)</f>
        <v>pics\\Finger_3.jpg</v>
      </c>
      <c r="N84">
        <f>VLOOKUP(J84,total_visual_stym!$A$1:$D$129,4,FALSE)</f>
        <v>210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115</v>
      </c>
      <c r="Z84" t="str">
        <f>IF(G84="экспл",VLOOKUP(J84,quest_экспл!$A$1:$N$129,12,FALSE),IF(G84="импл_",0,0))</f>
        <v>sound\\On_volnistiy.wav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2217</v>
      </c>
      <c r="AD84" t="str">
        <f t="shared" ca="1" si="32"/>
        <v>pics\\dis58.jpg</v>
      </c>
      <c r="AE84" s="22" t="str">
        <f t="array" aca="1" ref="AE84" ca="1">IF(G84="экспл",INDEX(total_visual_stym!$C$146:$C$209,(RANK(total_visual_stym!E164,total_visual_stym!$E$146:$E$209))),0)</f>
        <v>pics\\dis58.jpg</v>
      </c>
      <c r="AF84" s="22" t="str">
        <f t="shared" ca="1" si="33"/>
        <v>pics\\Tomat_4.jpg</v>
      </c>
      <c r="AI84" t="s">
        <v>94</v>
      </c>
      <c r="AO84">
        <f t="shared" ca="1" si="34"/>
        <v>7.0825732799403296E-2</v>
      </c>
      <c r="AP84" t="str">
        <f t="shared" ca="1" si="35"/>
        <v>pics\\Tomat_4.jpg</v>
      </c>
      <c r="AS84" t="str">
        <f t="shared" ca="1" si="36"/>
        <v>pics\\Tomat_4.jpg</v>
      </c>
      <c r="AT84">
        <f t="shared" ca="1" si="29"/>
        <v>0.42199580088882593</v>
      </c>
      <c r="AU84" t="s">
        <v>697</v>
      </c>
      <c r="AV84" t="str">
        <f t="shared" ca="1" si="30"/>
        <v>sound\\Redkiy_plod.wav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_Он_волнистый?</v>
      </c>
      <c r="BA84" t="e">
        <f>VLOOKUP(Q84,audio_list_stym!$B$2:$BQ$299,68,FALSE)</f>
        <v>#N/A</v>
      </c>
      <c r="BB84" t="str">
        <f t="shared" si="31"/>
        <v>Вот_XXXXX._Он_волнистый?</v>
      </c>
      <c r="BD84" cm="1">
        <f t="array" aca="1" ref="BD84" ca="1">INDEX($L$82:$L$89,(RANK(AT4,$AT$2:$AT$9)))</f>
        <v>2083</v>
      </c>
    </row>
    <row r="85" spans="1:60" hidden="1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VLOOKUP(B85,audio_list_stym!$A$3:$BP$18,38,FALSE)</f>
        <v>17</v>
      </c>
      <c r="F85" t="str">
        <f>VLOOKUP(E85,metki!$A$2:$B$9,2,FALSE)</f>
        <v>экспл_новые_без_названия</v>
      </c>
      <c r="G85" t="str">
        <f t="shared" si="27"/>
        <v>экспл</v>
      </c>
      <c r="H85" t="str">
        <f>VLOOKUP(B85,audio_list_stym!$A$3:$AJ$18,6,FALSE)</f>
        <v>Finger</v>
      </c>
      <c r="I85" t="s">
        <v>691</v>
      </c>
      <c r="J85" t="str">
        <f t="shared" si="28"/>
        <v>Finger_4</v>
      </c>
      <c r="L85">
        <f>VLOOKUP(J85,total_visual_stym!$A$2:$D$129,2,FALSE)</f>
        <v>2084</v>
      </c>
      <c r="M85" t="str">
        <f>VLOOKUP(J85,total_visual_stym!$A$2:$D$129,3,FALSE)</f>
        <v>pics\\Finger_4.jpg</v>
      </c>
      <c r="N85">
        <f>VLOOKUP(J85,total_visual_stym!$A$1:$D$129,4,FALSE)</f>
        <v>210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116</v>
      </c>
      <c r="Z85" t="str">
        <f>IF(G85="экспл",VLOOKUP(J85,quest_экспл!$A$1:$N$129,12,FALSE),IF(G85="импл_",0,0))</f>
        <v>sound\\On_buriy.wav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2224</v>
      </c>
      <c r="AD85" t="str">
        <f t="shared" ca="1" si="32"/>
        <v>pics\\dis29.jpg</v>
      </c>
      <c r="AE85" s="22" t="str">
        <f t="array" aca="1" ref="AE85" ca="1">IF(G85="экспл",INDEX(total_visual_stym!$C$146:$C$209,(RANK(total_visual_stym!E165,total_visual_stym!$E$146:$E$209))),0)</f>
        <v>pics\\dis29.jpg</v>
      </c>
      <c r="AF85" s="22" t="str">
        <f ca="1">AS85</f>
        <v>pics\\Tomat_7.jpg</v>
      </c>
      <c r="AI85" t="s">
        <v>95</v>
      </c>
      <c r="AO85">
        <f t="shared" ca="1" si="34"/>
        <v>5.7319618320296972E-2</v>
      </c>
      <c r="AP85" t="str">
        <f t="shared" ca="1" si="35"/>
        <v>pics\\Tomat_7.jpg</v>
      </c>
      <c r="AS85" t="str">
        <f t="shared" ca="1" si="36"/>
        <v>pics\\Tomat_7.jpg</v>
      </c>
      <c r="AT85">
        <f t="shared" ca="1" si="29"/>
        <v>0.29543355634471014</v>
      </c>
      <c r="AU85" t="s">
        <v>697</v>
      </c>
      <c r="AV85" t="str">
        <f t="shared" ca="1" si="30"/>
        <v>sound\\Redkiy_plod.wav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_Он_бурый?</v>
      </c>
      <c r="BA85" t="e">
        <f>VLOOKUP(Q85,audio_list_stym!$B$2:$BQ$299,68,FALSE)</f>
        <v>#N/A</v>
      </c>
      <c r="BB85" t="str">
        <f t="shared" si="31"/>
        <v>Это_XXXXX._Он_бурый?</v>
      </c>
      <c r="BD85" cm="1">
        <f t="array" aca="1" ref="BD85" ca="1">INDEX($L$82:$L$89,(RANK(AT5,$AT$2:$AT$9)))</f>
        <v>2084</v>
      </c>
    </row>
    <row r="86" spans="1:60" hidden="1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VLOOKUP(B86,audio_list_stym!$A$3:$BP$18,38,FALSE)</f>
        <v>17</v>
      </c>
      <c r="F86" t="str">
        <f>VLOOKUP(E86,metki!$A$2:$B$9,2,FALSE)</f>
        <v>экспл_новые_без_названия</v>
      </c>
      <c r="G86" t="str">
        <f t="shared" si="27"/>
        <v>экспл</v>
      </c>
      <c r="H86" t="str">
        <f>VLOOKUP(B86,audio_list_stym!$A$3:$AJ$18,6,FALSE)</f>
        <v>Finger</v>
      </c>
      <c r="I86" t="s">
        <v>692</v>
      </c>
      <c r="J86" t="str">
        <f t="shared" si="28"/>
        <v>Finger_5</v>
      </c>
      <c r="L86">
        <f>VLOOKUP(J86,total_visual_stym!$A$2:$D$129,2,FALSE)</f>
        <v>2085</v>
      </c>
      <c r="M86" t="str">
        <f>VLOOKUP(J86,total_visual_stym!$A$2:$D$129,3,FALSE)</f>
        <v>pics\\Finger_5.jpg</v>
      </c>
      <c r="N86">
        <f>VLOOKUP(J86,total_visual_stym!$A$1:$D$129,4,FALSE)</f>
        <v>210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117</v>
      </c>
      <c r="Z86" t="str">
        <f>IF(G86="экспл",VLOOKUP(J86,quest_экспл!$A$1:$N$129,12,FALSE),IF(G86="импл_",0,0))</f>
        <v>sound\\Vityanut_li_on.wav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2172</v>
      </c>
      <c r="AD86" t="str">
        <f t="shared" ca="1" si="32"/>
        <v>pics\\dis23.jpg</v>
      </c>
      <c r="AE86" s="22" t="str">
        <f t="array" aca="1" ref="AE86" ca="1">IF(G86="экспл",INDEX(total_visual_stym!$C$146:$C$209,(RANK(total_visual_stym!E166,total_visual_stym!$E$146:$E$209))),0)</f>
        <v>pics\\dis23.jpg</v>
      </c>
      <c r="AF86" s="22" t="str">
        <f t="shared" ca="1" si="33"/>
        <v>pics\\Limon_6.jpg</v>
      </c>
      <c r="AI86" t="s">
        <v>96</v>
      </c>
      <c r="AO86">
        <f t="shared" ca="1" si="34"/>
        <v>0.34675357800100537</v>
      </c>
      <c r="AP86" t="str">
        <f t="shared" ca="1" si="35"/>
        <v>pics\\Limon_6.jpg</v>
      </c>
      <c r="AS86" t="str">
        <f t="shared" ca="1" si="36"/>
        <v>pics\\Limon_6.jpg</v>
      </c>
      <c r="AT86">
        <f t="shared" ca="1" si="29"/>
        <v>0.81328797929311181</v>
      </c>
      <c r="AU86" t="s">
        <v>697</v>
      </c>
      <c r="AV86" t="str">
        <f t="shared" ca="1" si="30"/>
        <v>sound\\Noviy_plod.wav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_Вытянут_ли_он?</v>
      </c>
      <c r="BA86" t="e">
        <f>VLOOKUP(Q86,audio_list_stym!$B$2:$BQ$299,68,FALSE)</f>
        <v>#N/A</v>
      </c>
      <c r="BB86" t="str">
        <f t="shared" si="31"/>
        <v>На_картинке_XXXXX._Вытянут_ли_он?</v>
      </c>
      <c r="BD86" cm="1">
        <f t="array" aca="1" ref="BD86" ca="1">INDEX($L$82:$L$89,(RANK(AT6,$AT$2:$AT$9)))</f>
        <v>2086</v>
      </c>
    </row>
    <row r="87" spans="1:60" hidden="1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VLOOKUP(B87,audio_list_stym!$A$3:$BP$18,38,FALSE)</f>
        <v>17</v>
      </c>
      <c r="F87" t="str">
        <f>VLOOKUP(E87,metki!$A$2:$B$9,2,FALSE)</f>
        <v>экспл_новые_без_названия</v>
      </c>
      <c r="G87" t="str">
        <f t="shared" si="27"/>
        <v>экспл</v>
      </c>
      <c r="H87" t="str">
        <f>VLOOKUP(B87,audio_list_stym!$A$3:$AJ$18,6,FALSE)</f>
        <v>Finger</v>
      </c>
      <c r="I87" t="s">
        <v>693</v>
      </c>
      <c r="J87" t="str">
        <f t="shared" si="28"/>
        <v>Finger_6</v>
      </c>
      <c r="L87">
        <f>VLOOKUP(J87,total_visual_stym!$A$2:$D$129,2,FALSE)</f>
        <v>2086</v>
      </c>
      <c r="M87" t="str">
        <f>VLOOKUP(J87,total_visual_stym!$A$2:$D$129,3,FALSE)</f>
        <v>pics\\Finger_6.jpg</v>
      </c>
      <c r="N87">
        <f>VLOOKUP(J87,total_visual_stym!$A$1:$D$129,4,FALSE)</f>
        <v>210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118</v>
      </c>
      <c r="Z87" t="str">
        <f>IF(G87="экспл",VLOOKUP(J87,quest_экспл!$A$1:$N$129,12,FALSE),IF(G87="импл_",0,0))</f>
        <v>sound\\Obyemniy_li_on.wav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2187</v>
      </c>
      <c r="AD87" t="str">
        <f t="shared" ca="1" si="32"/>
        <v>pics\\dis1.jpg</v>
      </c>
      <c r="AE87" s="22" t="str">
        <f t="array" aca="1" ref="AE87" ca="1">IF(G87="экспл",INDEX(total_visual_stym!$C$146:$C$209,(RANK(total_visual_stym!E167,total_visual_stym!$E$146:$E$209))),0)</f>
        <v>pics\\dis1.jpg</v>
      </c>
      <c r="AF87" s="22" t="str">
        <f t="shared" ca="1" si="33"/>
        <v>pics\\Limon_2.jpg</v>
      </c>
      <c r="AI87" t="s">
        <v>97</v>
      </c>
      <c r="AO87">
        <f t="shared" ca="1" si="34"/>
        <v>0.39790974419332747</v>
      </c>
      <c r="AP87" t="str">
        <f t="shared" ca="1" si="35"/>
        <v>pics\\Limon_2.jpg</v>
      </c>
      <c r="AS87" t="str">
        <f t="shared" ca="1" si="36"/>
        <v>pics\\Limon_2.jpg</v>
      </c>
      <c r="AT87">
        <f t="shared" ca="1" si="29"/>
        <v>0.29491782356538621</v>
      </c>
      <c r="AU87" t="s">
        <v>697</v>
      </c>
      <c r="AV87" t="str">
        <f t="shared" ca="1" si="30"/>
        <v>sound\\Redkiy_plod.wav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_Объемный_ли_он?</v>
      </c>
      <c r="BA87" t="e">
        <f>VLOOKUP(Q87,audio_list_stym!$B$2:$BQ$299,68,FALSE)</f>
        <v>#N/A</v>
      </c>
      <c r="BB87" t="str">
        <f t="shared" si="31"/>
        <v>На_мониторе_XXXXX._Объемный_ли_он?</v>
      </c>
      <c r="BD87" cm="1">
        <f t="array" aca="1" ref="BD87" ca="1">INDEX($L$82:$L$89,(RANK(AT7,$AT$2:$AT$9)))</f>
        <v>2088</v>
      </c>
    </row>
    <row r="88" spans="1:60" hidden="1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VLOOKUP(B88,audio_list_stym!$A$3:$BP$18,38,FALSE)</f>
        <v>17</v>
      </c>
      <c r="F88" t="str">
        <f>VLOOKUP(E88,metki!$A$2:$B$9,2,FALSE)</f>
        <v>экспл_новые_без_названия</v>
      </c>
      <c r="G88" t="str">
        <f t="shared" si="27"/>
        <v>экспл</v>
      </c>
      <c r="H88" t="str">
        <f>VLOOKUP(B88,audio_list_stym!$A$3:$AJ$18,6,FALSE)</f>
        <v>Finger</v>
      </c>
      <c r="I88" t="s">
        <v>694</v>
      </c>
      <c r="J88" t="str">
        <f t="shared" si="28"/>
        <v>Finger_7</v>
      </c>
      <c r="L88">
        <f>VLOOKUP(J88,total_visual_stym!$A$2:$D$129,2,FALSE)</f>
        <v>2087</v>
      </c>
      <c r="M88" t="str">
        <f>VLOOKUP(J88,total_visual_stym!$A$2:$D$129,3,FALSE)</f>
        <v>pics\\Finger_7.jpg</v>
      </c>
      <c r="N88">
        <f>VLOOKUP(J88,total_visual_stym!$A$1:$D$129,4,FALSE)</f>
        <v>210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119</v>
      </c>
      <c r="Z88" t="str">
        <f>IF(G88="экспл",VLOOKUP(J88,quest_экспл!$A$1:$N$129,12,FALSE),IF(G88="импл_",0,0))</f>
        <v>sound\\Pustoy_li_on.wav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2197</v>
      </c>
      <c r="AD88" t="str">
        <f t="shared" ca="1" si="32"/>
        <v>pics\\dis54.jpg</v>
      </c>
      <c r="AE88" s="22" t="str">
        <f t="array" aca="1" ref="AE88" ca="1">IF(G88="экспл",INDEX(total_visual_stym!$C$146:$C$209,(RANK(total_visual_stym!E168,total_visual_stym!$E$146:$E$209))),0)</f>
        <v>pics\\dis54.jpg</v>
      </c>
      <c r="AF88" s="22" t="str">
        <f t="shared" ca="1" si="33"/>
        <v>pics\\Limon_1.jpg</v>
      </c>
      <c r="AI88" t="s">
        <v>98</v>
      </c>
      <c r="AO88">
        <f t="shared" ca="1" si="34"/>
        <v>0.41380365768255178</v>
      </c>
      <c r="AP88" t="str">
        <f t="shared" ca="1" si="35"/>
        <v>pics\\Limon_1.jpg</v>
      </c>
      <c r="AS88" t="str">
        <f t="shared" ca="1" si="36"/>
        <v>pics\\Limon_1.jpg</v>
      </c>
      <c r="AT88">
        <f t="shared" ca="1" si="29"/>
        <v>0.11274067694854761</v>
      </c>
      <c r="AU88" t="s">
        <v>697</v>
      </c>
      <c r="AV88" t="str">
        <f t="shared" ca="1" si="30"/>
        <v>sound\\Redkiy_plod.wav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_Пустой_ли_он?</v>
      </c>
      <c r="BA88" t="e">
        <f>VLOOKUP(Q88,audio_list_stym!$B$2:$BQ$299,68,FALSE)</f>
        <v>#N/A</v>
      </c>
      <c r="BB88" t="str">
        <f t="shared" si="31"/>
        <v>Перед_Вами_XXXXX._Пустой_ли_он?</v>
      </c>
      <c r="BD88" cm="1">
        <f t="array" aca="1" ref="BD88" ca="1">INDEX($L$82:$L$89,(RANK(AT8,$AT$2:$AT$9)))</f>
        <v>2082</v>
      </c>
    </row>
    <row r="89" spans="1:60" hidden="1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VLOOKUP(B89,audio_list_stym!$A$3:$BP$18,38,FALSE)</f>
        <v>17</v>
      </c>
      <c r="F89" t="str">
        <f>VLOOKUP(E89,metki!$A$2:$B$9,2,FALSE)</f>
        <v>экспл_новые_без_названия</v>
      </c>
      <c r="G89" t="str">
        <f t="shared" si="27"/>
        <v>экспл</v>
      </c>
      <c r="H89" t="str">
        <f>VLOOKUP(B89,audio_list_stym!$A$3:$AJ$18,6,FALSE)</f>
        <v>Finger</v>
      </c>
      <c r="I89" t="s">
        <v>695</v>
      </c>
      <c r="J89" t="str">
        <f t="shared" si="28"/>
        <v>Finger_8</v>
      </c>
      <c r="L89">
        <f>VLOOKUP(J89,total_visual_stym!$A$2:$D$129,2,FALSE)</f>
        <v>2088</v>
      </c>
      <c r="M89" t="str">
        <f>VLOOKUP(J89,total_visual_stym!$A$2:$D$129,3,FALSE)</f>
        <v>pics\\Finger_8.jpg</v>
      </c>
      <c r="N89">
        <f>VLOOKUP(J89,total_visual_stym!$A$1:$D$129,4,FALSE)</f>
        <v>210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120</v>
      </c>
      <c r="Z89" t="str">
        <f>IF(G89="экспл",VLOOKUP(J89,quest_экспл!$A$1:$N$129,12,FALSE),IF(G89="импл_",0,0))</f>
        <v>sound\\Belyi_li_on.wav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2216</v>
      </c>
      <c r="AD89" t="str">
        <f t="shared" ca="1" si="32"/>
        <v>pics\\dis59.jpg</v>
      </c>
      <c r="AE89" s="22" t="str">
        <f t="array" aca="1" ref="AE89" ca="1">IF(G89="экспл",INDEX(total_visual_stym!$C$146:$C$209,(RANK(total_visual_stym!E169,total_visual_stym!$E$146:$E$209))),0)</f>
        <v>pics\\dis59.jpg</v>
      </c>
      <c r="AF89" s="22" t="str">
        <f t="shared" ca="1" si="33"/>
        <v>pics\\Peper_8.jpg</v>
      </c>
      <c r="AI89" t="s">
        <v>99</v>
      </c>
      <c r="AO89">
        <f t="shared" ca="1" si="34"/>
        <v>0.18220021794969155</v>
      </c>
      <c r="AP89" t="str">
        <f t="shared" ca="1" si="35"/>
        <v>pics\\Peper_8.jpg</v>
      </c>
      <c r="AS89" t="str">
        <f t="shared" ca="1" si="36"/>
        <v>pics\\Peper_8.jpg</v>
      </c>
      <c r="AT89">
        <f t="shared" ca="1" si="29"/>
        <v>7.5474600502912659E-2</v>
      </c>
      <c r="AU89" t="s">
        <v>697</v>
      </c>
      <c r="AV89" t="str">
        <f t="shared" ca="1" si="30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_Белый_ли_он?</v>
      </c>
      <c r="BA89" t="e">
        <f>VLOOKUP(Q89,audio_list_stym!$B$2:$BQ$299,68,FALSE)</f>
        <v>#N/A</v>
      </c>
      <c r="BB89" t="str">
        <f t="shared" si="31"/>
        <v>Вы_видите_XXXXX._Белый_ли_он?</v>
      </c>
      <c r="BD89" cm="1">
        <f t="array" aca="1" ref="BD89" ca="1">INDEX($L$82:$L$89,(RANK(AT9,$AT$2:$AT$9)))</f>
        <v>2085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VLOOKUP(B90,audio_list_stym!$A$3:$BP$18,38,FALSE)</f>
        <v>14</v>
      </c>
      <c r="F90" t="str">
        <f>VLOOKUP(E90,metki!$A$2:$B$9,2,FALSE)</f>
        <v>импл_новые_с_названием</v>
      </c>
      <c r="G90" t="str">
        <f t="shared" si="27"/>
        <v>импл_</v>
      </c>
      <c r="H90" t="str">
        <f>VLOOKUP(B90,audio_list_stym!$A$3:$AJ$18,6,FALSE)</f>
        <v>Gac</v>
      </c>
      <c r="I90" t="s">
        <v>688</v>
      </c>
      <c r="J90" t="str">
        <f>H90&amp;I90</f>
        <v>Gac_1</v>
      </c>
      <c r="L90">
        <f>VLOOKUP(J90,total_visual_stym!$A$2:$D$129,2,FALSE)</f>
        <v>2089</v>
      </c>
      <c r="M90" t="str">
        <f>VLOOKUP(J90,total_visual_stym!$A$2:$D$129,3,FALSE)</f>
        <v>pics\\Gac_1.jpg</v>
      </c>
      <c r="N90">
        <f>VLOOKUP(J90,total_visual_stym!$A$1:$D$129,4,FALSE)</f>
        <v>211</v>
      </c>
      <c r="P90">
        <f>IF(G90="экспл",0,IF(G90="импл_",VLOOKUP(J90,quest_импл!$A$1:$J$129,7,FALSE),0))</f>
        <v>249</v>
      </c>
      <c r="Q90" t="str">
        <f>IF(G90="экспл",0,IF(G90="импл_",VLOOKUP(J90,quest_импл!$A$1:$J$129,8,FALSE),0))</f>
        <v>sound\\Ispachkan_li.wav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нет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2030</v>
      </c>
      <c r="AD90" t="str">
        <f t="shared" ca="1" si="32"/>
        <v>pics\\Kokos_6.jpg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33"/>
        <v>pics\\Kokos_6.jpg</v>
      </c>
      <c r="AI90" t="s">
        <v>100</v>
      </c>
      <c r="AO90">
        <f t="shared" ca="1" si="34"/>
        <v>0.46954295182956085</v>
      </c>
      <c r="AP90" t="str">
        <f t="shared" ca="1" si="35"/>
        <v>pics\\Kokos_6.jpg</v>
      </c>
      <c r="AS90" t="str">
        <f t="shared" ca="1" si="36"/>
        <v>pics\\Kokos_6.jpg</v>
      </c>
      <c r="AT90">
        <f t="shared" ca="1" si="29"/>
        <v>4.181633589331013E-2</v>
      </c>
      <c r="AU90" t="s">
        <v>697</v>
      </c>
      <c r="AV90" t="str">
        <f t="shared" ca="1" si="30"/>
        <v>sound\\Redkiy_plod.wav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_Испачкан_ли_</v>
      </c>
      <c r="BB90" t="str">
        <f t="shared" si="31"/>
        <v>_Испачкан_ли_ФИМОН?</v>
      </c>
      <c r="BC90">
        <f>A90</f>
        <v>1212</v>
      </c>
      <c r="BD90" cm="1">
        <f t="array" aca="1" ref="BD90" ca="1">INDEX($L$90:$L$97,(RANK(AT2,$AT$2:$AT$9)))</f>
        <v>2095</v>
      </c>
      <c r="BE90" cm="1">
        <f t="array" aca="1" ref="BE90" ca="1">INDEX(BD66:BD81,(RANK(AT5,$AT$2:$AT$17)))</f>
        <v>2076</v>
      </c>
      <c r="BF90" cm="1">
        <f t="array" aca="1" ref="BF90" ca="1">INDEX(BD98:BD113,(RANK(AT5,$AT$2:$AT$17)))</f>
        <v>2117</v>
      </c>
      <c r="BG90" cm="1">
        <f t="array" aca="1" ref="BG90" ca="1">INDEX(BD114:BD129,(RANK(AT5,$AT$2:$AT$9)))</f>
        <v>2140</v>
      </c>
      <c r="BH90">
        <v>1</v>
      </c>
    </row>
    <row r="91" spans="1:60" hidden="1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VLOOKUP(B91,audio_list_stym!$A$3:$BP$18,38,FALSE)</f>
        <v>14</v>
      </c>
      <c r="F91" t="str">
        <f>VLOOKUP(E91,metki!$A$2:$B$9,2,FALSE)</f>
        <v>импл_новые_с_названием</v>
      </c>
      <c r="G91" t="str">
        <f t="shared" si="27"/>
        <v>импл_</v>
      </c>
      <c r="H91" t="str">
        <f>VLOOKUP(B91,audio_list_stym!$A$3:$AJ$18,6,FALSE)</f>
        <v>Gac</v>
      </c>
      <c r="I91" t="s">
        <v>689</v>
      </c>
      <c r="J91" t="str">
        <f t="shared" si="28"/>
        <v>Gac_2</v>
      </c>
      <c r="L91">
        <f>VLOOKUP(J91,total_visual_stym!$A$2:$D$129,2,FALSE)</f>
        <v>2090</v>
      </c>
      <c r="M91" t="str">
        <f>VLOOKUP(J91,total_visual_stym!$A$2:$D$129,3,FALSE)</f>
        <v>pics\\Gac_2.jpg</v>
      </c>
      <c r="N91">
        <f>VLOOKUP(J91,total_visual_stym!$A$1:$D$129,4,FALSE)</f>
        <v>211</v>
      </c>
      <c r="P91">
        <f>IF(G91="экспл",0,IF(G91="импл_",VLOOKUP(J91,quest_импл!$A$1:$J$129,7,FALSE),0))</f>
        <v>250</v>
      </c>
      <c r="Q91" t="str">
        <f>IF(G91="экспл",0,IF(G91="импл_",VLOOKUP(J91,quest_импл!$A$1:$J$129,8,FALSE),0))</f>
        <v>sound\\Farshirovanniy_li.wav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нет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2032</v>
      </c>
      <c r="AD91" t="str">
        <f t="shared" ca="1" si="32"/>
        <v>pics\\Kokos_8.jpg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33"/>
        <v>pics\\Kokos_8.jpg</v>
      </c>
      <c r="AI91" t="s">
        <v>101</v>
      </c>
      <c r="AO91">
        <f t="shared" ca="1" si="34"/>
        <v>0.44676909603631054</v>
      </c>
      <c r="AP91" t="str">
        <f t="shared" ca="1" si="35"/>
        <v>pics\\Kokos_8.jpg</v>
      </c>
      <c r="AS91" t="str">
        <f t="shared" ca="1" si="36"/>
        <v>pics\\Kokos_8.jpg</v>
      </c>
      <c r="AT91">
        <f t="shared" ca="1" si="29"/>
        <v>0.728011427166396</v>
      </c>
      <c r="AU91" t="s">
        <v>697</v>
      </c>
      <c r="AV91" t="str">
        <f t="shared" ca="1" si="30"/>
        <v>sound\\Noviy_plod.wav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_Фаршированный_ли_</v>
      </c>
      <c r="BB91" t="str">
        <f t="shared" si="31"/>
        <v>_Фаршированный_ли_ФИМОН?</v>
      </c>
      <c r="BD91" cm="1">
        <f t="array" aca="1" ref="BD91" ca="1">INDEX($L$90:$L$97,(RANK(AT3,$AT$2:$AT$9)))</f>
        <v>2089</v>
      </c>
    </row>
    <row r="92" spans="1:60" hidden="1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VLOOKUP(B92,audio_list_stym!$A$3:$BP$18,38,FALSE)</f>
        <v>14</v>
      </c>
      <c r="F92" t="str">
        <f>VLOOKUP(E92,metki!$A$2:$B$9,2,FALSE)</f>
        <v>импл_новые_с_названием</v>
      </c>
      <c r="G92" t="str">
        <f t="shared" si="27"/>
        <v>импл_</v>
      </c>
      <c r="H92" t="str">
        <f>VLOOKUP(B92,audio_list_stym!$A$3:$AJ$18,6,FALSE)</f>
        <v>Gac</v>
      </c>
      <c r="I92" t="s">
        <v>690</v>
      </c>
      <c r="J92" t="str">
        <f t="shared" si="28"/>
        <v>Gac_3</v>
      </c>
      <c r="L92">
        <f>VLOOKUP(J92,total_visual_stym!$A$2:$D$129,2,FALSE)</f>
        <v>2091</v>
      </c>
      <c r="M92" t="str">
        <f>VLOOKUP(J92,total_visual_stym!$A$2:$D$129,3,FALSE)</f>
        <v>pics\\Gac_3.jpg</v>
      </c>
      <c r="N92">
        <f>VLOOKUP(J92,total_visual_stym!$A$1:$D$129,4,FALSE)</f>
        <v>211</v>
      </c>
      <c r="P92">
        <f>IF(G92="экспл",0,IF(G92="импл_",VLOOKUP(J92,quest_импл!$A$1:$J$129,7,FALSE),0))</f>
        <v>251</v>
      </c>
      <c r="Q92" t="str">
        <f>IF(G92="экспл",0,IF(G92="импл_",VLOOKUP(J92,quest_импл!$A$1:$J$129,8,FALSE),0))</f>
        <v>sound\\Razrezan_li.wav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2021</v>
      </c>
      <c r="AD92" t="str">
        <f t="shared" ca="1" si="32"/>
        <v>pics\\Goroh_5.jpg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33"/>
        <v>pics\\Goroh_5.jpg</v>
      </c>
      <c r="AI92" t="s">
        <v>102</v>
      </c>
      <c r="AO92">
        <f t="shared" ca="1" si="34"/>
        <v>0.65649605421025714</v>
      </c>
      <c r="AP92" t="str">
        <f t="shared" ca="1" si="35"/>
        <v>pics\\Goroh_5.jpg</v>
      </c>
      <c r="AS92" t="str">
        <f t="shared" ca="1" si="36"/>
        <v>pics\\Goroh_5.jpg</v>
      </c>
      <c r="AT92">
        <f t="shared" ca="1" si="29"/>
        <v>0.34560628744234634</v>
      </c>
      <c r="AU92" t="s">
        <v>697</v>
      </c>
      <c r="AV92" t="str">
        <f t="shared" ca="1" si="30"/>
        <v>sound\\Redkiy_plod.wav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_Разрезан_ли_</v>
      </c>
      <c r="BB92" t="str">
        <f t="shared" si="31"/>
        <v>_Разрезан_ли_ФИМОН?</v>
      </c>
      <c r="BD92" cm="1">
        <f t="array" aca="1" ref="BD92" ca="1">INDEX($L$90:$L$97,(RANK(AT4,$AT$2:$AT$9)))</f>
        <v>2091</v>
      </c>
    </row>
    <row r="93" spans="1:60" hidden="1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VLOOKUP(B93,audio_list_stym!$A$3:$BP$18,38,FALSE)</f>
        <v>14</v>
      </c>
      <c r="F93" t="str">
        <f>VLOOKUP(E93,metki!$A$2:$B$9,2,FALSE)</f>
        <v>импл_новые_с_названием</v>
      </c>
      <c r="G93" t="str">
        <f t="shared" si="27"/>
        <v>импл_</v>
      </c>
      <c r="H93" t="str">
        <f>VLOOKUP(B93,audio_list_stym!$A$3:$AJ$18,6,FALSE)</f>
        <v>Gac</v>
      </c>
      <c r="I93" t="s">
        <v>691</v>
      </c>
      <c r="J93" t="str">
        <f t="shared" si="28"/>
        <v>Gac_4</v>
      </c>
      <c r="L93">
        <f>VLOOKUP(J93,total_visual_stym!$A$2:$D$129,2,FALSE)</f>
        <v>2092</v>
      </c>
      <c r="M93" t="str">
        <f>VLOOKUP(J93,total_visual_stym!$A$2:$D$129,3,FALSE)</f>
        <v>pics\\Gac_4.jpg</v>
      </c>
      <c r="N93">
        <f>VLOOKUP(J93,total_visual_stym!$A$1:$D$129,4,FALSE)</f>
        <v>211</v>
      </c>
      <c r="P93">
        <f>IF(G93="экспл",0,IF(G93="импл_",VLOOKUP(J93,quest_импл!$A$1:$J$129,7,FALSE),0))</f>
        <v>252</v>
      </c>
      <c r="Q93" t="str">
        <f>IF(G93="экспл",0,IF(G93="импл_",VLOOKUP(J93,quest_импл!$A$1:$J$129,8,FALSE),0))</f>
        <v>sound\\S_lepestkami_li.wav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2061</v>
      </c>
      <c r="AD93" t="str">
        <f t="shared" ca="1" si="32"/>
        <v>pics\\Tomat_5.jpg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33"/>
        <v>pics\\Tomat_5.jpg</v>
      </c>
      <c r="AI93" t="s">
        <v>103</v>
      </c>
      <c r="AO93">
        <f t="shared" ca="1" si="34"/>
        <v>6.8964354848136789E-2</v>
      </c>
      <c r="AP93" t="str">
        <f t="shared" ca="1" si="35"/>
        <v>pics\\Tomat_5.jpg</v>
      </c>
      <c r="AS93" t="str">
        <f t="shared" ca="1" si="36"/>
        <v>pics\\Tomat_5.jpg</v>
      </c>
      <c r="AT93">
        <f t="shared" ca="1" si="29"/>
        <v>0.96651278815460839</v>
      </c>
      <c r="AU93" t="s">
        <v>697</v>
      </c>
      <c r="AV93" t="str">
        <f t="shared" ca="1" si="30"/>
        <v>sound\\Noviy_plod.wav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_С_лепестками_ли_</v>
      </c>
      <c r="BB93" t="str">
        <f t="shared" si="31"/>
        <v>_С_лепестками_ли_ФИМОН?</v>
      </c>
      <c r="BD93" cm="1">
        <f t="array" aca="1" ref="BD93" ca="1">INDEX($L$90:$L$97,(RANK(AT5,$AT$2:$AT$9)))</f>
        <v>2092</v>
      </c>
    </row>
    <row r="94" spans="1:60" hidden="1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VLOOKUP(B94,audio_list_stym!$A$3:$BP$18,38,FALSE)</f>
        <v>14</v>
      </c>
      <c r="F94" t="str">
        <f>VLOOKUP(E94,metki!$A$2:$B$9,2,FALSE)</f>
        <v>импл_новые_с_названием</v>
      </c>
      <c r="G94" t="str">
        <f t="shared" si="27"/>
        <v>импл_</v>
      </c>
      <c r="H94" t="str">
        <f>VLOOKUP(B94,audio_list_stym!$A$3:$AJ$18,6,FALSE)</f>
        <v>Gac</v>
      </c>
      <c r="I94" t="s">
        <v>692</v>
      </c>
      <c r="J94" t="str">
        <f t="shared" si="28"/>
        <v>Gac_5</v>
      </c>
      <c r="L94">
        <f>VLOOKUP(J94,total_visual_stym!$A$2:$D$129,2,FALSE)</f>
        <v>2093</v>
      </c>
      <c r="M94" t="str">
        <f>VLOOKUP(J94,total_visual_stym!$A$2:$D$129,3,FALSE)</f>
        <v>pics\\Gac_5.jpg</v>
      </c>
      <c r="N94">
        <f>VLOOKUP(J94,total_visual_stym!$A$1:$D$129,4,FALSE)</f>
        <v>211</v>
      </c>
      <c r="P94">
        <f>IF(G94="экспл",0,IF(G94="импл_",VLOOKUP(J94,quest_импл!$A$1:$J$129,7,FALSE),0))</f>
        <v>253</v>
      </c>
      <c r="Q94" t="str">
        <f>IF(G94="экспл",0,IF(G94="импл_",VLOOKUP(J94,quest_импл!$A$1:$J$129,8,FALSE),0))</f>
        <v>sound\\Kolyuchiy_li.wav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2007</v>
      </c>
      <c r="AD94" t="str">
        <f t="shared" ca="1" si="32"/>
        <v>pics\\Banan_7.jpg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33"/>
        <v>pics\\Banan_7.jpg</v>
      </c>
      <c r="AI94" t="s">
        <v>104</v>
      </c>
      <c r="AO94">
        <f t="shared" ca="1" si="34"/>
        <v>0.91272293102655611</v>
      </c>
      <c r="AP94" t="str">
        <f t="shared" ca="1" si="35"/>
        <v>pics\\Banan_7.jpg</v>
      </c>
      <c r="AS94" t="str">
        <f t="shared" ca="1" si="36"/>
        <v>pics\\Banan_7.jpg</v>
      </c>
      <c r="AT94">
        <f t="shared" ca="1" si="29"/>
        <v>0.90011182105199672</v>
      </c>
      <c r="AU94" t="s">
        <v>697</v>
      </c>
      <c r="AV94" t="str">
        <f t="shared" ca="1" si="30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_Колючий_ли_</v>
      </c>
      <c r="BB94" t="str">
        <f t="shared" si="31"/>
        <v>_Колючий_ли_ФИМОН?</v>
      </c>
      <c r="BD94" cm="1">
        <f t="array" aca="1" ref="BD94" ca="1">INDEX($L$90:$L$97,(RANK(AT6,$AT$2:$AT$9)))</f>
        <v>2094</v>
      </c>
    </row>
    <row r="95" spans="1:60" hidden="1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VLOOKUP(B95,audio_list_stym!$A$3:$BP$18,38,FALSE)</f>
        <v>14</v>
      </c>
      <c r="F95" t="str">
        <f>VLOOKUP(E95,metki!$A$2:$B$9,2,FALSE)</f>
        <v>импл_новые_с_названием</v>
      </c>
      <c r="G95" t="str">
        <f t="shared" si="27"/>
        <v>импл_</v>
      </c>
      <c r="H95" t="str">
        <f>VLOOKUP(B95,audio_list_stym!$A$3:$AJ$18,6,FALSE)</f>
        <v>Gac</v>
      </c>
      <c r="I95" t="s">
        <v>693</v>
      </c>
      <c r="J95" t="str">
        <f t="shared" si="28"/>
        <v>Gac_6</v>
      </c>
      <c r="L95">
        <f>VLOOKUP(J95,total_visual_stym!$A$2:$D$129,2,FALSE)</f>
        <v>2094</v>
      </c>
      <c r="M95" t="str">
        <f>VLOOKUP(J95,total_visual_stym!$A$2:$D$129,3,FALSE)</f>
        <v>pics\\Gac_6.jpg</v>
      </c>
      <c r="N95">
        <f>VLOOKUP(J95,total_visual_stym!$A$1:$D$129,4,FALSE)</f>
        <v>211</v>
      </c>
      <c r="P95">
        <f>IF(G95="экспл",0,IF(G95="импл_",VLOOKUP(J95,quest_импл!$A$1:$J$129,7,FALSE),0))</f>
        <v>254</v>
      </c>
      <c r="Q95" t="str">
        <f>IF(G95="экспл",0,IF(G95="импл_",VLOOKUP(J95,quest_импл!$A$1:$J$129,8,FALSE),0))</f>
        <v>sound\\Oranzhrviy_li.wav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2002</v>
      </c>
      <c r="AD95" t="str">
        <f t="shared" ca="1" si="32"/>
        <v>pics\\Banan_2.jpg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33"/>
        <v>pics\\Banan_2.jpg</v>
      </c>
      <c r="AI95" t="s">
        <v>105</v>
      </c>
      <c r="AO95">
        <f t="shared" ca="1" si="34"/>
        <v>0.98645710389149943</v>
      </c>
      <c r="AP95" t="str">
        <f t="shared" ca="1" si="35"/>
        <v>pics\\Banan_2.jpg</v>
      </c>
      <c r="AS95" t="str">
        <f t="shared" ca="1" si="36"/>
        <v>pics\\Banan_2.jpg</v>
      </c>
      <c r="AT95">
        <f t="shared" ca="1" si="29"/>
        <v>0.67653673170102102</v>
      </c>
      <c r="AU95" t="s">
        <v>697</v>
      </c>
      <c r="AV95" t="str">
        <f t="shared" ca="1" si="30"/>
        <v>sound\\Noviy_plod.wav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_Оранжевый_ли_</v>
      </c>
      <c r="BB95" t="str">
        <f t="shared" si="31"/>
        <v>_Оранжевый_ли_ФИМОН?</v>
      </c>
      <c r="BD95" cm="1">
        <f t="array" aca="1" ref="BD95" ca="1">INDEX($L$90:$L$97,(RANK(AT7,$AT$2:$AT$9)))</f>
        <v>2096</v>
      </c>
    </row>
    <row r="96" spans="1:60" hidden="1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VLOOKUP(B96,audio_list_stym!$A$3:$BP$18,38,FALSE)</f>
        <v>14</v>
      </c>
      <c r="F96" t="str">
        <f>VLOOKUP(E96,metki!$A$2:$B$9,2,FALSE)</f>
        <v>импл_новые_с_названием</v>
      </c>
      <c r="G96" t="str">
        <f t="shared" si="27"/>
        <v>импл_</v>
      </c>
      <c r="H96" t="str">
        <f>VLOOKUP(B96,audio_list_stym!$A$3:$AJ$18,6,FALSE)</f>
        <v>Gac</v>
      </c>
      <c r="I96" t="s">
        <v>694</v>
      </c>
      <c r="J96" t="str">
        <f t="shared" si="28"/>
        <v>Gac_7</v>
      </c>
      <c r="L96">
        <f>VLOOKUP(J96,total_visual_stym!$A$2:$D$129,2,FALSE)</f>
        <v>2095</v>
      </c>
      <c r="M96" t="str">
        <f>VLOOKUP(J96,total_visual_stym!$A$2:$D$129,3,FALSE)</f>
        <v>pics\\Gac_7.jpg</v>
      </c>
      <c r="N96">
        <f>VLOOKUP(J96,total_visual_stym!$A$1:$D$129,4,FALSE)</f>
        <v>211</v>
      </c>
      <c r="P96">
        <f>IF(G96="экспл",0,IF(G96="импл_",VLOOKUP(J96,quest_импл!$A$1:$J$129,7,FALSE),0))</f>
        <v>255</v>
      </c>
      <c r="Q96" t="str">
        <f>IF(G96="экспл",0,IF(G96="импл_",VLOOKUP(J96,quest_импл!$A$1:$J$129,8,FALSE),0))</f>
        <v>sound\\Zernistiy_li.wav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2056</v>
      </c>
      <c r="AD96" t="str">
        <f t="shared" ca="1" si="32"/>
        <v>pics\\Redis_8.jpg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33"/>
        <v>pics\\Redis_8.jpg</v>
      </c>
      <c r="AI96" t="s">
        <v>106</v>
      </c>
      <c r="AO96">
        <f t="shared" ca="1" si="34"/>
        <v>8.9266939243989429E-2</v>
      </c>
      <c r="AP96" t="str">
        <f t="shared" ca="1" si="35"/>
        <v>pics\\Redis_8.jpg</v>
      </c>
      <c r="AS96" t="str">
        <f t="shared" ca="1" si="36"/>
        <v>pics\\Redis_8.jpg</v>
      </c>
      <c r="AT96">
        <f t="shared" ca="1" si="29"/>
        <v>0.31767096293229502</v>
      </c>
      <c r="AU96" t="s">
        <v>697</v>
      </c>
      <c r="AV96" t="str">
        <f t="shared" ca="1" si="30"/>
        <v>sound\\Redkiy_plod.wav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_Зернистый_ли_</v>
      </c>
      <c r="BB96" t="str">
        <f t="shared" si="31"/>
        <v>_Зернистый_ли_ФИМОН?</v>
      </c>
      <c r="BD96" cm="1">
        <f t="array" aca="1" ref="BD96" ca="1">INDEX($L$90:$L$97,(RANK(AT8,$AT$2:$AT$9)))</f>
        <v>2090</v>
      </c>
    </row>
    <row r="97" spans="1:60" hidden="1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VLOOKUP(B97,audio_list_stym!$A$3:$BP$18,38,FALSE)</f>
        <v>14</v>
      </c>
      <c r="F97" t="str">
        <f>VLOOKUP(E97,metki!$A$2:$B$9,2,FALSE)</f>
        <v>импл_новые_с_названием</v>
      </c>
      <c r="G97" t="str">
        <f t="shared" si="27"/>
        <v>импл_</v>
      </c>
      <c r="H97" t="str">
        <f>VLOOKUP(B97,audio_list_stym!$A$3:$AJ$18,6,FALSE)</f>
        <v>Gac</v>
      </c>
      <c r="I97" t="s">
        <v>695</v>
      </c>
      <c r="J97" t="str">
        <f t="shared" si="28"/>
        <v>Gac_8</v>
      </c>
      <c r="L97">
        <f>VLOOKUP(J97,total_visual_stym!$A$2:$D$129,2,FALSE)</f>
        <v>2096</v>
      </c>
      <c r="M97" t="str">
        <f>VLOOKUP(J97,total_visual_stym!$A$2:$D$129,3,FALSE)</f>
        <v>pics\\Gac_8.jpg</v>
      </c>
      <c r="N97">
        <f>VLOOKUP(J97,total_visual_stym!$A$1:$D$129,4,FALSE)</f>
        <v>211</v>
      </c>
      <c r="P97">
        <f>IF(G97="экспл",0,IF(G97="импл_",VLOOKUP(J97,quest_импл!$A$1:$J$129,7,FALSE),0))</f>
        <v>256</v>
      </c>
      <c r="Q97" t="str">
        <f>IF(G97="экспл",0,IF(G97="импл_",VLOOKUP(J97,quest_импл!$A$1:$J$129,8,FALSE),0))</f>
        <v>sound\\Okrugliy_li.wav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2044</v>
      </c>
      <c r="AD97" t="str">
        <f t="shared" ca="1" si="32"/>
        <v>pics\\Peper_4.jpg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33"/>
        <v>pics\\Peper_4.jpg</v>
      </c>
      <c r="AI97" t="s">
        <v>107</v>
      </c>
      <c r="AO97">
        <f t="shared" ca="1" si="34"/>
        <v>0.27460355680541837</v>
      </c>
      <c r="AP97" t="str">
        <f t="shared" ca="1" si="35"/>
        <v>pics\\Peper_4.jpg</v>
      </c>
      <c r="AS97" t="str">
        <f t="shared" ca="1" si="36"/>
        <v>pics\\Peper_4.jpg</v>
      </c>
      <c r="AT97">
        <f t="shared" ca="1" si="29"/>
        <v>0.20785939637676354</v>
      </c>
      <c r="AU97" t="s">
        <v>697</v>
      </c>
      <c r="AV97" t="str">
        <f t="shared" ca="1" si="30"/>
        <v>sound\\Redkiy_plod.wav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_Округлый_ли_</v>
      </c>
      <c r="BB97" t="str">
        <f t="shared" si="31"/>
        <v>_Округлый_ли_ФИМОН?</v>
      </c>
      <c r="BD97" cm="1">
        <f t="array" aca="1" ref="BD97" ca="1">INDEX($L$90:$L$97,(RANK(AT9,$AT$2:$AT$9)))</f>
        <v>2093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VLOOKUP(B98,audio_list_stym!$A$3:$BP$18,38,FALSE)</f>
        <v>15</v>
      </c>
      <c r="F98" t="str">
        <f>VLOOKUP(E98,metki!$A$2:$B$9,2,FALSE)</f>
        <v>экспл_новые_с_названием</v>
      </c>
      <c r="G98" t="str">
        <f t="shared" ref="G98:G129" si="37">LEFT(F98,5)</f>
        <v>экспл</v>
      </c>
      <c r="H98" t="str">
        <f>VLOOKUP(B98,audio_list_stym!$A$3:$AJ$18,6,FALSE)</f>
        <v>Noni</v>
      </c>
      <c r="I98" t="s">
        <v>688</v>
      </c>
      <c r="J98" t="str">
        <f t="shared" ref="J98:J129" si="38">H98&amp;I98</f>
        <v>Noni_1</v>
      </c>
      <c r="L98">
        <f>VLOOKUP(J98,total_visual_stym!$A$2:$D$129,2,FALSE)</f>
        <v>2113</v>
      </c>
      <c r="M98" t="str">
        <f>VLOOKUP(J98,total_visual_stym!$A$2:$D$129,3,FALSE)</f>
        <v>pics\\Noni_1.jpg</v>
      </c>
      <c r="N98">
        <f>VLOOKUP(J98,total_visual_stym!$A$1:$D$129,4,FALSE)</f>
        <v>212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129</v>
      </c>
      <c r="Z98" t="str">
        <f>IF(G98="экспл",VLOOKUP(J98,quest_экспл!$A$1:$N$129,12,FALSE),IF(G98="импл_",0,0))</f>
        <v>sound\\On_beliy_vnutri.wav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2205</v>
      </c>
      <c r="AD98" t="str">
        <f t="shared" ca="1" si="32"/>
        <v>pics\\dis46.jpg</v>
      </c>
      <c r="AE98" s="22" t="str">
        <f t="array" aca="1" ref="AE98" ca="1">IF(G98="экспл",INDEX(total_visual_stym!$C$146:$C$209,(RANK(total_visual_stym!E178,total_visual_stym!$E$146:$E$209))),0)</f>
        <v>pics\\dis46.jpg</v>
      </c>
      <c r="AF98" s="22" t="str">
        <f t="shared" ca="1" si="33"/>
        <v>pics\\Tomat_2.jpg</v>
      </c>
      <c r="AI98" t="s">
        <v>108</v>
      </c>
      <c r="AO98">
        <f t="shared" ca="1" si="34"/>
        <v>8.7109800270580684E-2</v>
      </c>
      <c r="AP98" t="str">
        <f t="shared" ca="1" si="35"/>
        <v>pics\\Tomat_2.jpg</v>
      </c>
      <c r="AS98" t="str">
        <f t="shared" ca="1" si="36"/>
        <v>pics\\Tomat_2.jpg</v>
      </c>
      <c r="AT98">
        <f t="shared" ref="AT98:AT129" ca="1" si="39">RAND()</f>
        <v>0.34467320847433824</v>
      </c>
      <c r="AU98" t="s">
        <v>697</v>
      </c>
      <c r="AV98" t="str">
        <f t="shared" ref="AV98:AV129" ca="1" si="40">INDEX($AU$2:$AU$129,(RANK(AT98,$AT$2:$AT$129)))</f>
        <v>sound\\Redkiy_plod.wav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_Он_белый_внутри?</v>
      </c>
      <c r="BA98" t="e">
        <f>VLOOKUP(Q98,audio_list_stym!$B$2:$BQ$299,68,FALSE)</f>
        <v>#N/A</v>
      </c>
      <c r="BB98" t="str">
        <f t="shared" si="31"/>
        <v>На_экране_КОДИС._Он_белый_внутри?</v>
      </c>
      <c r="BC98">
        <f>A98</f>
        <v>1213</v>
      </c>
      <c r="BD98" cm="1">
        <f t="array" aca="1" ref="BD98" ca="1">INDEX($L$98:$L$105,(RANK(AT2,$AT$2:$AT$9)))</f>
        <v>2119</v>
      </c>
      <c r="BE98" cm="1">
        <f t="array" aca="1" ref="BE98" ca="1">INDEX(BD66:BD81,(RANK(AT6,$AT$2:$AT$9)))</f>
        <v>2077</v>
      </c>
      <c r="BF98" cm="1">
        <f t="array" aca="1" ref="BF98" ca="1">INDEX(BD82:BD97,(RANK(AT6,$AT$2:$AT$9)))</f>
        <v>2088</v>
      </c>
      <c r="BG98" cm="1">
        <f t="array" aca="1" ref="BG98" ca="1">INDEX(BD106:BD129,(RANK(AT6,$AT$2:$AT$17)))</f>
        <v>2137</v>
      </c>
      <c r="BH98">
        <v>1</v>
      </c>
    </row>
    <row r="99" spans="1:60" hidden="1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VLOOKUP(B99,audio_list_stym!$A$3:$BP$18,38,FALSE)</f>
        <v>15</v>
      </c>
      <c r="F99" t="str">
        <f>VLOOKUP(E99,metki!$A$2:$B$9,2,FALSE)</f>
        <v>экспл_новые_с_названием</v>
      </c>
      <c r="G99" t="str">
        <f t="shared" si="37"/>
        <v>экспл</v>
      </c>
      <c r="H99" t="str">
        <f>VLOOKUP(B99,audio_list_stym!$A$3:$AJ$18,6,FALSE)</f>
        <v>Noni</v>
      </c>
      <c r="I99" t="s">
        <v>689</v>
      </c>
      <c r="J99" t="str">
        <f t="shared" si="38"/>
        <v>Noni_2</v>
      </c>
      <c r="L99">
        <f>VLOOKUP(J99,total_visual_stym!$A$2:$D$129,2,FALSE)</f>
        <v>2114</v>
      </c>
      <c r="M99" t="str">
        <f>VLOOKUP(J99,total_visual_stym!$A$2:$D$129,3,FALSE)</f>
        <v>pics\\Noni_2.jpg</v>
      </c>
      <c r="N99">
        <f>VLOOKUP(J99,total_visual_stym!$A$1:$D$129,4,FALSE)</f>
        <v>212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130</v>
      </c>
      <c r="Z99" t="str">
        <f>IF(G99="экспл",VLOOKUP(J99,quest_экспл!$A$1:$N$129,12,FALSE),IF(G99="импл_",0,0))</f>
        <v>sound\\Rebristiy_li_on.wav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2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ca="1" si="33"/>
        <v>pics\\Tomat_1.jpg</v>
      </c>
      <c r="AI99" t="s">
        <v>109</v>
      </c>
      <c r="AO99">
        <f t="shared" ca="1" si="34"/>
        <v>8.8157134711296048E-2</v>
      </c>
      <c r="AP99" t="str">
        <f t="shared" ca="1" si="35"/>
        <v>pics\\Tomat_1.jpg</v>
      </c>
      <c r="AS99" t="str">
        <f t="shared" ca="1" si="36"/>
        <v>pics\\Tomat_1.jpg</v>
      </c>
      <c r="AT99">
        <f t="shared" ca="1" si="39"/>
        <v>0.3934603564291872</v>
      </c>
      <c r="AU99" t="s">
        <v>697</v>
      </c>
      <c r="AV99" t="str">
        <f t="shared" ca="1" si="40"/>
        <v>sound\\Redkiy_plod.wav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_Ребристый_ли_он?</v>
      </c>
      <c r="BA99" t="e">
        <f>VLOOKUP(Q99,audio_list_stym!$B$2:$BQ$299,68,FALSE)</f>
        <v>#N/A</v>
      </c>
      <c r="BB99" t="str">
        <f t="shared" si="31"/>
        <v>Посмотрите,_вот_КОДИС._Ребристый_ли_он?</v>
      </c>
      <c r="BD99" cm="1">
        <f t="array" aca="1" ref="BD99" ca="1">INDEX($L$98:$L$105,(RANK(AT3,$AT$2:$AT$9)))</f>
        <v>2113</v>
      </c>
    </row>
    <row r="100" spans="1:60" hidden="1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VLOOKUP(B100,audio_list_stym!$A$3:$BP$18,38,FALSE)</f>
        <v>15</v>
      </c>
      <c r="F100" t="str">
        <f>VLOOKUP(E100,metki!$A$2:$B$9,2,FALSE)</f>
        <v>экспл_новые_с_названием</v>
      </c>
      <c r="G100" t="str">
        <f t="shared" si="37"/>
        <v>экспл</v>
      </c>
      <c r="H100" t="str">
        <f>VLOOKUP(B100,audio_list_stym!$A$3:$AJ$18,6,FALSE)</f>
        <v>Noni</v>
      </c>
      <c r="I100" t="s">
        <v>690</v>
      </c>
      <c r="J100" t="str">
        <f t="shared" si="38"/>
        <v>Noni_3</v>
      </c>
      <c r="L100">
        <f>VLOOKUP(J100,total_visual_stym!$A$2:$D$129,2,FALSE)</f>
        <v>2115</v>
      </c>
      <c r="M100" t="str">
        <f>VLOOKUP(J100,total_visual_stym!$A$2:$D$129,3,FALSE)</f>
        <v>pics\\Noni_3.jpg</v>
      </c>
      <c r="N100">
        <f>VLOOKUP(J100,total_visual_stym!$A$1:$D$129,4,FALSE)</f>
        <v>212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131</v>
      </c>
      <c r="Z100" t="str">
        <f>IF(G100="экспл",VLOOKUP(J100,quest_экспл!$A$1:$N$129,12,FALSE),IF(G100="импл_",0,0))</f>
        <v>sound\\Goluboy_li_on.wav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2193</v>
      </c>
      <c r="AD100" t="str">
        <f t="shared" ca="1" si="32"/>
        <v>pics\\dis2.jpg</v>
      </c>
      <c r="AE100" s="22" t="str">
        <f t="array" aca="1" ref="AE100" ca="1">IF(G100="экспл",INDEX(total_visual_stym!$C$146:$C$209,(RANK(total_visual_stym!E180,total_visual_stym!$E$146:$E$209))),0)</f>
        <v>pics\\dis2.jpg</v>
      </c>
      <c r="AF100" s="22" t="str">
        <f t="shared" ca="1" si="33"/>
        <v>pics\\Kokos_5.jpg</v>
      </c>
      <c r="AI100" t="s">
        <v>110</v>
      </c>
      <c r="AO100">
        <f t="shared" ca="1" si="34"/>
        <v>0.47644498816686665</v>
      </c>
      <c r="AP100" t="str">
        <f t="shared" ca="1" si="35"/>
        <v>pics\\Kokos_5.jpg</v>
      </c>
      <c r="AS100" t="str">
        <f t="shared" ca="1" si="36"/>
        <v>pics\\Kokos_5.jpg</v>
      </c>
      <c r="AT100">
        <f t="shared" ca="1" si="39"/>
        <v>4.5414044168346379E-2</v>
      </c>
      <c r="AU100" t="s">
        <v>697</v>
      </c>
      <c r="AV100" t="str">
        <f t="shared" ca="1" si="40"/>
        <v>sound\\Redkiy_plod.wav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_Голубой_ли_он?</v>
      </c>
      <c r="BA100" t="e">
        <f>VLOOKUP(Q100,audio_list_stym!$B$2:$BQ$299,68,FALSE)</f>
        <v>#N/A</v>
      </c>
      <c r="BB100" t="str">
        <f t="shared" si="31"/>
        <v>Вот_КОДИС._Голубой_ли_он?</v>
      </c>
      <c r="BD100" cm="1">
        <f t="array" aca="1" ref="BD100" ca="1">INDEX($L$98:$L$105,(RANK(AT4,$AT$2:$AT$9)))</f>
        <v>2115</v>
      </c>
    </row>
    <row r="101" spans="1:60" hidden="1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VLOOKUP(B101,audio_list_stym!$A$3:$BP$18,38,FALSE)</f>
        <v>15</v>
      </c>
      <c r="F101" t="str">
        <f>VLOOKUP(E101,metki!$A$2:$B$9,2,FALSE)</f>
        <v>экспл_новые_с_названием</v>
      </c>
      <c r="G101" t="str">
        <f t="shared" si="37"/>
        <v>экспл</v>
      </c>
      <c r="H101" t="str">
        <f>VLOOKUP(B101,audio_list_stym!$A$3:$AJ$18,6,FALSE)</f>
        <v>Noni</v>
      </c>
      <c r="I101" t="s">
        <v>691</v>
      </c>
      <c r="J101" t="str">
        <f t="shared" si="38"/>
        <v>Noni_4</v>
      </c>
      <c r="L101">
        <f>VLOOKUP(J101,total_visual_stym!$A$2:$D$129,2,FALSE)</f>
        <v>2116</v>
      </c>
      <c r="M101" t="str">
        <f>VLOOKUP(J101,total_visual_stym!$A$2:$D$129,3,FALSE)</f>
        <v>pics\\Noni_4.jpg</v>
      </c>
      <c r="N101">
        <f>VLOOKUP(J101,total_visual_stym!$A$1:$D$129,4,FALSE)</f>
        <v>212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132</v>
      </c>
      <c r="Z101" t="str">
        <f>IF(G101="экспл",VLOOKUP(J101,quest_экспл!$A$1:$N$129,12,FALSE),IF(G101="импл_",0,0))</f>
        <v>sound\\On_s_bugorkami.wav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2192</v>
      </c>
      <c r="AD101" t="str">
        <f t="shared" ca="1" si="32"/>
        <v>pics\\dis32.jpg</v>
      </c>
      <c r="AE101" s="22" t="str">
        <f t="array" aca="1" ref="AE101" ca="1">IF(G101="экспл",INDEX(total_visual_stym!$C$146:$C$209,(RANK(total_visual_stym!E181,total_visual_stym!$E$146:$E$209))),0)</f>
        <v>pics\\dis32.jpg</v>
      </c>
      <c r="AF101" s="22" t="str">
        <f t="shared" ca="1" si="33"/>
        <v>pics\\Limon_3.jpg</v>
      </c>
      <c r="AI101" t="s">
        <v>111</v>
      </c>
      <c r="AO101">
        <f t="shared" ca="1" si="34"/>
        <v>0.38966393077943429</v>
      </c>
      <c r="AP101" t="str">
        <f t="shared" ca="1" si="35"/>
        <v>pics\\Limon_3.jpg</v>
      </c>
      <c r="AS101" t="str">
        <f t="shared" ca="1" si="36"/>
        <v>pics\\Limon_3.jpg</v>
      </c>
      <c r="AT101">
        <f t="shared" ca="1" si="39"/>
        <v>0.60234028325907152</v>
      </c>
      <c r="AU101" t="s">
        <v>697</v>
      </c>
      <c r="AV101" t="str">
        <f t="shared" ca="1" si="40"/>
        <v>sound\\Noviy_plod.wav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_Он_с_бугорками?</v>
      </c>
      <c r="BA101" t="e">
        <f>VLOOKUP(Q101,audio_list_stym!$B$2:$BQ$299,68,FALSE)</f>
        <v>#N/A</v>
      </c>
      <c r="BB101" t="str">
        <f t="shared" si="31"/>
        <v>Это_КОДИС._Он_с_бугорками?</v>
      </c>
      <c r="BD101" cm="1">
        <f t="array" aca="1" ref="BD101" ca="1">INDEX($L$98:$L$105,(RANK(AT5,$AT$2:$AT$9)))</f>
        <v>2116</v>
      </c>
    </row>
    <row r="102" spans="1:60" hidden="1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VLOOKUP(B102,audio_list_stym!$A$3:$BP$18,38,FALSE)</f>
        <v>15</v>
      </c>
      <c r="F102" t="str">
        <f>VLOOKUP(E102,metki!$A$2:$B$9,2,FALSE)</f>
        <v>экспл_новые_с_названием</v>
      </c>
      <c r="G102" t="str">
        <f t="shared" si="37"/>
        <v>экспл</v>
      </c>
      <c r="H102" t="str">
        <f>VLOOKUP(B102,audio_list_stym!$A$3:$AJ$18,6,FALSE)</f>
        <v>Noni</v>
      </c>
      <c r="I102" t="s">
        <v>692</v>
      </c>
      <c r="J102" t="str">
        <f t="shared" si="38"/>
        <v>Noni_5</v>
      </c>
      <c r="L102">
        <f>VLOOKUP(J102,total_visual_stym!$A$2:$D$129,2,FALSE)</f>
        <v>2117</v>
      </c>
      <c r="M102" t="str">
        <f>VLOOKUP(J102,total_visual_stym!$A$2:$D$129,3,FALSE)</f>
        <v>pics\\Noni_5.jpg</v>
      </c>
      <c r="N102">
        <f>VLOOKUP(J102,total_visual_stym!$A$1:$D$129,4,FALSE)</f>
        <v>212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133</v>
      </c>
      <c r="Z102" t="str">
        <f>IF(G102="экспл",VLOOKUP(J102,quest_экспл!$A$1:$N$129,12,FALSE),IF(G102="импл_",0,0))</f>
        <v>sound\\Ovalniy_li_on.wav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2223</v>
      </c>
      <c r="AD102" t="str">
        <f t="shared" ca="1" si="32"/>
        <v>pics\\dis15.jpg</v>
      </c>
      <c r="AE102" s="22" t="str">
        <f t="array" aca="1" ref="AE102" ca="1">IF(G102="экспл",INDEX(total_visual_stym!$C$146:$C$209,(RANK(total_visual_stym!E182,total_visual_stym!$E$146:$E$209))),0)</f>
        <v>pics\\dis15.jpg</v>
      </c>
      <c r="AF102" s="22" t="str">
        <f t="shared" ca="1" si="33"/>
        <v>pics\\Finik_5.jpg</v>
      </c>
      <c r="AI102" t="s">
        <v>112</v>
      </c>
      <c r="AO102">
        <f t="shared" ca="1" si="34"/>
        <v>0.74322634315555769</v>
      </c>
      <c r="AP102" t="str">
        <f t="shared" ca="1" si="35"/>
        <v>pics\\Finik_5.jpg</v>
      </c>
      <c r="AS102" t="str">
        <f t="shared" ca="1" si="36"/>
        <v>pics\\Finik_5.jpg</v>
      </c>
      <c r="AT102">
        <f t="shared" ca="1" si="39"/>
        <v>0.87363248090654577</v>
      </c>
      <c r="AU102" t="s">
        <v>697</v>
      </c>
      <c r="AV102" t="str">
        <f t="shared" ca="1" si="40"/>
        <v>sound\\Noviy_plod.wav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_Овальный_ли_он?</v>
      </c>
      <c r="BA102" t="e">
        <f>VLOOKUP(Q102,audio_list_stym!$B$2:$BQ$299,68,FALSE)</f>
        <v>#N/A</v>
      </c>
      <c r="BB102" t="str">
        <f t="shared" si="31"/>
        <v>На_картинке_КОДИС._Овальный_ли_он?</v>
      </c>
      <c r="BD102" cm="1">
        <f t="array" aca="1" ref="BD102" ca="1">INDEX($L$98:$L$105,(RANK(AT6,$AT$2:$AT$9)))</f>
        <v>2118</v>
      </c>
    </row>
    <row r="103" spans="1:60" hidden="1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VLOOKUP(B103,audio_list_stym!$A$3:$BP$18,38,FALSE)</f>
        <v>15</v>
      </c>
      <c r="F103" t="str">
        <f>VLOOKUP(E103,metki!$A$2:$B$9,2,FALSE)</f>
        <v>экспл_новые_с_названием</v>
      </c>
      <c r="G103" t="str">
        <f t="shared" si="37"/>
        <v>экспл</v>
      </c>
      <c r="H103" t="str">
        <f>VLOOKUP(B103,audio_list_stym!$A$3:$AJ$18,6,FALSE)</f>
        <v>Noni</v>
      </c>
      <c r="I103" t="s">
        <v>693</v>
      </c>
      <c r="J103" t="str">
        <f t="shared" si="38"/>
        <v>Noni_6</v>
      </c>
      <c r="L103">
        <f>VLOOKUP(J103,total_visual_stym!$A$2:$D$129,2,FALSE)</f>
        <v>2118</v>
      </c>
      <c r="M103" t="str">
        <f>VLOOKUP(J103,total_visual_stym!$A$2:$D$129,3,FALSE)</f>
        <v>pics\\Noni_6.jpg</v>
      </c>
      <c r="N103">
        <f>VLOOKUP(J103,total_visual_stym!$A$1:$D$129,4,FALSE)</f>
        <v>212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134</v>
      </c>
      <c r="Z103" t="str">
        <f>IF(G103="экспл",VLOOKUP(J103,quest_экспл!$A$1:$N$129,12,FALSE),IF(G103="импл_",0,0))</f>
        <v>sound\\Zhidkiy_li_on.wav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2207</v>
      </c>
      <c r="AD103" t="str">
        <f t="shared" ca="1" si="32"/>
        <v>pics\\dis44.jpg</v>
      </c>
      <c r="AE103" s="22" t="str">
        <f t="array" aca="1" ref="AE103" ca="1">IF(G103="экспл",INDEX(total_visual_stym!$C$146:$C$209,(RANK(total_visual_stym!E183,total_visual_stym!$E$146:$E$209))),0)</f>
        <v>pics\\dis44.jpg</v>
      </c>
      <c r="AF103" s="22" t="str">
        <f t="shared" ca="1" si="33"/>
        <v>pics\\Goroh_4.jpg</v>
      </c>
      <c r="AI103" t="s">
        <v>113</v>
      </c>
      <c r="AO103">
        <f t="shared" ca="1" si="34"/>
        <v>0.69116944238313527</v>
      </c>
      <c r="AP103" t="str">
        <f t="shared" ca="1" si="35"/>
        <v>pics\\Goroh_4.jpg</v>
      </c>
      <c r="AS103" t="str">
        <f t="shared" ca="1" si="36"/>
        <v>pics\\Goroh_4.jpg</v>
      </c>
      <c r="AT103">
        <f t="shared" ca="1" si="39"/>
        <v>0.45480343563790848</v>
      </c>
      <c r="AU103" t="s">
        <v>697</v>
      </c>
      <c r="AV103" t="str">
        <f t="shared" ca="1" si="40"/>
        <v>sound\\Noviy_plod.wav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_Жидкий_ли_он?</v>
      </c>
      <c r="BA103" t="e">
        <f>VLOOKUP(Q103,audio_list_stym!$B$2:$BQ$299,68,FALSE)</f>
        <v>#N/A</v>
      </c>
      <c r="BB103" t="str">
        <f t="shared" si="31"/>
        <v>На_мониторе_КОДИС._Жидкий_ли_он?</v>
      </c>
      <c r="BD103" cm="1">
        <f t="array" aca="1" ref="BD103" ca="1">INDEX($L$98:$L$105,(RANK(AT7,$AT$2:$AT$9)))</f>
        <v>2120</v>
      </c>
    </row>
    <row r="104" spans="1:60" hidden="1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VLOOKUP(B104,audio_list_stym!$A$3:$BP$18,38,FALSE)</f>
        <v>15</v>
      </c>
      <c r="F104" t="str">
        <f>VLOOKUP(E104,metki!$A$2:$B$9,2,FALSE)</f>
        <v>экспл_новые_с_названием</v>
      </c>
      <c r="G104" t="str">
        <f t="shared" si="37"/>
        <v>экспл</v>
      </c>
      <c r="H104" t="str">
        <f>VLOOKUP(B104,audio_list_stym!$A$3:$AJ$18,6,FALSE)</f>
        <v>Noni</v>
      </c>
      <c r="I104" t="s">
        <v>694</v>
      </c>
      <c r="J104" t="str">
        <f t="shared" si="38"/>
        <v>Noni_7</v>
      </c>
      <c r="L104">
        <f>VLOOKUP(J104,total_visual_stym!$A$2:$D$129,2,FALSE)</f>
        <v>2119</v>
      </c>
      <c r="M104" t="str">
        <f>VLOOKUP(J104,total_visual_stym!$A$2:$D$129,3,FALSE)</f>
        <v>pics\\Noni_7.jpg</v>
      </c>
      <c r="N104">
        <f>VLOOKUP(J104,total_visual_stym!$A$1:$D$129,4,FALSE)</f>
        <v>212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135</v>
      </c>
      <c r="Z104" t="str">
        <f>IF(G104="экспл",VLOOKUP(J104,quest_экспл!$A$1:$N$129,12,FALSE),IF(G104="импл_",0,0))</f>
        <v>sound\\On_lohmatiy.wav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2185</v>
      </c>
      <c r="AD104" t="str">
        <f t="shared" ca="1" si="32"/>
        <v>pics\\dis31.jpg</v>
      </c>
      <c r="AE104" s="22" t="str">
        <f t="array" aca="1" ref="AE104" ca="1">IF(G104="экспл",INDEX(total_visual_stym!$C$146:$C$209,(RANK(total_visual_stym!E184,total_visual_stym!$E$146:$E$209))),0)</f>
        <v>pics\\dis31.jpg</v>
      </c>
      <c r="AF104" s="22" t="str">
        <f t="shared" ca="1" si="33"/>
        <v>pics\\Limon_4.jpg</v>
      </c>
      <c r="AI104" t="s">
        <v>114</v>
      </c>
      <c r="AO104">
        <f t="shared" ca="1" si="34"/>
        <v>0.38207284277389597</v>
      </c>
      <c r="AP104" t="str">
        <f t="shared" ca="1" si="35"/>
        <v>pics\\Limon_4.jpg</v>
      </c>
      <c r="AS104" t="str">
        <f t="shared" ca="1" si="36"/>
        <v>pics\\Limon_4.jpg</v>
      </c>
      <c r="AT104">
        <f t="shared" ca="1" si="39"/>
        <v>0.28249022469896357</v>
      </c>
      <c r="AU104" t="s">
        <v>697</v>
      </c>
      <c r="AV104" t="str">
        <f t="shared" ca="1" si="40"/>
        <v>sound\\Redkiy_plod.wav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_Он_лохматый?</v>
      </c>
      <c r="BA104" t="e">
        <f>VLOOKUP(Q104,audio_list_stym!$B$2:$BQ$299,68,FALSE)</f>
        <v>#N/A</v>
      </c>
      <c r="BB104" t="str">
        <f t="shared" si="31"/>
        <v>Перед_Вами_КОДИС._Он_лохматый?</v>
      </c>
      <c r="BD104" cm="1">
        <f t="array" aca="1" ref="BD104" ca="1">INDEX($L$98:$L$105,(RANK(AT8,$AT$2:$AT$9)))</f>
        <v>2114</v>
      </c>
    </row>
    <row r="105" spans="1:60" hidden="1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VLOOKUP(B105,audio_list_stym!$A$3:$BP$18,38,FALSE)</f>
        <v>15</v>
      </c>
      <c r="F105" t="str">
        <f>VLOOKUP(E105,metki!$A$2:$B$9,2,FALSE)</f>
        <v>экспл_новые_с_названием</v>
      </c>
      <c r="G105" t="str">
        <f t="shared" si="37"/>
        <v>экспл</v>
      </c>
      <c r="H105" t="str">
        <f>VLOOKUP(B105,audio_list_stym!$A$3:$AJ$18,6,FALSE)</f>
        <v>Noni</v>
      </c>
      <c r="I105" t="s">
        <v>695</v>
      </c>
      <c r="J105" t="str">
        <f t="shared" si="38"/>
        <v>Noni_8</v>
      </c>
      <c r="L105">
        <f>VLOOKUP(J105,total_visual_stym!$A$2:$D$129,2,FALSE)</f>
        <v>2120</v>
      </c>
      <c r="M105" t="str">
        <f>VLOOKUP(J105,total_visual_stym!$A$2:$D$129,3,FALSE)</f>
        <v>pics\\Noni_8.jpg</v>
      </c>
      <c r="N105">
        <f>VLOOKUP(J105,total_visual_stym!$A$1:$D$129,4,FALSE)</f>
        <v>212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136</v>
      </c>
      <c r="Z105" t="str">
        <f>IF(G105="экспл",VLOOKUP(J105,quest_экспл!$A$1:$N$129,12,FALSE),IF(G105="импл_",0,0))</f>
        <v>sound\\On_zolotistiy.wav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2199</v>
      </c>
      <c r="AD105" t="str">
        <f t="shared" ca="1" si="32"/>
        <v>pics\\dis56.jpg</v>
      </c>
      <c r="AE105" s="22" t="str">
        <f t="array" aca="1" ref="AE105" ca="1">IF(G105="экспл",INDEX(total_visual_stym!$C$146:$C$209,(RANK(total_visual_stym!E185,total_visual_stym!$E$146:$E$209))),0)</f>
        <v>pics\\dis56.jpg</v>
      </c>
      <c r="AF105" s="22" t="str">
        <f t="shared" ca="1" si="33"/>
        <v>pics\\Banan_1.jpg</v>
      </c>
      <c r="AI105" t="s">
        <v>115</v>
      </c>
      <c r="AO105">
        <f t="shared" ca="1" si="34"/>
        <v>0.98890458080823396</v>
      </c>
      <c r="AP105" t="str">
        <f t="shared" ca="1" si="35"/>
        <v>pics\\Banan_1.jpg</v>
      </c>
      <c r="AS105" t="str">
        <f t="shared" ca="1" si="36"/>
        <v>pics\\Banan_1.jpg</v>
      </c>
      <c r="AT105">
        <f t="shared" ca="1" si="39"/>
        <v>0.59797709697426937</v>
      </c>
      <c r="AU105" t="s">
        <v>697</v>
      </c>
      <c r="AV105" t="str">
        <f t="shared" ca="1" si="40"/>
        <v>sound\\Noviy_plod.wav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_Он_золотистый?</v>
      </c>
      <c r="BA105" t="e">
        <f>VLOOKUP(Q105,audio_list_stym!$B$2:$BQ$299,68,FALSE)</f>
        <v>#N/A</v>
      </c>
      <c r="BB105" t="str">
        <f t="shared" si="31"/>
        <v>Вы_видите_КОДИС._Он_золотистый?</v>
      </c>
      <c r="BD105" cm="1">
        <f t="array" aca="1" ref="BD105" ca="1">INDEX($L$98:$L$105,(RANK(AT9,$AT$2:$AT$9)))</f>
        <v>2117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VLOOKUP(B106,audio_list_stym!$A$3:$BP$18,38,FALSE)</f>
        <v>16</v>
      </c>
      <c r="F106" t="str">
        <f>VLOOKUP(E106,metki!$A$2:$B$9,2,FALSE)</f>
        <v>импл_новые_без_названия</v>
      </c>
      <c r="G106" t="str">
        <f t="shared" si="37"/>
        <v>импл_</v>
      </c>
      <c r="H106" t="str">
        <f>VLOOKUP(B106,audio_list_stym!$A$3:$AJ$18,6,FALSE)</f>
        <v>Sapota</v>
      </c>
      <c r="I106" t="s">
        <v>688</v>
      </c>
      <c r="J106" t="str">
        <f t="shared" si="38"/>
        <v>Sapota_1</v>
      </c>
      <c r="L106">
        <f>VLOOKUP(J106,total_visual_stym!$A$2:$D$129,2,FALSE)</f>
        <v>2129</v>
      </c>
      <c r="M106" t="str">
        <f>VLOOKUP(J106,total_visual_stym!$A$2:$D$129,3,FALSE)</f>
        <v>pics\\Sapota_1.jpg</v>
      </c>
      <c r="N106">
        <f>VLOOKUP(J106,total_visual_stym!$A$1:$D$129,4,FALSE)</f>
        <v>213</v>
      </c>
      <c r="P106">
        <f>IF(G106="экспл",0,IF(G106="импл_",VLOOKUP(J106,quest_импл!$A$1:$J$129,7,FALSE),0))</f>
        <v>265</v>
      </c>
      <c r="Q106" t="str">
        <f>IF(G106="экспл",0,IF(G106="импл_",VLOOKUP(J106,quest_импл!$A$1:$J$129,8,FALSE),0))</f>
        <v>sound\\Sharoobrazniy_li.wav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2051</v>
      </c>
      <c r="AD106" t="str">
        <f t="shared" ca="1" si="32"/>
        <v>pics\\Redis_3.jpg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33"/>
        <v>pics\\Redis_3.jpg</v>
      </c>
      <c r="AI106" t="s">
        <v>116</v>
      </c>
      <c r="AO106">
        <f t="shared" ca="1" si="34"/>
        <v>0.16707220052068905</v>
      </c>
      <c r="AP106" t="str">
        <f t="shared" ca="1" si="35"/>
        <v>pics\\Redis_3.jpg</v>
      </c>
      <c r="AS106" t="str">
        <f t="shared" ca="1" si="36"/>
        <v>pics\\Redis_3.jpg</v>
      </c>
      <c r="AT106">
        <f t="shared" ca="1" si="39"/>
        <v>0.24651804772744101</v>
      </c>
      <c r="AU106" t="s">
        <v>697</v>
      </c>
      <c r="AV106" t="str">
        <f t="shared" ca="1" si="40"/>
        <v>sound\\Redkiy_plod.wav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_Шарообразный_ли_</v>
      </c>
      <c r="BB106" t="str">
        <f t="shared" si="31"/>
        <v>_Шарообразный_ли_XXXXX?</v>
      </c>
      <c r="BC106">
        <f>A106</f>
        <v>1214</v>
      </c>
      <c r="BD106" cm="1">
        <f t="array" aca="1" ref="BD106" ca="1">INDEX($L$106:$L$113,(RANK(AT2,$AT$2:$AT$9)))</f>
        <v>2135</v>
      </c>
      <c r="BE106" cm="1">
        <f t="array" aca="1" ref="BE106" ca="1">INDEX(BD66:BD81,(RANK(AT7,$AT$2:$AT$17)))</f>
        <v>2077</v>
      </c>
      <c r="BF106" cm="1">
        <f t="array" aca="1" ref="BF106" ca="1">INDEX(BD90:BD105,(RANK(AT7,$AT$2:$AT$17)))</f>
        <v>2117</v>
      </c>
      <c r="BG106" cm="1">
        <f t="array" aca="1" ref="BG106" ca="1">INDEX(BD114:BD129,(RANK(AT7,$AT$2:$AT$9)))</f>
        <v>2141</v>
      </c>
      <c r="BH106">
        <v>1</v>
      </c>
    </row>
    <row r="107" spans="1:60" hidden="1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VLOOKUP(B107,audio_list_stym!$A$3:$BP$18,38,FALSE)</f>
        <v>16</v>
      </c>
      <c r="F107" t="str">
        <f>VLOOKUP(E107,metki!$A$2:$B$9,2,FALSE)</f>
        <v>импл_новые_без_названия</v>
      </c>
      <c r="G107" t="str">
        <f t="shared" si="37"/>
        <v>импл_</v>
      </c>
      <c r="H107" t="str">
        <f>VLOOKUP(B107,audio_list_stym!$A$3:$AJ$18,6,FALSE)</f>
        <v>Sapota</v>
      </c>
      <c r="I107" t="s">
        <v>689</v>
      </c>
      <c r="J107" t="str">
        <f t="shared" si="38"/>
        <v>Sapota_2</v>
      </c>
      <c r="L107">
        <f>VLOOKUP(J107,total_visual_stym!$A$2:$D$129,2,FALSE)</f>
        <v>2130</v>
      </c>
      <c r="M107" t="str">
        <f>VLOOKUP(J107,total_visual_stym!$A$2:$D$129,3,FALSE)</f>
        <v>pics\\Sapota_2.jpg</v>
      </c>
      <c r="N107">
        <f>VLOOKUP(J107,total_visual_stym!$A$1:$D$129,4,FALSE)</f>
        <v>213</v>
      </c>
      <c r="P107">
        <f>IF(G107="экспл",0,IF(G107="импл_",VLOOKUP(J107,quest_импл!$A$1:$J$129,7,FALSE),0))</f>
        <v>266</v>
      </c>
      <c r="Q107" t="str">
        <f>IF(G107="экспл",0,IF(G107="импл_",VLOOKUP(J107,quest_импл!$A$1:$J$129,8,FALSE),0))</f>
        <v>sound\\Nadrezan_li.wav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2039</v>
      </c>
      <c r="AD107" t="str">
        <f t="shared" ca="1" si="32"/>
        <v>pics\\Limon_7.jpg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33"/>
        <v>pics\\Limon_7.jpg</v>
      </c>
      <c r="AI107" t="s">
        <v>117</v>
      </c>
      <c r="AO107">
        <f t="shared" ca="1" si="34"/>
        <v>0.31352485129456698</v>
      </c>
      <c r="AP107" t="str">
        <f t="shared" ca="1" si="35"/>
        <v>pics\\Limon_7.jpg</v>
      </c>
      <c r="AS107" t="str">
        <f t="shared" ca="1" si="36"/>
        <v>pics\\Limon_7.jpg</v>
      </c>
      <c r="AT107">
        <f t="shared" ca="1" si="39"/>
        <v>0.81265011016387567</v>
      </c>
      <c r="AU107" t="s">
        <v>697</v>
      </c>
      <c r="AV107" t="str">
        <f t="shared" ca="1" si="40"/>
        <v>sound\\Noviy_plod.wav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_Надрезан_ли_</v>
      </c>
      <c r="BB107" t="str">
        <f t="shared" si="31"/>
        <v>_Надрезан_ли_XXXXX?</v>
      </c>
      <c r="BD107" cm="1">
        <f t="array" aca="1" ref="BD107" ca="1">INDEX($L$106:$L$113,(RANK(AT3,$AT$2:$AT$9)))</f>
        <v>2129</v>
      </c>
    </row>
    <row r="108" spans="1:60" hidden="1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VLOOKUP(B108,audio_list_stym!$A$3:$BP$18,38,FALSE)</f>
        <v>16</v>
      </c>
      <c r="F108" t="str">
        <f>VLOOKUP(E108,metki!$A$2:$B$9,2,FALSE)</f>
        <v>импл_новые_без_названия</v>
      </c>
      <c r="G108" t="str">
        <f t="shared" si="37"/>
        <v>импл_</v>
      </c>
      <c r="H108" t="str">
        <f>VLOOKUP(B108,audio_list_stym!$A$3:$AJ$18,6,FALSE)</f>
        <v>Sapota</v>
      </c>
      <c r="I108" t="s">
        <v>690</v>
      </c>
      <c r="J108" t="str">
        <f t="shared" si="38"/>
        <v>Sapota_3</v>
      </c>
      <c r="L108">
        <f>VLOOKUP(J108,total_visual_stym!$A$2:$D$129,2,FALSE)</f>
        <v>2131</v>
      </c>
      <c r="M108" t="str">
        <f>VLOOKUP(J108,total_visual_stym!$A$2:$D$129,3,FALSE)</f>
        <v>pics\\Sapota_3.jpg</v>
      </c>
      <c r="N108">
        <f>VLOOKUP(J108,total_visual_stym!$A$1:$D$129,4,FALSE)</f>
        <v>213</v>
      </c>
      <c r="P108">
        <f>IF(G108="экспл",0,IF(G108="импл_",VLOOKUP(J108,quest_импл!$A$1:$J$129,7,FALSE),0))</f>
        <v>267</v>
      </c>
      <c r="Q108" t="str">
        <f>IF(G108="экспл",0,IF(G108="импл_",VLOOKUP(J108,quest_импл!$A$1:$J$129,8,FALSE),0))</f>
        <v>sound\\Perekruchen_li.wav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2011</v>
      </c>
      <c r="AD108" t="str">
        <f t="shared" ca="1" si="32"/>
        <v>pics\\Finik_3.jpg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33"/>
        <v>pics\\Finik_3.jpg</v>
      </c>
      <c r="AI108" t="s">
        <v>118</v>
      </c>
      <c r="AO108">
        <f t="shared" ca="1" si="34"/>
        <v>0.79030004288067213</v>
      </c>
      <c r="AP108" t="str">
        <f t="shared" ca="1" si="35"/>
        <v>pics\\Finik_3.jpg</v>
      </c>
      <c r="AS108" t="str">
        <f t="shared" ca="1" si="36"/>
        <v>pics\\Finik_3.jpg</v>
      </c>
      <c r="AT108">
        <f t="shared" ca="1" si="39"/>
        <v>0.49519079998763471</v>
      </c>
      <c r="AU108" t="s">
        <v>697</v>
      </c>
      <c r="AV108" t="str">
        <f t="shared" ca="1" si="40"/>
        <v>sound\\Noviy_plod.wav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_Перекручен_ли_</v>
      </c>
      <c r="BB108" t="str">
        <f t="shared" si="31"/>
        <v>_Перекручен_ли_XXXXX?</v>
      </c>
      <c r="BD108" cm="1">
        <f t="array" aca="1" ref="BD108" ca="1">INDEX($L$106:$L$113,(RANK(AT4,$AT$2:$AT$9)))</f>
        <v>2131</v>
      </c>
    </row>
    <row r="109" spans="1:60" hidden="1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VLOOKUP(B109,audio_list_stym!$A$3:$BP$18,38,FALSE)</f>
        <v>16</v>
      </c>
      <c r="F109" t="str">
        <f>VLOOKUP(E109,metki!$A$2:$B$9,2,FALSE)</f>
        <v>импл_новые_без_названия</v>
      </c>
      <c r="G109" t="str">
        <f t="shared" si="37"/>
        <v>импл_</v>
      </c>
      <c r="H109" t="str">
        <f>VLOOKUP(B109,audio_list_stym!$A$3:$AJ$18,6,FALSE)</f>
        <v>Sapota</v>
      </c>
      <c r="I109" t="s">
        <v>691</v>
      </c>
      <c r="J109" t="str">
        <f t="shared" si="38"/>
        <v>Sapota_4</v>
      </c>
      <c r="L109">
        <f>VLOOKUP(J109,total_visual_stym!$A$2:$D$129,2,FALSE)</f>
        <v>2132</v>
      </c>
      <c r="M109" t="str">
        <f>VLOOKUP(J109,total_visual_stym!$A$2:$D$129,3,FALSE)</f>
        <v>pics\\Sapota_4.jpg</v>
      </c>
      <c r="N109">
        <f>VLOOKUP(J109,total_visual_stym!$A$1:$D$129,4,FALSE)</f>
        <v>213</v>
      </c>
      <c r="P109">
        <f>IF(G109="экспл",0,IF(G109="импл_",VLOOKUP(J109,quest_импл!$A$1:$J$129,7,FALSE),0))</f>
        <v>268</v>
      </c>
      <c r="Q109" t="str">
        <f>IF(G109="экспл",0,IF(G109="импл_",VLOOKUP(J109,quest_импл!$A$1:$J$129,8,FALSE),0))</f>
        <v>sound\\Sorvan_li.wav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2053</v>
      </c>
      <c r="AD109" t="str">
        <f t="shared" ca="1" si="32"/>
        <v>pics\\Redis_5.jpg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33"/>
        <v>pics\\Redis_5.jpg</v>
      </c>
      <c r="AI109" t="s">
        <v>119</v>
      </c>
      <c r="AO109">
        <f t="shared" ca="1" si="34"/>
        <v>0.13957674088074457</v>
      </c>
      <c r="AP109" t="str">
        <f t="shared" ca="1" si="35"/>
        <v>pics\\Redis_5.jpg</v>
      </c>
      <c r="AS109" t="str">
        <f t="shared" ca="1" si="36"/>
        <v>pics\\Redis_5.jpg</v>
      </c>
      <c r="AT109">
        <f t="shared" ca="1" si="39"/>
        <v>0.86766496151119576</v>
      </c>
      <c r="AU109" t="s">
        <v>697</v>
      </c>
      <c r="AV109" t="str">
        <f t="shared" ca="1" si="40"/>
        <v>sound\\Noviy_plod.wav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_Сорван_ли_</v>
      </c>
      <c r="BB109" t="str">
        <f t="shared" si="31"/>
        <v>_Сорван_ли_XXXXX?</v>
      </c>
      <c r="BD109" cm="1">
        <f t="array" aca="1" ref="BD109" ca="1">INDEX($L$106:$L$113,(RANK(AT5,$AT$2:$AT$9)))</f>
        <v>2132</v>
      </c>
    </row>
    <row r="110" spans="1:60" hidden="1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VLOOKUP(B110,audio_list_stym!$A$3:$BP$18,38,FALSE)</f>
        <v>16</v>
      </c>
      <c r="F110" t="str">
        <f>VLOOKUP(E110,metki!$A$2:$B$9,2,FALSE)</f>
        <v>импл_новые_без_названия</v>
      </c>
      <c r="G110" t="str">
        <f t="shared" si="37"/>
        <v>импл_</v>
      </c>
      <c r="H110" t="str">
        <f>VLOOKUP(B110,audio_list_stym!$A$3:$AJ$18,6,FALSE)</f>
        <v>Sapota</v>
      </c>
      <c r="I110" t="s">
        <v>692</v>
      </c>
      <c r="J110" t="str">
        <f t="shared" si="38"/>
        <v>Sapota_5</v>
      </c>
      <c r="L110">
        <f>VLOOKUP(J110,total_visual_stym!$A$2:$D$129,2,FALSE)</f>
        <v>2133</v>
      </c>
      <c r="M110" t="str">
        <f>VLOOKUP(J110,total_visual_stym!$A$2:$D$129,3,FALSE)</f>
        <v>pics\\Sapota_5.jpg</v>
      </c>
      <c r="N110">
        <f>VLOOKUP(J110,total_visual_stym!$A$1:$D$129,4,FALSE)</f>
        <v>213</v>
      </c>
      <c r="P110">
        <f>IF(G110="экспл",0,IF(G110="импл_",VLOOKUP(J110,quest_импл!$A$1:$J$129,7,FALSE),0))</f>
        <v>269</v>
      </c>
      <c r="Q110" t="str">
        <f>IF(G110="экспл",0,IF(G110="импл_",VLOOKUP(J110,quest_импл!$A$1:$J$129,8,FALSE),0))</f>
        <v>sound\\Spresovan_li.wav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2054</v>
      </c>
      <c r="AD110" t="str">
        <f t="shared" ca="1" si="32"/>
        <v>pics\\Redis_6.jpg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33"/>
        <v>pics\\Redis_6.jpg</v>
      </c>
      <c r="AI110" t="s">
        <v>120</v>
      </c>
      <c r="AO110">
        <f t="shared" ca="1" si="34"/>
        <v>0.12856777515633711</v>
      </c>
      <c r="AP110" t="str">
        <f t="shared" ca="1" si="35"/>
        <v>pics\\Redis_6.jpg</v>
      </c>
      <c r="AS110" t="str">
        <f t="shared" ca="1" si="36"/>
        <v>pics\\Redis_6.jpg</v>
      </c>
      <c r="AT110">
        <f t="shared" ca="1" si="39"/>
        <v>0.30503357696357303</v>
      </c>
      <c r="AU110" t="s">
        <v>697</v>
      </c>
      <c r="AV110" t="str">
        <f t="shared" ca="1" si="40"/>
        <v>sound\\Redkiy_plod.wav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_Спрессован_ли_</v>
      </c>
      <c r="BB110" t="str">
        <f t="shared" si="31"/>
        <v>_Спрессован_ли_XXXXX?</v>
      </c>
      <c r="BD110" cm="1">
        <f t="array" aca="1" ref="BD110" ca="1">INDEX($L$106:$L$113,(RANK(AT6,$AT$2:$AT$9)))</f>
        <v>2134</v>
      </c>
    </row>
    <row r="111" spans="1:60" hidden="1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VLOOKUP(B111,audio_list_stym!$A$3:$BP$18,38,FALSE)</f>
        <v>16</v>
      </c>
      <c r="F111" t="str">
        <f>VLOOKUP(E111,metki!$A$2:$B$9,2,FALSE)</f>
        <v>импл_новые_без_названия</v>
      </c>
      <c r="G111" t="str">
        <f t="shared" si="37"/>
        <v>импл_</v>
      </c>
      <c r="H111" t="str">
        <f>VLOOKUP(B111,audio_list_stym!$A$3:$AJ$18,6,FALSE)</f>
        <v>Sapota</v>
      </c>
      <c r="I111" t="s">
        <v>693</v>
      </c>
      <c r="J111" t="str">
        <f t="shared" si="38"/>
        <v>Sapota_6</v>
      </c>
      <c r="L111">
        <f>VLOOKUP(J111,total_visual_stym!$A$2:$D$129,2,FALSE)</f>
        <v>2134</v>
      </c>
      <c r="M111" t="str">
        <f>VLOOKUP(J111,total_visual_stym!$A$2:$D$129,3,FALSE)</f>
        <v>pics\\Sapota_6.jpg</v>
      </c>
      <c r="N111">
        <f>VLOOKUP(J111,total_visual_stym!$A$1:$D$129,4,FALSE)</f>
        <v>213</v>
      </c>
      <c r="P111">
        <f>IF(G111="экспл",0,IF(G111="импл_",VLOOKUP(J111,quest_импл!$A$1:$J$129,7,FALSE),0))</f>
        <v>270</v>
      </c>
      <c r="Q111" t="str">
        <f>IF(G111="экспл",0,IF(G111="импл_",VLOOKUP(J111,quest_импл!$A$1:$J$129,8,FALSE),0))</f>
        <v>sound\\Zheltiy_li.wav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2015</v>
      </c>
      <c r="AD111" t="str">
        <f t="shared" ca="1" si="32"/>
        <v>pics\\Finik_7.jpg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33"/>
        <v>pics\\Finik_7.jpg</v>
      </c>
      <c r="AI111" t="s">
        <v>121</v>
      </c>
      <c r="AO111">
        <f t="shared" ca="1" si="34"/>
        <v>0.72728900181620726</v>
      </c>
      <c r="AP111" t="str">
        <f t="shared" ca="1" si="35"/>
        <v>pics\\Finik_7.jpg</v>
      </c>
      <c r="AS111" t="str">
        <f t="shared" ca="1" si="36"/>
        <v>pics\\Finik_7.jpg</v>
      </c>
      <c r="AT111">
        <f t="shared" ca="1" si="39"/>
        <v>0.32828841007593201</v>
      </c>
      <c r="AU111" t="s">
        <v>697</v>
      </c>
      <c r="AV111" t="str">
        <f t="shared" ca="1" si="40"/>
        <v>sound\\Redkiy_plod.wav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_Желтый_ли_</v>
      </c>
      <c r="BB111" t="str">
        <f t="shared" si="31"/>
        <v>_Желтый_ли_XXXXX?</v>
      </c>
      <c r="BD111" cm="1">
        <f t="array" aca="1" ref="BD111" ca="1">INDEX($L$106:$L$113,(RANK(AT7,$AT$2:$AT$9)))</f>
        <v>2136</v>
      </c>
    </row>
    <row r="112" spans="1:60" hidden="1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VLOOKUP(B112,audio_list_stym!$A$3:$BP$18,38,FALSE)</f>
        <v>16</v>
      </c>
      <c r="F112" t="str">
        <f>VLOOKUP(E112,metki!$A$2:$B$9,2,FALSE)</f>
        <v>импл_новые_без_названия</v>
      </c>
      <c r="G112" t="str">
        <f t="shared" si="37"/>
        <v>импл_</v>
      </c>
      <c r="H112" t="str">
        <f>VLOOKUP(B112,audio_list_stym!$A$3:$AJ$18,6,FALSE)</f>
        <v>Sapota</v>
      </c>
      <c r="I112" t="s">
        <v>694</v>
      </c>
      <c r="J112" t="str">
        <f t="shared" si="38"/>
        <v>Sapota_7</v>
      </c>
      <c r="L112">
        <f>VLOOKUP(J112,total_visual_stym!$A$2:$D$129,2,FALSE)</f>
        <v>2135</v>
      </c>
      <c r="M112" t="str">
        <f>VLOOKUP(J112,total_visual_stym!$A$2:$D$129,3,FALSE)</f>
        <v>pics\\Sapota_7.jpg</v>
      </c>
      <c r="N112">
        <f>VLOOKUP(J112,total_visual_stym!$A$1:$D$129,4,FALSE)</f>
        <v>213</v>
      </c>
      <c r="P112">
        <f>IF(G112="экспл",0,IF(G112="импл_",VLOOKUP(J112,quest_импл!$A$1:$J$129,7,FALSE),0))</f>
        <v>271</v>
      </c>
      <c r="Q112" t="str">
        <f>IF(G112="экспл",0,IF(G112="импл_",VLOOKUP(J112,quest_импл!$A$1:$J$129,8,FALSE),0))</f>
        <v>sound\\Rovniy_li.wav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да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2062</v>
      </c>
      <c r="AD112" t="str">
        <f t="shared" ca="1" si="32"/>
        <v>pics\\Tomat_6.jpg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33"/>
        <v>pics\\Tomat_6.jpg</v>
      </c>
      <c r="AI112" t="s">
        <v>122</v>
      </c>
      <c r="AO112">
        <f t="shared" ca="1" si="34"/>
        <v>6.8463202693805791E-2</v>
      </c>
      <c r="AP112" t="str">
        <f t="shared" ca="1" si="35"/>
        <v>pics\\Tomat_6.jpg</v>
      </c>
      <c r="AS112" t="str">
        <f t="shared" ca="1" si="36"/>
        <v>pics\\Tomat_6.jpg</v>
      </c>
      <c r="AT112">
        <f t="shared" ca="1" si="39"/>
        <v>0.21177836778979797</v>
      </c>
      <c r="AU112" t="s">
        <v>697</v>
      </c>
      <c r="AV112" t="str">
        <f t="shared" ca="1" si="40"/>
        <v>sound\\Redkiy_plod.wav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_Ровный_ли_</v>
      </c>
      <c r="BB112" t="str">
        <f t="shared" si="31"/>
        <v>_Ровный_ли_XXXXX?</v>
      </c>
      <c r="BD112" cm="1">
        <f t="array" aca="1" ref="BD112" ca="1">INDEX($L$106:$L$113,(RANK(AT8,$AT$2:$AT$9)))</f>
        <v>2130</v>
      </c>
    </row>
    <row r="113" spans="1:60" hidden="1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VLOOKUP(B113,audio_list_stym!$A$3:$BP$18,38,FALSE)</f>
        <v>16</v>
      </c>
      <c r="F113" t="str">
        <f>VLOOKUP(E113,metki!$A$2:$B$9,2,FALSE)</f>
        <v>импл_новые_без_названия</v>
      </c>
      <c r="G113" t="str">
        <f t="shared" si="37"/>
        <v>импл_</v>
      </c>
      <c r="H113" t="str">
        <f>VLOOKUP(B113,audio_list_stym!$A$3:$AJ$18,6,FALSE)</f>
        <v>Sapota</v>
      </c>
      <c r="I113" t="s">
        <v>695</v>
      </c>
      <c r="J113" t="str">
        <f t="shared" si="38"/>
        <v>Sapota_8</v>
      </c>
      <c r="L113">
        <f>VLOOKUP(J113,total_visual_stym!$A$2:$D$129,2,FALSE)</f>
        <v>2136</v>
      </c>
      <c r="M113" t="str">
        <f>VLOOKUP(J113,total_visual_stym!$A$2:$D$129,3,FALSE)</f>
        <v>pics\\Sapota_8.jpg</v>
      </c>
      <c r="N113">
        <f>VLOOKUP(J113,total_visual_stym!$A$1:$D$129,4,FALSE)</f>
        <v>213</v>
      </c>
      <c r="P113">
        <f>IF(G113="экспл",0,IF(G113="импл_",VLOOKUP(J113,quest_импл!$A$1:$J$129,7,FALSE),0))</f>
        <v>272</v>
      </c>
      <c r="Q113" t="str">
        <f>IF(G113="экспл",0,IF(G113="импл_",VLOOKUP(J113,quest_импл!$A$1:$J$129,8,FALSE),0))</f>
        <v>sound\\Imeet_li_shipi.wav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2009</v>
      </c>
      <c r="AD113" t="str">
        <f t="shared" ca="1" si="32"/>
        <v>pics\\Finik_1.jpg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33"/>
        <v>pics\\Finik_1.jpg</v>
      </c>
      <c r="AI113" t="s">
        <v>123</v>
      </c>
      <c r="AO113">
        <f t="shared" ca="1" si="34"/>
        <v>0.82994730559056618</v>
      </c>
      <c r="AP113" t="str">
        <f t="shared" ca="1" si="35"/>
        <v>pics\\Finik_1.jpg</v>
      </c>
      <c r="AS113" t="str">
        <f t="shared" ca="1" si="36"/>
        <v>pics\\Finik_1.jpg</v>
      </c>
      <c r="AT113">
        <f t="shared" ca="1" si="39"/>
        <v>0.59492885935636131</v>
      </c>
      <c r="AU113" t="s">
        <v>697</v>
      </c>
      <c r="AV113" t="str">
        <f t="shared" ca="1" si="40"/>
        <v>sound\\Noviy_plod.wav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_Имеет_ли_шипы_</v>
      </c>
      <c r="BB113" t="str">
        <f t="shared" si="31"/>
        <v>_Имеет_ли_шипы_XXXXX?</v>
      </c>
      <c r="BD113" cm="1">
        <f t="array" aca="1" ref="BD113" ca="1">INDEX($L$106:$L$113,(RANK(AT9,$AT$2:$AT$9)))</f>
        <v>2133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VLOOKUP(B114,audio_list_stym!$A$3:$BP$18,38,FALSE)</f>
        <v>17</v>
      </c>
      <c r="F114" t="str">
        <f>VLOOKUP(E114,metki!$A$2:$B$9,2,FALSE)</f>
        <v>экспл_новые_без_названия</v>
      </c>
      <c r="G114" t="str">
        <f t="shared" si="37"/>
        <v>экспл</v>
      </c>
      <c r="H114" t="str">
        <f>VLOOKUP(B114,audio_list_stym!$A$3:$AJ$18,6,FALSE)</f>
        <v>Tamanid</v>
      </c>
      <c r="I114" t="s">
        <v>688</v>
      </c>
      <c r="J114" t="str">
        <f t="shared" si="38"/>
        <v>Tamanid_1</v>
      </c>
      <c r="L114">
        <f>VLOOKUP(J114,total_visual_stym!$A$2:$D$129,2,FALSE)</f>
        <v>2137</v>
      </c>
      <c r="M114" t="str">
        <f>VLOOKUP(J114,total_visual_stym!$A$2:$D$129,3,FALSE)</f>
        <v>pics\\Tamanid_1.jpg</v>
      </c>
      <c r="N114">
        <f>VLOOKUP(J114,total_visual_stym!$A$1:$D$129,4,FALSE)</f>
        <v>214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145</v>
      </c>
      <c r="Z114" t="str">
        <f>IF(G114="экспл",VLOOKUP(J114,quest_экспл!$A$1:$N$129,12,FALSE),IF(G114="импл_",0,0))</f>
        <v>sound\\On_krasnovatiy.wav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2190</v>
      </c>
      <c r="AD114" t="str">
        <f t="shared" ca="1" si="32"/>
        <v>pics\\dis27.jpg</v>
      </c>
      <c r="AE114" s="22" t="str">
        <f t="array" aca="1" ref="AE114" ca="1">IF(G114="экспл",INDEX(total_visual_stym!$C$146:$C$209,(RANK(total_visual_stym!E194,total_visual_stym!$E$146:$E$209))),0)</f>
        <v>pics\\dis27.jpg</v>
      </c>
      <c r="AF114" s="22" t="str">
        <f t="shared" ca="1" si="33"/>
        <v>pics\\Banan_4.jpg</v>
      </c>
      <c r="AI114" t="s">
        <v>86</v>
      </c>
      <c r="AO114">
        <f t="shared" ca="1" si="34"/>
        <v>0.96138057323069737</v>
      </c>
      <c r="AP114" t="str">
        <f t="shared" ca="1" si="35"/>
        <v>pics\\Banan_4.jpg</v>
      </c>
      <c r="AS114" t="str">
        <f t="shared" ca="1" si="36"/>
        <v>pics\\Banan_4.jpg</v>
      </c>
      <c r="AT114">
        <f t="shared" ca="1" si="39"/>
        <v>0.39070538953681599</v>
      </c>
      <c r="AU114" t="s">
        <v>697</v>
      </c>
      <c r="AV114" t="str">
        <f t="shared" ca="1" si="40"/>
        <v>sound\\Redkiy_plod.wav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_Он_красноватый?</v>
      </c>
      <c r="BA114" t="e">
        <f>VLOOKUP(Q114,audio_list_stym!$B$2:$BQ$299,68,FALSE)</f>
        <v>#N/A</v>
      </c>
      <c r="BB114" t="str">
        <f t="shared" si="31"/>
        <v>На_экране_XXXXX._Он_красноватый?</v>
      </c>
      <c r="BC114">
        <f>A114</f>
        <v>1215</v>
      </c>
      <c r="BD114" cm="1">
        <f t="array" aca="1" ref="BD114" ca="1">INDEX($L$114:$L$121,(RANK(AT2,$AT$2:$AT$9)))</f>
        <v>2143</v>
      </c>
      <c r="BE114" cm="1">
        <f t="array" aca="1" ref="BE114" ca="1">INDEX(BD66:BD81,(RANK(AT8,$AT$2:$AT$17)))</f>
        <v>2069</v>
      </c>
      <c r="BF114" cm="1">
        <f t="array" aca="1" ref="BF114" ca="1">INDEX(BD82:BD97,(RANK(AT8,$AT$2:$AT$9)))</f>
        <v>2081</v>
      </c>
      <c r="BG114" cm="1">
        <f t="array" aca="1" ref="BG114" ca="1">INDEX(BD98:BD113,(RANK(AT8,$AT$2:$AT$9)))</f>
        <v>2113</v>
      </c>
      <c r="BH114">
        <v>1</v>
      </c>
    </row>
    <row r="115" spans="1:60" hidden="1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VLOOKUP(B115,audio_list_stym!$A$3:$BP$18,38,FALSE)</f>
        <v>17</v>
      </c>
      <c r="F115" t="str">
        <f>VLOOKUP(E115,metki!$A$2:$B$9,2,FALSE)</f>
        <v>экспл_новые_без_названия</v>
      </c>
      <c r="G115" t="str">
        <f t="shared" si="37"/>
        <v>экспл</v>
      </c>
      <c r="H115" t="str">
        <f>VLOOKUP(B115,audio_list_stym!$A$3:$AJ$18,6,FALSE)</f>
        <v>Tamanid</v>
      </c>
      <c r="I115" t="s">
        <v>689</v>
      </c>
      <c r="J115" t="str">
        <f t="shared" si="38"/>
        <v>Tamanid_2</v>
      </c>
      <c r="L115">
        <f>VLOOKUP(J115,total_visual_stym!$A$2:$D$129,2,FALSE)</f>
        <v>2138</v>
      </c>
      <c r="M115" t="str">
        <f>VLOOKUP(J115,total_visual_stym!$A$2:$D$129,3,FALSE)</f>
        <v>pics\\Tamanid_2.jpg</v>
      </c>
      <c r="N115">
        <f>VLOOKUP(J115,total_visual_stym!$A$1:$D$129,4,FALSE)</f>
        <v>214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146</v>
      </c>
      <c r="Z115" t="str">
        <f>IF(G115="экспл",VLOOKUP(J115,quest_экспл!$A$1:$N$129,12,FALSE),IF(G115="импл_",0,0))</f>
        <v>sound\\Izognut_li_on.wav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2184</v>
      </c>
      <c r="AD115" t="str">
        <f t="shared" ca="1" si="32"/>
        <v>pics\\dis19.jpg</v>
      </c>
      <c r="AE115" s="22" t="str">
        <f t="array" aca="1" ref="AE115" ca="1">IF(G115="экспл",INDEX(total_visual_stym!$C$146:$C$209,(RANK(total_visual_stym!E195,total_visual_stym!$E$146:$E$209))),0)</f>
        <v>pics\\dis19.jpg</v>
      </c>
      <c r="AF115" s="22" t="str">
        <f t="shared" ca="1" si="33"/>
        <v>pics\\Tomat_3.jpg</v>
      </c>
      <c r="AI115" t="s">
        <v>87</v>
      </c>
      <c r="AO115">
        <f t="shared" ca="1" si="34"/>
        <v>8.388517564157727E-2</v>
      </c>
      <c r="AP115" t="str">
        <f t="shared" ca="1" si="35"/>
        <v>pics\\Tomat_3.jpg</v>
      </c>
      <c r="AS115" t="str">
        <f t="shared" ca="1" si="36"/>
        <v>pics\\Tomat_3.jpg</v>
      </c>
      <c r="AT115">
        <f t="shared" ca="1" si="39"/>
        <v>0.17586822643900846</v>
      </c>
      <c r="AU115" t="s">
        <v>697</v>
      </c>
      <c r="AV115" t="str">
        <f t="shared" ca="1" si="40"/>
        <v>sound\\Redkiy_plod.wav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_Изогнут_ли_он?</v>
      </c>
      <c r="BA115" t="e">
        <f>VLOOKUP(Q115,audio_list_stym!$B$2:$BQ$299,68,FALSE)</f>
        <v>#N/A</v>
      </c>
      <c r="BB115" t="str">
        <f t="shared" si="31"/>
        <v>Посмотрите,_вот_XXXXX._Изогнут_ли_он?</v>
      </c>
      <c r="BD115" cm="1">
        <f t="array" aca="1" ref="BD115" ca="1">INDEX($L$114:$L$121,(RANK(AT3,$AT$2:$AT$9)))</f>
        <v>2137</v>
      </c>
    </row>
    <row r="116" spans="1:60" hidden="1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VLOOKUP(B116,audio_list_stym!$A$3:$BP$18,38,FALSE)</f>
        <v>17</v>
      </c>
      <c r="F116" t="str">
        <f>VLOOKUP(E116,metki!$A$2:$B$9,2,FALSE)</f>
        <v>экспл_новые_без_названия</v>
      </c>
      <c r="G116" t="str">
        <f t="shared" si="37"/>
        <v>экспл</v>
      </c>
      <c r="H116" t="str">
        <f>VLOOKUP(B116,audio_list_stym!$A$3:$AJ$18,6,FALSE)</f>
        <v>Tamanid</v>
      </c>
      <c r="I116" t="s">
        <v>690</v>
      </c>
      <c r="J116" t="str">
        <f t="shared" si="38"/>
        <v>Tamanid_3</v>
      </c>
      <c r="L116">
        <f>VLOOKUP(J116,total_visual_stym!$A$2:$D$129,2,FALSE)</f>
        <v>2139</v>
      </c>
      <c r="M116" t="str">
        <f>VLOOKUP(J116,total_visual_stym!$A$2:$D$129,3,FALSE)</f>
        <v>pics\\Tamanid_3.jpg</v>
      </c>
      <c r="N116">
        <f>VLOOKUP(J116,total_visual_stym!$A$1:$D$129,4,FALSE)</f>
        <v>214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147</v>
      </c>
      <c r="Z116" t="str">
        <f>IF(G116="экспл",VLOOKUP(J116,quest_экспл!$A$1:$N$129,12,FALSE),IF(G116="импл_",0,0))</f>
        <v>sound\\On_barhatistiy.wav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2206</v>
      </c>
      <c r="AD116" t="str">
        <f t="shared" ca="1" si="32"/>
        <v>pics\\dis50.jpg</v>
      </c>
      <c r="AE116" s="22" t="str">
        <f t="array" aca="1" ref="AE116" ca="1">IF(G116="экспл",INDEX(total_visual_stym!$C$146:$C$209,(RANK(total_visual_stym!E196,total_visual_stym!$E$146:$E$209))),0)</f>
        <v>pics\\dis50.jpg</v>
      </c>
      <c r="AF116" s="22" t="str">
        <f t="shared" ca="1" si="33"/>
        <v>pics\\Redis_2.jpg</v>
      </c>
      <c r="AI116" t="s">
        <v>88</v>
      </c>
      <c r="AO116">
        <f t="shared" ca="1" si="34"/>
        <v>0.17322970214893396</v>
      </c>
      <c r="AP116" t="str">
        <f t="shared" ca="1" si="35"/>
        <v>pics\\Redis_2.jpg</v>
      </c>
      <c r="AS116" t="str">
        <f t="shared" ca="1" si="36"/>
        <v>pics\\Redis_2.jpg</v>
      </c>
      <c r="AT116">
        <f t="shared" ca="1" si="39"/>
        <v>0.21799511725702259</v>
      </c>
      <c r="AU116" t="s">
        <v>697</v>
      </c>
      <c r="AV116" t="str">
        <f t="shared" ca="1" si="40"/>
        <v>sound\\Redkiy_plod.wav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_Он_бархатистый?</v>
      </c>
      <c r="BA116" t="e">
        <f>VLOOKUP(Q116,audio_list_stym!$B$2:$BQ$299,68,FALSE)</f>
        <v>#N/A</v>
      </c>
      <c r="BB116" t="str">
        <f t="shared" si="31"/>
        <v>Вот_XXXXX._Он_бархатистый?</v>
      </c>
      <c r="BD116" cm="1">
        <f t="array" aca="1" ref="BD116" ca="1">INDEX($L$114:$L$121,(RANK(AT4,$AT$2:$AT$9)))</f>
        <v>2139</v>
      </c>
    </row>
    <row r="117" spans="1:60" hidden="1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VLOOKUP(B117,audio_list_stym!$A$3:$BP$18,38,FALSE)</f>
        <v>17</v>
      </c>
      <c r="F117" t="str">
        <f>VLOOKUP(E117,metki!$A$2:$B$9,2,FALSE)</f>
        <v>экспл_новые_без_названия</v>
      </c>
      <c r="G117" t="str">
        <f t="shared" si="37"/>
        <v>экспл</v>
      </c>
      <c r="H117" t="str">
        <f>VLOOKUP(B117,audio_list_stym!$A$3:$AJ$18,6,FALSE)</f>
        <v>Tamanid</v>
      </c>
      <c r="I117" t="s">
        <v>691</v>
      </c>
      <c r="J117" t="str">
        <f t="shared" si="38"/>
        <v>Tamanid_4</v>
      </c>
      <c r="L117">
        <f>VLOOKUP(J117,total_visual_stym!$A$2:$D$129,2,FALSE)</f>
        <v>2140</v>
      </c>
      <c r="M117" t="str">
        <f>VLOOKUP(J117,total_visual_stym!$A$2:$D$129,3,FALSE)</f>
        <v>pics\\Tamanid_4.jpg</v>
      </c>
      <c r="N117">
        <f>VLOOKUP(J117,total_visual_stym!$A$1:$D$129,4,FALSE)</f>
        <v>214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148</v>
      </c>
      <c r="Z117" t="str">
        <f>IF(G117="экспл",VLOOKUP(J117,quest_экспл!$A$1:$N$129,12,FALSE),IF(G117="импл_",0,0))</f>
        <v>sound\\Odnotonniy_li_on.wav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2229</v>
      </c>
      <c r="AD117" t="str">
        <f t="shared" ca="1" si="32"/>
        <v>pics\\dis10.jpg</v>
      </c>
      <c r="AE117" s="22" t="str">
        <f t="array" aca="1" ref="AE117" ca="1">IF(G117="экспл",INDEX(total_visual_stym!$C$146:$C$209,(RANK(total_visual_stym!E197,total_visual_stym!$E$146:$E$209))),0)</f>
        <v>pics\\dis10.jpg</v>
      </c>
      <c r="AF117" s="22" t="str">
        <f t="shared" ca="1" si="33"/>
        <v>pics\\Goroh_8.jpg</v>
      </c>
      <c r="AI117" t="s">
        <v>89</v>
      </c>
      <c r="AO117">
        <f t="shared" ca="1" si="34"/>
        <v>0.52661350596512246</v>
      </c>
      <c r="AP117" t="str">
        <f t="shared" ca="1" si="35"/>
        <v>pics\\Goroh_8.jpg</v>
      </c>
      <c r="AS117" t="str">
        <f t="shared" ca="1" si="36"/>
        <v>pics\\Goroh_8.jpg</v>
      </c>
      <c r="AT117">
        <f t="shared" ca="1" si="39"/>
        <v>0.80712438861827196</v>
      </c>
      <c r="AU117" t="s">
        <v>697</v>
      </c>
      <c r="AV117" t="str">
        <f t="shared" ca="1" si="40"/>
        <v>sound\\Noviy_plod.wav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_Однотонный_ли_он?</v>
      </c>
      <c r="BA117" t="e">
        <f>VLOOKUP(Q117,audio_list_stym!$B$2:$BQ$299,68,FALSE)</f>
        <v>#N/A</v>
      </c>
      <c r="BB117" t="str">
        <f t="shared" si="31"/>
        <v>Это_XXXXX._Однотонный_ли_он?</v>
      </c>
      <c r="BD117" cm="1">
        <f t="array" aca="1" ref="BD117" ca="1">INDEX($L$114:$L$121,(RANK(AT5,$AT$2:$AT$9)))</f>
        <v>2140</v>
      </c>
    </row>
    <row r="118" spans="1:60" hidden="1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VLOOKUP(B118,audio_list_stym!$A$3:$BP$18,38,FALSE)</f>
        <v>17</v>
      </c>
      <c r="F118" t="str">
        <f>VLOOKUP(E118,metki!$A$2:$B$9,2,FALSE)</f>
        <v>экспл_новые_без_названия</v>
      </c>
      <c r="G118" t="str">
        <f t="shared" si="37"/>
        <v>экспл</v>
      </c>
      <c r="H118" t="str">
        <f>VLOOKUP(B118,audio_list_stym!$A$3:$AJ$18,6,FALSE)</f>
        <v>Tamanid</v>
      </c>
      <c r="I118" t="s">
        <v>692</v>
      </c>
      <c r="J118" t="str">
        <f t="shared" si="38"/>
        <v>Tamanid_5</v>
      </c>
      <c r="L118">
        <f>VLOOKUP(J118,total_visual_stym!$A$2:$D$129,2,FALSE)</f>
        <v>2141</v>
      </c>
      <c r="M118" t="str">
        <f>VLOOKUP(J118,total_visual_stym!$A$2:$D$129,3,FALSE)</f>
        <v>pics\\Tamanid_5.jpg</v>
      </c>
      <c r="N118">
        <f>VLOOKUP(J118,total_visual_stym!$A$1:$D$129,4,FALSE)</f>
        <v>214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149</v>
      </c>
      <c r="Z118" t="str">
        <f>IF(G118="экспл",VLOOKUP(J118,quest_экспл!$A$1:$N$129,12,FALSE),IF(G118="импл_",0,0))</f>
        <v>sound\\On_prozrachniy.wav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2215</v>
      </c>
      <c r="AD118" t="str">
        <f t="shared" ca="1" si="32"/>
        <v>pics\\dis62.jpg</v>
      </c>
      <c r="AE118" s="22" t="str">
        <f t="array" aca="1" ref="AE118" ca="1">IF(G118="экспл",INDEX(total_visual_stym!$C$146:$C$209,(RANK(total_visual_stym!E198,total_visual_stym!$E$146:$E$209))),0)</f>
        <v>pics\\dis62.jpg</v>
      </c>
      <c r="AF118" s="22" t="str">
        <f t="shared" ca="1" si="33"/>
        <v>pics\\Peper_5.jpg</v>
      </c>
      <c r="AI118" t="s">
        <v>90</v>
      </c>
      <c r="AO118">
        <f t="shared" ca="1" si="34"/>
        <v>0.24346523468466186</v>
      </c>
      <c r="AP118" t="str">
        <f t="shared" ca="1" si="35"/>
        <v>pics\\Peper_5.jpg</v>
      </c>
      <c r="AS118" t="str">
        <f t="shared" ca="1" si="36"/>
        <v>pics\\Peper_5.jpg</v>
      </c>
      <c r="AT118">
        <f t="shared" ca="1" si="39"/>
        <v>0.652746517721843</v>
      </c>
      <c r="AU118" t="s">
        <v>697</v>
      </c>
      <c r="AV118" t="str">
        <f t="shared" ca="1" si="40"/>
        <v>sound\\Noviy_plod.wav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_Он_прозрачный?</v>
      </c>
      <c r="BA118" t="e">
        <f>VLOOKUP(Q118,audio_list_stym!$B$2:$BQ$299,68,FALSE)</f>
        <v>#N/A</v>
      </c>
      <c r="BB118" t="str">
        <f t="shared" si="31"/>
        <v>На_картинке_XXXXX._Он_прозрачный?</v>
      </c>
      <c r="BD118" cm="1">
        <f t="array" aca="1" ref="BD118" ca="1">INDEX($L$114:$L$121,(RANK(AT6,$AT$2:$AT$9)))</f>
        <v>2142</v>
      </c>
    </row>
    <row r="119" spans="1:60" hidden="1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VLOOKUP(B119,audio_list_stym!$A$3:$BP$18,38,FALSE)</f>
        <v>17</v>
      </c>
      <c r="F119" t="str">
        <f>VLOOKUP(E119,metki!$A$2:$B$9,2,FALSE)</f>
        <v>экспл_новые_без_названия</v>
      </c>
      <c r="G119" t="str">
        <f t="shared" si="37"/>
        <v>экспл</v>
      </c>
      <c r="H119" t="str">
        <f>VLOOKUP(B119,audio_list_stym!$A$3:$AJ$18,6,FALSE)</f>
        <v>Tamanid</v>
      </c>
      <c r="I119" t="s">
        <v>693</v>
      </c>
      <c r="J119" t="str">
        <f t="shared" si="38"/>
        <v>Tamanid_6</v>
      </c>
      <c r="L119">
        <f>VLOOKUP(J119,total_visual_stym!$A$2:$D$129,2,FALSE)</f>
        <v>2142</v>
      </c>
      <c r="M119" t="str">
        <f>VLOOKUP(J119,total_visual_stym!$A$2:$D$129,3,FALSE)</f>
        <v>pics\\Tamanid_6.jpg</v>
      </c>
      <c r="N119">
        <f>VLOOKUP(J119,total_visual_stym!$A$1:$D$129,4,FALSE)</f>
        <v>214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150</v>
      </c>
      <c r="Z119" t="str">
        <f>IF(G119="экспл",VLOOKUP(J119,quest_экспл!$A$1:$N$129,12,FALSE),IF(G119="импл_",0,0))</f>
        <v>sound\\On_izmelchen.wav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2227</v>
      </c>
      <c r="AD119" t="str">
        <f t="shared" ca="1" si="32"/>
        <v>pics\\dis39.jpg</v>
      </c>
      <c r="AE119" s="22" t="str">
        <f t="array" aca="1" ref="AE119" ca="1">IF(G119="экспл",INDEX(total_visual_stym!$C$146:$C$209,(RANK(total_visual_stym!E199,total_visual_stym!$E$146:$E$209))),0)</f>
        <v>pics\\dis39.jpg</v>
      </c>
      <c r="AF119" s="22" t="str">
        <f t="shared" ca="1" si="33"/>
        <v>pics\\Banan_8.jpg</v>
      </c>
      <c r="AI119" t="s">
        <v>91</v>
      </c>
      <c r="AO119">
        <f t="shared" ca="1" si="34"/>
        <v>0.84370678456507286</v>
      </c>
      <c r="AP119" t="str">
        <f t="shared" ca="1" si="35"/>
        <v>pics\\Banan_8.jpg</v>
      </c>
      <c r="AS119" t="str">
        <f t="shared" ca="1" si="36"/>
        <v>pics\\Banan_8.jpg</v>
      </c>
      <c r="AT119">
        <f t="shared" ca="1" si="39"/>
        <v>0.34852254941569571</v>
      </c>
      <c r="AU119" t="s">
        <v>697</v>
      </c>
      <c r="AV119" t="str">
        <f t="shared" ca="1" si="40"/>
        <v>sound\\Redkiy_plod.wav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_Он_измельчен?</v>
      </c>
      <c r="BA119" t="e">
        <f>VLOOKUP(Q119,audio_list_stym!$B$2:$BQ$299,68,FALSE)</f>
        <v>#N/A</v>
      </c>
      <c r="BB119" t="str">
        <f t="shared" si="31"/>
        <v>На_мониторе_XXXXX._Он_измельчен?</v>
      </c>
      <c r="BD119" cm="1">
        <f t="array" aca="1" ref="BD119" ca="1">INDEX($L$114:$L$121,(RANK(AT7,$AT$2:$AT$9)))</f>
        <v>2144</v>
      </c>
    </row>
    <row r="120" spans="1:60" hidden="1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VLOOKUP(B120,audio_list_stym!$A$3:$BP$18,38,FALSE)</f>
        <v>17</v>
      </c>
      <c r="F120" t="str">
        <f>VLOOKUP(E120,metki!$A$2:$B$9,2,FALSE)</f>
        <v>экспл_новые_без_названия</v>
      </c>
      <c r="G120" t="str">
        <f t="shared" si="37"/>
        <v>экспл</v>
      </c>
      <c r="H120" t="str">
        <f>VLOOKUP(B120,audio_list_stym!$A$3:$AJ$18,6,FALSE)</f>
        <v>Tamanid</v>
      </c>
      <c r="I120" t="s">
        <v>694</v>
      </c>
      <c r="J120" t="str">
        <f t="shared" si="38"/>
        <v>Tamanid_7</v>
      </c>
      <c r="L120">
        <f>VLOOKUP(J120,total_visual_stym!$A$2:$D$129,2,FALSE)</f>
        <v>2143</v>
      </c>
      <c r="M120" t="str">
        <f>VLOOKUP(J120,total_visual_stym!$A$2:$D$129,3,FALSE)</f>
        <v>pics\\Tamanid_7.jpg</v>
      </c>
      <c r="N120">
        <f>VLOOKUP(J120,total_visual_stym!$A$1:$D$129,4,FALSE)</f>
        <v>214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151</v>
      </c>
      <c r="Z120" t="str">
        <f>IF(G120="экспл",VLOOKUP(J120,quest_экспл!$A$1:$N$129,12,FALSE),IF(G120="импл_",0,0))</f>
        <v>sound\\Cvetushiy_li_on.wav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2209</v>
      </c>
      <c r="AD120" t="str">
        <f t="shared" ca="1" si="32"/>
        <v>pics\\dis51.jpg</v>
      </c>
      <c r="AE120" s="22" t="str">
        <f t="array" aca="1" ref="AE120" ca="1">IF(G120="экспл",INDEX(total_visual_stym!$C$146:$C$209,(RANK(total_visual_stym!E200,total_visual_stym!$E$146:$E$209))),0)</f>
        <v>pics\\dis51.jpg</v>
      </c>
      <c r="AF120" s="22" t="str">
        <f t="shared" ca="1" si="33"/>
        <v>pics\\Redis_4.jpg</v>
      </c>
      <c r="AI120" t="s">
        <v>92</v>
      </c>
      <c r="AO120">
        <f t="shared" ca="1" si="34"/>
        <v>0.14808662754402591</v>
      </c>
      <c r="AP120" t="str">
        <f t="shared" ca="1" si="35"/>
        <v>pics\\Redis_4.jpg</v>
      </c>
      <c r="AS120" t="str">
        <f t="shared" ca="1" si="36"/>
        <v>pics\\Redis_4.jpg</v>
      </c>
      <c r="AT120">
        <f t="shared" ca="1" si="39"/>
        <v>0.80884372162306051</v>
      </c>
      <c r="AU120" t="s">
        <v>697</v>
      </c>
      <c r="AV120" t="str">
        <f t="shared" ca="1" si="40"/>
        <v>sound\\Noviy_plod.wav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_Цветущий_ли_он?</v>
      </c>
      <c r="BA120" t="e">
        <f>VLOOKUP(Q120,audio_list_stym!$B$2:$BQ$299,68,FALSE)</f>
        <v>#N/A</v>
      </c>
      <c r="BB120" t="str">
        <f t="shared" si="31"/>
        <v>Перед_Вами_XXXXX._Цветущий_ли_он?</v>
      </c>
      <c r="BD120" cm="1">
        <f t="array" aca="1" ref="BD120" ca="1">INDEX($L$114:$L$121,(RANK(AT8,$AT$2:$AT$9)))</f>
        <v>2138</v>
      </c>
    </row>
    <row r="121" spans="1:60" hidden="1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VLOOKUP(B121,audio_list_stym!$A$3:$BP$18,38,FALSE)</f>
        <v>17</v>
      </c>
      <c r="F121" t="str">
        <f>VLOOKUP(E121,metki!$A$2:$B$9,2,FALSE)</f>
        <v>экспл_новые_без_названия</v>
      </c>
      <c r="G121" t="str">
        <f t="shared" si="37"/>
        <v>экспл</v>
      </c>
      <c r="H121" t="str">
        <f>VLOOKUP(B121,audio_list_stym!$A$3:$AJ$18,6,FALSE)</f>
        <v>Tamanid</v>
      </c>
      <c r="I121" t="s">
        <v>695</v>
      </c>
      <c r="J121" t="str">
        <f t="shared" si="38"/>
        <v>Tamanid_8</v>
      </c>
      <c r="L121">
        <f>VLOOKUP(J121,total_visual_stym!$A$2:$D$129,2,FALSE)</f>
        <v>2144</v>
      </c>
      <c r="M121" t="str">
        <f>VLOOKUP(J121,total_visual_stym!$A$2:$D$129,3,FALSE)</f>
        <v>pics\\Tamanid_8.jpg</v>
      </c>
      <c r="N121">
        <f>VLOOKUP(J121,total_visual_stym!$A$1:$D$129,4,FALSE)</f>
        <v>214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152</v>
      </c>
      <c r="Z121" t="str">
        <f>IF(G121="экспл",VLOOKUP(J121,quest_экспл!$A$1:$N$129,12,FALSE),IF(G121="импл_",0,0))</f>
        <v>sound\\Skruchen_li_on.wav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2186</v>
      </c>
      <c r="AD121" t="str">
        <f t="shared" ca="1" si="32"/>
        <v>pics\\dis25.jpg</v>
      </c>
      <c r="AE121" s="22" t="str">
        <f t="array" aca="1" ref="AE121" ca="1">IF(G121="экспл",INDEX(total_visual_stym!$C$146:$C$209,(RANK(total_visual_stym!E201,total_visual_stym!$E$146:$E$209))),0)</f>
        <v>pics\\dis25.jpg</v>
      </c>
      <c r="AF121" s="22" t="str">
        <f t="shared" ca="1" si="33"/>
        <v>pics\\Kokos_3.jpg</v>
      </c>
      <c r="AI121" t="s">
        <v>93</v>
      </c>
      <c r="AO121">
        <f t="shared" ca="1" si="34"/>
        <v>0.51300324107766682</v>
      </c>
      <c r="AP121" t="str">
        <f t="shared" ca="1" si="35"/>
        <v>pics\\Kokos_3.jpg</v>
      </c>
      <c r="AS121" t="str">
        <f t="shared" ca="1" si="36"/>
        <v>pics\\Kokos_3.jpg</v>
      </c>
      <c r="AT121">
        <f t="shared" ca="1" si="39"/>
        <v>0.25667687218645507</v>
      </c>
      <c r="AU121" t="s">
        <v>697</v>
      </c>
      <c r="AV121" t="str">
        <f t="shared" ca="1" si="40"/>
        <v>sound\\Redkiy_plod.wav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_Скручен_ли_он?</v>
      </c>
      <c r="BA121" t="e">
        <f>VLOOKUP(Q121,audio_list_stym!$B$2:$BQ$299,68,FALSE)</f>
        <v>#N/A</v>
      </c>
      <c r="BB121" t="str">
        <f t="shared" si="31"/>
        <v>Вы_видите_XXXXX._Скручен_ли_он?</v>
      </c>
      <c r="BD121" cm="1">
        <f t="array" aca="1" ref="BD121" ca="1">INDEX($L$114:$L$121,(RANK(AT9,$AT$2:$AT$9)))</f>
        <v>2141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VLOOKUP(B122,audio_list_stym!$A$3:$BP$18,38,FALSE)</f>
        <v>14</v>
      </c>
      <c r="F122" t="str">
        <f>VLOOKUP(E122,metki!$A$2:$B$9,2,FALSE)</f>
        <v>импл_новые_с_названием</v>
      </c>
      <c r="G122" t="str">
        <f t="shared" si="37"/>
        <v>импл_</v>
      </c>
      <c r="H122" t="str">
        <f>VLOOKUP(B122,audio_list_stym!$A$3:$AJ$18,6,FALSE)</f>
        <v>ZF</v>
      </c>
      <c r="I122" t="s">
        <v>688</v>
      </c>
      <c r="J122" t="str">
        <f t="shared" si="38"/>
        <v>ZF_1</v>
      </c>
      <c r="L122">
        <f>VLOOKUP(J122,total_visual_stym!$A$2:$D$129,2,FALSE)</f>
        <v>2145</v>
      </c>
      <c r="M122" t="str">
        <f>VLOOKUP(J122,total_visual_stym!$A$2:$D$129,3,FALSE)</f>
        <v>pics\\ZF_1.jpg</v>
      </c>
      <c r="N122">
        <f>VLOOKUP(J122,total_visual_stym!$A$1:$D$129,4,FALSE)</f>
        <v>215</v>
      </c>
      <c r="P122">
        <f>IF(G122="экспл",0,IF(G122="импл_",VLOOKUP(J122,quest_импл!$A$1:$J$129,7,FALSE),0))</f>
        <v>281</v>
      </c>
      <c r="Q122" t="str">
        <f>IF(G122="экспл",0,IF(G122="импл_",VLOOKUP(J122,quest_импл!$A$1:$J$129,8,FALSE),0))</f>
        <v>sound\\S_chashuykami_li.wav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2047</v>
      </c>
      <c r="AD122" t="str">
        <f t="shared" ca="1" si="32"/>
        <v>pics\\Peper_7.jpg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33"/>
        <v>pics\\Peper_7.jpg</v>
      </c>
      <c r="AI122" t="s">
        <v>124</v>
      </c>
      <c r="AO122">
        <f t="shared" ca="1" si="34"/>
        <v>0.22645972171059503</v>
      </c>
      <c r="AP122" t="str">
        <f t="shared" ca="1" si="35"/>
        <v>pics\\Peper_7.jpg</v>
      </c>
      <c r="AS122" t="str">
        <f t="shared" ca="1" si="36"/>
        <v>pics\\Peper_7.jpg</v>
      </c>
      <c r="AT122">
        <f t="shared" ca="1" si="39"/>
        <v>0.87764580865134256</v>
      </c>
      <c r="AU122" t="s">
        <v>697</v>
      </c>
      <c r="AV122" t="str">
        <f t="shared" ca="1" si="40"/>
        <v>sound\\Noviy_plod.wav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_С_чешуйками_ли_</v>
      </c>
      <c r="BB122" t="str">
        <f t="shared" si="31"/>
        <v>_С_чешуйками_ли_ПЕМАТ?</v>
      </c>
      <c r="BC122">
        <f>A122</f>
        <v>1216</v>
      </c>
      <c r="BD122" cm="1">
        <f t="array" aca="1" ref="BD122" ca="1">INDEX($L$122:$L$129,(RANK(AT2,$AT$2:$AT$9)))</f>
        <v>2151</v>
      </c>
      <c r="BE122" cm="1">
        <f t="array" aca="1" ref="BE122" ca="1">INDEX(BD66:BD81,(RANK(AT9,$AT$2:$AT$17)))</f>
        <v>2079</v>
      </c>
      <c r="BF122" cm="1">
        <f t="array" aca="1" ref="BF122" ca="1">INDEX(BD90:BD105,(RANK(AT9,$AT$2:$AT$17)))</f>
        <v>2119</v>
      </c>
      <c r="BG122" cm="1">
        <f t="array" aca="1" ref="BG122" ca="1">INDEX(BD106:BD121,(RANK(AT9,$AT$2:$AT$17)))</f>
        <v>2143</v>
      </c>
      <c r="BH122">
        <v>1</v>
      </c>
    </row>
    <row r="123" spans="1:60" hidden="1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VLOOKUP(B123,audio_list_stym!$A$3:$BP$18,38,FALSE)</f>
        <v>14</v>
      </c>
      <c r="F123" t="str">
        <f>VLOOKUP(E123,metki!$A$2:$B$9,2,FALSE)</f>
        <v>импл_новые_с_названием</v>
      </c>
      <c r="G123" t="str">
        <f t="shared" si="37"/>
        <v>импл_</v>
      </c>
      <c r="H123" t="str">
        <f>VLOOKUP(B123,audio_list_stym!$A$3:$AJ$18,6,FALSE)</f>
        <v>ZF</v>
      </c>
      <c r="I123" t="s">
        <v>689</v>
      </c>
      <c r="J123" t="str">
        <f t="shared" si="38"/>
        <v>ZF_2</v>
      </c>
      <c r="L123">
        <f>VLOOKUP(J123,total_visual_stym!$A$2:$D$129,2,FALSE)</f>
        <v>2146</v>
      </c>
      <c r="M123" t="str">
        <f>VLOOKUP(J123,total_visual_stym!$A$2:$D$129,3,FALSE)</f>
        <v>pics\\ZF_2.jpg</v>
      </c>
      <c r="N123">
        <f>VLOOKUP(J123,total_visual_stym!$A$1:$D$129,4,FALSE)</f>
        <v>215</v>
      </c>
      <c r="P123">
        <f>IF(G123="экспл",0,IF(G123="импл_",VLOOKUP(J123,quest_импл!$A$1:$J$129,7,FALSE),0))</f>
        <v>282</v>
      </c>
      <c r="Q123" t="str">
        <f>IF(G123="экспл",0,IF(G123="импл_",VLOOKUP(J123,quest_импл!$A$1:$J$129,8,FALSE),0))</f>
        <v>sound\\Rozoviy_li.wav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нет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2017</v>
      </c>
      <c r="AD123" t="str">
        <f t="shared" ca="1" si="32"/>
        <v>pics\\Goroh_1.jpg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33"/>
        <v>pics\\Goroh_1.jpg</v>
      </c>
      <c r="AI123" t="s">
        <v>125</v>
      </c>
      <c r="AO123">
        <f t="shared" ca="1" si="34"/>
        <v>0.70481036519384377</v>
      </c>
      <c r="AP123" t="str">
        <f t="shared" ca="1" si="35"/>
        <v>pics\\Goroh_1.jpg</v>
      </c>
      <c r="AS123" t="str">
        <f t="shared" ca="1" si="36"/>
        <v>pics\\Goroh_1.jpg</v>
      </c>
      <c r="AT123">
        <f t="shared" ca="1" si="39"/>
        <v>0.84819720919623343</v>
      </c>
      <c r="AU123" t="s">
        <v>697</v>
      </c>
      <c r="AV123" t="str">
        <f t="shared" ca="1" si="40"/>
        <v>sound\\Noviy_plod.wav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_Розовый_ли_</v>
      </c>
      <c r="BB123" t="str">
        <f t="shared" si="31"/>
        <v>_Розовый_ли_ПЕМАТ?</v>
      </c>
      <c r="BD123" cm="1">
        <f t="array" aca="1" ref="BD123" ca="1">INDEX($L$122:$L$129,(RANK(AT3,$AT$2:$AT$9)))</f>
        <v>2145</v>
      </c>
    </row>
    <row r="124" spans="1:60" hidden="1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VLOOKUP(B124,audio_list_stym!$A$3:$BP$18,38,FALSE)</f>
        <v>14</v>
      </c>
      <c r="F124" t="str">
        <f>VLOOKUP(E124,metki!$A$2:$B$9,2,FALSE)</f>
        <v>импл_новые_с_названием</v>
      </c>
      <c r="G124" t="str">
        <f t="shared" si="37"/>
        <v>импл_</v>
      </c>
      <c r="H124" t="str">
        <f>VLOOKUP(B124,audio_list_stym!$A$3:$AJ$18,6,FALSE)</f>
        <v>ZF</v>
      </c>
      <c r="I124" t="s">
        <v>690</v>
      </c>
      <c r="J124" t="str">
        <f t="shared" si="38"/>
        <v>ZF_3</v>
      </c>
      <c r="L124">
        <f>VLOOKUP(J124,total_visual_stym!$A$2:$D$129,2,FALSE)</f>
        <v>2147</v>
      </c>
      <c r="M124" t="str">
        <f>VLOOKUP(J124,total_visual_stym!$A$2:$D$129,3,FALSE)</f>
        <v>pics\\ZF_3.jpg</v>
      </c>
      <c r="N124">
        <f>VLOOKUP(J124,total_visual_stym!$A$1:$D$129,4,FALSE)</f>
        <v>215</v>
      </c>
      <c r="P124">
        <f>IF(G124="экспл",0,IF(G124="импл_",VLOOKUP(J124,quest_импл!$A$1:$J$129,7,FALSE),0))</f>
        <v>283</v>
      </c>
      <c r="Q124" t="str">
        <f>IF(G124="экспл",0,IF(G124="импл_",VLOOKUP(J124,quest_импл!$A$1:$J$129,8,FALSE),0))</f>
        <v>sound\\Tonkiy_li.wav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2037</v>
      </c>
      <c r="AD124" t="str">
        <f t="shared" ca="1" si="32"/>
        <v>pics\\Limon_5.jpg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33"/>
        <v>pics\\Limon_5.jpg</v>
      </c>
      <c r="AI124" t="s">
        <v>126</v>
      </c>
      <c r="AO124">
        <f t="shared" ca="1" si="34"/>
        <v>0.36631097963470627</v>
      </c>
      <c r="AP124" t="str">
        <f t="shared" ca="1" si="35"/>
        <v>pics\\Limon_5.jpg</v>
      </c>
      <c r="AS124" t="str">
        <f t="shared" ca="1" si="36"/>
        <v>pics\\Limon_5.jpg</v>
      </c>
      <c r="AT124">
        <f t="shared" ca="1" si="39"/>
        <v>0.65216367843085066</v>
      </c>
      <c r="AU124" t="s">
        <v>697</v>
      </c>
      <c r="AV124" t="str">
        <f t="shared" ca="1" si="40"/>
        <v>sound\\Noviy_plod.wav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_Тонкий_ли_</v>
      </c>
      <c r="BB124" t="str">
        <f t="shared" si="31"/>
        <v>_Тонкий_ли_ПЕМАТ?</v>
      </c>
      <c r="BD124" cm="1">
        <f t="array" aca="1" ref="BD124" ca="1">INDEX($L$122:$L$129,(RANK(AT4,$AT$2:$AT$9)))</f>
        <v>2147</v>
      </c>
    </row>
    <row r="125" spans="1:60" hidden="1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VLOOKUP(B125,audio_list_stym!$A$3:$BP$18,38,FALSE)</f>
        <v>14</v>
      </c>
      <c r="F125" t="str">
        <f>VLOOKUP(E125,metki!$A$2:$B$9,2,FALSE)</f>
        <v>импл_новые_с_названием</v>
      </c>
      <c r="G125" t="str">
        <f t="shared" si="37"/>
        <v>импл_</v>
      </c>
      <c r="H125" t="str">
        <f>VLOOKUP(B125,audio_list_stym!$A$3:$AJ$18,6,FALSE)</f>
        <v>ZF</v>
      </c>
      <c r="I125" t="s">
        <v>691</v>
      </c>
      <c r="J125" t="str">
        <f t="shared" si="38"/>
        <v>ZF_4</v>
      </c>
      <c r="L125">
        <f>VLOOKUP(J125,total_visual_stym!$A$2:$D$129,2,FALSE)</f>
        <v>2148</v>
      </c>
      <c r="M125" t="str">
        <f>VLOOKUP(J125,total_visual_stym!$A$2:$D$129,3,FALSE)</f>
        <v>pics\\ZF_4.jpg</v>
      </c>
      <c r="N125">
        <f>VLOOKUP(J125,total_visual_stym!$A$1:$D$129,4,FALSE)</f>
        <v>215</v>
      </c>
      <c r="P125">
        <f>IF(G125="экспл",0,IF(G125="импл_",VLOOKUP(J125,quest_импл!$A$1:$J$129,7,FALSE),0))</f>
        <v>284</v>
      </c>
      <c r="Q125" t="str">
        <f>IF(G125="экспл",0,IF(G125="импл_",VLOOKUP(J125,quest_импл!$A$1:$J$129,8,FALSE),0))</f>
        <v>sound\\Celniy_li.wav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2043</v>
      </c>
      <c r="AD125" t="str">
        <f t="shared" ca="1" si="32"/>
        <v>pics\\Peper_3.jpg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33"/>
        <v>pics\\Peper_3.jpg</v>
      </c>
      <c r="AI125" t="s">
        <v>127</v>
      </c>
      <c r="AO125">
        <f t="shared" ca="1" si="34"/>
        <v>0.27522466896188114</v>
      </c>
      <c r="AP125" t="str">
        <f t="shared" ca="1" si="35"/>
        <v>pics\\Peper_3.jpg</v>
      </c>
      <c r="AS125" t="str">
        <f t="shared" ca="1" si="36"/>
        <v>pics\\Peper_3.jpg</v>
      </c>
      <c r="AT125">
        <f t="shared" ca="1" si="39"/>
        <v>7.3993551724026774E-2</v>
      </c>
      <c r="AU125" t="s">
        <v>697</v>
      </c>
      <c r="AV125" t="str">
        <f t="shared" ca="1" si="40"/>
        <v>sound\\Redkiy_plod.wav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_Цельный_ли_</v>
      </c>
      <c r="BB125" t="str">
        <f t="shared" si="31"/>
        <v>_Цельный_ли_ПЕМАТ?</v>
      </c>
      <c r="BD125" cm="1">
        <f t="array" aca="1" ref="BD125" ca="1">INDEX($L$122:$L$129,(RANK(AT5,$AT$2:$AT$9)))</f>
        <v>2148</v>
      </c>
    </row>
    <row r="126" spans="1:60" hidden="1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VLOOKUP(B126,audio_list_stym!$A$3:$BP$18,38,FALSE)</f>
        <v>14</v>
      </c>
      <c r="F126" t="str">
        <f>VLOOKUP(E126,metki!$A$2:$B$9,2,FALSE)</f>
        <v>импл_новые_с_названием</v>
      </c>
      <c r="G126" t="str">
        <f t="shared" si="37"/>
        <v>импл_</v>
      </c>
      <c r="H126" t="str">
        <f>VLOOKUP(B126,audio_list_stym!$A$3:$AJ$18,6,FALSE)</f>
        <v>ZF</v>
      </c>
      <c r="I126" t="s">
        <v>692</v>
      </c>
      <c r="J126" t="str">
        <f t="shared" si="38"/>
        <v>ZF_5</v>
      </c>
      <c r="L126">
        <f>VLOOKUP(J126,total_visual_stym!$A$2:$D$129,2,FALSE)</f>
        <v>2149</v>
      </c>
      <c r="M126" t="str">
        <f>VLOOKUP(J126,total_visual_stym!$A$2:$D$129,3,FALSE)</f>
        <v>pics\\ZF_5.jpg</v>
      </c>
      <c r="N126">
        <f>VLOOKUP(J126,total_visual_stym!$A$1:$D$129,4,FALSE)</f>
        <v>215</v>
      </c>
      <c r="P126">
        <f>IF(G126="экспл",0,IF(G126="импл_",VLOOKUP(J126,quest_импл!$A$1:$J$129,7,FALSE),0))</f>
        <v>285</v>
      </c>
      <c r="Q126" t="str">
        <f>IF(G126="экспл",0,IF(G126="импл_",VLOOKUP(J126,quest_импл!$A$1:$J$129,8,FALSE),0))</f>
        <v>sound\\Shershaviy_li.wav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2016</v>
      </c>
      <c r="AD126" t="str">
        <f t="shared" ca="1" si="32"/>
        <v>pics\\Finik_8.jpg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33"/>
        <v>pics\\Finik_8.jpg</v>
      </c>
      <c r="AI126" t="s">
        <v>128</v>
      </c>
      <c r="AO126">
        <f t="shared" ca="1" si="34"/>
        <v>0.7166580953742766</v>
      </c>
      <c r="AP126" t="str">
        <f t="shared" ca="1" si="35"/>
        <v>pics\\Finik_8.jpg</v>
      </c>
      <c r="AS126" t="str">
        <f t="shared" ca="1" si="36"/>
        <v>pics\\Finik_8.jpg</v>
      </c>
      <c r="AT126">
        <f t="shared" ca="1" si="39"/>
        <v>5.534196060510832E-2</v>
      </c>
      <c r="AU126" t="s">
        <v>697</v>
      </c>
      <c r="AV126" t="str">
        <f t="shared" ca="1" si="40"/>
        <v>sound\\Redkiy_plod.wav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_Шершавый_ли_</v>
      </c>
      <c r="BB126" t="str">
        <f t="shared" si="31"/>
        <v>_Шершавый_ли_ПЕМАТ?</v>
      </c>
      <c r="BD126" cm="1">
        <f t="array" aca="1" ref="BD126" ca="1">INDEX($L$122:$L$129,(RANK(AT6,$AT$2:$AT$9)))</f>
        <v>2150</v>
      </c>
    </row>
    <row r="127" spans="1:60" hidden="1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VLOOKUP(B127,audio_list_stym!$A$3:$BP$18,38,FALSE)</f>
        <v>14</v>
      </c>
      <c r="F127" t="str">
        <f>VLOOKUP(E127,metki!$A$2:$B$9,2,FALSE)</f>
        <v>импл_новые_с_названием</v>
      </c>
      <c r="G127" t="str">
        <f t="shared" si="37"/>
        <v>импл_</v>
      </c>
      <c r="H127" t="str">
        <f>VLOOKUP(B127,audio_list_stym!$A$3:$AJ$18,6,FALSE)</f>
        <v>ZF</v>
      </c>
      <c r="I127" t="s">
        <v>693</v>
      </c>
      <c r="J127" t="str">
        <f t="shared" si="38"/>
        <v>ZF_6</v>
      </c>
      <c r="L127">
        <f>VLOOKUP(J127,total_visual_stym!$A$2:$D$129,2,FALSE)</f>
        <v>2150</v>
      </c>
      <c r="M127" t="str">
        <f>VLOOKUP(J127,total_visual_stym!$A$2:$D$129,3,FALSE)</f>
        <v>pics\\ZF_6.jpg</v>
      </c>
      <c r="N127">
        <f>VLOOKUP(J127,total_visual_stym!$A$1:$D$129,4,FALSE)</f>
        <v>215</v>
      </c>
      <c r="P127">
        <f>IF(G127="экспл",0,IF(G127="импл_",VLOOKUP(J127,quest_импл!$A$1:$J$129,7,FALSE),0))</f>
        <v>286</v>
      </c>
      <c r="Q127" t="str">
        <f>IF(G127="экспл",0,IF(G127="импл_",VLOOKUP(J127,quest_импл!$A$1:$J$129,8,FALSE),0))</f>
        <v>sound\\Zaostryen_li.wav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2041</v>
      </c>
      <c r="AD127" t="str">
        <f t="shared" ca="1" si="32"/>
        <v>pics\\Peper_1.jpg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33"/>
        <v>pics\\Peper_1.jpg</v>
      </c>
      <c r="AI127" t="s">
        <v>129</v>
      </c>
      <c r="AO127">
        <f t="shared" ca="1" si="34"/>
        <v>0.30206243128717492</v>
      </c>
      <c r="AP127" t="str">
        <f t="shared" ca="1" si="35"/>
        <v>pics\\Peper_1.jpg</v>
      </c>
      <c r="AS127" t="str">
        <f t="shared" ca="1" si="36"/>
        <v>pics\\Peper_1.jpg</v>
      </c>
      <c r="AT127">
        <f t="shared" ca="1" si="39"/>
        <v>0.85594837487511666</v>
      </c>
      <c r="AU127" t="s">
        <v>697</v>
      </c>
      <c r="AV127" t="str">
        <f t="shared" ca="1" si="40"/>
        <v>sound\\Noviy_plod.wav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_Заострен_ли_</v>
      </c>
      <c r="BB127" t="str">
        <f t="shared" si="31"/>
        <v>_Заострен_ли_ПЕМАТ?</v>
      </c>
      <c r="BD127" cm="1">
        <f t="array" aca="1" ref="BD127" ca="1">INDEX($L$122:$L$129,(RANK(AT7,$AT$2:$AT$9)))</f>
        <v>2152</v>
      </c>
    </row>
    <row r="128" spans="1:60" hidden="1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VLOOKUP(B128,audio_list_stym!$A$3:$BP$18,38,FALSE)</f>
        <v>14</v>
      </c>
      <c r="F128" t="str">
        <f>VLOOKUP(E128,metki!$A$2:$B$9,2,FALSE)</f>
        <v>импл_новые_с_названием</v>
      </c>
      <c r="G128" t="str">
        <f t="shared" si="37"/>
        <v>импл_</v>
      </c>
      <c r="H128" t="str">
        <f>VLOOKUP(B128,audio_list_stym!$A$3:$AJ$18,6,FALSE)</f>
        <v>ZF</v>
      </c>
      <c r="I128" t="s">
        <v>694</v>
      </c>
      <c r="J128" t="str">
        <f t="shared" si="38"/>
        <v>ZF_7</v>
      </c>
      <c r="L128">
        <f>VLOOKUP(J128,total_visual_stym!$A$2:$D$129,2,FALSE)</f>
        <v>2151</v>
      </c>
      <c r="M128" t="str">
        <f>VLOOKUP(J128,total_visual_stym!$A$2:$D$129,3,FALSE)</f>
        <v>pics\\ZF_7.jpg</v>
      </c>
      <c r="N128">
        <f>VLOOKUP(J128,total_visual_stym!$A$1:$D$129,4,FALSE)</f>
        <v>215</v>
      </c>
      <c r="P128">
        <f>IF(G128="экспл",0,IF(G128="импл_",VLOOKUP(J128,quest_импл!$A$1:$J$129,7,FALSE),0))</f>
        <v>287</v>
      </c>
      <c r="Q128" t="str">
        <f>IF(G128="экспл",0,IF(G128="импл_",VLOOKUP(J128,quest_импл!$A$1:$J$129,8,FALSE),0))</f>
        <v>sound\\Rassipchatiy_li.wav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2023</v>
      </c>
      <c r="AD128" t="str">
        <f t="shared" ca="1" si="32"/>
        <v>pics\\Goroh_7.jpg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33"/>
        <v>pics\\Goroh_7.jpg</v>
      </c>
      <c r="AI128" t="s">
        <v>130</v>
      </c>
      <c r="AO128">
        <f t="shared" ca="1" si="34"/>
        <v>0.5620984358438792</v>
      </c>
      <c r="AP128" t="str">
        <f t="shared" ca="1" si="35"/>
        <v>pics\\Goroh_7.jpg</v>
      </c>
      <c r="AS128" t="str">
        <f t="shared" ca="1" si="36"/>
        <v>pics\\Goroh_7.jpg</v>
      </c>
      <c r="AT128">
        <f t="shared" ca="1" si="39"/>
        <v>0.46695130765541493</v>
      </c>
      <c r="AU128" t="s">
        <v>697</v>
      </c>
      <c r="AV128" t="str">
        <f t="shared" ca="1" si="40"/>
        <v>sound\\Noviy_plod.wav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_Рассыпчатый_ли_</v>
      </c>
      <c r="BB128" t="str">
        <f t="shared" si="31"/>
        <v>_Рассыпчатый_ли_ПЕМАТ?</v>
      </c>
      <c r="BD128" cm="1">
        <f t="array" aca="1" ref="BD128" ca="1">INDEX($L$122:$L$129,(RANK(AT8,$AT$2:$AT$9)))</f>
        <v>2146</v>
      </c>
    </row>
    <row r="129" spans="1:56" hidden="1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VLOOKUP(B129,audio_list_stym!$A$3:$BP$18,38,FALSE)</f>
        <v>14</v>
      </c>
      <c r="F129" t="str">
        <f>VLOOKUP(E129,metki!$A$2:$B$9,2,FALSE)</f>
        <v>импл_новые_с_названием</v>
      </c>
      <c r="G129" t="str">
        <f t="shared" si="37"/>
        <v>импл_</v>
      </c>
      <c r="H129" t="str">
        <f>VLOOKUP(B129,audio_list_stym!$A$3:$AJ$18,6,FALSE)</f>
        <v>ZF</v>
      </c>
      <c r="I129" t="s">
        <v>695</v>
      </c>
      <c r="J129" t="str">
        <f t="shared" si="38"/>
        <v>ZF_8</v>
      </c>
      <c r="L129">
        <f>VLOOKUP(J129,total_visual_stym!$A$2:$D$129,2,FALSE)</f>
        <v>2152</v>
      </c>
      <c r="M129" t="str">
        <f>VLOOKUP(J129,total_visual_stym!$A$2:$D$129,3,FALSE)</f>
        <v>pics\\ZF_8.jpg</v>
      </c>
      <c r="N129">
        <f>VLOOKUP(J129,total_visual_stym!$A$1:$D$129,4,FALSE)</f>
        <v>215</v>
      </c>
      <c r="P129">
        <f>IF(G129="экспл",0,IF(G129="импл_",VLOOKUP(J129,quest_импл!$A$1:$J$129,7,FALSE),0))</f>
        <v>288</v>
      </c>
      <c r="Q129" t="str">
        <f>IF(G129="экспл",0,IF(G129="импл_",VLOOKUP(J129,quest_импл!$A$1:$J$129,8,FALSE),0))</f>
        <v>sound\\Ochishen_li.wav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2042</v>
      </c>
      <c r="AD129" t="str">
        <f t="shared" ca="1" si="32"/>
        <v>pics\\Peper_2.jpg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33"/>
        <v>pics\\Peper_2.jpg</v>
      </c>
      <c r="AI129" t="s">
        <v>131</v>
      </c>
      <c r="AO129">
        <f t="shared" ca="1" si="34"/>
        <v>0.27935618850899391</v>
      </c>
      <c r="AP129" t="str">
        <f t="shared" ca="1" si="35"/>
        <v>pics\\Peper_2.jpg</v>
      </c>
      <c r="AS129" t="str">
        <f t="shared" ca="1" si="36"/>
        <v>pics\\Peper_2.jpg</v>
      </c>
      <c r="AT129">
        <f t="shared" ca="1" si="39"/>
        <v>9.5206734233288293E-2</v>
      </c>
      <c r="AU129" t="s">
        <v>697</v>
      </c>
      <c r="AV129" t="str">
        <f t="shared" ca="1" si="40"/>
        <v>sound\\Redkiy_plod.wav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_Очищен_ли_</v>
      </c>
      <c r="BB129" t="str">
        <f t="shared" si="31"/>
        <v>_Очищен_ли_ПЕМАТ?</v>
      </c>
      <c r="BD129" cm="1">
        <f t="array" aca="1" ref="BD129" ca="1">INDEX($L$122:$L$129,(RANK(AT9,$AT$2:$AT$9)))</f>
        <v>2149</v>
      </c>
    </row>
    <row r="130" spans="1:56" hidden="1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hidden="1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hidden="1" x14ac:dyDescent="0.2">
      <c r="A132" t="s">
        <v>1162</v>
      </c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hidden="1" x14ac:dyDescent="0.2">
      <c r="A133" t="s">
        <v>1163</v>
      </c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hidden="1" x14ac:dyDescent="0.2">
      <c r="A134" t="s">
        <v>1164</v>
      </c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hidden="1" x14ac:dyDescent="0.2">
      <c r="A135" t="s">
        <v>1165</v>
      </c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hidden="1" x14ac:dyDescent="0.2">
      <c r="A136" t="s">
        <v>1166</v>
      </c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hidden="1" x14ac:dyDescent="0.2">
      <c r="A137" t="s">
        <v>1167</v>
      </c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hidden="1" x14ac:dyDescent="0.2">
      <c r="A138" t="s">
        <v>1168</v>
      </c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hidden="1" x14ac:dyDescent="0.2">
      <c r="A139" t="s">
        <v>1169</v>
      </c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hidden="1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hidden="1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hidden="1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hidden="1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hidden="1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hidden="1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200-000000000000}">
    <filterColumn colId="8">
      <filters>
        <filter val="_1"/>
      </filters>
    </filterColumn>
  </autoFilter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H161"/>
  <sheetViews>
    <sheetView topLeftCell="AX1" zoomScale="66" zoomScaleNormal="66" zoomScaleSheetLayoutView="40" workbookViewId="0">
      <selection activeCell="BH1" sqref="BH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1" customWidth="1"/>
    <col min="40" max="40" width="12.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/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C1" s="23" t="s">
        <v>0</v>
      </c>
      <c r="BD1" s="23" t="s">
        <v>1175</v>
      </c>
      <c r="BE1" s="23" t="s">
        <v>1170</v>
      </c>
      <c r="BF1" s="23" t="s">
        <v>1171</v>
      </c>
      <c r="BG1" s="23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VLOOKUP(B2,audio_list_stym!$A$3:$BP$18,39,FALSE)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VLOOKUP(B2,audio_list_stym!$A$3:$AJ$18,7,FALSE)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pics\\Injir_7.jpg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9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6.2148949217282312E-2</v>
      </c>
      <c r="AP2" t="str">
        <f t="shared" ref="AP2:AP25" ca="1" si="6">INDEX($AM$2:$AM$25,(RANK(AO2,$AO$2:$AO$25)))</f>
        <v>pics\\Injir_7.jpg</v>
      </c>
      <c r="AQ2" t="str">
        <f ca="1">INDEX($AN$2:$AN$25,(RANK(AO2,$AO$2:$AO$25)))</f>
        <v>pics\\Tikva_7.jpg</v>
      </c>
      <c r="AR2" t="str">
        <f t="shared" ref="AR2:AR9" ca="1" si="7">IF(AH2="sound\\Ogorod",AP2,"")</f>
        <v>pics\\Injir_7.jpg</v>
      </c>
      <c r="AT2">
        <f t="shared" ref="AT2:AT65" ca="1" si="8">RAND()</f>
        <v>0.62687919554323712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2058</v>
      </c>
      <c r="BE2" cm="1">
        <f t="array" aca="1" ref="BE2" ca="1">INDEX(BD10:BD25,(RANK(AT2,$AT$2:$AT$16)))</f>
        <v>2037</v>
      </c>
      <c r="BF2" cm="1">
        <f t="array" aca="1" ref="BF2" ca="1">INDEX(BD26:BD49,(RANK(AT2,$AT$2:$AT$16)))</f>
        <v>2053</v>
      </c>
      <c r="BG2" cm="1">
        <f t="array" aca="1" ref="BG2" ca="1">INDEX(BD50:BD65,(RANK(AT2,$AT$2:$AT$16)))</f>
        <v>2013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VLOOKUP(B3,audio_list_stym!$A$3:$BP$18,39,FALSE)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VLOOKUP(B3,audio_list_stym!$A$3:$AJ$18,7,FALSE)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2007</v>
      </c>
      <c r="AD3" t="str">
        <f t="shared" ref="AD3:AD66" ca="1" si="11">IF(ISTEXT(AE3),AE3,IF(ISTEXT(AF3),AF3,""))</f>
        <v>pics\\Banan_7.jpg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pics\\Banan_7.jpg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0.37643714086465829</v>
      </c>
      <c r="AP3" t="str">
        <f t="shared" ca="1" si="6"/>
        <v>pics\\Banan_7.jpg</v>
      </c>
      <c r="AQ3" t="str">
        <f t="shared" ref="AQ3:AQ25" ca="1" si="13">INDEX($AN$2:$AN$25,(RANK(AO3,$AO$2:$AO$25)))</f>
        <v>pics\\Goroh_7.jpg</v>
      </c>
      <c r="AR3" t="str">
        <f t="shared" ca="1" si="7"/>
        <v>pics\\Banan_7.jpg</v>
      </c>
      <c r="AT3">
        <f t="shared" ca="1" si="8"/>
        <v>0.94095303437686495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_Мясистый_ли_XXXXX?</v>
      </c>
      <c r="BD3" cm="1">
        <f t="array" aca="1" ref="BD3" ca="1">INDEX($L$2:$L$9,(RANK(AT3,$AT$2:$AT$9)))</f>
        <v>2057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VLOOKUP(B4,audio_list_stym!$A$3:$BP$18,39,FALSE)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VLOOKUP(B4,audio_list_stym!$A$3:$AJ$18,7,FALSE)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2040</v>
      </c>
      <c r="AD4" t="str">
        <f t="shared" ca="1" si="11"/>
        <v>pics\\Limon_8.jpg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pics\\Limon_8.jpg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0.5752839810723881</v>
      </c>
      <c r="AP4" t="str">
        <f t="shared" ca="1" si="6"/>
        <v>pics\\Limon_8.jpg</v>
      </c>
      <c r="AQ4" t="str">
        <f t="shared" ca="1" si="13"/>
        <v>pics\\Redis_8.jpg</v>
      </c>
      <c r="AR4" t="str">
        <f t="shared" ca="1" si="7"/>
        <v>pics\\Limon_8.jpg</v>
      </c>
      <c r="AT4">
        <f t="shared" ca="1" si="8"/>
        <v>0.40269071051495586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_Горький_ли_XXXXX?</v>
      </c>
      <c r="BD4" cm="1">
        <f t="array" aca="1" ref="BD4" ca="1">INDEX($L$2:$L$9,(RANK(AT4,$AT$2:$AT$9)))</f>
        <v>2061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VLOOKUP(B5,audio_list_stym!$A$3:$BP$18,39,FALSE)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VLOOKUP(B5,audio_list_stym!$A$3:$AJ$18,7,FALSE)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2154</v>
      </c>
      <c r="AD5" t="str">
        <f t="shared" ca="1" si="11"/>
        <v>pics\\Injir_2.jpg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pics\\Injir_2.jpg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0.2216748032696132</v>
      </c>
      <c r="AP5" t="str">
        <f t="shared" ca="1" si="6"/>
        <v>pics\\Injir_2.jpg</v>
      </c>
      <c r="AQ5" t="str">
        <f t="shared" ca="1" si="13"/>
        <v>pics\\Tikva_2.jpg</v>
      </c>
      <c r="AR5" t="str">
        <f t="shared" ca="1" si="7"/>
        <v>pics\\Injir_2.jpg</v>
      </c>
      <c r="AT5">
        <f t="shared" ca="1" si="8"/>
        <v>4.8802696096007736E-2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_Яркий_ли_XXXXX?</v>
      </c>
      <c r="BD5" cm="1">
        <f t="array" aca="1" ref="BD5" ca="1">INDEX($L$2:$L$9,(RANK(AT5,$AT$2:$AT$9)))</f>
        <v>2064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VLOOKUP(B6,audio_list_stym!$A$3:$BP$18,39,FALSE)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VLOOKUP(B6,audio_list_stym!$A$3:$AJ$18,7,FALSE)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2035</v>
      </c>
      <c r="AD6" t="str">
        <f t="shared" ca="1" si="11"/>
        <v>pics\\Limon_3.jpg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pics\\Limon_3.jpg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0.67380518773446374</v>
      </c>
      <c r="AP6" t="str">
        <f t="shared" ca="1" si="6"/>
        <v>pics\\Limon_3.jpg</v>
      </c>
      <c r="AQ6" t="str">
        <f t="shared" ca="1" si="13"/>
        <v>pics\\Redis_3.jpg</v>
      </c>
      <c r="AR6" t="str">
        <f t="shared" ca="1" si="7"/>
        <v>pics\\Limon_3.jpg</v>
      </c>
      <c r="AT6">
        <f t="shared" ca="1" si="8"/>
        <v>0.51851997707775865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_Острый_ли_XXXXX?</v>
      </c>
      <c r="BD6" cm="1">
        <f t="array" aca="1" ref="BD6" ca="1">INDEX($L$2:$L$9,(RANK(AT6,$AT$2:$AT$9)))</f>
        <v>2060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VLOOKUP(B7,audio_list_stym!$A$3:$BP$18,39,FALSE)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VLOOKUP(B7,audio_list_stym!$A$3:$AJ$18,7,FALSE)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2036</v>
      </c>
      <c r="AD7" t="str">
        <f t="shared" ca="1" si="11"/>
        <v>pics\\Limon_4.jpg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pics\\Limon_4.jpg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0.64291834316116447</v>
      </c>
      <c r="AP7" t="str">
        <f t="shared" ca="1" si="6"/>
        <v>pics\\Limon_4.jpg</v>
      </c>
      <c r="AQ7" t="str">
        <f t="shared" ca="1" si="13"/>
        <v>pics\\Redis_4.jpg</v>
      </c>
      <c r="AR7" t="str">
        <f t="shared" ca="1" si="7"/>
        <v>pics\\Limon_4.jpg</v>
      </c>
      <c r="AT7">
        <f t="shared" ca="1" si="8"/>
        <v>0.33153768322971544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_Спелый_ли_XXXXX?</v>
      </c>
      <c r="BD7" cm="1">
        <f t="array" aca="1" ref="BD7" ca="1">INDEX($L$2:$L$9,(RANK(AT7,$AT$2:$AT$9)))</f>
        <v>2062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VLOOKUP(B8,audio_list_stym!$A$3:$BP$18,39,FALSE)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VLOOKUP(B8,audio_list_stym!$A$3:$AJ$18,7,FALSE)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2158</v>
      </c>
      <c r="AD8" t="str">
        <f t="shared" ca="1" si="11"/>
        <v>pics\\Injir_6.jpg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pics\\Injir_6.jpg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0.13616484423912845</v>
      </c>
      <c r="AP8" t="str">
        <f t="shared" ca="1" si="6"/>
        <v>pics\\Injir_6.jpg</v>
      </c>
      <c r="AQ8" t="str">
        <f t="shared" ca="1" si="13"/>
        <v>pics\\Tikva_6.jpg</v>
      </c>
      <c r="AR8" t="str">
        <f t="shared" ca="1" si="7"/>
        <v>pics\\Injir_6.jpg</v>
      </c>
      <c r="AT8">
        <f t="shared" ca="1" si="8"/>
        <v>0.26121373695033456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_Серый_ли_XXXXX?</v>
      </c>
      <c r="BD8" cm="1">
        <f t="array" aca="1" ref="BD8" ca="1">INDEX($L$2:$L$9,(RANK(AT8,$AT$2:$AT$9)))</f>
        <v>2063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VLOOKUP(B9,audio_list_stym!$A$3:$BP$18,39,FALSE)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VLOOKUP(B9,audio_list_stym!$A$3:$AJ$18,7,FALSE)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2001</v>
      </c>
      <c r="AD9" t="str">
        <f t="shared" ca="1" si="11"/>
        <v>pics\\Banan_1.jpg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pics\\Banan_1.jpg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0.5398532647276707</v>
      </c>
      <c r="AP9" t="str">
        <f t="shared" ca="1" si="6"/>
        <v>pics\\Banan_1.jpg</v>
      </c>
      <c r="AQ9" t="str">
        <f t="shared" ca="1" si="13"/>
        <v>pics\\Goroh_1.jpg</v>
      </c>
      <c r="AR9" t="str">
        <f t="shared" ca="1" si="7"/>
        <v>pics\\Banan_1.jpg</v>
      </c>
      <c r="AT9">
        <f t="shared" ca="1" si="8"/>
        <v>0.61196016583310764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_Вязкий_ли_XXXXX?</v>
      </c>
      <c r="BD9" cm="1">
        <f t="array" aca="1" ref="BD9" ca="1">INDEX($L$2:$L$9,(RANK(AT9,$AT$2:$AT$9)))</f>
        <v>2059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VLOOKUP(B10,audio_list_stym!$A$3:$BP$18,39,FALSE)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VLOOKUP(B10,audio_list_stym!$A$3:$AJ$18,7,FALSE)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2178</v>
      </c>
      <c r="AD10" t="str">
        <f t="shared" ca="1" si="11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0.1426377886976028</v>
      </c>
      <c r="AP10" t="str">
        <f t="shared" ca="1" si="6"/>
        <v>pics\\Injir_5.jpg</v>
      </c>
      <c r="AQ10" t="str">
        <f t="shared" ca="1" si="13"/>
        <v>pics\\Tikva_5.jpg</v>
      </c>
      <c r="AT10">
        <f t="shared" ca="1" si="8"/>
        <v>0.7511952647461555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На_экране_XXXXX._Он_старый?</v>
      </c>
      <c r="BC10">
        <f>A10</f>
        <v>1202</v>
      </c>
      <c r="BD10" cm="1">
        <f t="array" aca="1" ref="BD10" ca="1">INDEX($L$10:$L$17,(RANK(AT2,$AT$2:$AT$9)))</f>
        <v>2034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2026</v>
      </c>
      <c r="BG10" cm="1">
        <f t="array" aca="1" ref="BG10" ca="1">INDEX(BD34:BD65,(RANK(AT3,$AT$2:$AT$16)))</f>
        <v>2042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VLOOKUP(B11,audio_list_stym!$A$3:$BP$18,39,FALSE)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VLOOKUP(B11,audio_list_stym!$A$3:$AJ$18,7,FALSE)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2210</v>
      </c>
      <c r="AD11" t="str">
        <f t="shared" ca="1" si="11"/>
        <v>pics\\dis48.jpg</v>
      </c>
      <c r="AE11" s="22" t="str">
        <f t="array" aca="1" ref="AE11" ca="1">IF(G11="экспл",INDEX(total_visual_stym!$C$146:$C$209,(RANK(total_visual_stym!E155,total_visual_stym!$E$146:$E$209))),0)</f>
        <v>pics\\dis48.jpg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0.14507240136010258</v>
      </c>
      <c r="AP11" t="str">
        <f t="shared" ca="1" si="6"/>
        <v>pics\\Injir_4.jpg</v>
      </c>
      <c r="AQ11" t="str">
        <f t="shared" ca="1" si="13"/>
        <v>pics\\Tikva_4.jpg</v>
      </c>
      <c r="AT11">
        <f t="shared" ca="1" si="8"/>
        <v>0.55926543552785568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Посмотрите,_вот_XXXXX._Фиолетовый_ли_он?</v>
      </c>
      <c r="BD11" cm="1">
        <f t="array" aca="1" ref="BD11" ca="1">INDEX($L$10:$L$17,(RANK(AT3,$AT$2:$AT$9)))</f>
        <v>2033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VLOOKUP(B12,audio_list_stym!$A$3:$BP$18,39,FALSE)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VLOOKUP(B12,audio_list_stym!$A$3:$AJ$18,7,FALSE)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2201</v>
      </c>
      <c r="AD12" t="str">
        <f t="shared" ca="1" si="11"/>
        <v>pics\\dis43.jpg</v>
      </c>
      <c r="AE12" s="22" t="str">
        <f t="array" aca="1" ref="AE12" ca="1">IF(G12="экспл",INDEX(total_visual_stym!$C$146:$C$209,(RANK(total_visual_stym!E156,total_visual_stym!$E$146:$E$209))),0)</f>
        <v>pics\\dis43.jpg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0.58296845063557401</v>
      </c>
      <c r="AP12" t="str">
        <f t="shared" ca="1" si="6"/>
        <v>pics\\Limon_7.jpg</v>
      </c>
      <c r="AQ12" t="str">
        <f t="shared" ca="1" si="13"/>
        <v>pics\\Redis_7.jpg</v>
      </c>
      <c r="AT12">
        <f t="shared" ca="1" si="8"/>
        <v>0.41203689094783202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Вот_XXXXX._Он_с_цедрой?</v>
      </c>
      <c r="BD12" cm="1">
        <f t="array" aca="1" ref="BD12" ca="1">INDEX($L$10:$L$17,(RANK(AT4,$AT$2:$AT$9)))</f>
        <v>2037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VLOOKUP(B13,audio_list_stym!$A$3:$BP$18,39,FALSE)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VLOOKUP(B13,audio_list_stym!$A$3:$AJ$18,7,FALSE)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2203</v>
      </c>
      <c r="AD13" t="str">
        <f t="shared" ca="1" si="11"/>
        <v>pics\\dis53.jpg</v>
      </c>
      <c r="AE13" s="22" t="str">
        <f t="array" aca="1" ref="AE13" ca="1">IF(G13="экспл",INDEX(total_visual_stym!$C$146:$C$209,(RANK(total_visual_stym!E157,total_visual_stym!$E$146:$E$209))),0)</f>
        <v>pics\\dis53.jpg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0.4550232936638956</v>
      </c>
      <c r="AP13" t="str">
        <f t="shared" ca="1" si="6"/>
        <v>pics\\Banan_4.jpg</v>
      </c>
      <c r="AQ13" t="str">
        <f t="shared" ca="1" si="13"/>
        <v>pics\\Goroh_4.jpg</v>
      </c>
      <c r="AT13">
        <f t="shared" ca="1" si="8"/>
        <v>0.10085923949874442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Это_XXXXX._Кислый_ли_он?</v>
      </c>
      <c r="BD13" cm="1">
        <f t="array" aca="1" ref="BD13" ca="1">INDEX($L$10:$L$17,(RANK(AT5,$AT$2:$AT$9)))</f>
        <v>2040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VLOOKUP(B14,audio_list_stym!$A$3:$BP$18,39,FALSE)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VLOOKUP(B14,audio_list_stym!$A$3:$AJ$18,7,FALSE)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2220</v>
      </c>
      <c r="AD14" t="str">
        <f t="shared" ca="1" si="11"/>
        <v>pics\\dis16.jpg</v>
      </c>
      <c r="AE14" s="22" t="str">
        <f t="array" aca="1" ref="AE14" ca="1">IF(G14="экспл",INDEX(total_visual_stym!$C$146:$C$209,(RANK(total_visual_stym!E158,total_visual_stym!$E$146:$E$209))),0)</f>
        <v>pics\\dis16.jpg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0.27212568813622617</v>
      </c>
      <c r="AP14" t="str">
        <f t="shared" ca="1" si="6"/>
        <v>pics\\Injir_1.jpg</v>
      </c>
      <c r="AQ14" t="str">
        <f t="shared" ca="1" si="13"/>
        <v>pics\\Tikva_1.jpg</v>
      </c>
      <c r="AT14">
        <f t="shared" ca="1" si="8"/>
        <v>0.45204500121298807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На_картинке_XXXXX._Сочный_ли_он?</v>
      </c>
      <c r="BD14" cm="1">
        <f t="array" aca="1" ref="BD14" ca="1">INDEX($L$10:$L$17,(RANK(AT6,$AT$2:$AT$9)))</f>
        <v>2036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VLOOKUP(B15,audio_list_stym!$A$3:$BP$18,39,FALSE)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VLOOKUP(B15,audio_list_stym!$A$3:$AJ$18,7,FALSE)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2195</v>
      </c>
      <c r="AD15" t="str">
        <f t="shared" ca="1" si="11"/>
        <v>pics\\dis41.jpg</v>
      </c>
      <c r="AE15" s="22" t="str">
        <f t="array" aca="1" ref="AE15" ca="1">IF(G15="экспл",INDEX(total_visual_stym!$C$146:$C$209,(RANK(total_visual_stym!E159,total_visual_stym!$E$146:$E$209))),0)</f>
        <v>pics\\dis41.jpg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0.69895911651712639</v>
      </c>
      <c r="AP15" t="str">
        <f t="shared" ca="1" si="6"/>
        <v>pics\\Limon_2.jpg</v>
      </c>
      <c r="AQ15" t="str">
        <f t="shared" ca="1" si="13"/>
        <v>pics\\Redis_2.jpg</v>
      </c>
      <c r="AT15">
        <f t="shared" ca="1" si="8"/>
        <v>0.56759690012607655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На_мониторе_XXXXX._Упругий_ли_он?</v>
      </c>
      <c r="BD15" cm="1">
        <f t="array" aca="1" ref="BD15" ca="1">INDEX($L$10:$L$17,(RANK(AT7,$AT$2:$AT$9)))</f>
        <v>2038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VLOOKUP(B16,audio_list_stym!$A$3:$BP$18,39,FALSE)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VLOOKUP(B16,audio_list_stym!$A$3:$AJ$18,7,FALSE)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2226</v>
      </c>
      <c r="AD16" t="str">
        <f t="shared" ca="1" si="11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0.29237824020634429</v>
      </c>
      <c r="AP16" t="str">
        <f t="shared" ca="1" si="6"/>
        <v>pics\\Banan_8.jpg</v>
      </c>
      <c r="AQ16" t="str">
        <f t="shared" ca="1" si="13"/>
        <v>pics\\Goroh_8.jpg</v>
      </c>
      <c r="AT16">
        <f t="shared" ca="1" si="8"/>
        <v>4.7939563754058501E-2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Перед_Вами_XXXXX._Он_длинный?</v>
      </c>
      <c r="BD16" cm="1">
        <f t="array" aca="1" ref="BD16" ca="1">INDEX($L$10:$L$17,(RANK(AT8,$AT$2:$AT$9)))</f>
        <v>2039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VLOOKUP(B17,audio_list_stym!$A$3:$BP$18,39,FALSE)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VLOOKUP(B17,audio_list_stym!$A$3:$AJ$18,7,FALSE)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2212</v>
      </c>
      <c r="AD17" t="str">
        <f t="shared" ca="1" si="11"/>
        <v>pics\\dis61.jpg</v>
      </c>
      <c r="AE17" s="22" t="str">
        <f t="array" aca="1" ref="AE17" ca="1">IF(G17="экспл",INDEX(total_visual_stym!$C$146:$C$209,(RANK(total_visual_stym!E161,total_visual_stym!$E$146:$E$209))),0)</f>
        <v>pics\\dis61.jpg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0.59739418800757138</v>
      </c>
      <c r="AP17" t="str">
        <f t="shared" ca="1" si="6"/>
        <v>pics\\Limon_6.jpg</v>
      </c>
      <c r="AQ17" t="str">
        <f t="shared" ca="1" si="13"/>
        <v>pics\\Redis_6.jpg</v>
      </c>
      <c r="AT17">
        <f t="shared" ca="1" si="8"/>
        <v>0.20512402675804964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Вы_видите_XXXXX._Он_без_кожуры?</v>
      </c>
      <c r="BD17" cm="1">
        <f t="array" aca="1" ref="BD17" ca="1">INDEX($L$10:$L$17,(RANK(AT9,$AT$2:$AT$9)))</f>
        <v>2035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VLOOKUP(B18,audio_list_stym!$A$3:$BP$18,39,FALSE)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VLOOKUP(B18,audio_list_stym!$A$3:$AJ$18,7,FALSE)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2022</v>
      </c>
      <c r="AD18" t="str">
        <f t="shared" ca="1" si="11"/>
        <v>pics\\Goroh_6.jpg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pics\\Goroh_6.jpg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ref="AK18:AK25" si="16">IF(OR(AJ18="pics\\Limon",AJ18="pics\\Banan",AJ18="pics\\Kokos",AJ18="pics\\Finik",AJ18="pics\\Injir"),AI18, )</f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0.37731405580116395</v>
      </c>
      <c r="AP18" t="str">
        <f t="shared" ca="1" si="6"/>
        <v>pics\\Banan_6.jpg</v>
      </c>
      <c r="AQ18" t="str">
        <f t="shared" ca="1" si="13"/>
        <v>pics\\Goroh_6.jpg</v>
      </c>
      <c r="AS18" t="str">
        <f t="shared" ref="AS18:AS25" ca="1" si="17">IF(AH18="sound\\Tropic",AQ18,"")</f>
        <v>pics\\Goroh_6.jpg</v>
      </c>
      <c r="AT18">
        <f t="shared" ca="1" si="8"/>
        <v>7.5143045456813717E-2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_С_молоком_ли_КОКОС?</v>
      </c>
      <c r="BC18">
        <f>A18</f>
        <v>1203</v>
      </c>
      <c r="BD18" cm="1">
        <f t="array" aca="1" ref="BD18" ca="1">INDEX($L$18:$L$25,(RANK(AT2,$AT$2:$AT$9)))</f>
        <v>2026</v>
      </c>
      <c r="BE18" cm="1">
        <f t="array" aca="1" ref="BE18" ca="1">INDEX(BD2:BD17,(RANK(AT4,$AT$2:$AT$16)))</f>
        <v>2033</v>
      </c>
      <c r="BF18" cm="1">
        <f t="array" aca="1" ref="BF18" ca="1">INDEX(BD26:BD49,(RANK(AT4,$AT$2:$AT$16)))</f>
        <v>2041</v>
      </c>
      <c r="BG18" cm="1">
        <f t="array" aca="1" ref="BG18" ca="1">INDEX(BD50:BD65,(RANK(AT4,$AT$2:$AT$16)))</f>
        <v>2017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VLOOKUP(B19,audio_list_stym!$A$3:$BP$18,39,FALSE)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VLOOKUP(B19,audio_list_stym!$A$3:$AJ$18,7,FALSE)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2053</v>
      </c>
      <c r="AD19" t="str">
        <f t="shared" ca="1" si="11"/>
        <v>pics\\Redis_5.jpg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8">IF(ISTEXT(AR19),AR19,IF(ISTEXT(AS19),AS19,""))</f>
        <v>pics\\Redis_5.jpg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16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0.61321222665199548</v>
      </c>
      <c r="AP19" t="str">
        <f t="shared" ca="1" si="6"/>
        <v>pics\\Limon_5.jpg</v>
      </c>
      <c r="AQ19" t="str">
        <f t="shared" ca="1" si="13"/>
        <v>pics\\Redis_5.jpg</v>
      </c>
      <c r="AS19" t="str">
        <f t="shared" ca="1" si="17"/>
        <v>pics\\Redis_5.jpg</v>
      </c>
      <c r="AT19">
        <f t="shared" ca="1" si="8"/>
        <v>0.7237241499697008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_Полый_ли_КОКОС?</v>
      </c>
      <c r="BD19" cm="1">
        <f t="array" aca="1" ref="BD19" ca="1">INDEX($L$18:$L$25,(RANK(AT3,$AT$2:$AT$9)))</f>
        <v>2025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VLOOKUP(B20,audio_list_stym!$A$3:$BP$18,39,FALSE)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VLOOKUP(B20,audio_list_stym!$A$3:$AJ$18,7,FALSE)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2018</v>
      </c>
      <c r="AD20" t="str">
        <f t="shared" ca="1" si="11"/>
        <v>pics\\Goroh_2.jpg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8"/>
        <v>pics\\Goroh_2.jpg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16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0.49164310712968651</v>
      </c>
      <c r="AP20" t="str">
        <f t="shared" ca="1" si="6"/>
        <v>pics\\Banan_2.jpg</v>
      </c>
      <c r="AQ20" t="str">
        <f t="shared" ca="1" si="13"/>
        <v>pics\\Goroh_2.jpg</v>
      </c>
      <c r="AS20" t="str">
        <f t="shared" ca="1" si="17"/>
        <v>pics\\Goroh_2.jpg</v>
      </c>
      <c r="AT20">
        <f t="shared" ca="1" si="8"/>
        <v>0.17861592343572985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_Гладкий_ли_КОКОС?</v>
      </c>
      <c r="BD20" cm="1">
        <f t="array" aca="1" ref="BD20" ca="1">INDEX($L$18:$L$25,(RANK(AT4,$AT$2:$AT$9)))</f>
        <v>2029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VLOOKUP(B21,audio_list_stym!$A$3:$BP$18,39,FALSE)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VLOOKUP(B21,audio_list_stym!$A$3:$AJ$18,7,FALSE)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2019</v>
      </c>
      <c r="AD21" t="str">
        <f t="shared" ca="1" si="11"/>
        <v>pics\\Goroh_3.jpg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8"/>
        <v>pics\\Goroh_3.jpg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16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0.45970894143821817</v>
      </c>
      <c r="AP21" t="str">
        <f t="shared" ca="1" si="6"/>
        <v>pics\\Banan_3.jpg</v>
      </c>
      <c r="AQ21" t="str">
        <f t="shared" ca="1" si="13"/>
        <v>pics\\Goroh_3.jpg</v>
      </c>
      <c r="AS21" t="str">
        <f t="shared" ca="1" si="17"/>
        <v>pics\\Goroh_3.jpg</v>
      </c>
      <c r="AT21">
        <f t="shared" ca="1" si="8"/>
        <v>0.2880358228770129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_Пористый_ли_КОКОС?</v>
      </c>
      <c r="BD21" cm="1">
        <f t="array" aca="1" ref="BD21" ca="1">INDEX($L$18:$L$25,(RANK(AT5,$AT$2:$AT$9)))</f>
        <v>2032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VLOOKUP(B22,audio_list_stym!$A$3:$BP$18,39,FALSE)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VLOOKUP(B22,audio_list_stym!$A$3:$AJ$18,7,FALSE)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2049</v>
      </c>
      <c r="AD22" t="str">
        <f t="shared" ca="1" si="11"/>
        <v>pics\\Redis_1.jpg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8"/>
        <v>pics\\Redis_1.jpg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16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0.88454578166951003</v>
      </c>
      <c r="AP22" t="str">
        <f t="shared" ca="1" si="6"/>
        <v>pics\\Limon_1.jpg</v>
      </c>
      <c r="AQ22" t="str">
        <f t="shared" ca="1" si="13"/>
        <v>pics\\Redis_1.jpg</v>
      </c>
      <c r="AS22" t="str">
        <f t="shared" ca="1" si="17"/>
        <v>pics\\Redis_1.jpg</v>
      </c>
      <c r="AT22">
        <f t="shared" ca="1" si="8"/>
        <v>0.25610690249016743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_Вареный_ли_КОКОС?</v>
      </c>
      <c r="BD22" cm="1">
        <f t="array" aca="1" ref="BD22" ca="1">INDEX($L$18:$L$25,(RANK(AT6,$AT$2:$AT$9)))</f>
        <v>2028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VLOOKUP(B23,audio_list_stym!$A$3:$BP$18,39,FALSE)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VLOOKUP(B23,audio_list_stym!$A$3:$AJ$18,7,FALSE)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2168</v>
      </c>
      <c r="AD23" t="str">
        <f t="shared" ca="1" si="11"/>
        <v>pics\\Tikva_8.jpg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8"/>
        <v>pics\\Tikva_8.jpg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16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6.0141836365954493E-3</v>
      </c>
      <c r="AP23" t="str">
        <f t="shared" ca="1" si="6"/>
        <v>pics\\Injir_8.jpg</v>
      </c>
      <c r="AQ23" t="str">
        <f t="shared" ca="1" si="13"/>
        <v>pics\\Tikva_8.jpg</v>
      </c>
      <c r="AS23" t="str">
        <f t="shared" ca="1" si="17"/>
        <v>pics\\Tikva_8.jpg</v>
      </c>
      <c r="AT23">
        <f t="shared" ca="1" si="8"/>
        <v>6.0320727213023728E-2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_Плотный_ли_КОКОС?</v>
      </c>
      <c r="BD23" cm="1">
        <f t="array" aca="1" ref="BD23" ca="1">INDEX($L$18:$L$25,(RANK(AT7,$AT$2:$AT$9)))</f>
        <v>2030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VLOOKUP(B24,audio_list_stym!$A$3:$BP$18,39,FALSE)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VLOOKUP(B24,audio_list_stym!$A$3:$AJ$18,7,FALSE)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2163</v>
      </c>
      <c r="AD24" t="str">
        <f t="shared" ca="1" si="11"/>
        <v>pics\\Tikva_3.jpg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8"/>
        <v>pics\\Tikva_3.jpg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16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0.20075803584538132</v>
      </c>
      <c r="AP24" t="str">
        <f t="shared" ca="1" si="6"/>
        <v>pics\\Injir_3.jpg</v>
      </c>
      <c r="AQ24" t="str">
        <f t="shared" ca="1" si="13"/>
        <v>pics\\Tikva_3.jpg</v>
      </c>
      <c r="AS24" t="str">
        <f t="shared" ca="1" si="17"/>
        <v>pics\\Tikva_3.jpg</v>
      </c>
      <c r="AT24">
        <f t="shared" ca="1" si="8"/>
        <v>0.10023132410202917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_Ворсистый_ли_КОКОС?</v>
      </c>
      <c r="BD24" cm="1">
        <f t="array" aca="1" ref="BD24" ca="1">INDEX($L$18:$L$25,(RANK(AT8,$AT$2:$AT$9)))</f>
        <v>2031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VLOOKUP(B25,audio_list_stym!$A$3:$BP$18,39,FALSE)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VLOOKUP(B25,audio_list_stym!$A$3:$AJ$18,7,FALSE)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2021</v>
      </c>
      <c r="AD25" t="str">
        <f t="shared" ca="1" si="11"/>
        <v>pics\\Goroh_5.jpg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8"/>
        <v>pics\\Goroh_5.jpg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16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0.38888299487737654</v>
      </c>
      <c r="AP25" t="str">
        <f t="shared" ca="1" si="6"/>
        <v>pics\\Banan_5.jpg</v>
      </c>
      <c r="AQ25" t="str">
        <f t="shared" ca="1" si="13"/>
        <v>pics\\Goroh_5.jpg</v>
      </c>
      <c r="AS25" t="str">
        <f t="shared" ca="1" si="17"/>
        <v>pics\\Goroh_5.jpg</v>
      </c>
      <c r="AT25">
        <f t="shared" ca="1" si="8"/>
        <v>6.8466870898986842E-2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_Мягкий_ли_КОКОС?</v>
      </c>
      <c r="BD25" cm="1">
        <f t="array" aca="1" ref="BD25" ca="1">INDEX($L$18:$L$25,(RANK(AT9,$AT$2:$AT$9)))</f>
        <v>2027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VLOOKUP(B26,audio_list_stym!$A$3:$BP$18,39,FALSE)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VLOOKUP(B26,audio_list_stym!$A$3:$AJ$18,7,FALSE)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2225</v>
      </c>
      <c r="AD26" t="str">
        <f t="shared" ca="1" si="11"/>
        <v>pics\\dis9.jpg</v>
      </c>
      <c r="AE26" s="22" t="str">
        <f t="array" aca="1" ref="AE26" ca="1">IF(G26="экспл",INDEX(total_visual_stym!$C$146:$C$209,(RANK(total_visual_stym!E170,total_visual_stym!$E$146:$E$209))),0)</f>
        <v>pics\\dis9.jpg</v>
      </c>
      <c r="AF26" s="22" t="str">
        <f t="shared" si="18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7.9789167318087273E-3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2050</v>
      </c>
      <c r="BE26" cm="1">
        <f t="array" aca="1" ref="BE26" ca="1">INDEX(BD2:BD25,(RANK(AT5,$AT$2:$AT$16)))</f>
        <v>2038</v>
      </c>
      <c r="BF26" cm="1">
        <f t="array" aca="1" ref="BF26" ca="1">INDEX(BD34:BD49,(RANK(AT5,$AT$2:$AT$16)))</f>
        <v>2006</v>
      </c>
      <c r="BG26" cm="1">
        <f t="array" aca="1" ref="BG26" ca="1">INDEX(BD50:BD65,(RANK(AT5,$AT$2:$AT$16)))</f>
        <v>2022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VLOOKUP(B27,audio_list_stym!$A$3:$BP$18,39,FALSE)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VLOOKUP(B27,audio_list_stym!$A$3:$AJ$18,7,FALSE)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2175</v>
      </c>
      <c r="AD27" t="str">
        <f t="shared" ca="1" si="11"/>
        <v>pics\\dis5.jpg</v>
      </c>
      <c r="AE27" s="22" t="str">
        <f t="array" aca="1" ref="AE27" ca="1">IF(G27="экспл",INDEX(total_visual_stym!$C$146:$C$209,(RANK(total_visual_stym!E171,total_visual_stym!$E$146:$E$209))),0)</f>
        <v>pics\\dis5.jpg</v>
      </c>
      <c r="AF27" s="22" t="str">
        <f t="shared" si="18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0.60803062770993876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Посмотрите,_вот_РЕДИС._Он_алый?</v>
      </c>
      <c r="BD27" cm="1">
        <f t="array" aca="1" ref="BD27" ca="1">INDEX($L$26:$L$33,(RANK(AT3,$AT$2:$AT$9)))</f>
        <v>2049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VLOOKUP(B28,audio_list_stym!$A$3:$BP$18,39,FALSE)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VLOOKUP(B28,audio_list_stym!$A$3:$AJ$18,7,FALSE)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2191</v>
      </c>
      <c r="AD28" t="str">
        <f t="shared" ca="1" si="11"/>
        <v>pics\\dis26.jpg</v>
      </c>
      <c r="AE28" s="22" t="str">
        <f t="array" aca="1" ref="AE28" ca="1">IF(G28="экспл",INDEX(total_visual_stym!$C$146:$C$209,(RANK(total_visual_stym!E172,total_visual_stym!$E$146:$E$209))),0)</f>
        <v>pics\\dis26.jpg</v>
      </c>
      <c r="AF28" s="22" t="str">
        <f t="shared" si="18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0.82928205544974043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Вот_РЕДИС._Пряный_ли_он?</v>
      </c>
      <c r="BD28" cm="1">
        <f t="array" aca="1" ref="BD28" ca="1">INDEX($L$26:$L$33,(RANK(AT4,$AT$2:$AT$9)))</f>
        <v>2053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VLOOKUP(B29,audio_list_stym!$A$3:$BP$18,39,FALSE)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VLOOKUP(B29,audio_list_stym!$A$3:$AJ$18,7,FALSE)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2188</v>
      </c>
      <c r="AD29" t="str">
        <f t="shared" ca="1" si="11"/>
        <v>pics\\dis3.jpg</v>
      </c>
      <c r="AE29" s="22" t="str">
        <f t="array" aca="1" ref="AE29" ca="1">IF(G29="экспл",INDEX(total_visual_stym!$C$146:$C$209,(RANK(total_visual_stym!E173,total_visual_stym!$E$146:$E$209))),0)</f>
        <v>pics\\dis3.jpg</v>
      </c>
      <c r="AF29" s="22" t="str">
        <f t="shared" si="18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0.2150115726166183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Это_РЕДИС._Жирный_ли_он?</v>
      </c>
      <c r="BD29" cm="1">
        <f t="array" aca="1" ref="BD29" ca="1">INDEX($L$26:$L$33,(RANK(AT5,$AT$2:$AT$9)))</f>
        <v>2056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VLOOKUP(B30,audio_list_stym!$A$3:$BP$18,39,FALSE)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VLOOKUP(B30,audio_list_stym!$A$3:$AJ$18,7,FALSE)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2194</v>
      </c>
      <c r="AD30" t="str">
        <f t="shared" ca="1" si="11"/>
        <v>pics\\dis55.jpg</v>
      </c>
      <c r="AE30" s="22" t="str">
        <f t="array" aca="1" ref="AE30" ca="1">IF(G30="экспл",INDEX(total_visual_stym!$C$146:$C$209,(RANK(total_visual_stym!E174,total_visual_stym!$E$146:$E$209))),0)</f>
        <v>pics\\dis55.jpg</v>
      </c>
      <c r="AF30" s="22" t="str">
        <f t="shared" si="18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0.52138907882273589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На_картинке_РЕДИС._Он_соленый?</v>
      </c>
      <c r="BD30" cm="1">
        <f t="array" aca="1" ref="BD30" ca="1">INDEX($L$26:$L$33,(RANK(AT6,$AT$2:$AT$9)))</f>
        <v>2052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VLOOKUP(B31,audio_list_stym!$A$3:$BP$18,39,FALSE)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VLOOKUP(B31,audio_list_stym!$A$3:$AJ$18,7,FALSE)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2219</v>
      </c>
      <c r="AD31" t="str">
        <f t="shared" ca="1" si="11"/>
        <v>pics\\dis17.jpg</v>
      </c>
      <c r="AE31" s="22" t="str">
        <f t="array" aca="1" ref="AE31" ca="1">IF(G31="экспл",INDEX(total_visual_stym!$C$146:$C$209,(RANK(total_visual_stym!E175,total_visual_stym!$E$146:$E$209))),0)</f>
        <v>pics\\dis17.jpg</v>
      </c>
      <c r="AF31" s="22" t="str">
        <f t="shared" si="18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0.28358469417497478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На_мониторе_РЕДИС._Пышный_ли_он?</v>
      </c>
      <c r="BD31" cm="1">
        <f t="array" aca="1" ref="BD31" ca="1">INDEX($L$26:$L$33,(RANK(AT7,$AT$2:$AT$9)))</f>
        <v>2054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VLOOKUP(B32,audio_list_stym!$A$3:$BP$18,39,FALSE)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VLOOKUP(B32,audio_list_stym!$A$3:$AJ$18,7,FALSE)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2222</v>
      </c>
      <c r="AD32" t="str">
        <f t="shared" ca="1" si="11"/>
        <v>pics\\dis14.jpg</v>
      </c>
      <c r="AE32" s="22" t="str">
        <f t="array" aca="1" ref="AE32" ca="1">IF(G32="экспл",INDEX(total_visual_stym!$C$146:$C$209,(RANK(total_visual_stym!E176,total_visual_stym!$E$146:$E$209))),0)</f>
        <v>pics\\dis14.jpg</v>
      </c>
      <c r="AF32" s="22" t="str">
        <f t="shared" si="18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0.14353026335184926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Перед_Вами_РЕДИС._Крепкий_ли_он?</v>
      </c>
      <c r="BD32" cm="1">
        <f t="array" aca="1" ref="BD32" ca="1">INDEX($L$26:$L$33,(RANK(AT8,$AT$2:$AT$9)))</f>
        <v>2055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VLOOKUP(B33,audio_list_stym!$A$3:$BP$18,39,FALSE)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VLOOKUP(B33,audio_list_stym!$A$3:$AJ$18,7,FALSE)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2231</v>
      </c>
      <c r="AD33" t="str">
        <f t="shared" ca="1" si="11"/>
        <v>pics\\dis12.jpg</v>
      </c>
      <c r="AE33" s="22" t="str">
        <f t="array" aca="1" ref="AE33" ca="1">IF(G33="экспл",INDEX(total_visual_stym!$C$146:$C$209,(RANK(total_visual_stym!E177,total_visual_stym!$E$146:$E$209))),0)</f>
        <v>pics\\dis12.jpg</v>
      </c>
      <c r="AF33" s="22" t="str">
        <f t="shared" si="18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0.3386561040151721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Вы_видите_РЕДИС._Он_круглый?</v>
      </c>
      <c r="BD33" cm="1">
        <f t="array" aca="1" ref="BD33" ca="1">INDEX($L$26:$L$33,(RANK(AT9,$AT$2:$AT$9)))</f>
        <v>2051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VLOOKUP(B34,audio_list_stym!$A$3:$BP$18,39,FALSE)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VLOOKUP(B34,audio_list_stym!$A$3:$AJ$18,7,FALSE)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2157</v>
      </c>
      <c r="AD34" t="str">
        <f t="shared" ca="1" si="11"/>
        <v>pics\\Injir_5.jpg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8"/>
        <v>pics\\Injir_5.jpg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0" ca="1" si="21">IF(AH34="sound\\Ogorod",AP10,"")</f>
        <v>pics\\Injir_5.jpg</v>
      </c>
      <c r="AT34">
        <f t="shared" ca="1" si="8"/>
        <v>6.4591267302792965E-2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_Сырой_ли_XXXXX?</v>
      </c>
      <c r="BC34">
        <f>A34</f>
        <v>1205</v>
      </c>
      <c r="BD34" cm="1">
        <f t="array" aca="1" ref="BD34" ca="1">INDEX($L$34:$L$41,(RANK(AT2,$AT$2:$AT$9)))</f>
        <v>2042</v>
      </c>
      <c r="BE34" cm="1">
        <f t="array" aca="1" ref="BE34" ca="1">INDEX(BD2:BD17,(RANK(AT5,$AT$2:$AT$17)))</f>
        <v>2039</v>
      </c>
      <c r="BF34" cm="1">
        <f t="array" aca="1" ref="BF34" ca="1">INDEX(BD18:BD33,(RANK(AT5,$AT$2:$AT$7)))</f>
        <v>2030</v>
      </c>
      <c r="BG34" cm="1">
        <f t="array" aca="1" ref="BG34" ca="1">INDEX(BD42:BD65,(RANK(AT5,$AT$2:$AT$17)))</f>
        <v>2015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VLOOKUP(B35,audio_list_stym!$A$3:$BP$18,39,FALSE)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VLOOKUP(B35,audio_list_stym!$A$3:$AJ$18,7,FALSE)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2156</v>
      </c>
      <c r="AD35" t="str">
        <f t="shared" ca="1" si="11"/>
        <v>pics\\Injir_4.jpg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8"/>
        <v>pics\\Injir_4.jpg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pics\\Injir_4.jpg</v>
      </c>
      <c r="AT35">
        <f t="shared" ca="1" si="8"/>
        <v>0.47065240118424434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_Слоеный_ли_XXXXX?</v>
      </c>
      <c r="BD35" cm="1">
        <f t="array" aca="1" ref="BD35" ca="1">INDEX($L$34:$L$41,(RANK(AT3,$AT$2:$AT$9)))</f>
        <v>2041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VLOOKUP(B36,audio_list_stym!$A$3:$BP$18,39,FALSE)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VLOOKUP(B36,audio_list_stym!$A$3:$AJ$18,7,FALSE)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2039</v>
      </c>
      <c r="AD36" t="str">
        <f t="shared" ca="1" si="11"/>
        <v>pics\\Limon_7.jpg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8"/>
        <v>pics\\Limon_7.jpg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pics\\Limon_7.jpg</v>
      </c>
      <c r="AT36">
        <f t="shared" ca="1" si="8"/>
        <v>0.59241693445044374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_Гнилой_ли_XXXXX?</v>
      </c>
      <c r="BD36" cm="1">
        <f t="array" aca="1" ref="BD36" ca="1">INDEX($L$34:$L$41,(RANK(AT4,$AT$2:$AT$9)))</f>
        <v>2045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VLOOKUP(B37,audio_list_stym!$A$3:$BP$18,39,FALSE)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VLOOKUP(B37,audio_list_stym!$A$3:$AJ$18,7,FALSE)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2004</v>
      </c>
      <c r="AD37" t="str">
        <f t="shared" ca="1" si="11"/>
        <v>pics\\Banan_4.jpg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8"/>
        <v>pics\\Banan_4.jpg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pics\\Banan_4.jpg</v>
      </c>
      <c r="AT37">
        <f t="shared" ca="1" si="8"/>
        <v>0.96425073940418626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_Бугристый_ли_XXXXX?</v>
      </c>
      <c r="BD37" cm="1">
        <f t="array" aca="1" ref="BD37" ca="1">INDEX($L$34:$L$41,(RANK(AT5,$AT$2:$AT$9)))</f>
        <v>2048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VLOOKUP(B38,audio_list_stym!$A$3:$BP$18,39,FALSE)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VLOOKUP(B38,audio_list_stym!$A$3:$AJ$18,7,FALSE)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2153</v>
      </c>
      <c r="AD38" t="str">
        <f t="shared" ca="1" si="11"/>
        <v>pics\\Injir_1.jpg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8"/>
        <v>pics\\Injir_1.jpg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pics\\Injir_1.jpg</v>
      </c>
      <c r="AT38">
        <f t="shared" ca="1" si="8"/>
        <v>0.32166519308299779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_Черный_ли_XXXXX?</v>
      </c>
      <c r="BD38" cm="1">
        <f t="array" aca="1" ref="BD38" ca="1">INDEX($L$34:$L$41,(RANK(AT6,$AT$2:$AT$9)))</f>
        <v>2044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VLOOKUP(B39,audio_list_stym!$A$3:$BP$18,39,FALSE)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VLOOKUP(B39,audio_list_stym!$A$3:$AJ$18,7,FALSE)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2034</v>
      </c>
      <c r="AD39" t="str">
        <f t="shared" ca="1" si="11"/>
        <v>pics\\Limon_2.jpg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pics\\Limon_2.jpg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pics\\Limon_2.jpg</v>
      </c>
      <c r="AT39">
        <f t="shared" ca="1" si="8"/>
        <v>0.51410020221004693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_Хрустящий_ли_XXXXX?</v>
      </c>
      <c r="BD39" cm="1">
        <f t="array" aca="1" ref="BD39" ca="1">INDEX($L$34:$L$41,(RANK(AT7,$AT$2:$AT$9)))</f>
        <v>2046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VLOOKUP(B40,audio_list_stym!$A$3:$BP$18,39,FALSE)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VLOOKUP(B40,audio_list_stym!$A$3:$AJ$18,7,FALSE)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2008</v>
      </c>
      <c r="AD40" t="str">
        <f t="shared" ca="1" si="11"/>
        <v>pics\\Banan_8.jpg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pics\\Banan_8.jpg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pics\\Banan_8.jpg</v>
      </c>
      <c r="AT40">
        <f t="shared" ca="1" si="8"/>
        <v>0.91223563363035109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_Блестит_ли_XXXXX?</v>
      </c>
      <c r="BD40" cm="1">
        <f t="array" aca="1" ref="BD40" ca="1">INDEX($L$34:$L$41,(RANK(AT8,$AT$2:$AT$9)))</f>
        <v>2047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VLOOKUP(B41,audio_list_stym!$A$3:$BP$18,39,FALSE)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VLOOKUP(B41,audio_list_stym!$A$3:$AJ$18,7,FALSE)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2038</v>
      </c>
      <c r="AD41" t="str">
        <f t="shared" ca="1" si="11"/>
        <v>pics\\Limon_6.jpg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pics\\Limon_6.jpg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ca="1">IF(AH41="sound\\Ogorod",AP17,"")</f>
        <v>pics\\Limon_6.jpg</v>
      </c>
      <c r="AT41">
        <f t="shared" ca="1" si="8"/>
        <v>0.63298811849549941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_Цитрусовый_ли_XXXXX?</v>
      </c>
      <c r="BD41" cm="1">
        <f t="array" aca="1" ref="BD41" ca="1">INDEX($L$34:$L$41,(RANK(AT9,$AT$2:$AT$9)))</f>
        <v>2043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VLOOKUP(B42,audio_list_stym!$A$3:$BP$18,39,FALSE)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VLOOKUP(B42,audio_list_stym!$A$3:$AJ$18,7,FALSE)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2230</v>
      </c>
      <c r="AD42" t="str">
        <f t="shared" ca="1" si="11"/>
        <v>pics\\dis8.jpg</v>
      </c>
      <c r="AE42" s="22" t="str">
        <f t="array" aca="1" ref="AE42" ca="1">IF(G42="экспл",INDEX(total_visual_stym!$C$146:$C$209,(RANK(total_visual_stym!E186,total_visual_stym!$E$146:$E$209))),0)</f>
        <v>pics\\dis8.jpg</v>
      </c>
      <c r="AF42" s="22" t="str">
        <f t="shared" si="22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0.22226335281176801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На_экране_XXXXX._Он_чистый?</v>
      </c>
      <c r="BC42">
        <f>A42</f>
        <v>1206</v>
      </c>
      <c r="BD42" cm="1">
        <f t="array" aca="1" ref="BD42" ca="1">INDEX($L$42:$L$49,(RANK(AT2,$AT$2:$AT$9)))</f>
        <v>2002</v>
      </c>
      <c r="BE42" cm="1">
        <f t="array" aca="1" ref="BE42" ca="1">INDEX(BD2:BD17,(RANK(AT6,$AT$2:$AT17)))</f>
        <v>2063</v>
      </c>
      <c r="BF42" cm="1">
        <f t="array" aca="1" ref="BF42" ca="1">INDEX(BD26:BD41,(RANK(AT6,$AT$2:$AT$17)))</f>
        <v>2055</v>
      </c>
      <c r="BG42" cm="1">
        <f t="array" aca="1" ref="BG42" ca="1">INDEX(BD50:BD65,(RANK(AT6,$AT$2:$AT$17)))</f>
        <v>2015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VLOOKUP(B43,audio_list_stym!$A$3:$BP$18,39,FALSE)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VLOOKUP(B43,audio_list_stym!$A$3:$AJ$18,7,FALSE)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2173</v>
      </c>
      <c r="AD43" t="str">
        <f t="shared" ca="1" si="11"/>
        <v>pics\\dis37.jpg</v>
      </c>
      <c r="AE43" s="22" t="str">
        <f t="array" aca="1" ref="AE43" ca="1">IF(G43="экспл",INDEX(total_visual_stym!$C$146:$C$209,(RANK(total_visual_stym!E187,total_visual_stym!$E$146:$E$209))),0)</f>
        <v>pics\\dis37.jpg</v>
      </c>
      <c r="AF43" s="22" t="str">
        <f t="shared" si="22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0.50663722149262258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Посмотрите,_вот_XXXXX._Свежий_ли_он?</v>
      </c>
      <c r="BD43" cm="1">
        <f t="array" aca="1" ref="BD43" ca="1">INDEX($L$42:$L$49,(RANK(AT3,$AT$2:$AT$9)))</f>
        <v>2001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VLOOKUP(B44,audio_list_stym!$A$3:$BP$18,39,FALSE)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VLOOKUP(B44,audio_list_stym!$A$3:$AJ$18,7,FALSE)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2176</v>
      </c>
      <c r="AD44" t="str">
        <f t="shared" ca="1" si="11"/>
        <v>pics\\dis21.jpg</v>
      </c>
      <c r="AE44" s="22" t="str">
        <f t="array" aca="1" ref="AE44" ca="1">IF(G44="экспл",INDEX(total_visual_stym!$C$146:$C$209,(RANK(total_visual_stym!E188,total_visual_stym!$E$146:$E$209))),0)</f>
        <v>pics\\dis21.jpg</v>
      </c>
      <c r="AF44" s="22" t="str">
        <f t="shared" si="22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0.7520870461422352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Вот_XXXXX._Он_жаренный?</v>
      </c>
      <c r="BD44" cm="1">
        <f t="array" aca="1" ref="BD44" ca="1">INDEX($L$42:$L$49,(RANK(AT4,$AT$2:$AT$9)))</f>
        <v>2005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VLOOKUP(B45,audio_list_stym!$A$3:$BP$18,39,FALSE)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VLOOKUP(B45,audio_list_stym!$A$3:$AJ$18,7,FALSE)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2183</v>
      </c>
      <c r="AD45" t="str">
        <f t="shared" ca="1" si="11"/>
        <v>pics\\dis18.jpg</v>
      </c>
      <c r="AE45" s="22" t="str">
        <f t="array" aca="1" ref="AE45" ca="1">IF(G45="экспл",INDEX(total_visual_stym!$C$146:$C$209,(RANK(total_visual_stym!E189,total_visual_stym!$E$146:$E$209))),0)</f>
        <v>pics\\dis18.jpg</v>
      </c>
      <c r="AF45" s="22" t="str">
        <f t="shared" si="22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8.5853858800640781E-2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Это_XXXXX._Сладкий_ли_он?</v>
      </c>
      <c r="BD45" cm="1">
        <f t="array" aca="1" ref="BD45" ca="1">INDEX($L$42:$L$49,(RANK(AT5,$AT$2:$AT$9)))</f>
        <v>2008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VLOOKUP(B46,audio_list_stym!$A$3:$BP$18,39,FALSE)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VLOOKUP(B46,audio_list_stym!$A$3:$AJ$18,7,FALSE)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2180</v>
      </c>
      <c r="AD46" t="str">
        <f t="shared" ca="1" si="11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2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0.29167142612046004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На_картинке_XXXXX._Влажный_ли_он?</v>
      </c>
      <c r="BD46" cm="1">
        <f t="array" aca="1" ref="BD46" ca="1">INDEX($L$42:$L$49,(RANK(AT6,$AT$2:$AT$9)))</f>
        <v>2004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VLOOKUP(B47,audio_list_stym!$A$3:$BP$18,39,FALSE)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VLOOKUP(B47,audio_list_stym!$A$3:$AJ$18,7,FALSE)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2211</v>
      </c>
      <c r="AD47" t="str">
        <f t="shared" ca="1" si="11"/>
        <v>pics\\dis60.jpg</v>
      </c>
      <c r="AE47" s="22" t="str">
        <f t="array" aca="1" ref="AE47" ca="1">IF(G47="экспл",INDEX(total_visual_stym!$C$146:$C$209,(RANK(total_visual_stym!E191,total_visual_stym!$E$146:$E$209))),0)</f>
        <v>pics\\dis60.jpg</v>
      </c>
      <c r="AF47" s="22" t="str">
        <f t="shared" si="22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0.42109097901960013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На_мониторе_XXXXX._Он_съедобный?</v>
      </c>
      <c r="BD47" cm="1">
        <f t="array" aca="1" ref="BD47" ca="1">INDEX($L$42:$L$49,(RANK(AT7,$AT$2:$AT$9)))</f>
        <v>2006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VLOOKUP(B48,audio_list_stym!$A$3:$BP$18,39,FALSE)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VLOOKUP(B48,audio_list_stym!$A$3:$AJ$18,7,FALSE)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2218</v>
      </c>
      <c r="AD48" t="str">
        <f t="shared" ca="1" si="11"/>
        <v>pics\\dis64.jpg</v>
      </c>
      <c r="AE48" s="22" t="str">
        <f t="array" aca="1" ref="AE48" ca="1">IF(G48="экспл",INDEX(total_visual_stym!$C$146:$C$209,(RANK(total_visual_stym!E192,total_visual_stym!$E$146:$E$209))),0)</f>
        <v>pics\\dis64.jpg</v>
      </c>
      <c r="AF48" s="22" t="str">
        <f t="shared" si="22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0.5052259095993894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Перед_Вами_XXXXX._Сиреневый_ли_он?</v>
      </c>
      <c r="BD48" cm="1">
        <f t="array" aca="1" ref="BD48" ca="1">INDEX($L$42:$L$49,(RANK(AT8,$AT$2:$AT$9)))</f>
        <v>2007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VLOOKUP(B49,audio_list_stym!$A$3:$BP$18,39,FALSE)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VLOOKUP(B49,audio_list_stym!$A$3:$AJ$18,7,FALSE)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2232</v>
      </c>
      <c r="AD49" t="str">
        <f t="shared" ca="1" si="11"/>
        <v>pics\\dis13.jpg</v>
      </c>
      <c r="AE49" s="22" t="str">
        <f t="array" aca="1" ref="AE49" ca="1">IF(G49="экспл",INDEX(total_visual_stym!$C$146:$C$209,(RANK(total_visual_stym!E193,total_visual_stym!$E$146:$E$209))),0)</f>
        <v>pics\\dis13.jpg</v>
      </c>
      <c r="AF49" s="22" t="str">
        <f t="shared" si="22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0.89715564391766323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Вы_видите_XXXXX._Он_репчатый?</v>
      </c>
      <c r="BD49" cm="1">
        <f t="array" aca="1" ref="BD49" ca="1">INDEX($L$42:$L$49,(RANK(AT9,$AT$2:$AT$9)))</f>
        <v>2003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VLOOKUP(B50,audio_list_stym!$A$3:$BP$18,39,FALSE)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VLOOKUP(B50,audio_list_stym!$A$3:$AJ$18,7,FALSE)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2167</v>
      </c>
      <c r="AD50" t="str">
        <f t="shared" ca="1" si="11"/>
        <v>pics\\Tikva_7.jpg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pics\\Tikva_7.jpg</v>
      </c>
      <c r="AH50" t="str">
        <f t="shared" si="3"/>
        <v>sound\\Tropic</v>
      </c>
      <c r="AS50" t="str">
        <f ca="1">IF(AH50="sound\\Tropic",AQ2,"")</f>
        <v>pics\\Tikva_7.jpg</v>
      </c>
      <c r="AT50">
        <f t="shared" ca="1" si="8"/>
        <v>0.94235842476667675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_Коричневый_ли_ФИНИК?</v>
      </c>
      <c r="BC50">
        <f>A50</f>
        <v>1207</v>
      </c>
      <c r="BD50" cm="1">
        <f t="array" aca="1" ref="BD50" ca="1">INDEX($L$50:$L$57,(RANK(AT2,$AT$2:$AT$9)))</f>
        <v>2010</v>
      </c>
      <c r="BE50" cm="1">
        <f t="array" aca="1" ref="BE50" ca="1">INDEX(BD2:BD17,(RANK(AT7,$AT$2:$AT$17)))</f>
        <v>2037</v>
      </c>
      <c r="BF50" cm="1">
        <f t="array" aca="1" ref="BF50" ca="1">INDEX(BD18:BD49,(RANK(AT7,$AT$2:$AT$17)))</f>
        <v>2053</v>
      </c>
      <c r="BG50" cm="1">
        <f t="array" aca="1" ref="BG50" ca="1">INDEX(BD58:BD65,(RANK(AT7,$AT$2:$AT$9)))</f>
        <v>2022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VLOOKUP(B51,audio_list_stym!$A$3:$BP$18,39,FALSE)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VLOOKUP(B51,audio_list_stym!$A$3:$AJ$18,7,FALSE)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2023</v>
      </c>
      <c r="AD51" t="str">
        <f t="shared" ca="1" si="11"/>
        <v>pics\\Goroh_7.jpg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pics\\Goroh_7.jpg</v>
      </c>
      <c r="AH51" t="str">
        <f t="shared" si="3"/>
        <v>sound\\Tropic</v>
      </c>
      <c r="AS51" t="str">
        <f t="shared" ref="AS51:AS57" ca="1" si="24">IF(AH51="sound\\Tropic",AQ3,"")</f>
        <v>pics\\Goroh_7.jpg</v>
      </c>
      <c r="AT51">
        <f t="shared" ca="1" si="8"/>
        <v>0.1567953373374229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_Сахаристый_ли_ФИНИК?</v>
      </c>
      <c r="BD51" cm="1">
        <f t="array" aca="1" ref="BD51" ca="1">INDEX($L$50:$L$57,(RANK(AT3,$AT$2:$AT$9)))</f>
        <v>2009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VLOOKUP(B52,audio_list_stym!$A$3:$BP$18,39,FALSE)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VLOOKUP(B52,audio_list_stym!$A$3:$AJ$18,7,FALSE)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2056</v>
      </c>
      <c r="AD52" t="str">
        <f t="shared" ca="1" si="11"/>
        <v>pics\\Redis_8.jpg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pics\\Redis_8.jpg</v>
      </c>
      <c r="AH52" t="str">
        <f t="shared" si="3"/>
        <v>sound\\Tropic</v>
      </c>
      <c r="AS52" t="str">
        <f t="shared" ca="1" si="24"/>
        <v>pics\\Redis_8.jpg</v>
      </c>
      <c r="AT52">
        <f t="shared" ca="1" si="8"/>
        <v>0.43635741005270923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_Скользкий_ли_ФИНИК?</v>
      </c>
      <c r="BD52" cm="1">
        <f t="array" aca="1" ref="BD52" ca="1">INDEX($L$50:$L$57,(RANK(AT4,$AT$2:$AT$9)))</f>
        <v>2013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VLOOKUP(B53,audio_list_stym!$A$3:$BP$18,39,FALSE)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VLOOKUP(B53,audio_list_stym!$A$3:$AJ$18,7,FALSE)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2162</v>
      </c>
      <c r="AD53" t="str">
        <f t="shared" ca="1" si="11"/>
        <v>pics\\Tikva_2.jpg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pics\\Tikva_2.jpg</v>
      </c>
      <c r="AH53" t="str">
        <f t="shared" si="3"/>
        <v>sound\\Tropic</v>
      </c>
      <c r="AS53" t="str">
        <f t="shared" ca="1" si="24"/>
        <v>pics\\Tikva_2.jpg</v>
      </c>
      <c r="AT53">
        <f t="shared" ca="1" si="8"/>
        <v>0.6583519140555536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_Ломкий_ли_ФИНИК?</v>
      </c>
      <c r="BD53" cm="1">
        <f t="array" aca="1" ref="BD53" ca="1">INDEX($L$50:$L$57,(RANK(AT5,$AT$2:$AT$9)))</f>
        <v>2016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VLOOKUP(B54,audio_list_stym!$A$3:$BP$18,39,FALSE)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VLOOKUP(B54,audio_list_stym!$A$3:$AJ$18,7,FALSE)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2051</v>
      </c>
      <c r="AD54" t="str">
        <f t="shared" ca="1" si="11"/>
        <v>pics\\Redis_3.jpg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pics\\Redis_3.jpg</v>
      </c>
      <c r="AH54" t="str">
        <f t="shared" si="3"/>
        <v>sound\\Tropic</v>
      </c>
      <c r="AI54" s="11"/>
      <c r="AS54" t="str">
        <f t="shared" ca="1" si="24"/>
        <v>pics\\Redis_3.jpg</v>
      </c>
      <c r="AT54">
        <f t="shared" ca="1" si="8"/>
        <v>0.32515339308819691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_Мохнатый_ли_ФИНИК?</v>
      </c>
      <c r="BD54" cm="1">
        <f t="array" aca="1" ref="BD54" ca="1">INDEX($L$50:$L$57,(RANK(AT6,$AT$2:$AT$9)))</f>
        <v>2012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VLOOKUP(B55,audio_list_stym!$A$3:$BP$18,39,FALSE)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VLOOKUP(B55,audio_list_stym!$A$3:$AJ$18,7,FALSE)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2052</v>
      </c>
      <c r="AD55" t="str">
        <f t="shared" ca="1" si="11"/>
        <v>pics\\Redis_4.jpg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pics\\Redis_4.jpg</v>
      </c>
      <c r="AH55" t="str">
        <f t="shared" si="3"/>
        <v>sound\\Tropic</v>
      </c>
      <c r="AS55" t="str">
        <f t="shared" ca="1" si="24"/>
        <v>pics\\Redis_4.jpg</v>
      </c>
      <c r="AT55">
        <f t="shared" ca="1" si="8"/>
        <v>0.47205794383035726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_Сморщенный_ли_ФИНИК?</v>
      </c>
      <c r="BD55" cm="1">
        <f t="array" aca="1" ref="BD55" ca="1">INDEX($L$50:$L$57,(RANK(AT7,$AT$2:$AT$9)))</f>
        <v>2014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VLOOKUP(B56,audio_list_stym!$A$3:$BP$18,39,FALSE)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VLOOKUP(B56,audio_list_stym!$A$3:$AJ$18,7,FALSE)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2166</v>
      </c>
      <c r="AD56" t="str">
        <f t="shared" ca="1" si="11"/>
        <v>pics\\Tikva_6.jpg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pics\\Tikva_6.jpg</v>
      </c>
      <c r="AH56" t="str">
        <f t="shared" si="3"/>
        <v>sound\\Tropic</v>
      </c>
      <c r="AS56" t="str">
        <f t="shared" ca="1" si="24"/>
        <v>pics\\Tikva_6.jpg</v>
      </c>
      <c r="AT56">
        <f t="shared" ca="1" si="8"/>
        <v>0.97968140662749337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_С_косточкой_ли_ФИНИК?</v>
      </c>
      <c r="BD56" cm="1">
        <f t="array" aca="1" ref="BD56" ca="1">INDEX($L$50:$L$57,(RANK(AT8,$AT$2:$AT$9)))</f>
        <v>2015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VLOOKUP(B57,audio_list_stym!$A$3:$BP$18,39,FALSE)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VLOOKUP(B57,audio_list_stym!$A$3:$AJ$18,7,FALSE)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2017</v>
      </c>
      <c r="AD57" t="str">
        <f t="shared" ca="1" si="11"/>
        <v>pics\\Goroh_1.jpg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pics\\Goroh_1.jpg</v>
      </c>
      <c r="AH57" t="str">
        <f t="shared" si="3"/>
        <v>sound\\Tropic</v>
      </c>
      <c r="AI57" s="11"/>
      <c r="AS57" t="str">
        <f t="shared" ca="1" si="24"/>
        <v>pics\\Goroh_1.jpg</v>
      </c>
      <c r="AT57">
        <f t="shared" ca="1" si="8"/>
        <v>0.89004436358462058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_Треугольный_ли_ФИНИК?</v>
      </c>
      <c r="BD57" cm="1">
        <f t="array" aca="1" ref="BD57" ca="1">INDEX($L$50:$L$57,(RANK(AT9,$AT$2:$AT$9)))</f>
        <v>2011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VLOOKUP(B58,audio_list_stym!$A$3:$BP$18,39,FALSE)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VLOOKUP(B58,audio_list_stym!$A$3:$AJ$18,7,FALSE)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2204</v>
      </c>
      <c r="AD58" t="str">
        <f t="shared" ca="1" si="11"/>
        <v>pics\\dis52.jpg</v>
      </c>
      <c r="AE58" s="22" t="str">
        <f t="array" aca="1" ref="AE58" ca="1">IF(G58="экспл",INDEX(total_visual_stym!$C$146:$C$209,(RANK(total_visual_stym!E202,total_visual_stym!$E$146:$E$209))),0)</f>
        <v>pics\\dis52.jpg</v>
      </c>
      <c r="AF58" s="22" t="str">
        <f t="shared" ref="AF58:AF65" si="25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8"/>
        <v>2.7950793149558284E-2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2018</v>
      </c>
      <c r="BE58" cm="1">
        <f t="array" aca="1" ref="BE58" ca="1">INDEX(BD2:BD17,(RANK(AT8,$AT$2:$AT$17)))</f>
        <v>2040</v>
      </c>
      <c r="BF58" cm="1">
        <f t="array" aca="1" ref="BF58" ca="1">INDEX(BD18:BD33,(RANK(AT8,$AT$2:$AT$17)))</f>
        <v>2056</v>
      </c>
      <c r="BG58" cm="1">
        <f t="array" aca="1" ref="BG58" ca="1">INDEX(BD42:BD57,(RANK(AT8,$AT$2:$AT$9)))</f>
        <v>2007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VLOOKUP(B59,audio_list_stym!$A$3:$BP$18,39,FALSE)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VLOOKUP(B59,audio_list_stym!$A$3:$AJ$18,7,FALSE)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2213</v>
      </c>
      <c r="AD59" t="str">
        <f t="shared" ca="1" si="11"/>
        <v>pics\\dis49.jpg</v>
      </c>
      <c r="AE59" s="22" t="str">
        <f t="array" aca="1" ref="AE59" ca="1">IF(G59="экспл",INDEX(total_visual_stym!$C$146:$C$209,(RANK(total_visual_stym!E203,total_visual_stym!$E$146:$E$209))),0)</f>
        <v>pics\\dis49.jpg</v>
      </c>
      <c r="AF59" s="22" t="str">
        <f t="shared" si="25"/>
        <v/>
      </c>
      <c r="AG59" t="str">
        <f t="shared" si="14"/>
        <v>pics\\Goroh_2.jpg</v>
      </c>
      <c r="AH59">
        <f t="shared" si="3"/>
        <v>0</v>
      </c>
      <c r="AT59">
        <f t="shared" ca="1" si="8"/>
        <v>0.25715194893857185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Посмотрите,_вот_ГОРОХ._Он_в_стручке?</v>
      </c>
      <c r="BD59" cm="1">
        <f t="array" aca="1" ref="BD59" ca="1">INDEX($L$58:$L$65,(RANK(AT3,$AT$2:$AT$9)))</f>
        <v>2017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VLOOKUP(B60,audio_list_stym!$A$3:$BP$18,39,FALSE)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VLOOKUP(B60,audio_list_stym!$A$3:$AJ$18,7,FALSE)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2198</v>
      </c>
      <c r="AD60" t="str">
        <f t="shared" ca="1" si="11"/>
        <v>pics\\dis42.jpg</v>
      </c>
      <c r="AE60" s="22" t="str">
        <f t="array" aca="1" ref="AE60" ca="1">IF(G60="экспл",INDEX(total_visual_stym!$C$146:$C$209,(RANK(total_visual_stym!E204,total_visual_stym!$E$146:$E$209))),0)</f>
        <v>pics\\dis42.jpg</v>
      </c>
      <c r="AF60" s="22" t="str">
        <f t="shared" si="25"/>
        <v/>
      </c>
      <c r="AG60" t="str">
        <f t="shared" si="14"/>
        <v>pics\\Goroh_3.jpg</v>
      </c>
      <c r="AH60">
        <f t="shared" si="3"/>
        <v>0</v>
      </c>
      <c r="AT60">
        <f t="shared" ca="1" si="8"/>
        <v>0.78372778179667058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Вот_ГОРОХ._Ядовитый_ли_он?</v>
      </c>
      <c r="BD60" cm="1">
        <f t="array" aca="1" ref="BD60" ca="1">INDEX($L$58:$L$65,(RANK(AT4,$AT$2:$AT$9)))</f>
        <v>2021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VLOOKUP(B61,audio_list_stym!$A$3:$BP$18,39,FALSE)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VLOOKUP(B61,audio_list_stym!$A$3:$AJ$18,7,FALSE)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2174</v>
      </c>
      <c r="AD61" t="str">
        <f t="shared" ca="1" si="11"/>
        <v>pics\\dis7.jpg</v>
      </c>
      <c r="AE61" s="22" t="str">
        <f t="array" aca="1" ref="AE61" ca="1">IF(G61="экспл",INDEX(total_visual_stym!$C$146:$C$209,(RANK(total_visual_stym!E205,total_visual_stym!$E$146:$E$209))),0)</f>
        <v>pics\\dis7.jpg</v>
      </c>
      <c r="AF61" s="22" t="str">
        <f t="shared" si="25"/>
        <v/>
      </c>
      <c r="AG61" t="str">
        <f t="shared" si="14"/>
        <v>pics\\Goroh_4.jpg</v>
      </c>
      <c r="AH61">
        <f t="shared" si="3"/>
        <v>0</v>
      </c>
      <c r="AT61">
        <f t="shared" ca="1" si="8"/>
        <v>0.91269874231207215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Это_ГОРОХ._Он_полосатый?</v>
      </c>
      <c r="BD61" cm="1">
        <f t="array" aca="1" ref="BD61" ca="1">INDEX($L$58:$L$65,(RANK(AT5,$AT$2:$AT$9)))</f>
        <v>2024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VLOOKUP(B62,audio_list_stym!$A$3:$BP$18,39,FALSE)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VLOOKUP(B62,audio_list_stym!$A$3:$AJ$18,7,FALSE)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2179</v>
      </c>
      <c r="AD62" t="str">
        <f t="shared" ca="1" si="11"/>
        <v>pics\\dis20.jpg</v>
      </c>
      <c r="AE62" s="22" t="str">
        <f t="array" aca="1" ref="AE62" ca="1">IF(G62="экспл",INDEX(total_visual_stym!$C$146:$C$209,(RANK(total_visual_stym!E206,total_visual_stym!$E$146:$E$209))),0)</f>
        <v>pics\\dis20.jpg</v>
      </c>
      <c r="AF62" s="22" t="str">
        <f t="shared" si="25"/>
        <v/>
      </c>
      <c r="AG62" t="str">
        <f t="shared" si="14"/>
        <v>pics\\Goroh_5.jpg</v>
      </c>
      <c r="AH62">
        <f t="shared" si="3"/>
        <v>0</v>
      </c>
      <c r="AT62">
        <f t="shared" ca="1" si="8"/>
        <v>0.46195041966212913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На_картинке_ГОРОХ._Он_плоский?</v>
      </c>
      <c r="BD62" cm="1">
        <f t="array" aca="1" ref="BD62" ca="1">INDEX($L$58:$L$65,(RANK(AT6,$AT$2:$AT$9)))</f>
        <v>2020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VLOOKUP(B63,audio_list_stym!$A$3:$BP$18,39,FALSE)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VLOOKUP(B63,audio_list_stym!$A$3:$AJ$18,7,FALSE)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2196</v>
      </c>
      <c r="AD63" t="str">
        <f t="shared" ca="1" si="11"/>
        <v>pics\\dis40.jpg</v>
      </c>
      <c r="AE63" s="22" t="str">
        <f t="array" aca="1" ref="AE63" ca="1">IF(G63="экспл",INDEX(total_visual_stym!$C$146:$C$209,(RANK(total_visual_stym!E207,total_visual_stym!$E$146:$E$209))),0)</f>
        <v>pics\\dis40.jpg</v>
      </c>
      <c r="AF63" s="22" t="str">
        <f t="shared" si="25"/>
        <v/>
      </c>
      <c r="AG63" t="str">
        <f t="shared" si="14"/>
        <v>pics\\Goroh_6.jpg</v>
      </c>
      <c r="AH63">
        <f t="shared" si="3"/>
        <v>0</v>
      </c>
      <c r="AT63">
        <f t="shared" ca="1" si="8"/>
        <v>0.27271238557383193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На_мониторе_ГОРОХ._Он_толченый?</v>
      </c>
      <c r="BD63" cm="1">
        <f t="array" aca="1" ref="BD63" ca="1">INDEX($L$58:$L$65,(RANK(AT7,$AT$2:$AT$9)))</f>
        <v>2022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VLOOKUP(B64,audio_list_stym!$A$3:$BP$18,39,FALSE)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VLOOKUP(B64,audio_list_stym!$A$3:$AJ$18,7,FALSE)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2228</v>
      </c>
      <c r="AD64" t="str">
        <f t="shared" ca="1" si="11"/>
        <v>pics\\dis38.jpg</v>
      </c>
      <c r="AE64" s="22" t="str">
        <f t="array" aca="1" ref="AE64" ca="1">IF(G64="экспл",INDEX(total_visual_stym!$C$146:$C$209,(RANK(total_visual_stym!E208,total_visual_stym!$E$146:$E$209))),0)</f>
        <v>pics\\dis38.jpg</v>
      </c>
      <c r="AF64" s="22" t="str">
        <f t="shared" si="25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8"/>
        <v>0.53389159687385834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Перед_Вами_ГОРОХ._Зеленый_ли_он?</v>
      </c>
      <c r="BD64" cm="1">
        <f t="array" aca="1" ref="BD64" ca="1">INDEX($L$58:$L$65,(RANK(AT8,$AT$2:$AT$9)))</f>
        <v>2023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VLOOKUP(B65,audio_list_stym!$A$3:$BP$18,39,FALSE)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VLOOKUP(B65,audio_list_stym!$A$3:$AJ$18,7,FALSE)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2189</v>
      </c>
      <c r="AD65" t="str">
        <f t="shared" ca="1" si="11"/>
        <v>pics\\dis33.jpg</v>
      </c>
      <c r="AE65" s="22" t="str">
        <f t="array" aca="1" ref="AE65" ca="1">IF(G65="экспл",INDEX(total_visual_stym!$C$146:$C$209,(RANK(total_visual_stym!E209,total_visual_stym!$E$146:$E$209))),0)</f>
        <v>pics\\dis33.jpg</v>
      </c>
      <c r="AF65" s="22" t="str">
        <f t="shared" si="25"/>
        <v/>
      </c>
      <c r="AG65" t="str">
        <f t="shared" si="14"/>
        <v>pics\\Goroh_8.jpg</v>
      </c>
      <c r="AH65">
        <f t="shared" si="3"/>
        <v>0</v>
      </c>
      <c r="AT65">
        <f t="shared" ca="1" si="8"/>
        <v>0.11275692449641539</v>
      </c>
      <c r="AU65" t="s">
        <v>697</v>
      </c>
      <c r="AV65" t="str">
        <f t="shared" ca="1" si="9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Вы_видите_ГОРОХ._Легкий_ли_он?</v>
      </c>
      <c r="BD65" cm="1">
        <f t="array" aca="1" ref="BD65" ca="1">INDEX($L$58:$L$65,(RANK(AT9,$AT$2:$AT$9)))</f>
        <v>2019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VLOOKUP(B66,audio_list_stym!$A$3:$BP$18,39,FALSE)</f>
        <v>16</v>
      </c>
      <c r="F66" t="str">
        <f>VLOOKUP(E66,metki!$A$2:$B$9,2,FALSE)</f>
        <v>импл_новые_без_названия</v>
      </c>
      <c r="G66" t="str">
        <f t="shared" ref="G66:G129" si="26">LEFT(F66,5)</f>
        <v>импл_</v>
      </c>
      <c r="H66" t="str">
        <f>VLOOKUP(B66,audio_list_stym!$A$3:$AJ$18,7,FALSE)</f>
        <v>Ake</v>
      </c>
      <c r="I66" t="s">
        <v>688</v>
      </c>
      <c r="J66" t="str">
        <f t="shared" ref="J66:J129" si="27">H66&amp;I66</f>
        <v>Ake_1</v>
      </c>
      <c r="L66">
        <f>VLOOKUP(J66,total_visual_stym!$A$2:$D$129,2,FALSE)</f>
        <v>2073</v>
      </c>
      <c r="M66" t="str">
        <f>VLOOKUP(J66,total_visual_stym!$A$2:$D$129,3,FALSE)</f>
        <v>pics\\Ake_1.jpg</v>
      </c>
      <c r="N66">
        <f>VLOOKUP(J66,total_visual_stym!$A$1:$D$129,4,FALSE)</f>
        <v>209</v>
      </c>
      <c r="P66">
        <f>IF(G66="экспл",0,IF(G66="импл_",VLOOKUP(J66,quest_импл!$A$1:$J$129,7,FALSE),0))</f>
        <v>233</v>
      </c>
      <c r="Q66" t="str">
        <f>IF(G66="экспл",0,IF(G66="импл_",VLOOKUP(J66,quest_импл!$A$1:$J$129,8,FALSE),0))</f>
        <v>sound\\Imeet_li_myakot.wav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2043</v>
      </c>
      <c r="AD66" t="str">
        <f t="shared" ca="1" si="11"/>
        <v>pics\\Peper_3.jpg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ca="1">AS66</f>
        <v>pics\\Peper_3.jpg</v>
      </c>
      <c r="AI66" t="s">
        <v>67</v>
      </c>
      <c r="AO66">
        <f ca="1">RAND()</f>
        <v>0.40766088510903253</v>
      </c>
      <c r="AP66" t="str">
        <f ca="1">INDEX($AI$66:$AI$129,(RANK(AO66,$AO$66:$AO$129)))</f>
        <v>pics\\Peper_3.jpg</v>
      </c>
      <c r="AS66" t="str">
        <f t="shared" ref="AS66:AS129" ca="1" si="28">IF(G66="импл_",AP66,"")</f>
        <v>pics\\Peper_3.jpg</v>
      </c>
      <c r="AT66">
        <f t="shared" ref="AT66:AT129" ca="1" si="29">RAND()</f>
        <v>0.4707941644748721</v>
      </c>
      <c r="AU66" t="s">
        <v>697</v>
      </c>
      <c r="AV66" t="str">
        <f t="shared" ref="AV66:AV129" ca="1" si="30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_Имеет_ли_мякоть_</v>
      </c>
      <c r="BB66" t="str">
        <f t="shared" ref="BB66:BB129" si="31">IF(G66="экспл",AY66&amp;AX66&amp;"."&amp;AZ66,IF(G66="импл_",BA66&amp;AX66&amp;"?"))</f>
        <v>_Имеет_ли_мякоть_XXXXX?</v>
      </c>
      <c r="BC66">
        <f>A66</f>
        <v>1209</v>
      </c>
      <c r="BD66" cm="1">
        <f t="array" aca="1" ref="BD66" ca="1">INDEX(L66:L73,(RANK(AT2,$AT$2:$AT$9)))</f>
        <v>2074</v>
      </c>
      <c r="BE66" cm="1">
        <f t="array" aca="1" ref="BE66" ca="1">INDEX(BD74:BD89,(RANK(AT2,$AT$2:$AT$7)))</f>
        <v>2081</v>
      </c>
      <c r="BF66" cm="1">
        <f t="array" aca="1" ref="BF66" ca="1">INDEX(BD90:BD113,(RANK(AT2,$AT$2:$AT$17)))</f>
        <v>2117</v>
      </c>
      <c r="BG66" cm="1">
        <f t="array" aca="1" ref="BG66" ca="1">INDEX(BD114:BD129,(RANK(AT2,$AT$2:$AT$17)))</f>
        <v>2149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VLOOKUP(B67,audio_list_stym!$A$3:$BP$18,39,FALSE)</f>
        <v>16</v>
      </c>
      <c r="F67" t="str">
        <f>VLOOKUP(E67,metki!$A$2:$B$9,2,FALSE)</f>
        <v>импл_новые_без_названия</v>
      </c>
      <c r="G67" t="str">
        <f t="shared" si="26"/>
        <v>импл_</v>
      </c>
      <c r="H67" t="str">
        <f>VLOOKUP(B67,audio_list_stym!$A$3:$AJ$18,7,FALSE)</f>
        <v>Ake</v>
      </c>
      <c r="I67" t="s">
        <v>689</v>
      </c>
      <c r="J67" t="str">
        <f t="shared" si="27"/>
        <v>Ake_2</v>
      </c>
      <c r="L67">
        <f>VLOOKUP(J67,total_visual_stym!$A$2:$D$129,2,FALSE)</f>
        <v>2074</v>
      </c>
      <c r="M67" t="str">
        <f>VLOOKUP(J67,total_visual_stym!$A$2:$D$129,3,FALSE)</f>
        <v>pics\\Ake_2.jpg</v>
      </c>
      <c r="N67">
        <f>VLOOKUP(J67,total_visual_stym!$A$1:$D$129,4,FALSE)</f>
        <v>209</v>
      </c>
      <c r="P67">
        <f>IF(G67="экспл",0,IF(G67="импл_",VLOOKUP(J67,quest_импл!$A$1:$J$129,7,FALSE),0))</f>
        <v>234</v>
      </c>
      <c r="Q67" t="str">
        <f>IF(G67="экспл",0,IF(G67="импл_",VLOOKUP(J67,quest_импл!$A$1:$J$129,8,FALSE),0))</f>
        <v>sound\\Prodolgovatiy_li.wav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2056</v>
      </c>
      <c r="AD67" t="str">
        <f t="shared" ref="AD67:AD129" ca="1" si="32">IF(ISTEXT(AE67),AE67,IF(ISTEXT(AF67),AF67,""))</f>
        <v>pics\\Redis_8.jpg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ref="AF67:AF129" ca="1" si="33">AS67</f>
        <v>pics\\Redis_8.jpg</v>
      </c>
      <c r="AI67" t="s">
        <v>68</v>
      </c>
      <c r="AO67">
        <f t="shared" ref="AO67:AO129" ca="1" si="34">RAND()</f>
        <v>9.3804140486682619E-2</v>
      </c>
      <c r="AP67" t="str">
        <f t="shared" ref="AP67:AP129" ca="1" si="35">INDEX($AI$66:$AI$129,(RANK(AO67,$AO$66:$AO$129)))</f>
        <v>pics\\Redis_8.jpg</v>
      </c>
      <c r="AS67" t="str">
        <f t="shared" ca="1" si="28"/>
        <v>pics\\Redis_8.jpg</v>
      </c>
      <c r="AT67">
        <f t="shared" ca="1" si="29"/>
        <v>0.19291279026177355</v>
      </c>
      <c r="AU67" t="s">
        <v>697</v>
      </c>
      <c r="AV67" t="str">
        <f t="shared" ca="1" si="30"/>
        <v>sound\\Redkiy_plod.wav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_Продолговатый_ли_</v>
      </c>
      <c r="BB67" t="str">
        <f t="shared" si="31"/>
        <v>_Продолговатый_ли_XXXXX?</v>
      </c>
      <c r="BD67" cm="1">
        <f t="array" aca="1" ref="BD67" ca="1">INDEX(L67:L74,(RANK(AT3,$AT$2:$AT$9)))</f>
        <v>2074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VLOOKUP(B68,audio_list_stym!$A$3:$BP$18,39,FALSE)</f>
        <v>16</v>
      </c>
      <c r="F68" t="str">
        <f>VLOOKUP(E68,metki!$A$2:$B$9,2,FALSE)</f>
        <v>импл_новые_без_названия</v>
      </c>
      <c r="G68" t="str">
        <f t="shared" si="26"/>
        <v>импл_</v>
      </c>
      <c r="H68" t="str">
        <f>VLOOKUP(B68,audio_list_stym!$A$3:$AJ$18,7,FALSE)</f>
        <v>Ake</v>
      </c>
      <c r="I68" t="s">
        <v>690</v>
      </c>
      <c r="J68" t="str">
        <f t="shared" si="27"/>
        <v>Ake_3</v>
      </c>
      <c r="L68">
        <f>VLOOKUP(J68,total_visual_stym!$A$2:$D$129,2,FALSE)</f>
        <v>2075</v>
      </c>
      <c r="M68" t="str">
        <f>VLOOKUP(J68,total_visual_stym!$A$2:$D$129,3,FALSE)</f>
        <v>pics\\Ake_3.jpg</v>
      </c>
      <c r="N68">
        <f>VLOOKUP(J68,total_visual_stym!$A$1:$D$129,4,FALSE)</f>
        <v>209</v>
      </c>
      <c r="P68">
        <f>IF(G68="экспл",0,IF(G68="импл_",VLOOKUP(J68,quest_импл!$A$1:$J$129,7,FALSE),0))</f>
        <v>235</v>
      </c>
      <c r="Q68" t="str">
        <f>IF(G68="экспл",0,IF(G68="импл_",VLOOKUP(J68,quest_импл!$A$1:$J$129,8,FALSE),0))</f>
        <v>sound\\Pyatnistyi_li.wav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2015</v>
      </c>
      <c r="AD68" t="str">
        <f t="shared" ca="1" si="32"/>
        <v>pics\\Finik_7.jpg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3"/>
        <v>pics\\Finik_7.jpg</v>
      </c>
      <c r="AI68" t="s">
        <v>69</v>
      </c>
      <c r="AO68">
        <f t="shared" ca="1" si="34"/>
        <v>0.80508839384366782</v>
      </c>
      <c r="AP68" t="str">
        <f t="shared" ca="1" si="35"/>
        <v>pics\\Finik_7.jpg</v>
      </c>
      <c r="AS68" t="str">
        <f t="shared" ca="1" si="28"/>
        <v>pics\\Finik_7.jpg</v>
      </c>
      <c r="AT68">
        <f t="shared" ca="1" si="29"/>
        <v>0.33192515764106001</v>
      </c>
      <c r="AU68" t="s">
        <v>697</v>
      </c>
      <c r="AV68" t="str">
        <f t="shared" ca="1" si="30"/>
        <v>sound\\Redkiy_plod.wav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_Пятнистый_ли_</v>
      </c>
      <c r="BB68" t="str">
        <f t="shared" si="31"/>
        <v>_Пятнистый_ли_XXXXX?</v>
      </c>
      <c r="BD68" cm="1">
        <f t="array" aca="1" ref="BD68" ca="1">INDEX(L68:L75,(RANK(AT4,$AT$2:$AT$9)))</f>
        <v>2079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VLOOKUP(B69,audio_list_stym!$A$3:$BP$18,39,FALSE)</f>
        <v>16</v>
      </c>
      <c r="F69" t="str">
        <f>VLOOKUP(E69,metki!$A$2:$B$9,2,FALSE)</f>
        <v>импл_новые_без_названия</v>
      </c>
      <c r="G69" t="str">
        <f t="shared" si="26"/>
        <v>импл_</v>
      </c>
      <c r="H69" t="str">
        <f>VLOOKUP(B69,audio_list_stym!$A$3:$AJ$18,7,FALSE)</f>
        <v>Ake</v>
      </c>
      <c r="I69" t="s">
        <v>691</v>
      </c>
      <c r="J69" t="str">
        <f t="shared" si="27"/>
        <v>Ake_4</v>
      </c>
      <c r="L69">
        <f>VLOOKUP(J69,total_visual_stym!$A$2:$D$129,2,FALSE)</f>
        <v>2076</v>
      </c>
      <c r="M69" t="str">
        <f>VLOOKUP(J69,total_visual_stym!$A$2:$D$129,3,FALSE)</f>
        <v>pics\\Ake_4.jpg</v>
      </c>
      <c r="N69">
        <f>VLOOKUP(J69,total_visual_stym!$A$1:$D$129,4,FALSE)</f>
        <v>209</v>
      </c>
      <c r="P69">
        <f>IF(G69="экспл",0,IF(G69="импл_",VLOOKUP(J69,quest_импл!$A$1:$J$129,7,FALSE),0))</f>
        <v>236</v>
      </c>
      <c r="Q69" t="str">
        <f>IF(G69="экспл",0,IF(G69="импл_",VLOOKUP(J69,quest_импл!$A$1:$J$129,8,FALSE),0))</f>
        <v>sound\\S_kochuroy_li.wav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2017</v>
      </c>
      <c r="AD69" t="str">
        <f t="shared" ca="1" si="32"/>
        <v>pics\\Goroh_1.jpg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3"/>
        <v>pics\\Goroh_1.jpg</v>
      </c>
      <c r="AI69" t="s">
        <v>70</v>
      </c>
      <c r="AO69">
        <f t="shared" ca="1" si="34"/>
        <v>0.78383632450331409</v>
      </c>
      <c r="AP69" t="str">
        <f t="shared" ca="1" si="35"/>
        <v>pics\\Goroh_1.jpg</v>
      </c>
      <c r="AS69" t="str">
        <f t="shared" ca="1" si="28"/>
        <v>pics\\Goroh_1.jpg</v>
      </c>
      <c r="AT69">
        <f t="shared" ca="1" si="29"/>
        <v>0.58963136908928848</v>
      </c>
      <c r="AU69" t="s">
        <v>697</v>
      </c>
      <c r="AV69" t="str">
        <f t="shared" ca="1" si="30"/>
        <v>sound\\Noviy_plod.wav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_С_косточкой_ли_</v>
      </c>
      <c r="BB69" t="str">
        <f t="shared" si="31"/>
        <v>_С_косточкой_ли_XXXXX?</v>
      </c>
      <c r="BD69" cm="1">
        <f t="array" aca="1" ref="BD69" ca="1">INDEX(L69:L76,(RANK(AT5,$AT$2:$AT$9)))</f>
        <v>2083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VLOOKUP(B70,audio_list_stym!$A$3:$BP$18,39,FALSE)</f>
        <v>16</v>
      </c>
      <c r="F70" t="str">
        <f>VLOOKUP(E70,metki!$A$2:$B$9,2,FALSE)</f>
        <v>импл_новые_без_названия</v>
      </c>
      <c r="G70" t="str">
        <f t="shared" si="26"/>
        <v>импл_</v>
      </c>
      <c r="H70" t="str">
        <f>VLOOKUP(B70,audio_list_stym!$A$3:$AJ$18,7,FALSE)</f>
        <v>Ake</v>
      </c>
      <c r="I70" t="s">
        <v>692</v>
      </c>
      <c r="J70" t="str">
        <f t="shared" si="27"/>
        <v>Ake_5</v>
      </c>
      <c r="L70">
        <f>VLOOKUP(J70,total_visual_stym!$A$2:$D$129,2,FALSE)</f>
        <v>2077</v>
      </c>
      <c r="M70" t="str">
        <f>VLOOKUP(J70,total_visual_stym!$A$2:$D$129,3,FALSE)</f>
        <v>pics\\Ake_5.jpg</v>
      </c>
      <c r="N70">
        <f>VLOOKUP(J70,total_visual_stym!$A$1:$D$129,4,FALSE)</f>
        <v>209</v>
      </c>
      <c r="P70">
        <f>IF(G70="экспл",0,IF(G70="импл_",VLOOKUP(J70,quest_импл!$A$1:$J$129,7,FALSE),0))</f>
        <v>237</v>
      </c>
      <c r="Q70" t="str">
        <f>IF(G70="экспл",0,IF(G70="импл_",VLOOKUP(J70,quest_импл!$A$1:$J$129,8,FALSE),0))</f>
        <v>sound\\Fioletoviy_li.wav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2026</v>
      </c>
      <c r="AD70" t="str">
        <f t="shared" ca="1" si="32"/>
        <v>pics\\Kokos_2.jpg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3"/>
        <v>pics\\Kokos_2.jpg</v>
      </c>
      <c r="AI70" t="s">
        <v>71</v>
      </c>
      <c r="AO70">
        <f t="shared" ca="1" si="34"/>
        <v>0.67854303838892338</v>
      </c>
      <c r="AP70" t="str">
        <f t="shared" ca="1" si="35"/>
        <v>pics\\Kokos_2.jpg</v>
      </c>
      <c r="AS70" t="str">
        <f t="shared" ca="1" si="28"/>
        <v>pics\\Kokos_2.jpg</v>
      </c>
      <c r="AT70">
        <f t="shared" ca="1" si="29"/>
        <v>0.5405837488822085</v>
      </c>
      <c r="AU70" t="s">
        <v>697</v>
      </c>
      <c r="AV70" t="str">
        <f t="shared" ca="1" si="30"/>
        <v>sound\\Noviy_plod.wav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_Синий_ли_</v>
      </c>
      <c r="BB70" t="str">
        <f t="shared" si="31"/>
        <v>_Синий_ли_XXXXX?</v>
      </c>
      <c r="BD70" cm="1">
        <f t="array" aca="1" ref="BD70" ca="1">INDEX(L70:L77,(RANK(AT6,$AT$2:$AT$9)))</f>
        <v>2080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VLOOKUP(B71,audio_list_stym!$A$3:$BP$18,39,FALSE)</f>
        <v>16</v>
      </c>
      <c r="F71" t="str">
        <f>VLOOKUP(E71,metki!$A$2:$B$9,2,FALSE)</f>
        <v>импл_новые_без_названия</v>
      </c>
      <c r="G71" t="str">
        <f t="shared" si="26"/>
        <v>импл_</v>
      </c>
      <c r="H71" t="str">
        <f>VLOOKUP(B71,audio_list_stym!$A$3:$AJ$18,7,FALSE)</f>
        <v>Ake</v>
      </c>
      <c r="I71" t="s">
        <v>693</v>
      </c>
      <c r="J71" t="str">
        <f t="shared" si="27"/>
        <v>Ake_6</v>
      </c>
      <c r="L71">
        <f>VLOOKUP(J71,total_visual_stym!$A$2:$D$129,2,FALSE)</f>
        <v>2078</v>
      </c>
      <c r="M71" t="str">
        <f>VLOOKUP(J71,total_visual_stym!$A$2:$D$129,3,FALSE)</f>
        <v>pics\\Ake_6.jpg</v>
      </c>
      <c r="N71">
        <f>VLOOKUP(J71,total_visual_stym!$A$1:$D$129,4,FALSE)</f>
        <v>209</v>
      </c>
      <c r="P71">
        <f>IF(G71="экспл",0,IF(G71="импл_",VLOOKUP(J71,quest_импл!$A$1:$J$129,7,FALSE),0))</f>
        <v>238</v>
      </c>
      <c r="Q71" t="str">
        <f>IF(G71="экспл",0,IF(G71="импл_",VLOOKUP(J71,quest_импл!$A$1:$J$129,8,FALSE),0))</f>
        <v>sound\\S_dolkami_li.wav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2018</v>
      </c>
      <c r="AD71" t="str">
        <f t="shared" ca="1" si="32"/>
        <v>pics\\Goroh_2.jpg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3"/>
        <v>pics\\Goroh_2.jpg</v>
      </c>
      <c r="AI71" t="s">
        <v>72</v>
      </c>
      <c r="AO71">
        <f t="shared" ca="1" si="34"/>
        <v>0.76505283799812029</v>
      </c>
      <c r="AP71" t="str">
        <f t="shared" ca="1" si="35"/>
        <v>pics\\Goroh_2.jpg</v>
      </c>
      <c r="AS71" t="str">
        <f t="shared" ca="1" si="28"/>
        <v>pics\\Goroh_2.jpg</v>
      </c>
      <c r="AT71">
        <f t="shared" ca="1" si="29"/>
        <v>0.33338383919078174</v>
      </c>
      <c r="AU71" t="s">
        <v>697</v>
      </c>
      <c r="AV71" t="str">
        <f t="shared" ca="1" si="30"/>
        <v>sound\\Redkiy_plod.wav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_С_дольками_ли_</v>
      </c>
      <c r="BB71" t="str">
        <f t="shared" si="31"/>
        <v>_С_дольками_ли_XXXXX?</v>
      </c>
      <c r="BD71" cm="1">
        <f t="array" aca="1" ref="BD71" ca="1">INDEX(L71:L78,(RANK(AT7,$AT$2:$AT$9)))</f>
        <v>2083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VLOOKUP(B72,audio_list_stym!$A$3:$BP$18,39,FALSE)</f>
        <v>16</v>
      </c>
      <c r="F72" t="str">
        <f>VLOOKUP(E72,metki!$A$2:$B$9,2,FALSE)</f>
        <v>импл_новые_без_названия</v>
      </c>
      <c r="G72" t="str">
        <f t="shared" si="26"/>
        <v>импл_</v>
      </c>
      <c r="H72" t="str">
        <f>VLOOKUP(B72,audio_list_stym!$A$3:$AJ$18,7,FALSE)</f>
        <v>Ake</v>
      </c>
      <c r="I72" t="s">
        <v>694</v>
      </c>
      <c r="J72" t="str">
        <f t="shared" si="27"/>
        <v>Ake_7</v>
      </c>
      <c r="L72">
        <f>VLOOKUP(J72,total_visual_stym!$A$2:$D$129,2,FALSE)</f>
        <v>2079</v>
      </c>
      <c r="M72" t="str">
        <f>VLOOKUP(J72,total_visual_stym!$A$2:$D$129,3,FALSE)</f>
        <v>pics\\Ake_7.jpg</v>
      </c>
      <c r="N72">
        <f>VLOOKUP(J72,total_visual_stym!$A$1:$D$129,4,FALSE)</f>
        <v>209</v>
      </c>
      <c r="P72">
        <f>IF(G72="экспл",0,IF(G72="импл_",VLOOKUP(J72,quest_импл!$A$1:$J$129,7,FALSE),0))</f>
        <v>239</v>
      </c>
      <c r="Q72" t="str">
        <f>IF(G72="экспл",0,IF(G72="импл_",VLOOKUP(J72,quest_импл!$A$1:$J$129,8,FALSE),0))</f>
        <v>sound\\Visushenniy_li.wav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2055</v>
      </c>
      <c r="AD72" t="str">
        <f t="shared" ca="1" si="32"/>
        <v>pics\\Redis_7.jpg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3"/>
        <v>pics\\Redis_7.jpg</v>
      </c>
      <c r="AI72" t="s">
        <v>73</v>
      </c>
      <c r="AO72">
        <f t="shared" ca="1" si="34"/>
        <v>0.15777340441638321</v>
      </c>
      <c r="AP72" t="str">
        <f t="shared" ca="1" si="35"/>
        <v>pics\\Redis_7.jpg</v>
      </c>
      <c r="AS72" t="str">
        <f t="shared" ca="1" si="28"/>
        <v>pics\\Redis_7.jpg</v>
      </c>
      <c r="AT72">
        <f t="shared" ca="1" si="29"/>
        <v>0.32842769470020283</v>
      </c>
      <c r="AU72" t="s">
        <v>697</v>
      </c>
      <c r="AV72" t="str">
        <f t="shared" ca="1" si="30"/>
        <v>sound\\Redkiy_plod.wav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_Высушенный_ли_</v>
      </c>
      <c r="BB72" t="str">
        <f t="shared" si="31"/>
        <v>_Высушенный_ли_XXXXX?</v>
      </c>
      <c r="BD72" cm="1">
        <f t="array" aca="1" ref="BD72" ca="1">INDEX(L72:L79,(RANK(AT8,$AT$2:$AT$9)))</f>
        <v>2085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VLOOKUP(B73,audio_list_stym!$A$3:$BP$18,39,FALSE)</f>
        <v>16</v>
      </c>
      <c r="F73" t="str">
        <f>VLOOKUP(E73,metki!$A$2:$B$9,2,FALSE)</f>
        <v>импл_новые_без_названия</v>
      </c>
      <c r="G73" t="str">
        <f t="shared" si="26"/>
        <v>импл_</v>
      </c>
      <c r="H73" t="str">
        <f>VLOOKUP(B73,audio_list_stym!$A$3:$AJ$18,7,FALSE)</f>
        <v>Ake</v>
      </c>
      <c r="I73" t="s">
        <v>695</v>
      </c>
      <c r="J73" t="str">
        <f t="shared" si="27"/>
        <v>Ake_8</v>
      </c>
      <c r="L73">
        <f>VLOOKUP(J73,total_visual_stym!$A$2:$D$129,2,FALSE)</f>
        <v>2080</v>
      </c>
      <c r="M73" t="str">
        <f>VLOOKUP(J73,total_visual_stym!$A$2:$D$129,3,FALSE)</f>
        <v>pics\\Ake_8.jpg</v>
      </c>
      <c r="N73">
        <f>VLOOKUP(J73,total_visual_stym!$A$1:$D$129,4,FALSE)</f>
        <v>209</v>
      </c>
      <c r="P73">
        <f>IF(G73="экспл",0,IF(G73="импл_",VLOOKUP(J73,quest_импл!$A$1:$J$129,7,FALSE),0))</f>
        <v>240</v>
      </c>
      <c r="Q73" t="str">
        <f>IF(G73="экспл",0,IF(G73="импл_",VLOOKUP(J73,quest_импл!$A$1:$J$129,8,FALSE),0))</f>
        <v>sound\\Myatiy_li.wav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2037</v>
      </c>
      <c r="AD73" t="str">
        <f t="shared" ca="1" si="32"/>
        <v>pics\\Limon_5.jpg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3"/>
        <v>pics\\Limon_5.jpg</v>
      </c>
      <c r="AI73" t="s">
        <v>74</v>
      </c>
      <c r="AO73">
        <f t="shared" ca="1" si="34"/>
        <v>0.52895636018775039</v>
      </c>
      <c r="AP73" t="str">
        <f t="shared" ca="1" si="35"/>
        <v>pics\\Limon_5.jpg</v>
      </c>
      <c r="AS73" t="str">
        <f t="shared" ca="1" si="28"/>
        <v>pics\\Limon_5.jpg</v>
      </c>
      <c r="AT73">
        <f t="shared" ca="1" si="29"/>
        <v>0.51932428243498552</v>
      </c>
      <c r="AU73" t="s">
        <v>697</v>
      </c>
      <c r="AV73" t="str">
        <f t="shared" ca="1" si="30"/>
        <v>sound\\Noviy_plod.wav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_Мятый_ли_</v>
      </c>
      <c r="BB73" t="str">
        <f t="shared" si="31"/>
        <v>_Мятый_ли_XXXXX?</v>
      </c>
      <c r="BD73" cm="1">
        <f t="array" aca="1" ref="BD73" ca="1">INDEX(L73:L80,(RANK(AT9,$AT$2:$AT$9)))</f>
        <v>2082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VLOOKUP(B74,audio_list_stym!$A$3:$BP$18,39,FALSE)</f>
        <v>17</v>
      </c>
      <c r="F74" t="str">
        <f>VLOOKUP(E74,metki!$A$2:$B$9,2,FALSE)</f>
        <v>экспл_новые_без_названия</v>
      </c>
      <c r="G74" t="str">
        <f t="shared" si="26"/>
        <v>экспл</v>
      </c>
      <c r="H74" t="str">
        <f>VLOOKUP(B74,audio_list_stym!$A$3:$AJ$18,7,FALSE)</f>
        <v>Finger</v>
      </c>
      <c r="I74" t="s">
        <v>688</v>
      </c>
      <c r="J74" t="str">
        <f t="shared" si="27"/>
        <v>Finger_1</v>
      </c>
      <c r="L74">
        <f>VLOOKUP(J74,total_visual_stym!$A$2:$D$129,2,FALSE)</f>
        <v>2081</v>
      </c>
      <c r="M74" t="str">
        <f>VLOOKUP(J74,total_visual_stym!$A$2:$D$129,3,FALSE)</f>
        <v>pics\\Finger_1.jpg</v>
      </c>
      <c r="N74">
        <f>VLOOKUP(J74,total_visual_stym!$A$1:$D$129,4,FALSE)</f>
        <v>210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113</v>
      </c>
      <c r="Z74" t="str">
        <f>IF(G74="экспл",VLOOKUP(J74,quest_экспл!$A$1:$N$129,12,FALSE),IF(G74="импл_",0,0))</f>
        <v>sound\\On_vizhatiy.wav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2178</v>
      </c>
      <c r="AD74" t="str">
        <f t="shared" ca="1" si="32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33"/>
        <v/>
      </c>
      <c r="AI74" t="s">
        <v>76</v>
      </c>
      <c r="AO74">
        <f t="shared" ca="1" si="34"/>
        <v>0.64794391929855999</v>
      </c>
      <c r="AP74" t="str">
        <f t="shared" ca="1" si="35"/>
        <v>pics\\Kokos_4.jpg</v>
      </c>
      <c r="AS74" t="str">
        <f t="shared" si="28"/>
        <v/>
      </c>
      <c r="AT74">
        <f t="shared" ca="1" si="29"/>
        <v>0.69988400185390087</v>
      </c>
      <c r="AU74" t="s">
        <v>697</v>
      </c>
      <c r="AV74" t="str">
        <f t="shared" ca="1" si="30"/>
        <v>sound\\Noviy_plod.wav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_Он_выжатый?</v>
      </c>
      <c r="BA74" t="e">
        <f>VLOOKUP(Q74,audio_list_stym!$B$2:$BQ$299,68,FALSE)</f>
        <v>#N/A</v>
      </c>
      <c r="BB74" t="str">
        <f t="shared" si="31"/>
        <v>На_экране_XXXXX._Он_выжатый?</v>
      </c>
      <c r="BC74">
        <f>A74</f>
        <v>1210</v>
      </c>
      <c r="BD74" cm="1">
        <f t="array" aca="1" ref="BD74" ca="1">INDEX($L$74:$L$81,(RANK(AT2,$AT$2:$AT$9)))</f>
        <v>2082</v>
      </c>
      <c r="BE74" cm="1">
        <f t="array" aca="1" ref="BE74" ca="1">INDEX(BD66:BD73,(RANK(AT3,$AT$2:$AT$9)))</f>
        <v>2074</v>
      </c>
      <c r="BF74" cm="1">
        <f t="array" aca="1" ref="BF74" ca="1">INDEX(BD82:BD105,(RANK(AT3,$AT$2:$AT$17)))</f>
        <v>2090</v>
      </c>
      <c r="BG74" cm="1">
        <f t="array" aca="1" ref="BG74" ca="1">INDEX(BD106:BD129,(RANK(AT3,$AT$2:$AT$9)))</f>
        <v>2138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VLOOKUP(B75,audio_list_stym!$A$3:$BP$18,39,FALSE)</f>
        <v>17</v>
      </c>
      <c r="F75" t="str">
        <f>VLOOKUP(E75,metki!$A$2:$B$9,2,FALSE)</f>
        <v>экспл_новые_без_названия</v>
      </c>
      <c r="G75" t="str">
        <f t="shared" si="26"/>
        <v>экспл</v>
      </c>
      <c r="H75" t="str">
        <f>VLOOKUP(B75,audio_list_stym!$A$3:$AJ$18,7,FALSE)</f>
        <v>Finger</v>
      </c>
      <c r="I75" t="s">
        <v>689</v>
      </c>
      <c r="J75" t="str">
        <f t="shared" si="27"/>
        <v>Finger_2</v>
      </c>
      <c r="L75">
        <f>VLOOKUP(J75,total_visual_stym!$A$2:$D$129,2,FALSE)</f>
        <v>2082</v>
      </c>
      <c r="M75" t="str">
        <f>VLOOKUP(J75,total_visual_stym!$A$2:$D$129,3,FALSE)</f>
        <v>pics\\Finger_2.jpg</v>
      </c>
      <c r="N75">
        <f>VLOOKUP(J75,total_visual_stym!$A$1:$D$129,4,FALSE)</f>
        <v>210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114</v>
      </c>
      <c r="Z75" t="str">
        <f>IF(G75="экспл",VLOOKUP(J75,quest_экспл!$A$1:$N$129,12,FALSE),IF(G75="импл_",0,0))</f>
        <v>sound\\On_nadloman.wav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2210</v>
      </c>
      <c r="AD75" t="str">
        <f t="shared" ca="1" si="32"/>
        <v>pics\\dis48.jpg</v>
      </c>
      <c r="AE75" s="22" t="str">
        <f t="array" aca="1" ref="AE75" ca="1">IF(G75="экспл",INDEX(total_visual_stym!$C$146:$C$209,(RANK(total_visual_stym!E155,total_visual_stym!$E$146:$E$209))),0)</f>
        <v>pics\\dis48.jpg</v>
      </c>
      <c r="AF75" s="22" t="str">
        <f t="shared" si="33"/>
        <v/>
      </c>
      <c r="AI75" t="s">
        <v>77</v>
      </c>
      <c r="AO75">
        <f t="shared" ca="1" si="34"/>
        <v>0.72082685755016329</v>
      </c>
      <c r="AP75" t="str">
        <f t="shared" ca="1" si="35"/>
        <v>pics\\Goroh_6.jpg</v>
      </c>
      <c r="AS75" t="str">
        <f t="shared" si="28"/>
        <v/>
      </c>
      <c r="AT75">
        <f t="shared" ca="1" si="29"/>
        <v>0.82222774289817391</v>
      </c>
      <c r="AU75" t="s">
        <v>697</v>
      </c>
      <c r="AV75" t="str">
        <f t="shared" ca="1" si="30"/>
        <v>sound\\Noviy_plod.wav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_Он_надломан?</v>
      </c>
      <c r="BA75" t="e">
        <f>VLOOKUP(Q75,audio_list_stym!$B$2:$BQ$299,68,FALSE)</f>
        <v>#N/A</v>
      </c>
      <c r="BB75" t="str">
        <f t="shared" si="31"/>
        <v>Посмотрите,_вот_XXXXX._Он_надломан?</v>
      </c>
      <c r="BD75" cm="1">
        <f t="array" aca="1" ref="BD75" ca="1">INDEX($L$74:$L$81,(RANK(AT3,$AT$2:$AT$9)))</f>
        <v>2081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VLOOKUP(B76,audio_list_stym!$A$3:$BP$18,39,FALSE)</f>
        <v>17</v>
      </c>
      <c r="F76" t="str">
        <f>VLOOKUP(E76,metki!$A$2:$B$9,2,FALSE)</f>
        <v>экспл_новые_без_названия</v>
      </c>
      <c r="G76" t="str">
        <f t="shared" si="26"/>
        <v>экспл</v>
      </c>
      <c r="H76" t="str">
        <f>VLOOKUP(B76,audio_list_stym!$A$3:$AJ$18,7,FALSE)</f>
        <v>Finger</v>
      </c>
      <c r="I76" t="s">
        <v>690</v>
      </c>
      <c r="J76" t="str">
        <f t="shared" si="27"/>
        <v>Finger_3</v>
      </c>
      <c r="L76">
        <f>VLOOKUP(J76,total_visual_stym!$A$2:$D$129,2,FALSE)</f>
        <v>2083</v>
      </c>
      <c r="M76" t="str">
        <f>VLOOKUP(J76,total_visual_stym!$A$2:$D$129,3,FALSE)</f>
        <v>pics\\Finger_3.jpg</v>
      </c>
      <c r="N76">
        <f>VLOOKUP(J76,total_visual_stym!$A$1:$D$129,4,FALSE)</f>
        <v>210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115</v>
      </c>
      <c r="Z76" t="str">
        <f>IF(G76="экспл",VLOOKUP(J76,quest_экспл!$A$1:$N$129,12,FALSE),IF(G76="импл_",0,0))</f>
        <v>sound\\On_volnistiy.wav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2201</v>
      </c>
      <c r="AD76" t="str">
        <f t="shared" ca="1" si="32"/>
        <v>pics\\dis43.jpg</v>
      </c>
      <c r="AE76" s="22" t="str">
        <f t="array" aca="1" ref="AE76" ca="1">IF(G76="экспл",INDEX(total_visual_stym!$C$146:$C$209,(RANK(total_visual_stym!E156,total_visual_stym!$E$146:$E$209))),0)</f>
        <v>pics\\dis43.jpg</v>
      </c>
      <c r="AF76" s="22" t="str">
        <f t="shared" si="33"/>
        <v/>
      </c>
      <c r="AI76" t="s">
        <v>78</v>
      </c>
      <c r="AO76">
        <f t="shared" ca="1" si="34"/>
        <v>0.65054037041434587</v>
      </c>
      <c r="AP76" t="str">
        <f t="shared" ca="1" si="35"/>
        <v>pics\\Kokos_3.jpg</v>
      </c>
      <c r="AS76" t="str">
        <f t="shared" si="28"/>
        <v/>
      </c>
      <c r="AT76">
        <f t="shared" ca="1" si="29"/>
        <v>0.25301714813872678</v>
      </c>
      <c r="AU76" t="s">
        <v>697</v>
      </c>
      <c r="AV76" t="str">
        <f t="shared" ca="1" si="30"/>
        <v>sound\\Redkiy_plod.wav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_Он_волнистый?</v>
      </c>
      <c r="BA76" t="e">
        <f>VLOOKUP(Q76,audio_list_stym!$B$2:$BQ$299,68,FALSE)</f>
        <v>#N/A</v>
      </c>
      <c r="BB76" t="str">
        <f t="shared" si="31"/>
        <v>Вот_XXXXX._Он_волнистый?</v>
      </c>
      <c r="BD76" cm="1">
        <f t="array" aca="1" ref="BD76" ca="1">INDEX($L$74:$L$81,(RANK(AT4,$AT$2:$AT$9)))</f>
        <v>2085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VLOOKUP(B77,audio_list_stym!$A$3:$BP$18,39,FALSE)</f>
        <v>17</v>
      </c>
      <c r="F77" t="str">
        <f>VLOOKUP(E77,metki!$A$2:$B$9,2,FALSE)</f>
        <v>экспл_новые_без_названия</v>
      </c>
      <c r="G77" t="str">
        <f t="shared" si="26"/>
        <v>экспл</v>
      </c>
      <c r="H77" t="str">
        <f>VLOOKUP(B77,audio_list_stym!$A$3:$AJ$18,7,FALSE)</f>
        <v>Finger</v>
      </c>
      <c r="I77" t="s">
        <v>691</v>
      </c>
      <c r="J77" t="str">
        <f t="shared" si="27"/>
        <v>Finger_4</v>
      </c>
      <c r="L77">
        <f>VLOOKUP(J77,total_visual_stym!$A$2:$D$129,2,FALSE)</f>
        <v>2084</v>
      </c>
      <c r="M77" t="str">
        <f>VLOOKUP(J77,total_visual_stym!$A$2:$D$129,3,FALSE)</f>
        <v>pics\\Finger_4.jpg</v>
      </c>
      <c r="N77">
        <f>VLOOKUP(J77,total_visual_stym!$A$1:$D$129,4,FALSE)</f>
        <v>210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116</v>
      </c>
      <c r="Z77" t="str">
        <f>IF(G77="экспл",VLOOKUP(J77,quest_экспл!$A$1:$N$129,12,FALSE),IF(G77="импл_",0,0))</f>
        <v>sound\\On_buriy.wav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2203</v>
      </c>
      <c r="AD77" t="str">
        <f t="shared" ca="1" si="32"/>
        <v>pics\\dis53.jpg</v>
      </c>
      <c r="AE77" s="22" t="str">
        <f t="array" aca="1" ref="AE77" ca="1">IF(G77="экспл",INDEX(total_visual_stym!$C$146:$C$209,(RANK(total_visual_stym!E157,total_visual_stym!$E$146:$E$209))),0)</f>
        <v>pics\\dis53.jpg</v>
      </c>
      <c r="AF77" s="22" t="str">
        <f t="shared" si="33"/>
        <v/>
      </c>
      <c r="AI77" t="s">
        <v>79</v>
      </c>
      <c r="AO77">
        <f t="shared" ca="1" si="34"/>
        <v>0.47409155230977618</v>
      </c>
      <c r="AP77" t="str">
        <f t="shared" ca="1" si="35"/>
        <v>pics\\Peper_1.jpg</v>
      </c>
      <c r="AS77" t="str">
        <f t="shared" si="28"/>
        <v/>
      </c>
      <c r="AT77">
        <f t="shared" ca="1" si="29"/>
        <v>0.43375821329105868</v>
      </c>
      <c r="AU77" t="s">
        <v>697</v>
      </c>
      <c r="AV77" t="str">
        <f t="shared" ca="1" si="30"/>
        <v>sound\\Redkiy_plod.wav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_Он_бурый?</v>
      </c>
      <c r="BA77" t="e">
        <f>VLOOKUP(Q77,audio_list_stym!$B$2:$BQ$299,68,FALSE)</f>
        <v>#N/A</v>
      </c>
      <c r="BB77" t="str">
        <f t="shared" si="31"/>
        <v>Это_XXXXX._Он_бурый?</v>
      </c>
      <c r="BD77" cm="1">
        <f t="array" aca="1" ref="BD77" ca="1">INDEX($L$74:$L$81,(RANK(AT5,$AT$2:$AT$9)))</f>
        <v>2088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VLOOKUP(B78,audio_list_stym!$A$3:$BP$18,39,FALSE)</f>
        <v>17</v>
      </c>
      <c r="F78" t="str">
        <f>VLOOKUP(E78,metki!$A$2:$B$9,2,FALSE)</f>
        <v>экспл_новые_без_названия</v>
      </c>
      <c r="G78" t="str">
        <f t="shared" si="26"/>
        <v>экспл</v>
      </c>
      <c r="H78" t="str">
        <f>VLOOKUP(B78,audio_list_stym!$A$3:$AJ$18,7,FALSE)</f>
        <v>Finger</v>
      </c>
      <c r="I78" t="s">
        <v>692</v>
      </c>
      <c r="J78" t="str">
        <f t="shared" si="27"/>
        <v>Finger_5</v>
      </c>
      <c r="L78">
        <f>VLOOKUP(J78,total_visual_stym!$A$2:$D$129,2,FALSE)</f>
        <v>2085</v>
      </c>
      <c r="M78" t="str">
        <f>VLOOKUP(J78,total_visual_stym!$A$2:$D$129,3,FALSE)</f>
        <v>pics\\Finger_5.jpg</v>
      </c>
      <c r="N78">
        <f>VLOOKUP(J78,total_visual_stym!$A$1:$D$129,4,FALSE)</f>
        <v>210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117</v>
      </c>
      <c r="Z78" t="str">
        <f>IF(G78="экспл",VLOOKUP(J78,quest_экспл!$A$1:$N$129,12,FALSE),IF(G78="импл_",0,0))</f>
        <v>sound\\Vityanut_li_on.wav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2220</v>
      </c>
      <c r="AD78" t="str">
        <f t="shared" ca="1" si="32"/>
        <v>pics\\dis16.jpg</v>
      </c>
      <c r="AE78" s="22" t="str">
        <f t="array" aca="1" ref="AE78" ca="1">IF(G78="экспл",INDEX(total_visual_stym!$C$146:$C$209,(RANK(total_visual_stym!E158,total_visual_stym!$E$146:$E$209))),0)</f>
        <v>pics\\dis16.jpg</v>
      </c>
      <c r="AF78" s="22" t="str">
        <f t="shared" si="33"/>
        <v/>
      </c>
      <c r="AI78" t="s">
        <v>80</v>
      </c>
      <c r="AO78">
        <f t="shared" ca="1" si="34"/>
        <v>0.54256787531624739</v>
      </c>
      <c r="AP78" t="str">
        <f t="shared" ca="1" si="35"/>
        <v>pics\\Limon_4.jpg</v>
      </c>
      <c r="AS78" t="str">
        <f t="shared" si="28"/>
        <v/>
      </c>
      <c r="AT78">
        <f t="shared" ca="1" si="29"/>
        <v>0.51463384896675635</v>
      </c>
      <c r="AU78" t="s">
        <v>697</v>
      </c>
      <c r="AV78" t="str">
        <f t="shared" ca="1" si="30"/>
        <v>sound\\Noviy_plod.wav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_Вытянут_ли_он?</v>
      </c>
      <c r="BA78" t="e">
        <f>VLOOKUP(Q78,audio_list_stym!$B$2:$BQ$299,68,FALSE)</f>
        <v>#N/A</v>
      </c>
      <c r="BB78" t="str">
        <f t="shared" si="31"/>
        <v>На_картинке_XXXXX._Вытянут_ли_он?</v>
      </c>
      <c r="BD78" cm="1">
        <f t="array" aca="1" ref="BD78" ca="1">INDEX($L$74:$L$81,(RANK(AT6,$AT$2:$AT$9)))</f>
        <v>2084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VLOOKUP(B79,audio_list_stym!$A$3:$BP$18,39,FALSE)</f>
        <v>17</v>
      </c>
      <c r="F79" t="str">
        <f>VLOOKUP(E79,metki!$A$2:$B$9,2,FALSE)</f>
        <v>экспл_новые_без_названия</v>
      </c>
      <c r="G79" t="str">
        <f t="shared" si="26"/>
        <v>экспл</v>
      </c>
      <c r="H79" t="str">
        <f>VLOOKUP(B79,audio_list_stym!$A$3:$AJ$18,7,FALSE)</f>
        <v>Finger</v>
      </c>
      <c r="I79" t="s">
        <v>693</v>
      </c>
      <c r="J79" t="str">
        <f t="shared" si="27"/>
        <v>Finger_6</v>
      </c>
      <c r="L79">
        <f>VLOOKUP(J79,total_visual_stym!$A$2:$D$129,2,FALSE)</f>
        <v>2086</v>
      </c>
      <c r="M79" t="str">
        <f>VLOOKUP(J79,total_visual_stym!$A$2:$D$129,3,FALSE)</f>
        <v>pics\\Finger_6.jpg</v>
      </c>
      <c r="N79">
        <f>VLOOKUP(J79,total_visual_stym!$A$1:$D$129,4,FALSE)</f>
        <v>210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118</v>
      </c>
      <c r="Z79" t="str">
        <f>IF(G79="экспл",VLOOKUP(J79,quest_экспл!$A$1:$N$129,12,FALSE),IF(G79="импл_",0,0))</f>
        <v>sound\\Obyemniy_li_on.wav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2195</v>
      </c>
      <c r="AD79" t="str">
        <f t="shared" ca="1" si="32"/>
        <v>pics\\dis41.jpg</v>
      </c>
      <c r="AE79" s="22" t="str">
        <f t="array" aca="1" ref="AE79" ca="1">IF(G79="экспл",INDEX(total_visual_stym!$C$146:$C$209,(RANK(total_visual_stym!E159,total_visual_stym!$E$146:$E$209))),0)</f>
        <v>pics\\dis41.jpg</v>
      </c>
      <c r="AF79" s="22" t="str">
        <f t="shared" si="33"/>
        <v/>
      </c>
      <c r="AI79" t="s">
        <v>81</v>
      </c>
      <c r="AO79">
        <f t="shared" ca="1" si="34"/>
        <v>0.54595682833876558</v>
      </c>
      <c r="AP79" t="str">
        <f t="shared" ca="1" si="35"/>
        <v>pics\\Limon_3.jpg</v>
      </c>
      <c r="AS79" t="str">
        <f t="shared" si="28"/>
        <v/>
      </c>
      <c r="AT79">
        <f t="shared" ca="1" si="29"/>
        <v>5.4391993748326928E-2</v>
      </c>
      <c r="AU79" t="s">
        <v>697</v>
      </c>
      <c r="AV79" t="str">
        <f t="shared" ca="1" si="30"/>
        <v>sound\\Redkiy_plod.wav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_Объемный_ли_он?</v>
      </c>
      <c r="BA79" t="e">
        <f>VLOOKUP(Q79,audio_list_stym!$B$2:$BQ$299,68,FALSE)</f>
        <v>#N/A</v>
      </c>
      <c r="BB79" t="str">
        <f t="shared" si="31"/>
        <v>На_мониторе_XXXXX._Объемный_ли_он?</v>
      </c>
      <c r="BD79" cm="1">
        <f t="array" aca="1" ref="BD79" ca="1">INDEX($L$74:$L$81,(RANK(AT7,$AT$2:$AT$9)))</f>
        <v>2086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VLOOKUP(B80,audio_list_stym!$A$3:$BP$18,39,FALSE)</f>
        <v>17</v>
      </c>
      <c r="F80" t="str">
        <f>VLOOKUP(E80,metki!$A$2:$B$9,2,FALSE)</f>
        <v>экспл_новые_без_названия</v>
      </c>
      <c r="G80" t="str">
        <f t="shared" si="26"/>
        <v>экспл</v>
      </c>
      <c r="H80" t="str">
        <f>VLOOKUP(B80,audio_list_stym!$A$3:$AJ$18,7,FALSE)</f>
        <v>Finger</v>
      </c>
      <c r="I80" t="s">
        <v>694</v>
      </c>
      <c r="J80" t="str">
        <f t="shared" si="27"/>
        <v>Finger_7</v>
      </c>
      <c r="L80">
        <f>VLOOKUP(J80,total_visual_stym!$A$2:$D$129,2,FALSE)</f>
        <v>2087</v>
      </c>
      <c r="M80" t="str">
        <f>VLOOKUP(J80,total_visual_stym!$A$2:$D$129,3,FALSE)</f>
        <v>pics\\Finger_7.jpg</v>
      </c>
      <c r="N80">
        <f>VLOOKUP(J80,total_visual_stym!$A$1:$D$129,4,FALSE)</f>
        <v>210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119</v>
      </c>
      <c r="Z80" t="str">
        <f>IF(G80="экспл",VLOOKUP(J80,quest_экспл!$A$1:$N$129,12,FALSE),IF(G80="импл_",0,0))</f>
        <v>sound\\Pustoy_li_on.wav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2226</v>
      </c>
      <c r="AD80" t="str">
        <f t="shared" ca="1" si="32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33"/>
        <v/>
      </c>
      <c r="AI80" t="s">
        <v>82</v>
      </c>
      <c r="AO80">
        <f t="shared" ca="1" si="34"/>
        <v>0.9713778048299383</v>
      </c>
      <c r="AP80" t="str">
        <f t="shared" ca="1" si="35"/>
        <v>pics\\Banan_1.jpg</v>
      </c>
      <c r="AS80" t="str">
        <f t="shared" si="28"/>
        <v/>
      </c>
      <c r="AT80">
        <f t="shared" ca="1" si="29"/>
        <v>0.53880997959067989</v>
      </c>
      <c r="AU80" t="s">
        <v>697</v>
      </c>
      <c r="AV80" t="str">
        <f t="shared" ca="1" si="30"/>
        <v>sound\\Noviy_plod.wav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_Пустой_ли_он?</v>
      </c>
      <c r="BA80" t="e">
        <f>VLOOKUP(Q80,audio_list_stym!$B$2:$BQ$299,68,FALSE)</f>
        <v>#N/A</v>
      </c>
      <c r="BB80" t="str">
        <f t="shared" si="31"/>
        <v>Перед_Вами_XXXXX._Пустой_ли_он?</v>
      </c>
      <c r="BD80" cm="1">
        <f t="array" aca="1" ref="BD80" ca="1">INDEX($L$74:$L$81,(RANK(AT8,$AT$2:$AT$9)))</f>
        <v>2087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VLOOKUP(B81,audio_list_stym!$A$3:$BP$18,39,FALSE)</f>
        <v>17</v>
      </c>
      <c r="F81" t="str">
        <f>VLOOKUP(E81,metki!$A$2:$B$9,2,FALSE)</f>
        <v>экспл_новые_без_названия</v>
      </c>
      <c r="G81" t="str">
        <f t="shared" si="26"/>
        <v>экспл</v>
      </c>
      <c r="H81" t="str">
        <f>VLOOKUP(B81,audio_list_stym!$A$3:$AJ$18,7,FALSE)</f>
        <v>Finger</v>
      </c>
      <c r="I81" t="s">
        <v>695</v>
      </c>
      <c r="J81" t="str">
        <f t="shared" si="27"/>
        <v>Finger_8</v>
      </c>
      <c r="L81">
        <f>VLOOKUP(J81,total_visual_stym!$A$2:$D$129,2,FALSE)</f>
        <v>2088</v>
      </c>
      <c r="M81" t="str">
        <f>VLOOKUP(J81,total_visual_stym!$A$2:$D$129,3,FALSE)</f>
        <v>pics\\Finger_8.jpg</v>
      </c>
      <c r="N81">
        <f>VLOOKUP(J81,total_visual_stym!$A$1:$D$129,4,FALSE)</f>
        <v>210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120</v>
      </c>
      <c r="Z81" t="str">
        <f>IF(G81="экспл",VLOOKUP(J81,quest_экспл!$A$1:$N$129,12,FALSE),IF(G81="импл_",0,0))</f>
        <v>sound\\Belyi_li_on.wav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2212</v>
      </c>
      <c r="AD81" t="str">
        <f t="shared" ca="1" si="32"/>
        <v>pics\\dis61.jpg</v>
      </c>
      <c r="AE81" s="22" t="str">
        <f t="array" aca="1" ref="AE81" ca="1">IF(G81="экспл",INDEX(total_visual_stym!$C$146:$C$209,(RANK(total_visual_stym!E161,total_visual_stym!$E$146:$E$209))),0)</f>
        <v>pics\\dis61.jpg</v>
      </c>
      <c r="AF81" s="22" t="str">
        <f t="shared" si="33"/>
        <v/>
      </c>
      <c r="AI81" t="s">
        <v>83</v>
      </c>
      <c r="AO81">
        <f t="shared" ca="1" si="34"/>
        <v>4.8400432248535963E-2</v>
      </c>
      <c r="AP81" t="str">
        <f t="shared" ca="1" si="35"/>
        <v>pics\\Tomat_5.jpg</v>
      </c>
      <c r="AS81" t="str">
        <f t="shared" si="28"/>
        <v/>
      </c>
      <c r="AT81">
        <f t="shared" ca="1" si="29"/>
        <v>0.4183526666663655</v>
      </c>
      <c r="AU81" t="s">
        <v>697</v>
      </c>
      <c r="AV81" t="str">
        <f t="shared" ca="1" si="30"/>
        <v>sound\\Redkiy_plod.wav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_Белый_ли_он?</v>
      </c>
      <c r="BA81" t="e">
        <f>VLOOKUP(Q81,audio_list_stym!$B$2:$BQ$299,68,FALSE)</f>
        <v>#N/A</v>
      </c>
      <c r="BB81" t="str">
        <f t="shared" si="31"/>
        <v>Вы_видите_XXXXX._Белый_ли_он?</v>
      </c>
      <c r="BD81" cm="1">
        <f t="array" aca="1" ref="BD81" ca="1">INDEX($L$74:$L$81,(RANK(AT9,$AT$2:$AT$9)))</f>
        <v>2083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VLOOKUP(B82,audio_list_stym!$A$3:$BP$18,39,FALSE)</f>
        <v>14</v>
      </c>
      <c r="F82" t="str">
        <f>VLOOKUP(E82,metki!$A$2:$B$9,2,FALSE)</f>
        <v>импл_новые_с_названием</v>
      </c>
      <c r="G82" t="str">
        <f t="shared" si="26"/>
        <v>импл_</v>
      </c>
      <c r="H82" t="str">
        <f>VLOOKUP(B82,audio_list_stym!$A$3:$AJ$18,7,FALSE)</f>
        <v>Gac</v>
      </c>
      <c r="I82" t="s">
        <v>688</v>
      </c>
      <c r="J82" t="str">
        <f t="shared" si="27"/>
        <v>Gac_1</v>
      </c>
      <c r="L82">
        <f>VLOOKUP(J82,total_visual_stym!$A$2:$D$129,2,FALSE)</f>
        <v>2089</v>
      </c>
      <c r="M82" t="str">
        <f>VLOOKUP(J82,total_visual_stym!$A$2:$D$129,3,FALSE)</f>
        <v>pics\\Gac_1.jpg</v>
      </c>
      <c r="N82">
        <f>VLOOKUP(J82,total_visual_stym!$A$1:$D$129,4,FALSE)</f>
        <v>211</v>
      </c>
      <c r="P82">
        <f>IF(G82="экспл",0,IF(G82="импл_",VLOOKUP(J82,quest_импл!$A$1:$J$129,7,FALSE),0))</f>
        <v>249</v>
      </c>
      <c r="Q82" t="str">
        <f>IF(G82="экспл",0,IF(G82="импл_",VLOOKUP(J82,quest_импл!$A$1:$J$129,8,FALSE),0))</f>
        <v>sound\\Ispachkan_li.wav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нет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2021</v>
      </c>
      <c r="AD82" t="str">
        <f t="shared" ca="1" si="32"/>
        <v>pics\\Goroh_5.jpg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3"/>
        <v>pics\\Goroh_5.jpg</v>
      </c>
      <c r="AI82" t="s">
        <v>84</v>
      </c>
      <c r="AO82">
        <f t="shared" ca="1" si="34"/>
        <v>0.72224017617837988</v>
      </c>
      <c r="AP82" t="str">
        <f t="shared" ca="1" si="35"/>
        <v>pics\\Goroh_5.jpg</v>
      </c>
      <c r="AS82" t="str">
        <f t="shared" ca="1" si="28"/>
        <v>pics\\Goroh_5.jpg</v>
      </c>
      <c r="AT82">
        <f t="shared" ca="1" si="29"/>
        <v>0.90041599087723379</v>
      </c>
      <c r="AU82" t="s">
        <v>697</v>
      </c>
      <c r="AV82" t="str">
        <f t="shared" ca="1" si="30"/>
        <v>sound\\Noviy_plod.wav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_Испачкан_ли_</v>
      </c>
      <c r="BB82" t="str">
        <f t="shared" si="31"/>
        <v>_Испачкан_ли_ЛИРОХ?</v>
      </c>
      <c r="BC82">
        <f>A82</f>
        <v>1211</v>
      </c>
      <c r="BD82" cm="1">
        <f t="array" aca="1" ref="BD82" ca="1">INDEX($L$82:$L$89,(RANK(AT2,$AT$2:$AT$9)))</f>
        <v>2090</v>
      </c>
      <c r="BE82" cm="1">
        <f t="array" aca="1" ref="BE82" ca="1">INDEX(BD66:BD81,(RANK(AT4,$AT$2:$AT$17)))</f>
        <v>2081</v>
      </c>
      <c r="BF82" cm="1">
        <f t="array" aca="1" ref="BF82" ca="1">INDEX(BD90:BD105,(RANK(AT4,$AT$2:$AT$17)))</f>
        <v>2129</v>
      </c>
      <c r="BG82" cm="1">
        <f t="array" aca="1" ref="BG82" ca="1">INDEX(BD106:BD129,(RANK(AT4,$AT$2:$AT$9)))</f>
        <v>2140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VLOOKUP(B83,audio_list_stym!$A$3:$BP$18,39,FALSE)</f>
        <v>14</v>
      </c>
      <c r="F83" t="str">
        <f>VLOOKUP(E83,metki!$A$2:$B$9,2,FALSE)</f>
        <v>импл_новые_с_названием</v>
      </c>
      <c r="G83" t="str">
        <f t="shared" si="26"/>
        <v>импл_</v>
      </c>
      <c r="H83" t="str">
        <f>VLOOKUP(B83,audio_list_stym!$A$3:$AJ$18,7,FALSE)</f>
        <v>Gac</v>
      </c>
      <c r="I83" t="s">
        <v>689</v>
      </c>
      <c r="J83" t="str">
        <f t="shared" si="27"/>
        <v>Gac_2</v>
      </c>
      <c r="L83">
        <f>VLOOKUP(J83,total_visual_stym!$A$2:$D$129,2,FALSE)</f>
        <v>2090</v>
      </c>
      <c r="M83" t="str">
        <f>VLOOKUP(J83,total_visual_stym!$A$2:$D$129,3,FALSE)</f>
        <v>pics\\Gac_2.jpg</v>
      </c>
      <c r="N83">
        <f>VLOOKUP(J83,total_visual_stym!$A$1:$D$129,4,FALSE)</f>
        <v>211</v>
      </c>
      <c r="P83">
        <f>IF(G83="экспл",0,IF(G83="импл_",VLOOKUP(J83,quest_импл!$A$1:$J$129,7,FALSE),0))</f>
        <v>250</v>
      </c>
      <c r="Q83" t="str">
        <f>IF(G83="экспл",0,IF(G83="импл_",VLOOKUP(J83,quest_импл!$A$1:$J$129,8,FALSE),0))</f>
        <v>sound\\Farshirovanniy_li.wav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нет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2063</v>
      </c>
      <c r="AD83" t="str">
        <f t="shared" ca="1" si="32"/>
        <v>pics\\Tomat_7.jpg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3"/>
        <v>pics\\Tomat_7.jpg</v>
      </c>
      <c r="AI83" t="s">
        <v>85</v>
      </c>
      <c r="AO83">
        <f t="shared" ca="1" si="34"/>
        <v>3.0788840199464484E-2</v>
      </c>
      <c r="AP83" t="str">
        <f t="shared" ca="1" si="35"/>
        <v>pics\\Tomat_7.jpg</v>
      </c>
      <c r="AS83" t="str">
        <f t="shared" ca="1" si="28"/>
        <v>pics\\Tomat_7.jpg</v>
      </c>
      <c r="AT83">
        <f t="shared" ca="1" si="29"/>
        <v>0.72037648242475782</v>
      </c>
      <c r="AU83" t="s">
        <v>697</v>
      </c>
      <c r="AV83" t="str">
        <f t="shared" ca="1" si="30"/>
        <v>sound\\Noviy_plod.wav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_Фаршированный_ли_</v>
      </c>
      <c r="BB83" t="str">
        <f t="shared" si="31"/>
        <v>_Фаршированный_ли_ЛИРОХ?</v>
      </c>
      <c r="BD83" cm="1">
        <f t="array" aca="1" ref="BD83" ca="1">INDEX($L$82:$L$89,(RANK(AT3,$AT$2:$AT$9)))</f>
        <v>2089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VLOOKUP(B84,audio_list_stym!$A$3:$BP$18,39,FALSE)</f>
        <v>14</v>
      </c>
      <c r="F84" t="str">
        <f>VLOOKUP(E84,metki!$A$2:$B$9,2,FALSE)</f>
        <v>импл_новые_с_названием</v>
      </c>
      <c r="G84" t="str">
        <f t="shared" si="26"/>
        <v>импл_</v>
      </c>
      <c r="H84" t="str">
        <f>VLOOKUP(B84,audio_list_stym!$A$3:$AJ$18,7,FALSE)</f>
        <v>Gac</v>
      </c>
      <c r="I84" t="s">
        <v>690</v>
      </c>
      <c r="J84" t="str">
        <f t="shared" si="27"/>
        <v>Gac_3</v>
      </c>
      <c r="L84">
        <f>VLOOKUP(J84,total_visual_stym!$A$2:$D$129,2,FALSE)</f>
        <v>2091</v>
      </c>
      <c r="M84" t="str">
        <f>VLOOKUP(J84,total_visual_stym!$A$2:$D$129,3,FALSE)</f>
        <v>pics\\Gac_3.jpg</v>
      </c>
      <c r="N84">
        <f>VLOOKUP(J84,total_visual_stym!$A$1:$D$129,4,FALSE)</f>
        <v>211</v>
      </c>
      <c r="P84">
        <f>IF(G84="экспл",0,IF(G84="импл_",VLOOKUP(J84,quest_импл!$A$1:$J$129,7,FALSE),0))</f>
        <v>251</v>
      </c>
      <c r="Q84" t="str">
        <f>IF(G84="экспл",0,IF(G84="импл_",VLOOKUP(J84,quest_импл!$A$1:$J$129,8,FALSE),0))</f>
        <v>sound\\Razrezan_li.wav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2002</v>
      </c>
      <c r="AD84" t="str">
        <f t="shared" ca="1" si="32"/>
        <v>pics\\Banan_2.jpg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3"/>
        <v>pics\\Banan_2.jpg</v>
      </c>
      <c r="AI84" t="s">
        <v>94</v>
      </c>
      <c r="AO84">
        <f t="shared" ca="1" si="34"/>
        <v>0.97013409627590119</v>
      </c>
      <c r="AP84" t="str">
        <f t="shared" ca="1" si="35"/>
        <v>pics\\Banan_2.jpg</v>
      </c>
      <c r="AS84" t="str">
        <f t="shared" ca="1" si="28"/>
        <v>pics\\Banan_2.jpg</v>
      </c>
      <c r="AT84">
        <f t="shared" ca="1" si="29"/>
        <v>0.29879588530649326</v>
      </c>
      <c r="AU84" t="s">
        <v>697</v>
      </c>
      <c r="AV84" t="str">
        <f t="shared" ca="1" si="30"/>
        <v>sound\\Redkiy_plod.wav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_Разрезан_ли_</v>
      </c>
      <c r="BB84" t="str">
        <f t="shared" si="31"/>
        <v>_Разрезан_ли_ЛИРОХ?</v>
      </c>
      <c r="BD84" cm="1">
        <f t="array" aca="1" ref="BD84" ca="1">INDEX($L$82:$L$89,(RANK(AT4,$AT$2:$AT$9)))</f>
        <v>2093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VLOOKUP(B85,audio_list_stym!$A$3:$BP$18,39,FALSE)</f>
        <v>14</v>
      </c>
      <c r="F85" t="str">
        <f>VLOOKUP(E85,metki!$A$2:$B$9,2,FALSE)</f>
        <v>импл_новые_с_названием</v>
      </c>
      <c r="G85" t="str">
        <f t="shared" si="26"/>
        <v>импл_</v>
      </c>
      <c r="H85" t="str">
        <f>VLOOKUP(B85,audio_list_stym!$A$3:$AJ$18,7,FALSE)</f>
        <v>Gac</v>
      </c>
      <c r="I85" t="s">
        <v>691</v>
      </c>
      <c r="J85" t="str">
        <f t="shared" si="27"/>
        <v>Gac_4</v>
      </c>
      <c r="L85">
        <f>VLOOKUP(J85,total_visual_stym!$A$2:$D$129,2,FALSE)</f>
        <v>2092</v>
      </c>
      <c r="M85" t="str">
        <f>VLOOKUP(J85,total_visual_stym!$A$2:$D$129,3,FALSE)</f>
        <v>pics\\Gac_4.jpg</v>
      </c>
      <c r="N85">
        <f>VLOOKUP(J85,total_visual_stym!$A$1:$D$129,4,FALSE)</f>
        <v>211</v>
      </c>
      <c r="P85">
        <f>IF(G85="экспл",0,IF(G85="импл_",VLOOKUP(J85,quest_импл!$A$1:$J$129,7,FALSE),0))</f>
        <v>252</v>
      </c>
      <c r="Q85" t="str">
        <f>IF(G85="экспл",0,IF(G85="импл_",VLOOKUP(J85,quest_импл!$A$1:$J$129,8,FALSE),0))</f>
        <v>sound\\S_lepestkami_li.wav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2020</v>
      </c>
      <c r="AD85" t="str">
        <f t="shared" ca="1" si="32"/>
        <v>pics\\Goroh_4.jpg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3"/>
        <v>pics\\Goroh_4.jpg</v>
      </c>
      <c r="AI85" t="s">
        <v>95</v>
      </c>
      <c r="AO85">
        <f t="shared" ca="1" si="34"/>
        <v>0.74469310398595912</v>
      </c>
      <c r="AP85" t="str">
        <f t="shared" ca="1" si="35"/>
        <v>pics\\Goroh_4.jpg</v>
      </c>
      <c r="AS85" t="str">
        <f t="shared" ca="1" si="28"/>
        <v>pics\\Goroh_4.jpg</v>
      </c>
      <c r="AT85">
        <f t="shared" ca="1" si="29"/>
        <v>4.3265589669560844E-2</v>
      </c>
      <c r="AU85" t="s">
        <v>697</v>
      </c>
      <c r="AV85" t="str">
        <f t="shared" ca="1" si="30"/>
        <v>sound\\Redkiy_plod.wav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_С_лепестками_ли_</v>
      </c>
      <c r="BB85" t="str">
        <f t="shared" si="31"/>
        <v>_С_лепестками_ли_ЛИРОХ?</v>
      </c>
      <c r="BD85" cm="1">
        <f t="array" aca="1" ref="BD85" ca="1">INDEX($L$82:$L$89,(RANK(AT5,$AT$2:$AT$9)))</f>
        <v>2096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VLOOKUP(B86,audio_list_stym!$A$3:$BP$18,39,FALSE)</f>
        <v>14</v>
      </c>
      <c r="F86" t="str">
        <f>VLOOKUP(E86,metki!$A$2:$B$9,2,FALSE)</f>
        <v>импл_новые_с_названием</v>
      </c>
      <c r="G86" t="str">
        <f t="shared" si="26"/>
        <v>импл_</v>
      </c>
      <c r="H86" t="str">
        <f>VLOOKUP(B86,audio_list_stym!$A$3:$AJ$18,7,FALSE)</f>
        <v>Gac</v>
      </c>
      <c r="I86" t="s">
        <v>692</v>
      </c>
      <c r="J86" t="str">
        <f t="shared" si="27"/>
        <v>Gac_5</v>
      </c>
      <c r="L86">
        <f>VLOOKUP(J86,total_visual_stym!$A$2:$D$129,2,FALSE)</f>
        <v>2093</v>
      </c>
      <c r="M86" t="str">
        <f>VLOOKUP(J86,total_visual_stym!$A$2:$D$129,3,FALSE)</f>
        <v>pics\\Gac_5.jpg</v>
      </c>
      <c r="N86">
        <f>VLOOKUP(J86,total_visual_stym!$A$1:$D$129,4,FALSE)</f>
        <v>211</v>
      </c>
      <c r="P86">
        <f>IF(G86="экспл",0,IF(G86="импл_",VLOOKUP(J86,quest_импл!$A$1:$J$129,7,FALSE),0))</f>
        <v>253</v>
      </c>
      <c r="Q86" t="str">
        <f>IF(G86="экспл",0,IF(G86="импл_",VLOOKUP(J86,quest_импл!$A$1:$J$129,8,FALSE),0))</f>
        <v>sound\\Kolyuchiy_li.wav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2013</v>
      </c>
      <c r="AD86" t="str">
        <f t="shared" ca="1" si="32"/>
        <v>pics\\Finik_5.jpg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3"/>
        <v>pics\\Finik_5.jpg</v>
      </c>
      <c r="AI86" t="s">
        <v>96</v>
      </c>
      <c r="AO86">
        <f t="shared" ca="1" si="34"/>
        <v>0.80807789343304426</v>
      </c>
      <c r="AP86" t="str">
        <f t="shared" ca="1" si="35"/>
        <v>pics\\Finik_5.jpg</v>
      </c>
      <c r="AS86" t="str">
        <f t="shared" ca="1" si="28"/>
        <v>pics\\Finik_5.jpg</v>
      </c>
      <c r="AT86">
        <f t="shared" ca="1" si="29"/>
        <v>0.39686344604599433</v>
      </c>
      <c r="AU86" t="s">
        <v>697</v>
      </c>
      <c r="AV86" t="str">
        <f t="shared" ca="1" si="30"/>
        <v>sound\\Redkiy_plod.wav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_Колючий_ли_</v>
      </c>
      <c r="BB86" t="str">
        <f t="shared" si="31"/>
        <v>_Колючий_ли_ЛИРОХ?</v>
      </c>
      <c r="BD86" cm="1">
        <f t="array" aca="1" ref="BD86" ca="1">INDEX($L$82:$L$89,(RANK(AT6,$AT$2:$AT$9)))</f>
        <v>2092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VLOOKUP(B87,audio_list_stym!$A$3:$BP$18,39,FALSE)</f>
        <v>14</v>
      </c>
      <c r="F87" t="str">
        <f>VLOOKUP(E87,metki!$A$2:$B$9,2,FALSE)</f>
        <v>импл_новые_с_названием</v>
      </c>
      <c r="G87" t="str">
        <f t="shared" si="26"/>
        <v>импл_</v>
      </c>
      <c r="H87" t="str">
        <f>VLOOKUP(B87,audio_list_stym!$A$3:$AJ$18,7,FALSE)</f>
        <v>Gac</v>
      </c>
      <c r="I87" t="s">
        <v>693</v>
      </c>
      <c r="J87" t="str">
        <f t="shared" si="27"/>
        <v>Gac_6</v>
      </c>
      <c r="L87">
        <f>VLOOKUP(J87,total_visual_stym!$A$2:$D$129,2,FALSE)</f>
        <v>2094</v>
      </c>
      <c r="M87" t="str">
        <f>VLOOKUP(J87,total_visual_stym!$A$2:$D$129,3,FALSE)</f>
        <v>pics\\Gac_6.jpg</v>
      </c>
      <c r="N87">
        <f>VLOOKUP(J87,total_visual_stym!$A$1:$D$129,4,FALSE)</f>
        <v>211</v>
      </c>
      <c r="P87">
        <f>IF(G87="экспл",0,IF(G87="импл_",VLOOKUP(J87,quest_импл!$A$1:$J$129,7,FALSE),0))</f>
        <v>254</v>
      </c>
      <c r="Q87" t="str">
        <f>IF(G87="экспл",0,IF(G87="импл_",VLOOKUP(J87,quest_импл!$A$1:$J$129,8,FALSE),0))</f>
        <v>sound\\Oranzhrviy_li.wav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2040</v>
      </c>
      <c r="AD87" t="str">
        <f t="shared" ca="1" si="32"/>
        <v>pics\\Limon_8.jpg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3"/>
        <v>pics\\Limon_8.jpg</v>
      </c>
      <c r="AI87" t="s">
        <v>97</v>
      </c>
      <c r="AO87">
        <f t="shared" ca="1" si="34"/>
        <v>0.47868201688292589</v>
      </c>
      <c r="AP87" t="str">
        <f t="shared" ca="1" si="35"/>
        <v>pics\\Limon_8.jpg</v>
      </c>
      <c r="AS87" t="str">
        <f t="shared" ca="1" si="28"/>
        <v>pics\\Limon_8.jpg</v>
      </c>
      <c r="AT87">
        <f t="shared" ca="1" si="29"/>
        <v>0.77736169512476938</v>
      </c>
      <c r="AU87" t="s">
        <v>697</v>
      </c>
      <c r="AV87" t="str">
        <f t="shared" ca="1" si="30"/>
        <v>sound\\Noviy_plod.wav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_Оранжевый_ли_</v>
      </c>
      <c r="BB87" t="str">
        <f t="shared" si="31"/>
        <v>_Оранжевый_ли_ЛИРОХ?</v>
      </c>
      <c r="BD87" cm="1">
        <f t="array" aca="1" ref="BD87" ca="1">INDEX($L$82:$L$89,(RANK(AT7,$AT$2:$AT$9)))</f>
        <v>2094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VLOOKUP(B88,audio_list_stym!$A$3:$BP$18,39,FALSE)</f>
        <v>14</v>
      </c>
      <c r="F88" t="str">
        <f>VLOOKUP(E88,metki!$A$2:$B$9,2,FALSE)</f>
        <v>импл_новые_с_названием</v>
      </c>
      <c r="G88" t="str">
        <f t="shared" si="26"/>
        <v>импл_</v>
      </c>
      <c r="H88" t="str">
        <f>VLOOKUP(B88,audio_list_stym!$A$3:$AJ$18,7,FALSE)</f>
        <v>Gac</v>
      </c>
      <c r="I88" t="s">
        <v>694</v>
      </c>
      <c r="J88" t="str">
        <f t="shared" si="27"/>
        <v>Gac_7</v>
      </c>
      <c r="L88">
        <f>VLOOKUP(J88,total_visual_stym!$A$2:$D$129,2,FALSE)</f>
        <v>2095</v>
      </c>
      <c r="M88" t="str">
        <f>VLOOKUP(J88,total_visual_stym!$A$2:$D$129,3,FALSE)</f>
        <v>pics\\Gac_7.jpg</v>
      </c>
      <c r="N88">
        <f>VLOOKUP(J88,total_visual_stym!$A$1:$D$129,4,FALSE)</f>
        <v>211</v>
      </c>
      <c r="P88">
        <f>IF(G88="экспл",0,IF(G88="импл_",VLOOKUP(J88,quest_импл!$A$1:$J$129,7,FALSE),0))</f>
        <v>255</v>
      </c>
      <c r="Q88" t="str">
        <f>IF(G88="экспл",0,IF(G88="импл_",VLOOKUP(J88,quest_импл!$A$1:$J$129,8,FALSE),0))</f>
        <v>sound\\Zernistiy_li.wav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2044</v>
      </c>
      <c r="AD88" t="str">
        <f t="shared" ca="1" si="32"/>
        <v>pics\\Peper_4.jpg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3"/>
        <v>pics\\Peper_4.jpg</v>
      </c>
      <c r="AI88" t="s">
        <v>98</v>
      </c>
      <c r="AO88">
        <f t="shared" ca="1" si="34"/>
        <v>0.38957683616469774</v>
      </c>
      <c r="AP88" t="str">
        <f t="shared" ca="1" si="35"/>
        <v>pics\\Peper_4.jpg</v>
      </c>
      <c r="AS88" t="str">
        <f t="shared" ca="1" si="28"/>
        <v>pics\\Peper_4.jpg</v>
      </c>
      <c r="AT88">
        <f t="shared" ca="1" si="29"/>
        <v>0.57154351758041078</v>
      </c>
      <c r="AU88" t="s">
        <v>697</v>
      </c>
      <c r="AV88" t="str">
        <f t="shared" ca="1" si="30"/>
        <v>sound\\Noviy_plod.wav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_Зернистый_ли_</v>
      </c>
      <c r="BB88" t="str">
        <f t="shared" si="31"/>
        <v>_Зернистый_ли_ЛИРОХ?</v>
      </c>
      <c r="BD88" cm="1">
        <f t="array" aca="1" ref="BD88" ca="1">INDEX($L$82:$L$89,(RANK(AT8,$AT$2:$AT$9)))</f>
        <v>2095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VLOOKUP(B89,audio_list_stym!$A$3:$BP$18,39,FALSE)</f>
        <v>14</v>
      </c>
      <c r="F89" t="str">
        <f>VLOOKUP(E89,metki!$A$2:$B$9,2,FALSE)</f>
        <v>импл_новые_с_названием</v>
      </c>
      <c r="G89" t="str">
        <f t="shared" si="26"/>
        <v>импл_</v>
      </c>
      <c r="H89" t="str">
        <f>VLOOKUP(B89,audio_list_stym!$A$3:$AJ$18,7,FALSE)</f>
        <v>Gac</v>
      </c>
      <c r="I89" t="s">
        <v>695</v>
      </c>
      <c r="J89" t="str">
        <f t="shared" si="27"/>
        <v>Gac_8</v>
      </c>
      <c r="L89">
        <f>VLOOKUP(J89,total_visual_stym!$A$2:$D$129,2,FALSE)</f>
        <v>2096</v>
      </c>
      <c r="M89" t="str">
        <f>VLOOKUP(J89,total_visual_stym!$A$2:$D$129,3,FALSE)</f>
        <v>pics\\Gac_8.jpg</v>
      </c>
      <c r="N89">
        <f>VLOOKUP(J89,total_visual_stym!$A$1:$D$129,4,FALSE)</f>
        <v>211</v>
      </c>
      <c r="P89">
        <f>IF(G89="экспл",0,IF(G89="импл_",VLOOKUP(J89,quest_импл!$A$1:$J$129,7,FALSE),0))</f>
        <v>256</v>
      </c>
      <c r="Q89" t="str">
        <f>IF(G89="экспл",0,IF(G89="импл_",VLOOKUP(J89,quest_импл!$A$1:$J$129,8,FALSE),0))</f>
        <v>sound\\Okrugliy_li.wav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2034</v>
      </c>
      <c r="AD89" t="str">
        <f t="shared" ca="1" si="32"/>
        <v>pics\\Limon_2.jpg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3"/>
        <v>pics\\Limon_2.jpg</v>
      </c>
      <c r="AI89" t="s">
        <v>99</v>
      </c>
      <c r="AO89">
        <f t="shared" ca="1" si="34"/>
        <v>0.55220553404225092</v>
      </c>
      <c r="AP89" t="str">
        <f t="shared" ca="1" si="35"/>
        <v>pics\\Limon_2.jpg</v>
      </c>
      <c r="AS89" t="str">
        <f t="shared" ca="1" si="28"/>
        <v>pics\\Limon_2.jpg</v>
      </c>
      <c r="AT89">
        <f t="shared" ca="1" si="29"/>
        <v>0.74033034803836029</v>
      </c>
      <c r="AU89" t="s">
        <v>697</v>
      </c>
      <c r="AV89" t="str">
        <f t="shared" ca="1" si="30"/>
        <v>sound\\Noviy_plod.wav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_Округлый_ли_</v>
      </c>
      <c r="BB89" t="str">
        <f t="shared" si="31"/>
        <v>_Округлый_ли_ЛИРОХ?</v>
      </c>
      <c r="BD89" cm="1">
        <f t="array" aca="1" ref="BD89" ca="1">INDEX($L$82:$L$89,(RANK(AT9,$AT$2:$AT$9)))</f>
        <v>2091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VLOOKUP(B90,audio_list_stym!$A$3:$BP$18,39,FALSE)</f>
        <v>15</v>
      </c>
      <c r="F90" t="str">
        <f>VLOOKUP(E90,metki!$A$2:$B$9,2,FALSE)</f>
        <v>экспл_новые_с_названием</v>
      </c>
      <c r="G90" t="str">
        <f t="shared" si="26"/>
        <v>экспл</v>
      </c>
      <c r="H90" t="str">
        <f>VLOOKUP(B90,audio_list_stym!$A$3:$AJ$18,7,FALSE)</f>
        <v>Noni</v>
      </c>
      <c r="I90" t="s">
        <v>688</v>
      </c>
      <c r="J90" t="str">
        <f t="shared" si="27"/>
        <v>Noni_1</v>
      </c>
      <c r="L90">
        <f>VLOOKUP(J90,total_visual_stym!$A$2:$D$129,2,FALSE)</f>
        <v>2113</v>
      </c>
      <c r="M90" t="str">
        <f>VLOOKUP(J90,total_visual_stym!$A$2:$D$129,3,FALSE)</f>
        <v>pics\\Noni_1.jpg</v>
      </c>
      <c r="N90">
        <f>VLOOKUP(J90,total_visual_stym!$A$1:$D$129,4,FALSE)</f>
        <v>212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129</v>
      </c>
      <c r="Z90" t="str">
        <f>IF(G90="экспл",VLOOKUP(J90,quest_экспл!$A$1:$N$129,12,FALSE),IF(G90="импл_",0,0))</f>
        <v>sound\\On_beliy_vnutri.wav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2225</v>
      </c>
      <c r="AD90" t="str">
        <f t="shared" ca="1" si="32"/>
        <v>pics\\dis9.jpg</v>
      </c>
      <c r="AE90" s="22" t="str">
        <f t="array" aca="1" ref="AE90" ca="1">IF(G90="экспл",INDEX(total_visual_stym!$C$146:$C$209,(RANK(total_visual_stym!E170,total_visual_stym!$E$146:$E$209))),0)</f>
        <v>pics\\dis9.jpg</v>
      </c>
      <c r="AF90" s="22" t="str">
        <f t="shared" si="33"/>
        <v/>
      </c>
      <c r="AI90" t="s">
        <v>100</v>
      </c>
      <c r="AO90">
        <f t="shared" ca="1" si="34"/>
        <v>0.37684026394057457</v>
      </c>
      <c r="AP90" t="str">
        <f t="shared" ca="1" si="35"/>
        <v>pics\\Peper_6.jpg</v>
      </c>
      <c r="AS90" t="str">
        <f t="shared" si="28"/>
        <v/>
      </c>
      <c r="AT90">
        <f t="shared" ca="1" si="29"/>
        <v>0.88783087716767883</v>
      </c>
      <c r="AU90" t="s">
        <v>697</v>
      </c>
      <c r="AV90" t="str">
        <f t="shared" ca="1" si="30"/>
        <v>sound\\Noviy_plod.wav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_Он_белый_внутри?</v>
      </c>
      <c r="BA90" t="e">
        <f>VLOOKUP(Q90,audio_list_stym!$B$2:$BQ$299,68,FALSE)</f>
        <v>#N/A</v>
      </c>
      <c r="BB90" t="str">
        <f t="shared" si="31"/>
        <v>На_экране_ФИМОН._Он_белый_внутри?</v>
      </c>
      <c r="BC90">
        <f>A90</f>
        <v>1212</v>
      </c>
      <c r="BD90" cm="1">
        <f t="array" aca="1" ref="BD90" ca="1">INDEX($L$90:$L$97,(RANK(AT2,$AT$2:$AT$9)))</f>
        <v>2114</v>
      </c>
      <c r="BE90" cm="1">
        <f t="array" aca="1" ref="BE90" ca="1">INDEX(BD66:BD81,(RANK(AT5,$AT$2:$AT$17)))</f>
        <v>2087</v>
      </c>
      <c r="BF90" cm="1">
        <f t="array" aca="1" ref="BF90" ca="1">INDEX(BD98:BD113,(RANK(AT5,$AT$2:$AT$17)))</f>
        <v>2143</v>
      </c>
      <c r="BG90" cm="1">
        <f t="array" aca="1" ref="BG90" ca="1">INDEX(BD114:BD129,(RANK(AT5,$AT$2:$AT$9)))</f>
        <v>2147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VLOOKUP(B91,audio_list_stym!$A$3:$BP$18,39,FALSE)</f>
        <v>15</v>
      </c>
      <c r="F91" t="str">
        <f>VLOOKUP(E91,metki!$A$2:$B$9,2,FALSE)</f>
        <v>экспл_новые_с_названием</v>
      </c>
      <c r="G91" t="str">
        <f t="shared" si="26"/>
        <v>экспл</v>
      </c>
      <c r="H91" t="str">
        <f>VLOOKUP(B91,audio_list_stym!$A$3:$AJ$18,7,FALSE)</f>
        <v>Noni</v>
      </c>
      <c r="I91" t="s">
        <v>689</v>
      </c>
      <c r="J91" t="str">
        <f t="shared" si="27"/>
        <v>Noni_2</v>
      </c>
      <c r="L91">
        <f>VLOOKUP(J91,total_visual_stym!$A$2:$D$129,2,FALSE)</f>
        <v>2114</v>
      </c>
      <c r="M91" t="str">
        <f>VLOOKUP(J91,total_visual_stym!$A$2:$D$129,3,FALSE)</f>
        <v>pics\\Noni_2.jpg</v>
      </c>
      <c r="N91">
        <f>VLOOKUP(J91,total_visual_stym!$A$1:$D$129,4,FALSE)</f>
        <v>212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130</v>
      </c>
      <c r="Z91" t="str">
        <f>IF(G91="экспл",VLOOKUP(J91,quest_экспл!$A$1:$N$129,12,FALSE),IF(G91="импл_",0,0))</f>
        <v>sound\\Rebristiy_li_on.wav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2175</v>
      </c>
      <c r="AD91" t="str">
        <f t="shared" ca="1" si="32"/>
        <v>pics\\dis5.jpg</v>
      </c>
      <c r="AE91" s="22" t="str">
        <f t="array" aca="1" ref="AE91" ca="1">IF(G91="экспл",INDEX(total_visual_stym!$C$146:$C$209,(RANK(total_visual_stym!E171,total_visual_stym!$E$146:$E$209))),0)</f>
        <v>pics\\dis5.jpg</v>
      </c>
      <c r="AF91" s="22" t="str">
        <f t="shared" si="33"/>
        <v/>
      </c>
      <c r="AI91" t="s">
        <v>101</v>
      </c>
      <c r="AO91">
        <f t="shared" ca="1" si="34"/>
        <v>0.89769146418827717</v>
      </c>
      <c r="AP91" t="str">
        <f t="shared" ca="1" si="35"/>
        <v>pics\\Banan_7.jpg</v>
      </c>
      <c r="AS91" t="str">
        <f t="shared" si="28"/>
        <v/>
      </c>
      <c r="AT91">
        <f t="shared" ca="1" si="29"/>
        <v>0.64449142231370016</v>
      </c>
      <c r="AU91" t="s">
        <v>697</v>
      </c>
      <c r="AV91" t="str">
        <f t="shared" ca="1" si="30"/>
        <v>sound\\Noviy_plod.wav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_Ребристый_ли_он?</v>
      </c>
      <c r="BA91" t="e">
        <f>VLOOKUP(Q91,audio_list_stym!$B$2:$BQ$299,68,FALSE)</f>
        <v>#N/A</v>
      </c>
      <c r="BB91" t="str">
        <f t="shared" si="31"/>
        <v>Посмотрите,_вот_ФИМОН._Ребристый_ли_он?</v>
      </c>
      <c r="BD91" cm="1">
        <f t="array" aca="1" ref="BD91" ca="1">INDEX($L$90:$L$97,(RANK(AT3,$AT$2:$AT$9)))</f>
        <v>2113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VLOOKUP(B92,audio_list_stym!$A$3:$BP$18,39,FALSE)</f>
        <v>15</v>
      </c>
      <c r="F92" t="str">
        <f>VLOOKUP(E92,metki!$A$2:$B$9,2,FALSE)</f>
        <v>экспл_новые_с_названием</v>
      </c>
      <c r="G92" t="str">
        <f t="shared" si="26"/>
        <v>экспл</v>
      </c>
      <c r="H92" t="str">
        <f>VLOOKUP(B92,audio_list_stym!$A$3:$AJ$18,7,FALSE)</f>
        <v>Noni</v>
      </c>
      <c r="I92" t="s">
        <v>690</v>
      </c>
      <c r="J92" t="str">
        <f t="shared" si="27"/>
        <v>Noni_3</v>
      </c>
      <c r="L92">
        <f>VLOOKUP(J92,total_visual_stym!$A$2:$D$129,2,FALSE)</f>
        <v>2115</v>
      </c>
      <c r="M92" t="str">
        <f>VLOOKUP(J92,total_visual_stym!$A$2:$D$129,3,FALSE)</f>
        <v>pics\\Noni_3.jpg</v>
      </c>
      <c r="N92">
        <f>VLOOKUP(J92,total_visual_stym!$A$1:$D$129,4,FALSE)</f>
        <v>212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131</v>
      </c>
      <c r="Z92" t="str">
        <f>IF(G92="экспл",VLOOKUP(J92,quest_экспл!$A$1:$N$129,12,FALSE),IF(G92="импл_",0,0))</f>
        <v>sound\\Goluboy_li_on.wav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2191</v>
      </c>
      <c r="AD92" t="str">
        <f t="shared" ca="1" si="32"/>
        <v>pics\\dis26.jpg</v>
      </c>
      <c r="AE92" s="22" t="str">
        <f t="array" aca="1" ref="AE92" ca="1">IF(G92="экспл",INDEX(total_visual_stym!$C$146:$C$209,(RANK(total_visual_stym!E172,total_visual_stym!$E$146:$E$209))),0)</f>
        <v>pics\\dis26.jpg</v>
      </c>
      <c r="AF92" s="22" t="str">
        <f t="shared" si="33"/>
        <v/>
      </c>
      <c r="AI92" t="s">
        <v>102</v>
      </c>
      <c r="AO92">
        <f t="shared" ca="1" si="34"/>
        <v>0.81014491479020034</v>
      </c>
      <c r="AP92" t="str">
        <f t="shared" ca="1" si="35"/>
        <v>pics\\Finik_4.jpg</v>
      </c>
      <c r="AS92" t="str">
        <f t="shared" si="28"/>
        <v/>
      </c>
      <c r="AT92">
        <f t="shared" ca="1" si="29"/>
        <v>0.37778863944816854</v>
      </c>
      <c r="AU92" t="s">
        <v>697</v>
      </c>
      <c r="AV92" t="str">
        <f t="shared" ca="1" si="30"/>
        <v>sound\\Redkiy_plod.wav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_Голубой_ли_он?</v>
      </c>
      <c r="BA92" t="e">
        <f>VLOOKUP(Q92,audio_list_stym!$B$2:$BQ$299,68,FALSE)</f>
        <v>#N/A</v>
      </c>
      <c r="BB92" t="str">
        <f t="shared" si="31"/>
        <v>Вот_ФИМОН._Голубой_ли_он?</v>
      </c>
      <c r="BD92" cm="1">
        <f t="array" aca="1" ref="BD92" ca="1">INDEX($L$90:$L$97,(RANK(AT4,$AT$2:$AT$9)))</f>
        <v>2117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VLOOKUP(B93,audio_list_stym!$A$3:$BP$18,39,FALSE)</f>
        <v>15</v>
      </c>
      <c r="F93" t="str">
        <f>VLOOKUP(E93,metki!$A$2:$B$9,2,FALSE)</f>
        <v>экспл_новые_с_названием</v>
      </c>
      <c r="G93" t="str">
        <f t="shared" si="26"/>
        <v>экспл</v>
      </c>
      <c r="H93" t="str">
        <f>VLOOKUP(B93,audio_list_stym!$A$3:$AJ$18,7,FALSE)</f>
        <v>Noni</v>
      </c>
      <c r="I93" t="s">
        <v>691</v>
      </c>
      <c r="J93" t="str">
        <f t="shared" si="27"/>
        <v>Noni_4</v>
      </c>
      <c r="L93">
        <f>VLOOKUP(J93,total_visual_stym!$A$2:$D$129,2,FALSE)</f>
        <v>2116</v>
      </c>
      <c r="M93" t="str">
        <f>VLOOKUP(J93,total_visual_stym!$A$2:$D$129,3,FALSE)</f>
        <v>pics\\Noni_4.jpg</v>
      </c>
      <c r="N93">
        <f>VLOOKUP(J93,total_visual_stym!$A$1:$D$129,4,FALSE)</f>
        <v>212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132</v>
      </c>
      <c r="Z93" t="str">
        <f>IF(G93="экспл",VLOOKUP(J93,quest_экспл!$A$1:$N$129,12,FALSE),IF(G93="импл_",0,0))</f>
        <v>sound\\On_s_bugorkami.wav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2188</v>
      </c>
      <c r="AD93" t="str">
        <f t="shared" ca="1" si="32"/>
        <v>pics\\dis3.jpg</v>
      </c>
      <c r="AE93" s="22" t="str">
        <f t="array" aca="1" ref="AE93" ca="1">IF(G93="экспл",INDEX(total_visual_stym!$C$146:$C$209,(RANK(total_visual_stym!E173,total_visual_stym!$E$146:$E$209))),0)</f>
        <v>pics\\dis3.jpg</v>
      </c>
      <c r="AF93" s="22" t="str">
        <f t="shared" si="33"/>
        <v/>
      </c>
      <c r="AI93" t="s">
        <v>103</v>
      </c>
      <c r="AO93">
        <f t="shared" ca="1" si="34"/>
        <v>6.3791852424113116E-2</v>
      </c>
      <c r="AP93" t="str">
        <f t="shared" ca="1" si="35"/>
        <v>pics\\Tomat_4.jpg</v>
      </c>
      <c r="AS93" t="str">
        <f t="shared" si="28"/>
        <v/>
      </c>
      <c r="AT93">
        <f t="shared" ca="1" si="29"/>
        <v>0.9928246372469991</v>
      </c>
      <c r="AU93" t="s">
        <v>697</v>
      </c>
      <c r="AV93" t="str">
        <f t="shared" ca="1" si="30"/>
        <v>sound\\Noviy_plod.wav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_Он_с_бугорками?</v>
      </c>
      <c r="BA93" t="e">
        <f>VLOOKUP(Q93,audio_list_stym!$B$2:$BQ$299,68,FALSE)</f>
        <v>#N/A</v>
      </c>
      <c r="BB93" t="str">
        <f t="shared" si="31"/>
        <v>Это_ФИМОН._Он_с_бугорками?</v>
      </c>
      <c r="BD93" cm="1">
        <f t="array" aca="1" ref="BD93" ca="1">INDEX($L$90:$L$97,(RANK(AT5,$AT$2:$AT$9)))</f>
        <v>2120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VLOOKUP(B94,audio_list_stym!$A$3:$BP$18,39,FALSE)</f>
        <v>15</v>
      </c>
      <c r="F94" t="str">
        <f>VLOOKUP(E94,metki!$A$2:$B$9,2,FALSE)</f>
        <v>экспл_новые_с_названием</v>
      </c>
      <c r="G94" t="str">
        <f t="shared" si="26"/>
        <v>экспл</v>
      </c>
      <c r="H94" t="str">
        <f>VLOOKUP(B94,audio_list_stym!$A$3:$AJ$18,7,FALSE)</f>
        <v>Noni</v>
      </c>
      <c r="I94" t="s">
        <v>692</v>
      </c>
      <c r="J94" t="str">
        <f t="shared" si="27"/>
        <v>Noni_5</v>
      </c>
      <c r="L94">
        <f>VLOOKUP(J94,total_visual_stym!$A$2:$D$129,2,FALSE)</f>
        <v>2117</v>
      </c>
      <c r="M94" t="str">
        <f>VLOOKUP(J94,total_visual_stym!$A$2:$D$129,3,FALSE)</f>
        <v>pics\\Noni_5.jpg</v>
      </c>
      <c r="N94">
        <f>VLOOKUP(J94,total_visual_stym!$A$1:$D$129,4,FALSE)</f>
        <v>212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133</v>
      </c>
      <c r="Z94" t="str">
        <f>IF(G94="экспл",VLOOKUP(J94,quest_экспл!$A$1:$N$129,12,FALSE),IF(G94="импл_",0,0))</f>
        <v>sound\\Ovalniy_li_on.wav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2194</v>
      </c>
      <c r="AD94" t="str">
        <f t="shared" ca="1" si="32"/>
        <v>pics\\dis55.jpg</v>
      </c>
      <c r="AE94" s="22" t="str">
        <f t="array" aca="1" ref="AE94" ca="1">IF(G94="экспл",INDEX(total_visual_stym!$C$146:$C$209,(RANK(total_visual_stym!E174,total_visual_stym!$E$146:$E$209))),0)</f>
        <v>pics\\dis55.jpg</v>
      </c>
      <c r="AF94" s="22" t="str">
        <f t="shared" si="33"/>
        <v/>
      </c>
      <c r="AI94" t="s">
        <v>104</v>
      </c>
      <c r="AO94">
        <f t="shared" ca="1" si="34"/>
        <v>0.75492965168531168</v>
      </c>
      <c r="AP94" t="str">
        <f t="shared" ca="1" si="35"/>
        <v>pics\\Goroh_3.jpg</v>
      </c>
      <c r="AS94" t="str">
        <f t="shared" si="28"/>
        <v/>
      </c>
      <c r="AT94">
        <f t="shared" ca="1" si="29"/>
        <v>0.16844942309016486</v>
      </c>
      <c r="AU94" t="s">
        <v>697</v>
      </c>
      <c r="AV94" t="str">
        <f t="shared" ca="1" si="30"/>
        <v>sound\\Redkiy_plod.wav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_Овальный_ли_он?</v>
      </c>
      <c r="BA94" t="e">
        <f>VLOOKUP(Q94,audio_list_stym!$B$2:$BQ$299,68,FALSE)</f>
        <v>#N/A</v>
      </c>
      <c r="BB94" t="str">
        <f t="shared" si="31"/>
        <v>На_картинке_ФИМОН._Овальный_ли_он?</v>
      </c>
      <c r="BD94" cm="1">
        <f t="array" aca="1" ref="BD94" ca="1">INDEX($L$90:$L$97,(RANK(AT6,$AT$2:$AT$9)))</f>
        <v>2116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VLOOKUP(B95,audio_list_stym!$A$3:$BP$18,39,FALSE)</f>
        <v>15</v>
      </c>
      <c r="F95" t="str">
        <f>VLOOKUP(E95,metki!$A$2:$B$9,2,FALSE)</f>
        <v>экспл_новые_с_названием</v>
      </c>
      <c r="G95" t="str">
        <f t="shared" si="26"/>
        <v>экспл</v>
      </c>
      <c r="H95" t="str">
        <f>VLOOKUP(B95,audio_list_stym!$A$3:$AJ$18,7,FALSE)</f>
        <v>Noni</v>
      </c>
      <c r="I95" t="s">
        <v>693</v>
      </c>
      <c r="J95" t="str">
        <f t="shared" si="27"/>
        <v>Noni_6</v>
      </c>
      <c r="L95">
        <f>VLOOKUP(J95,total_visual_stym!$A$2:$D$129,2,FALSE)</f>
        <v>2118</v>
      </c>
      <c r="M95" t="str">
        <f>VLOOKUP(J95,total_visual_stym!$A$2:$D$129,3,FALSE)</f>
        <v>pics\\Noni_6.jpg</v>
      </c>
      <c r="N95">
        <f>VLOOKUP(J95,total_visual_stym!$A$1:$D$129,4,FALSE)</f>
        <v>212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134</v>
      </c>
      <c r="Z95" t="str">
        <f>IF(G95="экспл",VLOOKUP(J95,quest_экспл!$A$1:$N$129,12,FALSE),IF(G95="импл_",0,0))</f>
        <v>sound\\Zhidkiy_li_on.wav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2219</v>
      </c>
      <c r="AD95" t="str">
        <f t="shared" ca="1" si="32"/>
        <v>pics\\dis17.jpg</v>
      </c>
      <c r="AE95" s="22" t="str">
        <f t="array" aca="1" ref="AE95" ca="1">IF(G95="экспл",INDEX(total_visual_stym!$C$146:$C$209,(RANK(total_visual_stym!E175,total_visual_stym!$E$146:$E$209))),0)</f>
        <v>pics\\dis17.jpg</v>
      </c>
      <c r="AF95" s="22" t="str">
        <f t="shared" si="33"/>
        <v/>
      </c>
      <c r="AI95" t="s">
        <v>105</v>
      </c>
      <c r="AO95">
        <f t="shared" ca="1" si="34"/>
        <v>0.31291929472473834</v>
      </c>
      <c r="AP95" t="str">
        <f t="shared" ca="1" si="35"/>
        <v>pics\\Peper_7.jpg</v>
      </c>
      <c r="AS95" t="str">
        <f t="shared" si="28"/>
        <v/>
      </c>
      <c r="AT95">
        <f t="shared" ca="1" si="29"/>
        <v>0.62856939394384537</v>
      </c>
      <c r="AU95" t="s">
        <v>697</v>
      </c>
      <c r="AV95" t="str">
        <f t="shared" ca="1" si="30"/>
        <v>sound\\Noviy_plod.wav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_Жидкий_ли_он?</v>
      </c>
      <c r="BA95" t="e">
        <f>VLOOKUP(Q95,audio_list_stym!$B$2:$BQ$299,68,FALSE)</f>
        <v>#N/A</v>
      </c>
      <c r="BB95" t="str">
        <f t="shared" si="31"/>
        <v>На_мониторе_ФИМОН._Жидкий_ли_он?</v>
      </c>
      <c r="BD95" cm="1">
        <f t="array" aca="1" ref="BD95" ca="1">INDEX($L$90:$L$97,(RANK(AT7,$AT$2:$AT$9)))</f>
        <v>2118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VLOOKUP(B96,audio_list_stym!$A$3:$BP$18,39,FALSE)</f>
        <v>15</v>
      </c>
      <c r="F96" t="str">
        <f>VLOOKUP(E96,metki!$A$2:$B$9,2,FALSE)</f>
        <v>экспл_новые_с_названием</v>
      </c>
      <c r="G96" t="str">
        <f t="shared" si="26"/>
        <v>экспл</v>
      </c>
      <c r="H96" t="str">
        <f>VLOOKUP(B96,audio_list_stym!$A$3:$AJ$18,7,FALSE)</f>
        <v>Noni</v>
      </c>
      <c r="I96" t="s">
        <v>694</v>
      </c>
      <c r="J96" t="str">
        <f t="shared" si="27"/>
        <v>Noni_7</v>
      </c>
      <c r="L96">
        <f>VLOOKUP(J96,total_visual_stym!$A$2:$D$129,2,FALSE)</f>
        <v>2119</v>
      </c>
      <c r="M96" t="str">
        <f>VLOOKUP(J96,total_visual_stym!$A$2:$D$129,3,FALSE)</f>
        <v>pics\\Noni_7.jpg</v>
      </c>
      <c r="N96">
        <f>VLOOKUP(J96,total_visual_stym!$A$1:$D$129,4,FALSE)</f>
        <v>212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135</v>
      </c>
      <c r="Z96" t="str">
        <f>IF(G96="экспл",VLOOKUP(J96,quest_экспл!$A$1:$N$129,12,FALSE),IF(G96="импл_",0,0))</f>
        <v>sound\\On_lohmatiy.wav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2222</v>
      </c>
      <c r="AD96" t="str">
        <f t="shared" ca="1" si="32"/>
        <v>pics\\dis14.jpg</v>
      </c>
      <c r="AE96" s="22" t="str">
        <f t="array" aca="1" ref="AE96" ca="1">IF(G96="экспл",INDEX(total_visual_stym!$C$146:$C$209,(RANK(total_visual_stym!E176,total_visual_stym!$E$146:$E$209))),0)</f>
        <v>pics\\dis14.jpg</v>
      </c>
      <c r="AF96" s="22" t="str">
        <f t="shared" si="33"/>
        <v/>
      </c>
      <c r="AI96" t="s">
        <v>106</v>
      </c>
      <c r="AO96">
        <f t="shared" ca="1" si="34"/>
        <v>0.63556395881341798</v>
      </c>
      <c r="AP96" t="str">
        <f t="shared" ca="1" si="35"/>
        <v>pics\\Kokos_5.jpg</v>
      </c>
      <c r="AS96" t="str">
        <f t="shared" si="28"/>
        <v/>
      </c>
      <c r="AT96">
        <f t="shared" ca="1" si="29"/>
        <v>0.88877332727117098</v>
      </c>
      <c r="AU96" t="s">
        <v>697</v>
      </c>
      <c r="AV96" t="str">
        <f t="shared" ca="1" si="30"/>
        <v>sound\\Noviy_plod.wav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_Он_лохматый?</v>
      </c>
      <c r="BA96" t="e">
        <f>VLOOKUP(Q96,audio_list_stym!$B$2:$BQ$299,68,FALSE)</f>
        <v>#N/A</v>
      </c>
      <c r="BB96" t="str">
        <f t="shared" si="31"/>
        <v>Перед_Вами_ФИМОН._Он_лохматый?</v>
      </c>
      <c r="BD96" cm="1">
        <f t="array" aca="1" ref="BD96" ca="1">INDEX($L$90:$L$97,(RANK(AT8,$AT$2:$AT$9)))</f>
        <v>2119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VLOOKUP(B97,audio_list_stym!$A$3:$BP$18,39,FALSE)</f>
        <v>15</v>
      </c>
      <c r="F97" t="str">
        <f>VLOOKUP(E97,metki!$A$2:$B$9,2,FALSE)</f>
        <v>экспл_новые_с_названием</v>
      </c>
      <c r="G97" t="str">
        <f t="shared" si="26"/>
        <v>экспл</v>
      </c>
      <c r="H97" t="str">
        <f>VLOOKUP(B97,audio_list_stym!$A$3:$AJ$18,7,FALSE)</f>
        <v>Noni</v>
      </c>
      <c r="I97" t="s">
        <v>695</v>
      </c>
      <c r="J97" t="str">
        <f t="shared" si="27"/>
        <v>Noni_8</v>
      </c>
      <c r="L97">
        <f>VLOOKUP(J97,total_visual_stym!$A$2:$D$129,2,FALSE)</f>
        <v>2120</v>
      </c>
      <c r="M97" t="str">
        <f>VLOOKUP(J97,total_visual_stym!$A$2:$D$129,3,FALSE)</f>
        <v>pics\\Noni_8.jpg</v>
      </c>
      <c r="N97">
        <f>VLOOKUP(J97,total_visual_stym!$A$1:$D$129,4,FALSE)</f>
        <v>212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136</v>
      </c>
      <c r="Z97" t="str">
        <f>IF(G97="экспл",VLOOKUP(J97,quest_экспл!$A$1:$N$129,12,FALSE),IF(G97="импл_",0,0))</f>
        <v>sound\\On_zolotistiy.wav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2231</v>
      </c>
      <c r="AD97" t="str">
        <f t="shared" ca="1" si="32"/>
        <v>pics\\dis12.jpg</v>
      </c>
      <c r="AE97" s="22" t="str">
        <f t="array" aca="1" ref="AE97" ca="1">IF(G97="экспл",INDEX(total_visual_stym!$C$146:$C$209,(RANK(total_visual_stym!E177,total_visual_stym!$E$146:$E$209))),0)</f>
        <v>pics\\dis12.jpg</v>
      </c>
      <c r="AF97" s="22" t="str">
        <f t="shared" si="33"/>
        <v/>
      </c>
      <c r="AI97" t="s">
        <v>107</v>
      </c>
      <c r="AO97">
        <f t="shared" ca="1" si="34"/>
        <v>0.60111972301067873</v>
      </c>
      <c r="AP97" t="str">
        <f t="shared" ca="1" si="35"/>
        <v>pics\\Kokos_6.jpg</v>
      </c>
      <c r="AS97" t="str">
        <f t="shared" si="28"/>
        <v/>
      </c>
      <c r="AT97">
        <f t="shared" ca="1" si="29"/>
        <v>0.61744160225963607</v>
      </c>
      <c r="AU97" t="s">
        <v>697</v>
      </c>
      <c r="AV97" t="str">
        <f t="shared" ca="1" si="30"/>
        <v>sound\\Noviy_plod.wav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_Он_золотистый?</v>
      </c>
      <c r="BA97" t="e">
        <f>VLOOKUP(Q97,audio_list_stym!$B$2:$BQ$299,68,FALSE)</f>
        <v>#N/A</v>
      </c>
      <c r="BB97" t="str">
        <f t="shared" si="31"/>
        <v>Вы_видите_ФИМОН._Он_золотистый?</v>
      </c>
      <c r="BD97" cm="1">
        <f t="array" aca="1" ref="BD97" ca="1">INDEX($L$90:$L$97,(RANK(AT9,$AT$2:$AT$9)))</f>
        <v>2115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VLOOKUP(B98,audio_list_stym!$A$3:$BP$18,39,FALSE)</f>
        <v>16</v>
      </c>
      <c r="F98" t="str">
        <f>VLOOKUP(E98,metki!$A$2:$B$9,2,FALSE)</f>
        <v>импл_новые_без_названия</v>
      </c>
      <c r="G98" t="str">
        <f t="shared" si="26"/>
        <v>импл_</v>
      </c>
      <c r="H98" t="str">
        <f>VLOOKUP(B98,audio_list_stym!$A$3:$AJ$18,7,FALSE)</f>
        <v>Sapota</v>
      </c>
      <c r="I98" t="s">
        <v>688</v>
      </c>
      <c r="J98" t="str">
        <f t="shared" si="27"/>
        <v>Sapota_1</v>
      </c>
      <c r="L98">
        <f>VLOOKUP(J98,total_visual_stym!$A$2:$D$129,2,FALSE)</f>
        <v>2129</v>
      </c>
      <c r="M98" t="str">
        <f>VLOOKUP(J98,total_visual_stym!$A$2:$D$129,3,FALSE)</f>
        <v>pics\\Sapota_1.jpg</v>
      </c>
      <c r="N98">
        <f>VLOOKUP(J98,total_visual_stym!$A$1:$D$129,4,FALSE)</f>
        <v>213</v>
      </c>
      <c r="P98">
        <f>IF(G98="экспл",0,IF(G98="импл_",VLOOKUP(J98,quest_импл!$A$1:$J$129,7,FALSE),0))</f>
        <v>265</v>
      </c>
      <c r="Q98" t="str">
        <f>IF(G98="экспл",0,IF(G98="импл_",VLOOKUP(J98,quest_импл!$A$1:$J$129,8,FALSE),0))</f>
        <v>sound\\Sharoobrazniy_li.wav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2016</v>
      </c>
      <c r="AD98" t="str">
        <f t="shared" ca="1" si="32"/>
        <v>pics\\Finik_8.jpg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3"/>
        <v>pics\\Finik_8.jpg</v>
      </c>
      <c r="AI98" t="s">
        <v>108</v>
      </c>
      <c r="AO98">
        <f t="shared" ca="1" si="34"/>
        <v>0.80099556546402106</v>
      </c>
      <c r="AP98" t="str">
        <f t="shared" ca="1" si="35"/>
        <v>pics\\Finik_8.jpg</v>
      </c>
      <c r="AS98" t="str">
        <f t="shared" ca="1" si="28"/>
        <v>pics\\Finik_8.jpg</v>
      </c>
      <c r="AT98">
        <f t="shared" ca="1" si="29"/>
        <v>0.35687041796051622</v>
      </c>
      <c r="AU98" t="s">
        <v>697</v>
      </c>
      <c r="AV98" t="str">
        <f t="shared" ca="1" si="30"/>
        <v>sound\\Redkiy_plod.wav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_Шарообразный_ли_</v>
      </c>
      <c r="BB98" t="str">
        <f t="shared" si="31"/>
        <v>_Шарообразный_ли_XXXXX?</v>
      </c>
      <c r="BC98">
        <f>A98</f>
        <v>1213</v>
      </c>
      <c r="BD98" cm="1">
        <f t="array" aca="1" ref="BD98" ca="1">INDEX($L$98:$L$105,(RANK(AT2,$AT$2:$AT$9)))</f>
        <v>2130</v>
      </c>
      <c r="BE98" cm="1">
        <f t="array" aca="1" ref="BE98" ca="1">INDEX(BD66:BD81,(RANK(AT6,$AT$2:$AT$9)))</f>
        <v>2083</v>
      </c>
      <c r="BF98" cm="1">
        <f t="array" aca="1" ref="BF98" ca="1">INDEX(BD82:BD97,(RANK(AT6,$AT$2:$AT$9)))</f>
        <v>2096</v>
      </c>
      <c r="BG98" cm="1">
        <f t="array" aca="1" ref="BG98" ca="1">INDEX(BD106:BD129,(RANK(AT6,$AT$2:$AT$17)))</f>
        <v>2143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VLOOKUP(B99,audio_list_stym!$A$3:$BP$18,39,FALSE)</f>
        <v>16</v>
      </c>
      <c r="F99" t="str">
        <f>VLOOKUP(E99,metki!$A$2:$B$9,2,FALSE)</f>
        <v>импл_новые_без_названия</v>
      </c>
      <c r="G99" t="str">
        <f t="shared" si="26"/>
        <v>импл_</v>
      </c>
      <c r="H99" t="str">
        <f>VLOOKUP(B99,audio_list_stym!$A$3:$AJ$18,7,FALSE)</f>
        <v>Sapota</v>
      </c>
      <c r="I99" t="s">
        <v>689</v>
      </c>
      <c r="J99" t="str">
        <f t="shared" si="27"/>
        <v>Sapota_2</v>
      </c>
      <c r="L99">
        <f>VLOOKUP(J99,total_visual_stym!$A$2:$D$129,2,FALSE)</f>
        <v>2130</v>
      </c>
      <c r="M99" t="str">
        <f>VLOOKUP(J99,total_visual_stym!$A$2:$D$129,3,FALSE)</f>
        <v>pics\\Sapota_2.jpg</v>
      </c>
      <c r="N99">
        <f>VLOOKUP(J99,total_visual_stym!$A$1:$D$129,4,FALSE)</f>
        <v>213</v>
      </c>
      <c r="P99">
        <f>IF(G99="экспл",0,IF(G99="импл_",VLOOKUP(J99,quest_импл!$A$1:$J$129,7,FALSE),0))</f>
        <v>266</v>
      </c>
      <c r="Q99" t="str">
        <f>IF(G99="экспл",0,IF(G99="импл_",VLOOKUP(J99,quest_импл!$A$1:$J$129,8,FALSE),0))</f>
        <v>sound\\Nadrezan_li.wav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2052</v>
      </c>
      <c r="AD99" t="str">
        <f t="shared" ca="1" si="32"/>
        <v>pics\\Redis_4.jpg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3"/>
        <v>pics\\Redis_4.jpg</v>
      </c>
      <c r="AI99" t="s">
        <v>109</v>
      </c>
      <c r="AO99">
        <f t="shared" ca="1" si="34"/>
        <v>0.20850367302774853</v>
      </c>
      <c r="AP99" t="str">
        <f t="shared" ca="1" si="35"/>
        <v>pics\\Redis_4.jpg</v>
      </c>
      <c r="AS99" t="str">
        <f t="shared" ca="1" si="28"/>
        <v>pics\\Redis_4.jpg</v>
      </c>
      <c r="AT99">
        <f t="shared" ca="1" si="29"/>
        <v>0.12937049523576105</v>
      </c>
      <c r="AU99" t="s">
        <v>697</v>
      </c>
      <c r="AV99" t="str">
        <f t="shared" ca="1" si="30"/>
        <v>sound\\Redkiy_plod.wav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_Надрезан_ли_</v>
      </c>
      <c r="BB99" t="str">
        <f t="shared" si="31"/>
        <v>_Надрезан_ли_XXXXX?</v>
      </c>
      <c r="BD99" cm="1">
        <f t="array" aca="1" ref="BD99" ca="1">INDEX($L$98:$L$105,(RANK(AT3,$AT$2:$AT$9)))</f>
        <v>2129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VLOOKUP(B100,audio_list_stym!$A$3:$BP$18,39,FALSE)</f>
        <v>16</v>
      </c>
      <c r="F100" t="str">
        <f>VLOOKUP(E100,metki!$A$2:$B$9,2,FALSE)</f>
        <v>импл_новые_без_названия</v>
      </c>
      <c r="G100" t="str">
        <f t="shared" si="26"/>
        <v>импл_</v>
      </c>
      <c r="H100" t="str">
        <f>VLOOKUP(B100,audio_list_stym!$A$3:$AJ$18,7,FALSE)</f>
        <v>Sapota</v>
      </c>
      <c r="I100" t="s">
        <v>690</v>
      </c>
      <c r="J100" t="str">
        <f t="shared" si="27"/>
        <v>Sapota_3</v>
      </c>
      <c r="L100">
        <f>VLOOKUP(J100,total_visual_stym!$A$2:$D$129,2,FALSE)</f>
        <v>2131</v>
      </c>
      <c r="M100" t="str">
        <f>VLOOKUP(J100,total_visual_stym!$A$2:$D$129,3,FALSE)</f>
        <v>pics\\Sapota_3.jpg</v>
      </c>
      <c r="N100">
        <f>VLOOKUP(J100,total_visual_stym!$A$1:$D$129,4,FALSE)</f>
        <v>213</v>
      </c>
      <c r="P100">
        <f>IF(G100="экспл",0,IF(G100="импл_",VLOOKUP(J100,quest_импл!$A$1:$J$129,7,FALSE),0))</f>
        <v>267</v>
      </c>
      <c r="Q100" t="str">
        <f>IF(G100="экспл",0,IF(G100="импл_",VLOOKUP(J100,quest_импл!$A$1:$J$129,8,FALSE),0))</f>
        <v>sound\\Perekruchen_li.wav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2025</v>
      </c>
      <c r="AD100" t="str">
        <f t="shared" ca="1" si="32"/>
        <v>pics\\Kokos_1.jpg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3"/>
        <v>pics\\Kokos_1.jpg</v>
      </c>
      <c r="AI100" t="s">
        <v>110</v>
      </c>
      <c r="AO100">
        <f t="shared" ca="1" si="34"/>
        <v>0.69607794361828956</v>
      </c>
      <c r="AP100" t="str">
        <f t="shared" ca="1" si="35"/>
        <v>pics\\Kokos_1.jpg</v>
      </c>
      <c r="AS100" t="str">
        <f t="shared" ca="1" si="28"/>
        <v>pics\\Kokos_1.jpg</v>
      </c>
      <c r="AT100">
        <f t="shared" ca="1" si="29"/>
        <v>0.72759419886813981</v>
      </c>
      <c r="AU100" t="s">
        <v>697</v>
      </c>
      <c r="AV100" t="str">
        <f t="shared" ca="1" si="30"/>
        <v>sound\\Noviy_plod.wav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_Перекручен_ли_</v>
      </c>
      <c r="BB100" t="str">
        <f t="shared" si="31"/>
        <v>_Перекручен_ли_XXXXX?</v>
      </c>
      <c r="BD100" cm="1">
        <f t="array" aca="1" ref="BD100" ca="1">INDEX($L$98:$L$105,(RANK(AT4,$AT$2:$AT$9)))</f>
        <v>2133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VLOOKUP(B101,audio_list_stym!$A$3:$BP$18,39,FALSE)</f>
        <v>16</v>
      </c>
      <c r="F101" t="str">
        <f>VLOOKUP(E101,metki!$A$2:$B$9,2,FALSE)</f>
        <v>импл_новые_без_названия</v>
      </c>
      <c r="G101" t="str">
        <f t="shared" si="26"/>
        <v>импл_</v>
      </c>
      <c r="H101" t="str">
        <f>VLOOKUP(B101,audio_list_stym!$A$3:$AJ$18,7,FALSE)</f>
        <v>Sapota</v>
      </c>
      <c r="I101" t="s">
        <v>691</v>
      </c>
      <c r="J101" t="str">
        <f t="shared" si="27"/>
        <v>Sapota_4</v>
      </c>
      <c r="L101">
        <f>VLOOKUP(J101,total_visual_stym!$A$2:$D$129,2,FALSE)</f>
        <v>2132</v>
      </c>
      <c r="M101" t="str">
        <f>VLOOKUP(J101,total_visual_stym!$A$2:$D$129,3,FALSE)</f>
        <v>pics\\Sapota_4.jpg</v>
      </c>
      <c r="N101">
        <f>VLOOKUP(J101,total_visual_stym!$A$1:$D$129,4,FALSE)</f>
        <v>213</v>
      </c>
      <c r="P101">
        <f>IF(G101="экспл",0,IF(G101="импл_",VLOOKUP(J101,quest_импл!$A$1:$J$129,7,FALSE),0))</f>
        <v>268</v>
      </c>
      <c r="Q101" t="str">
        <f>IF(G101="экспл",0,IF(G101="импл_",VLOOKUP(J101,quest_импл!$A$1:$J$129,8,FALSE),0))</f>
        <v>sound\\Sorvan_li.wav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2024</v>
      </c>
      <c r="AD101" t="str">
        <f t="shared" ca="1" si="32"/>
        <v>pics\\Goroh_8.jpg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3"/>
        <v>pics\\Goroh_8.jpg</v>
      </c>
      <c r="AI101" t="s">
        <v>111</v>
      </c>
      <c r="AO101">
        <f t="shared" ca="1" si="34"/>
        <v>0.69611097071002492</v>
      </c>
      <c r="AP101" t="str">
        <f t="shared" ca="1" si="35"/>
        <v>pics\\Goroh_8.jpg</v>
      </c>
      <c r="AS101" t="str">
        <f t="shared" ca="1" si="28"/>
        <v>pics\\Goroh_8.jpg</v>
      </c>
      <c r="AT101">
        <f t="shared" ca="1" si="29"/>
        <v>0.22550838689310593</v>
      </c>
      <c r="AU101" t="s">
        <v>697</v>
      </c>
      <c r="AV101" t="str">
        <f t="shared" ca="1" si="30"/>
        <v>sound\\Redkiy_plod.wav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_Сорван_ли_</v>
      </c>
      <c r="BB101" t="str">
        <f t="shared" si="31"/>
        <v>_Сорван_ли_XXXXX?</v>
      </c>
      <c r="BD101" cm="1">
        <f t="array" aca="1" ref="BD101" ca="1">INDEX($L$98:$L$105,(RANK(AT5,$AT$2:$AT$9)))</f>
        <v>2136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VLOOKUP(B102,audio_list_stym!$A$3:$BP$18,39,FALSE)</f>
        <v>16</v>
      </c>
      <c r="F102" t="str">
        <f>VLOOKUP(E102,metki!$A$2:$B$9,2,FALSE)</f>
        <v>импл_новые_без_названия</v>
      </c>
      <c r="G102" t="str">
        <f t="shared" si="26"/>
        <v>импл_</v>
      </c>
      <c r="H102" t="str">
        <f>VLOOKUP(B102,audio_list_stym!$A$3:$AJ$18,7,FALSE)</f>
        <v>Sapota</v>
      </c>
      <c r="I102" t="s">
        <v>692</v>
      </c>
      <c r="J102" t="str">
        <f t="shared" si="27"/>
        <v>Sapota_5</v>
      </c>
      <c r="L102">
        <f>VLOOKUP(J102,total_visual_stym!$A$2:$D$129,2,FALSE)</f>
        <v>2133</v>
      </c>
      <c r="M102" t="str">
        <f>VLOOKUP(J102,total_visual_stym!$A$2:$D$129,3,FALSE)</f>
        <v>pics\\Sapota_5.jpg</v>
      </c>
      <c r="N102">
        <f>VLOOKUP(J102,total_visual_stym!$A$1:$D$129,4,FALSE)</f>
        <v>213</v>
      </c>
      <c r="P102">
        <f>IF(G102="экспл",0,IF(G102="импл_",VLOOKUP(J102,quest_импл!$A$1:$J$129,7,FALSE),0))</f>
        <v>269</v>
      </c>
      <c r="Q102" t="str">
        <f>IF(G102="экспл",0,IF(G102="импл_",VLOOKUP(J102,quest_импл!$A$1:$J$129,8,FALSE),0))</f>
        <v>sound\\Spresovan_li.wav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2005</v>
      </c>
      <c r="AD102" t="str">
        <f t="shared" ca="1" si="32"/>
        <v>pics\\Banan_5.jpg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3"/>
        <v>pics\\Banan_5.jpg</v>
      </c>
      <c r="AI102" t="s">
        <v>112</v>
      </c>
      <c r="AO102">
        <f t="shared" ca="1" si="34"/>
        <v>0.92302930349010082</v>
      </c>
      <c r="AP102" t="str">
        <f t="shared" ca="1" si="35"/>
        <v>pics\\Banan_5.jpg</v>
      </c>
      <c r="AS102" t="str">
        <f t="shared" ca="1" si="28"/>
        <v>pics\\Banan_5.jpg</v>
      </c>
      <c r="AT102">
        <f t="shared" ca="1" si="29"/>
        <v>0.50314074911620366</v>
      </c>
      <c r="AU102" t="s">
        <v>697</v>
      </c>
      <c r="AV102" t="str">
        <f t="shared" ca="1" si="30"/>
        <v>sound\\Noviy_plod.wav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_Спрессован_ли_</v>
      </c>
      <c r="BB102" t="str">
        <f t="shared" si="31"/>
        <v>_Спрессован_ли_XXXXX?</v>
      </c>
      <c r="BD102" cm="1">
        <f t="array" aca="1" ref="BD102" ca="1">INDEX($L$98:$L$105,(RANK(AT6,$AT$2:$AT$9)))</f>
        <v>2132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VLOOKUP(B103,audio_list_stym!$A$3:$BP$18,39,FALSE)</f>
        <v>16</v>
      </c>
      <c r="F103" t="str">
        <f>VLOOKUP(E103,metki!$A$2:$B$9,2,FALSE)</f>
        <v>импл_новые_без_названия</v>
      </c>
      <c r="G103" t="str">
        <f t="shared" si="26"/>
        <v>импл_</v>
      </c>
      <c r="H103" t="str">
        <f>VLOOKUP(B103,audio_list_stym!$A$3:$AJ$18,7,FALSE)</f>
        <v>Sapota</v>
      </c>
      <c r="I103" t="s">
        <v>693</v>
      </c>
      <c r="J103" t="str">
        <f t="shared" si="27"/>
        <v>Sapota_6</v>
      </c>
      <c r="L103">
        <f>VLOOKUP(J103,total_visual_stym!$A$2:$D$129,2,FALSE)</f>
        <v>2134</v>
      </c>
      <c r="M103" t="str">
        <f>VLOOKUP(J103,total_visual_stym!$A$2:$D$129,3,FALSE)</f>
        <v>pics\\Sapota_6.jpg</v>
      </c>
      <c r="N103">
        <f>VLOOKUP(J103,total_visual_stym!$A$1:$D$129,4,FALSE)</f>
        <v>213</v>
      </c>
      <c r="P103">
        <f>IF(G103="экспл",0,IF(G103="импл_",VLOOKUP(J103,quest_импл!$A$1:$J$129,7,FALSE),0))</f>
        <v>270</v>
      </c>
      <c r="Q103" t="str">
        <f>IF(G103="экспл",0,IF(G103="импл_",VLOOKUP(J103,quest_импл!$A$1:$J$129,8,FALSE),0))</f>
        <v>sound\\Zheltiy_li.wav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2064</v>
      </c>
      <c r="AD103" t="str">
        <f t="shared" ca="1" si="32"/>
        <v>pics\\Tomat_8.jpg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3"/>
        <v>pics\\Tomat_8.jpg</v>
      </c>
      <c r="AI103" t="s">
        <v>113</v>
      </c>
      <c r="AO103">
        <f t="shared" ca="1" si="34"/>
        <v>9.2034860974006261E-3</v>
      </c>
      <c r="AP103" t="str">
        <f t="shared" ca="1" si="35"/>
        <v>pics\\Tomat_8.jpg</v>
      </c>
      <c r="AS103" t="str">
        <f t="shared" ca="1" si="28"/>
        <v>pics\\Tomat_8.jpg</v>
      </c>
      <c r="AT103">
        <f t="shared" ca="1" si="29"/>
        <v>0.83947741433013467</v>
      </c>
      <c r="AU103" t="s">
        <v>697</v>
      </c>
      <c r="AV103" t="str">
        <f t="shared" ca="1" si="30"/>
        <v>sound\\Noviy_plod.wav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_Желтый_ли_</v>
      </c>
      <c r="BB103" t="str">
        <f t="shared" si="31"/>
        <v>_Желтый_ли_XXXXX?</v>
      </c>
      <c r="BD103" cm="1">
        <f t="array" aca="1" ref="BD103" ca="1">INDEX($L$98:$L$105,(RANK(AT7,$AT$2:$AT$9)))</f>
        <v>2134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VLOOKUP(B104,audio_list_stym!$A$3:$BP$18,39,FALSE)</f>
        <v>16</v>
      </c>
      <c r="F104" t="str">
        <f>VLOOKUP(E104,metki!$A$2:$B$9,2,FALSE)</f>
        <v>импл_новые_без_названия</v>
      </c>
      <c r="G104" t="str">
        <f t="shared" si="26"/>
        <v>импл_</v>
      </c>
      <c r="H104" t="str">
        <f>VLOOKUP(B104,audio_list_stym!$A$3:$AJ$18,7,FALSE)</f>
        <v>Sapota</v>
      </c>
      <c r="I104" t="s">
        <v>694</v>
      </c>
      <c r="J104" t="str">
        <f t="shared" si="27"/>
        <v>Sapota_7</v>
      </c>
      <c r="L104">
        <f>VLOOKUP(J104,total_visual_stym!$A$2:$D$129,2,FALSE)</f>
        <v>2135</v>
      </c>
      <c r="M104" t="str">
        <f>VLOOKUP(J104,total_visual_stym!$A$2:$D$129,3,FALSE)</f>
        <v>pics\\Sapota_7.jpg</v>
      </c>
      <c r="N104">
        <f>VLOOKUP(J104,total_visual_stym!$A$1:$D$129,4,FALSE)</f>
        <v>213</v>
      </c>
      <c r="P104">
        <f>IF(G104="экспл",0,IF(G104="импл_",VLOOKUP(J104,quest_импл!$A$1:$J$129,7,FALSE),0))</f>
        <v>271</v>
      </c>
      <c r="Q104" t="str">
        <f>IF(G104="экспл",0,IF(G104="импл_",VLOOKUP(J104,quest_импл!$A$1:$J$129,8,FALSE),0))</f>
        <v>sound\\Rovniy_li.wav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да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2011</v>
      </c>
      <c r="AD104" t="str">
        <f t="shared" ca="1" si="32"/>
        <v>pics\\Finik_3.jpg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3"/>
        <v>pics\\Finik_3.jpg</v>
      </c>
      <c r="AI104" t="s">
        <v>114</v>
      </c>
      <c r="AO104">
        <f t="shared" ca="1" si="34"/>
        <v>0.81205420089615776</v>
      </c>
      <c r="AP104" t="str">
        <f t="shared" ca="1" si="35"/>
        <v>pics\\Finik_3.jpg</v>
      </c>
      <c r="AS104" t="str">
        <f t="shared" ca="1" si="28"/>
        <v>pics\\Finik_3.jpg</v>
      </c>
      <c r="AT104">
        <f t="shared" ca="1" si="29"/>
        <v>0.29504167851779506</v>
      </c>
      <c r="AU104" t="s">
        <v>697</v>
      </c>
      <c r="AV104" t="str">
        <f t="shared" ca="1" si="30"/>
        <v>sound\\Redkiy_plod.wav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_Ровный_ли_</v>
      </c>
      <c r="BB104" t="str">
        <f t="shared" si="31"/>
        <v>_Ровный_ли_XXXXX?</v>
      </c>
      <c r="BD104" cm="1">
        <f t="array" aca="1" ref="BD104" ca="1">INDEX($L$98:$L$105,(RANK(AT8,$AT$2:$AT$9)))</f>
        <v>2135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VLOOKUP(B105,audio_list_stym!$A$3:$BP$18,39,FALSE)</f>
        <v>16</v>
      </c>
      <c r="F105" t="str">
        <f>VLOOKUP(E105,metki!$A$2:$B$9,2,FALSE)</f>
        <v>импл_новые_без_названия</v>
      </c>
      <c r="G105" t="str">
        <f t="shared" si="26"/>
        <v>импл_</v>
      </c>
      <c r="H105" t="str">
        <f>VLOOKUP(B105,audio_list_stym!$A$3:$AJ$18,7,FALSE)</f>
        <v>Sapota</v>
      </c>
      <c r="I105" t="s">
        <v>695</v>
      </c>
      <c r="J105" t="str">
        <f t="shared" si="27"/>
        <v>Sapota_8</v>
      </c>
      <c r="L105">
        <f>VLOOKUP(J105,total_visual_stym!$A$2:$D$129,2,FALSE)</f>
        <v>2136</v>
      </c>
      <c r="M105" t="str">
        <f>VLOOKUP(J105,total_visual_stym!$A$2:$D$129,3,FALSE)</f>
        <v>pics\\Sapota_8.jpg</v>
      </c>
      <c r="N105">
        <f>VLOOKUP(J105,total_visual_stym!$A$1:$D$129,4,FALSE)</f>
        <v>213</v>
      </c>
      <c r="P105">
        <f>IF(G105="экспл",0,IF(G105="импл_",VLOOKUP(J105,quest_импл!$A$1:$J$129,7,FALSE),0))</f>
        <v>272</v>
      </c>
      <c r="Q105" t="str">
        <f>IF(G105="экспл",0,IF(G105="импл_",VLOOKUP(J105,quest_импл!$A$1:$J$129,8,FALSE),0))</f>
        <v>sound\\Imeet_li_shipi.wav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2038</v>
      </c>
      <c r="AD105" t="str">
        <f t="shared" ca="1" si="32"/>
        <v>pics\\Limon_6.jpg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3"/>
        <v>pics\\Limon_6.jpg</v>
      </c>
      <c r="AI105" t="s">
        <v>115</v>
      </c>
      <c r="AO105">
        <f t="shared" ca="1" si="34"/>
        <v>0.51670598693145164</v>
      </c>
      <c r="AP105" t="str">
        <f t="shared" ca="1" si="35"/>
        <v>pics\\Limon_6.jpg</v>
      </c>
      <c r="AS105" t="str">
        <f t="shared" ca="1" si="28"/>
        <v>pics\\Limon_6.jpg</v>
      </c>
      <c r="AT105">
        <f t="shared" ca="1" si="29"/>
        <v>5.3569275786592319E-2</v>
      </c>
      <c r="AU105" t="s">
        <v>697</v>
      </c>
      <c r="AV105" t="str">
        <f t="shared" ca="1" si="30"/>
        <v>sound\\Redkiy_plod.wav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_Имеет_ли_шипы_</v>
      </c>
      <c r="BB105" t="str">
        <f t="shared" si="31"/>
        <v>_Имеет_ли_шипы_XXXXX?</v>
      </c>
      <c r="BD105" cm="1">
        <f t="array" aca="1" ref="BD105" ca="1">INDEX($L$98:$L$105,(RANK(AT9,$AT$2:$AT$9)))</f>
        <v>2131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VLOOKUP(B106,audio_list_stym!$A$3:$BP$18,39,FALSE)</f>
        <v>17</v>
      </c>
      <c r="F106" t="str">
        <f>VLOOKUP(E106,metki!$A$2:$B$9,2,FALSE)</f>
        <v>экспл_новые_без_названия</v>
      </c>
      <c r="G106" t="str">
        <f t="shared" si="26"/>
        <v>экспл</v>
      </c>
      <c r="H106" t="str">
        <f>VLOOKUP(B106,audio_list_stym!$A$3:$AJ$18,7,FALSE)</f>
        <v>Tamanid</v>
      </c>
      <c r="I106" t="s">
        <v>688</v>
      </c>
      <c r="J106" t="str">
        <f t="shared" si="27"/>
        <v>Tamanid_1</v>
      </c>
      <c r="L106">
        <f>VLOOKUP(J106,total_visual_stym!$A$2:$D$129,2,FALSE)</f>
        <v>2137</v>
      </c>
      <c r="M106" t="str">
        <f>VLOOKUP(J106,total_visual_stym!$A$2:$D$129,3,FALSE)</f>
        <v>pics\\Tamanid_1.jpg</v>
      </c>
      <c r="N106">
        <f>VLOOKUP(J106,total_visual_stym!$A$1:$D$129,4,FALSE)</f>
        <v>214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145</v>
      </c>
      <c r="Z106" t="str">
        <f>IF(G106="экспл",VLOOKUP(J106,quest_экспл!$A$1:$N$129,12,FALSE),IF(G106="импл_",0,0))</f>
        <v>sound\\On_krasnovatiy.wav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2230</v>
      </c>
      <c r="AD106" t="str">
        <f t="shared" ca="1" si="32"/>
        <v>pics\\dis8.jpg</v>
      </c>
      <c r="AE106" s="22" t="str">
        <f t="array" aca="1" ref="AE106" ca="1">IF(G106="экспл",INDEX(total_visual_stym!$C$146:$C$209,(RANK(total_visual_stym!E186,total_visual_stym!$E$146:$E$209))),0)</f>
        <v>pics\\dis8.jpg</v>
      </c>
      <c r="AF106" s="22" t="str">
        <f t="shared" si="33"/>
        <v/>
      </c>
      <c r="AI106" t="s">
        <v>116</v>
      </c>
      <c r="AO106">
        <f t="shared" ca="1" si="34"/>
        <v>0.9441456962453223</v>
      </c>
      <c r="AP106" t="str">
        <f t="shared" ca="1" si="35"/>
        <v>pics\\Banan_4.jpg</v>
      </c>
      <c r="AS106" t="str">
        <f t="shared" si="28"/>
        <v/>
      </c>
      <c r="AT106">
        <f t="shared" ca="1" si="29"/>
        <v>5.8636066052859426E-2</v>
      </c>
      <c r="AU106" t="s">
        <v>697</v>
      </c>
      <c r="AV106" t="str">
        <f t="shared" ca="1" si="30"/>
        <v>sound\\Redkiy_plod.wav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_Он_красноватый?</v>
      </c>
      <c r="BA106" t="e">
        <f>VLOOKUP(Q106,audio_list_stym!$B$2:$BQ$299,68,FALSE)</f>
        <v>#N/A</v>
      </c>
      <c r="BB106" t="str">
        <f t="shared" si="31"/>
        <v>На_экране_XXXXX._Он_красноватый?</v>
      </c>
      <c r="BC106">
        <f>A106</f>
        <v>1214</v>
      </c>
      <c r="BD106" cm="1">
        <f t="array" aca="1" ref="BD106" ca="1">INDEX($L$106:$L$113,(RANK(AT2,$AT$2:$AT$9)))</f>
        <v>2138</v>
      </c>
      <c r="BE106" cm="1">
        <f t="array" aca="1" ref="BE106" ca="1">INDEX(BD66:BD81,(RANK(AT7,$AT$2:$AT$17)))</f>
        <v>2085</v>
      </c>
      <c r="BF106" cm="1">
        <f t="array" aca="1" ref="BF106" ca="1">INDEX(BD90:BD105,(RANK(AT7,$AT$2:$AT$17)))</f>
        <v>2133</v>
      </c>
      <c r="BG106" cm="1">
        <f t="array" aca="1" ref="BG106" ca="1">INDEX(BD114:BD129,(RANK(AT7,$AT$2:$AT$9)))</f>
        <v>2150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VLOOKUP(B107,audio_list_stym!$A$3:$BP$18,39,FALSE)</f>
        <v>17</v>
      </c>
      <c r="F107" t="str">
        <f>VLOOKUP(E107,metki!$A$2:$B$9,2,FALSE)</f>
        <v>экспл_новые_без_названия</v>
      </c>
      <c r="G107" t="str">
        <f t="shared" si="26"/>
        <v>экспл</v>
      </c>
      <c r="H107" t="str">
        <f>VLOOKUP(B107,audio_list_stym!$A$3:$AJ$18,7,FALSE)</f>
        <v>Tamanid</v>
      </c>
      <c r="I107" t="s">
        <v>689</v>
      </c>
      <c r="J107" t="str">
        <f t="shared" si="27"/>
        <v>Tamanid_2</v>
      </c>
      <c r="L107">
        <f>VLOOKUP(J107,total_visual_stym!$A$2:$D$129,2,FALSE)</f>
        <v>2138</v>
      </c>
      <c r="M107" t="str">
        <f>VLOOKUP(J107,total_visual_stym!$A$2:$D$129,3,FALSE)</f>
        <v>pics\\Tamanid_2.jpg</v>
      </c>
      <c r="N107">
        <f>VLOOKUP(J107,total_visual_stym!$A$1:$D$129,4,FALSE)</f>
        <v>214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146</v>
      </c>
      <c r="Z107" t="str">
        <f>IF(G107="экспл",VLOOKUP(J107,quest_экспл!$A$1:$N$129,12,FALSE),IF(G107="импл_",0,0))</f>
        <v>sound\\Izognut_li_on.wav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2173</v>
      </c>
      <c r="AD107" t="str">
        <f t="shared" ca="1" si="32"/>
        <v>pics\\dis37.jpg</v>
      </c>
      <c r="AE107" s="22" t="str">
        <f t="array" aca="1" ref="AE107" ca="1">IF(G107="экспл",INDEX(total_visual_stym!$C$146:$C$209,(RANK(total_visual_stym!E187,total_visual_stym!$E$146:$E$209))),0)</f>
        <v>pics\\dis37.jpg</v>
      </c>
      <c r="AF107" s="22" t="str">
        <f t="shared" si="33"/>
        <v/>
      </c>
      <c r="AI107" t="s">
        <v>117</v>
      </c>
      <c r="AO107">
        <f t="shared" ca="1" si="34"/>
        <v>0.5714967708226979</v>
      </c>
      <c r="AP107" t="str">
        <f t="shared" ca="1" si="35"/>
        <v>pics\\Kokos_7.jpg</v>
      </c>
      <c r="AS107" t="str">
        <f t="shared" si="28"/>
        <v/>
      </c>
      <c r="AT107">
        <f t="shared" ca="1" si="29"/>
        <v>0.62330701646591757</v>
      </c>
      <c r="AU107" t="s">
        <v>697</v>
      </c>
      <c r="AV107" t="str">
        <f t="shared" ca="1" si="30"/>
        <v>sound\\Noviy_plod.wav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_Изогнут_ли_он?</v>
      </c>
      <c r="BA107" t="e">
        <f>VLOOKUP(Q107,audio_list_stym!$B$2:$BQ$299,68,FALSE)</f>
        <v>#N/A</v>
      </c>
      <c r="BB107" t="str">
        <f t="shared" si="31"/>
        <v>Посмотрите,_вот_XXXXX._Изогнут_ли_он?</v>
      </c>
      <c r="BD107" cm="1">
        <f t="array" aca="1" ref="BD107" ca="1">INDEX($L$106:$L$113,(RANK(AT3,$AT$2:$AT$9)))</f>
        <v>2137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VLOOKUP(B108,audio_list_stym!$A$3:$BP$18,39,FALSE)</f>
        <v>17</v>
      </c>
      <c r="F108" t="str">
        <f>VLOOKUP(E108,metki!$A$2:$B$9,2,FALSE)</f>
        <v>экспл_новые_без_названия</v>
      </c>
      <c r="G108" t="str">
        <f t="shared" si="26"/>
        <v>экспл</v>
      </c>
      <c r="H108" t="str">
        <f>VLOOKUP(B108,audio_list_stym!$A$3:$AJ$18,7,FALSE)</f>
        <v>Tamanid</v>
      </c>
      <c r="I108" t="s">
        <v>690</v>
      </c>
      <c r="J108" t="str">
        <f t="shared" si="27"/>
        <v>Tamanid_3</v>
      </c>
      <c r="L108">
        <f>VLOOKUP(J108,total_visual_stym!$A$2:$D$129,2,FALSE)</f>
        <v>2139</v>
      </c>
      <c r="M108" t="str">
        <f>VLOOKUP(J108,total_visual_stym!$A$2:$D$129,3,FALSE)</f>
        <v>pics\\Tamanid_3.jpg</v>
      </c>
      <c r="N108">
        <f>VLOOKUP(J108,total_visual_stym!$A$1:$D$129,4,FALSE)</f>
        <v>214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147</v>
      </c>
      <c r="Z108" t="str">
        <f>IF(G108="экспл",VLOOKUP(J108,quest_экспл!$A$1:$N$129,12,FALSE),IF(G108="импл_",0,0))</f>
        <v>sound\\On_barhatistiy.wav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2176</v>
      </c>
      <c r="AD108" t="str">
        <f t="shared" ca="1" si="32"/>
        <v>pics\\dis21.jpg</v>
      </c>
      <c r="AE108" s="22" t="str">
        <f t="array" aca="1" ref="AE108" ca="1">IF(G108="экспл",INDEX(total_visual_stym!$C$146:$C$209,(RANK(total_visual_stym!E188,total_visual_stym!$E$146:$E$209))),0)</f>
        <v>pics\\dis21.jpg</v>
      </c>
      <c r="AF108" s="22" t="str">
        <f t="shared" si="33"/>
        <v/>
      </c>
      <c r="AI108" t="s">
        <v>118</v>
      </c>
      <c r="AO108">
        <f t="shared" ca="1" si="34"/>
        <v>0.84219284071338096</v>
      </c>
      <c r="AP108" t="str">
        <f t="shared" ca="1" si="35"/>
        <v>pics\\Finik_2.jpg</v>
      </c>
      <c r="AS108" t="str">
        <f t="shared" si="28"/>
        <v/>
      </c>
      <c r="AT108">
        <f t="shared" ca="1" si="29"/>
        <v>0.16369949236613923</v>
      </c>
      <c r="AU108" t="s">
        <v>697</v>
      </c>
      <c r="AV108" t="str">
        <f t="shared" ca="1" si="30"/>
        <v>sound\\Redkiy_plod.wav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_Он_бархатистый?</v>
      </c>
      <c r="BA108" t="e">
        <f>VLOOKUP(Q108,audio_list_stym!$B$2:$BQ$299,68,FALSE)</f>
        <v>#N/A</v>
      </c>
      <c r="BB108" t="str">
        <f t="shared" si="31"/>
        <v>Вот_XXXXX._Он_бархатистый?</v>
      </c>
      <c r="BD108" cm="1">
        <f t="array" aca="1" ref="BD108" ca="1">INDEX($L$106:$L$113,(RANK(AT4,$AT$2:$AT$9)))</f>
        <v>2141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VLOOKUP(B109,audio_list_stym!$A$3:$BP$18,39,FALSE)</f>
        <v>17</v>
      </c>
      <c r="F109" t="str">
        <f>VLOOKUP(E109,metki!$A$2:$B$9,2,FALSE)</f>
        <v>экспл_новые_без_названия</v>
      </c>
      <c r="G109" t="str">
        <f t="shared" si="26"/>
        <v>экспл</v>
      </c>
      <c r="H109" t="str">
        <f>VLOOKUP(B109,audio_list_stym!$A$3:$AJ$18,7,FALSE)</f>
        <v>Tamanid</v>
      </c>
      <c r="I109" t="s">
        <v>691</v>
      </c>
      <c r="J109" t="str">
        <f t="shared" si="27"/>
        <v>Tamanid_4</v>
      </c>
      <c r="L109">
        <f>VLOOKUP(J109,total_visual_stym!$A$2:$D$129,2,FALSE)</f>
        <v>2140</v>
      </c>
      <c r="M109" t="str">
        <f>VLOOKUP(J109,total_visual_stym!$A$2:$D$129,3,FALSE)</f>
        <v>pics\\Tamanid_4.jpg</v>
      </c>
      <c r="N109">
        <f>VLOOKUP(J109,total_visual_stym!$A$1:$D$129,4,FALSE)</f>
        <v>214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148</v>
      </c>
      <c r="Z109" t="str">
        <f>IF(G109="экспл",VLOOKUP(J109,quest_экспл!$A$1:$N$129,12,FALSE),IF(G109="импл_",0,0))</f>
        <v>sound\\Odnotonniy_li_on.wav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2183</v>
      </c>
      <c r="AD109" t="str">
        <f t="shared" ca="1" si="32"/>
        <v>pics\\dis18.jpg</v>
      </c>
      <c r="AE109" s="22" t="str">
        <f t="array" aca="1" ref="AE109" ca="1">IF(G109="экспл",INDEX(total_visual_stym!$C$146:$C$209,(RANK(total_visual_stym!E189,total_visual_stym!$E$146:$E$209))),0)</f>
        <v>pics\\dis18.jpg</v>
      </c>
      <c r="AF109" s="22" t="str">
        <f t="shared" si="33"/>
        <v/>
      </c>
      <c r="AI109" t="s">
        <v>119</v>
      </c>
      <c r="AO109">
        <f t="shared" ca="1" si="34"/>
        <v>0.89460422494889447</v>
      </c>
      <c r="AP109" t="str">
        <f t="shared" ca="1" si="35"/>
        <v>pics\\Banan_8.jpg</v>
      </c>
      <c r="AS109" t="str">
        <f t="shared" si="28"/>
        <v/>
      </c>
      <c r="AT109">
        <f t="shared" ca="1" si="29"/>
        <v>0.97004625789488896</v>
      </c>
      <c r="AU109" t="s">
        <v>697</v>
      </c>
      <c r="AV109" t="str">
        <f t="shared" ca="1" si="30"/>
        <v>sound\\Noviy_plod.wav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_Однотонный_ли_он?</v>
      </c>
      <c r="BA109" t="e">
        <f>VLOOKUP(Q109,audio_list_stym!$B$2:$BQ$299,68,FALSE)</f>
        <v>#N/A</v>
      </c>
      <c r="BB109" t="str">
        <f t="shared" si="31"/>
        <v>Это_XXXXX._Однотонный_ли_он?</v>
      </c>
      <c r="BD109" cm="1">
        <f t="array" aca="1" ref="BD109" ca="1">INDEX($L$106:$L$113,(RANK(AT5,$AT$2:$AT$9)))</f>
        <v>2144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VLOOKUP(B110,audio_list_stym!$A$3:$BP$18,39,FALSE)</f>
        <v>17</v>
      </c>
      <c r="F110" t="str">
        <f>VLOOKUP(E110,metki!$A$2:$B$9,2,FALSE)</f>
        <v>экспл_новые_без_названия</v>
      </c>
      <c r="G110" t="str">
        <f t="shared" si="26"/>
        <v>экспл</v>
      </c>
      <c r="H110" t="str">
        <f>VLOOKUP(B110,audio_list_stym!$A$3:$AJ$18,7,FALSE)</f>
        <v>Tamanid</v>
      </c>
      <c r="I110" t="s">
        <v>692</v>
      </c>
      <c r="J110" t="str">
        <f t="shared" si="27"/>
        <v>Tamanid_5</v>
      </c>
      <c r="L110">
        <f>VLOOKUP(J110,total_visual_stym!$A$2:$D$129,2,FALSE)</f>
        <v>2141</v>
      </c>
      <c r="M110" t="str">
        <f>VLOOKUP(J110,total_visual_stym!$A$2:$D$129,3,FALSE)</f>
        <v>pics\\Tamanid_5.jpg</v>
      </c>
      <c r="N110">
        <f>VLOOKUP(J110,total_visual_stym!$A$1:$D$129,4,FALSE)</f>
        <v>214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149</v>
      </c>
      <c r="Z110" t="str">
        <f>IF(G110="экспл",VLOOKUP(J110,quest_экспл!$A$1:$N$129,12,FALSE),IF(G110="импл_",0,0))</f>
        <v>sound\\On_prozrachniy.wav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2180</v>
      </c>
      <c r="AD110" t="str">
        <f t="shared" ca="1" si="32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33"/>
        <v/>
      </c>
      <c r="AI110" t="s">
        <v>120</v>
      </c>
      <c r="AO110">
        <f t="shared" ca="1" si="34"/>
        <v>0.71865291636872175</v>
      </c>
      <c r="AP110" t="str">
        <f t="shared" ca="1" si="35"/>
        <v>pics\\Goroh_7.jpg</v>
      </c>
      <c r="AS110" t="str">
        <f t="shared" si="28"/>
        <v/>
      </c>
      <c r="AT110">
        <f t="shared" ca="1" si="29"/>
        <v>0.27212845288423249</v>
      </c>
      <c r="AU110" t="s">
        <v>697</v>
      </c>
      <c r="AV110" t="str">
        <f t="shared" ca="1" si="30"/>
        <v>sound\\Redkiy_plod.wav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_Он_прозрачный?</v>
      </c>
      <c r="BA110" t="e">
        <f>VLOOKUP(Q110,audio_list_stym!$B$2:$BQ$299,68,FALSE)</f>
        <v>#N/A</v>
      </c>
      <c r="BB110" t="str">
        <f t="shared" si="31"/>
        <v>На_картинке_XXXXX._Он_прозрачный?</v>
      </c>
      <c r="BD110" cm="1">
        <f t="array" aca="1" ref="BD110" ca="1">INDEX($L$106:$L$113,(RANK(AT6,$AT$2:$AT$9)))</f>
        <v>2140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VLOOKUP(B111,audio_list_stym!$A$3:$BP$18,39,FALSE)</f>
        <v>17</v>
      </c>
      <c r="F111" t="str">
        <f>VLOOKUP(E111,metki!$A$2:$B$9,2,FALSE)</f>
        <v>экспл_новые_без_названия</v>
      </c>
      <c r="G111" t="str">
        <f t="shared" si="26"/>
        <v>экспл</v>
      </c>
      <c r="H111" t="str">
        <f>VLOOKUP(B111,audio_list_stym!$A$3:$AJ$18,7,FALSE)</f>
        <v>Tamanid</v>
      </c>
      <c r="I111" t="s">
        <v>693</v>
      </c>
      <c r="J111" t="str">
        <f t="shared" si="27"/>
        <v>Tamanid_6</v>
      </c>
      <c r="L111">
        <f>VLOOKUP(J111,total_visual_stym!$A$2:$D$129,2,FALSE)</f>
        <v>2142</v>
      </c>
      <c r="M111" t="str">
        <f>VLOOKUP(J111,total_visual_stym!$A$2:$D$129,3,FALSE)</f>
        <v>pics\\Tamanid_6.jpg</v>
      </c>
      <c r="N111">
        <f>VLOOKUP(J111,total_visual_stym!$A$1:$D$129,4,FALSE)</f>
        <v>214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150</v>
      </c>
      <c r="Z111" t="str">
        <f>IF(G111="экспл",VLOOKUP(J111,quest_экспл!$A$1:$N$129,12,FALSE),IF(G111="импл_",0,0))</f>
        <v>sound\\On_izmelchen.wav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2211</v>
      </c>
      <c r="AD111" t="str">
        <f t="shared" ca="1" si="32"/>
        <v>pics\\dis60.jpg</v>
      </c>
      <c r="AE111" s="22" t="str">
        <f t="array" aca="1" ref="AE111" ca="1">IF(G111="экспл",INDEX(total_visual_stym!$C$146:$C$209,(RANK(total_visual_stym!E191,total_visual_stym!$E$146:$E$209))),0)</f>
        <v>pics\\dis60.jpg</v>
      </c>
      <c r="AF111" s="22" t="str">
        <f t="shared" si="33"/>
        <v/>
      </c>
      <c r="AI111" t="s">
        <v>121</v>
      </c>
      <c r="AO111">
        <f t="shared" ca="1" si="34"/>
        <v>0.56074667862594718</v>
      </c>
      <c r="AP111" t="str">
        <f t="shared" ca="1" si="35"/>
        <v>pics\\Limon_1.jpg</v>
      </c>
      <c r="AS111" t="str">
        <f t="shared" si="28"/>
        <v/>
      </c>
      <c r="AT111">
        <f t="shared" ca="1" si="29"/>
        <v>0.82502411471157766</v>
      </c>
      <c r="AU111" t="s">
        <v>697</v>
      </c>
      <c r="AV111" t="str">
        <f t="shared" ca="1" si="30"/>
        <v>sound\\Noviy_plod.wav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_Он_измельчен?</v>
      </c>
      <c r="BA111" t="e">
        <f>VLOOKUP(Q111,audio_list_stym!$B$2:$BQ$299,68,FALSE)</f>
        <v>#N/A</v>
      </c>
      <c r="BB111" t="str">
        <f t="shared" si="31"/>
        <v>На_мониторе_XXXXX._Он_измельчен?</v>
      </c>
      <c r="BD111" cm="1">
        <f t="array" aca="1" ref="BD111" ca="1">INDEX($L$106:$L$113,(RANK(AT7,$AT$2:$AT$9)))</f>
        <v>2142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VLOOKUP(B112,audio_list_stym!$A$3:$BP$18,39,FALSE)</f>
        <v>17</v>
      </c>
      <c r="F112" t="str">
        <f>VLOOKUP(E112,metki!$A$2:$B$9,2,FALSE)</f>
        <v>экспл_новые_без_названия</v>
      </c>
      <c r="G112" t="str">
        <f t="shared" si="26"/>
        <v>экспл</v>
      </c>
      <c r="H112" t="str">
        <f>VLOOKUP(B112,audio_list_stym!$A$3:$AJ$18,7,FALSE)</f>
        <v>Tamanid</v>
      </c>
      <c r="I112" t="s">
        <v>694</v>
      </c>
      <c r="J112" t="str">
        <f t="shared" si="27"/>
        <v>Tamanid_7</v>
      </c>
      <c r="L112">
        <f>VLOOKUP(J112,total_visual_stym!$A$2:$D$129,2,FALSE)</f>
        <v>2143</v>
      </c>
      <c r="M112" t="str">
        <f>VLOOKUP(J112,total_visual_stym!$A$2:$D$129,3,FALSE)</f>
        <v>pics\\Tamanid_7.jpg</v>
      </c>
      <c r="N112">
        <f>VLOOKUP(J112,total_visual_stym!$A$1:$D$129,4,FALSE)</f>
        <v>214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151</v>
      </c>
      <c r="Z112" t="str">
        <f>IF(G112="экспл",VLOOKUP(J112,quest_экспл!$A$1:$N$129,12,FALSE),IF(G112="импл_",0,0))</f>
        <v>sound\\Cvetushiy_li_on.wav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2218</v>
      </c>
      <c r="AD112" t="str">
        <f t="shared" ca="1" si="32"/>
        <v>pics\\dis64.jpg</v>
      </c>
      <c r="AE112" s="22" t="str">
        <f t="array" aca="1" ref="AE112" ca="1">IF(G112="экспл",INDEX(total_visual_stym!$C$146:$C$209,(RANK(total_visual_stym!E192,total_visual_stym!$E$146:$E$209))),0)</f>
        <v>pics\\dis64.jpg</v>
      </c>
      <c r="AF112" s="22" t="str">
        <f t="shared" si="33"/>
        <v/>
      </c>
      <c r="AI112" t="s">
        <v>122</v>
      </c>
      <c r="AO112">
        <f t="shared" ca="1" si="34"/>
        <v>0.88770345850391863</v>
      </c>
      <c r="AP112" t="str">
        <f t="shared" ca="1" si="35"/>
        <v>pics\\Finik_1.jpg</v>
      </c>
      <c r="AS112" t="str">
        <f t="shared" si="28"/>
        <v/>
      </c>
      <c r="AT112">
        <f t="shared" ca="1" si="29"/>
        <v>0.41182860071300698</v>
      </c>
      <c r="AU112" t="s">
        <v>697</v>
      </c>
      <c r="AV112" t="str">
        <f t="shared" ca="1" si="30"/>
        <v>sound\\Redkiy_plod.wav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_Цветущий_ли_он?</v>
      </c>
      <c r="BA112" t="e">
        <f>VLOOKUP(Q112,audio_list_stym!$B$2:$BQ$299,68,FALSE)</f>
        <v>#N/A</v>
      </c>
      <c r="BB112" t="str">
        <f t="shared" si="31"/>
        <v>Перед_Вами_XXXXX._Цветущий_ли_он?</v>
      </c>
      <c r="BD112" cm="1">
        <f t="array" aca="1" ref="BD112" ca="1">INDEX($L$106:$L$113,(RANK(AT8,$AT$2:$AT$9)))</f>
        <v>2143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VLOOKUP(B113,audio_list_stym!$A$3:$BP$18,39,FALSE)</f>
        <v>17</v>
      </c>
      <c r="F113" t="str">
        <f>VLOOKUP(E113,metki!$A$2:$B$9,2,FALSE)</f>
        <v>экспл_новые_без_названия</v>
      </c>
      <c r="G113" t="str">
        <f t="shared" si="26"/>
        <v>экспл</v>
      </c>
      <c r="H113" t="str">
        <f>VLOOKUP(B113,audio_list_stym!$A$3:$AJ$18,7,FALSE)</f>
        <v>Tamanid</v>
      </c>
      <c r="I113" t="s">
        <v>695</v>
      </c>
      <c r="J113" t="str">
        <f t="shared" si="27"/>
        <v>Tamanid_8</v>
      </c>
      <c r="L113">
        <f>VLOOKUP(J113,total_visual_stym!$A$2:$D$129,2,FALSE)</f>
        <v>2144</v>
      </c>
      <c r="M113" t="str">
        <f>VLOOKUP(J113,total_visual_stym!$A$2:$D$129,3,FALSE)</f>
        <v>pics\\Tamanid_8.jpg</v>
      </c>
      <c r="N113">
        <f>VLOOKUP(J113,total_visual_stym!$A$1:$D$129,4,FALSE)</f>
        <v>214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152</v>
      </c>
      <c r="Z113" t="str">
        <f>IF(G113="экспл",VLOOKUP(J113,quest_экспл!$A$1:$N$129,12,FALSE),IF(G113="импл_",0,0))</f>
        <v>sound\\Skruchen_li_on.wav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2232</v>
      </c>
      <c r="AD113" t="str">
        <f t="shared" ca="1" si="32"/>
        <v>pics\\dis13.jpg</v>
      </c>
      <c r="AE113" s="22" t="str">
        <f t="array" aca="1" ref="AE113" ca="1">IF(G113="экспл",INDEX(total_visual_stym!$C$146:$C$209,(RANK(total_visual_stym!E193,total_visual_stym!$E$146:$E$209))),0)</f>
        <v>pics\\dis13.jpg</v>
      </c>
      <c r="AF113" s="22" t="str">
        <f t="shared" si="33"/>
        <v/>
      </c>
      <c r="AI113" t="s">
        <v>123</v>
      </c>
      <c r="AO113">
        <f t="shared" ca="1" si="34"/>
        <v>0.22775691990636582</v>
      </c>
      <c r="AP113" t="str">
        <f t="shared" ca="1" si="35"/>
        <v>pics\\Redis_2.jpg</v>
      </c>
      <c r="AS113" t="str">
        <f t="shared" si="28"/>
        <v/>
      </c>
      <c r="AT113">
        <f t="shared" ca="1" si="29"/>
        <v>0.58601624254421747</v>
      </c>
      <c r="AU113" t="s">
        <v>697</v>
      </c>
      <c r="AV113" t="str">
        <f t="shared" ca="1" si="30"/>
        <v>sound\\Noviy_plod.wav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_Скручен_ли_он?</v>
      </c>
      <c r="BA113" t="e">
        <f>VLOOKUP(Q113,audio_list_stym!$B$2:$BQ$299,68,FALSE)</f>
        <v>#N/A</v>
      </c>
      <c r="BB113" t="str">
        <f t="shared" si="31"/>
        <v>Вы_видите_XXXXX._Скручен_ли_он?</v>
      </c>
      <c r="BD113" cm="1">
        <f t="array" aca="1" ref="BD113" ca="1">INDEX($L$106:$L$113,(RANK(AT9,$AT$2:$AT$9)))</f>
        <v>2139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VLOOKUP(B114,audio_list_stym!$A$3:$BP$18,39,FALSE)</f>
        <v>14</v>
      </c>
      <c r="F114" t="str">
        <f>VLOOKUP(E114,metki!$A$2:$B$9,2,FALSE)</f>
        <v>импл_новые_с_названием</v>
      </c>
      <c r="G114" t="str">
        <f t="shared" si="26"/>
        <v>импл_</v>
      </c>
      <c r="H114" t="str">
        <f>VLOOKUP(B114,audio_list_stym!$A$3:$AJ$18,7,FALSE)</f>
        <v>ZF</v>
      </c>
      <c r="I114" t="s">
        <v>688</v>
      </c>
      <c r="J114" t="str">
        <f t="shared" si="27"/>
        <v>ZF_1</v>
      </c>
      <c r="L114">
        <f>VLOOKUP(J114,total_visual_stym!$A$2:$D$129,2,FALSE)</f>
        <v>2145</v>
      </c>
      <c r="M114" t="str">
        <f>VLOOKUP(J114,total_visual_stym!$A$2:$D$129,3,FALSE)</f>
        <v>pics\\ZF_1.jpg</v>
      </c>
      <c r="N114">
        <f>VLOOKUP(J114,total_visual_stym!$A$1:$D$129,4,FALSE)</f>
        <v>215</v>
      </c>
      <c r="P114">
        <f>IF(G114="экспл",0,IF(G114="импл_",VLOOKUP(J114,quest_импл!$A$1:$J$129,7,FALSE),0))</f>
        <v>281</v>
      </c>
      <c r="Q114" t="str">
        <f>IF(G114="экспл",0,IF(G114="импл_",VLOOKUP(J114,quest_импл!$A$1:$J$129,8,FALSE),0))</f>
        <v>sound\\S_chashuykami_li.wav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2032</v>
      </c>
      <c r="AD114" t="str">
        <f t="shared" ca="1" si="32"/>
        <v>pics\\Kokos_8.jpg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3"/>
        <v>pics\\Kokos_8.jpg</v>
      </c>
      <c r="AI114" t="s">
        <v>86</v>
      </c>
      <c r="AO114">
        <f t="shared" ca="1" si="34"/>
        <v>0.56917805356146556</v>
      </c>
      <c r="AP114" t="str">
        <f t="shared" ca="1" si="35"/>
        <v>pics\\Kokos_8.jpg</v>
      </c>
      <c r="AS114" t="str">
        <f t="shared" ca="1" si="28"/>
        <v>pics\\Kokos_8.jpg</v>
      </c>
      <c r="AT114">
        <f t="shared" ca="1" si="29"/>
        <v>0.59133487056536949</v>
      </c>
      <c r="AU114" t="s">
        <v>697</v>
      </c>
      <c r="AV114" t="str">
        <f t="shared" ca="1" si="30"/>
        <v>sound\\Noviy_plod.wav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_С_чешуйками_ли_</v>
      </c>
      <c r="BB114" t="str">
        <f t="shared" si="31"/>
        <v>_С_чешуйками_ли_ТОДИС?</v>
      </c>
      <c r="BC114">
        <f>A114</f>
        <v>1215</v>
      </c>
      <c r="BD114" cm="1">
        <f t="array" aca="1" ref="BD114" ca="1">INDEX($L$114:$L$121,(RANK(AT2,$AT$2:$AT$9)))</f>
        <v>2146</v>
      </c>
      <c r="BE114" cm="1">
        <f t="array" aca="1" ref="BE114" ca="1">INDEX(BD66:BD81,(RANK(AT8,$AT$2:$AT$17)))</f>
        <v>2088</v>
      </c>
      <c r="BF114" cm="1">
        <f t="array" aca="1" ref="BF114" ca="1">INDEX(BD82:BD97,(RANK(AT8,$AT$2:$AT$9)))</f>
        <v>2095</v>
      </c>
      <c r="BG114" cm="1">
        <f t="array" aca="1" ref="BG114" ca="1">INDEX(BD98:BD113,(RANK(AT8,$AT$2:$AT$9)))</f>
        <v>2135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VLOOKUP(B115,audio_list_stym!$A$3:$BP$18,39,FALSE)</f>
        <v>14</v>
      </c>
      <c r="F115" t="str">
        <f>VLOOKUP(E115,metki!$A$2:$B$9,2,FALSE)</f>
        <v>импл_новые_с_названием</v>
      </c>
      <c r="G115" t="str">
        <f t="shared" si="26"/>
        <v>импл_</v>
      </c>
      <c r="H115" t="str">
        <f>VLOOKUP(B115,audio_list_stym!$A$3:$AJ$18,7,FALSE)</f>
        <v>ZF</v>
      </c>
      <c r="I115" t="s">
        <v>689</v>
      </c>
      <c r="J115" t="str">
        <f t="shared" si="27"/>
        <v>ZF_2</v>
      </c>
      <c r="L115">
        <f>VLOOKUP(J115,total_visual_stym!$A$2:$D$129,2,FALSE)</f>
        <v>2146</v>
      </c>
      <c r="M115" t="str">
        <f>VLOOKUP(J115,total_visual_stym!$A$2:$D$129,3,FALSE)</f>
        <v>pics\\ZF_2.jpg</v>
      </c>
      <c r="N115">
        <f>VLOOKUP(J115,total_visual_stym!$A$1:$D$129,4,FALSE)</f>
        <v>215</v>
      </c>
      <c r="P115">
        <f>IF(G115="экспл",0,IF(G115="импл_",VLOOKUP(J115,quest_импл!$A$1:$J$129,7,FALSE),0))</f>
        <v>282</v>
      </c>
      <c r="Q115" t="str">
        <f>IF(G115="экспл",0,IF(G115="импл_",VLOOKUP(J115,quest_импл!$A$1:$J$129,8,FALSE),0))</f>
        <v>sound\\Rozoviy_li.wav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нет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2059</v>
      </c>
      <c r="AD115" t="str">
        <f t="shared" ca="1" si="32"/>
        <v>pics\\Tomat_3.jpg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3"/>
        <v>pics\\Tomat_3.jpg</v>
      </c>
      <c r="AI115" t="s">
        <v>87</v>
      </c>
      <c r="AO115">
        <f t="shared" ca="1" si="34"/>
        <v>6.4481271279123287E-2</v>
      </c>
      <c r="AP115" t="str">
        <f t="shared" ca="1" si="35"/>
        <v>pics\\Tomat_3.jpg</v>
      </c>
      <c r="AS115" t="str">
        <f t="shared" ca="1" si="28"/>
        <v>pics\\Tomat_3.jpg</v>
      </c>
      <c r="AT115">
        <f t="shared" ca="1" si="29"/>
        <v>0.17326185343852929</v>
      </c>
      <c r="AU115" t="s">
        <v>697</v>
      </c>
      <c r="AV115" t="str">
        <f t="shared" ca="1" si="30"/>
        <v>sound\\Redkiy_plod.wav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_Розовый_ли_</v>
      </c>
      <c r="BB115" t="str">
        <f t="shared" si="31"/>
        <v>_Розовый_ли_ТОДИС?</v>
      </c>
      <c r="BD115" cm="1">
        <f t="array" aca="1" ref="BD115" ca="1">INDEX($L$114:$L$121,(RANK(AT3,$AT$2:$AT$9)))</f>
        <v>2145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VLOOKUP(B116,audio_list_stym!$A$3:$BP$18,39,FALSE)</f>
        <v>14</v>
      </c>
      <c r="F116" t="str">
        <f>VLOOKUP(E116,metki!$A$2:$B$9,2,FALSE)</f>
        <v>импл_новые_с_названием</v>
      </c>
      <c r="G116" t="str">
        <f t="shared" si="26"/>
        <v>импл_</v>
      </c>
      <c r="H116" t="str">
        <f>VLOOKUP(B116,audio_list_stym!$A$3:$AJ$18,7,FALSE)</f>
        <v>ZF</v>
      </c>
      <c r="I116" t="s">
        <v>690</v>
      </c>
      <c r="J116" t="str">
        <f t="shared" si="27"/>
        <v>ZF_3</v>
      </c>
      <c r="L116">
        <f>VLOOKUP(J116,total_visual_stym!$A$2:$D$129,2,FALSE)</f>
        <v>2147</v>
      </c>
      <c r="M116" t="str">
        <f>VLOOKUP(J116,total_visual_stym!$A$2:$D$129,3,FALSE)</f>
        <v>pics\\ZF_3.jpg</v>
      </c>
      <c r="N116">
        <f>VLOOKUP(J116,total_visual_stym!$A$1:$D$129,4,FALSE)</f>
        <v>215</v>
      </c>
      <c r="P116">
        <f>IF(G116="экспл",0,IF(G116="импл_",VLOOKUP(J116,quest_импл!$A$1:$J$129,7,FALSE),0))</f>
        <v>283</v>
      </c>
      <c r="Q116" t="str">
        <f>IF(G116="экспл",0,IF(G116="импл_",VLOOKUP(J116,quest_импл!$A$1:$J$129,8,FALSE),0))</f>
        <v>sound\\Tonkiy_li.wav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2048</v>
      </c>
      <c r="AD116" t="str">
        <f t="shared" ca="1" si="32"/>
        <v>pics\\Peper_8.jpg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3"/>
        <v>pics\\Peper_8.jpg</v>
      </c>
      <c r="AI116" t="s">
        <v>88</v>
      </c>
      <c r="AO116">
        <f t="shared" ca="1" si="34"/>
        <v>0.30414370896314202</v>
      </c>
      <c r="AP116" t="str">
        <f t="shared" ca="1" si="35"/>
        <v>pics\\Peper_8.jpg</v>
      </c>
      <c r="AS116" t="str">
        <f t="shared" ca="1" si="28"/>
        <v>pics\\Peper_8.jpg</v>
      </c>
      <c r="AT116">
        <f t="shared" ca="1" si="29"/>
        <v>0.44912284444633366</v>
      </c>
      <c r="AU116" t="s">
        <v>697</v>
      </c>
      <c r="AV116" t="str">
        <f t="shared" ca="1" si="30"/>
        <v>sound\\Redkiy_plod.wav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_Тонкий_ли_</v>
      </c>
      <c r="BB116" t="str">
        <f t="shared" si="31"/>
        <v>_Тонкий_ли_ТОДИС?</v>
      </c>
      <c r="BD116" cm="1">
        <f t="array" aca="1" ref="BD116" ca="1">INDEX($L$114:$L$121,(RANK(AT4,$AT$2:$AT$9)))</f>
        <v>2149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VLOOKUP(B117,audio_list_stym!$A$3:$BP$18,39,FALSE)</f>
        <v>14</v>
      </c>
      <c r="F117" t="str">
        <f>VLOOKUP(E117,metki!$A$2:$B$9,2,FALSE)</f>
        <v>импл_новые_с_названием</v>
      </c>
      <c r="G117" t="str">
        <f t="shared" si="26"/>
        <v>импл_</v>
      </c>
      <c r="H117" t="str">
        <f>VLOOKUP(B117,audio_list_stym!$A$3:$AJ$18,7,FALSE)</f>
        <v>ZF</v>
      </c>
      <c r="I117" t="s">
        <v>691</v>
      </c>
      <c r="J117" t="str">
        <f t="shared" si="27"/>
        <v>ZF_4</v>
      </c>
      <c r="L117">
        <f>VLOOKUP(J117,total_visual_stym!$A$2:$D$129,2,FALSE)</f>
        <v>2148</v>
      </c>
      <c r="M117" t="str">
        <f>VLOOKUP(J117,total_visual_stym!$A$2:$D$129,3,FALSE)</f>
        <v>pics\\ZF_4.jpg</v>
      </c>
      <c r="N117">
        <f>VLOOKUP(J117,total_visual_stym!$A$1:$D$129,4,FALSE)</f>
        <v>215</v>
      </c>
      <c r="P117">
        <f>IF(G117="экспл",0,IF(G117="импл_",VLOOKUP(J117,quest_импл!$A$1:$J$129,7,FALSE),0))</f>
        <v>284</v>
      </c>
      <c r="Q117" t="str">
        <f>IF(G117="экспл",0,IF(G117="импл_",VLOOKUP(J117,quest_импл!$A$1:$J$129,8,FALSE),0))</f>
        <v>sound\\Celniy_li.wav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2039</v>
      </c>
      <c r="AD117" t="str">
        <f t="shared" ca="1" si="32"/>
        <v>pics\\Limon_7.jpg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3"/>
        <v>pics\\Limon_7.jpg</v>
      </c>
      <c r="AI117" t="s">
        <v>89</v>
      </c>
      <c r="AO117">
        <f t="shared" ca="1" si="34"/>
        <v>0.50633621974910537</v>
      </c>
      <c r="AP117" t="str">
        <f t="shared" ca="1" si="35"/>
        <v>pics\\Limon_7.jpg</v>
      </c>
      <c r="AS117" t="str">
        <f t="shared" ca="1" si="28"/>
        <v>pics\\Limon_7.jpg</v>
      </c>
      <c r="AT117">
        <f t="shared" ca="1" si="29"/>
        <v>9.0930721128414382E-2</v>
      </c>
      <c r="AU117" t="s">
        <v>697</v>
      </c>
      <c r="AV117" t="str">
        <f t="shared" ca="1" si="30"/>
        <v>sound\\Redkiy_plod.wav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_Цельный_ли_</v>
      </c>
      <c r="BB117" t="str">
        <f t="shared" si="31"/>
        <v>_Цельный_ли_ТОДИС?</v>
      </c>
      <c r="BD117" cm="1">
        <f t="array" aca="1" ref="BD117" ca="1">INDEX($L$114:$L$121,(RANK(AT5,$AT$2:$AT$9)))</f>
        <v>2152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VLOOKUP(B118,audio_list_stym!$A$3:$BP$18,39,FALSE)</f>
        <v>14</v>
      </c>
      <c r="F118" t="str">
        <f>VLOOKUP(E118,metki!$A$2:$B$9,2,FALSE)</f>
        <v>импл_новые_с_названием</v>
      </c>
      <c r="G118" t="str">
        <f t="shared" si="26"/>
        <v>импл_</v>
      </c>
      <c r="H118" t="str">
        <f>VLOOKUP(B118,audio_list_stym!$A$3:$AJ$18,7,FALSE)</f>
        <v>ZF</v>
      </c>
      <c r="I118" t="s">
        <v>692</v>
      </c>
      <c r="J118" t="str">
        <f t="shared" si="27"/>
        <v>ZF_5</v>
      </c>
      <c r="L118">
        <f>VLOOKUP(J118,total_visual_stym!$A$2:$D$129,2,FALSE)</f>
        <v>2149</v>
      </c>
      <c r="M118" t="str">
        <f>VLOOKUP(J118,total_visual_stym!$A$2:$D$129,3,FALSE)</f>
        <v>pics\\ZF_5.jpg</v>
      </c>
      <c r="N118">
        <f>VLOOKUP(J118,total_visual_stym!$A$1:$D$129,4,FALSE)</f>
        <v>215</v>
      </c>
      <c r="P118">
        <f>IF(G118="экспл",0,IF(G118="импл_",VLOOKUP(J118,quest_импл!$A$1:$J$129,7,FALSE),0))</f>
        <v>285</v>
      </c>
      <c r="Q118" t="str">
        <f>IF(G118="экспл",0,IF(G118="импл_",VLOOKUP(J118,quest_импл!$A$1:$J$129,8,FALSE),0))</f>
        <v>sound\\Shershaviy_li.wav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2054</v>
      </c>
      <c r="AD118" t="str">
        <f t="shared" ca="1" si="32"/>
        <v>pics\\Redis_6.jpg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3"/>
        <v>pics\\Redis_6.jpg</v>
      </c>
      <c r="AI118" t="s">
        <v>90</v>
      </c>
      <c r="AO118">
        <f t="shared" ca="1" si="34"/>
        <v>0.15958509103921126</v>
      </c>
      <c r="AP118" t="str">
        <f t="shared" ca="1" si="35"/>
        <v>pics\\Redis_6.jpg</v>
      </c>
      <c r="AS118" t="str">
        <f t="shared" ca="1" si="28"/>
        <v>pics\\Redis_6.jpg</v>
      </c>
      <c r="AT118">
        <f t="shared" ca="1" si="29"/>
        <v>0.44769791480371679</v>
      </c>
      <c r="AU118" t="s">
        <v>697</v>
      </c>
      <c r="AV118" t="str">
        <f t="shared" ca="1" si="30"/>
        <v>sound\\Redkiy_plod.wav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_Шершавый_ли_</v>
      </c>
      <c r="BB118" t="str">
        <f t="shared" si="31"/>
        <v>_Шершавый_ли_ТОДИС?</v>
      </c>
      <c r="BD118" cm="1">
        <f t="array" aca="1" ref="BD118" ca="1">INDEX($L$114:$L$121,(RANK(AT6,$AT$2:$AT$9)))</f>
        <v>2148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VLOOKUP(B119,audio_list_stym!$A$3:$BP$18,39,FALSE)</f>
        <v>14</v>
      </c>
      <c r="F119" t="str">
        <f>VLOOKUP(E119,metki!$A$2:$B$9,2,FALSE)</f>
        <v>импл_новые_с_названием</v>
      </c>
      <c r="G119" t="str">
        <f t="shared" si="26"/>
        <v>импл_</v>
      </c>
      <c r="H119" t="str">
        <f>VLOOKUP(B119,audio_list_stym!$A$3:$AJ$18,7,FALSE)</f>
        <v>ZF</v>
      </c>
      <c r="I119" t="s">
        <v>693</v>
      </c>
      <c r="J119" t="str">
        <f t="shared" si="27"/>
        <v>ZF_6</v>
      </c>
      <c r="L119">
        <f>VLOOKUP(J119,total_visual_stym!$A$2:$D$129,2,FALSE)</f>
        <v>2150</v>
      </c>
      <c r="M119" t="str">
        <f>VLOOKUP(J119,total_visual_stym!$A$2:$D$129,3,FALSE)</f>
        <v>pics\\ZF_6.jpg</v>
      </c>
      <c r="N119">
        <f>VLOOKUP(J119,total_visual_stym!$A$1:$D$129,4,FALSE)</f>
        <v>215</v>
      </c>
      <c r="P119">
        <f>IF(G119="экспл",0,IF(G119="импл_",VLOOKUP(J119,quest_импл!$A$1:$J$129,7,FALSE),0))</f>
        <v>286</v>
      </c>
      <c r="Q119" t="str">
        <f>IF(G119="экспл",0,IF(G119="импл_",VLOOKUP(J119,quest_импл!$A$1:$J$129,8,FALSE),0))</f>
        <v>sound\\Zaostryen_li.wav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2058</v>
      </c>
      <c r="AD119" t="str">
        <f t="shared" ca="1" si="32"/>
        <v>pics\\Tomat_2.jpg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3"/>
        <v>pics\\Tomat_2.jpg</v>
      </c>
      <c r="AI119" t="s">
        <v>91</v>
      </c>
      <c r="AO119">
        <f t="shared" ca="1" si="34"/>
        <v>7.901825147595587E-2</v>
      </c>
      <c r="AP119" t="str">
        <f t="shared" ca="1" si="35"/>
        <v>pics\\Tomat_2.jpg</v>
      </c>
      <c r="AS119" t="str">
        <f t="shared" ca="1" si="28"/>
        <v>pics\\Tomat_2.jpg</v>
      </c>
      <c r="AT119">
        <f t="shared" ca="1" si="29"/>
        <v>0.29909090076737843</v>
      </c>
      <c r="AU119" t="s">
        <v>697</v>
      </c>
      <c r="AV119" t="str">
        <f t="shared" ca="1" si="30"/>
        <v>sound\\Redkiy_plod.wav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_Заострен_ли_</v>
      </c>
      <c r="BB119" t="str">
        <f t="shared" si="31"/>
        <v>_Заострен_ли_ТОДИС?</v>
      </c>
      <c r="BD119" cm="1">
        <f t="array" aca="1" ref="BD119" ca="1">INDEX($L$114:$L$121,(RANK(AT7,$AT$2:$AT$9)))</f>
        <v>2150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VLOOKUP(B120,audio_list_stym!$A$3:$BP$18,39,FALSE)</f>
        <v>14</v>
      </c>
      <c r="F120" t="str">
        <f>VLOOKUP(E120,metki!$A$2:$B$9,2,FALSE)</f>
        <v>импл_новые_с_названием</v>
      </c>
      <c r="G120" t="str">
        <f t="shared" si="26"/>
        <v>импл_</v>
      </c>
      <c r="H120" t="str">
        <f>VLOOKUP(B120,audio_list_stym!$A$3:$AJ$18,7,FALSE)</f>
        <v>ZF</v>
      </c>
      <c r="I120" t="s">
        <v>694</v>
      </c>
      <c r="J120" t="str">
        <f t="shared" si="27"/>
        <v>ZF_7</v>
      </c>
      <c r="L120">
        <f>VLOOKUP(J120,total_visual_stym!$A$2:$D$129,2,FALSE)</f>
        <v>2151</v>
      </c>
      <c r="M120" t="str">
        <f>VLOOKUP(J120,total_visual_stym!$A$2:$D$129,3,FALSE)</f>
        <v>pics\\ZF_7.jpg</v>
      </c>
      <c r="N120">
        <f>VLOOKUP(J120,total_visual_stym!$A$1:$D$129,4,FALSE)</f>
        <v>215</v>
      </c>
      <c r="P120">
        <f>IF(G120="экспл",0,IF(G120="импл_",VLOOKUP(J120,quest_импл!$A$1:$J$129,7,FALSE),0))</f>
        <v>287</v>
      </c>
      <c r="Q120" t="str">
        <f>IF(G120="экспл",0,IF(G120="импл_",VLOOKUP(J120,quest_импл!$A$1:$J$129,8,FALSE),0))</f>
        <v>sound\\Rassipchatiy_li.wav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2042</v>
      </c>
      <c r="AD120" t="str">
        <f t="shared" ca="1" si="32"/>
        <v>pics\\Peper_2.jpg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3"/>
        <v>pics\\Peper_2.jpg</v>
      </c>
      <c r="AI120" t="s">
        <v>92</v>
      </c>
      <c r="AO120">
        <f t="shared" ca="1" si="34"/>
        <v>0.41436317307640447</v>
      </c>
      <c r="AP120" t="str">
        <f t="shared" ca="1" si="35"/>
        <v>pics\\Peper_2.jpg</v>
      </c>
      <c r="AS120" t="str">
        <f t="shared" ca="1" si="28"/>
        <v>pics\\Peper_2.jpg</v>
      </c>
      <c r="AT120">
        <f t="shared" ca="1" si="29"/>
        <v>0.61651320516747254</v>
      </c>
      <c r="AU120" t="s">
        <v>697</v>
      </c>
      <c r="AV120" t="str">
        <f t="shared" ca="1" si="30"/>
        <v>sound\\Noviy_plod.wav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_Рассыпчатый_ли_</v>
      </c>
      <c r="BB120" t="str">
        <f t="shared" si="31"/>
        <v>_Рассыпчатый_ли_ТОДИС?</v>
      </c>
      <c r="BD120" cm="1">
        <f t="array" aca="1" ref="BD120" ca="1">INDEX($L$114:$L$121,(RANK(AT8,$AT$2:$AT$9)))</f>
        <v>2151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VLOOKUP(B121,audio_list_stym!$A$3:$BP$18,39,FALSE)</f>
        <v>14</v>
      </c>
      <c r="F121" t="str">
        <f>VLOOKUP(E121,metki!$A$2:$B$9,2,FALSE)</f>
        <v>импл_новые_с_названием</v>
      </c>
      <c r="G121" t="str">
        <f t="shared" si="26"/>
        <v>импл_</v>
      </c>
      <c r="H121" t="str">
        <f>VLOOKUP(B121,audio_list_stym!$A$3:$AJ$18,7,FALSE)</f>
        <v>ZF</v>
      </c>
      <c r="I121" t="s">
        <v>695</v>
      </c>
      <c r="J121" t="str">
        <f t="shared" si="27"/>
        <v>ZF_8</v>
      </c>
      <c r="L121">
        <f>VLOOKUP(J121,total_visual_stym!$A$2:$D$129,2,FALSE)</f>
        <v>2152</v>
      </c>
      <c r="M121" t="str">
        <f>VLOOKUP(J121,total_visual_stym!$A$2:$D$129,3,FALSE)</f>
        <v>pics\\ZF_8.jpg</v>
      </c>
      <c r="N121">
        <f>VLOOKUP(J121,total_visual_stym!$A$1:$D$129,4,FALSE)</f>
        <v>215</v>
      </c>
      <c r="P121">
        <f>IF(G121="экспл",0,IF(G121="импл_",VLOOKUP(J121,quest_импл!$A$1:$J$129,7,FALSE),0))</f>
        <v>288</v>
      </c>
      <c r="Q121" t="str">
        <f>IF(G121="экспл",0,IF(G121="импл_",VLOOKUP(J121,quest_импл!$A$1:$J$129,8,FALSE),0))</f>
        <v>sound\\Ochishen_li.wav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2049</v>
      </c>
      <c r="AD121" t="str">
        <f t="shared" ca="1" si="32"/>
        <v>pics\\Redis_1.jpg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3"/>
        <v>pics\\Redis_1.jpg</v>
      </c>
      <c r="AI121" t="s">
        <v>93</v>
      </c>
      <c r="AO121">
        <f t="shared" ca="1" si="34"/>
        <v>0.23112830933407202</v>
      </c>
      <c r="AP121" t="str">
        <f t="shared" ca="1" si="35"/>
        <v>pics\\Redis_1.jpg</v>
      </c>
      <c r="AS121" t="str">
        <f t="shared" ca="1" si="28"/>
        <v>pics\\Redis_1.jpg</v>
      </c>
      <c r="AT121">
        <f t="shared" ca="1" si="29"/>
        <v>0.67530543462588022</v>
      </c>
      <c r="AU121" t="s">
        <v>697</v>
      </c>
      <c r="AV121" t="str">
        <f t="shared" ca="1" si="30"/>
        <v>sound\\Noviy_plod.wav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_Очищен_ли_</v>
      </c>
      <c r="BB121" t="str">
        <f t="shared" si="31"/>
        <v>_Очищен_ли_ТОДИС?</v>
      </c>
      <c r="BD121" cm="1">
        <f t="array" aca="1" ref="BD121" ca="1">INDEX($L$114:$L$121,(RANK(AT9,$AT$2:$AT$9)))</f>
        <v>2147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VLOOKUP(B122,audio_list_stym!$A$3:$BP$18,39,FALSE)</f>
        <v>15</v>
      </c>
      <c r="F122" t="str">
        <f>VLOOKUP(E122,metki!$A$2:$B$9,2,FALSE)</f>
        <v>экспл_новые_с_названием</v>
      </c>
      <c r="G122" t="str">
        <f t="shared" si="26"/>
        <v>экспл</v>
      </c>
      <c r="H122" t="str">
        <f>VLOOKUP(B122,audio_list_stym!$A$3:$AJ$18,7,FALSE)</f>
        <v>Ackee</v>
      </c>
      <c r="I122" t="s">
        <v>688</v>
      </c>
      <c r="J122" t="str">
        <f t="shared" si="27"/>
        <v>Ackee_1</v>
      </c>
      <c r="L122">
        <f>VLOOKUP(J122,total_visual_stym!$A$2:$D$129,2,FALSE)</f>
        <v>2065</v>
      </c>
      <c r="M122" t="str">
        <f>VLOOKUP(J122,total_visual_stym!$A$2:$D$129,3,FALSE)</f>
        <v>pics\\Ackee_1.jpg</v>
      </c>
      <c r="N122">
        <f>VLOOKUP(J122,total_visual_stym!$A$1:$D$129,4,FALSE)</f>
        <v>208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97</v>
      </c>
      <c r="Z122" t="str">
        <f>IF(G122="экспл",VLOOKUP(J122,quest_экспл!$A$1:$N$129,12,FALSE),IF(G122="импл_",0,0))</f>
        <v>sound\\Sushenniy_li_on.wav</v>
      </c>
      <c r="AA122" t="str">
        <f>IF(G122="экспл",VLOOKUP(J122,quest_экспл!$A$1:$N$129,14,FALSE),IF(G122="импл_",0,0))</f>
        <v>нет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2204</v>
      </c>
      <c r="AD122" t="str">
        <f t="shared" ca="1" si="32"/>
        <v>pics\\dis52.jpg</v>
      </c>
      <c r="AE122" s="22" t="str">
        <f t="array" aca="1" ref="AE122" ca="1">IF(G122="экспл",INDEX(total_visual_stym!$C$146:$C$209,(RANK(total_visual_stym!E202,total_visual_stym!$E$146:$E$209))),0)</f>
        <v>pics\\dis52.jpg</v>
      </c>
      <c r="AF122" s="22" t="str">
        <f t="shared" si="33"/>
        <v/>
      </c>
      <c r="AI122" t="s">
        <v>124</v>
      </c>
      <c r="AO122">
        <f t="shared" ca="1" si="34"/>
        <v>0.80651398342535441</v>
      </c>
      <c r="AP122" t="str">
        <f t="shared" ca="1" si="35"/>
        <v>pics\\Finik_6.jpg</v>
      </c>
      <c r="AS122" t="str">
        <f t="shared" si="28"/>
        <v/>
      </c>
      <c r="AT122">
        <f t="shared" ca="1" si="29"/>
        <v>0.38088304413085339</v>
      </c>
      <c r="AU122" t="s">
        <v>697</v>
      </c>
      <c r="AV122" t="str">
        <f t="shared" ca="1" si="30"/>
        <v>sound\\Redkiy_plod.wav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_Сушеный_ли_он?</v>
      </c>
      <c r="BA122" t="e">
        <f>VLOOKUP(Q122,audio_list_stym!$B$2:$BQ$299,68,FALSE)</f>
        <v>#N/A</v>
      </c>
      <c r="BB122" t="str">
        <f t="shared" si="31"/>
        <v>На_экране_ПЕМАТ._Сушеный_ли_он?</v>
      </c>
      <c r="BC122">
        <f>A122</f>
        <v>1216</v>
      </c>
      <c r="BD122" cm="1">
        <f t="array" aca="1" ref="BD122" ca="1">INDEX($L$122:$L$129,(RANK(AT2,$AT$2:$AT$9)))</f>
        <v>2066</v>
      </c>
      <c r="BE122" cm="1">
        <f t="array" aca="1" ref="BE122" ca="1">INDEX(BD66:BD81,(RANK(AT9,$AT$2:$AT$17)))</f>
        <v>2083</v>
      </c>
      <c r="BF122" cm="1">
        <f t="array" aca="1" ref="BF122" ca="1">INDEX(BD90:BD105,(RANK(AT9,$AT$2:$AT$17)))</f>
        <v>2120</v>
      </c>
      <c r="BG122" cm="1">
        <f t="array" aca="1" ref="BG122" ca="1">INDEX(BD106:BD121,(RANK(AT9,$AT$2:$AT$17)))</f>
        <v>2144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VLOOKUP(B123,audio_list_stym!$A$3:$BP$18,39,FALSE)</f>
        <v>15</v>
      </c>
      <c r="F123" t="str">
        <f>VLOOKUP(E123,metki!$A$2:$B$9,2,FALSE)</f>
        <v>экспл_новые_с_названием</v>
      </c>
      <c r="G123" t="str">
        <f t="shared" si="26"/>
        <v>экспл</v>
      </c>
      <c r="H123" t="str">
        <f>VLOOKUP(B123,audio_list_stym!$A$3:$AJ$18,7,FALSE)</f>
        <v>Ackee</v>
      </c>
      <c r="I123" t="s">
        <v>689</v>
      </c>
      <c r="J123" t="str">
        <f t="shared" si="27"/>
        <v>Ackee_2</v>
      </c>
      <c r="L123">
        <f>VLOOKUP(J123,total_visual_stym!$A$2:$D$129,2,FALSE)</f>
        <v>2066</v>
      </c>
      <c r="M123" t="str">
        <f>VLOOKUP(J123,total_visual_stym!$A$2:$D$129,3,FALSE)</f>
        <v>pics\\Ackee_2.jpg</v>
      </c>
      <c r="N123">
        <f>VLOOKUP(J123,total_visual_stym!$A$1:$D$129,4,FALSE)</f>
        <v>208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98</v>
      </c>
      <c r="Z123" t="str">
        <f>IF(G123="экспл",VLOOKUP(J123,quest_экспл!$A$1:$N$129,12,FALSE),IF(G123="импл_",0,0))</f>
        <v>sound\\On_s_vetochkoy.wav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2213</v>
      </c>
      <c r="AD123" t="str">
        <f t="shared" ca="1" si="32"/>
        <v>pics\\dis49.jpg</v>
      </c>
      <c r="AE123" s="22" t="str">
        <f t="array" aca="1" ref="AE123" ca="1">IF(G123="экспл",INDEX(total_visual_stym!$C$146:$C$209,(RANK(total_visual_stym!E203,total_visual_stym!$E$146:$E$209))),0)</f>
        <v>pics\\dis49.jpg</v>
      </c>
      <c r="AF123" s="22" t="str">
        <f t="shared" si="33"/>
        <v/>
      </c>
      <c r="AI123" t="s">
        <v>125</v>
      </c>
      <c r="AO123">
        <f t="shared" ca="1" si="34"/>
        <v>0.37877123530711487</v>
      </c>
      <c r="AP123" t="str">
        <f t="shared" ca="1" si="35"/>
        <v>pics\\Peper_5.jpg</v>
      </c>
      <c r="AS123" t="str">
        <f t="shared" si="28"/>
        <v/>
      </c>
      <c r="AT123">
        <f t="shared" ca="1" si="29"/>
        <v>0.46452599192971411</v>
      </c>
      <c r="AU123" t="s">
        <v>697</v>
      </c>
      <c r="AV123" t="str">
        <f t="shared" ca="1" si="30"/>
        <v>sound\\Noviy_plod.wav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_Он_с_веточкой?</v>
      </c>
      <c r="BA123" t="e">
        <f>VLOOKUP(Q123,audio_list_stym!$B$2:$BQ$299,68,FALSE)</f>
        <v>#N/A</v>
      </c>
      <c r="BB123" t="str">
        <f t="shared" si="31"/>
        <v>Посмотрите,_вот_ПЕМАТ._Он_с_веточкой?</v>
      </c>
      <c r="BD123" cm="1">
        <f t="array" aca="1" ref="BD123" ca="1">INDEX($L$122:$L$129,(RANK(AT3,$AT$2:$AT$9)))</f>
        <v>2065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VLOOKUP(B124,audio_list_stym!$A$3:$BP$18,39,FALSE)</f>
        <v>15</v>
      </c>
      <c r="F124" t="str">
        <f>VLOOKUP(E124,metki!$A$2:$B$9,2,FALSE)</f>
        <v>экспл_новые_с_названием</v>
      </c>
      <c r="G124" t="str">
        <f t="shared" si="26"/>
        <v>экспл</v>
      </c>
      <c r="H124" t="str">
        <f>VLOOKUP(B124,audio_list_stym!$A$3:$AJ$18,7,FALSE)</f>
        <v>Ackee</v>
      </c>
      <c r="I124" t="s">
        <v>690</v>
      </c>
      <c r="J124" t="str">
        <f t="shared" si="27"/>
        <v>Ackee_3</v>
      </c>
      <c r="L124">
        <f>VLOOKUP(J124,total_visual_stym!$A$2:$D$129,2,FALSE)</f>
        <v>2067</v>
      </c>
      <c r="M124" t="str">
        <f>VLOOKUP(J124,total_visual_stym!$A$2:$D$129,3,FALSE)</f>
        <v>pics\\Ackee_3.jpg</v>
      </c>
      <c r="N124">
        <f>VLOOKUP(J124,total_visual_stym!$A$1:$D$129,4,FALSE)</f>
        <v>208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99</v>
      </c>
      <c r="Z124" t="str">
        <f>IF(G124="экспл",VLOOKUP(J124,quest_экспл!$A$1:$N$129,12,FALSE),IF(G124="импл_",0,0))</f>
        <v>sound\\On_rasskrit.wav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2198</v>
      </c>
      <c r="AD124" t="str">
        <f t="shared" ca="1" si="32"/>
        <v>pics\\dis42.jpg</v>
      </c>
      <c r="AE124" s="22" t="str">
        <f t="array" aca="1" ref="AE124" ca="1">IF(G124="экспл",INDEX(total_visual_stym!$C$146:$C$209,(RANK(total_visual_stym!E204,total_visual_stym!$E$146:$E$209))),0)</f>
        <v>pics\\dis42.jpg</v>
      </c>
      <c r="AF124" s="22" t="str">
        <f t="shared" si="33"/>
        <v/>
      </c>
      <c r="AI124" t="s">
        <v>126</v>
      </c>
      <c r="AO124">
        <f t="shared" ca="1" si="34"/>
        <v>4.6314567270119844E-2</v>
      </c>
      <c r="AP124" t="str">
        <f t="shared" ca="1" si="35"/>
        <v>pics\\Tomat_6.jpg</v>
      </c>
      <c r="AS124" t="str">
        <f t="shared" si="28"/>
        <v/>
      </c>
      <c r="AT124">
        <f t="shared" ca="1" si="29"/>
        <v>0.56544487908367047</v>
      </c>
      <c r="AU124" t="s">
        <v>697</v>
      </c>
      <c r="AV124" t="str">
        <f t="shared" ca="1" si="30"/>
        <v>sound\\Noviy_plod.wav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_Он_раскрыт?</v>
      </c>
      <c r="BA124" t="e">
        <f>VLOOKUP(Q124,audio_list_stym!$B$2:$BQ$299,68,FALSE)</f>
        <v>#N/A</v>
      </c>
      <c r="BB124" t="str">
        <f t="shared" si="31"/>
        <v>Вот_ПЕМАТ._Он_раскрыт?</v>
      </c>
      <c r="BD124" cm="1">
        <f t="array" aca="1" ref="BD124" ca="1">INDEX($L$122:$L$129,(RANK(AT4,$AT$2:$AT$9)))</f>
        <v>2069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VLOOKUP(B125,audio_list_stym!$A$3:$BP$18,39,FALSE)</f>
        <v>15</v>
      </c>
      <c r="F125" t="str">
        <f>VLOOKUP(E125,metki!$A$2:$B$9,2,FALSE)</f>
        <v>экспл_новые_с_названием</v>
      </c>
      <c r="G125" t="str">
        <f t="shared" si="26"/>
        <v>экспл</v>
      </c>
      <c r="H125" t="str">
        <f>VLOOKUP(B125,audio_list_stym!$A$3:$AJ$18,7,FALSE)</f>
        <v>Ackee</v>
      </c>
      <c r="I125" t="s">
        <v>691</v>
      </c>
      <c r="J125" t="str">
        <f t="shared" si="27"/>
        <v>Ackee_4</v>
      </c>
      <c r="L125">
        <f>VLOOKUP(J125,total_visual_stym!$A$2:$D$129,2,FALSE)</f>
        <v>2068</v>
      </c>
      <c r="M125" t="str">
        <f>VLOOKUP(J125,total_visual_stym!$A$2:$D$129,3,FALSE)</f>
        <v>pics\\Ackee_4.jpg</v>
      </c>
      <c r="N125">
        <f>VLOOKUP(J125,total_visual_stym!$A$1:$D$129,4,FALSE)</f>
        <v>208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100</v>
      </c>
      <c r="Z125" t="str">
        <f>IF(G125="экспл",VLOOKUP(J125,quest_экспл!$A$1:$N$129,12,FALSE),IF(G125="импл_",0,0))</f>
        <v>sound\\Pushistiy_li_on.wav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2174</v>
      </c>
      <c r="AD125" t="str">
        <f t="shared" ca="1" si="32"/>
        <v>pics\\dis7.jpg</v>
      </c>
      <c r="AE125" s="22" t="str">
        <f t="array" aca="1" ref="AE125" ca="1">IF(G125="экспл",INDEX(total_visual_stym!$C$146:$C$209,(RANK(total_visual_stym!E205,total_visual_stym!$E$146:$E$209))),0)</f>
        <v>pics\\dis7.jpg</v>
      </c>
      <c r="AF125" s="22" t="str">
        <f t="shared" si="33"/>
        <v/>
      </c>
      <c r="AI125" t="s">
        <v>127</v>
      </c>
      <c r="AO125">
        <f t="shared" ca="1" si="34"/>
        <v>0.16984899098167905</v>
      </c>
      <c r="AP125" t="str">
        <f t="shared" ca="1" si="35"/>
        <v>pics\\Redis_5.jpg</v>
      </c>
      <c r="AS125" t="str">
        <f t="shared" si="28"/>
        <v/>
      </c>
      <c r="AT125">
        <f t="shared" ca="1" si="29"/>
        <v>0.73369682385171808</v>
      </c>
      <c r="AU125" t="s">
        <v>697</v>
      </c>
      <c r="AV125" t="str">
        <f t="shared" ca="1" si="30"/>
        <v>sound\\Noviy_plod.wav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_Пушистый_ли_он?</v>
      </c>
      <c r="BA125" t="e">
        <f>VLOOKUP(Q125,audio_list_stym!$B$2:$BQ$299,68,FALSE)</f>
        <v>#N/A</v>
      </c>
      <c r="BB125" t="str">
        <f t="shared" si="31"/>
        <v>Это_ПЕМАТ._Пушистый_ли_он?</v>
      </c>
      <c r="BD125" cm="1">
        <f t="array" aca="1" ref="BD125" ca="1">INDEX($L$122:$L$129,(RANK(AT5,$AT$2:$AT$9)))</f>
        <v>2072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VLOOKUP(B126,audio_list_stym!$A$3:$BP$18,39,FALSE)</f>
        <v>15</v>
      </c>
      <c r="F126" t="str">
        <f>VLOOKUP(E126,metki!$A$2:$B$9,2,FALSE)</f>
        <v>экспл_новые_с_названием</v>
      </c>
      <c r="G126" t="str">
        <f t="shared" si="26"/>
        <v>экспл</v>
      </c>
      <c r="H126" t="str">
        <f>VLOOKUP(B126,audio_list_stym!$A$3:$AJ$18,7,FALSE)</f>
        <v>Ackee</v>
      </c>
      <c r="I126" t="s">
        <v>692</v>
      </c>
      <c r="J126" t="str">
        <f t="shared" si="27"/>
        <v>Ackee_5</v>
      </c>
      <c r="L126">
        <f>VLOOKUP(J126,total_visual_stym!$A$2:$D$129,2,FALSE)</f>
        <v>2069</v>
      </c>
      <c r="M126" t="str">
        <f>VLOOKUP(J126,total_visual_stym!$A$2:$D$129,3,FALSE)</f>
        <v>pics\\Ackee_5.jpg</v>
      </c>
      <c r="N126">
        <f>VLOOKUP(J126,total_visual_stym!$A$1:$D$129,4,FALSE)</f>
        <v>208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101</v>
      </c>
      <c r="Z126" t="str">
        <f>IF(G126="экспл",VLOOKUP(J126,quest_экспл!$A$1:$N$129,12,FALSE),IF(G126="импл_",0,0))</f>
        <v>sound\\On_kvadratniy.wav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2179</v>
      </c>
      <c r="AD126" t="str">
        <f t="shared" ca="1" si="32"/>
        <v>pics\\dis20.jpg</v>
      </c>
      <c r="AE126" s="22" t="str">
        <f t="array" aca="1" ref="AE126" ca="1">IF(G126="экспл",INDEX(total_visual_stym!$C$146:$C$209,(RANK(total_visual_stym!E206,total_visual_stym!$E$146:$E$209))),0)</f>
        <v>pics\\dis20.jpg</v>
      </c>
      <c r="AF126" s="22" t="str">
        <f t="shared" si="33"/>
        <v/>
      </c>
      <c r="AI126" t="s">
        <v>128</v>
      </c>
      <c r="AO126">
        <f t="shared" ca="1" si="34"/>
        <v>0.21936573537165216</v>
      </c>
      <c r="AP126" t="str">
        <f t="shared" ca="1" si="35"/>
        <v>pics\\Redis_3.jpg</v>
      </c>
      <c r="AS126" t="str">
        <f t="shared" si="28"/>
        <v/>
      </c>
      <c r="AT126">
        <f t="shared" ca="1" si="29"/>
        <v>0.95022496163519476</v>
      </c>
      <c r="AU126" t="s">
        <v>697</v>
      </c>
      <c r="AV126" t="str">
        <f t="shared" ca="1" si="30"/>
        <v>sound\\Noviy_plod.wav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_Он_квадратный?</v>
      </c>
      <c r="BA126" t="e">
        <f>VLOOKUP(Q126,audio_list_stym!$B$2:$BQ$299,68,FALSE)</f>
        <v>#N/A</v>
      </c>
      <c r="BB126" t="str">
        <f t="shared" si="31"/>
        <v>На_картинке_ПЕМАТ._Он_квадратный?</v>
      </c>
      <c r="BD126" cm="1">
        <f t="array" aca="1" ref="BD126" ca="1">INDEX($L$122:$L$129,(RANK(AT6,$AT$2:$AT$9)))</f>
        <v>2068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VLOOKUP(B127,audio_list_stym!$A$3:$BP$18,39,FALSE)</f>
        <v>15</v>
      </c>
      <c r="F127" t="str">
        <f>VLOOKUP(E127,metki!$A$2:$B$9,2,FALSE)</f>
        <v>экспл_новые_с_названием</v>
      </c>
      <c r="G127" t="str">
        <f t="shared" si="26"/>
        <v>экспл</v>
      </c>
      <c r="H127" t="str">
        <f>VLOOKUP(B127,audio_list_stym!$A$3:$AJ$18,7,FALSE)</f>
        <v>Ackee</v>
      </c>
      <c r="I127" t="s">
        <v>693</v>
      </c>
      <c r="J127" t="str">
        <f t="shared" si="27"/>
        <v>Ackee_6</v>
      </c>
      <c r="L127">
        <f>VLOOKUP(J127,total_visual_stym!$A$2:$D$129,2,FALSE)</f>
        <v>2070</v>
      </c>
      <c r="M127" t="str">
        <f>VLOOKUP(J127,total_visual_stym!$A$2:$D$129,3,FALSE)</f>
        <v>pics\\Ackee_6.jpg</v>
      </c>
      <c r="N127">
        <f>VLOOKUP(J127,total_visual_stym!$A$1:$D$129,4,FALSE)</f>
        <v>208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102</v>
      </c>
      <c r="Z127" t="str">
        <f>IF(G127="экспл",VLOOKUP(J127,quest_экспл!$A$1:$N$129,12,FALSE),IF(G127="импл_",0,0))</f>
        <v>sound\\Raznocvetniy_li_on.wav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2196</v>
      </c>
      <c r="AD127" t="str">
        <f t="shared" ca="1" si="32"/>
        <v>pics\\dis40.jpg</v>
      </c>
      <c r="AE127" s="22" t="str">
        <f t="array" aca="1" ref="AE127" ca="1">IF(G127="экспл",INDEX(total_visual_stym!$C$146:$C$209,(RANK(total_visual_stym!E207,total_visual_stym!$E$146:$E$209))),0)</f>
        <v>pics\\dis40.jpg</v>
      </c>
      <c r="AF127" s="22" t="str">
        <f t="shared" si="33"/>
        <v/>
      </c>
      <c r="AI127" t="s">
        <v>129</v>
      </c>
      <c r="AO127">
        <f t="shared" ca="1" si="34"/>
        <v>0.9580496125357465</v>
      </c>
      <c r="AP127" t="str">
        <f t="shared" ca="1" si="35"/>
        <v>pics\\Banan_3.jpg</v>
      </c>
      <c r="AS127" t="str">
        <f t="shared" si="28"/>
        <v/>
      </c>
      <c r="AT127">
        <f t="shared" ca="1" si="29"/>
        <v>0.62495962533468641</v>
      </c>
      <c r="AU127" t="s">
        <v>697</v>
      </c>
      <c r="AV127" t="str">
        <f t="shared" ca="1" si="30"/>
        <v>sound\\Noviy_plod.wav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_Разноцветный_ли_он?</v>
      </c>
      <c r="BA127" t="e">
        <f>VLOOKUP(Q127,audio_list_stym!$B$2:$BQ$299,68,FALSE)</f>
        <v>#N/A</v>
      </c>
      <c r="BB127" t="str">
        <f t="shared" si="31"/>
        <v>На_мониторе_ПЕМАТ._Разноцветный_ли_он?</v>
      </c>
      <c r="BD127" cm="1">
        <f t="array" aca="1" ref="BD127" ca="1">INDEX($L$122:$L$129,(RANK(AT7,$AT$2:$AT$9)))</f>
        <v>2070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VLOOKUP(B128,audio_list_stym!$A$3:$BP$18,39,FALSE)</f>
        <v>15</v>
      </c>
      <c r="F128" t="str">
        <f>VLOOKUP(E128,metki!$A$2:$B$9,2,FALSE)</f>
        <v>экспл_новые_с_названием</v>
      </c>
      <c r="G128" t="str">
        <f t="shared" si="26"/>
        <v>экспл</v>
      </c>
      <c r="H128" t="str">
        <f>VLOOKUP(B128,audio_list_stym!$A$3:$AJ$18,7,FALSE)</f>
        <v>Ackee</v>
      </c>
      <c r="I128" t="s">
        <v>694</v>
      </c>
      <c r="J128" t="str">
        <f t="shared" si="27"/>
        <v>Ackee_7</v>
      </c>
      <c r="L128">
        <f>VLOOKUP(J128,total_visual_stym!$A$2:$D$129,2,FALSE)</f>
        <v>2071</v>
      </c>
      <c r="M128" t="str">
        <f>VLOOKUP(J128,total_visual_stym!$A$2:$D$129,3,FALSE)</f>
        <v>pics\\Ackee_7.jpg</v>
      </c>
      <c r="N128">
        <f>VLOOKUP(J128,total_visual_stym!$A$1:$D$129,4,FALSE)</f>
        <v>208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103</v>
      </c>
      <c r="Z128" t="str">
        <f>IF(G128="экспл",VLOOKUP(J128,quest_экспл!$A$1:$N$129,12,FALSE),IF(G128="импл_",0,0))</f>
        <v>sound\\Uvyadshiy_li_on.wav</v>
      </c>
      <c r="AA128" t="str">
        <f>IF(G128="экспл",VLOOKUP(J128,quest_экспл!$A$1:$N$129,14,FALSE),IF(G128="импл_",0,0))</f>
        <v>да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2228</v>
      </c>
      <c r="AD128" t="str">
        <f t="shared" ca="1" si="32"/>
        <v>pics\\dis38.jpg</v>
      </c>
      <c r="AE128" s="22" t="str">
        <f t="array" aca="1" ref="AE128" ca="1">IF(G128="экспл",INDEX(total_visual_stym!$C$146:$C$209,(RANK(total_visual_stym!E208,total_visual_stym!$E$146:$E$209))),0)</f>
        <v>pics\\dis38.jpg</v>
      </c>
      <c r="AF128" s="22" t="str">
        <f t="shared" si="33"/>
        <v/>
      </c>
      <c r="AI128" t="s">
        <v>130</v>
      </c>
      <c r="AO128">
        <f t="shared" ca="1" si="34"/>
        <v>8.0950390603739986E-2</v>
      </c>
      <c r="AP128" t="str">
        <f t="shared" ca="1" si="35"/>
        <v>pics\\Tomat_1.jpg</v>
      </c>
      <c r="AS128" t="str">
        <f t="shared" si="28"/>
        <v/>
      </c>
      <c r="AT128">
        <f t="shared" ca="1" si="29"/>
        <v>0.1019488267696772</v>
      </c>
      <c r="AU128" t="s">
        <v>697</v>
      </c>
      <c r="AV128" t="str">
        <f t="shared" ca="1" si="30"/>
        <v>sound\\Redkiy_plod.wav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_Увядший_ли_он?</v>
      </c>
      <c r="BA128" t="e">
        <f>VLOOKUP(Q128,audio_list_stym!$B$2:$BQ$299,68,FALSE)</f>
        <v>#N/A</v>
      </c>
      <c r="BB128" t="str">
        <f t="shared" si="31"/>
        <v>Перед_Вами_ПЕМАТ._Увядший_ли_он?</v>
      </c>
      <c r="BD128" cm="1">
        <f t="array" aca="1" ref="BD128" ca="1">INDEX($L$122:$L$129,(RANK(AT8,$AT$2:$AT$9)))</f>
        <v>2071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VLOOKUP(B129,audio_list_stym!$A$3:$BP$18,39,FALSE)</f>
        <v>15</v>
      </c>
      <c r="F129" t="str">
        <f>VLOOKUP(E129,metki!$A$2:$B$9,2,FALSE)</f>
        <v>экспл_новые_с_названием</v>
      </c>
      <c r="G129" t="str">
        <f t="shared" si="26"/>
        <v>экспл</v>
      </c>
      <c r="H129" t="str">
        <f>VLOOKUP(B129,audio_list_stym!$A$3:$AJ$18,7,FALSE)</f>
        <v>Ackee</v>
      </c>
      <c r="I129" t="s">
        <v>695</v>
      </c>
      <c r="J129" t="str">
        <f t="shared" si="27"/>
        <v>Ackee_8</v>
      </c>
      <c r="L129">
        <f>VLOOKUP(J129,total_visual_stym!$A$2:$D$129,2,FALSE)</f>
        <v>2072</v>
      </c>
      <c r="M129" t="str">
        <f>VLOOKUP(J129,total_visual_stym!$A$2:$D$129,3,FALSE)</f>
        <v>pics\\Ackee_8.jpg</v>
      </c>
      <c r="N129">
        <f>VLOOKUP(J129,total_visual_stym!$A$1:$D$129,4,FALSE)</f>
        <v>208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104</v>
      </c>
      <c r="Z129" t="str">
        <f>IF(G129="экспл",VLOOKUP(J129,quest_экспл!$A$1:$N$129,12,FALSE),IF(G129="импл_",0,0))</f>
        <v>sound\\On_sklizskiy.wav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2189</v>
      </c>
      <c r="AD129" t="str">
        <f t="shared" ca="1" si="32"/>
        <v>pics\\dis33.jpg</v>
      </c>
      <c r="AE129" s="22" t="str">
        <f t="array" aca="1" ref="AE129" ca="1">IF(G129="экспл",INDEX(total_visual_stym!$C$146:$C$209,(RANK(total_visual_stym!E209,total_visual_stym!$E$146:$E$209))),0)</f>
        <v>pics\\dis33.jpg</v>
      </c>
      <c r="AF129" s="22" t="str">
        <f t="shared" si="33"/>
        <v/>
      </c>
      <c r="AI129" t="s">
        <v>131</v>
      </c>
      <c r="AO129">
        <f t="shared" ca="1" si="34"/>
        <v>0.90254191354056779</v>
      </c>
      <c r="AP129" t="str">
        <f t="shared" ca="1" si="35"/>
        <v>pics\\Banan_6.jpg</v>
      </c>
      <c r="AS129" t="str">
        <f t="shared" si="28"/>
        <v/>
      </c>
      <c r="AT129">
        <f t="shared" ca="1" si="29"/>
        <v>5.415446980444083E-2</v>
      </c>
      <c r="AU129" t="s">
        <v>697</v>
      </c>
      <c r="AV129" t="str">
        <f t="shared" ca="1" si="30"/>
        <v>sound\\Redkiy_plod.wav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_Он_склизкий?</v>
      </c>
      <c r="BA129" t="e">
        <f>VLOOKUP(Q129,audio_list_stym!$B$2:$BQ$299,68,FALSE)</f>
        <v>#N/A</v>
      </c>
      <c r="BB129" t="str">
        <f t="shared" si="31"/>
        <v>Вы_видите_ПЕМАТ._Он_склизкий?</v>
      </c>
      <c r="BD129" cm="1">
        <f t="array" aca="1" ref="BD129" ca="1">INDEX($L$122:$L$129,(RANK(AT9,$AT$2:$AT$9)))</f>
        <v>2067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300-000000000000}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161"/>
  <sheetViews>
    <sheetView topLeftCell="AW1" zoomScale="69" zoomScaleNormal="69" zoomScaleSheetLayoutView="40" workbookViewId="0">
      <selection activeCell="BH1" sqref="BH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1" customWidth="1"/>
    <col min="40" max="40" width="12.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/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C1" s="23" t="s">
        <v>0</v>
      </c>
      <c r="BD1" s="23" t="s">
        <v>1175</v>
      </c>
      <c r="BE1" s="23" t="s">
        <v>1170</v>
      </c>
      <c r="BF1" s="23" t="s">
        <v>1171</v>
      </c>
      <c r="BG1" s="23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VLOOKUP(B2,audio_list_stym!$A$3:$BP$18,40,FALSE)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VLOOKUP(B2,audio_list_stym!$A$3:$AJ$18,8,FALSE)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pics\\dis63.jpg</v>
      </c>
      <c r="AF2" s="22" t="str">
        <f t="shared" ref="AF2:AF18" si="2">IF(ISTEXT(AR2),AR2,IF(ISTEXT(AS2),AS2,""))</f>
        <v/>
      </c>
      <c r="AG2" t="str">
        <f>IF(OR(E2=11,E2=13),M2,"")</f>
        <v>pics\\Tomat_1.jpg</v>
      </c>
      <c r="AH2">
        <f t="shared" ref="AH2:AH65" si="3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4">LEFT(AI2,11)</f>
        <v>pics\\Tomat</v>
      </c>
      <c r="AL2" t="str">
        <f t="shared" ref="AL2:AL48" si="5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0.40800144924056247</v>
      </c>
      <c r="AP2" t="str">
        <f t="shared" ref="AP2:AP25" ca="1" si="6">INDEX($AM$2:$AM$25,(RANK(AO2,$AO$2:$AO$25)))</f>
        <v>pics\\Finik_8.jpg</v>
      </c>
      <c r="AQ2" t="str">
        <f ca="1">INDEX($AN$2:$AN$25,(RANK(AO2,$AO$2:$AO$25)))</f>
        <v>pics\\Peper_8.jpg</v>
      </c>
      <c r="AT2">
        <f t="shared" ref="AT2:AT65" ca="1" si="7">RAND()</f>
        <v>0.44479321787353587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2062</v>
      </c>
      <c r="BE2" cm="1">
        <f t="array" aca="1" ref="BE2" ca="1">INDEX(BD10:BD25,(RANK(AT2,$AT$2:$AT$16)))</f>
        <v>2030</v>
      </c>
      <c r="BF2" cm="1">
        <f t="array" aca="1" ref="BF2" ca="1">INDEX(BD26:BD49,(RANK(AT2,$AT$2:$AT$16)))</f>
        <v>2046</v>
      </c>
      <c r="BG2" cm="1">
        <f t="array" aca="1" ref="BG2" ca="1">INDEX(BD50:BD65,(RANK(AT2,$AT$2:$AT$16)))</f>
        <v>2022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VLOOKUP(B3,audio_list_stym!$A$3:$BP$18,40,FALSE)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VLOOKUP(B3,audio_list_stym!$A$3:$AJ$18,8,FALSE)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2221</v>
      </c>
      <c r="AD3" t="str">
        <f t="shared" ref="AD3:AD66" ca="1" si="10">IF(ISTEXT(AE3),AE3,IF(ISTEXT(AF3),AF3,""))</f>
        <v>pics\\dis28.jpg</v>
      </c>
      <c r="AE3" s="22" t="str">
        <f t="array" aca="1" ref="AE3" ca="1">IF(G3="экспл",INDEX(total_visual_stym!$C$146:$C$209,(RANK(total_visual_stym!E147,total_visual_stym!$E$146:$E$209))),0)</f>
        <v>pics\\dis28.jpg</v>
      </c>
      <c r="AF3" s="22" t="str">
        <f t="shared" si="2"/>
        <v/>
      </c>
      <c r="AG3" t="str">
        <f t="shared" ref="AG3:AG9" si="11">IF(OR(E3=11,E3=13),M3,"")</f>
        <v>pics\\Tomat_2.jpg</v>
      </c>
      <c r="AH3">
        <f t="shared" si="3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4"/>
        <v>pics\\Tomat</v>
      </c>
      <c r="AL3" t="str">
        <f t="shared" si="5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2">RAND()</f>
        <v>0.41463882397069773</v>
      </c>
      <c r="AP3" t="str">
        <f t="shared" ca="1" si="6"/>
        <v>pics\\Finik_7.jpg</v>
      </c>
      <c r="AQ3" t="str">
        <f t="shared" ref="AQ3:AQ25" ca="1" si="13">INDEX($AN$2:$AN$25,(RANK(AO3,$AO$2:$AO$25)))</f>
        <v>pics\\Peper_7.jpg</v>
      </c>
      <c r="AT3">
        <f t="shared" ca="1" si="7"/>
        <v>0.31080157449537071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Посмотрите,_вот_XXXXX._Мясистый_ли_он?</v>
      </c>
      <c r="BD3" cm="1">
        <f t="array" aca="1" ref="BD3" ca="1">INDEX($L$2:$L$9,(RANK(AT3,$AT$2:$AT$9)))</f>
        <v>2063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VLOOKUP(B4,audio_list_stym!$A$3:$BP$18,40,FALSE)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VLOOKUP(B4,audio_list_stym!$A$3:$AJ$18,8,FALSE)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2177</v>
      </c>
      <c r="AD4" t="str">
        <f t="shared" ca="1" si="10"/>
        <v>pics\\dis35.jpg</v>
      </c>
      <c r="AE4" s="22" t="str">
        <f t="array" aca="1" ref="AE4" ca="1">IF(G4="экспл",INDEX(total_visual_stym!$C$146:$C$209,(RANK(total_visual_stym!E148,total_visual_stym!$E$146:$E$209))),0)</f>
        <v>pics\\dis35.jpg</v>
      </c>
      <c r="AF4" s="22" t="str">
        <f t="shared" si="2"/>
        <v/>
      </c>
      <c r="AG4" t="str">
        <f t="shared" si="11"/>
        <v>pics\\Tomat_3.jpg</v>
      </c>
      <c r="AH4">
        <f t="shared" si="3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4"/>
        <v>pics\\Tomat</v>
      </c>
      <c r="AL4" t="str">
        <f t="shared" si="5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2"/>
        <v>0.84270265101811959</v>
      </c>
      <c r="AP4" t="str">
        <f t="shared" ca="1" si="6"/>
        <v>pics\\Kokos_3.jpg</v>
      </c>
      <c r="AQ4" t="str">
        <f t="shared" ca="1" si="13"/>
        <v>pics\\Tomat_3.jpg</v>
      </c>
      <c r="AT4">
        <f t="shared" ca="1" si="7"/>
        <v>0.60367783724278967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Вот_XXXXX._Горький_ли_он?</v>
      </c>
      <c r="BD4" cm="1">
        <f t="array" aca="1" ref="BD4" ca="1">INDEX($L$2:$L$9,(RANK(AT4,$AT$2:$AT$9)))</f>
        <v>2060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VLOOKUP(B5,audio_list_stym!$A$3:$BP$18,40,FALSE)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VLOOKUP(B5,audio_list_stym!$A$3:$AJ$18,8,FALSE)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2208</v>
      </c>
      <c r="AD5" t="str">
        <f t="shared" ca="1" si="10"/>
        <v>pics\\dis45.jpg</v>
      </c>
      <c r="AE5" s="22" t="str">
        <f t="array" aca="1" ref="AE5" ca="1">IF(G5="экспл",INDEX(total_visual_stym!$C$146:$C$209,(RANK(total_visual_stym!E149,total_visual_stym!$E$146:$E$209))),0)</f>
        <v>pics\\dis45.jpg</v>
      </c>
      <c r="AF5" s="22" t="str">
        <f t="shared" si="2"/>
        <v/>
      </c>
      <c r="AG5" t="str">
        <f t="shared" si="11"/>
        <v>pics\\Tomat_4.jpg</v>
      </c>
      <c r="AH5">
        <f t="shared" si="3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4"/>
        <v>pics\\Tomat</v>
      </c>
      <c r="AL5" t="str">
        <f t="shared" si="5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2"/>
        <v>5.4984315028114739E-2</v>
      </c>
      <c r="AP5" t="str">
        <f t="shared" ca="1" si="6"/>
        <v>pics\\Injir_8.jpg</v>
      </c>
      <c r="AQ5" t="str">
        <f t="shared" ca="1" si="13"/>
        <v>pics\\Tikva_8.jpg</v>
      </c>
      <c r="AT5">
        <f t="shared" ca="1" si="7"/>
        <v>0.12351351820345535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Это_XXXXX._Он_яркий?</v>
      </c>
      <c r="BD5" cm="1">
        <f t="array" aca="1" ref="BD5" ca="1">INDEX($L$2:$L$9,(RANK(AT5,$AT$2:$AT$9)))</f>
        <v>2064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VLOOKUP(B6,audio_list_stym!$A$3:$BP$18,40,FALSE)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VLOOKUP(B6,audio_list_stym!$A$3:$AJ$18,8,FALSE)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2170</v>
      </c>
      <c r="AD6" t="str">
        <f t="shared" ca="1" si="10"/>
        <v>pics\\dis36.jpg</v>
      </c>
      <c r="AE6" s="22" t="str">
        <f t="array" aca="1" ref="AE6" ca="1">IF(G6="экспл",INDEX(total_visual_stym!$C$146:$C$209,(RANK(total_visual_stym!E150,total_visual_stym!$E$146:$E$209))),0)</f>
        <v>pics\\dis36.jpg</v>
      </c>
      <c r="AF6" s="22" t="str">
        <f t="shared" si="2"/>
        <v/>
      </c>
      <c r="AG6" t="str">
        <f t="shared" si="11"/>
        <v>pics\\Tomat_5.jpg</v>
      </c>
      <c r="AH6">
        <f t="shared" si="3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4"/>
        <v>pics\\Tomat</v>
      </c>
      <c r="AL6" t="str">
        <f t="shared" si="5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2"/>
        <v>0.58852610758272306</v>
      </c>
      <c r="AP6" t="str">
        <f t="shared" ca="1" si="6"/>
        <v>pics\\Kokos_8.jpg</v>
      </c>
      <c r="AQ6" t="str">
        <f t="shared" ca="1" si="13"/>
        <v>pics\\Tomat_8.jpg</v>
      </c>
      <c r="AT6">
        <f t="shared" ca="1" si="7"/>
        <v>0.69423637928712711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На_картинке_XXXXX._Он_острый?</v>
      </c>
      <c r="BD6" cm="1">
        <f t="array" aca="1" ref="BD6" ca="1">INDEX($L$2:$L$9,(RANK(AT6,$AT$2:$AT$9)))</f>
        <v>2059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VLOOKUP(B7,audio_list_stym!$A$3:$BP$18,40,FALSE)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VLOOKUP(B7,audio_list_stym!$A$3:$AJ$18,8,FALSE)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2181</v>
      </c>
      <c r="AD7" t="str">
        <f t="shared" ca="1" si="10"/>
        <v>pics\\dis24.jpg</v>
      </c>
      <c r="AE7" s="22" t="str">
        <f t="array" aca="1" ref="AE7" ca="1">IF(G7="экспл",INDEX(total_visual_stym!$C$146:$C$209,(RANK(total_visual_stym!E151,total_visual_stym!$E$146:$E$209))),0)</f>
        <v>pics\\dis24.jpg</v>
      </c>
      <c r="AF7" s="22" t="str">
        <f t="shared" si="2"/>
        <v/>
      </c>
      <c r="AG7" t="str">
        <f t="shared" si="11"/>
        <v>pics\\Tomat_6.jpg</v>
      </c>
      <c r="AH7">
        <f t="shared" si="3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4"/>
        <v>pics\\Tomat</v>
      </c>
      <c r="AL7" t="str">
        <f t="shared" si="5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2"/>
        <v>0.44142854763336059</v>
      </c>
      <c r="AP7" t="str">
        <f t="shared" ca="1" si="6"/>
        <v>pics\\Finik_5.jpg</v>
      </c>
      <c r="AQ7" t="str">
        <f t="shared" ca="1" si="13"/>
        <v>pics\\Peper_5.jpg</v>
      </c>
      <c r="AT7">
        <f t="shared" ca="1" si="7"/>
        <v>0.81354143257050049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На_мониторе_XXXXX._Он_спелый?</v>
      </c>
      <c r="BD7" cm="1">
        <f t="array" aca="1" ref="BD7" ca="1">INDEX($L$2:$L$9,(RANK(AT7,$AT$2:$AT$9)))</f>
        <v>2057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VLOOKUP(B8,audio_list_stym!$A$3:$BP$18,40,FALSE)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VLOOKUP(B8,audio_list_stym!$A$3:$AJ$18,8,FALSE)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2200</v>
      </c>
      <c r="AD8" t="str">
        <f t="shared" ca="1" si="10"/>
        <v>pics\\dis57.jpg</v>
      </c>
      <c r="AE8" s="22" t="str">
        <f t="array" aca="1" ref="AE8" ca="1">IF(G8="экспл",INDEX(total_visual_stym!$C$146:$C$209,(RANK(total_visual_stym!E152,total_visual_stym!$E$146:$E$209))),0)</f>
        <v>pics\\dis57.jpg</v>
      </c>
      <c r="AF8" s="22" t="str">
        <f t="shared" si="2"/>
        <v/>
      </c>
      <c r="AG8" t="str">
        <f t="shared" si="11"/>
        <v>pics\\Tomat_7.jpg</v>
      </c>
      <c r="AH8">
        <f t="shared" si="3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4"/>
        <v>pics\\Tomat</v>
      </c>
      <c r="AL8" t="str">
        <f t="shared" si="5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2"/>
        <v>0.44757590324445728</v>
      </c>
      <c r="AP8" t="str">
        <f t="shared" ca="1" si="6"/>
        <v>pics\\Finik_4.jpg</v>
      </c>
      <c r="AQ8" t="str">
        <f t="shared" ca="1" si="13"/>
        <v>pics\\Peper_4.jpg</v>
      </c>
      <c r="AT8">
        <f t="shared" ca="1" si="7"/>
        <v>0.78873030418681811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Перед_Вами_XXXXX._Он_серый?</v>
      </c>
      <c r="BD8" cm="1">
        <f t="array" aca="1" ref="BD8" ca="1">INDEX($L$2:$L$9,(RANK(AT8,$AT$2:$AT$9)))</f>
        <v>2058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VLOOKUP(B9,audio_list_stym!$A$3:$BP$18,40,FALSE)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VLOOKUP(B9,audio_list_stym!$A$3:$AJ$18,8,FALSE)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10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2"/>
        <v/>
      </c>
      <c r="AG9" t="str">
        <f t="shared" si="11"/>
        <v>pics\\Tomat_8.jpg</v>
      </c>
      <c r="AH9">
        <f t="shared" si="3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4"/>
        <v>pics\\Tomat</v>
      </c>
      <c r="AL9" t="str">
        <f t="shared" si="5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2"/>
        <v>0.32598418445225796</v>
      </c>
      <c r="AP9" t="str">
        <f t="shared" ca="1" si="6"/>
        <v>pics\\Injir_3.jpg</v>
      </c>
      <c r="AQ9" t="str">
        <f t="shared" ca="1" si="13"/>
        <v>pics\\Tikva_3.jpg</v>
      </c>
      <c r="AT9">
        <f t="shared" ca="1" si="7"/>
        <v>0.50207003181766752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Вы_видите_XXXXX._Вязкий_ли_он?</v>
      </c>
      <c r="BD9" cm="1">
        <f t="array" aca="1" ref="BD9" ca="1">INDEX($L$2:$L$9,(RANK(AT9,$AT$2:$AT$9)))</f>
        <v>2061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VLOOKUP(B10,audio_list_stym!$A$3:$BP$18,40,FALSE)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VLOOKUP(B10,audio_list_stym!$A$3:$AJ$18,8,FALSE)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2161</v>
      </c>
      <c r="AD10" t="str">
        <f t="shared" ca="1" si="10"/>
        <v>pics\\Tikva_1.jpg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pics\\Tikva_1.jpg</v>
      </c>
      <c r="AH10" t="str">
        <f t="shared" si="3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4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2"/>
        <v>0.40299620890693388</v>
      </c>
      <c r="AP10" t="str">
        <f t="shared" ca="1" si="6"/>
        <v>pics\\Injir_1.jpg</v>
      </c>
      <c r="AQ10" t="str">
        <f t="shared" ca="1" si="13"/>
        <v>pics\\Tikva_1.jpg</v>
      </c>
      <c r="AS10" t="str">
        <f t="shared" ref="AS10:AS17" ca="1" si="15">IF(AH10="sound\\Tropic",AQ10,"")</f>
        <v>pics\\Tikva_1.jpg</v>
      </c>
      <c r="AT10">
        <f t="shared" ca="1" si="7"/>
        <v>0.5930558140926796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_Старый_ли_ЛИМОН?</v>
      </c>
      <c r="BC10">
        <f>A10</f>
        <v>1202</v>
      </c>
      <c r="BD10" cm="1">
        <f t="array" aca="1" ref="BD10" ca="1">INDEX($L$10:$L$17,(RANK(AT2,$AT$2:$AT$9)))</f>
        <v>2038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2056</v>
      </c>
      <c r="BG10" cm="1">
        <f t="array" aca="1" ref="BG10" ca="1">INDEX(BD34:BD65,(RANK(AT3,$AT$2:$AT$16)))</f>
        <v>2008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VLOOKUP(B11,audio_list_stym!$A$3:$BP$18,40,FALSE)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VLOOKUP(B11,audio_list_stym!$A$3:$AJ$18,8,FALSE)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2164</v>
      </c>
      <c r="AD11" t="str">
        <f t="shared" ca="1" si="10"/>
        <v>pics\\Tikva_4.jpg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pics\\Tikva_4.jpg</v>
      </c>
      <c r="AH11" t="str">
        <f t="shared" si="3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4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2"/>
        <v>0.16328849532699019</v>
      </c>
      <c r="AP11" t="str">
        <f t="shared" ca="1" si="6"/>
        <v>pics\\Injir_4.jpg</v>
      </c>
      <c r="AQ11" t="str">
        <f t="shared" ca="1" si="13"/>
        <v>pics\\Tikva_4.jpg</v>
      </c>
      <c r="AS11" t="str">
        <f t="shared" ca="1" si="15"/>
        <v>pics\\Tikva_4.jpg</v>
      </c>
      <c r="AT11">
        <f t="shared" ca="1" si="7"/>
        <v>0.44240919812474688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_Фиолетовый_ли_ЛИМОН?</v>
      </c>
      <c r="BD11" cm="1">
        <f t="array" aca="1" ref="BD11" ca="1">INDEX($L$10:$L$17,(RANK(AT3,$AT$2:$AT$9)))</f>
        <v>2039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VLOOKUP(B12,audio_list_stym!$A$3:$BP$18,40,FALSE)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VLOOKUP(B12,audio_list_stym!$A$3:$AJ$18,8,FALSE)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2063</v>
      </c>
      <c r="AD12" t="str">
        <f t="shared" ca="1" si="10"/>
        <v>pics\\Tomat_7.jpg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pics\\Tomat_7.jpg</v>
      </c>
      <c r="AH12" t="str">
        <f t="shared" si="3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4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2"/>
        <v>0.65747874901312775</v>
      </c>
      <c r="AP12" t="str">
        <f t="shared" ca="1" si="6"/>
        <v>pics\\Kokos_7.jpg</v>
      </c>
      <c r="AQ12" t="str">
        <f t="shared" ca="1" si="13"/>
        <v>pics\\Tomat_7.jpg</v>
      </c>
      <c r="AS12" t="str">
        <f t="shared" ca="1" si="15"/>
        <v>pics\\Tomat_7.jpg</v>
      </c>
      <c r="AT12">
        <f t="shared" ca="1" si="7"/>
        <v>0.50590322384692488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_С_цедрой_ли_ЛИМОН?</v>
      </c>
      <c r="BD12" cm="1">
        <f t="array" aca="1" ref="BD12" ca="1">INDEX($L$10:$L$17,(RANK(AT4,$AT$2:$AT$9)))</f>
        <v>2036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VLOOKUP(B13,audio_list_stym!$A$3:$BP$18,40,FALSE)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VLOOKUP(B13,audio_list_stym!$A$3:$AJ$18,8,FALSE)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2165</v>
      </c>
      <c r="AD13" t="str">
        <f t="shared" ca="1" si="10"/>
        <v>pics\\Tikva_5.jpg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pics\\Tikva_5.jpg</v>
      </c>
      <c r="AH13" t="str">
        <f t="shared" si="3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4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2"/>
        <v>0.13978375632477524</v>
      </c>
      <c r="AP13" t="str">
        <f t="shared" ca="1" si="6"/>
        <v>pics\\Injir_5.jpg</v>
      </c>
      <c r="AQ13" t="str">
        <f t="shared" ca="1" si="13"/>
        <v>pics\\Tikva_5.jpg</v>
      </c>
      <c r="AS13" t="str">
        <f t="shared" ca="1" si="15"/>
        <v>pics\\Tikva_5.jpg</v>
      </c>
      <c r="AT13">
        <f t="shared" ca="1" si="7"/>
        <v>0.40956357372894747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_Кислый_ли_ЛИМОН?</v>
      </c>
      <c r="BD13" cm="1">
        <f t="array" aca="1" ref="BD13" ca="1">INDEX($L$10:$L$17,(RANK(AT5,$AT$2:$AT$9)))</f>
        <v>2040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VLOOKUP(B14,audio_list_stym!$A$3:$BP$18,40,FALSE)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VLOOKUP(B14,audio_list_stym!$A$3:$AJ$18,8,FALSE)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2042</v>
      </c>
      <c r="AD14" t="str">
        <f t="shared" ca="1" si="10"/>
        <v>pics\\Peper_2.jpg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pics\\Peper_2.jpg</v>
      </c>
      <c r="AH14" t="str">
        <f t="shared" si="3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4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2"/>
        <v>0.5264119004194352</v>
      </c>
      <c r="AP14" t="str">
        <f t="shared" ca="1" si="6"/>
        <v>pics\\Finik_2.jpg</v>
      </c>
      <c r="AQ14" t="str">
        <f t="shared" ca="1" si="13"/>
        <v>pics\\Peper_2.jpg</v>
      </c>
      <c r="AS14" t="str">
        <f t="shared" ca="1" si="15"/>
        <v>pics\\Peper_2.jpg</v>
      </c>
      <c r="AT14">
        <f t="shared" ca="1" si="7"/>
        <v>0.73328622402825305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_Сочный_ли_ЛИМОН?</v>
      </c>
      <c r="BD14" cm="1">
        <f t="array" aca="1" ref="BD14" ca="1">INDEX($L$10:$L$17,(RANK(AT6,$AT$2:$AT$9)))</f>
        <v>2035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VLOOKUP(B15,audio_list_stym!$A$3:$BP$18,40,FALSE)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VLOOKUP(B15,audio_list_stym!$A$3:$AJ$18,8,FALSE)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2060</v>
      </c>
      <c r="AD15" t="str">
        <f t="shared" ca="1" si="10"/>
        <v>pics\\Tomat_4.jpg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pics\\Tomat_4.jpg</v>
      </c>
      <c r="AH15" t="str">
        <f t="shared" si="3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4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2"/>
        <v>0.82336321601786067</v>
      </c>
      <c r="AP15" t="str">
        <f t="shared" ca="1" si="6"/>
        <v>pics\\Kokos_4.jpg</v>
      </c>
      <c r="AQ15" t="str">
        <f t="shared" ca="1" si="13"/>
        <v>pics\\Tomat_4.jpg</v>
      </c>
      <c r="AS15" t="str">
        <f t="shared" ca="1" si="15"/>
        <v>pics\\Tomat_4.jpg</v>
      </c>
      <c r="AT15">
        <f t="shared" ca="1" si="7"/>
        <v>0.26654213709360919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_Длинный_ли_ЛИМОН?</v>
      </c>
      <c r="BD15" cm="1">
        <f t="array" aca="1" ref="BD15" ca="1">INDEX($L$10:$L$17,(RANK(AT7,$AT$2:$AT$9)))</f>
        <v>2033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VLOOKUP(B16,audio_list_stym!$A$3:$BP$18,40,FALSE)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VLOOKUP(B16,audio_list_stym!$A$3:$AJ$18,8,FALSE)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2166</v>
      </c>
      <c r="AD16" t="str">
        <f t="shared" ca="1" si="10"/>
        <v>pics\\Tikva_6.jpg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pics\\Tikva_6.jpg</v>
      </c>
      <c r="AH16" t="str">
        <f t="shared" si="3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4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2"/>
        <v>0.12111718926523818</v>
      </c>
      <c r="AP16" t="str">
        <f t="shared" ca="1" si="6"/>
        <v>pics\\Injir_6.jpg</v>
      </c>
      <c r="AQ16" t="str">
        <f t="shared" ca="1" si="13"/>
        <v>pics\\Tikva_6.jpg</v>
      </c>
      <c r="AS16" t="str">
        <f t="shared" ca="1" si="15"/>
        <v>pics\\Tikva_6.jpg</v>
      </c>
      <c r="AT16">
        <f t="shared" ca="1" si="7"/>
        <v>0.11905198891577451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_Упругий_ли_ЛИМОН?</v>
      </c>
      <c r="BD16" cm="1">
        <f t="array" aca="1" ref="BD16" ca="1">INDEX($L$10:$L$17,(RANK(AT8,$AT$2:$AT$9)))</f>
        <v>2034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VLOOKUP(B17,audio_list_stym!$A$3:$BP$18,40,FALSE)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VLOOKUP(B17,audio_list_stym!$A$3:$AJ$18,8,FALSE)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2062</v>
      </c>
      <c r="AD17" t="str">
        <f t="shared" ca="1" si="10"/>
        <v>pics\\Tomat_6.jpg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pics\\Tomat_6.jpg</v>
      </c>
      <c r="AH17" t="str">
        <f t="shared" si="3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4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2"/>
        <v>0.70659505543457468</v>
      </c>
      <c r="AP17" t="str">
        <f t="shared" ca="1" si="6"/>
        <v>pics\\Kokos_6.jpg</v>
      </c>
      <c r="AQ17" t="str">
        <f t="shared" ca="1" si="13"/>
        <v>pics\\Tomat_6.jpg</v>
      </c>
      <c r="AS17" t="str">
        <f t="shared" ca="1" si="15"/>
        <v>pics\\Tomat_6.jpg</v>
      </c>
      <c r="AT17">
        <f t="shared" ca="1" si="7"/>
        <v>0.48721834148324139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_Без_кожуры_ли_ЛИМОН?</v>
      </c>
      <c r="BD17" cm="1">
        <f t="array" aca="1" ref="BD17" ca="1">INDEX($L$10:$L$17,(RANK(AT9,$AT$2:$AT$9)))</f>
        <v>2037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VLOOKUP(B18,audio_list_stym!$A$3:$BP$18,40,FALSE)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VLOOKUP(B18,audio_list_stym!$A$3:$AJ$18,8,FALSE)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2202</v>
      </c>
      <c r="AD18" t="str">
        <f t="shared" ca="1" si="10"/>
        <v>pics\\dis47.jpg</v>
      </c>
      <c r="AE18" s="22" t="str">
        <f t="array" aca="1" ref="AE18" ca="1">IF(G18="экспл",INDEX(total_visual_stym!$C$146:$C$209,(RANK(total_visual_stym!E162,total_visual_stym!$E$146:$E$209))),0)</f>
        <v>pics\\dis47.jpg</v>
      </c>
      <c r="AF18" s="22" t="str">
        <f t="shared" si="2"/>
        <v/>
      </c>
      <c r="AG18" t="str">
        <f t="shared" ref="AG18:AG25" si="16">IF(OR(E18=11,E18=13),M18,"")</f>
        <v>pics\\Kokos_1.jpg</v>
      </c>
      <c r="AH18">
        <f t="shared" si="3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4"/>
        <v>pics\\Peper</v>
      </c>
      <c r="AL18" t="str">
        <f t="shared" si="5"/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0.57559640658092659</v>
      </c>
      <c r="AP18" t="str">
        <f t="shared" ca="1" si="6"/>
        <v>pics\\Finik_1.jpg</v>
      </c>
      <c r="AQ18" t="str">
        <f t="shared" ca="1" si="13"/>
        <v>pics\\Peper_1.jpg</v>
      </c>
      <c r="AT18">
        <f t="shared" ca="1" si="7"/>
        <v>0.23072223667338709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2030</v>
      </c>
      <c r="BE18" cm="1">
        <f t="array" aca="1" ref="BE18" ca="1">INDEX(BD2:BD17,(RANK(AT4,$AT$2:$AT$16)))</f>
        <v>2059</v>
      </c>
      <c r="BF18" cm="1">
        <f t="array" aca="1" ref="BF18" ca="1">INDEX(BD26:BD49,(RANK(AT4,$AT$2:$AT$16)))</f>
        <v>2051</v>
      </c>
      <c r="BG18" cm="1">
        <f t="array" aca="1" ref="BG18" ca="1">INDEX(BD50:BD65,(RANK(AT4,$AT$2:$AT$16)))</f>
        <v>2011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VLOOKUP(B19,audio_list_stym!$A$3:$BP$18,40,FALSE)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VLOOKUP(B19,audio_list_stym!$A$3:$AJ$18,8,FALSE)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2171</v>
      </c>
      <c r="AD19" t="str">
        <f t="shared" ca="1" si="10"/>
        <v>pics\\dis22.jpg</v>
      </c>
      <c r="AE19" s="22" t="str">
        <f t="array" aca="1" ref="AE19" ca="1">IF(G19="экспл",INDEX(total_visual_stym!$C$146:$C$209,(RANK(total_visual_stym!E163,total_visual_stym!$E$146:$E$209))),0)</f>
        <v>pics\\dis22.jpg</v>
      </c>
      <c r="AF19" s="22" t="str">
        <f t="shared" ref="AF19:AF38" si="17">IF(ISTEXT(AR19),AR19,IF(ISTEXT(AS19),AS19,""))</f>
        <v/>
      </c>
      <c r="AG19" t="str">
        <f t="shared" si="16"/>
        <v>pics\\Kokos_2.jpg</v>
      </c>
      <c r="AH19">
        <f t="shared" si="3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4"/>
        <v>pics\\Peper</v>
      </c>
      <c r="AL19" t="str">
        <f t="shared" si="5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0.76660569110315124</v>
      </c>
      <c r="AP19" t="str">
        <f t="shared" ca="1" si="6"/>
        <v>pics\\Kokos_5.jpg</v>
      </c>
      <c r="AQ19" t="str">
        <f t="shared" ca="1" si="13"/>
        <v>pics\\Tomat_5.jpg</v>
      </c>
      <c r="AT19">
        <f t="shared" ca="1" si="7"/>
        <v>0.35480387144933956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Посмотрите,_вот_КОКОС._Полый_ли_он?</v>
      </c>
      <c r="BD19" cm="1">
        <f t="array" aca="1" ref="BD19" ca="1">INDEX($L$18:$L$25,(RANK(AT3,$AT$2:$AT$9)))</f>
        <v>2031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VLOOKUP(B20,audio_list_stym!$A$3:$BP$18,40,FALSE)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VLOOKUP(B20,audio_list_stym!$A$3:$AJ$18,8,FALSE)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2217</v>
      </c>
      <c r="AD20" t="str">
        <f t="shared" ca="1" si="10"/>
        <v>pics\\dis58.jpg</v>
      </c>
      <c r="AE20" s="22" t="str">
        <f t="array" aca="1" ref="AE20" ca="1">IF(G20="экспл",INDEX(total_visual_stym!$C$146:$C$209,(RANK(total_visual_stym!E164,total_visual_stym!$E$146:$E$209))),0)</f>
        <v>pics\\dis58.jpg</v>
      </c>
      <c r="AF20" s="22" t="str">
        <f t="shared" si="17"/>
        <v/>
      </c>
      <c r="AG20" t="str">
        <f t="shared" si="16"/>
        <v>pics\\Kokos_3.jpg</v>
      </c>
      <c r="AH20">
        <f t="shared" si="3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4"/>
        <v>pics\\Peper</v>
      </c>
      <c r="AL20" t="str">
        <f t="shared" si="5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0.88706570245392724</v>
      </c>
      <c r="AP20" t="str">
        <f t="shared" ca="1" si="6"/>
        <v>pics\\Kokos_1.jpg</v>
      </c>
      <c r="AQ20" t="str">
        <f t="shared" ca="1" si="13"/>
        <v>pics\\Tomat_1.jpg</v>
      </c>
      <c r="AT20">
        <f t="shared" ca="1" si="7"/>
        <v>0.36058583164541758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Вот_КОКОС._Гладкий_ли_он?</v>
      </c>
      <c r="BD20" cm="1">
        <f t="array" aca="1" ref="BD20" ca="1">INDEX($L$18:$L$25,(RANK(AT4,$AT$2:$AT$9)))</f>
        <v>2028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VLOOKUP(B21,audio_list_stym!$A$3:$BP$18,40,FALSE)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VLOOKUP(B21,audio_list_stym!$A$3:$AJ$18,8,FALSE)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2224</v>
      </c>
      <c r="AD21" t="str">
        <f t="shared" ca="1" si="10"/>
        <v>pics\\dis29.jpg</v>
      </c>
      <c r="AE21" s="22" t="str">
        <f t="array" aca="1" ref="AE21" ca="1">IF(G21="экспл",INDEX(total_visual_stym!$C$146:$C$209,(RANK(total_visual_stym!E165,total_visual_stym!$E$146:$E$209))),0)</f>
        <v>pics\\dis29.jpg</v>
      </c>
      <c r="AF21" s="22" t="str">
        <f t="shared" si="17"/>
        <v/>
      </c>
      <c r="AG21" t="str">
        <f t="shared" si="16"/>
        <v>pics\\Kokos_4.jpg</v>
      </c>
      <c r="AH21">
        <f t="shared" si="3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4"/>
        <v>pics\\Peper</v>
      </c>
      <c r="AL21" t="str">
        <f t="shared" si="5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0.84376694938136709</v>
      </c>
      <c r="AP21" t="str">
        <f t="shared" ca="1" si="6"/>
        <v>pics\\Kokos_2.jpg</v>
      </c>
      <c r="AQ21" t="str">
        <f t="shared" ca="1" si="13"/>
        <v>pics\\Tomat_2.jpg</v>
      </c>
      <c r="AT21">
        <f t="shared" ca="1" si="7"/>
        <v>0.18083149683669408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Это_КОКОС._Пористый_ли_он?</v>
      </c>
      <c r="BD21" cm="1">
        <f t="array" aca="1" ref="BD21" ca="1">INDEX($L$18:$L$25,(RANK(AT5,$AT$2:$AT$9)))</f>
        <v>2032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VLOOKUP(B22,audio_list_stym!$A$3:$BP$18,40,FALSE)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VLOOKUP(B22,audio_list_stym!$A$3:$AJ$18,8,FALSE)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2172</v>
      </c>
      <c r="AD22" t="str">
        <f t="shared" ca="1" si="10"/>
        <v>pics\\dis23.jpg</v>
      </c>
      <c r="AE22" s="22" t="str">
        <f t="array" aca="1" ref="AE22" ca="1">IF(G22="экспл",INDEX(total_visual_stym!$C$146:$C$209,(RANK(total_visual_stym!E166,total_visual_stym!$E$146:$E$209))),0)</f>
        <v>pics\\dis23.jpg</v>
      </c>
      <c r="AF22" s="22" t="str">
        <f t="shared" si="17"/>
        <v/>
      </c>
      <c r="AG22" t="str">
        <f t="shared" si="16"/>
        <v>pics\\Kokos_5.jpg</v>
      </c>
      <c r="AH22">
        <f t="shared" si="3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4"/>
        <v>pics\\Peper</v>
      </c>
      <c r="AL22" t="str">
        <f t="shared" si="5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0.52380349532615922</v>
      </c>
      <c r="AP22" t="str">
        <f t="shared" ca="1" si="6"/>
        <v>pics\\Finik_3.jpg</v>
      </c>
      <c r="AQ22" t="str">
        <f t="shared" ca="1" si="13"/>
        <v>pics\\Peper_3.jpg</v>
      </c>
      <c r="AT22">
        <f t="shared" ca="1" si="7"/>
        <v>0.97725271310091211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На_картинке_КОКОС._Он_вареный?</v>
      </c>
      <c r="BD22" cm="1">
        <f t="array" aca="1" ref="BD22" ca="1">INDEX($L$18:$L$25,(RANK(AT6,$AT$2:$AT$9)))</f>
        <v>2027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VLOOKUP(B23,audio_list_stym!$A$3:$BP$18,40,FALSE)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VLOOKUP(B23,audio_list_stym!$A$3:$AJ$18,8,FALSE)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2187</v>
      </c>
      <c r="AD23" t="str">
        <f t="shared" ca="1" si="10"/>
        <v>pics\\dis1.jpg</v>
      </c>
      <c r="AE23" s="22" t="str">
        <f t="array" aca="1" ref="AE23" ca="1">IF(G23="экспл",INDEX(total_visual_stym!$C$146:$C$209,(RANK(total_visual_stym!E167,total_visual_stym!$E$146:$E$209))),0)</f>
        <v>pics\\dis1.jpg</v>
      </c>
      <c r="AF23" s="22" t="str">
        <f t="shared" si="17"/>
        <v/>
      </c>
      <c r="AG23" t="str">
        <f t="shared" si="16"/>
        <v>pics\\Kokos_6.jpg</v>
      </c>
      <c r="AH23">
        <f t="shared" si="3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4"/>
        <v>pics\\Peper</v>
      </c>
      <c r="AL23" t="str">
        <f t="shared" si="5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9.8652333428230321E-2</v>
      </c>
      <c r="AP23" t="str">
        <f t="shared" ca="1" si="6"/>
        <v>pics\\Injir_7.jpg</v>
      </c>
      <c r="AQ23" t="str">
        <f t="shared" ca="1" si="13"/>
        <v>pics\\Tikva_7.jpg</v>
      </c>
      <c r="AT23">
        <f t="shared" ca="1" si="7"/>
        <v>0.39396297028395111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На_мониторе_КОКОС._Плотный_ли_он?</v>
      </c>
      <c r="BD23" cm="1">
        <f t="array" aca="1" ref="BD23" ca="1">INDEX($L$18:$L$25,(RANK(AT7,$AT$2:$AT$9)))</f>
        <v>2025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VLOOKUP(B24,audio_list_stym!$A$3:$BP$18,40,FALSE)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VLOOKUP(B24,audio_list_stym!$A$3:$AJ$18,8,FALSE)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2197</v>
      </c>
      <c r="AD24" t="str">
        <f t="shared" ca="1" si="10"/>
        <v>pics\\dis54.jpg</v>
      </c>
      <c r="AE24" s="22" t="str">
        <f t="array" aca="1" ref="AE24" ca="1">IF(G24="экспл",INDEX(total_visual_stym!$C$146:$C$209,(RANK(total_visual_stym!E168,total_visual_stym!$E$146:$E$209))),0)</f>
        <v>pics\\dis54.jpg</v>
      </c>
      <c r="AF24" s="22" t="str">
        <f t="shared" si="17"/>
        <v/>
      </c>
      <c r="AG24" t="str">
        <f t="shared" si="16"/>
        <v>pics\\Kokos_7.jpg</v>
      </c>
      <c r="AH24">
        <f t="shared" si="3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4"/>
        <v>pics\\Peper</v>
      </c>
      <c r="AL24" t="str">
        <f t="shared" si="5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0.42987493905923813</v>
      </c>
      <c r="AP24" t="str">
        <f t="shared" ca="1" si="6"/>
        <v>pics\\Finik_6.jpg</v>
      </c>
      <c r="AQ24" t="str">
        <f t="shared" ca="1" si="13"/>
        <v>pics\\Peper_6.jpg</v>
      </c>
      <c r="AT24">
        <f t="shared" ca="1" si="7"/>
        <v>0.37161262202445544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Перед_Вами_КОКОС._Он_ворсистый?</v>
      </c>
      <c r="BD24" cm="1">
        <f t="array" aca="1" ref="BD24" ca="1">INDEX($L$18:$L$25,(RANK(AT8,$AT$2:$AT$9)))</f>
        <v>2026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VLOOKUP(B25,audio_list_stym!$A$3:$BP$18,40,FALSE)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VLOOKUP(B25,audio_list_stym!$A$3:$AJ$18,8,FALSE)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2216</v>
      </c>
      <c r="AD25" t="str">
        <f t="shared" ca="1" si="10"/>
        <v>pics\\dis59.jpg</v>
      </c>
      <c r="AE25" s="22" t="str">
        <f t="array" aca="1" ref="AE25" ca="1">IF(G25="экспл",INDEX(total_visual_stym!$C$146:$C$209,(RANK(total_visual_stym!E169,total_visual_stym!$E$146:$E$209))),0)</f>
        <v>pics\\dis59.jpg</v>
      </c>
      <c r="AF25" s="22" t="str">
        <f t="shared" si="17"/>
        <v/>
      </c>
      <c r="AG25" t="str">
        <f t="shared" si="16"/>
        <v>pics\\Kokos_8.jpg</v>
      </c>
      <c r="AH25">
        <f t="shared" si="3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4"/>
        <v>pics\\Peper</v>
      </c>
      <c r="AL25" t="str">
        <f t="shared" si="5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0.356749819797606</v>
      </c>
      <c r="AP25" t="str">
        <f t="shared" ca="1" si="6"/>
        <v>pics\\Injir_2.jpg</v>
      </c>
      <c r="AQ25" t="str">
        <f t="shared" ca="1" si="13"/>
        <v>pics\\Tikva_2.jpg</v>
      </c>
      <c r="AT25">
        <f t="shared" ca="1" si="7"/>
        <v>0.97463706850982712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Вы_видите_КОКОС._Он_мягкий?</v>
      </c>
      <c r="BD25" cm="1">
        <f t="array" aca="1" ref="BD25" ca="1">INDEX($L$18:$L$25,(RANK(AT9,$AT$2:$AT$9)))</f>
        <v>2029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VLOOKUP(B26,audio_list_stym!$A$3:$BP$18,40,FALSE)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VLOOKUP(B26,audio_list_stym!$A$3:$AJ$18,8,FALSE)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2016</v>
      </c>
      <c r="AD26" t="str">
        <f t="shared" ca="1" si="10"/>
        <v>pics\\Finik_8.jpg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7"/>
        <v>pics\\Finik_8.jpg</v>
      </c>
      <c r="AH26" t="str">
        <f t="shared" si="3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4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8">IF(AH26="sound\\Ogorod",AP2,"")</f>
        <v>pics\\Finik_8.jpg</v>
      </c>
      <c r="AT26">
        <f t="shared" ca="1" si="7"/>
        <v>0.47706972443113405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_С_ботвой_ли_XXXXX?</v>
      </c>
      <c r="BC26">
        <f>A26</f>
        <v>1204</v>
      </c>
      <c r="BD26" cm="1">
        <f t="array" aca="1" ref="BD26" ca="1">INDEX($L$26:$L$33,(RANK(AT2,$AT$2:$AT$9)))</f>
        <v>2054</v>
      </c>
      <c r="BE26" cm="1">
        <f t="array" aca="1" ref="BE26" ca="1">INDEX(BD2:BD25,(RANK(AT5,$AT$2:$AT$16)))</f>
        <v>2033</v>
      </c>
      <c r="BF26" cm="1">
        <f t="array" aca="1" ref="BF26" ca="1">INDEX(BD34:BD49,(RANK(AT5,$AT$2:$AT$16)))</f>
        <v>2001</v>
      </c>
      <c r="BG26" cm="1">
        <f t="array" aca="1" ref="BG26" ca="1">INDEX(BD50:BD65,(RANK(AT5,$AT$2:$AT$16)))</f>
        <v>2017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VLOOKUP(B27,audio_list_stym!$A$3:$BP$18,40,FALSE)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VLOOKUP(B27,audio_list_stym!$A$3:$AJ$18,8,FALSE)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2015</v>
      </c>
      <c r="AD27" t="str">
        <f t="shared" ca="1" si="10"/>
        <v>pics\\Finik_7.jpg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7"/>
        <v>pics\\Finik_7.jpg</v>
      </c>
      <c r="AH27" t="str">
        <f t="shared" si="3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4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8"/>
        <v>pics\\Finik_7.jpg</v>
      </c>
      <c r="AT27">
        <f t="shared" ca="1" si="7"/>
        <v>6.7150593143829651E-2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_Алый_ли_XXXXX?</v>
      </c>
      <c r="BD27" cm="1">
        <f t="array" aca="1" ref="BD27" ca="1">INDEX($L$26:$L$33,(RANK(AT3,$AT$2:$AT$9)))</f>
        <v>2055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VLOOKUP(B28,audio_list_stym!$A$3:$BP$18,40,FALSE)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VLOOKUP(B28,audio_list_stym!$A$3:$AJ$18,8,FALSE)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2027</v>
      </c>
      <c r="AD28" t="str">
        <f t="shared" ca="1" si="10"/>
        <v>pics\\Kokos_3.jpg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7"/>
        <v>pics\\Kokos_3.jpg</v>
      </c>
      <c r="AH28" t="str">
        <f t="shared" si="3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4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8"/>
        <v>pics\\Kokos_3.jpg</v>
      </c>
      <c r="AT28">
        <f t="shared" ca="1" si="7"/>
        <v>0.5881700736592409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_Пряный_ли_XXXXX?</v>
      </c>
      <c r="BD28" cm="1">
        <f t="array" aca="1" ref="BD28" ca="1">INDEX($L$26:$L$33,(RANK(AT4,$AT$2:$AT$9)))</f>
        <v>2052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VLOOKUP(B29,audio_list_stym!$A$3:$BP$18,40,FALSE)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VLOOKUP(B29,audio_list_stym!$A$3:$AJ$18,8,FALSE)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2160</v>
      </c>
      <c r="AD29" t="str">
        <f t="shared" ca="1" si="10"/>
        <v>pics\\Injir_8.jpg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7"/>
        <v>pics\\Injir_8.jpg</v>
      </c>
      <c r="AH29" t="str">
        <f t="shared" si="3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4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8"/>
        <v>pics\\Injir_8.jpg</v>
      </c>
      <c r="AT29">
        <f t="shared" ca="1" si="7"/>
        <v>0.65405492167096779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_Жирный_ли_XXXXX?</v>
      </c>
      <c r="BD29" cm="1">
        <f t="array" aca="1" ref="BD29" ca="1">INDEX($L$26:$L$33,(RANK(AT5,$AT$2:$AT$9)))</f>
        <v>2056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VLOOKUP(B30,audio_list_stym!$A$3:$BP$18,40,FALSE)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VLOOKUP(B30,audio_list_stym!$A$3:$AJ$18,8,FALSE)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2032</v>
      </c>
      <c r="AD30" t="str">
        <f t="shared" ca="1" si="10"/>
        <v>pics\\Kokos_8.jpg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7"/>
        <v>pics\\Kokos_8.jpg</v>
      </c>
      <c r="AH30" t="str">
        <f t="shared" si="3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4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8"/>
        <v>pics\\Kokos_8.jpg</v>
      </c>
      <c r="AT30">
        <f t="shared" ca="1" si="7"/>
        <v>0.20053332108530941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_Соленый_ли_XXXXX?</v>
      </c>
      <c r="BD30" cm="1">
        <f t="array" aca="1" ref="BD30" ca="1">INDEX($L$26:$L$33,(RANK(AT6,$AT$2:$AT$9)))</f>
        <v>2051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VLOOKUP(B31,audio_list_stym!$A$3:$BP$18,40,FALSE)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VLOOKUP(B31,audio_list_stym!$A$3:$AJ$18,8,FALSE)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2013</v>
      </c>
      <c r="AD31" t="str">
        <f t="shared" ca="1" si="10"/>
        <v>pics\\Finik_5.jpg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7"/>
        <v>pics\\Finik_5.jpg</v>
      </c>
      <c r="AH31" t="str">
        <f t="shared" si="3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4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8"/>
        <v>pics\\Finik_5.jpg</v>
      </c>
      <c r="AT31">
        <f t="shared" ca="1" si="7"/>
        <v>0.45412951571740745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_Пышный_ли_XXXXX?</v>
      </c>
      <c r="BD31" cm="1">
        <f t="array" aca="1" ref="BD31" ca="1">INDEX($L$26:$L$33,(RANK(AT7,$AT$2:$AT$9)))</f>
        <v>2049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VLOOKUP(B32,audio_list_stym!$A$3:$BP$18,40,FALSE)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VLOOKUP(B32,audio_list_stym!$A$3:$AJ$18,8,FALSE)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2012</v>
      </c>
      <c r="AD32" t="str">
        <f t="shared" ca="1" si="10"/>
        <v>pics\\Finik_4.jpg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7"/>
        <v>pics\\Finik_4.jpg</v>
      </c>
      <c r="AH32" t="str">
        <f t="shared" si="3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4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8"/>
        <v>pics\\Finik_4.jpg</v>
      </c>
      <c r="AT32">
        <f t="shared" ca="1" si="7"/>
        <v>0.87806993752689166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_Крепкий_ли_XXXXX?</v>
      </c>
      <c r="BD32" cm="1">
        <f t="array" aca="1" ref="BD32" ca="1">INDEX($L$26:$L$33,(RANK(AT8,$AT$2:$AT$9)))</f>
        <v>2050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VLOOKUP(B33,audio_list_stym!$A$3:$BP$18,40,FALSE)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VLOOKUP(B33,audio_list_stym!$A$3:$AJ$18,8,FALSE)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2155</v>
      </c>
      <c r="AD33" t="str">
        <f t="shared" ca="1" si="10"/>
        <v>pics\\Injir_3.jpg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7"/>
        <v>pics\\Injir_3.jpg</v>
      </c>
      <c r="AH33" t="str">
        <f t="shared" si="3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4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8"/>
        <v>pics\\Injir_3.jpg</v>
      </c>
      <c r="AT33">
        <f t="shared" ca="1" si="7"/>
        <v>0.18950622448048815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_Круглый_ли_XXXXX?</v>
      </c>
      <c r="BD33" cm="1">
        <f t="array" aca="1" ref="BD33" ca="1">INDEX($L$26:$L$33,(RANK(AT9,$AT$2:$AT$9)))</f>
        <v>2053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VLOOKUP(B34,audio_list_stym!$A$3:$BP$18,40,FALSE)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VLOOKUP(B34,audio_list_stym!$A$3:$AJ$18,8,FALSE)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2205</v>
      </c>
      <c r="AD34" t="str">
        <f t="shared" ca="1" si="10"/>
        <v>pics\\dis46.jpg</v>
      </c>
      <c r="AE34" s="22" t="str">
        <f t="array" aca="1" ref="AE34" ca="1">IF(G34="экспл",INDEX(total_visual_stym!$C$146:$C$209,(RANK(total_visual_stym!E178,total_visual_stym!$E$146:$E$209))),0)</f>
        <v>pics\\dis46.jpg</v>
      </c>
      <c r="AF34" s="22" t="str">
        <f t="shared" si="17"/>
        <v/>
      </c>
      <c r="AG34" t="str">
        <f t="shared" ref="AG34:AG41" si="19">IF(OR(E34=11,E34=13),M34,"")</f>
        <v>pics\\Peper_1.jpg</v>
      </c>
      <c r="AH34">
        <f t="shared" si="3"/>
        <v>0</v>
      </c>
      <c r="AI34" t="s">
        <v>720</v>
      </c>
      <c r="AJ34" t="str">
        <f t="shared" si="4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0.27745373742564072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2046</v>
      </c>
      <c r="BE34" cm="1">
        <f t="array" aca="1" ref="BE34" ca="1">INDEX(BD2:BD17,(RANK(AT5,$AT$2:$AT$17)))</f>
        <v>2034</v>
      </c>
      <c r="BF34" cm="1">
        <f t="array" aca="1" ref="BF34" ca="1">INDEX(BD18:BD33,(RANK(AT5,$AT$2:$AT$7)))</f>
        <v>2025</v>
      </c>
      <c r="BG34" cm="1">
        <f t="array" aca="1" ref="BG34" ca="1">INDEX(BD42:BD65,(RANK(AT5,$AT$2:$AT$17)))</f>
        <v>2010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VLOOKUP(B35,audio_list_stym!$A$3:$BP$18,40,FALSE)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VLOOKUP(B35,audio_list_stym!$A$3:$AJ$18,8,FALSE)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10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17"/>
        <v/>
      </c>
      <c r="AG35" t="str">
        <f t="shared" si="19"/>
        <v>pics\\Peper_2.jpg</v>
      </c>
      <c r="AH35">
        <f t="shared" si="3"/>
        <v>0</v>
      </c>
      <c r="AI35" t="s">
        <v>721</v>
      </c>
      <c r="AJ35" t="str">
        <f t="shared" si="4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0.77339369706011862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Посмотрите,_вот_XXXXX._Черный_ли_он?</v>
      </c>
      <c r="BD35" cm="1">
        <f t="array" aca="1" ref="BD35" ca="1">INDEX($L$34:$L$41,(RANK(AT3,$AT$2:$AT$9)))</f>
        <v>2047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VLOOKUP(B36,audio_list_stym!$A$3:$BP$18,40,FALSE)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VLOOKUP(B36,audio_list_stym!$A$3:$AJ$18,8,FALSE)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2193</v>
      </c>
      <c r="AD36" t="str">
        <f t="shared" ca="1" si="10"/>
        <v>pics\\dis2.jpg</v>
      </c>
      <c r="AE36" s="22" t="str">
        <f t="array" aca="1" ref="AE36" ca="1">IF(G36="экспл",INDEX(total_visual_stym!$C$146:$C$209,(RANK(total_visual_stym!E180,total_visual_stym!$E$146:$E$209))),0)</f>
        <v>pics\\dis2.jpg</v>
      </c>
      <c r="AF36" s="22" t="str">
        <f t="shared" si="17"/>
        <v/>
      </c>
      <c r="AG36" t="str">
        <f t="shared" si="19"/>
        <v>pics\\Peper_3.jpg</v>
      </c>
      <c r="AH36">
        <f t="shared" si="3"/>
        <v>0</v>
      </c>
      <c r="AI36" t="s">
        <v>722</v>
      </c>
      <c r="AJ36" t="str">
        <f t="shared" si="4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0.69573570659544481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Вот_XXXXX._Он_гнилой?</v>
      </c>
      <c r="BD36" cm="1">
        <f t="array" aca="1" ref="BD36" ca="1">INDEX($L$34:$L$41,(RANK(AT4,$AT$2:$AT$9)))</f>
        <v>2044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VLOOKUP(B37,audio_list_stym!$A$3:$BP$18,40,FALSE)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VLOOKUP(B37,audio_list_stym!$A$3:$AJ$18,8,FALSE)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2192</v>
      </c>
      <c r="AD37" t="str">
        <f t="shared" ca="1" si="10"/>
        <v>pics\\dis32.jpg</v>
      </c>
      <c r="AE37" s="22" t="str">
        <f t="array" aca="1" ref="AE37" ca="1">IF(G37="экспл",INDEX(total_visual_stym!$C$146:$C$209,(RANK(total_visual_stym!E181,total_visual_stym!$E$146:$E$209))),0)</f>
        <v>pics\\dis32.jpg</v>
      </c>
      <c r="AF37" s="22" t="str">
        <f t="shared" si="17"/>
        <v/>
      </c>
      <c r="AG37" t="str">
        <f t="shared" si="19"/>
        <v>pics\\Peper_4.jpg</v>
      </c>
      <c r="AH37">
        <f t="shared" si="3"/>
        <v>0</v>
      </c>
      <c r="AI37" t="s">
        <v>723</v>
      </c>
      <c r="AJ37" t="str">
        <f t="shared" si="4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0.25104411772369128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Это_XXXXX._Он_бугристый?</v>
      </c>
      <c r="BD37" cm="1">
        <f t="array" aca="1" ref="BD37" ca="1">INDEX($L$34:$L$41,(RANK(AT5,$AT$2:$AT$9)))</f>
        <v>2048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VLOOKUP(B38,audio_list_stym!$A$3:$BP$18,40,FALSE)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VLOOKUP(B38,audio_list_stym!$A$3:$AJ$18,8,FALSE)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2223</v>
      </c>
      <c r="AD38" t="str">
        <f t="shared" ca="1" si="10"/>
        <v>pics\\dis15.jpg</v>
      </c>
      <c r="AE38" s="22" t="str">
        <f t="array" aca="1" ref="AE38" ca="1">IF(G38="экспл",INDEX(total_visual_stym!$C$146:$C$209,(RANK(total_visual_stym!E182,total_visual_stym!$E$146:$E$209))),0)</f>
        <v>pics\\dis15.jpg</v>
      </c>
      <c r="AF38" s="22" t="str">
        <f t="shared" si="17"/>
        <v/>
      </c>
      <c r="AG38" t="str">
        <f t="shared" si="19"/>
        <v>pics\\Peper_5.jpg</v>
      </c>
      <c r="AH38">
        <f t="shared" si="3"/>
        <v>0</v>
      </c>
      <c r="AI38" t="s">
        <v>724</v>
      </c>
      <c r="AJ38" t="str">
        <f t="shared" si="4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0.14132161643415664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На_картинке_XXXXX._Он_слоеный?</v>
      </c>
      <c r="BD38" cm="1">
        <f t="array" aca="1" ref="BD38" ca="1">INDEX($L$34:$L$41,(RANK(AT6,$AT$2:$AT$9)))</f>
        <v>2043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VLOOKUP(B39,audio_list_stym!$A$3:$BP$18,40,FALSE)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VLOOKUP(B39,audio_list_stym!$A$3:$AJ$18,8,FALSE)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2207</v>
      </c>
      <c r="AD39" t="str">
        <f t="shared" ca="1" si="10"/>
        <v>pics\\dis44.jpg</v>
      </c>
      <c r="AE39" s="22" t="str">
        <f t="array" aca="1" ref="AE39" ca="1">IF(G39="экспл",INDEX(total_visual_stym!$C$146:$C$209,(RANK(total_visual_stym!E183,total_visual_stym!$E$146:$E$209))),0)</f>
        <v>pics\\dis44.jpg</v>
      </c>
      <c r="AF39" s="22" t="str">
        <f>IF(ISTEXT(AR39),AR39,IF(ISTEXT(AS39),AS39,""))</f>
        <v/>
      </c>
      <c r="AG39" t="str">
        <f t="shared" si="19"/>
        <v>pics\\Peper_6.jpg</v>
      </c>
      <c r="AH39">
        <f t="shared" si="3"/>
        <v>0</v>
      </c>
      <c r="AI39" t="s">
        <v>725</v>
      </c>
      <c r="AJ39" t="str">
        <f t="shared" si="4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0.70307988893162776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На_мониторе_XXXXX._Хрустящий_ли_он?</v>
      </c>
      <c r="BD39" cm="1">
        <f t="array" aca="1" ref="BD39" ca="1">INDEX($L$34:$L$41,(RANK(AT7,$AT$2:$AT$9)))</f>
        <v>2041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VLOOKUP(B40,audio_list_stym!$A$3:$BP$18,40,FALSE)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VLOOKUP(B40,audio_list_stym!$A$3:$AJ$18,8,FALSE)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2185</v>
      </c>
      <c r="AD40" t="str">
        <f t="shared" ca="1" si="10"/>
        <v>pics\\dis31.jpg</v>
      </c>
      <c r="AE40" s="22" t="str">
        <f t="array" aca="1" ref="AE40" ca="1">IF(G40="экспл",INDEX(total_visual_stym!$C$146:$C$209,(RANK(total_visual_stym!E184,total_visual_stym!$E$146:$E$209))),0)</f>
        <v>pics\\dis31.jpg</v>
      </c>
      <c r="AF40" s="22" t="str">
        <f>IF(ISTEXT(AR40),AR40,IF(ISTEXT(AS40),AS40,""))</f>
        <v/>
      </c>
      <c r="AG40" t="str">
        <f t="shared" si="19"/>
        <v>pics\\Peper_7.jpg</v>
      </c>
      <c r="AH40">
        <f t="shared" si="3"/>
        <v>0</v>
      </c>
      <c r="AI40" t="s">
        <v>726</v>
      </c>
      <c r="AJ40" t="str">
        <f t="shared" si="4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0.57970130186207058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Перед_Вами_XXXXX._Блестит_ли_он?</v>
      </c>
      <c r="BD40" cm="1">
        <f t="array" aca="1" ref="BD40" ca="1">INDEX($L$34:$L$41,(RANK(AT8,$AT$2:$AT$9)))</f>
        <v>2042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VLOOKUP(B41,audio_list_stym!$A$3:$BP$18,40,FALSE)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VLOOKUP(B41,audio_list_stym!$A$3:$AJ$18,8,FALSE)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2199</v>
      </c>
      <c r="AD41" t="str">
        <f t="shared" ca="1" si="10"/>
        <v>pics\\dis56.jpg</v>
      </c>
      <c r="AE41" s="22" t="str">
        <f t="array" aca="1" ref="AE41" ca="1">IF(G41="экспл",INDEX(total_visual_stym!$C$146:$C$209,(RANK(total_visual_stym!E185,total_visual_stym!$E$146:$E$209))),0)</f>
        <v>pics\\dis56.jpg</v>
      </c>
      <c r="AF41" s="22" t="str">
        <f t="shared" ref="AF41:AF55" si="21">IF(ISTEXT(AR41),AR41,IF(ISTEXT(AS41),AS41,""))</f>
        <v/>
      </c>
      <c r="AG41" t="str">
        <f t="shared" si="19"/>
        <v>pics\\Peper_8.jpg</v>
      </c>
      <c r="AH41">
        <f t="shared" si="3"/>
        <v>0</v>
      </c>
      <c r="AI41" t="s">
        <v>727</v>
      </c>
      <c r="AJ41" t="str">
        <f t="shared" si="4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0.286271990950967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Вы_видите_XXXXX._Он_цитрусовый?</v>
      </c>
      <c r="BD41" cm="1">
        <f t="array" aca="1" ref="BD41" ca="1">INDEX($L$34:$L$41,(RANK(AT9,$AT$2:$AT$9)))</f>
        <v>2045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VLOOKUP(B42,audio_list_stym!$A$3:$BP$18,40,FALSE)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VLOOKUP(B42,audio_list_stym!$A$3:$AJ$18,8,FALSE)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2041</v>
      </c>
      <c r="AD42" t="str">
        <f t="shared" ca="1" si="10"/>
        <v>pics\\Peper_1.jpg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pics\\Peper_1.jpg</v>
      </c>
      <c r="AH42" t="str">
        <f t="shared" si="3"/>
        <v>sound\\Tropic</v>
      </c>
      <c r="AI42" t="s">
        <v>728</v>
      </c>
      <c r="AJ42" t="str">
        <f t="shared" si="4"/>
        <v>pics\\Tikva</v>
      </c>
      <c r="AL42" t="str">
        <f t="shared" si="5"/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2">IF(AH42="sound\\Tropic",AQ18,"")</f>
        <v>pics\\Peper_1.jpg</v>
      </c>
      <c r="AT42">
        <f t="shared" ca="1" si="7"/>
        <v>0.67090501533013402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_Чистый_ли_БАНАН?</v>
      </c>
      <c r="BC42">
        <f>A42</f>
        <v>1206</v>
      </c>
      <c r="BD42" cm="1">
        <f t="array" aca="1" ref="BD42" ca="1">INDEX($L$42:$L$49,(RANK(AT2,$AT$2:$AT$9)))</f>
        <v>2006</v>
      </c>
      <c r="BE42" cm="1">
        <f t="array" aca="1" ref="BE42" ca="1">INDEX(BD2:BD17,(RANK(AT6,$AT$2:$AT17)))</f>
        <v>2064</v>
      </c>
      <c r="BF42" cm="1">
        <f t="array" aca="1" ref="BF42" ca="1">INDEX(BD26:BD41,(RANK(AT6,$AT$2:$AT$17)))</f>
        <v>2056</v>
      </c>
      <c r="BG42" cm="1">
        <f t="array" aca="1" ref="BG42" ca="1">INDEX(BD50:BD65,(RANK(AT6,$AT$2:$AT$17)))</f>
        <v>2016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VLOOKUP(B43,audio_list_stym!$A$3:$BP$18,40,FALSE)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VLOOKUP(B43,audio_list_stym!$A$3:$AJ$18,8,FALSE)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2061</v>
      </c>
      <c r="AD43" t="str">
        <f t="shared" ca="1" si="10"/>
        <v>pics\\Tomat_5.jpg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pics\\Tomat_5.jpg</v>
      </c>
      <c r="AH43" t="str">
        <f t="shared" si="3"/>
        <v>sound\\Tropic</v>
      </c>
      <c r="AI43" t="s">
        <v>729</v>
      </c>
      <c r="AJ43" t="str">
        <f t="shared" si="4"/>
        <v>pics\\Tikva</v>
      </c>
      <c r="AL43" t="str">
        <f t="shared" si="5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2"/>
        <v>pics\\Tomat_5.jpg</v>
      </c>
      <c r="AT43">
        <f t="shared" ca="1" si="7"/>
        <v>4.5583713693273742E-2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_Свежий_ли_БАНАН?</v>
      </c>
      <c r="BD43" cm="1">
        <f t="array" aca="1" ref="BD43" ca="1">INDEX($L$42:$L$49,(RANK(AT3,$AT$2:$AT$9)))</f>
        <v>2007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VLOOKUP(B44,audio_list_stym!$A$3:$BP$18,40,FALSE)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VLOOKUP(B44,audio_list_stym!$A$3:$AJ$18,8,FALSE)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2057</v>
      </c>
      <c r="AD44" t="str">
        <f t="shared" ca="1" si="10"/>
        <v>pics\\Tomat_1.jpg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pics\\Tomat_1.jpg</v>
      </c>
      <c r="AH44" t="str">
        <f t="shared" si="3"/>
        <v>sound\\Tropic</v>
      </c>
      <c r="AI44" t="s">
        <v>730</v>
      </c>
      <c r="AJ44" t="str">
        <f t="shared" si="4"/>
        <v>pics\\Tikva</v>
      </c>
      <c r="AL44" t="str">
        <f t="shared" si="5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2"/>
        <v>pics\\Tomat_1.jpg</v>
      </c>
      <c r="AT44">
        <f t="shared" ca="1" si="7"/>
        <v>0.7045648624767854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_Жаренный_ли_БАНАН?</v>
      </c>
      <c r="BD44" cm="1">
        <f t="array" aca="1" ref="BD44" ca="1">INDEX($L$42:$L$49,(RANK(AT4,$AT$2:$AT$9)))</f>
        <v>2004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VLOOKUP(B45,audio_list_stym!$A$3:$BP$18,40,FALSE)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VLOOKUP(B45,audio_list_stym!$A$3:$AJ$18,8,FALSE)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2058</v>
      </c>
      <c r="AD45" t="str">
        <f t="shared" ca="1" si="10"/>
        <v>pics\\Tomat_2.jpg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pics\\Tomat_2.jpg</v>
      </c>
      <c r="AH45" t="str">
        <f t="shared" si="3"/>
        <v>sound\\Tropic</v>
      </c>
      <c r="AI45" t="s">
        <v>731</v>
      </c>
      <c r="AJ45" t="str">
        <f t="shared" si="4"/>
        <v>pics\\Tikva</v>
      </c>
      <c r="AL45" t="str">
        <f t="shared" si="5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2"/>
        <v>pics\\Tomat_2.jpg</v>
      </c>
      <c r="AT45">
        <f t="shared" ca="1" si="7"/>
        <v>6.8012638785005963E-2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_Сладкий_ли_БАНАН?</v>
      </c>
      <c r="BD45" cm="1">
        <f t="array" aca="1" ref="BD45" ca="1">INDEX($L$42:$L$49,(RANK(AT5,$AT$2:$AT$9)))</f>
        <v>2008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VLOOKUP(B46,audio_list_stym!$A$3:$BP$18,40,FALSE)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VLOOKUP(B46,audio_list_stym!$A$3:$AJ$18,8,FALSE)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2043</v>
      </c>
      <c r="AD46" t="str">
        <f t="shared" ca="1" si="10"/>
        <v>pics\\Peper_3.jpg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pics\\Peper_3.jpg</v>
      </c>
      <c r="AH46" t="str">
        <f t="shared" si="3"/>
        <v>sound\\Tropic</v>
      </c>
      <c r="AI46" t="s">
        <v>732</v>
      </c>
      <c r="AJ46" t="str">
        <f t="shared" si="4"/>
        <v>pics\\Tikva</v>
      </c>
      <c r="AL46" t="str">
        <f t="shared" si="5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2"/>
        <v>pics\\Peper_3.jpg</v>
      </c>
      <c r="AT46">
        <f t="shared" ca="1" si="7"/>
        <v>0.78328801832713146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_Влажный_ли_БАНАН?</v>
      </c>
      <c r="BD46" cm="1">
        <f t="array" aca="1" ref="BD46" ca="1">INDEX($L$42:$L$49,(RANK(AT6,$AT$2:$AT$9)))</f>
        <v>2003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VLOOKUP(B47,audio_list_stym!$A$3:$BP$18,40,FALSE)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VLOOKUP(B47,audio_list_stym!$A$3:$AJ$18,8,FALSE)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2167</v>
      </c>
      <c r="AD47" t="str">
        <f t="shared" ca="1" si="10"/>
        <v>pics\\Tikva_7.jpg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pics\\Tikva_7.jpg</v>
      </c>
      <c r="AH47" t="str">
        <f t="shared" si="3"/>
        <v>sound\\Tropic</v>
      </c>
      <c r="AI47" t="s">
        <v>733</v>
      </c>
      <c r="AJ47" t="str">
        <f t="shared" si="4"/>
        <v>pics\\Tikva</v>
      </c>
      <c r="AL47" t="str">
        <f t="shared" si="5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2"/>
        <v>pics\\Tikva_7.jpg</v>
      </c>
      <c r="AT47">
        <f t="shared" ca="1" si="7"/>
        <v>0.30873034173643099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_Съедобный_ли_БАНАН?</v>
      </c>
      <c r="BD47" cm="1">
        <f t="array" aca="1" ref="BD47" ca="1">INDEX($L$42:$L$49,(RANK(AT7,$AT$2:$AT$9)))</f>
        <v>2001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VLOOKUP(B48,audio_list_stym!$A$3:$BP$18,40,FALSE)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VLOOKUP(B48,audio_list_stym!$A$3:$AJ$18,8,FALSE)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2046</v>
      </c>
      <c r="AD48" t="str">
        <f t="shared" ca="1" si="10"/>
        <v>pics\\Peper_6.jpg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pics\\Peper_6.jpg</v>
      </c>
      <c r="AH48" t="str">
        <f t="shared" si="3"/>
        <v>sound\\Tropic</v>
      </c>
      <c r="AI48" t="s">
        <v>734</v>
      </c>
      <c r="AJ48" t="str">
        <f t="shared" si="4"/>
        <v>pics\\Tikva</v>
      </c>
      <c r="AL48" t="str">
        <f t="shared" si="5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2"/>
        <v>pics\\Peper_6.jpg</v>
      </c>
      <c r="AT48">
        <f t="shared" ca="1" si="7"/>
        <v>0.25807954343694495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_Сиреневый_ли_БАНАН?</v>
      </c>
      <c r="BD48" cm="1">
        <f t="array" aca="1" ref="BD48" ca="1">INDEX($L$42:$L$49,(RANK(AT8,$AT$2:$AT$9)))</f>
        <v>2002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VLOOKUP(B49,audio_list_stym!$A$3:$BP$18,40,FALSE)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VLOOKUP(B49,audio_list_stym!$A$3:$AJ$18,8,FALSE)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2162</v>
      </c>
      <c r="AD49" t="str">
        <f t="shared" ca="1" si="10"/>
        <v>pics\\Tikva_2.jpg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pics\\Tikva_2.jpg</v>
      </c>
      <c r="AH49" t="str">
        <f t="shared" si="3"/>
        <v>sound\\Tropic</v>
      </c>
      <c r="AI49" t="s">
        <v>735</v>
      </c>
      <c r="AJ49" t="str">
        <f t="shared" si="4"/>
        <v>pics\\Tikva</v>
      </c>
      <c r="AL49" t="str">
        <f>IF(OR(AJ49="pics\\Redis",AJ49="pics\\Goroh",AJ49="pics\\Tikva",AJ49="pics\\Peper",AJ49="pics\\Tomat"),AI49, )</f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2"/>
        <v>pics\\Tikva_2.jpg</v>
      </c>
      <c r="AT49">
        <f t="shared" ca="1" si="7"/>
        <v>0.90204000564667741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_Репчатый_ли_БАНАН?</v>
      </c>
      <c r="BD49" cm="1">
        <f t="array" aca="1" ref="BD49" ca="1">INDEX($L$42:$L$49,(RANK(AT9,$AT$2:$AT$9)))</f>
        <v>2005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VLOOKUP(B50,audio_list_stym!$A$3:$BP$18,40,FALSE)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VLOOKUP(B50,audio_list_stym!$A$3:$AJ$18,8,FALSE)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2190</v>
      </c>
      <c r="AD50" t="str">
        <f t="shared" ca="1" si="10"/>
        <v>pics\\dis27.jpg</v>
      </c>
      <c r="AE50" s="22" t="str">
        <f t="array" aca="1" ref="AE50" ca="1">IF(G50="экспл",INDEX(total_visual_stym!$C$146:$C$209,(RANK(total_visual_stym!E194,total_visual_stym!$E$146:$E$209))),0)</f>
        <v>pics\\dis27.jpg</v>
      </c>
      <c r="AF50" s="22" t="str">
        <f t="shared" si="21"/>
        <v/>
      </c>
      <c r="AG50" t="str">
        <f t="shared" ref="AG50:AG57" si="23">IF(OR(E50=11,E50=13),M50,"")</f>
        <v>pics\\Finik_1.jpg</v>
      </c>
      <c r="AH50">
        <f t="shared" si="3"/>
        <v>0</v>
      </c>
      <c r="AT50">
        <f t="shared" ca="1" si="7"/>
        <v>0.17040237517929924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2014</v>
      </c>
      <c r="BE50" cm="1">
        <f t="array" aca="1" ref="BE50" ca="1">INDEX(BD2:BD17,(RANK(AT7,$AT$2:$AT$17)))</f>
        <v>2062</v>
      </c>
      <c r="BF50" cm="1">
        <f t="array" aca="1" ref="BF50" ca="1">INDEX(BD18:BD49,(RANK(AT7,$AT$2:$AT$17)))</f>
        <v>2030</v>
      </c>
      <c r="BG50" cm="1">
        <f t="array" aca="1" ref="BG50" ca="1">INDEX(BD58:BD65,(RANK(AT7,$AT$2:$AT$9)))</f>
        <v>2022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VLOOKUP(B51,audio_list_stym!$A$3:$BP$18,40,FALSE)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VLOOKUP(B51,audio_list_stym!$A$3:$AJ$18,8,FALSE)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2184</v>
      </c>
      <c r="AD51" t="str">
        <f t="shared" ca="1" si="10"/>
        <v>pics\\dis19.jpg</v>
      </c>
      <c r="AE51" s="22" t="str">
        <f t="array" aca="1" ref="AE51" ca="1">IF(G51="экспл",INDEX(total_visual_stym!$C$146:$C$209,(RANK(total_visual_stym!E195,total_visual_stym!$E$146:$E$209))),0)</f>
        <v>pics\\dis19.jpg</v>
      </c>
      <c r="AF51" s="22" t="str">
        <f t="shared" si="21"/>
        <v/>
      </c>
      <c r="AG51" t="str">
        <f t="shared" si="23"/>
        <v>pics\\Finik_2.jpg</v>
      </c>
      <c r="AH51">
        <f t="shared" si="3"/>
        <v>0</v>
      </c>
      <c r="AT51">
        <f t="shared" ca="1" si="7"/>
        <v>0.87326801986640323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Посмотрите,_вот_ФИНИК._Сахаристый_ли_он?</v>
      </c>
      <c r="BD51" cm="1">
        <f t="array" aca="1" ref="BD51" ca="1">INDEX($L$50:$L$57,(RANK(AT3,$AT$2:$AT$9)))</f>
        <v>2015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VLOOKUP(B52,audio_list_stym!$A$3:$BP$18,40,FALSE)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VLOOKUP(B52,audio_list_stym!$A$3:$AJ$18,8,FALSE)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2206</v>
      </c>
      <c r="AD52" t="str">
        <f t="shared" ca="1" si="10"/>
        <v>pics\\dis50.jpg</v>
      </c>
      <c r="AE52" s="22" t="str">
        <f t="array" aca="1" ref="AE52" ca="1">IF(G52="экспл",INDEX(total_visual_stym!$C$146:$C$209,(RANK(total_visual_stym!E196,total_visual_stym!$E$146:$E$209))),0)</f>
        <v>pics\\dis50.jpg</v>
      </c>
      <c r="AF52" s="22" t="str">
        <f t="shared" si="21"/>
        <v/>
      </c>
      <c r="AG52" t="str">
        <f t="shared" si="23"/>
        <v>pics\\Finik_3.jpg</v>
      </c>
      <c r="AH52">
        <f t="shared" si="3"/>
        <v>0</v>
      </c>
      <c r="AT52">
        <f t="shared" ca="1" si="7"/>
        <v>0.61596890780532187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Вот_ФИНИК._Он_скользкий?</v>
      </c>
      <c r="BD52" cm="1">
        <f t="array" aca="1" ref="BD52" ca="1">INDEX($L$50:$L$57,(RANK(AT4,$AT$2:$AT$9)))</f>
        <v>2012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VLOOKUP(B53,audio_list_stym!$A$3:$BP$18,40,FALSE)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VLOOKUP(B53,audio_list_stym!$A$3:$AJ$18,8,FALSE)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2229</v>
      </c>
      <c r="AD53" t="str">
        <f t="shared" ca="1" si="10"/>
        <v>pics\\dis10.jpg</v>
      </c>
      <c r="AE53" s="22" t="str">
        <f t="array" aca="1" ref="AE53" ca="1">IF(G53="экспл",INDEX(total_visual_stym!$C$146:$C$209,(RANK(total_visual_stym!E197,total_visual_stym!$E$146:$E$209))),0)</f>
        <v>pics\\dis10.jpg</v>
      </c>
      <c r="AF53" s="22" t="str">
        <f t="shared" si="21"/>
        <v/>
      </c>
      <c r="AG53" t="str">
        <f t="shared" si="23"/>
        <v>pics\\Finik_4.jpg</v>
      </c>
      <c r="AH53">
        <f t="shared" si="3"/>
        <v>0</v>
      </c>
      <c r="AT53">
        <f t="shared" ca="1" si="7"/>
        <v>0.73545571657226627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Это_ФИНИК._Ломкий_ли_он?</v>
      </c>
      <c r="BD53" cm="1">
        <f t="array" aca="1" ref="BD53" ca="1">INDEX($L$50:$L$57,(RANK(AT5,$AT$2:$AT$9)))</f>
        <v>2016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VLOOKUP(B54,audio_list_stym!$A$3:$BP$18,40,FALSE)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VLOOKUP(B54,audio_list_stym!$A$3:$AJ$18,8,FALSE)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2215</v>
      </c>
      <c r="AD54" t="str">
        <f t="shared" ca="1" si="10"/>
        <v>pics\\dis62.jpg</v>
      </c>
      <c r="AE54" s="22" t="str">
        <f t="array" aca="1" ref="AE54" ca="1">IF(G54="экспл",INDEX(total_visual_stym!$C$146:$C$209,(RANK(total_visual_stym!E198,total_visual_stym!$E$146:$E$209))),0)</f>
        <v>pics\\dis62.jpg</v>
      </c>
      <c r="AF54" s="22" t="str">
        <f t="shared" si="21"/>
        <v/>
      </c>
      <c r="AG54" t="str">
        <f t="shared" si="23"/>
        <v>pics\\Finik_5.jpg</v>
      </c>
      <c r="AH54">
        <f t="shared" si="3"/>
        <v>0</v>
      </c>
      <c r="AI54" s="11"/>
      <c r="AT54">
        <f t="shared" ca="1" si="7"/>
        <v>0.66582186406486765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На_картинке_ФИНИК._Мохнатый_ли_он?</v>
      </c>
      <c r="BD54" cm="1">
        <f t="array" aca="1" ref="BD54" ca="1">INDEX($L$50:$L$57,(RANK(AT6,$AT$2:$AT$9)))</f>
        <v>2011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VLOOKUP(B55,audio_list_stym!$A$3:$BP$18,40,FALSE)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VLOOKUP(B55,audio_list_stym!$A$3:$AJ$18,8,FALSE)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2227</v>
      </c>
      <c r="AD55" t="str">
        <f t="shared" ca="1" si="10"/>
        <v>pics\\dis39.jpg</v>
      </c>
      <c r="AE55" s="22" t="str">
        <f t="array" aca="1" ref="AE55" ca="1">IF(G55="экспл",INDEX(total_visual_stym!$C$146:$C$209,(RANK(total_visual_stym!E199,total_visual_stym!$E$146:$E$209))),0)</f>
        <v>pics\\dis39.jpg</v>
      </c>
      <c r="AF55" s="22" t="str">
        <f t="shared" si="21"/>
        <v/>
      </c>
      <c r="AG55" t="str">
        <f t="shared" si="23"/>
        <v>pics\\Finik_6.jpg</v>
      </c>
      <c r="AH55">
        <f t="shared" si="3"/>
        <v>0</v>
      </c>
      <c r="AT55">
        <f t="shared" ca="1" si="7"/>
        <v>0.33781997658364638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На_мониторе_ФИНИК._Он_сморщенный?</v>
      </c>
      <c r="BD55" cm="1">
        <f t="array" aca="1" ref="BD55" ca="1">INDEX($L$50:$L$57,(RANK(AT7,$AT$2:$AT$9)))</f>
        <v>2009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VLOOKUP(B56,audio_list_stym!$A$3:$BP$18,40,FALSE)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VLOOKUP(B56,audio_list_stym!$A$3:$AJ$18,8,FALSE)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2209</v>
      </c>
      <c r="AD56" t="str">
        <f t="shared" ca="1" si="10"/>
        <v>pics\\dis51.jpg</v>
      </c>
      <c r="AE56" s="22" t="str">
        <f t="array" aca="1" ref="AE56" ca="1">IF(G56="экспл",INDEX(total_visual_stym!$C$146:$C$209,(RANK(total_visual_stym!E200,total_visual_stym!$E$146:$E$209))),0)</f>
        <v>pics\\dis51.jpg</v>
      </c>
      <c r="AF56" s="22" t="str">
        <f>IF(ISTEXT(AR56),AR56,IF(ISTEXT(AS56),AS56,""))</f>
        <v/>
      </c>
      <c r="AG56" t="str">
        <f t="shared" si="23"/>
        <v>pics\\Finik_7.jpg</v>
      </c>
      <c r="AH56">
        <f t="shared" si="3"/>
        <v>0</v>
      </c>
      <c r="AT56">
        <f t="shared" ca="1" si="7"/>
        <v>0.42489061513854243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Перед_Вами_ФИНИК._Он_с_косточкой?</v>
      </c>
      <c r="BD56" cm="1">
        <f t="array" aca="1" ref="BD56" ca="1">INDEX($L$50:$L$57,(RANK(AT8,$AT$2:$AT$9)))</f>
        <v>2010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VLOOKUP(B57,audio_list_stym!$A$3:$BP$18,40,FALSE)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VLOOKUP(B57,audio_list_stym!$A$3:$AJ$18,8,FALSE)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2186</v>
      </c>
      <c r="AD57" t="str">
        <f t="shared" ca="1" si="10"/>
        <v>pics\\dis25.jpg</v>
      </c>
      <c r="AE57" s="22" t="str">
        <f t="array" aca="1" ref="AE57" ca="1">IF(G57="экспл",INDEX(total_visual_stym!$C$146:$C$209,(RANK(total_visual_stym!E201,total_visual_stym!$E$146:$E$209))),0)</f>
        <v>pics\\dis25.jpg</v>
      </c>
      <c r="AF57" s="22" t="str">
        <f>IF(ISTEXT(AR57),AR57,IF(ISTEXT(AS57),AS57,""))</f>
        <v/>
      </c>
      <c r="AG57" t="str">
        <f t="shared" si="23"/>
        <v>pics\\Finik_8.jpg</v>
      </c>
      <c r="AH57">
        <f t="shared" si="3"/>
        <v>0</v>
      </c>
      <c r="AI57" s="11"/>
      <c r="AT57">
        <f t="shared" ca="1" si="7"/>
        <v>0.85101174173410177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Вы_видите_ФИНИК._Он_треугольный?</v>
      </c>
      <c r="BD57" cm="1">
        <f t="array" aca="1" ref="BD57" ca="1">INDEX($L$50:$L$57,(RANK(AT9,$AT$2:$AT$9)))</f>
        <v>2013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VLOOKUP(B58,audio_list_stym!$A$3:$BP$18,40,FALSE)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VLOOKUP(B58,audio_list_stym!$A$3:$AJ$18,8,FALSE)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2153</v>
      </c>
      <c r="AD58" t="str">
        <f t="shared" ca="1" si="10"/>
        <v>pics\\Injir_1.jpg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pics\\Injir_1.jpg</v>
      </c>
      <c r="AH58" t="str">
        <f t="shared" si="3"/>
        <v>sound\\Ogorod</v>
      </c>
      <c r="AI58" s="11"/>
      <c r="AR58" t="str">
        <f t="shared" ref="AR58:AR73" ca="1" si="25">IF(AH58="sound\\Ogorod",AP10,"")</f>
        <v>pics\\Injir_1.jpg</v>
      </c>
      <c r="AT58">
        <f t="shared" ca="1" si="7"/>
        <v>0.19312025744729078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_Рыхлый_ли_XXXXX?</v>
      </c>
      <c r="BC58">
        <f>A58</f>
        <v>1208</v>
      </c>
      <c r="BD58" cm="1">
        <f t="array" aca="1" ref="BD58" ca="1">INDEX($L$58:$L$65,(RANK(AT2,$AT$2:$AT$9)))</f>
        <v>2022</v>
      </c>
      <c r="BE58" cm="1">
        <f t="array" aca="1" ref="BE58" ca="1">INDEX(BD2:BD17,(RANK(AT8,$AT$2:$AT$17)))</f>
        <v>2063</v>
      </c>
      <c r="BF58" cm="1">
        <f t="array" aca="1" ref="BF58" ca="1">INDEX(BD18:BD33,(RANK(AT8,$AT$2:$AT$17)))</f>
        <v>2031</v>
      </c>
      <c r="BG58" cm="1">
        <f t="array" aca="1" ref="BG58" ca="1">INDEX(BD42:BD57,(RANK(AT8,$AT$2:$AT$9)))</f>
        <v>2007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VLOOKUP(B59,audio_list_stym!$A$3:$BP$18,40,FALSE)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VLOOKUP(B59,audio_list_stym!$A$3:$AJ$18,8,FALSE)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2156</v>
      </c>
      <c r="AD59" t="str">
        <f t="shared" ca="1" si="10"/>
        <v>pics\\Injir_4.jpg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pics\\Injir_4.jpg</v>
      </c>
      <c r="AH59" t="str">
        <f t="shared" si="3"/>
        <v>sound\\Ogorod</v>
      </c>
      <c r="AR59" t="str">
        <f t="shared" ca="1" si="25"/>
        <v>pics\\Injir_4.jpg</v>
      </c>
      <c r="AT59">
        <f t="shared" ca="1" si="7"/>
        <v>0.85466860915544085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_В_стручке_ли_XXXXX?</v>
      </c>
      <c r="BD59" cm="1">
        <f t="array" aca="1" ref="BD59" ca="1">INDEX($L$58:$L$65,(RANK(AT3,$AT$2:$AT$9)))</f>
        <v>2023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VLOOKUP(B60,audio_list_stym!$A$3:$BP$18,40,FALSE)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VLOOKUP(B60,audio_list_stym!$A$3:$AJ$18,8,FALSE)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2031</v>
      </c>
      <c r="AD60" t="str">
        <f t="shared" ca="1" si="10"/>
        <v>pics\\Kokos_7.jpg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pics\\Kokos_7.jpg</v>
      </c>
      <c r="AH60" t="str">
        <f t="shared" si="3"/>
        <v>sound\\Ogorod</v>
      </c>
      <c r="AR60" t="str">
        <f t="shared" ca="1" si="25"/>
        <v>pics\\Kokos_7.jpg</v>
      </c>
      <c r="AT60">
        <f t="shared" ca="1" si="7"/>
        <v>0.69727101713005479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_Ядовитый_ли_XXXXX?</v>
      </c>
      <c r="BD60" cm="1">
        <f t="array" aca="1" ref="BD60" ca="1">INDEX($L$58:$L$65,(RANK(AT4,$AT$2:$AT$9)))</f>
        <v>2020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VLOOKUP(B61,audio_list_stym!$A$3:$BP$18,40,FALSE)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VLOOKUP(B61,audio_list_stym!$A$3:$AJ$18,8,FALSE)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2157</v>
      </c>
      <c r="AD61" t="str">
        <f t="shared" ca="1" si="10"/>
        <v>pics\\Injir_5.jpg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pics\\Injir_5.jpg</v>
      </c>
      <c r="AH61" t="str">
        <f t="shared" si="3"/>
        <v>sound\\Ogorod</v>
      </c>
      <c r="AR61" t="str">
        <f t="shared" ca="1" si="25"/>
        <v>pics\\Injir_5.jpg</v>
      </c>
      <c r="AT61">
        <f t="shared" ca="1" si="7"/>
        <v>0.76161470278145182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_Полосатый_ли_XXXXX?</v>
      </c>
      <c r="BD61" cm="1">
        <f t="array" aca="1" ref="BD61" ca="1">INDEX($L$58:$L$65,(RANK(AT5,$AT$2:$AT$9)))</f>
        <v>2024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VLOOKUP(B62,audio_list_stym!$A$3:$BP$18,40,FALSE)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VLOOKUP(B62,audio_list_stym!$A$3:$AJ$18,8,FALSE)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2010</v>
      </c>
      <c r="AD62" t="str">
        <f t="shared" ca="1" si="10"/>
        <v>pics\\Finik_2.jpg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pics\\Finik_2.jpg</v>
      </c>
      <c r="AH62" t="str">
        <f t="shared" si="3"/>
        <v>sound\\Ogorod</v>
      </c>
      <c r="AR62" t="str">
        <f t="shared" ca="1" si="25"/>
        <v>pics\\Finik_2.jpg</v>
      </c>
      <c r="AT62">
        <f t="shared" ca="1" si="7"/>
        <v>0.65389750257421964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_Плоский_ли_XXXXX?</v>
      </c>
      <c r="BD62" cm="1">
        <f t="array" aca="1" ref="BD62" ca="1">INDEX($L$58:$L$65,(RANK(AT6,$AT$2:$AT$9)))</f>
        <v>2019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VLOOKUP(B63,audio_list_stym!$A$3:$BP$18,40,FALSE)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VLOOKUP(B63,audio_list_stym!$A$3:$AJ$18,8,FALSE)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2028</v>
      </c>
      <c r="AD63" t="str">
        <f t="shared" ca="1" si="10"/>
        <v>pics\\Kokos_4.jpg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pics\\Kokos_4.jpg</v>
      </c>
      <c r="AH63" t="str">
        <f t="shared" si="3"/>
        <v>sound\\Ogorod</v>
      </c>
      <c r="AR63" t="str">
        <f t="shared" ca="1" si="25"/>
        <v>pics\\Kokos_4.jpg</v>
      </c>
      <c r="AT63">
        <f t="shared" ca="1" si="7"/>
        <v>0.60737353084842005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_Толченый_ли_XXXXX?</v>
      </c>
      <c r="BD63" cm="1">
        <f t="array" aca="1" ref="BD63" ca="1">INDEX($L$58:$L$65,(RANK(AT7,$AT$2:$AT$9)))</f>
        <v>2017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VLOOKUP(B64,audio_list_stym!$A$3:$BP$18,40,FALSE)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VLOOKUP(B64,audio_list_stym!$A$3:$AJ$18,8,FALSE)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2158</v>
      </c>
      <c r="AD64" t="str">
        <f t="shared" ca="1" si="10"/>
        <v>pics\\Injir_6.jpg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pics\\Injir_6.jpg</v>
      </c>
      <c r="AH64" t="str">
        <f t="shared" si="3"/>
        <v>sound\\Ogorod</v>
      </c>
      <c r="AI64" s="11"/>
      <c r="AR64" t="str">
        <f t="shared" ca="1" si="25"/>
        <v>pics\\Injir_6.jpg</v>
      </c>
      <c r="AT64">
        <f t="shared" ca="1" si="7"/>
        <v>0.85971360002734099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_Зеленый_ли_XXXXX?</v>
      </c>
      <c r="BD64" cm="1">
        <f t="array" aca="1" ref="BD64" ca="1">INDEX($L$58:$L$65,(RANK(AT8,$AT$2:$AT$9)))</f>
        <v>2018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VLOOKUP(B65,audio_list_stym!$A$3:$BP$18,40,FALSE)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VLOOKUP(B65,audio_list_stym!$A$3:$AJ$18,8,FALSE)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2030</v>
      </c>
      <c r="AD65" t="str">
        <f t="shared" ca="1" si="10"/>
        <v>pics\\Kokos_6.jpg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pics\\Kokos_6.jpg</v>
      </c>
      <c r="AH65" t="str">
        <f t="shared" si="3"/>
        <v>sound\\Ogorod</v>
      </c>
      <c r="AR65" t="str">
        <f t="shared" ca="1" si="25"/>
        <v>pics\\Kokos_6.jpg</v>
      </c>
      <c r="AT65">
        <f t="shared" ca="1" si="7"/>
        <v>5.6649667217407162E-2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_Легкий_ли_XXXXX?</v>
      </c>
      <c r="BD65" cm="1">
        <f t="array" aca="1" ref="BD65" ca="1">INDEX($L$58:$L$65,(RANK(AT9,$AT$2:$AT$9)))</f>
        <v>2021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VLOOKUP(B66,audio_list_stym!$A$3:$BP$18,40,FALSE)</f>
        <v>17</v>
      </c>
      <c r="F66" t="str">
        <f>VLOOKUP(E66,metki!$A$2:$B$9,2,FALSE)</f>
        <v>экспл_новые_без_названия</v>
      </c>
      <c r="G66" t="str">
        <f t="shared" ref="G66:G129" si="26">LEFT(F66,5)</f>
        <v>экспл</v>
      </c>
      <c r="H66" t="str">
        <f>VLOOKUP(B66,audio_list_stym!$A$3:$AJ$18,8,FALSE)</f>
        <v>Ake</v>
      </c>
      <c r="I66" t="s">
        <v>688</v>
      </c>
      <c r="J66" t="str">
        <f t="shared" ref="J66:J129" si="27">H66&amp;I66</f>
        <v>Ake_1</v>
      </c>
      <c r="L66">
        <f>VLOOKUP(J66,total_visual_stym!$A$2:$D$129,2,FALSE)</f>
        <v>2073</v>
      </c>
      <c r="M66" t="str">
        <f>VLOOKUP(J66,total_visual_stym!$A$2:$D$129,3,FALSE)</f>
        <v>pics\\Ake_1.jpg</v>
      </c>
      <c r="N66">
        <f>VLOOKUP(J66,total_visual_stym!$A$1:$D$129,4,FALSE)</f>
        <v>209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105</v>
      </c>
      <c r="Z66" t="str">
        <f>IF(G66="экспл",VLOOKUP(J66,quest_экспл!$A$1:$N$129,12,FALSE),IF(G66="импл_",0,0))</f>
        <v>sound\\On_imeet_myakot.wav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2214</v>
      </c>
      <c r="AD66" t="str">
        <f t="shared" ca="1" si="10"/>
        <v>pics\\dis63.jpg</v>
      </c>
      <c r="AE66" s="22" t="str">
        <f t="array" aca="1" ref="AE66" ca="1">IF(G66="экспл",INDEX(total_visual_stym!$C$146:$C$209,(RANK(total_visual_stym!E146,total_visual_stym!$E$146:$E$209))),0)</f>
        <v>pics\\dis63.jpg</v>
      </c>
      <c r="AF66" s="22" t="str">
        <f>AS66</f>
        <v/>
      </c>
      <c r="AI66" t="s">
        <v>67</v>
      </c>
      <c r="AO66">
        <f ca="1">RAND()</f>
        <v>0.84709532634714291</v>
      </c>
      <c r="AP66" t="str">
        <f ca="1">INDEX($AI$66:$AI$129,(RANK(AO66,$AO$66:$AO$129)))</f>
        <v>pics\\Finik_4.jpg</v>
      </c>
      <c r="AR66" t="str">
        <f t="shared" si="25"/>
        <v/>
      </c>
      <c r="AS66" t="str">
        <f>IF(G66="импл_",AP66,"")</f>
        <v/>
      </c>
      <c r="AT66">
        <f t="shared" ref="AT66:AT129" ca="1" si="28">RAND()</f>
        <v>5.8580357874968403E-2</v>
      </c>
      <c r="AU66" t="s">
        <v>697</v>
      </c>
      <c r="AV66" t="str">
        <f t="shared" ref="AV66:AV129" ca="1" si="29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_Он_имеет_мякоть?</v>
      </c>
      <c r="BA66" t="e">
        <f>VLOOKUP(Q66,audio_list_stym!$B$2:$BQ$299,68,FALSE)</f>
        <v>#N/A</v>
      </c>
      <c r="BB66" t="str">
        <f t="shared" ref="BB66:BB129" si="30">IF(G66="экспл",AY66&amp;AX66&amp;"."&amp;AZ66,IF(G66="импл_",BA66&amp;AX66&amp;"?"))</f>
        <v>На_экране_XXXXX._Он_имеет_мякоть?</v>
      </c>
      <c r="BC66">
        <f>A66</f>
        <v>1209</v>
      </c>
      <c r="BD66" cm="1">
        <f t="array" aca="1" ref="BD66" ca="1">INDEX(L66:L73,(RANK(AT2,$AT$2:$AT$9)))</f>
        <v>2078</v>
      </c>
      <c r="BE66" cm="1">
        <f t="array" aca="1" ref="BE66" ca="1">INDEX(BD74:BD89,(RANK(AT2,$AT$2:$AT$7)))</f>
        <v>2088</v>
      </c>
      <c r="BF66" cm="1">
        <f t="array" aca="1" ref="BF66" ca="1">INDEX(BD90:BD113,(RANK(AT2,$AT$2:$AT$17)))</f>
        <v>2135</v>
      </c>
      <c r="BG66" cm="1">
        <f t="array" aca="1" ref="BG66" ca="1">INDEX(BD114:BD129,(RANK(AT2,$AT$2:$AT$17)))</f>
        <v>2071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VLOOKUP(B67,audio_list_stym!$A$3:$BP$18,40,FALSE)</f>
        <v>17</v>
      </c>
      <c r="F67" t="str">
        <f>VLOOKUP(E67,metki!$A$2:$B$9,2,FALSE)</f>
        <v>экспл_новые_без_названия</v>
      </c>
      <c r="G67" t="str">
        <f t="shared" si="26"/>
        <v>экспл</v>
      </c>
      <c r="H67" t="str">
        <f>VLOOKUP(B67,audio_list_stym!$A$3:$AJ$18,8,FALSE)</f>
        <v>Ake</v>
      </c>
      <c r="I67" t="s">
        <v>689</v>
      </c>
      <c r="J67" t="str">
        <f t="shared" si="27"/>
        <v>Ake_2</v>
      </c>
      <c r="L67">
        <f>VLOOKUP(J67,total_visual_stym!$A$2:$D$129,2,FALSE)</f>
        <v>2074</v>
      </c>
      <c r="M67" t="str">
        <f>VLOOKUP(J67,total_visual_stym!$A$2:$D$129,3,FALSE)</f>
        <v>pics\\Ake_2.jpg</v>
      </c>
      <c r="N67">
        <f>VLOOKUP(J67,total_visual_stym!$A$1:$D$129,4,FALSE)</f>
        <v>209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106</v>
      </c>
      <c r="Z67" t="str">
        <f>IF(G67="экспл",VLOOKUP(J67,quest_экспл!$A$1:$N$129,12,FALSE),IF(G67="импл_",0,0))</f>
        <v>sound\\Prodolgovatiy_li_on.wav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2221</v>
      </c>
      <c r="AD67" t="str">
        <f t="shared" ref="AD67:AD129" ca="1" si="31">IF(ISTEXT(AE67),AE67,IF(ISTEXT(AF67),AF67,""))</f>
        <v>pics\\dis28.jpg</v>
      </c>
      <c r="AE67" s="22" t="str">
        <f t="array" aca="1" ref="AE67" ca="1">IF(G67="экспл",INDEX(total_visual_stym!$C$146:$C$209,(RANK(total_visual_stym!E147,total_visual_stym!$E$146:$E$209))),0)</f>
        <v>pics\\dis28.jpg</v>
      </c>
      <c r="AF67" s="22" t="str">
        <f t="shared" ref="AF67:AF129" si="32">AS67</f>
        <v/>
      </c>
      <c r="AI67" t="s">
        <v>68</v>
      </c>
      <c r="AO67">
        <f t="shared" ref="AO67:AO129" ca="1" si="33">RAND()</f>
        <v>0.20019654289660538</v>
      </c>
      <c r="AP67" t="str">
        <f t="shared" ref="AP67:AP129" ca="1" si="34">INDEX($AI$66:$AI$129,(RANK(AO67,$AO$66:$AO$129)))</f>
        <v>pics\\Redis_4.jpg</v>
      </c>
      <c r="AR67" t="str">
        <f t="shared" si="25"/>
        <v/>
      </c>
      <c r="AS67" t="str">
        <f t="shared" ref="AS67:AS129" si="35">IF(G67="импл_",AP67,"")</f>
        <v/>
      </c>
      <c r="AT67">
        <f t="shared" ca="1" si="28"/>
        <v>1.521456716851155E-2</v>
      </c>
      <c r="AU67" t="s">
        <v>697</v>
      </c>
      <c r="AV67" t="str">
        <f t="shared" ca="1" si="29"/>
        <v>sound\\Redkiy_plod.wav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_Продолговатый_ли_он?</v>
      </c>
      <c r="BA67" t="e">
        <f>VLOOKUP(Q67,audio_list_stym!$B$2:$BQ$299,68,FALSE)</f>
        <v>#N/A</v>
      </c>
      <c r="BB67" t="str">
        <f t="shared" si="30"/>
        <v>Посмотрите,_вот_XXXXX._Продолговатый_ли_он?</v>
      </c>
      <c r="BD67" cm="1">
        <f t="array" aca="1" ref="BD67" ca="1">INDEX(L67:L74,(RANK(AT3,$AT$2:$AT$9)))</f>
        <v>2080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VLOOKUP(B68,audio_list_stym!$A$3:$BP$18,40,FALSE)</f>
        <v>17</v>
      </c>
      <c r="F68" t="str">
        <f>VLOOKUP(E68,metki!$A$2:$B$9,2,FALSE)</f>
        <v>экспл_новые_без_названия</v>
      </c>
      <c r="G68" t="str">
        <f t="shared" si="26"/>
        <v>экспл</v>
      </c>
      <c r="H68" t="str">
        <f>VLOOKUP(B68,audio_list_stym!$A$3:$AJ$18,8,FALSE)</f>
        <v>Ake</v>
      </c>
      <c r="I68" t="s">
        <v>690</v>
      </c>
      <c r="J68" t="str">
        <f t="shared" si="27"/>
        <v>Ake_3</v>
      </c>
      <c r="L68">
        <f>VLOOKUP(J68,total_visual_stym!$A$2:$D$129,2,FALSE)</f>
        <v>2075</v>
      </c>
      <c r="M68" t="str">
        <f>VLOOKUP(J68,total_visual_stym!$A$2:$D$129,3,FALSE)</f>
        <v>pics\\Ake_3.jpg</v>
      </c>
      <c r="N68">
        <f>VLOOKUP(J68,total_visual_stym!$A$1:$D$129,4,FALSE)</f>
        <v>209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107</v>
      </c>
      <c r="Z68" t="str">
        <f>IF(G68="экспл",VLOOKUP(J68,quest_экспл!$A$1:$N$129,12,FALSE),IF(G68="импл_",0,0))</f>
        <v>sound\\Pyatnistiy_li_on.wav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2177</v>
      </c>
      <c r="AD68" t="str">
        <f t="shared" ca="1" si="31"/>
        <v>pics\\dis35.jpg</v>
      </c>
      <c r="AE68" s="22" t="str">
        <f t="array" aca="1" ref="AE68" ca="1">IF(G68="экспл",INDEX(total_visual_stym!$C$146:$C$209,(RANK(total_visual_stym!E148,total_visual_stym!$E$146:$E$209))),0)</f>
        <v>pics\\dis35.jpg</v>
      </c>
      <c r="AF68" s="22" t="str">
        <f t="shared" si="32"/>
        <v/>
      </c>
      <c r="AI68" t="s">
        <v>69</v>
      </c>
      <c r="AO68">
        <f t="shared" ca="1" si="33"/>
        <v>1.0293777707682916E-2</v>
      </c>
      <c r="AP68" t="str">
        <f t="shared" ca="1" si="34"/>
        <v>pics\\Tomat_8.jpg</v>
      </c>
      <c r="AR68" t="str">
        <f t="shared" si="25"/>
        <v/>
      </c>
      <c r="AS68" t="str">
        <f t="shared" si="35"/>
        <v/>
      </c>
      <c r="AT68">
        <f t="shared" ca="1" si="28"/>
        <v>0.74273016519364976</v>
      </c>
      <c r="AU68" t="s">
        <v>697</v>
      </c>
      <c r="AV68" t="str">
        <f t="shared" ca="1" si="29"/>
        <v>sound\\Noviy_plod.wav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_Пятнистый_ли_он?</v>
      </c>
      <c r="BA68" t="e">
        <f>VLOOKUP(Q68,audio_list_stym!$B$2:$BQ$299,68,FALSE)</f>
        <v>#N/A</v>
      </c>
      <c r="BB68" t="str">
        <f t="shared" si="30"/>
        <v>Вот_XXXXX._Пятнистый_ли_он?</v>
      </c>
      <c r="BD68" cm="1">
        <f t="array" aca="1" ref="BD68" ca="1">INDEX(L68:L75,(RANK(AT4,$AT$2:$AT$9)))</f>
        <v>2078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VLOOKUP(B69,audio_list_stym!$A$3:$BP$18,40,FALSE)</f>
        <v>17</v>
      </c>
      <c r="F69" t="str">
        <f>VLOOKUP(E69,metki!$A$2:$B$9,2,FALSE)</f>
        <v>экспл_новые_без_названия</v>
      </c>
      <c r="G69" t="str">
        <f t="shared" si="26"/>
        <v>экспл</v>
      </c>
      <c r="H69" t="str">
        <f>VLOOKUP(B69,audio_list_stym!$A$3:$AJ$18,8,FALSE)</f>
        <v>Ake</v>
      </c>
      <c r="I69" t="s">
        <v>691</v>
      </c>
      <c r="J69" t="str">
        <f t="shared" si="27"/>
        <v>Ake_4</v>
      </c>
      <c r="L69">
        <f>VLOOKUP(J69,total_visual_stym!$A$2:$D$129,2,FALSE)</f>
        <v>2076</v>
      </c>
      <c r="M69" t="str">
        <f>VLOOKUP(J69,total_visual_stym!$A$2:$D$129,3,FALSE)</f>
        <v>pics\\Ake_4.jpg</v>
      </c>
      <c r="N69">
        <f>VLOOKUP(J69,total_visual_stym!$A$1:$D$129,4,FALSE)</f>
        <v>209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108</v>
      </c>
      <c r="Z69" t="str">
        <f>IF(G69="экспл",VLOOKUP(J69,quest_экспл!$A$1:$N$129,12,FALSE),IF(G69="импл_",0,0))</f>
        <v>sound\\On_s_kozhuroy.wav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2208</v>
      </c>
      <c r="AD69" t="str">
        <f t="shared" ca="1" si="31"/>
        <v>pics\\dis45.jpg</v>
      </c>
      <c r="AE69" s="22" t="str">
        <f t="array" aca="1" ref="AE69" ca="1">IF(G69="экспл",INDEX(total_visual_stym!$C$146:$C$209,(RANK(total_visual_stym!E149,total_visual_stym!$E$146:$E$209))),0)</f>
        <v>pics\\dis45.jpg</v>
      </c>
      <c r="AF69" s="22" t="str">
        <f t="shared" si="32"/>
        <v/>
      </c>
      <c r="AI69" t="s">
        <v>70</v>
      </c>
      <c r="AO69">
        <f t="shared" ca="1" si="33"/>
        <v>0.1333941426403058</v>
      </c>
      <c r="AP69" t="str">
        <f t="shared" ca="1" si="34"/>
        <v>pics\\Redis_7.jpg</v>
      </c>
      <c r="AR69" t="str">
        <f t="shared" si="25"/>
        <v/>
      </c>
      <c r="AS69" t="str">
        <f t="shared" si="35"/>
        <v/>
      </c>
      <c r="AT69">
        <f t="shared" ca="1" si="28"/>
        <v>0.52580472736261907</v>
      </c>
      <c r="AU69" t="s">
        <v>697</v>
      </c>
      <c r="AV69" t="str">
        <f t="shared" ca="1" si="29"/>
        <v>sound\\Noviy_plod.wav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_Он_с_кожурой?</v>
      </c>
      <c r="BA69" t="e">
        <f>VLOOKUP(Q69,audio_list_stym!$B$2:$BQ$299,68,FALSE)</f>
        <v>#N/A</v>
      </c>
      <c r="BB69" t="str">
        <f t="shared" si="30"/>
        <v>Это_XXXXX._Он_с_кожурой?</v>
      </c>
      <c r="BD69" cm="1">
        <f t="array" aca="1" ref="BD69" ca="1">INDEX(L69:L76,(RANK(AT5,$AT$2:$AT$9)))</f>
        <v>2083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VLOOKUP(B70,audio_list_stym!$A$3:$BP$18,40,FALSE)</f>
        <v>17</v>
      </c>
      <c r="F70" t="str">
        <f>VLOOKUP(E70,metki!$A$2:$B$9,2,FALSE)</f>
        <v>экспл_новые_без_названия</v>
      </c>
      <c r="G70" t="str">
        <f t="shared" si="26"/>
        <v>экспл</v>
      </c>
      <c r="H70" t="str">
        <f>VLOOKUP(B70,audio_list_stym!$A$3:$AJ$18,8,FALSE)</f>
        <v>Ake</v>
      </c>
      <c r="I70" t="s">
        <v>692</v>
      </c>
      <c r="J70" t="str">
        <f t="shared" si="27"/>
        <v>Ake_5</v>
      </c>
      <c r="L70">
        <f>VLOOKUP(J70,total_visual_stym!$A$2:$D$129,2,FALSE)</f>
        <v>2077</v>
      </c>
      <c r="M70" t="str">
        <f>VLOOKUP(J70,total_visual_stym!$A$2:$D$129,3,FALSE)</f>
        <v>pics\\Ake_5.jpg</v>
      </c>
      <c r="N70">
        <f>VLOOKUP(J70,total_visual_stym!$A$1:$D$129,4,FALSE)</f>
        <v>209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109</v>
      </c>
      <c r="Z70" t="str">
        <f>IF(G70="экспл",VLOOKUP(J70,quest_экспл!$A$1:$N$129,12,FALSE),IF(G70="импл_",0,0))</f>
        <v>sound\\Fioletoviy_li_on.wav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2170</v>
      </c>
      <c r="AD70" t="str">
        <f t="shared" ca="1" si="31"/>
        <v>pics\\dis36.jpg</v>
      </c>
      <c r="AE70" s="22" t="str">
        <f t="array" aca="1" ref="AE70" ca="1">IF(G70="экспл",INDEX(total_visual_stym!$C$146:$C$209,(RANK(total_visual_stym!E150,total_visual_stym!$E$146:$E$209))),0)</f>
        <v>pics\\dis36.jpg</v>
      </c>
      <c r="AF70" s="22" t="str">
        <f t="shared" si="32"/>
        <v/>
      </c>
      <c r="AI70" t="s">
        <v>71</v>
      </c>
      <c r="AO70">
        <f t="shared" ca="1" si="33"/>
        <v>0.91929527890985996</v>
      </c>
      <c r="AP70" t="str">
        <f t="shared" ca="1" si="34"/>
        <v>pics\\Banan_6.jpg</v>
      </c>
      <c r="AR70" t="str">
        <f t="shared" si="25"/>
        <v/>
      </c>
      <c r="AS70" t="str">
        <f t="shared" si="35"/>
        <v/>
      </c>
      <c r="AT70">
        <f t="shared" ca="1" si="28"/>
        <v>0.27917137114023871</v>
      </c>
      <c r="AU70" t="s">
        <v>697</v>
      </c>
      <c r="AV70" t="str">
        <f t="shared" ca="1" si="29"/>
        <v>sound\\Redkiy_plod.wav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_Синий_ли_он?</v>
      </c>
      <c r="BA70" t="e">
        <f>VLOOKUP(Q70,audio_list_stym!$B$2:$BQ$299,68,FALSE)</f>
        <v>#N/A</v>
      </c>
      <c r="BB70" t="str">
        <f t="shared" si="30"/>
        <v>На_картинке_XXXXX._Синий_ли_он?</v>
      </c>
      <c r="BD70" cm="1">
        <f t="array" aca="1" ref="BD70" ca="1">INDEX(L70:L77,(RANK(AT6,$AT$2:$AT$9)))</f>
        <v>2079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VLOOKUP(B71,audio_list_stym!$A$3:$BP$18,40,FALSE)</f>
        <v>17</v>
      </c>
      <c r="F71" t="str">
        <f>VLOOKUP(E71,metki!$A$2:$B$9,2,FALSE)</f>
        <v>экспл_новые_без_названия</v>
      </c>
      <c r="G71" t="str">
        <f t="shared" si="26"/>
        <v>экспл</v>
      </c>
      <c r="H71" t="str">
        <f>VLOOKUP(B71,audio_list_stym!$A$3:$AJ$18,8,FALSE)</f>
        <v>Ake</v>
      </c>
      <c r="I71" t="s">
        <v>693</v>
      </c>
      <c r="J71" t="str">
        <f t="shared" si="27"/>
        <v>Ake_6</v>
      </c>
      <c r="L71">
        <f>VLOOKUP(J71,total_visual_stym!$A$2:$D$129,2,FALSE)</f>
        <v>2078</v>
      </c>
      <c r="M71" t="str">
        <f>VLOOKUP(J71,total_visual_stym!$A$2:$D$129,3,FALSE)</f>
        <v>pics\\Ake_6.jpg</v>
      </c>
      <c r="N71">
        <f>VLOOKUP(J71,total_visual_stym!$A$1:$D$129,4,FALSE)</f>
        <v>209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110</v>
      </c>
      <c r="Z71" t="str">
        <f>IF(G71="экспл",VLOOKUP(J71,quest_экспл!$A$1:$N$129,12,FALSE),IF(G71="импл_",0,0))</f>
        <v>sound\\On_s_dolkami.wav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2181</v>
      </c>
      <c r="AD71" t="str">
        <f t="shared" ca="1" si="31"/>
        <v>pics\\dis24.jpg</v>
      </c>
      <c r="AE71" s="22" t="str">
        <f t="array" aca="1" ref="AE71" ca="1">IF(G71="экспл",INDEX(total_visual_stym!$C$146:$C$209,(RANK(total_visual_stym!E151,total_visual_stym!$E$146:$E$209))),0)</f>
        <v>pics\\dis24.jpg</v>
      </c>
      <c r="AF71" s="22" t="str">
        <f t="shared" si="32"/>
        <v/>
      </c>
      <c r="AI71" t="s">
        <v>72</v>
      </c>
      <c r="AO71">
        <f t="shared" ca="1" si="33"/>
        <v>0.3983804841604216</v>
      </c>
      <c r="AP71" t="str">
        <f t="shared" ca="1" si="34"/>
        <v>pics\\Peper_5.jpg</v>
      </c>
      <c r="AR71" t="str">
        <f t="shared" si="25"/>
        <v/>
      </c>
      <c r="AS71" t="str">
        <f t="shared" si="35"/>
        <v/>
      </c>
      <c r="AT71">
        <f t="shared" ca="1" si="28"/>
        <v>0.21698761003469447</v>
      </c>
      <c r="AU71" t="s">
        <v>697</v>
      </c>
      <c r="AV71" t="str">
        <f t="shared" ca="1" si="29"/>
        <v>sound\\Redkiy_plod.wav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_Он_с_дольками?</v>
      </c>
      <c r="BA71" t="e">
        <f>VLOOKUP(Q71,audio_list_stym!$B$2:$BQ$299,68,FALSE)</f>
        <v>#N/A</v>
      </c>
      <c r="BB71" t="str">
        <f t="shared" si="30"/>
        <v>На_мониторе_XXXXX._Он_с_дольками?</v>
      </c>
      <c r="BD71" cm="1">
        <f t="array" aca="1" ref="BD71" ca="1">INDEX(L71:L78,(RANK(AT7,$AT$2:$AT$9)))</f>
        <v>2078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VLOOKUP(B72,audio_list_stym!$A$3:$BP$18,40,FALSE)</f>
        <v>17</v>
      </c>
      <c r="F72" t="str">
        <f>VLOOKUP(E72,metki!$A$2:$B$9,2,FALSE)</f>
        <v>экспл_новые_без_названия</v>
      </c>
      <c r="G72" t="str">
        <f t="shared" si="26"/>
        <v>экспл</v>
      </c>
      <c r="H72" t="str">
        <f>VLOOKUP(B72,audio_list_stym!$A$3:$AJ$18,8,FALSE)</f>
        <v>Ake</v>
      </c>
      <c r="I72" t="s">
        <v>694</v>
      </c>
      <c r="J72" t="str">
        <f t="shared" si="27"/>
        <v>Ake_7</v>
      </c>
      <c r="L72">
        <f>VLOOKUP(J72,total_visual_stym!$A$2:$D$129,2,FALSE)</f>
        <v>2079</v>
      </c>
      <c r="M72" t="str">
        <f>VLOOKUP(J72,total_visual_stym!$A$2:$D$129,3,FALSE)</f>
        <v>pics\\Ake_7.jpg</v>
      </c>
      <c r="N72">
        <f>VLOOKUP(J72,total_visual_stym!$A$1:$D$129,4,FALSE)</f>
        <v>209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111</v>
      </c>
      <c r="Z72" t="str">
        <f>IF(G72="экспл",VLOOKUP(J72,quest_экспл!$A$1:$N$129,12,FALSE),IF(G72="импл_",0,0))</f>
        <v>sound\\On_visushenniy.wav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2200</v>
      </c>
      <c r="AD72" t="str">
        <f t="shared" ca="1" si="31"/>
        <v>pics\\dis57.jpg</v>
      </c>
      <c r="AE72" s="22" t="str">
        <f t="array" aca="1" ref="AE72" ca="1">IF(G72="экспл",INDEX(total_visual_stym!$C$146:$C$209,(RANK(total_visual_stym!E152,total_visual_stym!$E$146:$E$209))),0)</f>
        <v>pics\\dis57.jpg</v>
      </c>
      <c r="AF72" s="22" t="str">
        <f t="shared" si="32"/>
        <v/>
      </c>
      <c r="AI72" t="s">
        <v>73</v>
      </c>
      <c r="AO72">
        <f t="shared" ca="1" si="33"/>
        <v>0.22545690514053396</v>
      </c>
      <c r="AP72" t="str">
        <f t="shared" ca="1" si="34"/>
        <v>pics\\Redis_3.jpg</v>
      </c>
      <c r="AR72" t="str">
        <f t="shared" si="25"/>
        <v/>
      </c>
      <c r="AS72" t="str">
        <f t="shared" si="35"/>
        <v/>
      </c>
      <c r="AT72">
        <f t="shared" ca="1" si="28"/>
        <v>0.38336514858277082</v>
      </c>
      <c r="AU72" t="s">
        <v>697</v>
      </c>
      <c r="AV72" t="str">
        <f t="shared" ca="1" si="29"/>
        <v>sound\\Redkiy_plod.wav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_Он_высушенный?</v>
      </c>
      <c r="BA72" t="e">
        <f>VLOOKUP(Q72,audio_list_stym!$B$2:$BQ$299,68,FALSE)</f>
        <v>#N/A</v>
      </c>
      <c r="BB72" t="str">
        <f t="shared" si="30"/>
        <v>Перед_Вами_XXXXX._Он_высушенный?</v>
      </c>
      <c r="BD72" cm="1">
        <f t="array" aca="1" ref="BD72" ca="1">INDEX(L72:L79,(RANK(AT8,$AT$2:$AT$9)))</f>
        <v>2080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VLOOKUP(B73,audio_list_stym!$A$3:$BP$18,40,FALSE)</f>
        <v>17</v>
      </c>
      <c r="F73" t="str">
        <f>VLOOKUP(E73,metki!$A$2:$B$9,2,FALSE)</f>
        <v>экспл_новые_без_названия</v>
      </c>
      <c r="G73" t="str">
        <f t="shared" si="26"/>
        <v>экспл</v>
      </c>
      <c r="H73" t="str">
        <f>VLOOKUP(B73,audio_list_stym!$A$3:$AJ$18,8,FALSE)</f>
        <v>Ake</v>
      </c>
      <c r="I73" t="s">
        <v>695</v>
      </c>
      <c r="J73" t="str">
        <f t="shared" si="27"/>
        <v>Ake_8</v>
      </c>
      <c r="L73">
        <f>VLOOKUP(J73,total_visual_stym!$A$2:$D$129,2,FALSE)</f>
        <v>2080</v>
      </c>
      <c r="M73" t="str">
        <f>VLOOKUP(J73,total_visual_stym!$A$2:$D$129,3,FALSE)</f>
        <v>pics\\Ake_8.jpg</v>
      </c>
      <c r="N73">
        <f>VLOOKUP(J73,total_visual_stym!$A$1:$D$129,4,FALSE)</f>
        <v>209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112</v>
      </c>
      <c r="Z73" t="str">
        <f>IF(G73="экспл",VLOOKUP(J73,quest_экспл!$A$1:$N$129,12,FALSE),IF(G73="импл_",0,0))</f>
        <v>sound\\Myatiy_li_on.wav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1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 t="str">
        <f t="shared" si="32"/>
        <v/>
      </c>
      <c r="AI73" t="s">
        <v>74</v>
      </c>
      <c r="AO73">
        <f t="shared" ca="1" si="33"/>
        <v>0.13136168025422101</v>
      </c>
      <c r="AP73" t="str">
        <f t="shared" ca="1" si="34"/>
        <v>pics\\Redis_8.jpg</v>
      </c>
      <c r="AR73" t="str">
        <f t="shared" si="25"/>
        <v/>
      </c>
      <c r="AS73" t="str">
        <f t="shared" si="35"/>
        <v/>
      </c>
      <c r="AT73">
        <f t="shared" ca="1" si="28"/>
        <v>0.62331949189115132</v>
      </c>
      <c r="AU73" t="s">
        <v>697</v>
      </c>
      <c r="AV73" t="str">
        <f t="shared" ca="1" si="29"/>
        <v>sound\\Noviy_plod.wav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_Мятый_ли_он?</v>
      </c>
      <c r="BA73" t="e">
        <f>VLOOKUP(Q73,audio_list_stym!$B$2:$BQ$299,68,FALSE)</f>
        <v>#N/A</v>
      </c>
      <c r="BB73" t="str">
        <f t="shared" si="30"/>
        <v>Вы_видите_XXXXX._Мятый_ли_он?</v>
      </c>
      <c r="BD73" cm="1">
        <f t="array" aca="1" ref="BD73" ca="1">INDEX(L73:L80,(RANK(AT9,$AT$2:$AT$9)))</f>
        <v>2084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VLOOKUP(B74,audio_list_stym!$A$3:$BP$18,40,FALSE)</f>
        <v>14</v>
      </c>
      <c r="F74" t="str">
        <f>VLOOKUP(E74,metki!$A$2:$B$9,2,FALSE)</f>
        <v>импл_новые_с_названием</v>
      </c>
      <c r="G74" t="str">
        <f t="shared" si="26"/>
        <v>импл_</v>
      </c>
      <c r="H74" t="str">
        <f>VLOOKUP(B74,audio_list_stym!$A$3:$AJ$18,8,FALSE)</f>
        <v>Finger</v>
      </c>
      <c r="I74" t="s">
        <v>688</v>
      </c>
      <c r="J74" t="str">
        <f t="shared" si="27"/>
        <v>Finger_1</v>
      </c>
      <c r="L74">
        <f>VLOOKUP(J74,total_visual_stym!$A$2:$D$129,2,FALSE)</f>
        <v>2081</v>
      </c>
      <c r="M74" t="str">
        <f>VLOOKUP(J74,total_visual_stym!$A$2:$D$129,3,FALSE)</f>
        <v>pics\\Finger_1.jpg</v>
      </c>
      <c r="N74">
        <f>VLOOKUP(J74,total_visual_stym!$A$1:$D$129,4,FALSE)</f>
        <v>210</v>
      </c>
      <c r="P74">
        <f>IF(G74="экспл",0,IF(G74="импл_",VLOOKUP(J74,quest_импл!$A$1:$J$129,7,FALSE),0))</f>
        <v>241</v>
      </c>
      <c r="Q74" t="str">
        <f>IF(G74="экспл",0,IF(G74="импл_",VLOOKUP(J74,quest_импл!$A$1:$J$129,8,FALSE),0))</f>
        <v>sound\\Vityanut_li.wav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2032</v>
      </c>
      <c r="AD74" t="str">
        <f ca="1">IF(ISTEXT(AE74),AE74,IF(ISTEXT(AF74),AF74,""))</f>
        <v>pics\\Kokos_8.jpg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ca="1">AS74</f>
        <v>pics\\Kokos_8.jpg</v>
      </c>
      <c r="AI74" t="s">
        <v>76</v>
      </c>
      <c r="AO74">
        <f t="shared" ca="1" si="33"/>
        <v>0.54217980902667273</v>
      </c>
      <c r="AP74" t="str">
        <f t="shared" ca="1" si="34"/>
        <v>pics\\Kokos_8.jpg</v>
      </c>
      <c r="AR74" t="str">
        <f>IF(AH74="sound\\Ogorod",AP2,"")</f>
        <v/>
      </c>
      <c r="AS74" t="str">
        <f t="shared" ca="1" si="35"/>
        <v>pics\\Kokos_8.jpg</v>
      </c>
      <c r="AT74">
        <f t="shared" ca="1" si="28"/>
        <v>0.36879750821721391</v>
      </c>
      <c r="AU74" t="s">
        <v>697</v>
      </c>
      <c r="AV74" t="str">
        <f t="shared" ca="1" si="29"/>
        <v>sound\\Redkiy_plod.wav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_Вытянут_ли_</v>
      </c>
      <c r="BB74" t="str">
        <f t="shared" si="30"/>
        <v>_Вытянут_ли_БАРОХ?</v>
      </c>
      <c r="BC74">
        <f>A74</f>
        <v>1210</v>
      </c>
      <c r="BD74" cm="1">
        <f t="array" aca="1" ref="BD74" ca="1">INDEX($L$74:$L$81,(RANK(AT2,$AT$2:$AT$9)))</f>
        <v>2086</v>
      </c>
      <c r="BE74" cm="1">
        <f t="array" aca="1" ref="BE74" ca="1">INDEX(BD66:BD73,(RANK(AT3,$AT$2:$AT$9)))</f>
        <v>2080</v>
      </c>
      <c r="BF74" cm="1">
        <f t="array" aca="1" ref="BF74" ca="1">INDEX(BD82:BD105,(RANK(AT3,$AT$2:$AT$17)))</f>
        <v>2115</v>
      </c>
      <c r="BG74" cm="1">
        <f t="array" aca="1" ref="BG74" ca="1">INDEX(BD106:BD129,(RANK(AT3,$AT$2:$AT$9)))</f>
        <v>2138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VLOOKUP(B75,audio_list_stym!$A$3:$BP$18,40,FALSE)</f>
        <v>14</v>
      </c>
      <c r="F75" t="str">
        <f>VLOOKUP(E75,metki!$A$2:$B$9,2,FALSE)</f>
        <v>импл_новые_с_названием</v>
      </c>
      <c r="G75" t="str">
        <f t="shared" si="26"/>
        <v>импл_</v>
      </c>
      <c r="H75" t="str">
        <f>VLOOKUP(B75,audio_list_stym!$A$3:$AJ$18,8,FALSE)</f>
        <v>Finger</v>
      </c>
      <c r="I75" t="s">
        <v>689</v>
      </c>
      <c r="J75" t="str">
        <f t="shared" si="27"/>
        <v>Finger_2</v>
      </c>
      <c r="L75">
        <f>VLOOKUP(J75,total_visual_stym!$A$2:$D$129,2,FALSE)</f>
        <v>2082</v>
      </c>
      <c r="M75" t="str">
        <f>VLOOKUP(J75,total_visual_stym!$A$2:$D$129,3,FALSE)</f>
        <v>pics\\Finger_2.jpg</v>
      </c>
      <c r="N75">
        <f>VLOOKUP(J75,total_visual_stym!$A$1:$D$129,4,FALSE)</f>
        <v>210</v>
      </c>
      <c r="P75">
        <f>IF(G75="экспл",0,IF(G75="импл_",VLOOKUP(J75,quest_импл!$A$1:$J$129,7,FALSE),0))</f>
        <v>242</v>
      </c>
      <c r="Q75" t="str">
        <f>IF(G75="экспл",0,IF(G75="импл_",VLOOKUP(J75,quest_импл!$A$1:$J$129,8,FALSE),0))</f>
        <v>sound\\Nadloman_li.wav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2003</v>
      </c>
      <c r="AD75" t="str">
        <f t="shared" ca="1" si="31"/>
        <v>pics\\Banan_3.jpg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32"/>
        <v>pics\\Banan_3.jpg</v>
      </c>
      <c r="AI75" t="s">
        <v>77</v>
      </c>
      <c r="AO75">
        <f t="shared" ca="1" si="33"/>
        <v>0.95746470698790731</v>
      </c>
      <c r="AP75" t="str">
        <f t="shared" ca="1" si="34"/>
        <v>pics\\Banan_3.jpg</v>
      </c>
      <c r="AR75" t="str">
        <f t="shared" ref="AR75:AR129" si="36">IF(AH75="sound\\Ogorod",AP3,"")</f>
        <v/>
      </c>
      <c r="AS75" t="str">
        <f t="shared" ca="1" si="35"/>
        <v>pics\\Banan_3.jpg</v>
      </c>
      <c r="AT75">
        <f t="shared" ca="1" si="28"/>
        <v>0.93801249396041875</v>
      </c>
      <c r="AU75" t="s">
        <v>697</v>
      </c>
      <c r="AV75" t="str">
        <f t="shared" ca="1" si="29"/>
        <v>sound\\Noviy_plod.wav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_Надломан_ли_</v>
      </c>
      <c r="BB75" t="str">
        <f t="shared" si="30"/>
        <v>_Надломан_ли_БАРОХ?</v>
      </c>
      <c r="BD75" cm="1">
        <f t="array" aca="1" ref="BD75" ca="1">INDEX($L$74:$L$81,(RANK(AT3,$AT$2:$AT$9)))</f>
        <v>2087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VLOOKUP(B76,audio_list_stym!$A$3:$BP$18,40,FALSE)</f>
        <v>14</v>
      </c>
      <c r="F76" t="str">
        <f>VLOOKUP(E76,metki!$A$2:$B$9,2,FALSE)</f>
        <v>импл_новые_с_названием</v>
      </c>
      <c r="G76" t="str">
        <f t="shared" si="26"/>
        <v>импл_</v>
      </c>
      <c r="H76" t="str">
        <f>VLOOKUP(B76,audio_list_stym!$A$3:$AJ$18,8,FALSE)</f>
        <v>Finger</v>
      </c>
      <c r="I76" t="s">
        <v>690</v>
      </c>
      <c r="J76" t="str">
        <f t="shared" si="27"/>
        <v>Finger_3</v>
      </c>
      <c r="L76">
        <f>VLOOKUP(J76,total_visual_stym!$A$2:$D$129,2,FALSE)</f>
        <v>2083</v>
      </c>
      <c r="M76" t="str">
        <f>VLOOKUP(J76,total_visual_stym!$A$2:$D$129,3,FALSE)</f>
        <v>pics\\Finger_3.jpg</v>
      </c>
      <c r="N76">
        <f>VLOOKUP(J76,total_visual_stym!$A$1:$D$129,4,FALSE)</f>
        <v>210</v>
      </c>
      <c r="P76">
        <f>IF(G76="экспл",0,IF(G76="импл_",VLOOKUP(J76,quest_импл!$A$1:$J$129,7,FALSE),0))</f>
        <v>243</v>
      </c>
      <c r="Q76" t="str">
        <f>IF(G76="экспл",0,IF(G76="импл_",VLOOKUP(J76,quest_импл!$A$1:$J$129,8,FALSE),0))</f>
        <v>sound\\Volnistiy_li.wav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2033</v>
      </c>
      <c r="AD76" t="str">
        <f t="shared" ca="1" si="31"/>
        <v>pics\\Limon_1.jpg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32"/>
        <v>pics\\Limon_1.jpg</v>
      </c>
      <c r="AI76" t="s">
        <v>78</v>
      </c>
      <c r="AO76">
        <f t="shared" ca="1" si="33"/>
        <v>0.53320447597163689</v>
      </c>
      <c r="AP76" t="str">
        <f t="shared" ca="1" si="34"/>
        <v>pics\\Limon_1.jpg</v>
      </c>
      <c r="AR76" t="str">
        <f t="shared" si="36"/>
        <v/>
      </c>
      <c r="AS76" t="str">
        <f t="shared" ca="1" si="35"/>
        <v>pics\\Limon_1.jpg</v>
      </c>
      <c r="AT76">
        <f t="shared" ca="1" si="28"/>
        <v>0.18508003964842212</v>
      </c>
      <c r="AU76" t="s">
        <v>697</v>
      </c>
      <c r="AV76" t="str">
        <f t="shared" ca="1" si="29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_Волнистый_ли_</v>
      </c>
      <c r="BB76" t="str">
        <f t="shared" si="30"/>
        <v>_Волнистый_ли_БАРОХ?</v>
      </c>
      <c r="BD76" cm="1">
        <f t="array" aca="1" ref="BD76" ca="1">INDEX($L$74:$L$81,(RANK(AT4,$AT$2:$AT$9)))</f>
        <v>2084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VLOOKUP(B77,audio_list_stym!$A$3:$BP$18,40,FALSE)</f>
        <v>14</v>
      </c>
      <c r="F77" t="str">
        <f>VLOOKUP(E77,metki!$A$2:$B$9,2,FALSE)</f>
        <v>импл_новые_с_названием</v>
      </c>
      <c r="G77" t="str">
        <f t="shared" si="26"/>
        <v>импл_</v>
      </c>
      <c r="H77" t="str">
        <f>VLOOKUP(B77,audio_list_stym!$A$3:$AJ$18,8,FALSE)</f>
        <v>Finger</v>
      </c>
      <c r="I77" t="s">
        <v>691</v>
      </c>
      <c r="J77" t="str">
        <f t="shared" si="27"/>
        <v>Finger_4</v>
      </c>
      <c r="L77">
        <f>VLOOKUP(J77,total_visual_stym!$A$2:$D$129,2,FALSE)</f>
        <v>2084</v>
      </c>
      <c r="M77" t="str">
        <f>VLOOKUP(J77,total_visual_stym!$A$2:$D$129,3,FALSE)</f>
        <v>pics\\Finger_4.jpg</v>
      </c>
      <c r="N77">
        <f>VLOOKUP(J77,total_visual_stym!$A$1:$D$129,4,FALSE)</f>
        <v>210</v>
      </c>
      <c r="P77">
        <f>IF(G77="экспл",0,IF(G77="импл_",VLOOKUP(J77,quest_импл!$A$1:$J$129,7,FALSE),0))</f>
        <v>244</v>
      </c>
      <c r="Q77" t="str">
        <f>IF(G77="экспл",0,IF(G77="импл_",VLOOKUP(J77,quest_импл!$A$1:$J$129,8,FALSE),0))</f>
        <v>sound\\Buriy_li.wav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2016</v>
      </c>
      <c r="AD77" t="str">
        <f t="shared" ca="1" si="31"/>
        <v>pics\\Finik_8.jpg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32"/>
        <v>pics\\Finik_8.jpg</v>
      </c>
      <c r="AI77" t="s">
        <v>79</v>
      </c>
      <c r="AO77">
        <f t="shared" ca="1" si="33"/>
        <v>0.79539055212155274</v>
      </c>
      <c r="AP77" t="str">
        <f t="shared" ca="1" si="34"/>
        <v>pics\\Finik_8.jpg</v>
      </c>
      <c r="AR77" t="str">
        <f t="shared" si="36"/>
        <v/>
      </c>
      <c r="AS77" t="str">
        <f t="shared" ca="1" si="35"/>
        <v>pics\\Finik_8.jpg</v>
      </c>
      <c r="AT77">
        <f t="shared" ca="1" si="28"/>
        <v>0.36601409606392865</v>
      </c>
      <c r="AU77" t="s">
        <v>697</v>
      </c>
      <c r="AV77" t="str">
        <f t="shared" ca="1" si="29"/>
        <v>sound\\Redkiy_plod.wav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_Бурый_ли_</v>
      </c>
      <c r="BB77" t="str">
        <f t="shared" si="30"/>
        <v>_Бурый_ли_БАРОХ?</v>
      </c>
      <c r="BD77" cm="1">
        <f t="array" aca="1" ref="BD77" ca="1">INDEX($L$74:$L$81,(RANK(AT5,$AT$2:$AT$9)))</f>
        <v>2088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VLOOKUP(B78,audio_list_stym!$A$3:$BP$18,40,FALSE)</f>
        <v>14</v>
      </c>
      <c r="F78" t="str">
        <f>VLOOKUP(E78,metki!$A$2:$B$9,2,FALSE)</f>
        <v>импл_новые_с_названием</v>
      </c>
      <c r="G78" t="str">
        <f t="shared" si="26"/>
        <v>импл_</v>
      </c>
      <c r="H78" t="str">
        <f>VLOOKUP(B78,audio_list_stym!$A$3:$AJ$18,8,FALSE)</f>
        <v>Finger</v>
      </c>
      <c r="I78" t="s">
        <v>692</v>
      </c>
      <c r="J78" t="str">
        <f t="shared" si="27"/>
        <v>Finger_5</v>
      </c>
      <c r="L78">
        <f>VLOOKUP(J78,total_visual_stym!$A$2:$D$129,2,FALSE)</f>
        <v>2085</v>
      </c>
      <c r="M78" t="str">
        <f>VLOOKUP(J78,total_visual_stym!$A$2:$D$129,3,FALSE)</f>
        <v>pics\\Finger_5.jpg</v>
      </c>
      <c r="N78">
        <f>VLOOKUP(J78,total_visual_stym!$A$1:$D$129,4,FALSE)</f>
        <v>210</v>
      </c>
      <c r="P78">
        <f>IF(G78="экспл",0,IF(G78="импл_",VLOOKUP(J78,quest_импл!$A$1:$J$129,7,FALSE),0))</f>
        <v>245</v>
      </c>
      <c r="Q78" t="str">
        <f>IF(G78="экспл",0,IF(G78="импл_",VLOOKUP(J78,quest_импл!$A$1:$J$129,8,FALSE),0))</f>
        <v>sound\\Vizhatiy_li.wav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2019</v>
      </c>
      <c r="AD78" t="str">
        <f t="shared" ca="1" si="31"/>
        <v>pics\\Goroh_3.jpg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32"/>
        <v>pics\\Goroh_3.jpg</v>
      </c>
      <c r="AI78" t="s">
        <v>80</v>
      </c>
      <c r="AO78">
        <f t="shared" ca="1" si="33"/>
        <v>0.72257416170705413</v>
      </c>
      <c r="AP78" t="str">
        <f t="shared" ca="1" si="34"/>
        <v>pics\\Goroh_3.jpg</v>
      </c>
      <c r="AR78" t="str">
        <f t="shared" si="36"/>
        <v/>
      </c>
      <c r="AS78" t="str">
        <f t="shared" ca="1" si="35"/>
        <v>pics\\Goroh_3.jpg</v>
      </c>
      <c r="AT78">
        <f t="shared" ca="1" si="28"/>
        <v>0.63810101416991882</v>
      </c>
      <c r="AU78" t="s">
        <v>697</v>
      </c>
      <c r="AV78" t="str">
        <f t="shared" ca="1" si="29"/>
        <v>sound\\Noviy_plod.wav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_Выжатый_ли_</v>
      </c>
      <c r="BB78" t="str">
        <f t="shared" si="30"/>
        <v>_Выжатый_ли_БАРОХ?</v>
      </c>
      <c r="BD78" cm="1">
        <f t="array" aca="1" ref="BD78" ca="1">INDEX($L$74:$L$81,(RANK(AT6,$AT$2:$AT$9)))</f>
        <v>2083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VLOOKUP(B79,audio_list_stym!$A$3:$BP$18,40,FALSE)</f>
        <v>14</v>
      </c>
      <c r="F79" t="str">
        <f>VLOOKUP(E79,metki!$A$2:$B$9,2,FALSE)</f>
        <v>импл_новые_с_названием</v>
      </c>
      <c r="G79" t="str">
        <f t="shared" si="26"/>
        <v>импл_</v>
      </c>
      <c r="H79" t="str">
        <f>VLOOKUP(B79,audio_list_stym!$A$3:$AJ$18,8,FALSE)</f>
        <v>Finger</v>
      </c>
      <c r="I79" t="s">
        <v>693</v>
      </c>
      <c r="J79" t="str">
        <f t="shared" si="27"/>
        <v>Finger_6</v>
      </c>
      <c r="L79">
        <f>VLOOKUP(J79,total_visual_stym!$A$2:$D$129,2,FALSE)</f>
        <v>2086</v>
      </c>
      <c r="M79" t="str">
        <f>VLOOKUP(J79,total_visual_stym!$A$2:$D$129,3,FALSE)</f>
        <v>pics\\Finger_6.jpg</v>
      </c>
      <c r="N79">
        <f>VLOOKUP(J79,total_visual_stym!$A$1:$D$129,4,FALSE)</f>
        <v>210</v>
      </c>
      <c r="P79">
        <f>IF(G79="экспл",0,IF(G79="импл_",VLOOKUP(J79,quest_импл!$A$1:$J$129,7,FALSE),0))</f>
        <v>246</v>
      </c>
      <c r="Q79" t="str">
        <f>IF(G79="экспл",0,IF(G79="импл_",VLOOKUP(J79,quest_импл!$A$1:$J$129,8,FALSE),0))</f>
        <v>sound\\Obemniy_li.wav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2014</v>
      </c>
      <c r="AD79" t="str">
        <f t="shared" ca="1" si="31"/>
        <v>pics\\Finik_6.jpg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32"/>
        <v>pics\\Finik_6.jpg</v>
      </c>
      <c r="AI79" t="s">
        <v>81</v>
      </c>
      <c r="AO79">
        <f t="shared" ca="1" si="33"/>
        <v>0.82743956116878148</v>
      </c>
      <c r="AP79" t="str">
        <f t="shared" ca="1" si="34"/>
        <v>pics\\Finik_6.jpg</v>
      </c>
      <c r="AR79" t="str">
        <f t="shared" si="36"/>
        <v/>
      </c>
      <c r="AS79" t="str">
        <f t="shared" ca="1" si="35"/>
        <v>pics\\Finik_6.jpg</v>
      </c>
      <c r="AT79">
        <f t="shared" ca="1" si="28"/>
        <v>0.77284396404135536</v>
      </c>
      <c r="AU79" t="s">
        <v>697</v>
      </c>
      <c r="AV79" t="str">
        <f t="shared" ca="1" si="29"/>
        <v>sound\\Noviy_plod.wav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_Объемный_ли_</v>
      </c>
      <c r="BB79" t="str">
        <f t="shared" si="30"/>
        <v>_Объемный_ли_БАРОХ?</v>
      </c>
      <c r="BD79" cm="1">
        <f t="array" aca="1" ref="BD79" ca="1">INDEX($L$74:$L$81,(RANK(AT7,$AT$2:$AT$9)))</f>
        <v>2081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VLOOKUP(B80,audio_list_stym!$A$3:$BP$18,40,FALSE)</f>
        <v>14</v>
      </c>
      <c r="F80" t="str">
        <f>VLOOKUP(E80,metki!$A$2:$B$9,2,FALSE)</f>
        <v>импл_новые_с_названием</v>
      </c>
      <c r="G80" t="str">
        <f t="shared" si="26"/>
        <v>импл_</v>
      </c>
      <c r="H80" t="str">
        <f>VLOOKUP(B80,audio_list_stym!$A$3:$AJ$18,8,FALSE)</f>
        <v>Finger</v>
      </c>
      <c r="I80" t="s">
        <v>694</v>
      </c>
      <c r="J80" t="str">
        <f t="shared" si="27"/>
        <v>Finger_7</v>
      </c>
      <c r="L80">
        <f>VLOOKUP(J80,total_visual_stym!$A$2:$D$129,2,FALSE)</f>
        <v>2087</v>
      </c>
      <c r="M80" t="str">
        <f>VLOOKUP(J80,total_visual_stym!$A$2:$D$129,3,FALSE)</f>
        <v>pics\\Finger_7.jpg</v>
      </c>
      <c r="N80">
        <f>VLOOKUP(J80,total_visual_stym!$A$1:$D$129,4,FALSE)</f>
        <v>210</v>
      </c>
      <c r="P80">
        <f>IF(G80="экспл",0,IF(G80="импл_",VLOOKUP(J80,quest_импл!$A$1:$J$129,7,FALSE),0))</f>
        <v>247</v>
      </c>
      <c r="Q80" t="str">
        <f>IF(G80="экспл",0,IF(G80="импл_",VLOOKUP(J80,quest_импл!$A$1:$J$129,8,FALSE),0))</f>
        <v>sound\\Pustoy_li.wav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2009</v>
      </c>
      <c r="AD80" t="str">
        <f t="shared" ca="1" si="31"/>
        <v>pics\\Finik_1.jpg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32"/>
        <v>pics\\Finik_1.jpg</v>
      </c>
      <c r="AI80" t="s">
        <v>82</v>
      </c>
      <c r="AO80">
        <f t="shared" ca="1" si="33"/>
        <v>0.87765574081340814</v>
      </c>
      <c r="AP80" t="str">
        <f t="shared" ca="1" si="34"/>
        <v>pics\\Finik_1.jpg</v>
      </c>
      <c r="AR80" t="str">
        <f t="shared" si="36"/>
        <v/>
      </c>
      <c r="AS80" t="str">
        <f t="shared" ca="1" si="35"/>
        <v>pics\\Finik_1.jpg</v>
      </c>
      <c r="AT80">
        <f t="shared" ca="1" si="28"/>
        <v>0.52700479187499938</v>
      </c>
      <c r="AU80" t="s">
        <v>697</v>
      </c>
      <c r="AV80" t="str">
        <f t="shared" ca="1" si="29"/>
        <v>sound\\Noviy_plod.wav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_Пустой_ли_</v>
      </c>
      <c r="BB80" t="str">
        <f t="shared" si="30"/>
        <v>_Пустой_ли_БАРОХ?</v>
      </c>
      <c r="BD80" cm="1">
        <f t="array" aca="1" ref="BD80" ca="1">INDEX($L$74:$L$81,(RANK(AT8,$AT$2:$AT$9)))</f>
        <v>2082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VLOOKUP(B81,audio_list_stym!$A$3:$BP$18,40,FALSE)</f>
        <v>14</v>
      </c>
      <c r="F81" t="str">
        <f>VLOOKUP(E81,metki!$A$2:$B$9,2,FALSE)</f>
        <v>импл_новые_с_названием</v>
      </c>
      <c r="G81" t="str">
        <f t="shared" si="26"/>
        <v>импл_</v>
      </c>
      <c r="H81" t="str">
        <f>VLOOKUP(B81,audio_list_stym!$A$3:$AJ$18,8,FALSE)</f>
        <v>Finger</v>
      </c>
      <c r="I81" t="s">
        <v>695</v>
      </c>
      <c r="J81" t="str">
        <f t="shared" si="27"/>
        <v>Finger_8</v>
      </c>
      <c r="L81">
        <f>VLOOKUP(J81,total_visual_stym!$A$2:$D$129,2,FALSE)</f>
        <v>2088</v>
      </c>
      <c r="M81" t="str">
        <f>VLOOKUP(J81,total_visual_stym!$A$2:$D$129,3,FALSE)</f>
        <v>pics\\Finger_8.jpg</v>
      </c>
      <c r="N81">
        <f>VLOOKUP(J81,total_visual_stym!$A$1:$D$129,4,FALSE)</f>
        <v>210</v>
      </c>
      <c r="P81">
        <f>IF(G81="экспл",0,IF(G81="импл_",VLOOKUP(J81,quest_импл!$A$1:$J$129,7,FALSE),0))</f>
        <v>248</v>
      </c>
      <c r="Q81" t="str">
        <f>IF(G81="экспл",0,IF(G81="импл_",VLOOKUP(J81,quest_импл!$A$1:$J$129,8,FALSE),0))</f>
        <v>sound\\Beliy_li.wav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2042</v>
      </c>
      <c r="AD81" t="str">
        <f t="shared" ca="1" si="31"/>
        <v>pics\\Peper_2.jpg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32"/>
        <v>pics\\Peper_2.jpg</v>
      </c>
      <c r="AI81" t="s">
        <v>83</v>
      </c>
      <c r="AO81">
        <f t="shared" ca="1" si="33"/>
        <v>0.44389361376900049</v>
      </c>
      <c r="AP81" t="str">
        <f t="shared" ca="1" si="34"/>
        <v>pics\\Peper_2.jpg</v>
      </c>
      <c r="AR81" t="str">
        <f t="shared" si="36"/>
        <v/>
      </c>
      <c r="AS81" t="str">
        <f t="shared" ca="1" si="35"/>
        <v>pics\\Peper_2.jpg</v>
      </c>
      <c r="AT81">
        <f t="shared" ca="1" si="28"/>
        <v>0.25294653192666972</v>
      </c>
      <c r="AU81" t="s">
        <v>697</v>
      </c>
      <c r="AV81" t="str">
        <f t="shared" ca="1" si="29"/>
        <v>sound\\Redkiy_plod.wav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_Белый_ли_</v>
      </c>
      <c r="BB81" t="str">
        <f t="shared" si="30"/>
        <v>_Белый_ли_БАРОХ?</v>
      </c>
      <c r="BD81" cm="1">
        <f t="array" aca="1" ref="BD81" ca="1">INDEX($L$74:$L$81,(RANK(AT9,$AT$2:$AT$9)))</f>
        <v>2085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VLOOKUP(B82,audio_list_stym!$A$3:$BP$18,40,FALSE)</f>
        <v>15</v>
      </c>
      <c r="F82" t="str">
        <f>VLOOKUP(E82,metki!$A$2:$B$9,2,FALSE)</f>
        <v>экспл_новые_с_названием</v>
      </c>
      <c r="G82" t="str">
        <f t="shared" si="26"/>
        <v>экспл</v>
      </c>
      <c r="H82" t="str">
        <f>VLOOKUP(B82,audio_list_stym!$A$3:$AJ$18,8,FALSE)</f>
        <v>Gac</v>
      </c>
      <c r="I82" t="s">
        <v>688</v>
      </c>
      <c r="J82" t="str">
        <f t="shared" si="27"/>
        <v>Gac_1</v>
      </c>
      <c r="L82">
        <f>VLOOKUP(J82,total_visual_stym!$A$2:$D$129,2,FALSE)</f>
        <v>2089</v>
      </c>
      <c r="M82" t="str">
        <f>VLOOKUP(J82,total_visual_stym!$A$2:$D$129,3,FALSE)</f>
        <v>pics\\Gac_1.jpg</v>
      </c>
      <c r="N82">
        <f>VLOOKUP(J82,total_visual_stym!$A$1:$D$129,4,FALSE)</f>
        <v>211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121</v>
      </c>
      <c r="Z82" t="str">
        <f>IF(G82="экспл",VLOOKUP(J82,quest_экспл!$A$1:$N$129,12,FALSE),IF(G82="импл_",0,0))</f>
        <v>sound\\Ispachkan_li_on.wav</v>
      </c>
      <c r="AA82" t="str">
        <f>IF(G82="экспл",VLOOKUP(J82,quest_экспл!$A$1:$N$129,14,FALSE),IF(G82="импл_",0,0))</f>
        <v>нет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2202</v>
      </c>
      <c r="AD82" t="str">
        <f t="shared" ca="1" si="31"/>
        <v>pics\\dis47.jpg</v>
      </c>
      <c r="AE82" s="22" t="str">
        <f t="array" aca="1" ref="AE82" ca="1">IF(G82="экспл",INDEX(total_visual_stym!$C$146:$C$209,(RANK(total_visual_stym!E162,total_visual_stym!$E$146:$E$209))),0)</f>
        <v>pics\\dis47.jpg</v>
      </c>
      <c r="AF82" s="22" t="str">
        <f t="shared" si="32"/>
        <v/>
      </c>
      <c r="AI82" t="s">
        <v>84</v>
      </c>
      <c r="AO82">
        <f t="shared" ca="1" si="33"/>
        <v>0.68896585831478052</v>
      </c>
      <c r="AP82" t="str">
        <f t="shared" ca="1" si="34"/>
        <v>pics\\Goroh_5.jpg</v>
      </c>
      <c r="AR82" t="str">
        <f t="shared" si="36"/>
        <v/>
      </c>
      <c r="AS82" t="str">
        <f t="shared" si="35"/>
        <v/>
      </c>
      <c r="AT82">
        <f t="shared" ca="1" si="28"/>
        <v>0.22631580040732158</v>
      </c>
      <c r="AU82" t="s">
        <v>697</v>
      </c>
      <c r="AV82" t="str">
        <f t="shared" ca="1" si="29"/>
        <v>sound\\Redkiy_plod.wav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_Испачкан_ли_он?</v>
      </c>
      <c r="BA82" t="e">
        <f>VLOOKUP(Q82,audio_list_stym!$B$2:$BQ$299,68,FALSE)</f>
        <v>#N/A</v>
      </c>
      <c r="BB82" t="str">
        <f t="shared" si="30"/>
        <v>На_экране_ЛИРОХ._Испачкан_ли_он?</v>
      </c>
      <c r="BC82">
        <f>A82</f>
        <v>1211</v>
      </c>
      <c r="BD82" cm="1">
        <f t="array" aca="1" ref="BD82" ca="1">INDEX($L$82:$L$89,(RANK(AT2,$AT$2:$AT$9)))</f>
        <v>2094</v>
      </c>
      <c r="BE82" cm="1">
        <f t="array" aca="1" ref="BE82" ca="1">INDEX(BD66:BD81,(RANK(AT4,$AT$2:$AT$17)))</f>
        <v>2079</v>
      </c>
      <c r="BF82" cm="1">
        <f t="array" aca="1" ref="BF82" ca="1">INDEX(BD90:BD105,(RANK(AT4,$AT$2:$AT$17)))</f>
        <v>2115</v>
      </c>
      <c r="BG82" cm="1">
        <f t="array" aca="1" ref="BG82" ca="1">INDEX(BD106:BD129,(RANK(AT4,$AT$2:$AT$9)))</f>
        <v>2144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VLOOKUP(B83,audio_list_stym!$A$3:$BP$18,40,FALSE)</f>
        <v>15</v>
      </c>
      <c r="F83" t="str">
        <f>VLOOKUP(E83,metki!$A$2:$B$9,2,FALSE)</f>
        <v>экспл_новые_с_названием</v>
      </c>
      <c r="G83" t="str">
        <f t="shared" si="26"/>
        <v>экспл</v>
      </c>
      <c r="H83" t="str">
        <f>VLOOKUP(B83,audio_list_stym!$A$3:$AJ$18,8,FALSE)</f>
        <v>Gac</v>
      </c>
      <c r="I83" t="s">
        <v>689</v>
      </c>
      <c r="J83" t="str">
        <f t="shared" si="27"/>
        <v>Gac_2</v>
      </c>
      <c r="L83">
        <f>VLOOKUP(J83,total_visual_stym!$A$2:$D$129,2,FALSE)</f>
        <v>2090</v>
      </c>
      <c r="M83" t="str">
        <f>VLOOKUP(J83,total_visual_stym!$A$2:$D$129,3,FALSE)</f>
        <v>pics\\Gac_2.jpg</v>
      </c>
      <c r="N83">
        <f>VLOOKUP(J83,total_visual_stym!$A$1:$D$129,4,FALSE)</f>
        <v>211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122</v>
      </c>
      <c r="Z83" t="str">
        <f>IF(G83="экспл",VLOOKUP(J83,quest_экспл!$A$1:$N$129,12,FALSE),IF(G83="импл_",0,0))</f>
        <v>sound\\On_farshirovanniy.wav</v>
      </c>
      <c r="AA83" t="str">
        <f>IF(G83="экспл",VLOOKUP(J83,quest_экспл!$A$1:$N$129,14,FALSE),IF(G83="импл_",0,0))</f>
        <v>нет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2171</v>
      </c>
      <c r="AD83" t="str">
        <f t="shared" ca="1" si="31"/>
        <v>pics\\dis22.jpg</v>
      </c>
      <c r="AE83" s="22" t="str">
        <f t="array" aca="1" ref="AE83" ca="1">IF(G83="экспл",INDEX(total_visual_stym!$C$146:$C$209,(RANK(total_visual_stym!E163,total_visual_stym!$E$146:$E$209))),0)</f>
        <v>pics\\dis22.jpg</v>
      </c>
      <c r="AF83" s="22" t="str">
        <f t="shared" si="32"/>
        <v/>
      </c>
      <c r="AI83" t="s">
        <v>85</v>
      </c>
      <c r="AO83">
        <f t="shared" ca="1" si="33"/>
        <v>0.69465220611377043</v>
      </c>
      <c r="AP83" t="str">
        <f t="shared" ca="1" si="34"/>
        <v>pics\\Goroh_4.jpg</v>
      </c>
      <c r="AR83" t="str">
        <f t="shared" si="36"/>
        <v/>
      </c>
      <c r="AS83" t="str">
        <f t="shared" si="35"/>
        <v/>
      </c>
      <c r="AT83">
        <f t="shared" ca="1" si="28"/>
        <v>0.3238748598836636</v>
      </c>
      <c r="AU83" t="s">
        <v>697</v>
      </c>
      <c r="AV83" t="str">
        <f t="shared" ca="1" si="29"/>
        <v>sound\\Redkiy_plod.wav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_Он_фаршированный?</v>
      </c>
      <c r="BA83" t="e">
        <f>VLOOKUP(Q83,audio_list_stym!$B$2:$BQ$299,68,FALSE)</f>
        <v>#N/A</v>
      </c>
      <c r="BB83" t="str">
        <f t="shared" si="30"/>
        <v>Посмотрите,_вот_ЛИРОХ._Он_фаршированный?</v>
      </c>
      <c r="BD83" cm="1">
        <f t="array" aca="1" ref="BD83" ca="1">INDEX($L$82:$L$89,(RANK(AT3,$AT$2:$AT$9)))</f>
        <v>2095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VLOOKUP(B84,audio_list_stym!$A$3:$BP$18,40,FALSE)</f>
        <v>15</v>
      </c>
      <c r="F84" t="str">
        <f>VLOOKUP(E84,metki!$A$2:$B$9,2,FALSE)</f>
        <v>экспл_новые_с_названием</v>
      </c>
      <c r="G84" t="str">
        <f t="shared" si="26"/>
        <v>экспл</v>
      </c>
      <c r="H84" t="str">
        <f>VLOOKUP(B84,audio_list_stym!$A$3:$AJ$18,8,FALSE)</f>
        <v>Gac</v>
      </c>
      <c r="I84" t="s">
        <v>690</v>
      </c>
      <c r="J84" t="str">
        <f t="shared" si="27"/>
        <v>Gac_3</v>
      </c>
      <c r="L84">
        <f>VLOOKUP(J84,total_visual_stym!$A$2:$D$129,2,FALSE)</f>
        <v>2091</v>
      </c>
      <c r="M84" t="str">
        <f>VLOOKUP(J84,total_visual_stym!$A$2:$D$129,3,FALSE)</f>
        <v>pics\\Gac_3.jpg</v>
      </c>
      <c r="N84">
        <f>VLOOKUP(J84,total_visual_stym!$A$1:$D$129,4,FALSE)</f>
        <v>211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123</v>
      </c>
      <c r="Z84" t="str">
        <f>IF(G84="экспл",VLOOKUP(J84,quest_экспл!$A$1:$N$129,12,FALSE),IF(G84="импл_",0,0))</f>
        <v>sound\\On_razrezanniy.wav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2217</v>
      </c>
      <c r="AD84" t="str">
        <f t="shared" ca="1" si="31"/>
        <v>pics\\dis58.jpg</v>
      </c>
      <c r="AE84" s="22" t="str">
        <f t="array" aca="1" ref="AE84" ca="1">IF(G84="экспл",INDEX(total_visual_stym!$C$146:$C$209,(RANK(total_visual_stym!E164,total_visual_stym!$E$146:$E$209))),0)</f>
        <v>pics\\dis58.jpg</v>
      </c>
      <c r="AF84" s="22" t="str">
        <f t="shared" si="32"/>
        <v/>
      </c>
      <c r="AI84" t="s">
        <v>94</v>
      </c>
      <c r="AO84">
        <f t="shared" ca="1" si="33"/>
        <v>0.66819801718331773</v>
      </c>
      <c r="AP84" t="str">
        <f t="shared" ca="1" si="34"/>
        <v>pics\\Goroh_7.jpg</v>
      </c>
      <c r="AR84" t="str">
        <f t="shared" si="36"/>
        <v/>
      </c>
      <c r="AS84" t="str">
        <f t="shared" si="35"/>
        <v/>
      </c>
      <c r="AT84">
        <f t="shared" ca="1" si="28"/>
        <v>0.43109109773073429</v>
      </c>
      <c r="AU84" t="s">
        <v>697</v>
      </c>
      <c r="AV84" t="str">
        <f t="shared" ca="1" si="29"/>
        <v>sound\\Redkiy_plod.wav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_Он_разрезанный?</v>
      </c>
      <c r="BA84" t="e">
        <f>VLOOKUP(Q84,audio_list_stym!$B$2:$BQ$299,68,FALSE)</f>
        <v>#N/A</v>
      </c>
      <c r="BB84" t="str">
        <f t="shared" si="30"/>
        <v>Вот_ЛИРОХ._Он_разрезанный?</v>
      </c>
      <c r="BD84" cm="1">
        <f t="array" aca="1" ref="BD84" ca="1">INDEX($L$82:$L$89,(RANK(AT4,$AT$2:$AT$9)))</f>
        <v>2092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VLOOKUP(B85,audio_list_stym!$A$3:$BP$18,40,FALSE)</f>
        <v>15</v>
      </c>
      <c r="F85" t="str">
        <f>VLOOKUP(E85,metki!$A$2:$B$9,2,FALSE)</f>
        <v>экспл_новые_с_названием</v>
      </c>
      <c r="G85" t="str">
        <f t="shared" si="26"/>
        <v>экспл</v>
      </c>
      <c r="H85" t="str">
        <f>VLOOKUP(B85,audio_list_stym!$A$3:$AJ$18,8,FALSE)</f>
        <v>Gac</v>
      </c>
      <c r="I85" t="s">
        <v>691</v>
      </c>
      <c r="J85" t="str">
        <f t="shared" si="27"/>
        <v>Gac_4</v>
      </c>
      <c r="L85">
        <f>VLOOKUP(J85,total_visual_stym!$A$2:$D$129,2,FALSE)</f>
        <v>2092</v>
      </c>
      <c r="M85" t="str">
        <f>VLOOKUP(J85,total_visual_stym!$A$2:$D$129,3,FALSE)</f>
        <v>pics\\Gac_4.jpg</v>
      </c>
      <c r="N85">
        <f>VLOOKUP(J85,total_visual_stym!$A$1:$D$129,4,FALSE)</f>
        <v>211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124</v>
      </c>
      <c r="Z85" t="str">
        <f>IF(G85="экспл",VLOOKUP(J85,quest_экспл!$A$1:$N$129,12,FALSE),IF(G85="импл_",0,0))</f>
        <v>sound\\On_s_lepestkami.wav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2224</v>
      </c>
      <c r="AD85" t="str">
        <f t="shared" ca="1" si="31"/>
        <v>pics\\dis29.jpg</v>
      </c>
      <c r="AE85" s="22" t="str">
        <f t="array" aca="1" ref="AE85" ca="1">IF(G85="экспл",INDEX(total_visual_stym!$C$146:$C$209,(RANK(total_visual_stym!E165,total_visual_stym!$E$146:$E$209))),0)</f>
        <v>pics\\dis29.jpg</v>
      </c>
      <c r="AF85" s="22" t="str">
        <f t="shared" si="32"/>
        <v/>
      </c>
      <c r="AI85" t="s">
        <v>95</v>
      </c>
      <c r="AO85">
        <f t="shared" ca="1" si="33"/>
        <v>0.29567070327159073</v>
      </c>
      <c r="AP85" t="str">
        <f t="shared" ca="1" si="34"/>
        <v>pics\\Redis_1.jpg</v>
      </c>
      <c r="AR85" t="str">
        <f t="shared" si="36"/>
        <v/>
      </c>
      <c r="AS85" t="str">
        <f t="shared" si="35"/>
        <v/>
      </c>
      <c r="AT85">
        <f t="shared" ca="1" si="28"/>
        <v>0.9319987333594798</v>
      </c>
      <c r="AU85" t="s">
        <v>697</v>
      </c>
      <c r="AV85" t="str">
        <f t="shared" ca="1" si="29"/>
        <v>sound\\Noviy_plod.wav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_Он_с_лепестками?</v>
      </c>
      <c r="BA85" t="e">
        <f>VLOOKUP(Q85,audio_list_stym!$B$2:$BQ$299,68,FALSE)</f>
        <v>#N/A</v>
      </c>
      <c r="BB85" t="str">
        <f t="shared" si="30"/>
        <v>Это_ЛИРОХ._Он_с_лепестками?</v>
      </c>
      <c r="BD85" cm="1">
        <f t="array" aca="1" ref="BD85" ca="1">INDEX($L$82:$L$89,(RANK(AT5,$AT$2:$AT$9)))</f>
        <v>2096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VLOOKUP(B86,audio_list_stym!$A$3:$BP$18,40,FALSE)</f>
        <v>15</v>
      </c>
      <c r="F86" t="str">
        <f>VLOOKUP(E86,metki!$A$2:$B$9,2,FALSE)</f>
        <v>экспл_новые_с_названием</v>
      </c>
      <c r="G86" t="str">
        <f t="shared" si="26"/>
        <v>экспл</v>
      </c>
      <c r="H86" t="str">
        <f>VLOOKUP(B86,audio_list_stym!$A$3:$AJ$18,8,FALSE)</f>
        <v>Gac</v>
      </c>
      <c r="I86" t="s">
        <v>692</v>
      </c>
      <c r="J86" t="str">
        <f t="shared" si="27"/>
        <v>Gac_5</v>
      </c>
      <c r="L86">
        <f>VLOOKUP(J86,total_visual_stym!$A$2:$D$129,2,FALSE)</f>
        <v>2093</v>
      </c>
      <c r="M86" t="str">
        <f>VLOOKUP(J86,total_visual_stym!$A$2:$D$129,3,FALSE)</f>
        <v>pics\\Gac_5.jpg</v>
      </c>
      <c r="N86">
        <f>VLOOKUP(J86,total_visual_stym!$A$1:$D$129,4,FALSE)</f>
        <v>211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125</v>
      </c>
      <c r="Z86" t="str">
        <f>IF(G86="экспл",VLOOKUP(J86,quest_экспл!$A$1:$N$129,12,FALSE),IF(G86="импл_",0,0))</f>
        <v>sound\\Kolyuchiy_li_on.wav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2172</v>
      </c>
      <c r="AD86" t="str">
        <f t="shared" ca="1" si="31"/>
        <v>pics\\dis23.jpg</v>
      </c>
      <c r="AE86" s="22" t="str">
        <f t="array" aca="1" ref="AE86" ca="1">IF(G86="экспл",INDEX(total_visual_stym!$C$146:$C$209,(RANK(total_visual_stym!E166,total_visual_stym!$E$146:$E$209))),0)</f>
        <v>pics\\dis23.jpg</v>
      </c>
      <c r="AF86" s="22" t="str">
        <f t="shared" si="32"/>
        <v/>
      </c>
      <c r="AI86" t="s">
        <v>96</v>
      </c>
      <c r="AO86">
        <f t="shared" ca="1" si="33"/>
        <v>0.42080757208474218</v>
      </c>
      <c r="AP86" t="str">
        <f t="shared" ca="1" si="34"/>
        <v>pics\\Peper_4.jpg</v>
      </c>
      <c r="AR86" t="str">
        <f t="shared" si="36"/>
        <v/>
      </c>
      <c r="AS86" t="str">
        <f t="shared" si="35"/>
        <v/>
      </c>
      <c r="AT86">
        <f t="shared" ca="1" si="28"/>
        <v>0.21607045423598026</v>
      </c>
      <c r="AU86" t="s">
        <v>697</v>
      </c>
      <c r="AV86" t="str">
        <f t="shared" ca="1" si="29"/>
        <v>sound\\Redkiy_plod.wav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_Колючий_ли_он?</v>
      </c>
      <c r="BA86" t="e">
        <f>VLOOKUP(Q86,audio_list_stym!$B$2:$BQ$299,68,FALSE)</f>
        <v>#N/A</v>
      </c>
      <c r="BB86" t="str">
        <f t="shared" si="30"/>
        <v>На_картинке_ЛИРОХ._Колючий_ли_он?</v>
      </c>
      <c r="BD86" cm="1">
        <f t="array" aca="1" ref="BD86" ca="1">INDEX($L$82:$L$89,(RANK(AT6,$AT$2:$AT$9)))</f>
        <v>2091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VLOOKUP(B87,audio_list_stym!$A$3:$BP$18,40,FALSE)</f>
        <v>15</v>
      </c>
      <c r="F87" t="str">
        <f>VLOOKUP(E87,metki!$A$2:$B$9,2,FALSE)</f>
        <v>экспл_новые_с_названием</v>
      </c>
      <c r="G87" t="str">
        <f t="shared" si="26"/>
        <v>экспл</v>
      </c>
      <c r="H87" t="str">
        <f>VLOOKUP(B87,audio_list_stym!$A$3:$AJ$18,8,FALSE)</f>
        <v>Gac</v>
      </c>
      <c r="I87" t="s">
        <v>693</v>
      </c>
      <c r="J87" t="str">
        <f t="shared" si="27"/>
        <v>Gac_6</v>
      </c>
      <c r="L87">
        <f>VLOOKUP(J87,total_visual_stym!$A$2:$D$129,2,FALSE)</f>
        <v>2094</v>
      </c>
      <c r="M87" t="str">
        <f>VLOOKUP(J87,total_visual_stym!$A$2:$D$129,3,FALSE)</f>
        <v>pics\\Gac_6.jpg</v>
      </c>
      <c r="N87">
        <f>VLOOKUP(J87,total_visual_stym!$A$1:$D$129,4,FALSE)</f>
        <v>211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126</v>
      </c>
      <c r="Z87" t="str">
        <f>IF(G87="экспл",VLOOKUP(J87,quest_экспл!$A$1:$N$129,12,FALSE),IF(G87="импл_",0,0))</f>
        <v>sound\\Oranzheviy_li_on.wav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2187</v>
      </c>
      <c r="AD87" t="str">
        <f t="shared" ca="1" si="31"/>
        <v>pics\\dis1.jpg</v>
      </c>
      <c r="AE87" s="22" t="str">
        <f t="array" aca="1" ref="AE87" ca="1">IF(G87="экспл",INDEX(total_visual_stym!$C$146:$C$209,(RANK(total_visual_stym!E167,total_visual_stym!$E$146:$E$209))),0)</f>
        <v>pics\\dis1.jpg</v>
      </c>
      <c r="AF87" s="22" t="str">
        <f t="shared" si="32"/>
        <v/>
      </c>
      <c r="AI87" t="s">
        <v>97</v>
      </c>
      <c r="AO87">
        <f t="shared" ca="1" si="33"/>
        <v>9.7328777783914244E-2</v>
      </c>
      <c r="AP87" t="str">
        <f t="shared" ca="1" si="34"/>
        <v>pics\\Tomat_3.jpg</v>
      </c>
      <c r="AR87" t="str">
        <f t="shared" si="36"/>
        <v/>
      </c>
      <c r="AS87" t="str">
        <f t="shared" si="35"/>
        <v/>
      </c>
      <c r="AT87">
        <f t="shared" ca="1" si="28"/>
        <v>0.68016419441710385</v>
      </c>
      <c r="AU87" t="s">
        <v>697</v>
      </c>
      <c r="AV87" t="str">
        <f t="shared" ca="1" si="29"/>
        <v>sound\\Noviy_plod.wav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_Оранжевый_ли_он?</v>
      </c>
      <c r="BA87" t="e">
        <f>VLOOKUP(Q87,audio_list_stym!$B$2:$BQ$299,68,FALSE)</f>
        <v>#N/A</v>
      </c>
      <c r="BB87" t="str">
        <f t="shared" si="30"/>
        <v>На_мониторе_ЛИРОХ._Оранжевый_ли_он?</v>
      </c>
      <c r="BD87" cm="1">
        <f t="array" aca="1" ref="BD87" ca="1">INDEX($L$82:$L$89,(RANK(AT7,$AT$2:$AT$9)))</f>
        <v>2089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VLOOKUP(B88,audio_list_stym!$A$3:$BP$18,40,FALSE)</f>
        <v>15</v>
      </c>
      <c r="F88" t="str">
        <f>VLOOKUP(E88,metki!$A$2:$B$9,2,FALSE)</f>
        <v>экспл_новые_с_названием</v>
      </c>
      <c r="G88" t="str">
        <f t="shared" si="26"/>
        <v>экспл</v>
      </c>
      <c r="H88" t="str">
        <f>VLOOKUP(B88,audio_list_stym!$A$3:$AJ$18,8,FALSE)</f>
        <v>Gac</v>
      </c>
      <c r="I88" t="s">
        <v>694</v>
      </c>
      <c r="J88" t="str">
        <f t="shared" si="27"/>
        <v>Gac_7</v>
      </c>
      <c r="L88">
        <f>VLOOKUP(J88,total_visual_stym!$A$2:$D$129,2,FALSE)</f>
        <v>2095</v>
      </c>
      <c r="M88" t="str">
        <f>VLOOKUP(J88,total_visual_stym!$A$2:$D$129,3,FALSE)</f>
        <v>pics\\Gac_7.jpg</v>
      </c>
      <c r="N88">
        <f>VLOOKUP(J88,total_visual_stym!$A$1:$D$129,4,FALSE)</f>
        <v>211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127</v>
      </c>
      <c r="Z88" t="str">
        <f>IF(G88="экспл",VLOOKUP(J88,quest_экспл!$A$1:$N$129,12,FALSE),IF(G88="импл_",0,0))</f>
        <v>sound\\On_zernistiy.wav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2197</v>
      </c>
      <c r="AD88" t="str">
        <f t="shared" ca="1" si="31"/>
        <v>pics\\dis54.jpg</v>
      </c>
      <c r="AE88" s="22" t="str">
        <f t="array" aca="1" ref="AE88" ca="1">IF(G88="экспл",INDEX(total_visual_stym!$C$146:$C$209,(RANK(total_visual_stym!E168,total_visual_stym!$E$146:$E$209))),0)</f>
        <v>pics\\dis54.jpg</v>
      </c>
      <c r="AF88" s="22" t="str">
        <f t="shared" si="32"/>
        <v/>
      </c>
      <c r="AI88" t="s">
        <v>98</v>
      </c>
      <c r="AO88">
        <f t="shared" ca="1" si="33"/>
        <v>0.49500166921912525</v>
      </c>
      <c r="AP88" t="str">
        <f t="shared" ca="1" si="34"/>
        <v>pics\\Limon_5.jpg</v>
      </c>
      <c r="AR88" t="str">
        <f t="shared" si="36"/>
        <v/>
      </c>
      <c r="AS88" t="str">
        <f t="shared" si="35"/>
        <v/>
      </c>
      <c r="AT88">
        <f t="shared" ca="1" si="28"/>
        <v>0.59170265916983256</v>
      </c>
      <c r="AU88" t="s">
        <v>697</v>
      </c>
      <c r="AV88" t="str">
        <f t="shared" ca="1" si="29"/>
        <v>sound\\Noviy_plod.wav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_Он_зернистый?</v>
      </c>
      <c r="BA88" t="e">
        <f>VLOOKUP(Q88,audio_list_stym!$B$2:$BQ$299,68,FALSE)</f>
        <v>#N/A</v>
      </c>
      <c r="BB88" t="str">
        <f t="shared" si="30"/>
        <v>Перед_Вами_ЛИРОХ._Он_зернистый?</v>
      </c>
      <c r="BD88" cm="1">
        <f t="array" aca="1" ref="BD88" ca="1">INDEX($L$82:$L$89,(RANK(AT8,$AT$2:$AT$9)))</f>
        <v>2090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VLOOKUP(B89,audio_list_stym!$A$3:$BP$18,40,FALSE)</f>
        <v>15</v>
      </c>
      <c r="F89" t="str">
        <f>VLOOKUP(E89,metki!$A$2:$B$9,2,FALSE)</f>
        <v>экспл_новые_с_названием</v>
      </c>
      <c r="G89" t="str">
        <f t="shared" si="26"/>
        <v>экспл</v>
      </c>
      <c r="H89" t="str">
        <f>VLOOKUP(B89,audio_list_stym!$A$3:$AJ$18,8,FALSE)</f>
        <v>Gac</v>
      </c>
      <c r="I89" t="s">
        <v>695</v>
      </c>
      <c r="J89" t="str">
        <f t="shared" si="27"/>
        <v>Gac_8</v>
      </c>
      <c r="L89">
        <f>VLOOKUP(J89,total_visual_stym!$A$2:$D$129,2,FALSE)</f>
        <v>2096</v>
      </c>
      <c r="M89" t="str">
        <f>VLOOKUP(J89,total_visual_stym!$A$2:$D$129,3,FALSE)</f>
        <v>pics\\Gac_8.jpg</v>
      </c>
      <c r="N89">
        <f>VLOOKUP(J89,total_visual_stym!$A$1:$D$129,4,FALSE)</f>
        <v>211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128</v>
      </c>
      <c r="Z89" t="str">
        <f>IF(G89="экспл",VLOOKUP(J89,quest_экспл!$A$1:$N$129,12,FALSE),IF(G89="импл_",0,0))</f>
        <v>sound\\Okruglya_li_on.wav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2216</v>
      </c>
      <c r="AD89" t="str">
        <f t="shared" ca="1" si="31"/>
        <v>pics\\dis59.jpg</v>
      </c>
      <c r="AE89" s="22" t="str">
        <f t="array" aca="1" ref="AE89" ca="1">IF(G89="экспл",INDEX(total_visual_stym!$C$146:$C$209,(RANK(total_visual_stym!E169,total_visual_stym!$E$146:$E$209))),0)</f>
        <v>pics\\dis59.jpg</v>
      </c>
      <c r="AF89" s="22" t="str">
        <f t="shared" si="32"/>
        <v/>
      </c>
      <c r="AI89" t="s">
        <v>99</v>
      </c>
      <c r="AO89">
        <f t="shared" ca="1" si="33"/>
        <v>0.15058004960211424</v>
      </c>
      <c r="AP89" t="str">
        <f t="shared" ca="1" si="34"/>
        <v>pics\\Redis_6.jpg</v>
      </c>
      <c r="AR89" t="str">
        <f t="shared" si="36"/>
        <v/>
      </c>
      <c r="AS89" t="str">
        <f t="shared" si="35"/>
        <v/>
      </c>
      <c r="AT89">
        <f t="shared" ca="1" si="28"/>
        <v>0.75368123078400429</v>
      </c>
      <c r="AU89" t="s">
        <v>697</v>
      </c>
      <c r="AV89" t="str">
        <f t="shared" ca="1" si="29"/>
        <v>sound\\Noviy_plod.wav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_Округлый_ли_он?</v>
      </c>
      <c r="BA89" t="e">
        <f>VLOOKUP(Q89,audio_list_stym!$B$2:$BQ$299,68,FALSE)</f>
        <v>#N/A</v>
      </c>
      <c r="BB89" t="str">
        <f t="shared" si="30"/>
        <v>Вы_видите_ЛИРОХ._Округлый_ли_он?</v>
      </c>
      <c r="BD89" cm="1">
        <f t="array" aca="1" ref="BD89" ca="1">INDEX($L$82:$L$89,(RANK(AT9,$AT$2:$AT$9)))</f>
        <v>2093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VLOOKUP(B90,audio_list_stym!$A$3:$BP$18,40,FALSE)</f>
        <v>16</v>
      </c>
      <c r="F90" t="str">
        <f>VLOOKUP(E90,metki!$A$2:$B$9,2,FALSE)</f>
        <v>импл_новые_без_названия</v>
      </c>
      <c r="G90" t="str">
        <f t="shared" si="26"/>
        <v>импл_</v>
      </c>
      <c r="H90" t="str">
        <f>VLOOKUP(B90,audio_list_stym!$A$3:$AJ$18,8,FALSE)</f>
        <v>Noni</v>
      </c>
      <c r="I90" t="s">
        <v>688</v>
      </c>
      <c r="J90" t="str">
        <f t="shared" si="27"/>
        <v>Noni_1</v>
      </c>
      <c r="L90">
        <f>VLOOKUP(J90,total_visual_stym!$A$2:$D$129,2,FALSE)</f>
        <v>2113</v>
      </c>
      <c r="M90" t="str">
        <f>VLOOKUP(J90,total_visual_stym!$A$2:$D$129,3,FALSE)</f>
        <v>pics\\Noni_1.jpg</v>
      </c>
      <c r="N90">
        <f>VLOOKUP(J90,total_visual_stym!$A$1:$D$129,4,FALSE)</f>
        <v>212</v>
      </c>
      <c r="P90">
        <f>IF(G90="экспл",0,IF(G90="импл_",VLOOKUP(J90,quest_импл!$A$1:$J$129,7,FALSE),0))</f>
        <v>257</v>
      </c>
      <c r="Q90" t="str">
        <f>IF(G90="экспл",0,IF(G90="импл_",VLOOKUP(J90,quest_импл!$A$1:$J$129,8,FALSE),0))</f>
        <v>sound\\Beliy_li_vnutri.wav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2046</v>
      </c>
      <c r="AD90" t="str">
        <f t="shared" ca="1" si="31"/>
        <v>pics\\Peper_6.jpg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32"/>
        <v>pics\\Peper_6.jpg</v>
      </c>
      <c r="AI90" t="s">
        <v>100</v>
      </c>
      <c r="AO90">
        <f t="shared" ca="1" si="33"/>
        <v>0.38435885491417221</v>
      </c>
      <c r="AP90" t="str">
        <f t="shared" ca="1" si="34"/>
        <v>pics\\Peper_6.jpg</v>
      </c>
      <c r="AR90" t="str">
        <f t="shared" si="36"/>
        <v/>
      </c>
      <c r="AS90" t="str">
        <f t="shared" ca="1" si="35"/>
        <v>pics\\Peper_6.jpg</v>
      </c>
      <c r="AT90">
        <f t="shared" ca="1" si="28"/>
        <v>0.94357753266490241</v>
      </c>
      <c r="AU90" t="s">
        <v>697</v>
      </c>
      <c r="AV90" t="str">
        <f t="shared" ca="1" si="29"/>
        <v>sound\\Noviy_plod.wav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_Белый_ли_внутри_</v>
      </c>
      <c r="BB90" t="str">
        <f t="shared" si="30"/>
        <v>_Белый_ли_внутри_XXXXX?</v>
      </c>
      <c r="BC90">
        <f>A90</f>
        <v>1212</v>
      </c>
      <c r="BD90" cm="1">
        <f t="array" aca="1" ref="BD90" ca="1">INDEX($L$90:$L$97,(RANK(AT2,$AT$2:$AT$9)))</f>
        <v>2118</v>
      </c>
      <c r="BE90" cm="1">
        <f t="array" aca="1" ref="BE90" ca="1">INDEX(BD66:BD81,(RANK(AT5,$AT$2:$AT$17)))</f>
        <v>2082</v>
      </c>
      <c r="BF90" cm="1">
        <f t="array" aca="1" ref="BF90" ca="1">INDEX(BD98:BD113,(RANK(AT5,$AT$2:$AT$17)))</f>
        <v>2138</v>
      </c>
      <c r="BG90" cm="1">
        <f t="array" aca="1" ref="BG90" ca="1">INDEX(BD114:BD129,(RANK(AT5,$AT$2:$AT$9)))</f>
        <v>2149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VLOOKUP(B91,audio_list_stym!$A$3:$BP$18,40,FALSE)</f>
        <v>16</v>
      </c>
      <c r="F91" t="str">
        <f>VLOOKUP(E91,metki!$A$2:$B$9,2,FALSE)</f>
        <v>импл_новые_без_названия</v>
      </c>
      <c r="G91" t="str">
        <f t="shared" si="26"/>
        <v>импл_</v>
      </c>
      <c r="H91" t="str">
        <f>VLOOKUP(B91,audio_list_stym!$A$3:$AJ$18,8,FALSE)</f>
        <v>Noni</v>
      </c>
      <c r="I91" t="s">
        <v>689</v>
      </c>
      <c r="J91" t="str">
        <f t="shared" si="27"/>
        <v>Noni_2</v>
      </c>
      <c r="L91">
        <f>VLOOKUP(J91,total_visual_stym!$A$2:$D$129,2,FALSE)</f>
        <v>2114</v>
      </c>
      <c r="M91" t="str">
        <f>VLOOKUP(J91,total_visual_stym!$A$2:$D$129,3,FALSE)</f>
        <v>pics\\Noni_2.jpg</v>
      </c>
      <c r="N91">
        <f>VLOOKUP(J91,total_visual_stym!$A$1:$D$129,4,FALSE)</f>
        <v>212</v>
      </c>
      <c r="P91">
        <f>IF(G91="экспл",0,IF(G91="импл_",VLOOKUP(J91,quest_импл!$A$1:$J$129,7,FALSE),0))</f>
        <v>258</v>
      </c>
      <c r="Q91" t="str">
        <f>IF(G91="экспл",0,IF(G91="импл_",VLOOKUP(J91,quest_импл!$A$1:$J$129,8,FALSE),0))</f>
        <v>sound\\Rebristiy_li.wav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2024</v>
      </c>
      <c r="AD91" t="str">
        <f t="shared" ca="1" si="31"/>
        <v>pics\\Goroh_8.jpg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32"/>
        <v>pics\\Goroh_8.jpg</v>
      </c>
      <c r="AI91" t="s">
        <v>101</v>
      </c>
      <c r="AO91">
        <f t="shared" ca="1" si="33"/>
        <v>0.66482641148093191</v>
      </c>
      <c r="AP91" t="str">
        <f t="shared" ca="1" si="34"/>
        <v>pics\\Goroh_8.jpg</v>
      </c>
      <c r="AR91" t="str">
        <f t="shared" si="36"/>
        <v/>
      </c>
      <c r="AS91" t="str">
        <f t="shared" ca="1" si="35"/>
        <v>pics\\Goroh_8.jpg</v>
      </c>
      <c r="AT91">
        <f t="shared" ca="1" si="28"/>
        <v>0.13506650551889154</v>
      </c>
      <c r="AU91" t="s">
        <v>697</v>
      </c>
      <c r="AV91" t="str">
        <f t="shared" ca="1" si="29"/>
        <v>sound\\Redkiy_plod.wav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_Ребристый_ли_</v>
      </c>
      <c r="BB91" t="str">
        <f t="shared" si="30"/>
        <v>_Ребристый_ли_XXXXX?</v>
      </c>
      <c r="BD91" cm="1">
        <f t="array" aca="1" ref="BD91" ca="1">INDEX($L$90:$L$97,(RANK(AT3,$AT$2:$AT$9)))</f>
        <v>2119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VLOOKUP(B92,audio_list_stym!$A$3:$BP$18,40,FALSE)</f>
        <v>16</v>
      </c>
      <c r="F92" t="str">
        <f>VLOOKUP(E92,metki!$A$2:$B$9,2,FALSE)</f>
        <v>импл_новые_без_названия</v>
      </c>
      <c r="G92" t="str">
        <f t="shared" si="26"/>
        <v>импл_</v>
      </c>
      <c r="H92" t="str">
        <f>VLOOKUP(B92,audio_list_stym!$A$3:$AJ$18,8,FALSE)</f>
        <v>Noni</v>
      </c>
      <c r="I92" t="s">
        <v>690</v>
      </c>
      <c r="J92" t="str">
        <f t="shared" si="27"/>
        <v>Noni_3</v>
      </c>
      <c r="L92">
        <f>VLOOKUP(J92,total_visual_stym!$A$2:$D$129,2,FALSE)</f>
        <v>2115</v>
      </c>
      <c r="M92" t="str">
        <f>VLOOKUP(J92,total_visual_stym!$A$2:$D$129,3,FALSE)</f>
        <v>pics\\Noni_3.jpg</v>
      </c>
      <c r="N92">
        <f>VLOOKUP(J92,total_visual_stym!$A$1:$D$129,4,FALSE)</f>
        <v>212</v>
      </c>
      <c r="P92">
        <f>IF(G92="экспл",0,IF(G92="импл_",VLOOKUP(J92,quest_импл!$A$1:$J$129,7,FALSE),0))</f>
        <v>259</v>
      </c>
      <c r="Q92" t="str">
        <f>IF(G92="экспл",0,IF(G92="импл_",VLOOKUP(J92,quest_импл!$A$1:$J$129,8,FALSE),0))</f>
        <v>sound\\Goluboy_li.wav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2026</v>
      </c>
      <c r="AD92" t="str">
        <f t="shared" ca="1" si="31"/>
        <v>pics\\Kokos_2.jpg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32"/>
        <v>pics\\Kokos_2.jpg</v>
      </c>
      <c r="AI92" t="s">
        <v>102</v>
      </c>
      <c r="AO92">
        <f t="shared" ca="1" si="33"/>
        <v>0.63461277088546386</v>
      </c>
      <c r="AP92" t="str">
        <f t="shared" ca="1" si="34"/>
        <v>pics\\Kokos_2.jpg</v>
      </c>
      <c r="AR92" t="str">
        <f t="shared" si="36"/>
        <v/>
      </c>
      <c r="AS92" t="str">
        <f t="shared" ca="1" si="35"/>
        <v>pics\\Kokos_2.jpg</v>
      </c>
      <c r="AT92">
        <f t="shared" ca="1" si="28"/>
        <v>0.42085628294846888</v>
      </c>
      <c r="AU92" t="s">
        <v>697</v>
      </c>
      <c r="AV92" t="str">
        <f t="shared" ca="1" si="29"/>
        <v>sound\\Redkiy_plod.wav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_Голубой_ли_</v>
      </c>
      <c r="BB92" t="str">
        <f t="shared" si="30"/>
        <v>_Голубой_ли_XXXXX?</v>
      </c>
      <c r="BD92" cm="1">
        <f t="array" aca="1" ref="BD92" ca="1">INDEX($L$90:$L$97,(RANK(AT4,$AT$2:$AT$9)))</f>
        <v>2116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VLOOKUP(B93,audio_list_stym!$A$3:$BP$18,40,FALSE)</f>
        <v>16</v>
      </c>
      <c r="F93" t="str">
        <f>VLOOKUP(E93,metki!$A$2:$B$9,2,FALSE)</f>
        <v>импл_новые_без_названия</v>
      </c>
      <c r="G93" t="str">
        <f t="shared" si="26"/>
        <v>импл_</v>
      </c>
      <c r="H93" t="str">
        <f>VLOOKUP(B93,audio_list_stym!$A$3:$AJ$18,8,FALSE)</f>
        <v>Noni</v>
      </c>
      <c r="I93" t="s">
        <v>691</v>
      </c>
      <c r="J93" t="str">
        <f t="shared" si="27"/>
        <v>Noni_4</v>
      </c>
      <c r="L93">
        <f>VLOOKUP(J93,total_visual_stym!$A$2:$D$129,2,FALSE)</f>
        <v>2116</v>
      </c>
      <c r="M93" t="str">
        <f>VLOOKUP(J93,total_visual_stym!$A$2:$D$129,3,FALSE)</f>
        <v>pics\\Noni_4.jpg</v>
      </c>
      <c r="N93">
        <f>VLOOKUP(J93,total_visual_stym!$A$1:$D$129,4,FALSE)</f>
        <v>212</v>
      </c>
      <c r="P93">
        <f>IF(G93="экспл",0,IF(G93="импл_",VLOOKUP(J93,quest_импл!$A$1:$J$129,7,FALSE),0))</f>
        <v>260</v>
      </c>
      <c r="Q93" t="str">
        <f>IF(G93="экспл",0,IF(G93="импл_",VLOOKUP(J93,quest_импл!$A$1:$J$129,8,FALSE),0))</f>
        <v>sound\\S_bugorkami_li.wav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2025</v>
      </c>
      <c r="AD93" t="str">
        <f t="shared" ca="1" si="31"/>
        <v>pics\\Kokos_1.jpg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32"/>
        <v>pics\\Kokos_1.jpg</v>
      </c>
      <c r="AI93" t="s">
        <v>103</v>
      </c>
      <c r="AO93">
        <f t="shared" ca="1" si="33"/>
        <v>0.6379161768035585</v>
      </c>
      <c r="AP93" t="str">
        <f t="shared" ca="1" si="34"/>
        <v>pics\\Kokos_1.jpg</v>
      </c>
      <c r="AR93" t="str">
        <f t="shared" si="36"/>
        <v/>
      </c>
      <c r="AS93" t="str">
        <f t="shared" ca="1" si="35"/>
        <v>pics\\Kokos_1.jpg</v>
      </c>
      <c r="AT93">
        <f t="shared" ca="1" si="28"/>
        <v>0.68868403966835268</v>
      </c>
      <c r="AU93" t="s">
        <v>697</v>
      </c>
      <c r="AV93" t="str">
        <f t="shared" ca="1" si="29"/>
        <v>sound\\Noviy_plod.wav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_С_бугорками_ли_</v>
      </c>
      <c r="BB93" t="str">
        <f t="shared" si="30"/>
        <v>_С_бугорками_ли_XXXXX?</v>
      </c>
      <c r="BD93" cm="1">
        <f t="array" aca="1" ref="BD93" ca="1">INDEX($L$90:$L$97,(RANK(AT5,$AT$2:$AT$9)))</f>
        <v>2120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VLOOKUP(B94,audio_list_stym!$A$3:$BP$18,40,FALSE)</f>
        <v>16</v>
      </c>
      <c r="F94" t="str">
        <f>VLOOKUP(E94,metki!$A$2:$B$9,2,FALSE)</f>
        <v>импл_новые_без_названия</v>
      </c>
      <c r="G94" t="str">
        <f t="shared" si="26"/>
        <v>импл_</v>
      </c>
      <c r="H94" t="str">
        <f>VLOOKUP(B94,audio_list_stym!$A$3:$AJ$18,8,FALSE)</f>
        <v>Noni</v>
      </c>
      <c r="I94" t="s">
        <v>692</v>
      </c>
      <c r="J94" t="str">
        <f t="shared" si="27"/>
        <v>Noni_5</v>
      </c>
      <c r="L94">
        <f>VLOOKUP(J94,total_visual_stym!$A$2:$D$129,2,FALSE)</f>
        <v>2117</v>
      </c>
      <c r="M94" t="str">
        <f>VLOOKUP(J94,total_visual_stym!$A$2:$D$129,3,FALSE)</f>
        <v>pics\\Noni_5.jpg</v>
      </c>
      <c r="N94">
        <f>VLOOKUP(J94,total_visual_stym!$A$1:$D$129,4,FALSE)</f>
        <v>212</v>
      </c>
      <c r="P94">
        <f>IF(G94="экспл",0,IF(G94="импл_",VLOOKUP(J94,quest_импл!$A$1:$J$129,7,FALSE),0))</f>
        <v>261</v>
      </c>
      <c r="Q94" t="str">
        <f>IF(G94="экспл",0,IF(G94="импл_",VLOOKUP(J94,quest_импл!$A$1:$J$129,8,FALSE),0))</f>
        <v>sound\\Ovalniy_li.wav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2057</v>
      </c>
      <c r="AD94" t="str">
        <f t="shared" ca="1" si="31"/>
        <v>pics\\Tomat_1.jpg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32"/>
        <v>pics\\Tomat_1.jpg</v>
      </c>
      <c r="AI94" t="s">
        <v>104</v>
      </c>
      <c r="AO94">
        <f t="shared" ca="1" si="33"/>
        <v>0.11083857197243696</v>
      </c>
      <c r="AP94" t="str">
        <f t="shared" ca="1" si="34"/>
        <v>pics\\Tomat_1.jpg</v>
      </c>
      <c r="AR94" t="str">
        <f t="shared" si="36"/>
        <v/>
      </c>
      <c r="AS94" t="str">
        <f t="shared" ca="1" si="35"/>
        <v>pics\\Tomat_1.jpg</v>
      </c>
      <c r="AT94">
        <f t="shared" ca="1" si="28"/>
        <v>0.67363874376589872</v>
      </c>
      <c r="AU94" t="s">
        <v>697</v>
      </c>
      <c r="AV94" t="str">
        <f t="shared" ca="1" si="29"/>
        <v>sound\\Noviy_plod.wav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_Овальный_ли_</v>
      </c>
      <c r="BB94" t="str">
        <f t="shared" si="30"/>
        <v>_Овальный_ли_XXXXX?</v>
      </c>
      <c r="BD94" cm="1">
        <f t="array" aca="1" ref="BD94" ca="1">INDEX($L$90:$L$97,(RANK(AT6,$AT$2:$AT$9)))</f>
        <v>2115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VLOOKUP(B95,audio_list_stym!$A$3:$BP$18,40,FALSE)</f>
        <v>16</v>
      </c>
      <c r="F95" t="str">
        <f>VLOOKUP(E95,metki!$A$2:$B$9,2,FALSE)</f>
        <v>импл_новые_без_названия</v>
      </c>
      <c r="G95" t="str">
        <f t="shared" si="26"/>
        <v>импл_</v>
      </c>
      <c r="H95" t="str">
        <f>VLOOKUP(B95,audio_list_stym!$A$3:$AJ$18,8,FALSE)</f>
        <v>Noni</v>
      </c>
      <c r="I95" t="s">
        <v>693</v>
      </c>
      <c r="J95" t="str">
        <f t="shared" si="27"/>
        <v>Noni_6</v>
      </c>
      <c r="L95">
        <f>VLOOKUP(J95,total_visual_stym!$A$2:$D$129,2,FALSE)</f>
        <v>2118</v>
      </c>
      <c r="M95" t="str">
        <f>VLOOKUP(J95,total_visual_stym!$A$2:$D$129,3,FALSE)</f>
        <v>pics\\Noni_6.jpg</v>
      </c>
      <c r="N95">
        <f>VLOOKUP(J95,total_visual_stym!$A$1:$D$129,4,FALSE)</f>
        <v>212</v>
      </c>
      <c r="P95">
        <f>IF(G95="экспл",0,IF(G95="импл_",VLOOKUP(J95,quest_импл!$A$1:$J$129,7,FALSE),0))</f>
        <v>262</v>
      </c>
      <c r="Q95" t="str">
        <f>IF(G95="экспл",0,IF(G95="импл_",VLOOKUP(J95,quest_импл!$A$1:$J$129,8,FALSE),0))</f>
        <v>sound\\Zhidkiy_li.wav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2050</v>
      </c>
      <c r="AD95" t="str">
        <f t="shared" ca="1" si="31"/>
        <v>pics\\Redis_2.jpg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32"/>
        <v>pics\\Redis_2.jpg</v>
      </c>
      <c r="AI95" t="s">
        <v>105</v>
      </c>
      <c r="AO95">
        <f t="shared" ca="1" si="33"/>
        <v>0.25652421319716923</v>
      </c>
      <c r="AP95" t="str">
        <f t="shared" ca="1" si="34"/>
        <v>pics\\Redis_2.jpg</v>
      </c>
      <c r="AR95" t="str">
        <f t="shared" si="36"/>
        <v/>
      </c>
      <c r="AS95" t="str">
        <f t="shared" ca="1" si="35"/>
        <v>pics\\Redis_2.jpg</v>
      </c>
      <c r="AT95">
        <f t="shared" ca="1" si="28"/>
        <v>0.1102219273272208</v>
      </c>
      <c r="AU95" t="s">
        <v>697</v>
      </c>
      <c r="AV95" t="str">
        <f t="shared" ca="1" si="29"/>
        <v>sound\\Redkiy_plod.wav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_Жидкий_ли_</v>
      </c>
      <c r="BB95" t="str">
        <f t="shared" si="30"/>
        <v>_Жидкий_ли_XXXXX?</v>
      </c>
      <c r="BD95" cm="1">
        <f t="array" aca="1" ref="BD95" ca="1">INDEX($L$90:$L$97,(RANK(AT7,$AT$2:$AT$9)))</f>
        <v>2113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VLOOKUP(B96,audio_list_stym!$A$3:$BP$18,40,FALSE)</f>
        <v>16</v>
      </c>
      <c r="F96" t="str">
        <f>VLOOKUP(E96,metki!$A$2:$B$9,2,FALSE)</f>
        <v>импл_новые_без_названия</v>
      </c>
      <c r="G96" t="str">
        <f t="shared" si="26"/>
        <v>импл_</v>
      </c>
      <c r="H96" t="str">
        <f>VLOOKUP(B96,audio_list_stym!$A$3:$AJ$18,8,FALSE)</f>
        <v>Noni</v>
      </c>
      <c r="I96" t="s">
        <v>694</v>
      </c>
      <c r="J96" t="str">
        <f t="shared" si="27"/>
        <v>Noni_7</v>
      </c>
      <c r="L96">
        <f>VLOOKUP(J96,total_visual_stym!$A$2:$D$129,2,FALSE)</f>
        <v>2119</v>
      </c>
      <c r="M96" t="str">
        <f>VLOOKUP(J96,total_visual_stym!$A$2:$D$129,3,FALSE)</f>
        <v>pics\\Noni_7.jpg</v>
      </c>
      <c r="N96">
        <f>VLOOKUP(J96,total_visual_stym!$A$1:$D$129,4,FALSE)</f>
        <v>212</v>
      </c>
      <c r="P96">
        <f>IF(G96="экспл",0,IF(G96="импл_",VLOOKUP(J96,quest_импл!$A$1:$J$129,7,FALSE),0))</f>
        <v>263</v>
      </c>
      <c r="Q96" t="str">
        <f>IF(G96="экспл",0,IF(G96="импл_",VLOOKUP(J96,quest_импл!$A$1:$J$129,8,FALSE),0))</f>
        <v>sound\\Lohmatiy_li.wav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2047</v>
      </c>
      <c r="AD96" t="str">
        <f t="shared" ca="1" si="31"/>
        <v>pics\\Peper_7.jpg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32"/>
        <v>pics\\Peper_7.jpg</v>
      </c>
      <c r="AI96" t="s">
        <v>106</v>
      </c>
      <c r="AO96">
        <f t="shared" ca="1" si="33"/>
        <v>0.37006164731696745</v>
      </c>
      <c r="AP96" t="str">
        <f t="shared" ca="1" si="34"/>
        <v>pics\\Peper_7.jpg</v>
      </c>
      <c r="AR96" t="str">
        <f t="shared" si="36"/>
        <v/>
      </c>
      <c r="AS96" t="str">
        <f t="shared" ca="1" si="35"/>
        <v>pics\\Peper_7.jpg</v>
      </c>
      <c r="AT96">
        <f t="shared" ca="1" si="28"/>
        <v>0.47309889289532259</v>
      </c>
      <c r="AU96" t="s">
        <v>697</v>
      </c>
      <c r="AV96" t="str">
        <f t="shared" ca="1" si="29"/>
        <v>sound\\Redkiy_plod.wav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_Лохматый_ли_</v>
      </c>
      <c r="BB96" t="str">
        <f t="shared" si="30"/>
        <v>_Лохматый_ли_XXXXX?</v>
      </c>
      <c r="BD96" cm="1">
        <f t="array" aca="1" ref="BD96" ca="1">INDEX($L$90:$L$97,(RANK(AT8,$AT$2:$AT$9)))</f>
        <v>2114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VLOOKUP(B97,audio_list_stym!$A$3:$BP$18,40,FALSE)</f>
        <v>16</v>
      </c>
      <c r="F97" t="str">
        <f>VLOOKUP(E97,metki!$A$2:$B$9,2,FALSE)</f>
        <v>импл_новые_без_названия</v>
      </c>
      <c r="G97" t="str">
        <f t="shared" si="26"/>
        <v>импл_</v>
      </c>
      <c r="H97" t="str">
        <f>VLOOKUP(B97,audio_list_stym!$A$3:$AJ$18,8,FALSE)</f>
        <v>Noni</v>
      </c>
      <c r="I97" t="s">
        <v>695</v>
      </c>
      <c r="J97" t="str">
        <f t="shared" si="27"/>
        <v>Noni_8</v>
      </c>
      <c r="L97">
        <f>VLOOKUP(J97,total_visual_stym!$A$2:$D$129,2,FALSE)</f>
        <v>2120</v>
      </c>
      <c r="M97" t="str">
        <f>VLOOKUP(J97,total_visual_stym!$A$2:$D$129,3,FALSE)</f>
        <v>pics\\Noni_8.jpg</v>
      </c>
      <c r="N97">
        <f>VLOOKUP(J97,total_visual_stym!$A$1:$D$129,4,FALSE)</f>
        <v>212</v>
      </c>
      <c r="P97">
        <f>IF(G97="экспл",0,IF(G97="импл_",VLOOKUP(J97,quest_импл!$A$1:$J$129,7,FALSE),0))</f>
        <v>264</v>
      </c>
      <c r="Q97" t="str">
        <f>IF(G97="экспл",0,IF(G97="импл_",VLOOKUP(J97,quest_импл!$A$1:$J$129,8,FALSE),0))</f>
        <v>sound\\Zolotistiy_li.wav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2053</v>
      </c>
      <c r="AD97" t="str">
        <f t="shared" ca="1" si="31"/>
        <v>pics\\Redis_5.jpg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32"/>
        <v>pics\\Redis_5.jpg</v>
      </c>
      <c r="AI97" t="s">
        <v>107</v>
      </c>
      <c r="AO97">
        <f t="shared" ca="1" si="33"/>
        <v>0.1612669705317753</v>
      </c>
      <c r="AP97" t="str">
        <f t="shared" ca="1" si="34"/>
        <v>pics\\Redis_5.jpg</v>
      </c>
      <c r="AR97" t="str">
        <f t="shared" si="36"/>
        <v/>
      </c>
      <c r="AS97" t="str">
        <f t="shared" ca="1" si="35"/>
        <v>pics\\Redis_5.jpg</v>
      </c>
      <c r="AT97">
        <f t="shared" ca="1" si="28"/>
        <v>0.18671556647062137</v>
      </c>
      <c r="AU97" t="s">
        <v>697</v>
      </c>
      <c r="AV97" t="str">
        <f t="shared" ca="1" si="29"/>
        <v>sound\\Redkiy_plod.wav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_Золотистый_ли_</v>
      </c>
      <c r="BB97" t="str">
        <f t="shared" si="30"/>
        <v>_Золотистый_ли_XXXXX?</v>
      </c>
      <c r="BD97" cm="1">
        <f t="array" aca="1" ref="BD97" ca="1">INDEX($L$90:$L$97,(RANK(AT9,$AT$2:$AT$9)))</f>
        <v>2117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VLOOKUP(B98,audio_list_stym!$A$3:$BP$18,40,FALSE)</f>
        <v>17</v>
      </c>
      <c r="F98" t="str">
        <f>VLOOKUP(E98,metki!$A$2:$B$9,2,FALSE)</f>
        <v>экспл_новые_без_названия</v>
      </c>
      <c r="G98" t="str">
        <f t="shared" si="26"/>
        <v>экспл</v>
      </c>
      <c r="H98" t="str">
        <f>VLOOKUP(B98,audio_list_stym!$A$3:$AJ$18,8,FALSE)</f>
        <v>Sapota</v>
      </c>
      <c r="I98" t="s">
        <v>688</v>
      </c>
      <c r="J98" t="str">
        <f t="shared" si="27"/>
        <v>Sapota_1</v>
      </c>
      <c r="L98">
        <f>VLOOKUP(J98,total_visual_stym!$A$2:$D$129,2,FALSE)</f>
        <v>2129</v>
      </c>
      <c r="M98" t="str">
        <f>VLOOKUP(J98,total_visual_stym!$A$2:$D$129,3,FALSE)</f>
        <v>pics\\Sapota_1.jpg</v>
      </c>
      <c r="N98">
        <f>VLOOKUP(J98,total_visual_stym!$A$1:$D$129,4,FALSE)</f>
        <v>213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137</v>
      </c>
      <c r="Z98" t="str">
        <f>IF(G98="экспл",VLOOKUP(J98,quest_экспл!$A$1:$N$129,12,FALSE),IF(G98="импл_",0,0))</f>
        <v>sound\\On_sharoobraxniy.wav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2205</v>
      </c>
      <c r="AD98" t="str">
        <f t="shared" ca="1" si="31"/>
        <v>pics\\dis46.jpg</v>
      </c>
      <c r="AE98" s="22" t="str">
        <f t="array" aca="1" ref="AE98" ca="1">IF(G98="экспл",INDEX(total_visual_stym!$C$146:$C$209,(RANK(total_visual_stym!E178,total_visual_stym!$E$146:$E$209))),0)</f>
        <v>pics\\dis46.jpg</v>
      </c>
      <c r="AF98" s="22" t="str">
        <f t="shared" si="32"/>
        <v/>
      </c>
      <c r="AI98" t="s">
        <v>108</v>
      </c>
      <c r="AO98">
        <f t="shared" ca="1" si="33"/>
        <v>0.56935578966195943</v>
      </c>
      <c r="AP98" t="str">
        <f t="shared" ca="1" si="34"/>
        <v>pics\\Kokos_6.jpg</v>
      </c>
      <c r="AR98" t="str">
        <f>IF(AH98="sound\\Ogorod",AP26,"")</f>
        <v/>
      </c>
      <c r="AS98" t="str">
        <f t="shared" si="35"/>
        <v/>
      </c>
      <c r="AT98">
        <f t="shared" ca="1" si="28"/>
        <v>0.9404571088520578</v>
      </c>
      <c r="AU98" t="s">
        <v>697</v>
      </c>
      <c r="AV98" t="str">
        <f t="shared" ca="1" si="29"/>
        <v>sound\\Noviy_plod.wav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_Он_шарообразный?</v>
      </c>
      <c r="BA98" t="e">
        <f>VLOOKUP(Q98,audio_list_stym!$B$2:$BQ$299,68,FALSE)</f>
        <v>#N/A</v>
      </c>
      <c r="BB98" t="str">
        <f t="shared" si="30"/>
        <v>На_экране_XXXXX._Он_шарообразный?</v>
      </c>
      <c r="BC98">
        <f>A98</f>
        <v>1213</v>
      </c>
      <c r="BD98" cm="1">
        <f t="array" aca="1" ref="BD98" ca="1">INDEX($L$98:$L$105,(RANK(AT2,$AT$2:$AT$9)))</f>
        <v>2134</v>
      </c>
      <c r="BE98" cm="1">
        <f t="array" aca="1" ref="BE98" ca="1">INDEX(BD66:BD81,(RANK(AT6,$AT$2:$AT$9)))</f>
        <v>2078</v>
      </c>
      <c r="BF98" cm="1">
        <f t="array" aca="1" ref="BF98" ca="1">INDEX(BD82:BD97,(RANK(AT6,$AT$2:$AT$9)))</f>
        <v>2092</v>
      </c>
      <c r="BG98" cm="1">
        <f t="array" aca="1" ref="BG98" ca="1">INDEX(BD106:BD129,(RANK(AT6,$AT$2:$AT$17)))</f>
        <v>2144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VLOOKUP(B99,audio_list_stym!$A$3:$BP$18,40,FALSE)</f>
        <v>17</v>
      </c>
      <c r="F99" t="str">
        <f>VLOOKUP(E99,metki!$A$2:$B$9,2,FALSE)</f>
        <v>экспл_новые_без_названия</v>
      </c>
      <c r="G99" t="str">
        <f t="shared" si="26"/>
        <v>экспл</v>
      </c>
      <c r="H99" t="str">
        <f>VLOOKUP(B99,audio_list_stym!$A$3:$AJ$18,8,FALSE)</f>
        <v>Sapota</v>
      </c>
      <c r="I99" t="s">
        <v>689</v>
      </c>
      <c r="J99" t="str">
        <f t="shared" si="27"/>
        <v>Sapota_2</v>
      </c>
      <c r="L99">
        <f>VLOOKUP(J99,total_visual_stym!$A$2:$D$129,2,FALSE)</f>
        <v>2130</v>
      </c>
      <c r="M99" t="str">
        <f>VLOOKUP(J99,total_visual_stym!$A$2:$D$129,3,FALSE)</f>
        <v>pics\\Sapota_2.jpg</v>
      </c>
      <c r="N99">
        <f>VLOOKUP(J99,total_visual_stym!$A$1:$D$129,4,FALSE)</f>
        <v>213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138</v>
      </c>
      <c r="Z99" t="str">
        <f>IF(G99="экспл",VLOOKUP(J99,quest_экспл!$A$1:$N$129,12,FALSE),IF(G99="импл_",0,0))</f>
        <v>sound\\On_nadrezan.wav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1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si="32"/>
        <v/>
      </c>
      <c r="AI99" t="s">
        <v>109</v>
      </c>
      <c r="AO99">
        <f t="shared" ca="1" si="33"/>
        <v>0.10574324394517742</v>
      </c>
      <c r="AP99" t="str">
        <f t="shared" ca="1" si="34"/>
        <v>pics\\Tomat_2.jpg</v>
      </c>
      <c r="AR99" t="str">
        <f t="shared" si="36"/>
        <v/>
      </c>
      <c r="AS99" t="str">
        <f t="shared" si="35"/>
        <v/>
      </c>
      <c r="AT99">
        <f t="shared" ca="1" si="28"/>
        <v>0.35559483609918308</v>
      </c>
      <c r="AU99" t="s">
        <v>697</v>
      </c>
      <c r="AV99" t="str">
        <f t="shared" ca="1" si="29"/>
        <v>sound\\Redkiy_plod.wav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_Он_надрезан?</v>
      </c>
      <c r="BA99" t="e">
        <f>VLOOKUP(Q99,audio_list_stym!$B$2:$BQ$299,68,FALSE)</f>
        <v>#N/A</v>
      </c>
      <c r="BB99" t="str">
        <f t="shared" si="30"/>
        <v>Посмотрите,_вот_XXXXX._Он_надрезан?</v>
      </c>
      <c r="BD99" cm="1">
        <f t="array" aca="1" ref="BD99" ca="1">INDEX($L$98:$L$105,(RANK(AT3,$AT$2:$AT$9)))</f>
        <v>2135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VLOOKUP(B100,audio_list_stym!$A$3:$BP$18,40,FALSE)</f>
        <v>17</v>
      </c>
      <c r="F100" t="str">
        <f>VLOOKUP(E100,metki!$A$2:$B$9,2,FALSE)</f>
        <v>экспл_новые_без_названия</v>
      </c>
      <c r="G100" t="str">
        <f t="shared" si="26"/>
        <v>экспл</v>
      </c>
      <c r="H100" t="str">
        <f>VLOOKUP(B100,audio_list_stym!$A$3:$AJ$18,8,FALSE)</f>
        <v>Sapota</v>
      </c>
      <c r="I100" t="s">
        <v>690</v>
      </c>
      <c r="J100" t="str">
        <f t="shared" si="27"/>
        <v>Sapota_3</v>
      </c>
      <c r="L100">
        <f>VLOOKUP(J100,total_visual_stym!$A$2:$D$129,2,FALSE)</f>
        <v>2131</v>
      </c>
      <c r="M100" t="str">
        <f>VLOOKUP(J100,total_visual_stym!$A$2:$D$129,3,FALSE)</f>
        <v>pics\\Sapota_3.jpg</v>
      </c>
      <c r="N100">
        <f>VLOOKUP(J100,total_visual_stym!$A$1:$D$129,4,FALSE)</f>
        <v>213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139</v>
      </c>
      <c r="Z100" t="str">
        <f>IF(G100="экспл",VLOOKUP(J100,quest_экспл!$A$1:$N$129,12,FALSE),IF(G100="импл_",0,0))</f>
        <v>sound\\On_perekruchen.wav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2193</v>
      </c>
      <c r="AD100" t="str">
        <f t="shared" ca="1" si="31"/>
        <v>pics\\dis2.jpg</v>
      </c>
      <c r="AE100" s="22" t="str">
        <f t="array" aca="1" ref="AE100" ca="1">IF(G100="экспл",INDEX(total_visual_stym!$C$146:$C$209,(RANK(total_visual_stym!E180,total_visual_stym!$E$146:$E$209))),0)</f>
        <v>pics\\dis2.jpg</v>
      </c>
      <c r="AF100" s="22" t="str">
        <f t="shared" si="32"/>
        <v/>
      </c>
      <c r="AI100" t="s">
        <v>110</v>
      </c>
      <c r="AO100">
        <f t="shared" ca="1" si="33"/>
        <v>0.47710858728868433</v>
      </c>
      <c r="AP100" t="str">
        <f t="shared" ca="1" si="34"/>
        <v>pics\\Limon_6.jpg</v>
      </c>
      <c r="AR100" t="str">
        <f t="shared" si="36"/>
        <v/>
      </c>
      <c r="AS100" t="str">
        <f t="shared" si="35"/>
        <v/>
      </c>
      <c r="AT100">
        <f t="shared" ca="1" si="28"/>
        <v>0.63976712065685137</v>
      </c>
      <c r="AU100" t="s">
        <v>697</v>
      </c>
      <c r="AV100" t="str">
        <f t="shared" ca="1" si="29"/>
        <v>sound\\Noviy_plod.wav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_Он_перекручен?</v>
      </c>
      <c r="BA100" t="e">
        <f>VLOOKUP(Q100,audio_list_stym!$B$2:$BQ$299,68,FALSE)</f>
        <v>#N/A</v>
      </c>
      <c r="BB100" t="str">
        <f t="shared" si="30"/>
        <v>Вот_XXXXX._Он_перекручен?</v>
      </c>
      <c r="BD100" cm="1">
        <f t="array" aca="1" ref="BD100" ca="1">INDEX($L$98:$L$105,(RANK(AT4,$AT$2:$AT$9)))</f>
        <v>2132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VLOOKUP(B101,audio_list_stym!$A$3:$BP$18,40,FALSE)</f>
        <v>17</v>
      </c>
      <c r="F101" t="str">
        <f>VLOOKUP(E101,metki!$A$2:$B$9,2,FALSE)</f>
        <v>экспл_новые_без_названия</v>
      </c>
      <c r="G101" t="str">
        <f t="shared" si="26"/>
        <v>экспл</v>
      </c>
      <c r="H101" t="str">
        <f>VLOOKUP(B101,audio_list_stym!$A$3:$AJ$18,8,FALSE)</f>
        <v>Sapota</v>
      </c>
      <c r="I101" t="s">
        <v>691</v>
      </c>
      <c r="J101" t="str">
        <f t="shared" si="27"/>
        <v>Sapota_4</v>
      </c>
      <c r="L101">
        <f>VLOOKUP(J101,total_visual_stym!$A$2:$D$129,2,FALSE)</f>
        <v>2132</v>
      </c>
      <c r="M101" t="str">
        <f>VLOOKUP(J101,total_visual_stym!$A$2:$D$129,3,FALSE)</f>
        <v>pics\\Sapota_4.jpg</v>
      </c>
      <c r="N101">
        <f>VLOOKUP(J101,total_visual_stym!$A$1:$D$129,4,FALSE)</f>
        <v>213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140</v>
      </c>
      <c r="Z101" t="str">
        <f>IF(G101="экспл",VLOOKUP(J101,quest_экспл!$A$1:$N$129,12,FALSE),IF(G101="импл_",0,0))</f>
        <v>sound\\Sorvan_li_on.wav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2192</v>
      </c>
      <c r="AD101" t="str">
        <f t="shared" ca="1" si="31"/>
        <v>pics\\dis32.jpg</v>
      </c>
      <c r="AE101" s="22" t="str">
        <f t="array" aca="1" ref="AE101" ca="1">IF(G101="экспл",INDEX(total_visual_stym!$C$146:$C$209,(RANK(total_visual_stym!E181,total_visual_stym!$E$146:$E$209))),0)</f>
        <v>pics\\dis32.jpg</v>
      </c>
      <c r="AF101" s="22" t="str">
        <f t="shared" si="32"/>
        <v/>
      </c>
      <c r="AI101" t="s">
        <v>111</v>
      </c>
      <c r="AO101">
        <f t="shared" ca="1" si="33"/>
        <v>0.50576480219440245</v>
      </c>
      <c r="AP101" t="str">
        <f t="shared" ca="1" si="34"/>
        <v>pics\\Limon_3.jpg</v>
      </c>
      <c r="AR101" t="str">
        <f t="shared" si="36"/>
        <v/>
      </c>
      <c r="AS101" t="str">
        <f t="shared" si="35"/>
        <v/>
      </c>
      <c r="AT101">
        <f t="shared" ca="1" si="28"/>
        <v>9.2199733240238779E-2</v>
      </c>
      <c r="AU101" t="s">
        <v>697</v>
      </c>
      <c r="AV101" t="str">
        <f t="shared" ca="1" si="29"/>
        <v>sound\\Redkiy_plod.wav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_Сорван_ли_он?</v>
      </c>
      <c r="BA101" t="e">
        <f>VLOOKUP(Q101,audio_list_stym!$B$2:$BQ$299,68,FALSE)</f>
        <v>#N/A</v>
      </c>
      <c r="BB101" t="str">
        <f t="shared" si="30"/>
        <v>Это_XXXXX._Сорван_ли_он?</v>
      </c>
      <c r="BD101" cm="1">
        <f t="array" aca="1" ref="BD101" ca="1">INDEX($L$98:$L$105,(RANK(AT5,$AT$2:$AT$9)))</f>
        <v>2136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VLOOKUP(B102,audio_list_stym!$A$3:$BP$18,40,FALSE)</f>
        <v>17</v>
      </c>
      <c r="F102" t="str">
        <f>VLOOKUP(E102,metki!$A$2:$B$9,2,FALSE)</f>
        <v>экспл_новые_без_названия</v>
      </c>
      <c r="G102" t="str">
        <f t="shared" si="26"/>
        <v>экспл</v>
      </c>
      <c r="H102" t="str">
        <f>VLOOKUP(B102,audio_list_stym!$A$3:$AJ$18,8,FALSE)</f>
        <v>Sapota</v>
      </c>
      <c r="I102" t="s">
        <v>692</v>
      </c>
      <c r="J102" t="str">
        <f t="shared" si="27"/>
        <v>Sapota_5</v>
      </c>
      <c r="L102">
        <f>VLOOKUP(J102,total_visual_stym!$A$2:$D$129,2,FALSE)</f>
        <v>2133</v>
      </c>
      <c r="M102" t="str">
        <f>VLOOKUP(J102,total_visual_stym!$A$2:$D$129,3,FALSE)</f>
        <v>pics\\Sapota_5.jpg</v>
      </c>
      <c r="N102">
        <f>VLOOKUP(J102,total_visual_stym!$A$1:$D$129,4,FALSE)</f>
        <v>213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141</v>
      </c>
      <c r="Z102" t="str">
        <f>IF(G102="экспл",VLOOKUP(J102,quest_экспл!$A$1:$N$129,12,FALSE),IF(G102="импл_",0,0))</f>
        <v>sound\\Spressovan_li_on.wav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2223</v>
      </c>
      <c r="AD102" t="str">
        <f t="shared" ca="1" si="31"/>
        <v>pics\\dis15.jpg</v>
      </c>
      <c r="AE102" s="22" t="str">
        <f t="array" aca="1" ref="AE102" ca="1">IF(G102="экспл",INDEX(total_visual_stym!$C$146:$C$209,(RANK(total_visual_stym!E182,total_visual_stym!$E$146:$E$209))),0)</f>
        <v>pics\\dis15.jpg</v>
      </c>
      <c r="AF102" s="22" t="str">
        <f t="shared" si="32"/>
        <v/>
      </c>
      <c r="AI102" t="s">
        <v>112</v>
      </c>
      <c r="AO102">
        <f t="shared" ca="1" si="33"/>
        <v>4.9806603929004267E-2</v>
      </c>
      <c r="AP102" t="str">
        <f t="shared" ca="1" si="34"/>
        <v>pics\\Tomat_5.jpg</v>
      </c>
      <c r="AR102" t="str">
        <f t="shared" si="36"/>
        <v/>
      </c>
      <c r="AS102" t="str">
        <f t="shared" si="35"/>
        <v/>
      </c>
      <c r="AT102">
        <f t="shared" ca="1" si="28"/>
        <v>3.4132700659639581E-2</v>
      </c>
      <c r="AU102" t="s">
        <v>697</v>
      </c>
      <c r="AV102" t="str">
        <f t="shared" ca="1" si="29"/>
        <v>sound\\Redkiy_plod.wav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_Спрессован_ли_он?</v>
      </c>
      <c r="BA102" t="e">
        <f>VLOOKUP(Q102,audio_list_stym!$B$2:$BQ$299,68,FALSE)</f>
        <v>#N/A</v>
      </c>
      <c r="BB102" t="str">
        <f t="shared" si="30"/>
        <v>На_картинке_XXXXX._Спрессован_ли_он?</v>
      </c>
      <c r="BD102" cm="1">
        <f t="array" aca="1" ref="BD102" ca="1">INDEX($L$98:$L$105,(RANK(AT6,$AT$2:$AT$9)))</f>
        <v>2131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VLOOKUP(B103,audio_list_stym!$A$3:$BP$18,40,FALSE)</f>
        <v>17</v>
      </c>
      <c r="F103" t="str">
        <f>VLOOKUP(E103,metki!$A$2:$B$9,2,FALSE)</f>
        <v>экспл_новые_без_названия</v>
      </c>
      <c r="G103" t="str">
        <f t="shared" si="26"/>
        <v>экспл</v>
      </c>
      <c r="H103" t="str">
        <f>VLOOKUP(B103,audio_list_stym!$A$3:$AJ$18,8,FALSE)</f>
        <v>Sapota</v>
      </c>
      <c r="I103" t="s">
        <v>693</v>
      </c>
      <c r="J103" t="str">
        <f t="shared" si="27"/>
        <v>Sapota_6</v>
      </c>
      <c r="L103">
        <f>VLOOKUP(J103,total_visual_stym!$A$2:$D$129,2,FALSE)</f>
        <v>2134</v>
      </c>
      <c r="M103" t="str">
        <f>VLOOKUP(J103,total_visual_stym!$A$2:$D$129,3,FALSE)</f>
        <v>pics\\Sapota_6.jpg</v>
      </c>
      <c r="N103">
        <f>VLOOKUP(J103,total_visual_stym!$A$1:$D$129,4,FALSE)</f>
        <v>213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142</v>
      </c>
      <c r="Z103" t="str">
        <f>IF(G103="экспл",VLOOKUP(J103,quest_экспл!$A$1:$N$129,12,FALSE),IF(G103="импл_",0,0))</f>
        <v>sound\\Zheltiy_li_on.wav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2207</v>
      </c>
      <c r="AD103" t="str">
        <f t="shared" ca="1" si="31"/>
        <v>pics\\dis44.jpg</v>
      </c>
      <c r="AE103" s="22" t="str">
        <f t="array" aca="1" ref="AE103" ca="1">IF(G103="экспл",INDEX(total_visual_stym!$C$146:$C$209,(RANK(total_visual_stym!E183,total_visual_stym!$E$146:$E$209))),0)</f>
        <v>pics\\dis44.jpg</v>
      </c>
      <c r="AF103" s="22" t="str">
        <f t="shared" si="32"/>
        <v/>
      </c>
      <c r="AI103" t="s">
        <v>113</v>
      </c>
      <c r="AO103">
        <f t="shared" ca="1" si="33"/>
        <v>0.7568186755794698</v>
      </c>
      <c r="AP103" t="str">
        <f t="shared" ca="1" si="34"/>
        <v>pics\\Goroh_1.jpg</v>
      </c>
      <c r="AR103" t="str">
        <f t="shared" si="36"/>
        <v/>
      </c>
      <c r="AS103" t="str">
        <f t="shared" si="35"/>
        <v/>
      </c>
      <c r="AT103">
        <f t="shared" ca="1" si="28"/>
        <v>0.49002278910980446</v>
      </c>
      <c r="AU103" t="s">
        <v>697</v>
      </c>
      <c r="AV103" t="str">
        <f t="shared" ca="1" si="29"/>
        <v>sound\\Noviy_plod.wav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_Желтый_ли_он?</v>
      </c>
      <c r="BA103" t="e">
        <f>VLOOKUP(Q103,audio_list_stym!$B$2:$BQ$299,68,FALSE)</f>
        <v>#N/A</v>
      </c>
      <c r="BB103" t="str">
        <f t="shared" si="30"/>
        <v>На_мониторе_XXXXX._Желтый_ли_он?</v>
      </c>
      <c r="BD103" cm="1">
        <f t="array" aca="1" ref="BD103" ca="1">INDEX($L$98:$L$105,(RANK(AT7,$AT$2:$AT$9)))</f>
        <v>2129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VLOOKUP(B104,audio_list_stym!$A$3:$BP$18,40,FALSE)</f>
        <v>17</v>
      </c>
      <c r="F104" t="str">
        <f>VLOOKUP(E104,metki!$A$2:$B$9,2,FALSE)</f>
        <v>экспл_новые_без_названия</v>
      </c>
      <c r="G104" t="str">
        <f t="shared" si="26"/>
        <v>экспл</v>
      </c>
      <c r="H104" t="str">
        <f>VLOOKUP(B104,audio_list_stym!$A$3:$AJ$18,8,FALSE)</f>
        <v>Sapota</v>
      </c>
      <c r="I104" t="s">
        <v>694</v>
      </c>
      <c r="J104" t="str">
        <f t="shared" si="27"/>
        <v>Sapota_7</v>
      </c>
      <c r="L104">
        <f>VLOOKUP(J104,total_visual_stym!$A$2:$D$129,2,FALSE)</f>
        <v>2135</v>
      </c>
      <c r="M104" t="str">
        <f>VLOOKUP(J104,total_visual_stym!$A$2:$D$129,3,FALSE)</f>
        <v>pics\\Sapota_7.jpg</v>
      </c>
      <c r="N104">
        <f>VLOOKUP(J104,total_visual_stym!$A$1:$D$129,4,FALSE)</f>
        <v>213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143</v>
      </c>
      <c r="Z104" t="str">
        <f>IF(G104="экспл",VLOOKUP(J104,quest_экспл!$A$1:$N$129,12,FALSE),IF(G104="импл_",0,0))</f>
        <v>sound\\Rovniy_li_on.wav</v>
      </c>
      <c r="AA104" t="str">
        <f>IF(G104="экспл",VLOOKUP(J104,quest_экспл!$A$1:$N$129,14,FALSE),IF(G104="импл_",0,0))</f>
        <v>да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2185</v>
      </c>
      <c r="AD104" t="str">
        <f t="shared" ca="1" si="31"/>
        <v>pics\\dis31.jpg</v>
      </c>
      <c r="AE104" s="22" t="str">
        <f t="array" aca="1" ref="AE104" ca="1">IF(G104="экспл",INDEX(total_visual_stym!$C$146:$C$209,(RANK(total_visual_stym!E184,total_visual_stym!$E$146:$E$209))),0)</f>
        <v>pics\\dis31.jpg</v>
      </c>
      <c r="AF104" s="22" t="str">
        <f t="shared" si="32"/>
        <v/>
      </c>
      <c r="AI104" t="s">
        <v>114</v>
      </c>
      <c r="AO104">
        <f t="shared" ca="1" si="33"/>
        <v>0.45829410144390614</v>
      </c>
      <c r="AP104" t="str">
        <f t="shared" ca="1" si="34"/>
        <v>pics\\Peper_1.jpg</v>
      </c>
      <c r="AR104" t="str">
        <f t="shared" si="36"/>
        <v/>
      </c>
      <c r="AS104" t="str">
        <f t="shared" si="35"/>
        <v/>
      </c>
      <c r="AT104">
        <f t="shared" ca="1" si="28"/>
        <v>0.44496483858881319</v>
      </c>
      <c r="AU104" t="s">
        <v>697</v>
      </c>
      <c r="AV104" t="str">
        <f t="shared" ca="1" si="29"/>
        <v>sound\\Redkiy_plod.wav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_Ровный_ли_он?</v>
      </c>
      <c r="BA104" t="e">
        <f>VLOOKUP(Q104,audio_list_stym!$B$2:$BQ$299,68,FALSE)</f>
        <v>#N/A</v>
      </c>
      <c r="BB104" t="str">
        <f t="shared" si="30"/>
        <v>Перед_Вами_XXXXX._Ровный_ли_он?</v>
      </c>
      <c r="BD104" cm="1">
        <f t="array" aca="1" ref="BD104" ca="1">INDEX($L$98:$L$105,(RANK(AT8,$AT$2:$AT$9)))</f>
        <v>2130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VLOOKUP(B105,audio_list_stym!$A$3:$BP$18,40,FALSE)</f>
        <v>17</v>
      </c>
      <c r="F105" t="str">
        <f>VLOOKUP(E105,metki!$A$2:$B$9,2,FALSE)</f>
        <v>экспл_новые_без_названия</v>
      </c>
      <c r="G105" t="str">
        <f t="shared" si="26"/>
        <v>экспл</v>
      </c>
      <c r="H105" t="str">
        <f>VLOOKUP(B105,audio_list_stym!$A$3:$AJ$18,8,FALSE)</f>
        <v>Sapota</v>
      </c>
      <c r="I105" t="s">
        <v>695</v>
      </c>
      <c r="J105" t="str">
        <f t="shared" si="27"/>
        <v>Sapota_8</v>
      </c>
      <c r="L105">
        <f>VLOOKUP(J105,total_visual_stym!$A$2:$D$129,2,FALSE)</f>
        <v>2136</v>
      </c>
      <c r="M105" t="str">
        <f>VLOOKUP(J105,total_visual_stym!$A$2:$D$129,3,FALSE)</f>
        <v>pics\\Sapota_8.jpg</v>
      </c>
      <c r="N105">
        <f>VLOOKUP(J105,total_visual_stym!$A$1:$D$129,4,FALSE)</f>
        <v>213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144</v>
      </c>
      <c r="Z105" t="str">
        <f>IF(G105="экспл",VLOOKUP(J105,quest_экспл!$A$1:$N$129,12,FALSE),IF(G105="импл_",0,0))</f>
        <v>sound\\On_imeet_shipi.wav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2199</v>
      </c>
      <c r="AD105" t="str">
        <f t="shared" ca="1" si="31"/>
        <v>pics\\dis56.jpg</v>
      </c>
      <c r="AE105" s="22" t="str">
        <f t="array" aca="1" ref="AE105" ca="1">IF(G105="экспл",INDEX(total_visual_stym!$C$146:$C$209,(RANK(total_visual_stym!E185,total_visual_stym!$E$146:$E$209))),0)</f>
        <v>pics\\dis56.jpg</v>
      </c>
      <c r="AF105" s="22" t="str">
        <f t="shared" si="32"/>
        <v/>
      </c>
      <c r="AI105" t="s">
        <v>115</v>
      </c>
      <c r="AO105">
        <f t="shared" ca="1" si="33"/>
        <v>0.31676630337340961</v>
      </c>
      <c r="AP105" t="str">
        <f t="shared" ca="1" si="34"/>
        <v>pics\\Peper_8.jpg</v>
      </c>
      <c r="AR105" t="str">
        <f t="shared" si="36"/>
        <v/>
      </c>
      <c r="AS105" t="str">
        <f t="shared" si="35"/>
        <v/>
      </c>
      <c r="AT105">
        <f t="shared" ca="1" si="28"/>
        <v>0.32380945535534833</v>
      </c>
      <c r="AU105" t="s">
        <v>697</v>
      </c>
      <c r="AV105" t="str">
        <f t="shared" ca="1" si="29"/>
        <v>sound\\Redkiy_plod.wav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_Он_имеет_шипы?</v>
      </c>
      <c r="BA105" t="e">
        <f>VLOOKUP(Q105,audio_list_stym!$B$2:$BQ$299,68,FALSE)</f>
        <v>#N/A</v>
      </c>
      <c r="BB105" t="str">
        <f t="shared" si="30"/>
        <v>Вы_видите_XXXXX._Он_имеет_шипы?</v>
      </c>
      <c r="BD105" cm="1">
        <f t="array" aca="1" ref="BD105" ca="1">INDEX($L$98:$L$105,(RANK(AT9,$AT$2:$AT$9)))</f>
        <v>2133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VLOOKUP(B106,audio_list_stym!$A$3:$BP$18,40,FALSE)</f>
        <v>14</v>
      </c>
      <c r="F106" t="str">
        <f>VLOOKUP(E106,metki!$A$2:$B$9,2,FALSE)</f>
        <v>импл_новые_с_названием</v>
      </c>
      <c r="G106" t="str">
        <f t="shared" si="26"/>
        <v>импл_</v>
      </c>
      <c r="H106" t="str">
        <f>VLOOKUP(B106,audio_list_stym!$A$3:$AJ$18,8,FALSE)</f>
        <v>Tamanid</v>
      </c>
      <c r="I106" t="s">
        <v>688</v>
      </c>
      <c r="J106" t="str">
        <f t="shared" si="27"/>
        <v>Tamanid_1</v>
      </c>
      <c r="L106">
        <f>VLOOKUP(J106,total_visual_stym!$A$2:$D$129,2,FALSE)</f>
        <v>2137</v>
      </c>
      <c r="M106" t="str">
        <f>VLOOKUP(J106,total_visual_stym!$A$2:$D$129,3,FALSE)</f>
        <v>pics\\Tamanid_1.jpg</v>
      </c>
      <c r="N106">
        <f>VLOOKUP(J106,total_visual_stym!$A$1:$D$129,4,FALSE)</f>
        <v>214</v>
      </c>
      <c r="P106">
        <f>IF(G106="экспл",0,IF(G106="импл_",VLOOKUP(J106,quest_импл!$A$1:$J$129,7,FALSE),0))</f>
        <v>273</v>
      </c>
      <c r="Q106" t="str">
        <f>IF(G106="экспл",0,IF(G106="импл_",VLOOKUP(J106,quest_импл!$A$1:$J$129,8,FALSE),0))</f>
        <v>sound\\Krasnovatiy_li.wav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2008</v>
      </c>
      <c r="AD106" t="str">
        <f t="shared" ca="1" si="31"/>
        <v>pics\\Banan_8.jpg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32"/>
        <v>pics\\Banan_8.jpg</v>
      </c>
      <c r="AI106" t="s">
        <v>116</v>
      </c>
      <c r="AO106">
        <f t="shared" ca="1" si="33"/>
        <v>0.90244178650912454</v>
      </c>
      <c r="AP106" t="str">
        <f t="shared" ca="1" si="34"/>
        <v>pics\\Banan_8.jpg</v>
      </c>
      <c r="AR106" t="str">
        <f t="shared" si="36"/>
        <v/>
      </c>
      <c r="AS106" t="str">
        <f t="shared" ca="1" si="35"/>
        <v>pics\\Banan_8.jpg</v>
      </c>
      <c r="AT106">
        <f t="shared" ca="1" si="28"/>
        <v>5.1549586182402352E-2</v>
      </c>
      <c r="AU106" t="s">
        <v>697</v>
      </c>
      <c r="AV106" t="str">
        <f t="shared" ca="1" si="29"/>
        <v>sound\\Redkiy_plod.wav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_Красноватый_ли_</v>
      </c>
      <c r="BB106" t="str">
        <f t="shared" si="30"/>
        <v>_Красноватый_ли_ГОНИК?</v>
      </c>
      <c r="BC106">
        <f>A106</f>
        <v>1214</v>
      </c>
      <c r="BD106" cm="1">
        <f t="array" aca="1" ref="BD106" ca="1">INDEX($L$106:$L$113,(RANK(AT2,$AT$2:$AT$9)))</f>
        <v>2142</v>
      </c>
      <c r="BE106" cm="1">
        <f t="array" aca="1" ref="BE106" ca="1">INDEX(BD66:BD81,(RANK(AT7,$AT$2:$AT$17)))</f>
        <v>2078</v>
      </c>
      <c r="BF106" cm="1">
        <f t="array" aca="1" ref="BF106" ca="1">INDEX(BD90:BD105,(RANK(AT7,$AT$2:$AT$17)))</f>
        <v>2118</v>
      </c>
      <c r="BG106" cm="1">
        <f t="array" aca="1" ref="BG106" ca="1">INDEX(BD114:BD129,(RANK(AT7,$AT$2:$AT$9)))</f>
        <v>2150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VLOOKUP(B107,audio_list_stym!$A$3:$BP$18,40,FALSE)</f>
        <v>14</v>
      </c>
      <c r="F107" t="str">
        <f>VLOOKUP(E107,metki!$A$2:$B$9,2,FALSE)</f>
        <v>импл_новые_с_названием</v>
      </c>
      <c r="G107" t="str">
        <f t="shared" si="26"/>
        <v>импл_</v>
      </c>
      <c r="H107" t="str">
        <f>VLOOKUP(B107,audio_list_stym!$A$3:$AJ$18,8,FALSE)</f>
        <v>Tamanid</v>
      </c>
      <c r="I107" t="s">
        <v>689</v>
      </c>
      <c r="J107" t="str">
        <f t="shared" si="27"/>
        <v>Tamanid_2</v>
      </c>
      <c r="L107">
        <f>VLOOKUP(J107,total_visual_stym!$A$2:$D$129,2,FALSE)</f>
        <v>2138</v>
      </c>
      <c r="M107" t="str">
        <f>VLOOKUP(J107,total_visual_stym!$A$2:$D$129,3,FALSE)</f>
        <v>pics\\Tamanid_2.jpg</v>
      </c>
      <c r="N107">
        <f>VLOOKUP(J107,total_visual_stym!$A$1:$D$129,4,FALSE)</f>
        <v>214</v>
      </c>
      <c r="P107">
        <f>IF(G107="экспл",0,IF(G107="импл_",VLOOKUP(J107,quest_импл!$A$1:$J$129,7,FALSE),0))</f>
        <v>274</v>
      </c>
      <c r="Q107" t="str">
        <f>IF(G107="экспл",0,IF(G107="импл_",VLOOKUP(J107,quest_импл!$A$1:$J$129,8,FALSE),0))</f>
        <v>sound\\Izognut_li.wav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2010</v>
      </c>
      <c r="AD107" t="str">
        <f t="shared" ca="1" si="31"/>
        <v>pics\\Finik_2.jpg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32"/>
        <v>pics\\Finik_2.jpg</v>
      </c>
      <c r="AI107" t="s">
        <v>117</v>
      </c>
      <c r="AO107">
        <f t="shared" ca="1" si="33"/>
        <v>0.86785340520887033</v>
      </c>
      <c r="AP107" t="str">
        <f t="shared" ca="1" si="34"/>
        <v>pics\\Finik_2.jpg</v>
      </c>
      <c r="AR107" t="str">
        <f t="shared" si="36"/>
        <v/>
      </c>
      <c r="AS107" t="str">
        <f t="shared" ca="1" si="35"/>
        <v>pics\\Finik_2.jpg</v>
      </c>
      <c r="AT107">
        <f t="shared" ca="1" si="28"/>
        <v>0.42861404728664343</v>
      </c>
      <c r="AU107" t="s">
        <v>697</v>
      </c>
      <c r="AV107" t="str">
        <f t="shared" ca="1" si="29"/>
        <v>sound\\Redkiy_plod.wav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_Изогнут_ли_</v>
      </c>
      <c r="BB107" t="str">
        <f t="shared" si="30"/>
        <v>_Изогнут_ли_ГОНИК?</v>
      </c>
      <c r="BD107" cm="1">
        <f t="array" aca="1" ref="BD107" ca="1">INDEX($L$106:$L$113,(RANK(AT3,$AT$2:$AT$9)))</f>
        <v>2143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VLOOKUP(B108,audio_list_stym!$A$3:$BP$18,40,FALSE)</f>
        <v>14</v>
      </c>
      <c r="F108" t="str">
        <f>VLOOKUP(E108,metki!$A$2:$B$9,2,FALSE)</f>
        <v>импл_новые_с_названием</v>
      </c>
      <c r="G108" t="str">
        <f t="shared" si="26"/>
        <v>импл_</v>
      </c>
      <c r="H108" t="str">
        <f>VLOOKUP(B108,audio_list_stym!$A$3:$AJ$18,8,FALSE)</f>
        <v>Tamanid</v>
      </c>
      <c r="I108" t="s">
        <v>690</v>
      </c>
      <c r="J108" t="str">
        <f t="shared" si="27"/>
        <v>Tamanid_3</v>
      </c>
      <c r="L108">
        <f>VLOOKUP(J108,total_visual_stym!$A$2:$D$129,2,FALSE)</f>
        <v>2139</v>
      </c>
      <c r="M108" t="str">
        <f>VLOOKUP(J108,total_visual_stym!$A$2:$D$129,3,FALSE)</f>
        <v>pics\\Tamanid_3.jpg</v>
      </c>
      <c r="N108">
        <f>VLOOKUP(J108,total_visual_stym!$A$1:$D$129,4,FALSE)</f>
        <v>214</v>
      </c>
      <c r="P108">
        <f>IF(G108="экспл",0,IF(G108="импл_",VLOOKUP(J108,quest_импл!$A$1:$J$129,7,FALSE),0))</f>
        <v>275</v>
      </c>
      <c r="Q108" t="str">
        <f>IF(G108="экспл",0,IF(G108="импл_",VLOOKUP(J108,quest_импл!$A$1:$J$129,8,FALSE),0))</f>
        <v>sound\\Barhatistiy_li.wav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2018</v>
      </c>
      <c r="AD108" t="str">
        <f t="shared" ca="1" si="31"/>
        <v>pics\\Goroh_2.jpg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32"/>
        <v>pics\\Goroh_2.jpg</v>
      </c>
      <c r="AI108" t="s">
        <v>118</v>
      </c>
      <c r="AO108">
        <f t="shared" ca="1" si="33"/>
        <v>0.75381472300846586</v>
      </c>
      <c r="AP108" t="str">
        <f t="shared" ca="1" si="34"/>
        <v>pics\\Goroh_2.jpg</v>
      </c>
      <c r="AR108" t="str">
        <f t="shared" si="36"/>
        <v/>
      </c>
      <c r="AS108" t="str">
        <f t="shared" ca="1" si="35"/>
        <v>pics\\Goroh_2.jpg</v>
      </c>
      <c r="AT108">
        <f t="shared" ca="1" si="28"/>
        <v>0.70698776845807454</v>
      </c>
      <c r="AU108" t="s">
        <v>697</v>
      </c>
      <c r="AV108" t="str">
        <f t="shared" ca="1" si="29"/>
        <v>sound\\Noviy_plod.wav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_Бархатистый_ли_</v>
      </c>
      <c r="BB108" t="str">
        <f t="shared" si="30"/>
        <v>_Бархатистый_ли_ГОНИК?</v>
      </c>
      <c r="BD108" cm="1">
        <f t="array" aca="1" ref="BD108" ca="1">INDEX($L$106:$L$113,(RANK(AT4,$AT$2:$AT$9)))</f>
        <v>2140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VLOOKUP(B109,audio_list_stym!$A$3:$BP$18,40,FALSE)</f>
        <v>14</v>
      </c>
      <c r="F109" t="str">
        <f>VLOOKUP(E109,metki!$A$2:$B$9,2,FALSE)</f>
        <v>импл_новые_с_названием</v>
      </c>
      <c r="G109" t="str">
        <f t="shared" si="26"/>
        <v>импл_</v>
      </c>
      <c r="H109" t="str">
        <f>VLOOKUP(B109,audio_list_stym!$A$3:$AJ$18,8,FALSE)</f>
        <v>Tamanid</v>
      </c>
      <c r="I109" t="s">
        <v>691</v>
      </c>
      <c r="J109" t="str">
        <f t="shared" si="27"/>
        <v>Tamanid_4</v>
      </c>
      <c r="L109">
        <f>VLOOKUP(J109,total_visual_stym!$A$2:$D$129,2,FALSE)</f>
        <v>2140</v>
      </c>
      <c r="M109" t="str">
        <f>VLOOKUP(J109,total_visual_stym!$A$2:$D$129,3,FALSE)</f>
        <v>pics\\Tamanid_4.jpg</v>
      </c>
      <c r="N109">
        <f>VLOOKUP(J109,total_visual_stym!$A$1:$D$129,4,FALSE)</f>
        <v>214</v>
      </c>
      <c r="P109">
        <f>IF(G109="экспл",0,IF(G109="импл_",VLOOKUP(J109,quest_импл!$A$1:$J$129,7,FALSE),0))</f>
        <v>276</v>
      </c>
      <c r="Q109" t="str">
        <f>IF(G109="экспл",0,IF(G109="импл_",VLOOKUP(J109,quest_импл!$A$1:$J$129,8,FALSE),0))</f>
        <v>sound\\Odnotonniy_li.wav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2002</v>
      </c>
      <c r="AD109" t="str">
        <f t="shared" ca="1" si="31"/>
        <v>pics\\Banan_2.jpg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32"/>
        <v>pics\\Banan_2.jpg</v>
      </c>
      <c r="AI109" t="s">
        <v>119</v>
      </c>
      <c r="AO109">
        <f t="shared" ca="1" si="33"/>
        <v>0.97391159915251513</v>
      </c>
      <c r="AP109" t="str">
        <f t="shared" ca="1" si="34"/>
        <v>pics\\Banan_2.jpg</v>
      </c>
      <c r="AR109" t="str">
        <f t="shared" si="36"/>
        <v/>
      </c>
      <c r="AS109" t="str">
        <f t="shared" ca="1" si="35"/>
        <v>pics\\Banan_2.jpg</v>
      </c>
      <c r="AT109">
        <f t="shared" ca="1" si="28"/>
        <v>0.56099837786707762</v>
      </c>
      <c r="AU109" t="s">
        <v>697</v>
      </c>
      <c r="AV109" t="str">
        <f t="shared" ca="1" si="29"/>
        <v>sound\\Noviy_plod.wav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_Однотонный_ли_</v>
      </c>
      <c r="BB109" t="str">
        <f t="shared" si="30"/>
        <v>_Однотонный_ли_ГОНИК?</v>
      </c>
      <c r="BD109" cm="1">
        <f t="array" aca="1" ref="BD109" ca="1">INDEX($L$106:$L$113,(RANK(AT5,$AT$2:$AT$9)))</f>
        <v>2144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VLOOKUP(B110,audio_list_stym!$A$3:$BP$18,40,FALSE)</f>
        <v>14</v>
      </c>
      <c r="F110" t="str">
        <f>VLOOKUP(E110,metki!$A$2:$B$9,2,FALSE)</f>
        <v>импл_новые_с_названием</v>
      </c>
      <c r="G110" t="str">
        <f t="shared" si="26"/>
        <v>импл_</v>
      </c>
      <c r="H110" t="str">
        <f>VLOOKUP(B110,audio_list_stym!$A$3:$AJ$18,8,FALSE)</f>
        <v>Tamanid</v>
      </c>
      <c r="I110" t="s">
        <v>692</v>
      </c>
      <c r="J110" t="str">
        <f t="shared" si="27"/>
        <v>Tamanid_5</v>
      </c>
      <c r="L110">
        <f>VLOOKUP(J110,total_visual_stym!$A$2:$D$129,2,FALSE)</f>
        <v>2141</v>
      </c>
      <c r="M110" t="str">
        <f>VLOOKUP(J110,total_visual_stym!$A$2:$D$129,3,FALSE)</f>
        <v>pics\\Tamanid_5.jpg</v>
      </c>
      <c r="N110">
        <f>VLOOKUP(J110,total_visual_stym!$A$1:$D$129,4,FALSE)</f>
        <v>214</v>
      </c>
      <c r="P110">
        <f>IF(G110="экспл",0,IF(G110="импл_",VLOOKUP(J110,quest_импл!$A$1:$J$129,7,FALSE),0))</f>
        <v>277</v>
      </c>
      <c r="Q110" t="str">
        <f>IF(G110="экспл",0,IF(G110="импл_",VLOOKUP(J110,quest_импл!$A$1:$J$129,8,FALSE),0))</f>
        <v>sound\\Prozrachniy_li.wav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2063</v>
      </c>
      <c r="AD110" t="str">
        <f t="shared" ca="1" si="31"/>
        <v>pics\\Tomat_7.jpg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32"/>
        <v>pics\\Tomat_7.jpg</v>
      </c>
      <c r="AI110" t="s">
        <v>120</v>
      </c>
      <c r="AO110">
        <f t="shared" ca="1" si="33"/>
        <v>2.1771601889142955E-2</v>
      </c>
      <c r="AP110" t="str">
        <f t="shared" ca="1" si="34"/>
        <v>pics\\Tomat_7.jpg</v>
      </c>
      <c r="AR110" t="str">
        <f t="shared" si="36"/>
        <v/>
      </c>
      <c r="AS110" t="str">
        <f t="shared" ca="1" si="35"/>
        <v>pics\\Tomat_7.jpg</v>
      </c>
      <c r="AT110">
        <f t="shared" ca="1" si="28"/>
        <v>0.76051368122349006</v>
      </c>
      <c r="AU110" t="s">
        <v>697</v>
      </c>
      <c r="AV110" t="str">
        <f t="shared" ca="1" si="29"/>
        <v>sound\\Noviy_plod.wav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_Прозрачный_ли_</v>
      </c>
      <c r="BB110" t="str">
        <f t="shared" si="30"/>
        <v>_Прозрачный_ли_ГОНИК?</v>
      </c>
      <c r="BD110" cm="1">
        <f t="array" aca="1" ref="BD110" ca="1">INDEX($L$106:$L$113,(RANK(AT6,$AT$2:$AT$9)))</f>
        <v>2139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VLOOKUP(B111,audio_list_stym!$A$3:$BP$18,40,FALSE)</f>
        <v>14</v>
      </c>
      <c r="F111" t="str">
        <f>VLOOKUP(E111,metki!$A$2:$B$9,2,FALSE)</f>
        <v>импл_новые_с_названием</v>
      </c>
      <c r="G111" t="str">
        <f t="shared" si="26"/>
        <v>импл_</v>
      </c>
      <c r="H111" t="str">
        <f>VLOOKUP(B111,audio_list_stym!$A$3:$AJ$18,8,FALSE)</f>
        <v>Tamanid</v>
      </c>
      <c r="I111" t="s">
        <v>693</v>
      </c>
      <c r="J111" t="str">
        <f t="shared" si="27"/>
        <v>Tamanid_6</v>
      </c>
      <c r="L111">
        <f>VLOOKUP(J111,total_visual_stym!$A$2:$D$129,2,FALSE)</f>
        <v>2142</v>
      </c>
      <c r="M111" t="str">
        <f>VLOOKUP(J111,total_visual_stym!$A$2:$D$129,3,FALSE)</f>
        <v>pics\\Tamanid_6.jpg</v>
      </c>
      <c r="N111">
        <f>VLOOKUP(J111,total_visual_stym!$A$1:$D$129,4,FALSE)</f>
        <v>214</v>
      </c>
      <c r="P111">
        <f>IF(G111="экспл",0,IF(G111="импл_",VLOOKUP(J111,quest_импл!$A$1:$J$129,7,FALSE),0))</f>
        <v>278</v>
      </c>
      <c r="Q111" t="str">
        <f>IF(G111="экспл",0,IF(G111="импл_",VLOOKUP(J111,quest_импл!$A$1:$J$129,8,FALSE),0))</f>
        <v>sound\\Izmelchen_li.wav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2036</v>
      </c>
      <c r="AD111" t="str">
        <f t="shared" ca="1" si="31"/>
        <v>pics\\Limon_4.jpg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32"/>
        <v>pics\\Limon_4.jpg</v>
      </c>
      <c r="AI111" t="s">
        <v>121</v>
      </c>
      <c r="AO111">
        <f t="shared" ca="1" si="33"/>
        <v>0.50015883651079796</v>
      </c>
      <c r="AP111" t="str">
        <f t="shared" ca="1" si="34"/>
        <v>pics\\Limon_4.jpg</v>
      </c>
      <c r="AR111" t="str">
        <f t="shared" si="36"/>
        <v/>
      </c>
      <c r="AS111" t="str">
        <f t="shared" ca="1" si="35"/>
        <v>pics\\Limon_4.jpg</v>
      </c>
      <c r="AT111">
        <f t="shared" ca="1" si="28"/>
        <v>0.20469606826207143</v>
      </c>
      <c r="AU111" t="s">
        <v>697</v>
      </c>
      <c r="AV111" t="str">
        <f t="shared" ca="1" si="29"/>
        <v>sound\\Redkiy_plod.wav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_Измельчен_ли_</v>
      </c>
      <c r="BB111" t="str">
        <f t="shared" si="30"/>
        <v>_Измельчен_ли_ГОНИК?</v>
      </c>
      <c r="BD111" cm="1">
        <f t="array" aca="1" ref="BD111" ca="1">INDEX($L$106:$L$113,(RANK(AT7,$AT$2:$AT$9)))</f>
        <v>2137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VLOOKUP(B112,audio_list_stym!$A$3:$BP$18,40,FALSE)</f>
        <v>14</v>
      </c>
      <c r="F112" t="str">
        <f>VLOOKUP(E112,metki!$A$2:$B$9,2,FALSE)</f>
        <v>импл_новые_с_названием</v>
      </c>
      <c r="G112" t="str">
        <f t="shared" si="26"/>
        <v>импл_</v>
      </c>
      <c r="H112" t="str">
        <f>VLOOKUP(B112,audio_list_stym!$A$3:$AJ$18,8,FALSE)</f>
        <v>Tamanid</v>
      </c>
      <c r="I112" t="s">
        <v>694</v>
      </c>
      <c r="J112" t="str">
        <f t="shared" si="27"/>
        <v>Tamanid_7</v>
      </c>
      <c r="L112">
        <f>VLOOKUP(J112,total_visual_stym!$A$2:$D$129,2,FALSE)</f>
        <v>2143</v>
      </c>
      <c r="M112" t="str">
        <f>VLOOKUP(J112,total_visual_stym!$A$2:$D$129,3,FALSE)</f>
        <v>pics\\Tamanid_7.jpg</v>
      </c>
      <c r="N112">
        <f>VLOOKUP(J112,total_visual_stym!$A$1:$D$129,4,FALSE)</f>
        <v>214</v>
      </c>
      <c r="P112">
        <f>IF(G112="экспл",0,IF(G112="импл_",VLOOKUP(J112,quest_импл!$A$1:$J$129,7,FALSE),0))</f>
        <v>279</v>
      </c>
      <c r="Q112" t="str">
        <f>IF(G112="экспл",0,IF(G112="импл_",VLOOKUP(J112,quest_импл!$A$1:$J$129,8,FALSE),0))</f>
        <v>sound\\Cvetushiy_li.wav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2029</v>
      </c>
      <c r="AD112" t="str">
        <f t="shared" ca="1" si="31"/>
        <v>pics\\Kokos_5.jpg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32"/>
        <v>pics\\Kokos_5.jpg</v>
      </c>
      <c r="AI112" t="s">
        <v>122</v>
      </c>
      <c r="AO112">
        <f t="shared" ca="1" si="33"/>
        <v>0.60492433500441933</v>
      </c>
      <c r="AP112" t="str">
        <f t="shared" ca="1" si="34"/>
        <v>pics\\Kokos_5.jpg</v>
      </c>
      <c r="AR112" t="str">
        <f t="shared" si="36"/>
        <v/>
      </c>
      <c r="AS112" t="str">
        <f t="shared" ca="1" si="35"/>
        <v>pics\\Kokos_5.jpg</v>
      </c>
      <c r="AT112">
        <f t="shared" ca="1" si="28"/>
        <v>7.4521065143101306E-2</v>
      </c>
      <c r="AU112" t="s">
        <v>697</v>
      </c>
      <c r="AV112" t="str">
        <f t="shared" ca="1" si="29"/>
        <v>sound\\Redkiy_plod.wav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_Цветущий_ли_</v>
      </c>
      <c r="BB112" t="str">
        <f t="shared" si="30"/>
        <v>_Цветущий_ли_ГОНИК?</v>
      </c>
      <c r="BD112" cm="1">
        <f t="array" aca="1" ref="BD112" ca="1">INDEX($L$106:$L$113,(RANK(AT8,$AT$2:$AT$9)))</f>
        <v>2138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VLOOKUP(B113,audio_list_stym!$A$3:$BP$18,40,FALSE)</f>
        <v>14</v>
      </c>
      <c r="F113" t="str">
        <f>VLOOKUP(E113,metki!$A$2:$B$9,2,FALSE)</f>
        <v>импл_новые_с_названием</v>
      </c>
      <c r="G113" t="str">
        <f t="shared" si="26"/>
        <v>импл_</v>
      </c>
      <c r="H113" t="str">
        <f>VLOOKUP(B113,audio_list_stym!$A$3:$AJ$18,8,FALSE)</f>
        <v>Tamanid</v>
      </c>
      <c r="I113" t="s">
        <v>695</v>
      </c>
      <c r="J113" t="str">
        <f t="shared" si="27"/>
        <v>Tamanid_8</v>
      </c>
      <c r="L113">
        <f>VLOOKUP(J113,total_visual_stym!$A$2:$D$129,2,FALSE)</f>
        <v>2144</v>
      </c>
      <c r="M113" t="str">
        <f>VLOOKUP(J113,total_visual_stym!$A$2:$D$129,3,FALSE)</f>
        <v>pics\\Tamanid_8.jpg</v>
      </c>
      <c r="N113">
        <f>VLOOKUP(J113,total_visual_stym!$A$1:$D$129,4,FALSE)</f>
        <v>214</v>
      </c>
      <c r="P113">
        <f>IF(G113="экспл",0,IF(G113="импл_",VLOOKUP(J113,quest_импл!$A$1:$J$129,7,FALSE),0))</f>
        <v>280</v>
      </c>
      <c r="Q113" t="str">
        <f>IF(G113="экспл",0,IF(G113="импл_",VLOOKUP(J113,quest_импл!$A$1:$J$129,8,FALSE),0))</f>
        <v>sound\\Skruchen_li.wav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2013</v>
      </c>
      <c r="AD113" t="str">
        <f t="shared" ca="1" si="31"/>
        <v>pics\\Finik_5.jpg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32"/>
        <v>pics\\Finik_5.jpg</v>
      </c>
      <c r="AI113" t="s">
        <v>123</v>
      </c>
      <c r="AO113">
        <f t="shared" ca="1" si="33"/>
        <v>0.82873610385126972</v>
      </c>
      <c r="AP113" t="str">
        <f t="shared" ca="1" si="34"/>
        <v>pics\\Finik_5.jpg</v>
      </c>
      <c r="AR113" t="str">
        <f t="shared" si="36"/>
        <v/>
      </c>
      <c r="AS113" t="str">
        <f t="shared" ca="1" si="35"/>
        <v>pics\\Finik_5.jpg</v>
      </c>
      <c r="AT113">
        <f t="shared" ca="1" si="28"/>
        <v>0.19830609958151335</v>
      </c>
      <c r="AU113" t="s">
        <v>697</v>
      </c>
      <c r="AV113" t="str">
        <f t="shared" ca="1" si="29"/>
        <v>sound\\Redkiy_plod.wav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_Скручен_ли_</v>
      </c>
      <c r="BB113" t="str">
        <f t="shared" si="30"/>
        <v>_Скручен_ли_ГОНИК?</v>
      </c>
      <c r="BD113" cm="1">
        <f t="array" aca="1" ref="BD113" ca="1">INDEX($L$106:$L$113,(RANK(AT9,$AT$2:$AT$9)))</f>
        <v>2141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VLOOKUP(B114,audio_list_stym!$A$3:$BP$18,40,FALSE)</f>
        <v>15</v>
      </c>
      <c r="F114" t="str">
        <f>VLOOKUP(E114,metki!$A$2:$B$9,2,FALSE)</f>
        <v>экспл_новые_с_названием</v>
      </c>
      <c r="G114" t="str">
        <f t="shared" si="26"/>
        <v>экспл</v>
      </c>
      <c r="H114" t="str">
        <f>VLOOKUP(B114,audio_list_stym!$A$3:$AJ$18,8,FALSE)</f>
        <v>ZF</v>
      </c>
      <c r="I114" t="s">
        <v>688</v>
      </c>
      <c r="J114" t="str">
        <f t="shared" si="27"/>
        <v>ZF_1</v>
      </c>
      <c r="L114">
        <f>VLOOKUP(J114,total_visual_stym!$A$2:$D$129,2,FALSE)</f>
        <v>2145</v>
      </c>
      <c r="M114" t="str">
        <f>VLOOKUP(J114,total_visual_stym!$A$2:$D$129,3,FALSE)</f>
        <v>pics\\ZF_1.jpg</v>
      </c>
      <c r="N114">
        <f>VLOOKUP(J114,total_visual_stym!$A$1:$D$129,4,FALSE)</f>
        <v>215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153</v>
      </c>
      <c r="Z114" t="str">
        <f>IF(G114="экспл",VLOOKUP(J114,quest_экспл!$A$1:$N$129,12,FALSE),IF(G114="импл_",0,0))</f>
        <v>sound\\On_s_chashuykami.wav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2190</v>
      </c>
      <c r="AD114" t="str">
        <f t="shared" ca="1" si="31"/>
        <v>pics\\dis27.jpg</v>
      </c>
      <c r="AE114" s="22" t="str">
        <f t="array" aca="1" ref="AE114" ca="1">IF(G114="экспл",INDEX(total_visual_stym!$C$146:$C$209,(RANK(total_visual_stym!E194,total_visual_stym!$E$146:$E$209))),0)</f>
        <v>pics\\dis27.jpg</v>
      </c>
      <c r="AF114" s="22" t="str">
        <f t="shared" si="32"/>
        <v/>
      </c>
      <c r="AI114" t="s">
        <v>86</v>
      </c>
      <c r="AO114">
        <f t="shared" ca="1" si="33"/>
        <v>2.4930612854544454E-2</v>
      </c>
      <c r="AP114" t="str">
        <f t="shared" ca="1" si="34"/>
        <v>pics\\Tomat_6.jpg</v>
      </c>
      <c r="AR114" t="str">
        <f t="shared" si="36"/>
        <v/>
      </c>
      <c r="AS114" t="str">
        <f t="shared" si="35"/>
        <v/>
      </c>
      <c r="AT114">
        <f t="shared" ca="1" si="28"/>
        <v>1.0125755898175992E-2</v>
      </c>
      <c r="AU114" t="s">
        <v>697</v>
      </c>
      <c r="AV114" t="str">
        <f t="shared" ca="1" si="29"/>
        <v>sound\\Redkiy_plod.wav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_Он_с_чешуйками?</v>
      </c>
      <c r="BA114" t="e">
        <f>VLOOKUP(Q114,audio_list_stym!$B$2:$BQ$299,68,FALSE)</f>
        <v>#N/A</v>
      </c>
      <c r="BB114" t="str">
        <f t="shared" si="30"/>
        <v>На_экране_ТОДИС._Он_с_чешуйками?</v>
      </c>
      <c r="BC114">
        <f>A114</f>
        <v>1215</v>
      </c>
      <c r="BD114" cm="1">
        <f t="array" aca="1" ref="BD114" ca="1">INDEX($L$114:$L$121,(RANK(AT2,$AT$2:$AT$9)))</f>
        <v>2150</v>
      </c>
      <c r="BE114" cm="1">
        <f t="array" aca="1" ref="BE114" ca="1">INDEX(BD66:BD81,(RANK(AT8,$AT$2:$AT$17)))</f>
        <v>2080</v>
      </c>
      <c r="BF114" cm="1">
        <f t="array" aca="1" ref="BF114" ca="1">INDEX(BD82:BD97,(RANK(AT8,$AT$2:$AT$9)))</f>
        <v>2095</v>
      </c>
      <c r="BG114" cm="1">
        <f t="array" aca="1" ref="BG114" ca="1">INDEX(BD98:BD113,(RANK(AT8,$AT$2:$AT$9)))</f>
        <v>2135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VLOOKUP(B115,audio_list_stym!$A$3:$BP$18,40,FALSE)</f>
        <v>15</v>
      </c>
      <c r="F115" t="str">
        <f>VLOOKUP(E115,metki!$A$2:$B$9,2,FALSE)</f>
        <v>экспл_новые_с_названием</v>
      </c>
      <c r="G115" t="str">
        <f t="shared" si="26"/>
        <v>экспл</v>
      </c>
      <c r="H115" t="str">
        <f>VLOOKUP(B115,audio_list_stym!$A$3:$AJ$18,8,FALSE)</f>
        <v>ZF</v>
      </c>
      <c r="I115" t="s">
        <v>689</v>
      </c>
      <c r="J115" t="str">
        <f t="shared" si="27"/>
        <v>ZF_2</v>
      </c>
      <c r="L115">
        <f>VLOOKUP(J115,total_visual_stym!$A$2:$D$129,2,FALSE)</f>
        <v>2146</v>
      </c>
      <c r="M115" t="str">
        <f>VLOOKUP(J115,total_visual_stym!$A$2:$D$129,3,FALSE)</f>
        <v>pics\\ZF_2.jpg</v>
      </c>
      <c r="N115">
        <f>VLOOKUP(J115,total_visual_stym!$A$1:$D$129,4,FALSE)</f>
        <v>215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154</v>
      </c>
      <c r="Z115" t="str">
        <f>IF(G115="экспл",VLOOKUP(J115,quest_экспл!$A$1:$N$129,12,FALSE),IF(G115="импл_",0,0))</f>
        <v>sound\\On_rozoviy.wav</v>
      </c>
      <c r="AA115" t="str">
        <f>IF(G115="экспл",VLOOKUP(J115,quest_экспл!$A$1:$N$129,14,FALSE),IF(G115="импл_",0,0))</f>
        <v>нет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2184</v>
      </c>
      <c r="AD115" t="str">
        <f t="shared" ca="1" si="31"/>
        <v>pics\\dis19.jpg</v>
      </c>
      <c r="AE115" s="22" t="str">
        <f t="array" aca="1" ref="AE115" ca="1">IF(G115="экспл",INDEX(total_visual_stym!$C$146:$C$209,(RANK(total_visual_stym!E195,total_visual_stym!$E$146:$E$209))),0)</f>
        <v>pics\\dis19.jpg</v>
      </c>
      <c r="AF115" s="22" t="str">
        <f t="shared" si="32"/>
        <v/>
      </c>
      <c r="AI115" t="s">
        <v>87</v>
      </c>
      <c r="AO115">
        <f t="shared" ca="1" si="33"/>
        <v>0.66983345507846292</v>
      </c>
      <c r="AP115" t="str">
        <f t="shared" ca="1" si="34"/>
        <v>pics\\Goroh_6.jpg</v>
      </c>
      <c r="AR115" t="str">
        <f t="shared" si="36"/>
        <v/>
      </c>
      <c r="AS115" t="str">
        <f t="shared" si="35"/>
        <v/>
      </c>
      <c r="AT115">
        <f t="shared" ca="1" si="28"/>
        <v>9.0523845448133189E-2</v>
      </c>
      <c r="AU115" t="s">
        <v>697</v>
      </c>
      <c r="AV115" t="str">
        <f t="shared" ca="1" si="29"/>
        <v>sound\\Redkiy_plod.wav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_Он_розовый?</v>
      </c>
      <c r="BA115" t="e">
        <f>VLOOKUP(Q115,audio_list_stym!$B$2:$BQ$299,68,FALSE)</f>
        <v>#N/A</v>
      </c>
      <c r="BB115" t="str">
        <f t="shared" si="30"/>
        <v>Посмотрите,_вот_ТОДИС._Он_розовый?</v>
      </c>
      <c r="BD115" cm="1">
        <f t="array" aca="1" ref="BD115" ca="1">INDEX($L$114:$L$121,(RANK(AT3,$AT$2:$AT$9)))</f>
        <v>2151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VLOOKUP(B116,audio_list_stym!$A$3:$BP$18,40,FALSE)</f>
        <v>15</v>
      </c>
      <c r="F116" t="str">
        <f>VLOOKUP(E116,metki!$A$2:$B$9,2,FALSE)</f>
        <v>экспл_новые_с_названием</v>
      </c>
      <c r="G116" t="str">
        <f t="shared" si="26"/>
        <v>экспл</v>
      </c>
      <c r="H116" t="str">
        <f>VLOOKUP(B116,audio_list_stym!$A$3:$AJ$18,8,FALSE)</f>
        <v>ZF</v>
      </c>
      <c r="I116" t="s">
        <v>690</v>
      </c>
      <c r="J116" t="str">
        <f t="shared" si="27"/>
        <v>ZF_3</v>
      </c>
      <c r="L116">
        <f>VLOOKUP(J116,total_visual_stym!$A$2:$D$129,2,FALSE)</f>
        <v>2147</v>
      </c>
      <c r="M116" t="str">
        <f>VLOOKUP(J116,total_visual_stym!$A$2:$D$129,3,FALSE)</f>
        <v>pics\\ZF_3.jpg</v>
      </c>
      <c r="N116">
        <f>VLOOKUP(J116,total_visual_stym!$A$1:$D$129,4,FALSE)</f>
        <v>215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155</v>
      </c>
      <c r="Z116" t="str">
        <f>IF(G116="экспл",VLOOKUP(J116,quest_экспл!$A$1:$N$129,12,FALSE),IF(G116="импл_",0,0))</f>
        <v>sound\\Tonkiy_li_on.wav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2206</v>
      </c>
      <c r="AD116" t="str">
        <f t="shared" ca="1" si="31"/>
        <v>pics\\dis50.jpg</v>
      </c>
      <c r="AE116" s="22" t="str">
        <f t="array" aca="1" ref="AE116" ca="1">IF(G116="экспл",INDEX(total_visual_stym!$C$146:$C$209,(RANK(total_visual_stym!E196,total_visual_stym!$E$146:$E$209))),0)</f>
        <v>pics\\dis50.jpg</v>
      </c>
      <c r="AF116" s="22" t="str">
        <f t="shared" si="32"/>
        <v/>
      </c>
      <c r="AI116" t="s">
        <v>88</v>
      </c>
      <c r="AO116">
        <f t="shared" ca="1" si="33"/>
        <v>0.55577261941688538</v>
      </c>
      <c r="AP116" t="str">
        <f t="shared" ca="1" si="34"/>
        <v>pics\\Kokos_7.jpg</v>
      </c>
      <c r="AR116" t="str">
        <f t="shared" si="36"/>
        <v/>
      </c>
      <c r="AS116" t="str">
        <f t="shared" si="35"/>
        <v/>
      </c>
      <c r="AT116">
        <f t="shared" ca="1" si="28"/>
        <v>0.47628258250047795</v>
      </c>
      <c r="AU116" t="s">
        <v>697</v>
      </c>
      <c r="AV116" t="str">
        <f t="shared" ca="1" si="29"/>
        <v>sound\\Noviy_plod.wav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_Тонкий_ли_он?</v>
      </c>
      <c r="BA116" t="e">
        <f>VLOOKUP(Q116,audio_list_stym!$B$2:$BQ$299,68,FALSE)</f>
        <v>#N/A</v>
      </c>
      <c r="BB116" t="str">
        <f t="shared" si="30"/>
        <v>Вот_ТОДИС._Тонкий_ли_он?</v>
      </c>
      <c r="BD116" cm="1">
        <f t="array" aca="1" ref="BD116" ca="1">INDEX($L$114:$L$121,(RANK(AT4,$AT$2:$AT$9)))</f>
        <v>2148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VLOOKUP(B117,audio_list_stym!$A$3:$BP$18,40,FALSE)</f>
        <v>15</v>
      </c>
      <c r="F117" t="str">
        <f>VLOOKUP(E117,metki!$A$2:$B$9,2,FALSE)</f>
        <v>экспл_новые_с_названием</v>
      </c>
      <c r="G117" t="str">
        <f t="shared" si="26"/>
        <v>экспл</v>
      </c>
      <c r="H117" t="str">
        <f>VLOOKUP(B117,audio_list_stym!$A$3:$AJ$18,8,FALSE)</f>
        <v>ZF</v>
      </c>
      <c r="I117" t="s">
        <v>691</v>
      </c>
      <c r="J117" t="str">
        <f t="shared" si="27"/>
        <v>ZF_4</v>
      </c>
      <c r="L117">
        <f>VLOOKUP(J117,total_visual_stym!$A$2:$D$129,2,FALSE)</f>
        <v>2148</v>
      </c>
      <c r="M117" t="str">
        <f>VLOOKUP(J117,total_visual_stym!$A$2:$D$129,3,FALSE)</f>
        <v>pics\\ZF_4.jpg</v>
      </c>
      <c r="N117">
        <f>VLOOKUP(J117,total_visual_stym!$A$1:$D$129,4,FALSE)</f>
        <v>215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156</v>
      </c>
      <c r="Z117" t="str">
        <f>IF(G117="экспл",VLOOKUP(J117,quest_экспл!$A$1:$N$129,12,FALSE),IF(G117="импл_",0,0))</f>
        <v>sound\\Celniy_li_on.wav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2229</v>
      </c>
      <c r="AD117" t="str">
        <f t="shared" ca="1" si="31"/>
        <v>pics\\dis10.jpg</v>
      </c>
      <c r="AE117" s="22" t="str">
        <f t="array" aca="1" ref="AE117" ca="1">IF(G117="экспл",INDEX(total_visual_stym!$C$146:$C$209,(RANK(total_visual_stym!E197,total_visual_stym!$E$146:$E$209))),0)</f>
        <v>pics\\dis10.jpg</v>
      </c>
      <c r="AF117" s="22" t="str">
        <f t="shared" si="32"/>
        <v/>
      </c>
      <c r="AI117" t="s">
        <v>89</v>
      </c>
      <c r="AO117">
        <f t="shared" ca="1" si="33"/>
        <v>0.44379454882719582</v>
      </c>
      <c r="AP117" t="str">
        <f t="shared" ca="1" si="34"/>
        <v>pics\\Peper_3.jpg</v>
      </c>
      <c r="AR117" t="str">
        <f t="shared" si="36"/>
        <v/>
      </c>
      <c r="AS117" t="str">
        <f t="shared" si="35"/>
        <v/>
      </c>
      <c r="AT117">
        <f t="shared" ca="1" si="28"/>
        <v>7.2130395845431128E-2</v>
      </c>
      <c r="AU117" t="s">
        <v>697</v>
      </c>
      <c r="AV117" t="str">
        <f t="shared" ca="1" si="29"/>
        <v>sound\\Redkiy_plod.wav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_Цельный_ли_он?</v>
      </c>
      <c r="BA117" t="e">
        <f>VLOOKUP(Q117,audio_list_stym!$B$2:$BQ$299,68,FALSE)</f>
        <v>#N/A</v>
      </c>
      <c r="BB117" t="str">
        <f t="shared" si="30"/>
        <v>Это_ТОДИС._Цельный_ли_он?</v>
      </c>
      <c r="BD117" cm="1">
        <f t="array" aca="1" ref="BD117" ca="1">INDEX($L$114:$L$121,(RANK(AT5,$AT$2:$AT$9)))</f>
        <v>2152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VLOOKUP(B118,audio_list_stym!$A$3:$BP$18,40,FALSE)</f>
        <v>15</v>
      </c>
      <c r="F118" t="str">
        <f>VLOOKUP(E118,metki!$A$2:$B$9,2,FALSE)</f>
        <v>экспл_новые_с_названием</v>
      </c>
      <c r="G118" t="str">
        <f t="shared" si="26"/>
        <v>экспл</v>
      </c>
      <c r="H118" t="str">
        <f>VLOOKUP(B118,audio_list_stym!$A$3:$AJ$18,8,FALSE)</f>
        <v>ZF</v>
      </c>
      <c r="I118" t="s">
        <v>692</v>
      </c>
      <c r="J118" t="str">
        <f t="shared" si="27"/>
        <v>ZF_5</v>
      </c>
      <c r="L118">
        <f>VLOOKUP(J118,total_visual_stym!$A$2:$D$129,2,FALSE)</f>
        <v>2149</v>
      </c>
      <c r="M118" t="str">
        <f>VLOOKUP(J118,total_visual_stym!$A$2:$D$129,3,FALSE)</f>
        <v>pics\\ZF_5.jpg</v>
      </c>
      <c r="N118">
        <f>VLOOKUP(J118,total_visual_stym!$A$1:$D$129,4,FALSE)</f>
        <v>215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157</v>
      </c>
      <c r="Z118" t="str">
        <f>IF(G118="экспл",VLOOKUP(J118,quest_экспл!$A$1:$N$129,12,FALSE),IF(G118="импл_",0,0))</f>
        <v>sound\\On_shershaviy.wav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2215</v>
      </c>
      <c r="AD118" t="str">
        <f t="shared" ca="1" si="31"/>
        <v>pics\\dis62.jpg</v>
      </c>
      <c r="AE118" s="22" t="str">
        <f t="array" aca="1" ref="AE118" ca="1">IF(G118="экспл",INDEX(total_visual_stym!$C$146:$C$209,(RANK(total_visual_stym!E198,total_visual_stym!$E$146:$E$209))),0)</f>
        <v>pics\\dis62.jpg</v>
      </c>
      <c r="AF118" s="22" t="str">
        <f t="shared" si="32"/>
        <v/>
      </c>
      <c r="AI118" t="s">
        <v>90</v>
      </c>
      <c r="AO118">
        <f t="shared" ca="1" si="33"/>
        <v>0.94281308062795355</v>
      </c>
      <c r="AP118" t="str">
        <f t="shared" ca="1" si="34"/>
        <v>pics\\Banan_4.jpg</v>
      </c>
      <c r="AR118" t="str">
        <f t="shared" si="36"/>
        <v/>
      </c>
      <c r="AS118" t="str">
        <f t="shared" si="35"/>
        <v/>
      </c>
      <c r="AT118">
        <f t="shared" ca="1" si="28"/>
        <v>0.96157629491504337</v>
      </c>
      <c r="AU118" t="s">
        <v>697</v>
      </c>
      <c r="AV118" t="str">
        <f t="shared" ca="1" si="29"/>
        <v>sound\\Noviy_plod.wav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_Он_шершавый?</v>
      </c>
      <c r="BA118" t="e">
        <f>VLOOKUP(Q118,audio_list_stym!$B$2:$BQ$299,68,FALSE)</f>
        <v>#N/A</v>
      </c>
      <c r="BB118" t="str">
        <f t="shared" si="30"/>
        <v>На_картинке_ТОДИС._Он_шершавый?</v>
      </c>
      <c r="BD118" cm="1">
        <f t="array" aca="1" ref="BD118" ca="1">INDEX($L$114:$L$121,(RANK(AT6,$AT$2:$AT$9)))</f>
        <v>2147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VLOOKUP(B119,audio_list_stym!$A$3:$BP$18,40,FALSE)</f>
        <v>15</v>
      </c>
      <c r="F119" t="str">
        <f>VLOOKUP(E119,metki!$A$2:$B$9,2,FALSE)</f>
        <v>экспл_новые_с_названием</v>
      </c>
      <c r="G119" t="str">
        <f t="shared" si="26"/>
        <v>экспл</v>
      </c>
      <c r="H119" t="str">
        <f>VLOOKUP(B119,audio_list_stym!$A$3:$AJ$18,8,FALSE)</f>
        <v>ZF</v>
      </c>
      <c r="I119" t="s">
        <v>693</v>
      </c>
      <c r="J119" t="str">
        <f t="shared" si="27"/>
        <v>ZF_6</v>
      </c>
      <c r="L119">
        <f>VLOOKUP(J119,total_visual_stym!$A$2:$D$129,2,FALSE)</f>
        <v>2150</v>
      </c>
      <c r="M119" t="str">
        <f>VLOOKUP(J119,total_visual_stym!$A$2:$D$129,3,FALSE)</f>
        <v>pics\\ZF_6.jpg</v>
      </c>
      <c r="N119">
        <f>VLOOKUP(J119,total_visual_stym!$A$1:$D$129,4,FALSE)</f>
        <v>215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158</v>
      </c>
      <c r="Z119" t="str">
        <f>IF(G119="экспл",VLOOKUP(J119,quest_экспл!$A$1:$N$129,12,FALSE),IF(G119="импл_",0,0))</f>
        <v>sound\\Zaostrin_li_on.wav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2227</v>
      </c>
      <c r="AD119" t="str">
        <f t="shared" ca="1" si="31"/>
        <v>pics\\dis39.jpg</v>
      </c>
      <c r="AE119" s="22" t="str">
        <f t="array" aca="1" ref="AE119" ca="1">IF(G119="экспл",INDEX(total_visual_stym!$C$146:$C$209,(RANK(total_visual_stym!E199,total_visual_stym!$E$146:$E$209))),0)</f>
        <v>pics\\dis39.jpg</v>
      </c>
      <c r="AF119" s="22" t="str">
        <f t="shared" si="32"/>
        <v/>
      </c>
      <c r="AI119" t="s">
        <v>91</v>
      </c>
      <c r="AO119">
        <f t="shared" ca="1" si="33"/>
        <v>0.90644722781992282</v>
      </c>
      <c r="AP119" t="str">
        <f t="shared" ca="1" si="34"/>
        <v>pics\\Banan_7.jpg</v>
      </c>
      <c r="AR119" t="str">
        <f t="shared" si="36"/>
        <v/>
      </c>
      <c r="AS119" t="str">
        <f t="shared" si="35"/>
        <v/>
      </c>
      <c r="AT119">
        <f t="shared" ca="1" si="28"/>
        <v>0.23433849644473737</v>
      </c>
      <c r="AU119" t="s">
        <v>697</v>
      </c>
      <c r="AV119" t="str">
        <f t="shared" ca="1" si="29"/>
        <v>sound\\Redkiy_plod.wav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_Заострен_ли_он?</v>
      </c>
      <c r="BA119" t="e">
        <f>VLOOKUP(Q119,audio_list_stym!$B$2:$BQ$299,68,FALSE)</f>
        <v>#N/A</v>
      </c>
      <c r="BB119" t="str">
        <f t="shared" si="30"/>
        <v>На_мониторе_ТОДИС._Заострен_ли_он?</v>
      </c>
      <c r="BD119" cm="1">
        <f t="array" aca="1" ref="BD119" ca="1">INDEX($L$114:$L$121,(RANK(AT7,$AT$2:$AT$9)))</f>
        <v>2145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VLOOKUP(B120,audio_list_stym!$A$3:$BP$18,40,FALSE)</f>
        <v>15</v>
      </c>
      <c r="F120" t="str">
        <f>VLOOKUP(E120,metki!$A$2:$B$9,2,FALSE)</f>
        <v>экспл_новые_с_названием</v>
      </c>
      <c r="G120" t="str">
        <f t="shared" si="26"/>
        <v>экспл</v>
      </c>
      <c r="H120" t="str">
        <f>VLOOKUP(B120,audio_list_stym!$A$3:$AJ$18,8,FALSE)</f>
        <v>ZF</v>
      </c>
      <c r="I120" t="s">
        <v>694</v>
      </c>
      <c r="J120" t="str">
        <f t="shared" si="27"/>
        <v>ZF_7</v>
      </c>
      <c r="L120">
        <f>VLOOKUP(J120,total_visual_stym!$A$2:$D$129,2,FALSE)</f>
        <v>2151</v>
      </c>
      <c r="M120" t="str">
        <f>VLOOKUP(J120,total_visual_stym!$A$2:$D$129,3,FALSE)</f>
        <v>pics\\ZF_7.jpg</v>
      </c>
      <c r="N120">
        <f>VLOOKUP(J120,total_visual_stym!$A$1:$D$129,4,FALSE)</f>
        <v>215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159</v>
      </c>
      <c r="Z120" t="str">
        <f>IF(G120="экспл",VLOOKUP(J120,quest_экспл!$A$1:$N$129,12,FALSE),IF(G120="импл_",0,0))</f>
        <v>sound\\On_rassipchatiy.wav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2209</v>
      </c>
      <c r="AD120" t="str">
        <f t="shared" ca="1" si="31"/>
        <v>pics\\dis51.jpg</v>
      </c>
      <c r="AE120" s="22" t="str">
        <f t="array" aca="1" ref="AE120" ca="1">IF(G120="экспл",INDEX(total_visual_stym!$C$146:$C$209,(RANK(total_visual_stym!E200,total_visual_stym!$E$146:$E$209))),0)</f>
        <v>pics\\dis51.jpg</v>
      </c>
      <c r="AF120" s="22" t="str">
        <f t="shared" si="32"/>
        <v/>
      </c>
      <c r="AI120" t="s">
        <v>92</v>
      </c>
      <c r="AO120">
        <f t="shared" ca="1" si="33"/>
        <v>0.84978214738786118</v>
      </c>
      <c r="AP120" t="str">
        <f t="shared" ca="1" si="34"/>
        <v>pics\\Finik_3.jpg</v>
      </c>
      <c r="AR120" t="str">
        <f t="shared" si="36"/>
        <v/>
      </c>
      <c r="AS120" t="str">
        <f t="shared" si="35"/>
        <v/>
      </c>
      <c r="AT120">
        <f t="shared" ca="1" si="28"/>
        <v>0.73410854423865934</v>
      </c>
      <c r="AU120" t="s">
        <v>697</v>
      </c>
      <c r="AV120" t="str">
        <f t="shared" ca="1" si="29"/>
        <v>sound\\Noviy_plod.wav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_Он_рассыпчатый?</v>
      </c>
      <c r="BA120" t="e">
        <f>VLOOKUP(Q120,audio_list_stym!$B$2:$BQ$299,68,FALSE)</f>
        <v>#N/A</v>
      </c>
      <c r="BB120" t="str">
        <f t="shared" si="30"/>
        <v>Перед_Вами_ТОДИС._Он_рассыпчатый?</v>
      </c>
      <c r="BD120" cm="1">
        <f t="array" aca="1" ref="BD120" ca="1">INDEX($L$114:$L$121,(RANK(AT8,$AT$2:$AT$9)))</f>
        <v>2146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VLOOKUP(B121,audio_list_stym!$A$3:$BP$18,40,FALSE)</f>
        <v>15</v>
      </c>
      <c r="F121" t="str">
        <f>VLOOKUP(E121,metki!$A$2:$B$9,2,FALSE)</f>
        <v>экспл_новые_с_названием</v>
      </c>
      <c r="G121" t="str">
        <f t="shared" si="26"/>
        <v>экспл</v>
      </c>
      <c r="H121" t="str">
        <f>VLOOKUP(B121,audio_list_stym!$A$3:$AJ$18,8,FALSE)</f>
        <v>ZF</v>
      </c>
      <c r="I121" t="s">
        <v>695</v>
      </c>
      <c r="J121" t="str">
        <f t="shared" si="27"/>
        <v>ZF_8</v>
      </c>
      <c r="L121">
        <f>VLOOKUP(J121,total_visual_stym!$A$2:$D$129,2,FALSE)</f>
        <v>2152</v>
      </c>
      <c r="M121" t="str">
        <f>VLOOKUP(J121,total_visual_stym!$A$2:$D$129,3,FALSE)</f>
        <v>pics\\ZF_8.jpg</v>
      </c>
      <c r="N121">
        <f>VLOOKUP(J121,total_visual_stym!$A$1:$D$129,4,FALSE)</f>
        <v>215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160</v>
      </c>
      <c r="Z121" t="str">
        <f>IF(G121="экспл",VLOOKUP(J121,quest_экспл!$A$1:$N$129,12,FALSE),IF(G121="импл_",0,0))</f>
        <v>sound\\Ochishen_li_on.wav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2186</v>
      </c>
      <c r="AD121" t="str">
        <f t="shared" ca="1" si="31"/>
        <v>pics\\dis25.jpg</v>
      </c>
      <c r="AE121" s="22" t="str">
        <f t="array" aca="1" ref="AE121" ca="1">IF(G121="экспл",INDEX(total_visual_stym!$C$146:$C$209,(RANK(total_visual_stym!E201,total_visual_stym!$E$146:$E$209))),0)</f>
        <v>pics\\dis25.jpg</v>
      </c>
      <c r="AF121" s="22" t="str">
        <f t="shared" si="32"/>
        <v/>
      </c>
      <c r="AI121" t="s">
        <v>93</v>
      </c>
      <c r="AO121">
        <f t="shared" ca="1" si="33"/>
        <v>0.98194543761059727</v>
      </c>
      <c r="AP121" t="str">
        <f t="shared" ca="1" si="34"/>
        <v>pics\\Banan_1.jpg</v>
      </c>
      <c r="AR121" t="str">
        <f>IF(AH121="sound\\Ogorod",AP49,"")</f>
        <v/>
      </c>
      <c r="AS121" t="str">
        <f t="shared" si="35"/>
        <v/>
      </c>
      <c r="AT121">
        <f t="shared" ca="1" si="28"/>
        <v>0.56911520912438152</v>
      </c>
      <c r="AU121" t="s">
        <v>697</v>
      </c>
      <c r="AV121" t="str">
        <f t="shared" ca="1" si="29"/>
        <v>sound\\Noviy_plod.wav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_Очищен_ли_он?</v>
      </c>
      <c r="BA121" t="e">
        <f>VLOOKUP(Q121,audio_list_stym!$B$2:$BQ$299,68,FALSE)</f>
        <v>#N/A</v>
      </c>
      <c r="BB121" t="str">
        <f t="shared" si="30"/>
        <v>Вы_видите_ТОДИС._Очищен_ли_он?</v>
      </c>
      <c r="BD121" cm="1">
        <f t="array" aca="1" ref="BD121" ca="1">INDEX($L$114:$L$121,(RANK(AT9,$AT$2:$AT$9)))</f>
        <v>2149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VLOOKUP(B122,audio_list_stym!$A$3:$BP$18,40,FALSE)</f>
        <v>16</v>
      </c>
      <c r="F122" t="str">
        <f>VLOOKUP(E122,metki!$A$2:$B$9,2,FALSE)</f>
        <v>импл_новые_без_названия</v>
      </c>
      <c r="G122" t="str">
        <f t="shared" si="26"/>
        <v>импл_</v>
      </c>
      <c r="H122" t="str">
        <f>VLOOKUP(B122,audio_list_stym!$A$3:$AJ$18,8,FALSE)</f>
        <v>Ackee</v>
      </c>
      <c r="I122" t="s">
        <v>688</v>
      </c>
      <c r="J122" t="str">
        <f t="shared" si="27"/>
        <v>Ackee_1</v>
      </c>
      <c r="L122">
        <f>VLOOKUP(J122,total_visual_stym!$A$2:$D$129,2,FALSE)</f>
        <v>2065</v>
      </c>
      <c r="M122" t="str">
        <f>VLOOKUP(J122,total_visual_stym!$A$2:$D$129,3,FALSE)</f>
        <v>pics\\Ackee_1.jpg</v>
      </c>
      <c r="N122">
        <f>VLOOKUP(J122,total_visual_stym!$A$1:$D$129,4,FALSE)</f>
        <v>208</v>
      </c>
      <c r="P122">
        <f>IF(G122="экспл",0,IF(G122="импл_",VLOOKUP(J122,quest_импл!$A$1:$J$129,7,FALSE),0))</f>
        <v>225</v>
      </c>
      <c r="Q122" t="str">
        <f>IF(G122="экспл",0,IF(G122="импл_",VLOOKUP(J122,quest_импл!$A$1:$J$129,8,FALSE),0))</f>
        <v>sound\\Sushenniy_li.wav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нет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2034</v>
      </c>
      <c r="AD122" t="str">
        <f t="shared" ca="1" si="31"/>
        <v>pics\\Limon_2.jpg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32"/>
        <v>pics\\Limon_2.jpg</v>
      </c>
      <c r="AI122" t="s">
        <v>124</v>
      </c>
      <c r="AO122">
        <f t="shared" ca="1" si="33"/>
        <v>0.51803985715501011</v>
      </c>
      <c r="AP122" t="str">
        <f t="shared" ca="1" si="34"/>
        <v>pics\\Limon_2.jpg</v>
      </c>
      <c r="AR122" t="str">
        <f t="shared" si="36"/>
        <v/>
      </c>
      <c r="AS122" t="str">
        <f t="shared" ca="1" si="35"/>
        <v>pics\\Limon_2.jpg</v>
      </c>
      <c r="AT122">
        <f t="shared" ca="1" si="28"/>
        <v>0.52402460642651161</v>
      </c>
      <c r="AU122" t="s">
        <v>697</v>
      </c>
      <c r="AV122" t="str">
        <f t="shared" ca="1" si="29"/>
        <v>sound\\Noviy_plod.wav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_Сушеный_ли_</v>
      </c>
      <c r="BB122" t="str">
        <f t="shared" si="30"/>
        <v>_Сушеный_ли_XXXXX?</v>
      </c>
      <c r="BC122">
        <f>A122</f>
        <v>1216</v>
      </c>
      <c r="BD122" cm="1">
        <f t="array" aca="1" ref="BD122" ca="1">INDEX($L$122:$L$129,(RANK(AT2,$AT$2:$AT$9)))</f>
        <v>2070</v>
      </c>
      <c r="BE122" cm="1">
        <f t="array" aca="1" ref="BE122" ca="1">INDEX(BD66:BD81,(RANK(AT9,$AT$2:$AT$17)))</f>
        <v>2084</v>
      </c>
      <c r="BF122" cm="1">
        <f t="array" aca="1" ref="BF122" ca="1">INDEX(BD90:BD105,(RANK(AT9,$AT$2:$AT$17)))</f>
        <v>2117</v>
      </c>
      <c r="BG122" cm="1">
        <f t="array" aca="1" ref="BG122" ca="1">INDEX(BD106:BD121,(RANK(AT9,$AT$2:$AT$17)))</f>
        <v>2141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VLOOKUP(B123,audio_list_stym!$A$3:$BP$18,40,FALSE)</f>
        <v>16</v>
      </c>
      <c r="F123" t="str">
        <f>VLOOKUP(E123,metki!$A$2:$B$9,2,FALSE)</f>
        <v>импл_новые_без_названия</v>
      </c>
      <c r="G123" t="str">
        <f t="shared" si="26"/>
        <v>импл_</v>
      </c>
      <c r="H123" t="str">
        <f>VLOOKUP(B123,audio_list_stym!$A$3:$AJ$18,8,FALSE)</f>
        <v>Ackee</v>
      </c>
      <c r="I123" t="s">
        <v>689</v>
      </c>
      <c r="J123" t="str">
        <f t="shared" si="27"/>
        <v>Ackee_2</v>
      </c>
      <c r="L123">
        <f>VLOOKUP(J123,total_visual_stym!$A$2:$D$129,2,FALSE)</f>
        <v>2066</v>
      </c>
      <c r="M123" t="str">
        <f>VLOOKUP(J123,total_visual_stym!$A$2:$D$129,3,FALSE)</f>
        <v>pics\\Ackee_2.jpg</v>
      </c>
      <c r="N123">
        <f>VLOOKUP(J123,total_visual_stym!$A$1:$D$129,4,FALSE)</f>
        <v>208</v>
      </c>
      <c r="P123">
        <f>IF(G123="экспл",0,IF(G123="импл_",VLOOKUP(J123,quest_импл!$A$1:$J$129,7,FALSE),0))</f>
        <v>226</v>
      </c>
      <c r="Q123" t="str">
        <f>IF(G123="экспл",0,IF(G123="импл_",VLOOKUP(J123,quest_импл!$A$1:$J$129,8,FALSE),0))</f>
        <v>sound\\S_vetochkoy_li.wav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2015</v>
      </c>
      <c r="AD123" t="str">
        <f t="shared" ca="1" si="31"/>
        <v>pics\\Finik_7.jpg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32"/>
        <v>pics\\Finik_7.jpg</v>
      </c>
      <c r="AI123" t="s">
        <v>125</v>
      </c>
      <c r="AO123">
        <f t="shared" ca="1" si="33"/>
        <v>0.79584826895662752</v>
      </c>
      <c r="AP123" t="str">
        <f t="shared" ca="1" si="34"/>
        <v>pics\\Finik_7.jpg</v>
      </c>
      <c r="AR123" t="str">
        <f t="shared" si="36"/>
        <v/>
      </c>
      <c r="AS123" t="str">
        <f t="shared" ca="1" si="35"/>
        <v>pics\\Finik_7.jpg</v>
      </c>
      <c r="AT123">
        <f t="shared" ca="1" si="28"/>
        <v>0.65864916310396282</v>
      </c>
      <c r="AU123" t="s">
        <v>697</v>
      </c>
      <c r="AV123" t="str">
        <f t="shared" ca="1" si="29"/>
        <v>sound\\Noviy_plod.wav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_С_веточкой_ли_</v>
      </c>
      <c r="BB123" t="str">
        <f t="shared" si="30"/>
        <v>_С_веточкой_ли_XXXXX?</v>
      </c>
      <c r="BD123" cm="1">
        <f t="array" aca="1" ref="BD123" ca="1">INDEX($L$122:$L$129,(RANK(AT3,$AT$2:$AT$9)))</f>
        <v>2071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VLOOKUP(B124,audio_list_stym!$A$3:$BP$18,40,FALSE)</f>
        <v>16</v>
      </c>
      <c r="F124" t="str">
        <f>VLOOKUP(E124,metki!$A$2:$B$9,2,FALSE)</f>
        <v>импл_новые_без_названия</v>
      </c>
      <c r="G124" t="str">
        <f t="shared" si="26"/>
        <v>импл_</v>
      </c>
      <c r="H124" t="str">
        <f>VLOOKUP(B124,audio_list_stym!$A$3:$AJ$18,8,FALSE)</f>
        <v>Ackee</v>
      </c>
      <c r="I124" t="s">
        <v>690</v>
      </c>
      <c r="J124" t="str">
        <f t="shared" si="27"/>
        <v>Ackee_3</v>
      </c>
      <c r="L124">
        <f>VLOOKUP(J124,total_visual_stym!$A$2:$D$129,2,FALSE)</f>
        <v>2067</v>
      </c>
      <c r="M124" t="str">
        <f>VLOOKUP(J124,total_visual_stym!$A$2:$D$129,3,FALSE)</f>
        <v>pics\\Ackee_3.jpg</v>
      </c>
      <c r="N124">
        <f>VLOOKUP(J124,total_visual_stym!$A$1:$D$129,4,FALSE)</f>
        <v>208</v>
      </c>
      <c r="P124">
        <f>IF(G124="экспл",0,IF(G124="импл_",VLOOKUP(J124,quest_импл!$A$1:$J$129,7,FALSE),0))</f>
        <v>227</v>
      </c>
      <c r="Q124" t="str">
        <f>IF(G124="экспл",0,IF(G124="импл_",VLOOKUP(J124,quest_импл!$A$1:$J$129,8,FALSE),0))</f>
        <v>sound\\Rasskrit_li.wav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2040</v>
      </c>
      <c r="AD124" t="str">
        <f t="shared" ca="1" si="31"/>
        <v>pics\\Limon_8.jpg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32"/>
        <v>pics\\Limon_8.jpg</v>
      </c>
      <c r="AI124" t="s">
        <v>126</v>
      </c>
      <c r="AO124">
        <f t="shared" ca="1" si="33"/>
        <v>0.46881651146310366</v>
      </c>
      <c r="AP124" t="str">
        <f t="shared" ca="1" si="34"/>
        <v>pics\\Limon_8.jpg</v>
      </c>
      <c r="AR124" t="str">
        <f t="shared" si="36"/>
        <v/>
      </c>
      <c r="AS124" t="str">
        <f t="shared" ca="1" si="35"/>
        <v>pics\\Limon_8.jpg</v>
      </c>
      <c r="AT124">
        <f t="shared" ca="1" si="28"/>
        <v>0.41266158142942044</v>
      </c>
      <c r="AU124" t="s">
        <v>697</v>
      </c>
      <c r="AV124" t="str">
        <f t="shared" ca="1" si="29"/>
        <v>sound\\Redkiy_plod.wav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_Раскрыт_ли_</v>
      </c>
      <c r="BB124" t="str">
        <f t="shared" si="30"/>
        <v>_Раскрыт_ли_XXXXX?</v>
      </c>
      <c r="BD124" cm="1">
        <f t="array" aca="1" ref="BD124" ca="1">INDEX($L$122:$L$129,(RANK(AT4,$AT$2:$AT$9)))</f>
        <v>2068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VLOOKUP(B125,audio_list_stym!$A$3:$BP$18,40,FALSE)</f>
        <v>16</v>
      </c>
      <c r="F125" t="str">
        <f>VLOOKUP(E125,metki!$A$2:$B$9,2,FALSE)</f>
        <v>импл_новые_без_названия</v>
      </c>
      <c r="G125" t="str">
        <f t="shared" si="26"/>
        <v>импл_</v>
      </c>
      <c r="H125" t="str">
        <f>VLOOKUP(B125,audio_list_stym!$A$3:$AJ$18,8,FALSE)</f>
        <v>Ackee</v>
      </c>
      <c r="I125" t="s">
        <v>691</v>
      </c>
      <c r="J125" t="str">
        <f t="shared" si="27"/>
        <v>Ackee_4</v>
      </c>
      <c r="L125">
        <f>VLOOKUP(J125,total_visual_stym!$A$2:$D$129,2,FALSE)</f>
        <v>2068</v>
      </c>
      <c r="M125" t="str">
        <f>VLOOKUP(J125,total_visual_stym!$A$2:$D$129,3,FALSE)</f>
        <v>pics\\Ackee_4.jpg</v>
      </c>
      <c r="N125">
        <f>VLOOKUP(J125,total_visual_stym!$A$1:$D$129,4,FALSE)</f>
        <v>208</v>
      </c>
      <c r="P125">
        <f>IF(G125="экспл",0,IF(G125="импл_",VLOOKUP(J125,quest_импл!$A$1:$J$129,7,FALSE),0))</f>
        <v>228</v>
      </c>
      <c r="Q125" t="str">
        <f>IF(G125="экспл",0,IF(G125="импл_",VLOOKUP(J125,quest_импл!$A$1:$J$129,8,FALSE),0))</f>
        <v>sound\\Pushistiy_li.wav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2039</v>
      </c>
      <c r="AD125" t="str">
        <f t="shared" ca="1" si="31"/>
        <v>pics\\Limon_7.jpg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32"/>
        <v>pics\\Limon_7.jpg</v>
      </c>
      <c r="AI125" t="s">
        <v>127</v>
      </c>
      <c r="AO125">
        <f t="shared" ca="1" si="33"/>
        <v>0.47476245842763287</v>
      </c>
      <c r="AP125" t="str">
        <f t="shared" ca="1" si="34"/>
        <v>pics\\Limon_7.jpg</v>
      </c>
      <c r="AR125" t="str">
        <f t="shared" si="36"/>
        <v/>
      </c>
      <c r="AS125" t="str">
        <f t="shared" ca="1" si="35"/>
        <v>pics\\Limon_7.jpg</v>
      </c>
      <c r="AT125">
        <f t="shared" ca="1" si="28"/>
        <v>0.48779241264859097</v>
      </c>
      <c r="AU125" t="s">
        <v>697</v>
      </c>
      <c r="AV125" t="str">
        <f t="shared" ca="1" si="29"/>
        <v>sound\\Noviy_plod.wav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_Пушистый_ли_</v>
      </c>
      <c r="BB125" t="str">
        <f t="shared" si="30"/>
        <v>_Пушистый_ли_XXXXX?</v>
      </c>
      <c r="BD125" cm="1">
        <f t="array" aca="1" ref="BD125" ca="1">INDEX($L$122:$L$129,(RANK(AT5,$AT$2:$AT$9)))</f>
        <v>2072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VLOOKUP(B126,audio_list_stym!$A$3:$BP$18,40,FALSE)</f>
        <v>16</v>
      </c>
      <c r="F126" t="str">
        <f>VLOOKUP(E126,metki!$A$2:$B$9,2,FALSE)</f>
        <v>импл_новые_без_названия</v>
      </c>
      <c r="G126" t="str">
        <f t="shared" si="26"/>
        <v>импл_</v>
      </c>
      <c r="H126" t="str">
        <f>VLOOKUP(B126,audio_list_stym!$A$3:$AJ$18,8,FALSE)</f>
        <v>Ackee</v>
      </c>
      <c r="I126" t="s">
        <v>692</v>
      </c>
      <c r="J126" t="str">
        <f t="shared" si="27"/>
        <v>Ackee_5</v>
      </c>
      <c r="L126">
        <f>VLOOKUP(J126,total_visual_stym!$A$2:$D$129,2,FALSE)</f>
        <v>2069</v>
      </c>
      <c r="M126" t="str">
        <f>VLOOKUP(J126,total_visual_stym!$A$2:$D$129,3,FALSE)</f>
        <v>pics\\Ackee_5.jpg</v>
      </c>
      <c r="N126">
        <f>VLOOKUP(J126,total_visual_stym!$A$1:$D$129,4,FALSE)</f>
        <v>208</v>
      </c>
      <c r="P126">
        <f>IF(G126="экспл",0,IF(G126="импл_",VLOOKUP(J126,quest_импл!$A$1:$J$129,7,FALSE),0))</f>
        <v>229</v>
      </c>
      <c r="Q126" t="str">
        <f>IF(G126="экспл",0,IF(G126="импл_",VLOOKUP(J126,quest_импл!$A$1:$J$129,8,FALSE),0))</f>
        <v>sound\\Kvadratniy_li.wav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2005</v>
      </c>
      <c r="AD126" t="str">
        <f t="shared" ca="1" si="31"/>
        <v>pics\\Banan_5.jpg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32"/>
        <v>pics\\Banan_5.jpg</v>
      </c>
      <c r="AI126" t="s">
        <v>128</v>
      </c>
      <c r="AO126">
        <f t="shared" ca="1" si="33"/>
        <v>0.92234162256194141</v>
      </c>
      <c r="AP126" t="str">
        <f t="shared" ca="1" si="34"/>
        <v>pics\\Banan_5.jpg</v>
      </c>
      <c r="AR126" t="str">
        <f t="shared" si="36"/>
        <v/>
      </c>
      <c r="AS126" t="str">
        <f t="shared" ca="1" si="35"/>
        <v>pics\\Banan_5.jpg</v>
      </c>
      <c r="AT126">
        <f t="shared" ca="1" si="28"/>
        <v>0.63007803772543491</v>
      </c>
      <c r="AU126" t="s">
        <v>697</v>
      </c>
      <c r="AV126" t="str">
        <f t="shared" ca="1" si="29"/>
        <v>sound\\Noviy_plod.wav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_Квадратный_ли_</v>
      </c>
      <c r="BB126" t="str">
        <f t="shared" si="30"/>
        <v>_Квадратный_ли_XXXXX?</v>
      </c>
      <c r="BD126" cm="1">
        <f t="array" aca="1" ref="BD126" ca="1">INDEX($L$122:$L$129,(RANK(AT6,$AT$2:$AT$9)))</f>
        <v>2067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VLOOKUP(B127,audio_list_stym!$A$3:$BP$18,40,FALSE)</f>
        <v>16</v>
      </c>
      <c r="F127" t="str">
        <f>VLOOKUP(E127,metki!$A$2:$B$9,2,FALSE)</f>
        <v>импл_новые_без_названия</v>
      </c>
      <c r="G127" t="str">
        <f t="shared" si="26"/>
        <v>импл_</v>
      </c>
      <c r="H127" t="str">
        <f>VLOOKUP(B127,audio_list_stym!$A$3:$AJ$18,8,FALSE)</f>
        <v>Ackee</v>
      </c>
      <c r="I127" t="s">
        <v>693</v>
      </c>
      <c r="J127" t="str">
        <f t="shared" si="27"/>
        <v>Ackee_6</v>
      </c>
      <c r="L127">
        <f>VLOOKUP(J127,total_visual_stym!$A$2:$D$129,2,FALSE)</f>
        <v>2070</v>
      </c>
      <c r="M127" t="str">
        <f>VLOOKUP(J127,total_visual_stym!$A$2:$D$129,3,FALSE)</f>
        <v>pics\\Ackee_6.jpg</v>
      </c>
      <c r="N127">
        <f>VLOOKUP(J127,total_visual_stym!$A$1:$D$129,4,FALSE)</f>
        <v>208</v>
      </c>
      <c r="P127">
        <f>IF(G127="экспл",0,IF(G127="импл_",VLOOKUP(J127,quest_импл!$A$1:$J$129,7,FALSE),0))</f>
        <v>230</v>
      </c>
      <c r="Q127" t="str">
        <f>IF(G127="экспл",0,IF(G127="импл_",VLOOKUP(J127,quest_импл!$A$1:$J$129,8,FALSE),0))</f>
        <v>sound\\Sklizskiy_li.wav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2027</v>
      </c>
      <c r="AD127" t="str">
        <f t="shared" ca="1" si="31"/>
        <v>pics\\Kokos_3.jpg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32"/>
        <v>pics\\Kokos_3.jpg</v>
      </c>
      <c r="AI127" t="s">
        <v>129</v>
      </c>
      <c r="AO127">
        <f t="shared" ca="1" si="33"/>
        <v>0.62919968083533806</v>
      </c>
      <c r="AP127" t="str">
        <f t="shared" ca="1" si="34"/>
        <v>pics\\Kokos_3.jpg</v>
      </c>
      <c r="AR127" t="str">
        <f t="shared" si="36"/>
        <v/>
      </c>
      <c r="AS127" t="str">
        <f t="shared" ca="1" si="35"/>
        <v>pics\\Kokos_3.jpg</v>
      </c>
      <c r="AT127">
        <f t="shared" ca="1" si="28"/>
        <v>4.8919062831276783E-2</v>
      </c>
      <c r="AU127" t="s">
        <v>697</v>
      </c>
      <c r="AV127" t="str">
        <f t="shared" ca="1" si="29"/>
        <v>sound\\Redkiy_plod.wav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_Склизкий_ли_</v>
      </c>
      <c r="BB127" t="str">
        <f t="shared" si="30"/>
        <v>_Склизкий_ли_XXXXX?</v>
      </c>
      <c r="BD127" cm="1">
        <f t="array" aca="1" ref="BD127" ca="1">INDEX($L$122:$L$129,(RANK(AT7,$AT$2:$AT$9)))</f>
        <v>2065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VLOOKUP(B128,audio_list_stym!$A$3:$BP$18,40,FALSE)</f>
        <v>16</v>
      </c>
      <c r="F128" t="str">
        <f>VLOOKUP(E128,metki!$A$2:$B$9,2,FALSE)</f>
        <v>импл_новые_без_названия</v>
      </c>
      <c r="G128" t="str">
        <f t="shared" si="26"/>
        <v>импл_</v>
      </c>
      <c r="H128" t="str">
        <f>VLOOKUP(B128,audio_list_stym!$A$3:$AJ$18,8,FALSE)</f>
        <v>Ackee</v>
      </c>
      <c r="I128" t="s">
        <v>694</v>
      </c>
      <c r="J128" t="str">
        <f t="shared" si="27"/>
        <v>Ackee_7</v>
      </c>
      <c r="L128">
        <f>VLOOKUP(J128,total_visual_stym!$A$2:$D$129,2,FALSE)</f>
        <v>2071</v>
      </c>
      <c r="M128" t="str">
        <f>VLOOKUP(J128,total_visual_stym!$A$2:$D$129,3,FALSE)</f>
        <v>pics\\Ackee_7.jpg</v>
      </c>
      <c r="N128">
        <f>VLOOKUP(J128,total_visual_stym!$A$1:$D$129,4,FALSE)</f>
        <v>208</v>
      </c>
      <c r="P128">
        <f>IF(G128="экспл",0,IF(G128="импл_",VLOOKUP(J128,quest_импл!$A$1:$J$129,7,FALSE),0))</f>
        <v>231</v>
      </c>
      <c r="Q128" t="str">
        <f>IF(G128="экспл",0,IF(G128="импл_",VLOOKUP(J128,quest_импл!$A$1:$J$129,8,FALSE),0))</f>
        <v>sound\\Uvyadshiy_li.wav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да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2060</v>
      </c>
      <c r="AD128" t="str">
        <f t="shared" ca="1" si="31"/>
        <v>pics\\Tomat_4.jpg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32"/>
        <v>pics\\Tomat_4.jpg</v>
      </c>
      <c r="AI128" t="s">
        <v>130</v>
      </c>
      <c r="AO128">
        <f t="shared" ca="1" si="33"/>
        <v>7.3350303560766883E-2</v>
      </c>
      <c r="AP128" t="str">
        <f t="shared" ca="1" si="34"/>
        <v>pics\\Tomat_4.jpg</v>
      </c>
      <c r="AR128" t="str">
        <f t="shared" si="36"/>
        <v/>
      </c>
      <c r="AS128" t="str">
        <f t="shared" ca="1" si="35"/>
        <v>pics\\Tomat_4.jpg</v>
      </c>
      <c r="AT128">
        <f t="shared" ca="1" si="28"/>
        <v>9.1475209737112206E-2</v>
      </c>
      <c r="AU128" t="s">
        <v>697</v>
      </c>
      <c r="AV128" t="str">
        <f t="shared" ca="1" si="29"/>
        <v>sound\\Redkiy_plod.wav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_Увядший_ли_</v>
      </c>
      <c r="BB128" t="str">
        <f t="shared" si="30"/>
        <v>_Увядший_ли_XXXXX?</v>
      </c>
      <c r="BD128" cm="1">
        <f t="array" aca="1" ref="BD128" ca="1">INDEX($L$122:$L$129,(RANK(AT8,$AT$2:$AT$9)))</f>
        <v>2066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VLOOKUP(B129,audio_list_stym!$A$3:$BP$18,40,FALSE)</f>
        <v>16</v>
      </c>
      <c r="F129" t="str">
        <f>VLOOKUP(E129,metki!$A$2:$B$9,2,FALSE)</f>
        <v>импл_новые_без_названия</v>
      </c>
      <c r="G129" t="str">
        <f t="shared" si="26"/>
        <v>импл_</v>
      </c>
      <c r="H129" t="str">
        <f>VLOOKUP(B129,audio_list_stym!$A$3:$AJ$18,8,FALSE)</f>
        <v>Ackee</v>
      </c>
      <c r="I129" t="s">
        <v>695</v>
      </c>
      <c r="J129" t="str">
        <f t="shared" si="27"/>
        <v>Ackee_8</v>
      </c>
      <c r="L129">
        <f>VLOOKUP(J129,total_visual_stym!$A$2:$D$129,2,FALSE)</f>
        <v>2072</v>
      </c>
      <c r="M129" t="str">
        <f>VLOOKUP(J129,total_visual_stym!$A$2:$D$129,3,FALSE)</f>
        <v>pics\\Ackee_8.jpg</v>
      </c>
      <c r="N129">
        <f>VLOOKUP(J129,total_visual_stym!$A$1:$D$129,4,FALSE)</f>
        <v>208</v>
      </c>
      <c r="P129">
        <f>IF(G129="экспл",0,IF(G129="импл_",VLOOKUP(J129,quest_импл!$A$1:$J$129,7,FALSE),0))</f>
        <v>232</v>
      </c>
      <c r="Q129" t="str">
        <f>IF(G129="экспл",0,IF(G129="импл_",VLOOKUP(J129,quest_импл!$A$1:$J$129,8,FALSE),0))</f>
        <v>sound\\Raznocvetniy_li.wav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2028</v>
      </c>
      <c r="AD129" t="str">
        <f t="shared" ca="1" si="31"/>
        <v>pics\\Kokos_4.jpg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32"/>
        <v>pics\\Kokos_4.jpg</v>
      </c>
      <c r="AI129" t="s">
        <v>131</v>
      </c>
      <c r="AO129">
        <f t="shared" ca="1" si="33"/>
        <v>0.61616265504403267</v>
      </c>
      <c r="AP129" t="str">
        <f t="shared" ca="1" si="34"/>
        <v>pics\\Kokos_4.jpg</v>
      </c>
      <c r="AR129" t="str">
        <f t="shared" si="36"/>
        <v/>
      </c>
      <c r="AS129" t="str">
        <f t="shared" ca="1" si="35"/>
        <v>pics\\Kokos_4.jpg</v>
      </c>
      <c r="AT129">
        <f t="shared" ca="1" si="28"/>
        <v>0.47371669743377598</v>
      </c>
      <c r="AU129" t="s">
        <v>697</v>
      </c>
      <c r="AV129" t="str">
        <f t="shared" ca="1" si="29"/>
        <v>sound\\Noviy_plod.wav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_Разноцветный_ли_</v>
      </c>
      <c r="BB129" t="str">
        <f t="shared" si="30"/>
        <v>_Разноцветный_ли_XXXXX?</v>
      </c>
      <c r="BD129" cm="1">
        <f t="array" aca="1" ref="BD129" ca="1">INDEX($L$122:$L$129,(RANK(AT9,$AT$2:$AT$9)))</f>
        <v>2069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400-000000000000}"/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H161"/>
  <sheetViews>
    <sheetView topLeftCell="AZ1" zoomScale="85" zoomScaleNormal="85" zoomScaleSheetLayoutView="40" workbookViewId="0">
      <selection activeCell="BH1" sqref="BH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1" customWidth="1"/>
    <col min="40" max="40" width="12.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/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C1" s="23" t="s">
        <v>0</v>
      </c>
      <c r="BD1" s="23" t="s">
        <v>1175</v>
      </c>
      <c r="BE1" s="23" t="s">
        <v>1170</v>
      </c>
      <c r="BF1" s="23" t="s">
        <v>1171</v>
      </c>
      <c r="BG1" s="23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VLOOKUP(B2,audio_list_stym!$A$3:$BP$18,41,FALSE)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VLOOKUP(B2,audio_list_stym!$A$3:$AJ$18,9,FALSE)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pics\\Injir_6.jpg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9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0.20820142805545017</v>
      </c>
      <c r="AP2" t="str">
        <f t="shared" ref="AP2:AP25" ca="1" si="6">INDEX($AM$2:$AM$25,(RANK(AO2,$AO$2:$AO$25)))</f>
        <v>pics\\Injir_6.jpg</v>
      </c>
      <c r="AQ2" t="str">
        <f ca="1">INDEX($AN$2:$AN$25,(RANK(AO2,$AO$2:$AO$25)))</f>
        <v>pics\\Tikva_6.jpg</v>
      </c>
      <c r="AR2" t="str">
        <f t="shared" ref="AR2:AR9" ca="1" si="7">IF(AH2="sound\\Ogorod",AP2,"")</f>
        <v>pics\\Injir_6.jpg</v>
      </c>
      <c r="AT2">
        <f t="shared" ref="AT2:AT65" ca="1" si="8">RAND()</f>
        <v>0.2093741441993926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_Целый_ли_ТОМАТ?</v>
      </c>
      <c r="BC2">
        <f>A2</f>
        <v>1201</v>
      </c>
      <c r="BD2" cm="1">
        <f t="array" aca="1" ref="BD2" ca="1">INDEX($L$2:$L$9,(RANK(AT2,$AT$2:$AT$9)))</f>
        <v>2064</v>
      </c>
      <c r="BE2" cm="1">
        <f t="array" aca="1" ref="BE2" ca="1">INDEX(BD10:BD25,(RANK(AT2,$AT$2:$AT$16)))</f>
        <v>2027</v>
      </c>
      <c r="BF2" cm="1">
        <f t="array" aca="1" ref="BF2" ca="1">INDEX(BD26:BD49,(RANK(AT2,$AT$2:$AT$16)))</f>
        <v>2043</v>
      </c>
      <c r="BG2" cm="1">
        <f t="array" aca="1" ref="BG2" ca="1">INDEX(BD50:BD65,(RANK(AT2,$AT$2:$AT$16)))</f>
        <v>2019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VLOOKUP(B3,audio_list_stym!$A$3:$BP$18,41,FALSE)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VLOOKUP(B3,audio_list_stym!$A$3:$AJ$18,9,FALSE)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2038</v>
      </c>
      <c r="AD3" t="str">
        <f t="shared" ref="AD3:AD66" ca="1" si="11">IF(ISTEXT(AE3),AE3,IF(ISTEXT(AF3),AF3,""))</f>
        <v>pics\\Limon_6.jpg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pics\\Limon_6.jpg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0.67789059121555972</v>
      </c>
      <c r="AP3" t="str">
        <f t="shared" ca="1" si="6"/>
        <v>pics\\Limon_6.jpg</v>
      </c>
      <c r="AQ3" t="str">
        <f t="shared" ref="AQ3:AQ25" ca="1" si="13">INDEX($AN$2:$AN$25,(RANK(AO3,$AO$2:$AO$25)))</f>
        <v>pics\\Redis_6.jpg</v>
      </c>
      <c r="AR3" t="str">
        <f t="shared" ca="1" si="7"/>
        <v>pics\\Limon_6.jpg</v>
      </c>
      <c r="AT3">
        <f t="shared" ca="1" si="8"/>
        <v>0.28399035431755137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_Мясистый_ли_ТОМАТ?</v>
      </c>
      <c r="BD3" cm="1">
        <f t="array" aca="1" ref="BD3" ca="1">INDEX($L$2:$L$9,(RANK(AT3,$AT$2:$AT$9)))</f>
        <v>2063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VLOOKUP(B4,audio_list_stym!$A$3:$BP$18,41,FALSE)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VLOOKUP(B4,audio_list_stym!$A$3:$AJ$18,9,FALSE)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2033</v>
      </c>
      <c r="AD4" t="str">
        <f t="shared" ca="1" si="11"/>
        <v>pics\\Limon_1.jpg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pics\\Limon_1.jpg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0.9702942338364271</v>
      </c>
      <c r="AP4" t="str">
        <f t="shared" ca="1" si="6"/>
        <v>pics\\Limon_1.jpg</v>
      </c>
      <c r="AQ4" t="str">
        <f t="shared" ca="1" si="13"/>
        <v>pics\\Redis_1.jpg</v>
      </c>
      <c r="AR4" t="str">
        <f t="shared" ca="1" si="7"/>
        <v>pics\\Limon_1.jpg</v>
      </c>
      <c r="AT4">
        <f t="shared" ca="1" si="8"/>
        <v>0.47989668376367578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_Горький_ли_ТОМАТ?</v>
      </c>
      <c r="BD4" cm="1">
        <f t="array" aca="1" ref="BD4" ca="1">INDEX($L$2:$L$9,(RANK(AT4,$AT$2:$AT$9)))</f>
        <v>2061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VLOOKUP(B5,audio_list_stym!$A$3:$BP$18,41,FALSE)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VLOOKUP(B5,audio_list_stym!$A$3:$AJ$18,9,FALSE)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2006</v>
      </c>
      <c r="AD5" t="str">
        <f t="shared" ca="1" si="11"/>
        <v>pics\\Banan_6.jpg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pics\\Banan_6.jpg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0.41674389248347465</v>
      </c>
      <c r="AP5" t="str">
        <f t="shared" ca="1" si="6"/>
        <v>pics\\Banan_6.jpg</v>
      </c>
      <c r="AQ5" t="str">
        <f t="shared" ca="1" si="13"/>
        <v>pics\\Goroh_6.jpg</v>
      </c>
      <c r="AR5" t="str">
        <f t="shared" ca="1" si="7"/>
        <v>pics\\Banan_6.jpg</v>
      </c>
      <c r="AT5">
        <f t="shared" ca="1" si="8"/>
        <v>0.93301188529117596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_Яркий_ли_ТОМАТ?</v>
      </c>
      <c r="BD5" cm="1">
        <f t="array" aca="1" ref="BD5" ca="1">INDEX($L$2:$L$9,(RANK(AT5,$AT$2:$AT$9)))</f>
        <v>2057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VLOOKUP(B6,audio_list_stym!$A$3:$BP$18,41,FALSE)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VLOOKUP(B6,audio_list_stym!$A$3:$AJ$18,9,FALSE)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2034</v>
      </c>
      <c r="AD6" t="str">
        <f t="shared" ca="1" si="11"/>
        <v>pics\\Limon_2.jpg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pics\\Limon_2.jpg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0.90295581479849829</v>
      </c>
      <c r="AP6" t="str">
        <f t="shared" ca="1" si="6"/>
        <v>pics\\Limon_2.jpg</v>
      </c>
      <c r="AQ6" t="str">
        <f t="shared" ca="1" si="13"/>
        <v>pics\\Redis_2.jpg</v>
      </c>
      <c r="AR6" t="str">
        <f t="shared" ca="1" si="7"/>
        <v>pics\\Limon_2.jpg</v>
      </c>
      <c r="AT6">
        <f t="shared" ca="1" si="8"/>
        <v>0.49389819541538615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_Острый_ли_ТОМАТ?</v>
      </c>
      <c r="BD6" cm="1">
        <f t="array" aca="1" ref="BD6" ca="1">INDEX($L$2:$L$9,(RANK(AT6,$AT$2:$AT$9)))</f>
        <v>2060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VLOOKUP(B7,audio_list_stym!$A$3:$BP$18,41,FALSE)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VLOOKUP(B7,audio_list_stym!$A$3:$AJ$18,9,FALSE)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2007</v>
      </c>
      <c r="AD7" t="str">
        <f t="shared" ca="1" si="11"/>
        <v>pics\\Banan_7.jpg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pics\\Banan_7.jpg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0.36599192519330692</v>
      </c>
      <c r="AP7" t="str">
        <f t="shared" ca="1" si="6"/>
        <v>pics\\Banan_7.jpg</v>
      </c>
      <c r="AQ7" t="str">
        <f t="shared" ca="1" si="13"/>
        <v>pics\\Goroh_7.jpg</v>
      </c>
      <c r="AR7" t="str">
        <f t="shared" ca="1" si="7"/>
        <v>pics\\Banan_7.jpg</v>
      </c>
      <c r="AT7">
        <f t="shared" ca="1" si="8"/>
        <v>0.45118177691448336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_Спелый_ли_ТОМАТ?</v>
      </c>
      <c r="BD7" cm="1">
        <f t="array" aca="1" ref="BD7" ca="1">INDEX($L$2:$L$9,(RANK(AT7,$AT$2:$AT$9)))</f>
        <v>2062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VLOOKUP(B8,audio_list_stym!$A$3:$BP$18,41,FALSE)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VLOOKUP(B8,audio_list_stym!$A$3:$AJ$18,9,FALSE)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2040</v>
      </c>
      <c r="AD8" t="str">
        <f t="shared" ca="1" si="11"/>
        <v>pics\\Limon_8.jpg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pics\\Limon_8.jpg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0.5367277871057432</v>
      </c>
      <c r="AP8" t="str">
        <f t="shared" ca="1" si="6"/>
        <v>pics\\Limon_8.jpg</v>
      </c>
      <c r="AQ8" t="str">
        <f t="shared" ca="1" si="13"/>
        <v>pics\\Redis_8.jpg</v>
      </c>
      <c r="AR8" t="str">
        <f t="shared" ca="1" si="7"/>
        <v>pics\\Limon_8.jpg</v>
      </c>
      <c r="AT8">
        <f t="shared" ca="1" si="8"/>
        <v>0.60705304592803966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_Серый_ли_ТОМАТ?</v>
      </c>
      <c r="BD8" cm="1">
        <f t="array" aca="1" ref="BD8" ca="1">INDEX($L$2:$L$9,(RANK(AT8,$AT$2:$AT$9)))</f>
        <v>2059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VLOOKUP(B9,audio_list_stym!$A$3:$BP$18,41,FALSE)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VLOOKUP(B9,audio_list_stym!$A$3:$AJ$18,9,FALSE)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2001</v>
      </c>
      <c r="AD9" t="str">
        <f t="shared" ca="1" si="11"/>
        <v>pics\\Banan_1.jpg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pics\\Banan_1.jpg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0.51265172944871229</v>
      </c>
      <c r="AP9" t="str">
        <f t="shared" ca="1" si="6"/>
        <v>pics\\Banan_1.jpg</v>
      </c>
      <c r="AQ9" t="str">
        <f t="shared" ca="1" si="13"/>
        <v>pics\\Goroh_1.jpg</v>
      </c>
      <c r="AR9" t="str">
        <f t="shared" ca="1" si="7"/>
        <v>pics\\Banan_1.jpg</v>
      </c>
      <c r="AT9">
        <f t="shared" ca="1" si="8"/>
        <v>0.83484822320708918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_Вязкий_ли_ТОМАТ?</v>
      </c>
      <c r="BD9" cm="1">
        <f t="array" aca="1" ref="BD9" ca="1">INDEX($L$2:$L$9,(RANK(AT9,$AT$2:$AT$9)))</f>
        <v>2058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VLOOKUP(B10,audio_list_stym!$A$3:$BP$18,41,FALSE)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VLOOKUP(B10,audio_list_stym!$A$3:$AJ$18,9,FALSE)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2178</v>
      </c>
      <c r="AD10" t="str">
        <f t="shared" ca="1" si="11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49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0.23919267393955224</v>
      </c>
      <c r="AP10" t="str">
        <f t="shared" ca="1" si="6"/>
        <v>pics\\Injir_4.jpg</v>
      </c>
      <c r="AQ10" t="str">
        <f t="shared" ca="1" si="13"/>
        <v>pics\\Tikva_4.jpg</v>
      </c>
      <c r="AT10">
        <f t="shared" ca="1" si="8"/>
        <v>0.35166579126553688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На_экране_ЛИМОН._Он_старый?</v>
      </c>
      <c r="BC10">
        <f>A10</f>
        <v>1202</v>
      </c>
      <c r="BD10" cm="1">
        <f t="array" aca="1" ref="BD10" ca="1">INDEX($L$10:$L$17,(RANK(AT2,$AT$2:$AT$9)))</f>
        <v>2040</v>
      </c>
      <c r="BE10" cm="1">
        <f t="array" aca="1" ref="BE10" ca="1">INDEX(BD2:BD9,(RANK(AT3,$AT$2:$AT$9)))</f>
        <v>2059</v>
      </c>
      <c r="BF10" cm="1">
        <f t="array" aca="1" ref="BF10" ca="1">INDEX(BD18:BD33,(RANK(AT3,$AT$2:$AT$16)))</f>
        <v>2052</v>
      </c>
      <c r="BG10" cm="1">
        <f t="array" aca="1" ref="BG10" ca="1">INDEX(BD34:BD65,(RANK(AT3,$AT$2:$AT$16)))</f>
        <v>2004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VLOOKUP(B11,audio_list_stym!$A$3:$BP$18,41,FALSE)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VLOOKUP(B11,audio_list_stym!$A$3:$AJ$18,9,FALSE)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2210</v>
      </c>
      <c r="AD11" t="str">
        <f t="shared" ca="1" si="11"/>
        <v>pics\\dis48.jpg</v>
      </c>
      <c r="AE11" s="22" t="str">
        <f t="array" aca="1" ref="AE11" ca="1">IF(G11="экспл",INDEX(total_visual_stym!$C$146:$C$209,(RANK(total_visual_stym!E155,total_visual_stym!$E$146:$E$209))),0)</f>
        <v>pics\\dis48.jpg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0.24215741646378075</v>
      </c>
      <c r="AP11" t="str">
        <f t="shared" ca="1" si="6"/>
        <v>pics\\Injir_3.jpg</v>
      </c>
      <c r="AQ11" t="str">
        <f t="shared" ca="1" si="13"/>
        <v>pics\\Tikva_3.jpg</v>
      </c>
      <c r="AT11">
        <f t="shared" ca="1" si="8"/>
        <v>0.95991808345571339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Посмотрите,_вот_ЛИМОН._Фиолетовый_ли_он?</v>
      </c>
      <c r="BD11" cm="1">
        <f t="array" aca="1" ref="BD11" ca="1">INDEX($L$10:$L$17,(RANK(AT3,$AT$2:$AT$9)))</f>
        <v>2039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VLOOKUP(B12,audio_list_stym!$A$3:$BP$18,41,FALSE)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VLOOKUP(B12,audio_list_stym!$A$3:$AJ$18,9,FALSE)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2201</v>
      </c>
      <c r="AD12" t="str">
        <f t="shared" ca="1" si="11"/>
        <v>pics\\dis43.jpg</v>
      </c>
      <c r="AE12" s="22" t="str">
        <f t="array" aca="1" ref="AE12" ca="1">IF(G12="экспл",INDEX(total_visual_stym!$C$146:$C$209,(RANK(total_visual_stym!E156,total_visual_stym!$E$146:$E$209))),0)</f>
        <v>pics\\dis43.jpg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2.8716478069018558E-2</v>
      </c>
      <c r="AP12" t="str">
        <f t="shared" ca="1" si="6"/>
        <v>pics\\Injir_8.jpg</v>
      </c>
      <c r="AQ12" t="str">
        <f t="shared" ca="1" si="13"/>
        <v>pics\\Tikva_8.jpg</v>
      </c>
      <c r="AT12">
        <f t="shared" ca="1" si="8"/>
        <v>0.90203973974720286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Вот_ЛИМОН._Он_с_цедрой?</v>
      </c>
      <c r="BD12" cm="1">
        <f t="array" aca="1" ref="BD12" ca="1">INDEX($L$10:$L$17,(RANK(AT4,$AT$2:$AT$9)))</f>
        <v>2037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VLOOKUP(B13,audio_list_stym!$A$3:$BP$18,41,FALSE)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VLOOKUP(B13,audio_list_stym!$A$3:$AJ$18,9,FALSE)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2203</v>
      </c>
      <c r="AD13" t="str">
        <f t="shared" ca="1" si="11"/>
        <v>pics\\dis53.jpg</v>
      </c>
      <c r="AE13" s="22" t="str">
        <f t="array" aca="1" ref="AE13" ca="1">IF(G13="экспл",INDEX(total_visual_stym!$C$146:$C$209,(RANK(total_visual_stym!E157,total_visual_stym!$E$146:$E$209))),0)</f>
        <v>pics\\dis53.jpg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0.43289127396729954</v>
      </c>
      <c r="AP13" t="str">
        <f t="shared" ca="1" si="6"/>
        <v>pics\\Banan_5.jpg</v>
      </c>
      <c r="AQ13" t="str">
        <f t="shared" ca="1" si="13"/>
        <v>pics\\Goroh_5.jpg</v>
      </c>
      <c r="AT13">
        <f t="shared" ca="1" si="8"/>
        <v>0.31267608694307869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Это_ЛИМОН._Кислый_ли_он?</v>
      </c>
      <c r="BD13" cm="1">
        <f t="array" aca="1" ref="BD13" ca="1">INDEX($L$10:$L$17,(RANK(AT5,$AT$2:$AT$9)))</f>
        <v>2033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VLOOKUP(B14,audio_list_stym!$A$3:$BP$18,41,FALSE)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VLOOKUP(B14,audio_list_stym!$A$3:$AJ$18,9,FALSE)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2220</v>
      </c>
      <c r="AD14" t="str">
        <f t="shared" ca="1" si="11"/>
        <v>pics\\dis16.jpg</v>
      </c>
      <c r="AE14" s="22" t="str">
        <f t="array" aca="1" ref="AE14" ca="1">IF(G14="экспл",INDEX(total_visual_stym!$C$146:$C$209,(RANK(total_visual_stym!E158,total_visual_stym!$E$146:$E$209))),0)</f>
        <v>pics\\dis16.jpg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0.23071076461451956</v>
      </c>
      <c r="AP14" t="str">
        <f t="shared" ca="1" si="6"/>
        <v>pics\\Injir_5.jpg</v>
      </c>
      <c r="AQ14" t="str">
        <f t="shared" ca="1" si="13"/>
        <v>pics\\Tikva_5.jpg</v>
      </c>
      <c r="AT14">
        <f t="shared" ca="1" si="8"/>
        <v>0.28440514429639363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На_картинке_ЛИМОН._Сочный_ли_он?</v>
      </c>
      <c r="BD14" cm="1">
        <f t="array" aca="1" ref="BD14" ca="1">INDEX($L$10:$L$17,(RANK(AT6,$AT$2:$AT$9)))</f>
        <v>2036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VLOOKUP(B15,audio_list_stym!$A$3:$BP$18,41,FALSE)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VLOOKUP(B15,audio_list_stym!$A$3:$AJ$18,9,FALSE)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2195</v>
      </c>
      <c r="AD15" t="str">
        <f t="shared" ca="1" si="11"/>
        <v>pics\\dis41.jpg</v>
      </c>
      <c r="AE15" s="22" t="str">
        <f t="array" aca="1" ref="AE15" ca="1">IF(G15="экспл",INDEX(total_visual_stym!$C$146:$C$209,(RANK(total_visual_stym!E159,total_visual_stym!$E$146:$E$209))),0)</f>
        <v>pics\\dis41.jpg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0.50940737107012812</v>
      </c>
      <c r="AP15" t="str">
        <f t="shared" ca="1" si="6"/>
        <v>pics\\Banan_3.jpg</v>
      </c>
      <c r="AQ15" t="str">
        <f t="shared" ca="1" si="13"/>
        <v>pics\\Goroh_3.jpg</v>
      </c>
      <c r="AT15">
        <f t="shared" ca="1" si="8"/>
        <v>0.24773878441152819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На_мониторе_ЛИМОН._Упругий_ли_он?</v>
      </c>
      <c r="BD15" cm="1">
        <f t="array" aca="1" ref="BD15" ca="1">INDEX($L$10:$L$17,(RANK(AT7,$AT$2:$AT$9)))</f>
        <v>2038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VLOOKUP(B16,audio_list_stym!$A$3:$BP$18,41,FALSE)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VLOOKUP(B16,audio_list_stym!$A$3:$AJ$18,9,FALSE)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2226</v>
      </c>
      <c r="AD16" t="str">
        <f t="shared" ca="1" si="11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0.26561476867876199</v>
      </c>
      <c r="AP16" t="str">
        <f t="shared" ca="1" si="6"/>
        <v>pics\\Injir_1.jpg</v>
      </c>
      <c r="AQ16" t="str">
        <f t="shared" ca="1" si="13"/>
        <v>pics\\Tikva_1.jpg</v>
      </c>
      <c r="AT16">
        <f t="shared" ca="1" si="8"/>
        <v>0.84886534050709583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Перед_Вами_ЛИМОН._Он_длинный?</v>
      </c>
      <c r="BD16" cm="1">
        <f t="array" aca="1" ref="BD16" ca="1">INDEX($L$10:$L$17,(RANK(AT8,$AT$2:$AT$9)))</f>
        <v>2035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VLOOKUP(B17,audio_list_stym!$A$3:$BP$18,41,FALSE)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VLOOKUP(B17,audio_list_stym!$A$3:$AJ$18,9,FALSE)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2212</v>
      </c>
      <c r="AD17" t="str">
        <f t="shared" ca="1" si="11"/>
        <v>pics\\dis61.jpg</v>
      </c>
      <c r="AE17" s="22" t="str">
        <f t="array" aca="1" ref="AE17" ca="1">IF(G17="экспл",INDEX(total_visual_stym!$C$146:$C$209,(RANK(total_visual_stym!E161,total_visual_stym!$E$146:$E$209))),0)</f>
        <v>pics\\dis61.jpg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0.73890630727337747</v>
      </c>
      <c r="AP17" t="str">
        <f t="shared" ca="1" si="6"/>
        <v>pics\\Limon_4.jpg</v>
      </c>
      <c r="AQ17" t="str">
        <f t="shared" ca="1" si="13"/>
        <v>pics\\Redis_4.jpg</v>
      </c>
      <c r="AT17">
        <f t="shared" ca="1" si="8"/>
        <v>0.6643183625759661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Вы_видите_ЛИМОН._Он_без_кожуры?</v>
      </c>
      <c r="BD17" cm="1">
        <f t="array" aca="1" ref="BD17" ca="1">INDEX($L$10:$L$17,(RANK(AT9,$AT$2:$AT$9)))</f>
        <v>2034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VLOOKUP(B18,audio_list_stym!$A$3:$BP$18,41,FALSE)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VLOOKUP(B18,audio_list_stym!$A$3:$AJ$18,9,FALSE)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2020</v>
      </c>
      <c r="AD18" t="str">
        <f t="shared" ca="1" si="11"/>
        <v>pics\\Goroh_4.jpg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pics\\Goroh_4.jpg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ref="AK18:AK25" si="16">IF(OR(AJ18="pics\\Limon",AJ18="pics\\Banan",AJ18="pics\\Kokos",AJ18="pics\\Finik",AJ18="pics\\Injir"),AI18, )</f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0.4548174951477898</v>
      </c>
      <c r="AP18" t="str">
        <f t="shared" ca="1" si="6"/>
        <v>pics\\Banan_4.jpg</v>
      </c>
      <c r="AQ18" t="str">
        <f t="shared" ca="1" si="13"/>
        <v>pics\\Goroh_4.jpg</v>
      </c>
      <c r="AS18" t="str">
        <f t="shared" ref="AS18:AS25" ca="1" si="17">IF(AH18="sound\\Tropic",AQ18,"")</f>
        <v>pics\\Goroh_4.jpg</v>
      </c>
      <c r="AT18">
        <f t="shared" ca="1" si="8"/>
        <v>0.13456126307566285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_С_молоком_ли_XXXXX?</v>
      </c>
      <c r="BC18">
        <f>A18</f>
        <v>1203</v>
      </c>
      <c r="BD18" cm="1">
        <f t="array" aca="1" ref="BD18" ca="1">INDEX($L$18:$L$25,(RANK(AT2,$AT$2:$AT$9)))</f>
        <v>2032</v>
      </c>
      <c r="BE18" cm="1">
        <f t="array" aca="1" ref="BE18" ca="1">INDEX(BD2:BD17,(RANK(AT4,$AT$2:$AT$16)))</f>
        <v>2058</v>
      </c>
      <c r="BF18" cm="1">
        <f t="array" aca="1" ref="BF18" ca="1">INDEX(BD26:BD49,(RANK(AT4,$AT$2:$AT$16)))</f>
        <v>2050</v>
      </c>
      <c r="BG18" cm="1">
        <f t="array" aca="1" ref="BG18" ca="1">INDEX(BD50:BD65,(RANK(AT4,$AT$2:$AT$16)))</f>
        <v>2010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VLOOKUP(B19,audio_list_stym!$A$3:$BP$18,41,FALSE)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VLOOKUP(B19,audio_list_stym!$A$3:$AJ$18,9,FALSE)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2055</v>
      </c>
      <c r="AD19" t="str">
        <f t="shared" ca="1" si="11"/>
        <v>pics\\Redis_7.jpg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8">IF(ISTEXT(AR19),AR19,IF(ISTEXT(AS19),AS19,""))</f>
        <v>pics\\Redis_7.jpg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16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0.55766129057058766</v>
      </c>
      <c r="AP19" t="str">
        <f t="shared" ca="1" si="6"/>
        <v>pics\\Limon_7.jpg</v>
      </c>
      <c r="AQ19" t="str">
        <f t="shared" ca="1" si="13"/>
        <v>pics\\Redis_7.jpg</v>
      </c>
      <c r="AS19" t="str">
        <f t="shared" ca="1" si="17"/>
        <v>pics\\Redis_7.jpg</v>
      </c>
      <c r="AT19">
        <f t="shared" ca="1" si="8"/>
        <v>0.23410842139054922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_Полый_ли_XXXXX?</v>
      </c>
      <c r="BD19" cm="1">
        <f t="array" aca="1" ref="BD19" ca="1">INDEX($L$18:$L$25,(RANK(AT3,$AT$2:$AT$9)))</f>
        <v>2031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VLOOKUP(B20,audio_list_stym!$A$3:$BP$18,41,FALSE)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VLOOKUP(B20,audio_list_stym!$A$3:$AJ$18,9,FALSE)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2018</v>
      </c>
      <c r="AD20" t="str">
        <f t="shared" ca="1" si="11"/>
        <v>pics\\Goroh_2.jpg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8"/>
        <v>pics\\Goroh_2.jpg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16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0.51188941201514315</v>
      </c>
      <c r="AP20" t="str">
        <f t="shared" ca="1" si="6"/>
        <v>pics\\Banan_2.jpg</v>
      </c>
      <c r="AQ20" t="str">
        <f t="shared" ca="1" si="13"/>
        <v>pics\\Goroh_2.jpg</v>
      </c>
      <c r="AS20" t="str">
        <f t="shared" ca="1" si="17"/>
        <v>pics\\Goroh_2.jpg</v>
      </c>
      <c r="AT20">
        <f t="shared" ca="1" si="8"/>
        <v>0.24345823033005742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_Гладкий_ли_XXXXX?</v>
      </c>
      <c r="BD20" cm="1">
        <f t="array" aca="1" ref="BD20" ca="1">INDEX($L$18:$L$25,(RANK(AT4,$AT$2:$AT$9)))</f>
        <v>2029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VLOOKUP(B21,audio_list_stym!$A$3:$BP$18,41,FALSE)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VLOOKUP(B21,audio_list_stym!$A$3:$AJ$18,9,FALSE)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2053</v>
      </c>
      <c r="AD21" t="str">
        <f t="shared" ca="1" si="11"/>
        <v>pics\\Redis_5.jpg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8"/>
        <v>pics\\Redis_5.jpg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16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0.73751989192544198</v>
      </c>
      <c r="AP21" t="str">
        <f t="shared" ca="1" si="6"/>
        <v>pics\\Limon_5.jpg</v>
      </c>
      <c r="AQ21" t="str">
        <f t="shared" ca="1" si="13"/>
        <v>pics\\Redis_5.jpg</v>
      </c>
      <c r="AS21" t="str">
        <f t="shared" ca="1" si="17"/>
        <v>pics\\Redis_5.jpg</v>
      </c>
      <c r="AT21">
        <f t="shared" ca="1" si="8"/>
        <v>0.8184581007547963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_Пористый_ли_XXXXX?</v>
      </c>
      <c r="BD21" cm="1">
        <f t="array" aca="1" ref="BD21" ca="1">INDEX($L$18:$L$25,(RANK(AT5,$AT$2:$AT$9)))</f>
        <v>2025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VLOOKUP(B22,audio_list_stym!$A$3:$BP$18,41,FALSE)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VLOOKUP(B22,audio_list_stym!$A$3:$AJ$18,9,FALSE)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2024</v>
      </c>
      <c r="AD22" t="str">
        <f t="shared" ca="1" si="11"/>
        <v>pics\\Goroh_8.jpg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8"/>
        <v>pics\\Goroh_8.jpg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16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0.32929101847896658</v>
      </c>
      <c r="AP22" t="str">
        <f t="shared" ca="1" si="6"/>
        <v>pics\\Banan_8.jpg</v>
      </c>
      <c r="AQ22" t="str">
        <f t="shared" ca="1" si="13"/>
        <v>pics\\Goroh_8.jpg</v>
      </c>
      <c r="AS22" t="str">
        <f t="shared" ca="1" si="17"/>
        <v>pics\\Goroh_8.jpg</v>
      </c>
      <c r="AT22">
        <f t="shared" ca="1" si="8"/>
        <v>9.5837646011686539E-2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_Вареный_ли_XXXXX?</v>
      </c>
      <c r="BD22" cm="1">
        <f t="array" aca="1" ref="BD22" ca="1">INDEX($L$18:$L$25,(RANK(AT6,$AT$2:$AT$9)))</f>
        <v>2028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VLOOKUP(B23,audio_list_stym!$A$3:$BP$18,41,FALSE)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VLOOKUP(B23,audio_list_stym!$A$3:$AJ$18,9,FALSE)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2162</v>
      </c>
      <c r="AD23" t="str">
        <f t="shared" ca="1" si="11"/>
        <v>pics\\Tikva_2.jpg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8"/>
        <v>pics\\Tikva_2.jpg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16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0.26460458626073058</v>
      </c>
      <c r="AP23" t="str">
        <f t="shared" ca="1" si="6"/>
        <v>pics\\Injir_2.jpg</v>
      </c>
      <c r="AQ23" t="str">
        <f t="shared" ca="1" si="13"/>
        <v>pics\\Tikva_2.jpg</v>
      </c>
      <c r="AS23" t="str">
        <f t="shared" ca="1" si="17"/>
        <v>pics\\Tikva_2.jpg</v>
      </c>
      <c r="AT23">
        <f t="shared" ca="1" si="8"/>
        <v>0.75014418801041549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_Плотный_ли_XXXXX?</v>
      </c>
      <c r="BD23" cm="1">
        <f t="array" aca="1" ref="BD23" ca="1">INDEX($L$18:$L$25,(RANK(AT7,$AT$2:$AT$9)))</f>
        <v>2030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VLOOKUP(B24,audio_list_stym!$A$3:$BP$18,41,FALSE)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VLOOKUP(B24,audio_list_stym!$A$3:$AJ$18,9,FALSE)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2167</v>
      </c>
      <c r="AD24" t="str">
        <f t="shared" ca="1" si="11"/>
        <v>pics\\Tikva_7.jpg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8"/>
        <v>pics\\Tikva_7.jpg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16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6.6352957616233388E-2</v>
      </c>
      <c r="AP24" t="str">
        <f t="shared" ca="1" si="6"/>
        <v>pics\\Injir_7.jpg</v>
      </c>
      <c r="AQ24" t="str">
        <f t="shared" ca="1" si="13"/>
        <v>pics\\Tikva_7.jpg</v>
      </c>
      <c r="AS24" t="str">
        <f t="shared" ca="1" si="17"/>
        <v>pics\\Tikva_7.jpg</v>
      </c>
      <c r="AT24">
        <f t="shared" ca="1" si="8"/>
        <v>0.11814752542741092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_Ворсистый_ли_XXXXX?</v>
      </c>
      <c r="BD24" cm="1">
        <f t="array" aca="1" ref="BD24" ca="1">INDEX($L$18:$L$25,(RANK(AT8,$AT$2:$AT$9)))</f>
        <v>2027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VLOOKUP(B25,audio_list_stym!$A$3:$BP$18,41,FALSE)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VLOOKUP(B25,audio_list_stym!$A$3:$AJ$18,9,FALSE)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2051</v>
      </c>
      <c r="AD25" t="str">
        <f t="shared" ca="1" si="11"/>
        <v>pics\\Redis_3.jpg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8"/>
        <v>pics\\Redis_3.jpg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16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0.86324882359774391</v>
      </c>
      <c r="AP25" t="str">
        <f t="shared" ca="1" si="6"/>
        <v>pics\\Limon_3.jpg</v>
      </c>
      <c r="AQ25" t="str">
        <f t="shared" ca="1" si="13"/>
        <v>pics\\Redis_3.jpg</v>
      </c>
      <c r="AS25" t="str">
        <f t="shared" ca="1" si="17"/>
        <v>pics\\Redis_3.jpg</v>
      </c>
      <c r="AT25">
        <f t="shared" ca="1" si="8"/>
        <v>0.77400845084401915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_Мягкий_ли_XXXXX?</v>
      </c>
      <c r="BD25" cm="1">
        <f t="array" aca="1" ref="BD25" ca="1">INDEX($L$18:$L$25,(RANK(AT9,$AT$2:$AT$9)))</f>
        <v>2026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VLOOKUP(B26,audio_list_stym!$A$3:$BP$18,41,FALSE)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VLOOKUP(B26,audio_list_stym!$A$3:$AJ$18,9,FALSE)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2225</v>
      </c>
      <c r="AD26" t="str">
        <f t="shared" ca="1" si="11"/>
        <v>pics\\dis9.jpg</v>
      </c>
      <c r="AE26" s="22" t="str">
        <f t="array" aca="1" ref="AE26" ca="1">IF(G26="экспл",INDEX(total_visual_stym!$C$146:$C$209,(RANK(total_visual_stym!E170,total_visual_stym!$E$146:$E$209))),0)</f>
        <v>pics\\dis9.jpg</v>
      </c>
      <c r="AF26" s="22" t="str">
        <f t="shared" si="18"/>
        <v/>
      </c>
      <c r="AG26" t="str">
        <f t="shared" ref="AG26:AG33" si="19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si="15"/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0.65401997241212517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На_экране_XXXXX._Он_с_ботвой?</v>
      </c>
      <c r="BC26">
        <f>A26</f>
        <v>1204</v>
      </c>
      <c r="BD26" cm="1">
        <f t="array" aca="1" ref="BD26" ca="1">INDEX($L$26:$L$33,(RANK(AT2,$AT$2:$AT$9)))</f>
        <v>2056</v>
      </c>
      <c r="BE26" cm="1">
        <f t="array" aca="1" ref="BE26" ca="1">INDEX(BD2:BD25,(RANK(AT5,$AT$2:$AT$16)))</f>
        <v>2063</v>
      </c>
      <c r="BF26" cm="1">
        <f t="array" aca="1" ref="BF26" ca="1">INDEX(BD34:BD49,(RANK(AT5,$AT$2:$AT$16)))</f>
        <v>2047</v>
      </c>
      <c r="BG26" cm="1">
        <f t="array" aca="1" ref="BG26" ca="1">INDEX(BD50:BD65,(RANK(AT5,$AT$2:$AT$16)))</f>
        <v>2015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VLOOKUP(B27,audio_list_stym!$A$3:$BP$18,41,FALSE)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VLOOKUP(B27,audio_list_stym!$A$3:$AJ$18,9,FALSE)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2175</v>
      </c>
      <c r="AD27" t="str">
        <f t="shared" ca="1" si="11"/>
        <v>pics\\dis5.jpg</v>
      </c>
      <c r="AE27" s="22" t="str">
        <f t="array" aca="1" ref="AE27" ca="1">IF(G27="экспл",INDEX(total_visual_stym!$C$146:$C$209,(RANK(total_visual_stym!E171,total_visual_stym!$E$146:$E$209))),0)</f>
        <v>pics\\dis5.jpg</v>
      </c>
      <c r="AF27" s="22" t="str">
        <f t="shared" si="18"/>
        <v/>
      </c>
      <c r="AG27" t="str">
        <f t="shared" si="19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5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0.24491679092537277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Посмотрите,_вот_XXXXX._Он_алый?</v>
      </c>
      <c r="BD27" cm="1">
        <f t="array" aca="1" ref="BD27" ca="1">INDEX($L$26:$L$33,(RANK(AT3,$AT$2:$AT$9)))</f>
        <v>2055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VLOOKUP(B28,audio_list_stym!$A$3:$BP$18,41,FALSE)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VLOOKUP(B28,audio_list_stym!$A$3:$AJ$18,9,FALSE)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2191</v>
      </c>
      <c r="AD28" t="str">
        <f t="shared" ca="1" si="11"/>
        <v>pics\\dis26.jpg</v>
      </c>
      <c r="AE28" s="22" t="str">
        <f t="array" aca="1" ref="AE28" ca="1">IF(G28="экспл",INDEX(total_visual_stym!$C$146:$C$209,(RANK(total_visual_stym!E172,total_visual_stym!$E$146:$E$209))),0)</f>
        <v>pics\\dis26.jpg</v>
      </c>
      <c r="AF28" s="22" t="str">
        <f t="shared" si="18"/>
        <v/>
      </c>
      <c r="AG28" t="str">
        <f t="shared" si="19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5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0.84777353466545624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Вот_XXXXX._Пряный_ли_он?</v>
      </c>
      <c r="BD28" cm="1">
        <f t="array" aca="1" ref="BD28" ca="1">INDEX($L$26:$L$33,(RANK(AT4,$AT$2:$AT$9)))</f>
        <v>2053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VLOOKUP(B29,audio_list_stym!$A$3:$BP$18,41,FALSE)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VLOOKUP(B29,audio_list_stym!$A$3:$AJ$18,9,FALSE)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2188</v>
      </c>
      <c r="AD29" t="str">
        <f t="shared" ca="1" si="11"/>
        <v>pics\\dis3.jpg</v>
      </c>
      <c r="AE29" s="22" t="str">
        <f t="array" aca="1" ref="AE29" ca="1">IF(G29="экспл",INDEX(total_visual_stym!$C$146:$C$209,(RANK(total_visual_stym!E173,total_visual_stym!$E$146:$E$209))),0)</f>
        <v>pics\\dis3.jpg</v>
      </c>
      <c r="AF29" s="22" t="str">
        <f t="shared" si="18"/>
        <v/>
      </c>
      <c r="AG29" t="str">
        <f t="shared" si="19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5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0.65810311008869071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Это_XXXXX._Жирный_ли_он?</v>
      </c>
      <c r="BD29" cm="1">
        <f t="array" aca="1" ref="BD29" ca="1">INDEX($L$26:$L$33,(RANK(AT5,$AT$2:$AT$9)))</f>
        <v>2049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VLOOKUP(B30,audio_list_stym!$A$3:$BP$18,41,FALSE)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VLOOKUP(B30,audio_list_stym!$A$3:$AJ$18,9,FALSE)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2194</v>
      </c>
      <c r="AD30" t="str">
        <f t="shared" ca="1" si="11"/>
        <v>pics\\dis55.jpg</v>
      </c>
      <c r="AE30" s="22" t="str">
        <f t="array" aca="1" ref="AE30" ca="1">IF(G30="экспл",INDEX(total_visual_stym!$C$146:$C$209,(RANK(total_visual_stym!E174,total_visual_stym!$E$146:$E$209))),0)</f>
        <v>pics\\dis55.jpg</v>
      </c>
      <c r="AF30" s="22" t="str">
        <f t="shared" si="18"/>
        <v/>
      </c>
      <c r="AG30" t="str">
        <f t="shared" si="19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5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0.81660188617385221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На_картинке_XXXXX._Он_соленый?</v>
      </c>
      <c r="BD30" cm="1">
        <f t="array" aca="1" ref="BD30" ca="1">INDEX($L$26:$L$33,(RANK(AT6,$AT$2:$AT$9)))</f>
        <v>2052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VLOOKUP(B31,audio_list_stym!$A$3:$BP$18,41,FALSE)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VLOOKUP(B31,audio_list_stym!$A$3:$AJ$18,9,FALSE)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2219</v>
      </c>
      <c r="AD31" t="str">
        <f t="shared" ca="1" si="11"/>
        <v>pics\\dis17.jpg</v>
      </c>
      <c r="AE31" s="22" t="str">
        <f t="array" aca="1" ref="AE31" ca="1">IF(G31="экспл",INDEX(total_visual_stym!$C$146:$C$209,(RANK(total_visual_stym!E175,total_visual_stym!$E$146:$E$209))),0)</f>
        <v>pics\\dis17.jpg</v>
      </c>
      <c r="AF31" s="22" t="str">
        <f t="shared" si="18"/>
        <v/>
      </c>
      <c r="AG31" t="str">
        <f t="shared" si="19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5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0.76248558834664126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На_мониторе_XXXXX._Пышный_ли_он?</v>
      </c>
      <c r="BD31" cm="1">
        <f t="array" aca="1" ref="BD31" ca="1">INDEX($L$26:$L$33,(RANK(AT7,$AT$2:$AT$9)))</f>
        <v>2054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VLOOKUP(B32,audio_list_stym!$A$3:$BP$18,41,FALSE)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VLOOKUP(B32,audio_list_stym!$A$3:$AJ$18,9,FALSE)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2222</v>
      </c>
      <c r="AD32" t="str">
        <f t="shared" ca="1" si="11"/>
        <v>pics\\dis14.jpg</v>
      </c>
      <c r="AE32" s="22" t="str">
        <f t="array" aca="1" ref="AE32" ca="1">IF(G32="экспл",INDEX(total_visual_stym!$C$146:$C$209,(RANK(total_visual_stym!E176,total_visual_stym!$E$146:$E$209))),0)</f>
        <v>pics\\dis14.jpg</v>
      </c>
      <c r="AF32" s="22" t="str">
        <f t="shared" si="18"/>
        <v/>
      </c>
      <c r="AG32" t="str">
        <f t="shared" si="19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5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0.70639637628802321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Перед_Вами_XXXXX._Крепкий_ли_он?</v>
      </c>
      <c r="BD32" cm="1">
        <f t="array" aca="1" ref="BD32" ca="1">INDEX($L$26:$L$33,(RANK(AT8,$AT$2:$AT$9)))</f>
        <v>2051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VLOOKUP(B33,audio_list_stym!$A$3:$BP$18,41,FALSE)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VLOOKUP(B33,audio_list_stym!$A$3:$AJ$18,9,FALSE)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2231</v>
      </c>
      <c r="AD33" t="str">
        <f t="shared" ca="1" si="11"/>
        <v>pics\\dis12.jpg</v>
      </c>
      <c r="AE33" s="22" t="str">
        <f t="array" aca="1" ref="AE33" ca="1">IF(G33="экспл",INDEX(total_visual_stym!$C$146:$C$209,(RANK(total_visual_stym!E177,total_visual_stym!$E$146:$E$209))),0)</f>
        <v>pics\\dis12.jpg</v>
      </c>
      <c r="AF33" s="22" t="str">
        <f t="shared" si="18"/>
        <v/>
      </c>
      <c r="AG33" t="str">
        <f t="shared" si="19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5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0.39577501064431964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Вы_видите_XXXXX._Он_круглый?</v>
      </c>
      <c r="BD33" cm="1">
        <f t="array" aca="1" ref="BD33" ca="1">INDEX($L$26:$L$33,(RANK(AT9,$AT$2:$AT$9)))</f>
        <v>2050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VLOOKUP(B34,audio_list_stym!$A$3:$BP$18,41,FALSE)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VLOOKUP(B34,audio_list_stym!$A$3:$AJ$18,9,FALSE)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2156</v>
      </c>
      <c r="AD34" t="str">
        <f t="shared" ca="1" si="11"/>
        <v>pics\\Injir_4.jpg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8"/>
        <v>pics\\Injir_4.jpg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pics\\Injir_4.jpg</v>
      </c>
      <c r="AT34">
        <f t="shared" ca="1" si="8"/>
        <v>0.33596335000996191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_Сырой_ли_ПЕРЕЦ?</v>
      </c>
      <c r="BC34">
        <f>A34</f>
        <v>1205</v>
      </c>
      <c r="BD34" cm="1">
        <f t="array" aca="1" ref="BD34" ca="1">INDEX($L$34:$L$41,(RANK(AT2,$AT$2:$AT$9)))</f>
        <v>2048</v>
      </c>
      <c r="BE34" cm="1">
        <f t="array" aca="1" ref="BE34" ca="1">INDEX(BD2:BD17,(RANK(AT5,$AT$2:$AT$17)))</f>
        <v>2063</v>
      </c>
      <c r="BF34" cm="1">
        <f t="array" aca="1" ref="BF34" ca="1">INDEX(BD18:BD33,(RANK(AT5,$AT$2:$AT$7)))</f>
        <v>2032</v>
      </c>
      <c r="BG34" cm="1">
        <f t="array" aca="1" ref="BG34" ca="1">INDEX(BD42:BD65,(RANK(AT5,$AT$2:$AT$17)))</f>
        <v>2007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VLOOKUP(B35,audio_list_stym!$A$3:$BP$18,41,FALSE)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VLOOKUP(B35,audio_list_stym!$A$3:$AJ$18,9,FALSE)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2155</v>
      </c>
      <c r="AD35" t="str">
        <f t="shared" ca="1" si="11"/>
        <v>pics\\Injir_3.jpg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8"/>
        <v>pics\\Injir_3.jpg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pics\\Injir_3.jpg</v>
      </c>
      <c r="AT35">
        <f t="shared" ca="1" si="8"/>
        <v>0.10506099034714045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_Слоеный_ли_ПЕРЕЦ?</v>
      </c>
      <c r="BD35" cm="1">
        <f t="array" aca="1" ref="BD35" ca="1">INDEX($L$34:$L$41,(RANK(AT3,$AT$2:$AT$9)))</f>
        <v>2047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VLOOKUP(B36,audio_list_stym!$A$3:$BP$18,41,FALSE)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VLOOKUP(B36,audio_list_stym!$A$3:$AJ$18,9,FALSE)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2160</v>
      </c>
      <c r="AD36" t="str">
        <f t="shared" ca="1" si="11"/>
        <v>pics\\Injir_8.jpg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8"/>
        <v>pics\\Injir_8.jpg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pics\\Injir_8.jpg</v>
      </c>
      <c r="AT36">
        <f t="shared" ca="1" si="8"/>
        <v>0.66461429006991568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_Гнилой_ли_ПЕРЕЦ?</v>
      </c>
      <c r="BD36" cm="1">
        <f t="array" aca="1" ref="BD36" ca="1">INDEX($L$34:$L$41,(RANK(AT4,$AT$2:$AT$9)))</f>
        <v>2045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VLOOKUP(B37,audio_list_stym!$A$3:$BP$18,41,FALSE)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VLOOKUP(B37,audio_list_stym!$A$3:$AJ$18,9,FALSE)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2005</v>
      </c>
      <c r="AD37" t="str">
        <f t="shared" ca="1" si="11"/>
        <v>pics\\Banan_5.jpg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8"/>
        <v>pics\\Banan_5.jpg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pics\\Banan_5.jpg</v>
      </c>
      <c r="AT37">
        <f t="shared" ca="1" si="8"/>
        <v>8.4980516897230407E-2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_Бугристый_ли_ПЕРЕЦ?</v>
      </c>
      <c r="BD37" cm="1">
        <f t="array" aca="1" ref="BD37" ca="1">INDEX($L$34:$L$41,(RANK(AT5,$AT$2:$AT$9)))</f>
        <v>2041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VLOOKUP(B38,audio_list_stym!$A$3:$BP$18,41,FALSE)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VLOOKUP(B38,audio_list_stym!$A$3:$AJ$18,9,FALSE)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2157</v>
      </c>
      <c r="AD38" t="str">
        <f t="shared" ca="1" si="11"/>
        <v>pics\\Injir_5.jpg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8"/>
        <v>pics\\Injir_5.jpg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pics\\Injir_5.jpg</v>
      </c>
      <c r="AT38">
        <f t="shared" ca="1" si="8"/>
        <v>0.62143956943081413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_Черный_ли_ПЕРЕЦ?</v>
      </c>
      <c r="BD38" cm="1">
        <f t="array" aca="1" ref="BD38" ca="1">INDEX($L$34:$L$41,(RANK(AT6,$AT$2:$AT$9)))</f>
        <v>2044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VLOOKUP(B39,audio_list_stym!$A$3:$BP$18,41,FALSE)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VLOOKUP(B39,audio_list_stym!$A$3:$AJ$18,9,FALSE)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2003</v>
      </c>
      <c r="AD39" t="str">
        <f t="shared" ca="1" si="11"/>
        <v>pics\\Banan_3.jpg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pics\\Banan_3.jpg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pics\\Banan_3.jpg</v>
      </c>
      <c r="AT39">
        <f t="shared" ca="1" si="8"/>
        <v>0.63494048971353623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_Хрустящий_ли_ПЕРЕЦ?</v>
      </c>
      <c r="BD39" cm="1">
        <f t="array" aca="1" ref="BD39" ca="1">INDEX($L$34:$L$41,(RANK(AT7,$AT$2:$AT$9)))</f>
        <v>2046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VLOOKUP(B40,audio_list_stym!$A$3:$BP$18,41,FALSE)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VLOOKUP(B40,audio_list_stym!$A$3:$AJ$18,9,FALSE)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2153</v>
      </c>
      <c r="AD40" t="str">
        <f t="shared" ca="1" si="11"/>
        <v>pics\\Injir_1.jpg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pics\\Injir_1.jpg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pics\\Injir_1.jpg</v>
      </c>
      <c r="AT40">
        <f t="shared" ca="1" si="8"/>
        <v>0.48409711255089727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_Блестит_ли_ПЕРЕЦ?</v>
      </c>
      <c r="BD40" cm="1">
        <f t="array" aca="1" ref="BD40" ca="1">INDEX($L$34:$L$41,(RANK(AT8,$AT$2:$AT$9)))</f>
        <v>2043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VLOOKUP(B41,audio_list_stym!$A$3:$BP$18,41,FALSE)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VLOOKUP(B41,audio_list_stym!$A$3:$AJ$18,9,FALSE)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2036</v>
      </c>
      <c r="AD41" t="str">
        <f t="shared" ca="1" si="11"/>
        <v>pics\\Limon_4.jpg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pics\\Limon_4.jpg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pics\\Limon_4.jpg</v>
      </c>
      <c r="AT41">
        <f t="shared" ca="1" si="8"/>
        <v>0.12032406453830913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_Цитрусовый_ли_ПЕРЕЦ?</v>
      </c>
      <c r="BD41" cm="1">
        <f t="array" aca="1" ref="BD41" ca="1">INDEX($L$34:$L$41,(RANK(AT9,$AT$2:$AT$9)))</f>
        <v>2042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VLOOKUP(B42,audio_list_stym!$A$3:$BP$18,41,FALSE)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VLOOKUP(B42,audio_list_stym!$A$3:$AJ$18,9,FALSE)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2230</v>
      </c>
      <c r="AD42" t="str">
        <f t="shared" ca="1" si="11"/>
        <v>pics\\dis8.jpg</v>
      </c>
      <c r="AE42" s="22" t="str">
        <f t="array" aca="1" ref="AE42" ca="1">IF(G42="экспл",INDEX(total_visual_stym!$C$146:$C$209,(RANK(total_visual_stym!E186,total_visual_stym!$E$146:$E$209))),0)</f>
        <v>pics\\dis8.jpg</v>
      </c>
      <c r="AF42" s="22" t="str">
        <f t="shared" si="22"/>
        <v/>
      </c>
      <c r="AG42" t="str">
        <f t="shared" ref="AG42:AG49" si="23">IF(OR(E42=11,E42=13),M42,"")</f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si="15"/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0.8391561447027327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На_экране_БАНАН._Он_чистый?</v>
      </c>
      <c r="BC42">
        <f>A42</f>
        <v>1206</v>
      </c>
      <c r="BD42" cm="1">
        <f t="array" aca="1" ref="BD42" ca="1">INDEX($L$42:$L$49,(RANK(AT2,$AT$2:$AT$9)))</f>
        <v>2008</v>
      </c>
      <c r="BE42" cm="1">
        <f t="array" aca="1" ref="BE42" ca="1">INDEX(BD2:BD17,(RANK(AT6,$AT$2:$AT17)))</f>
        <v>2058</v>
      </c>
      <c r="BF42" cm="1">
        <f t="array" aca="1" ref="BF42" ca="1">INDEX(BD26:BD41,(RANK(AT6,$AT$2:$AT$17)))</f>
        <v>2050</v>
      </c>
      <c r="BG42" cm="1">
        <f t="array" aca="1" ref="BG42" ca="1">INDEX(BD50:BD65,(RANK(AT6,$AT$2:$AT$17)))</f>
        <v>2010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VLOOKUP(B43,audio_list_stym!$A$3:$BP$18,41,FALSE)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VLOOKUP(B43,audio_list_stym!$A$3:$AJ$18,9,FALSE)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2173</v>
      </c>
      <c r="AD43" t="str">
        <f t="shared" ca="1" si="11"/>
        <v>pics\\dis37.jpg</v>
      </c>
      <c r="AE43" s="22" t="str">
        <f t="array" aca="1" ref="AE43" ca="1">IF(G43="экспл",INDEX(total_visual_stym!$C$146:$C$209,(RANK(total_visual_stym!E187,total_visual_stym!$E$146:$E$209))),0)</f>
        <v>pics\\dis37.jpg</v>
      </c>
      <c r="AF43" s="22" t="str">
        <f t="shared" si="22"/>
        <v/>
      </c>
      <c r="AG43" t="str">
        <f t="shared" si="23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15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0.62163240358726934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Посмотрите,_вот_БАНАН._Свежий_ли_он?</v>
      </c>
      <c r="BD43" cm="1">
        <f t="array" aca="1" ref="BD43" ca="1">INDEX($L$42:$L$49,(RANK(AT3,$AT$2:$AT$9)))</f>
        <v>2007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VLOOKUP(B44,audio_list_stym!$A$3:$BP$18,41,FALSE)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VLOOKUP(B44,audio_list_stym!$A$3:$AJ$18,9,FALSE)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2176</v>
      </c>
      <c r="AD44" t="str">
        <f t="shared" ca="1" si="11"/>
        <v>pics\\dis21.jpg</v>
      </c>
      <c r="AE44" s="22" t="str">
        <f t="array" aca="1" ref="AE44" ca="1">IF(G44="экспл",INDEX(total_visual_stym!$C$146:$C$209,(RANK(total_visual_stym!E188,total_visual_stym!$E$146:$E$209))),0)</f>
        <v>pics\\dis21.jpg</v>
      </c>
      <c r="AF44" s="22" t="str">
        <f t="shared" si="22"/>
        <v/>
      </c>
      <c r="AG44" t="str">
        <f t="shared" si="23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15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0.21643753687968237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Вот_БАНАН._Он_жаренный?</v>
      </c>
      <c r="BD44" cm="1">
        <f t="array" aca="1" ref="BD44" ca="1">INDEX($L$42:$L$49,(RANK(AT4,$AT$2:$AT$9)))</f>
        <v>2005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VLOOKUP(B45,audio_list_stym!$A$3:$BP$18,41,FALSE)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VLOOKUP(B45,audio_list_stym!$A$3:$AJ$18,9,FALSE)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2183</v>
      </c>
      <c r="AD45" t="str">
        <f t="shared" ca="1" si="11"/>
        <v>pics\\dis18.jpg</v>
      </c>
      <c r="AE45" s="22" t="str">
        <f t="array" aca="1" ref="AE45" ca="1">IF(G45="экспл",INDEX(total_visual_stym!$C$146:$C$209,(RANK(total_visual_stym!E189,total_visual_stym!$E$146:$E$209))),0)</f>
        <v>pics\\dis18.jpg</v>
      </c>
      <c r="AF45" s="22" t="str">
        <f t="shared" si="22"/>
        <v/>
      </c>
      <c r="AG45" t="str">
        <f t="shared" si="23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15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0.5861471286302683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Это_БАНАН._Сладкий_ли_он?</v>
      </c>
      <c r="BD45" cm="1">
        <f t="array" aca="1" ref="BD45" ca="1">INDEX($L$42:$L$49,(RANK(AT5,$AT$2:$AT$9)))</f>
        <v>2001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VLOOKUP(B46,audio_list_stym!$A$3:$BP$18,41,FALSE)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VLOOKUP(B46,audio_list_stym!$A$3:$AJ$18,9,FALSE)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2180</v>
      </c>
      <c r="AD46" t="str">
        <f t="shared" ca="1" si="11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2"/>
        <v/>
      </c>
      <c r="AG46" t="str">
        <f t="shared" si="23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15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0.71544799520052549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На_картинке_БАНАН._Влажный_ли_он?</v>
      </c>
      <c r="BD46" cm="1">
        <f t="array" aca="1" ref="BD46" ca="1">INDEX($L$42:$L$49,(RANK(AT6,$AT$2:$AT$9)))</f>
        <v>2004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VLOOKUP(B47,audio_list_stym!$A$3:$BP$18,41,FALSE)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VLOOKUP(B47,audio_list_stym!$A$3:$AJ$18,9,FALSE)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2211</v>
      </c>
      <c r="AD47" t="str">
        <f t="shared" ca="1" si="11"/>
        <v>pics\\dis60.jpg</v>
      </c>
      <c r="AE47" s="22" t="str">
        <f t="array" aca="1" ref="AE47" ca="1">IF(G47="экспл",INDEX(total_visual_stym!$C$146:$C$209,(RANK(total_visual_stym!E191,total_visual_stym!$E$146:$E$209))),0)</f>
        <v>pics\\dis60.jpg</v>
      </c>
      <c r="AF47" s="22" t="str">
        <f t="shared" si="22"/>
        <v/>
      </c>
      <c r="AG47" t="str">
        <f t="shared" si="23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15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0.73552348672113532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На_мониторе_БАНАН._Он_съедобный?</v>
      </c>
      <c r="BD47" cm="1">
        <f t="array" aca="1" ref="BD47" ca="1">INDEX($L$42:$L$49,(RANK(AT7,$AT$2:$AT$9)))</f>
        <v>2006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VLOOKUP(B48,audio_list_stym!$A$3:$BP$18,41,FALSE)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VLOOKUP(B48,audio_list_stym!$A$3:$AJ$18,9,FALSE)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2218</v>
      </c>
      <c r="AD48" t="str">
        <f t="shared" ca="1" si="11"/>
        <v>pics\\dis64.jpg</v>
      </c>
      <c r="AE48" s="22" t="str">
        <f t="array" aca="1" ref="AE48" ca="1">IF(G48="экспл",INDEX(total_visual_stym!$C$146:$C$209,(RANK(total_visual_stym!E192,total_visual_stym!$E$146:$E$209))),0)</f>
        <v>pics\\dis64.jpg</v>
      </c>
      <c r="AF48" s="22" t="str">
        <f t="shared" si="22"/>
        <v/>
      </c>
      <c r="AG48" t="str">
        <f t="shared" si="23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15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0.16560822307468226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Перед_Вами_БАНАН._Сиреневый_ли_он?</v>
      </c>
      <c r="BD48" cm="1">
        <f t="array" aca="1" ref="BD48" ca="1">INDEX($L$42:$L$49,(RANK(AT8,$AT$2:$AT$9)))</f>
        <v>2003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VLOOKUP(B49,audio_list_stym!$A$3:$BP$18,41,FALSE)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VLOOKUP(B49,audio_list_stym!$A$3:$AJ$18,9,FALSE)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2232</v>
      </c>
      <c r="AD49" t="str">
        <f t="shared" ca="1" si="11"/>
        <v>pics\\dis13.jpg</v>
      </c>
      <c r="AE49" s="22" t="str">
        <f t="array" aca="1" ref="AE49" ca="1">IF(G49="экспл",INDEX(total_visual_stym!$C$146:$C$209,(RANK(total_visual_stym!E193,total_visual_stym!$E$146:$E$209))),0)</f>
        <v>pics\\dis13.jpg</v>
      </c>
      <c r="AF49" s="22" t="str">
        <f t="shared" si="22"/>
        <v/>
      </c>
      <c r="AG49" t="str">
        <f t="shared" si="23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15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0.45683745825011524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Вы_видите_БАНАН._Он_репчатый?</v>
      </c>
      <c r="BD49" cm="1">
        <f t="array" aca="1" ref="BD49" ca="1">INDEX($L$42:$L$49,(RANK(AT9,$AT$2:$AT$9)))</f>
        <v>2002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VLOOKUP(B50,audio_list_stym!$A$3:$BP$18,41,FALSE)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VLOOKUP(B50,audio_list_stym!$A$3:$AJ$18,9,FALSE)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2166</v>
      </c>
      <c r="AD50" t="str">
        <f t="shared" ca="1" si="11"/>
        <v>pics\\Tikva_6.jpg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pics\\Tikva_6.jpg</v>
      </c>
      <c r="AH50" t="str">
        <f t="shared" si="3"/>
        <v>sound\\Tropic</v>
      </c>
      <c r="AS50" t="str">
        <f t="shared" ref="AS50:AS57" ca="1" si="24">IF(AH50="sound\\Tropic",AQ2,"")</f>
        <v>pics\\Tikva_6.jpg</v>
      </c>
      <c r="AT50">
        <f t="shared" ca="1" si="8"/>
        <v>0.67677369725306125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_Коричневый_ли_XXXXX?</v>
      </c>
      <c r="BC50">
        <f>A50</f>
        <v>1207</v>
      </c>
      <c r="BD50" cm="1">
        <f t="array" aca="1" ref="BD50" ca="1">INDEX($L$50:$L$57,(RANK(AT2,$AT$2:$AT$9)))</f>
        <v>2016</v>
      </c>
      <c r="BE50" cm="1">
        <f t="array" aca="1" ref="BE50" ca="1">INDEX(BD2:BD17,(RANK(AT7,$AT$2:$AT$17)))</f>
        <v>2039</v>
      </c>
      <c r="BF50" cm="1">
        <f t="array" aca="1" ref="BF50" ca="1">INDEX(BD18:BD49,(RANK(AT7,$AT$2:$AT$17)))</f>
        <v>2055</v>
      </c>
      <c r="BG50" cm="1">
        <f t="array" aca="1" ref="BG50" ca="1">INDEX(BD58:BD65,(RANK(AT7,$AT$2:$AT$9)))</f>
        <v>2022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VLOOKUP(B51,audio_list_stym!$A$3:$BP$18,41,FALSE)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VLOOKUP(B51,audio_list_stym!$A$3:$AJ$18,9,FALSE)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2054</v>
      </c>
      <c r="AD51" t="str">
        <f t="shared" ca="1" si="11"/>
        <v>pics\\Redis_6.jpg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pics\\Redis_6.jpg</v>
      </c>
      <c r="AH51" t="str">
        <f t="shared" si="3"/>
        <v>sound\\Tropic</v>
      </c>
      <c r="AS51" t="str">
        <f t="shared" ca="1" si="24"/>
        <v>pics\\Redis_6.jpg</v>
      </c>
      <c r="AT51">
        <f t="shared" ca="1" si="8"/>
        <v>0.15375672869327539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_Сахаристый_ли_XXXXX?</v>
      </c>
      <c r="BD51" cm="1">
        <f t="array" aca="1" ref="BD51" ca="1">INDEX($L$50:$L$57,(RANK(AT3,$AT$2:$AT$9)))</f>
        <v>2015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VLOOKUP(B52,audio_list_stym!$A$3:$BP$18,41,FALSE)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VLOOKUP(B52,audio_list_stym!$A$3:$AJ$18,9,FALSE)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2049</v>
      </c>
      <c r="AD52" t="str">
        <f t="shared" ca="1" si="11"/>
        <v>pics\\Redis_1.jpg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pics\\Redis_1.jpg</v>
      </c>
      <c r="AH52" t="str">
        <f t="shared" si="3"/>
        <v>sound\\Tropic</v>
      </c>
      <c r="AS52" t="str">
        <f t="shared" ca="1" si="24"/>
        <v>pics\\Redis_1.jpg</v>
      </c>
      <c r="AT52">
        <f t="shared" ca="1" si="8"/>
        <v>0.84739325273250043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_Скользкий_ли_XXXXX?</v>
      </c>
      <c r="BD52" cm="1">
        <f t="array" aca="1" ref="BD52" ca="1">INDEX($L$50:$L$57,(RANK(AT4,$AT$2:$AT$9)))</f>
        <v>2013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VLOOKUP(B53,audio_list_stym!$A$3:$BP$18,41,FALSE)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VLOOKUP(B53,audio_list_stym!$A$3:$AJ$18,9,FALSE)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2022</v>
      </c>
      <c r="AD53" t="str">
        <f t="shared" ca="1" si="11"/>
        <v>pics\\Goroh_6.jpg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pics\\Goroh_6.jpg</v>
      </c>
      <c r="AH53" t="str">
        <f t="shared" si="3"/>
        <v>sound\\Tropic</v>
      </c>
      <c r="AS53" t="str">
        <f t="shared" ca="1" si="24"/>
        <v>pics\\Goroh_6.jpg</v>
      </c>
      <c r="AT53">
        <f t="shared" ca="1" si="8"/>
        <v>0.91924288002024723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_Ломкий_ли_XXXXX?</v>
      </c>
      <c r="BD53" cm="1">
        <f t="array" aca="1" ref="BD53" ca="1">INDEX($L$50:$L$57,(RANK(AT5,$AT$2:$AT$9)))</f>
        <v>2009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VLOOKUP(B54,audio_list_stym!$A$3:$BP$18,41,FALSE)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VLOOKUP(B54,audio_list_stym!$A$3:$AJ$18,9,FALSE)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2050</v>
      </c>
      <c r="AD54" t="str">
        <f t="shared" ca="1" si="11"/>
        <v>pics\\Redis_2.jpg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pics\\Redis_2.jpg</v>
      </c>
      <c r="AH54" t="str">
        <f t="shared" si="3"/>
        <v>sound\\Tropic</v>
      </c>
      <c r="AI54" s="11"/>
      <c r="AS54" t="str">
        <f t="shared" ca="1" si="24"/>
        <v>pics\\Redis_2.jpg</v>
      </c>
      <c r="AT54">
        <f t="shared" ca="1" si="8"/>
        <v>0.83379473181868724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_Мохнатый_ли_XXXXX?</v>
      </c>
      <c r="BD54" cm="1">
        <f t="array" aca="1" ref="BD54" ca="1">INDEX($L$50:$L$57,(RANK(AT6,$AT$2:$AT$9)))</f>
        <v>2012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VLOOKUP(B55,audio_list_stym!$A$3:$BP$18,41,FALSE)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VLOOKUP(B55,audio_list_stym!$A$3:$AJ$18,9,FALSE)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2023</v>
      </c>
      <c r="AD55" t="str">
        <f t="shared" ca="1" si="11"/>
        <v>pics\\Goroh_7.jpg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pics\\Goroh_7.jpg</v>
      </c>
      <c r="AH55" t="str">
        <f t="shared" si="3"/>
        <v>sound\\Tropic</v>
      </c>
      <c r="AS55" t="str">
        <f t="shared" ca="1" si="24"/>
        <v>pics\\Goroh_7.jpg</v>
      </c>
      <c r="AT55">
        <f t="shared" ca="1" si="8"/>
        <v>7.901361299026799E-2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_Сморщенный_ли_XXXXX?</v>
      </c>
      <c r="BD55" cm="1">
        <f t="array" aca="1" ref="BD55" ca="1">INDEX($L$50:$L$57,(RANK(AT7,$AT$2:$AT$9)))</f>
        <v>2014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VLOOKUP(B56,audio_list_stym!$A$3:$BP$18,41,FALSE)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VLOOKUP(B56,audio_list_stym!$A$3:$AJ$18,9,FALSE)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2056</v>
      </c>
      <c r="AD56" t="str">
        <f t="shared" ca="1" si="11"/>
        <v>pics\\Redis_8.jpg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pics\\Redis_8.jpg</v>
      </c>
      <c r="AH56" t="str">
        <f t="shared" si="3"/>
        <v>sound\\Tropic</v>
      </c>
      <c r="AS56" t="str">
        <f t="shared" ca="1" si="24"/>
        <v>pics\\Redis_8.jpg</v>
      </c>
      <c r="AT56">
        <f t="shared" ca="1" si="8"/>
        <v>0.67181578609845527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_С_косточкой_ли_XXXXX?</v>
      </c>
      <c r="BD56" cm="1">
        <f t="array" aca="1" ref="BD56" ca="1">INDEX($L$50:$L$57,(RANK(AT8,$AT$2:$AT$9)))</f>
        <v>2011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VLOOKUP(B57,audio_list_stym!$A$3:$BP$18,41,FALSE)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VLOOKUP(B57,audio_list_stym!$A$3:$AJ$18,9,FALSE)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2017</v>
      </c>
      <c r="AD57" t="str">
        <f t="shared" ca="1" si="11"/>
        <v>pics\\Goroh_1.jpg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pics\\Goroh_1.jpg</v>
      </c>
      <c r="AH57" t="str">
        <f t="shared" si="3"/>
        <v>sound\\Tropic</v>
      </c>
      <c r="AI57" s="11"/>
      <c r="AS57" t="str">
        <f t="shared" ca="1" si="24"/>
        <v>pics\\Goroh_1.jpg</v>
      </c>
      <c r="AT57">
        <f t="shared" ca="1" si="8"/>
        <v>0.25699239978264155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_Треугольный_ли_XXXXX?</v>
      </c>
      <c r="BD57" cm="1">
        <f t="array" aca="1" ref="BD57" ca="1">INDEX($L$50:$L$57,(RANK(AT9,$AT$2:$AT$9)))</f>
        <v>2010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VLOOKUP(B58,audio_list_stym!$A$3:$BP$18,41,FALSE)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VLOOKUP(B58,audio_list_stym!$A$3:$AJ$18,9,FALSE)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2204</v>
      </c>
      <c r="AD58" t="str">
        <f t="shared" ca="1" si="11"/>
        <v>pics\\dis52.jpg</v>
      </c>
      <c r="AE58" s="22" t="str">
        <f t="array" aca="1" ref="AE58" ca="1">IF(G58="экспл",INDEX(total_visual_stym!$C$146:$C$209,(RANK(total_visual_stym!E202,total_visual_stym!$E$146:$E$209))),0)</f>
        <v>pics\\dis52.jpg</v>
      </c>
      <c r="AF58" s="22" t="str">
        <f t="shared" ref="AF58:AF65" si="25">IF(ISTEXT(AR58),AR58,IF(ISTEXT(AS58),AS58,""))</f>
        <v/>
      </c>
      <c r="AG58" t="str">
        <f t="shared" ref="AG58:AG65" si="26">IF(OR(E58=11,E58=13),M58,"")</f>
        <v>pics\\Goroh_1.jpg</v>
      </c>
      <c r="AH58">
        <f t="shared" si="3"/>
        <v>0</v>
      </c>
      <c r="AI58" s="11"/>
      <c r="AT58">
        <f t="shared" ca="1" si="8"/>
        <v>0.57525964807012742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На_экране_XXXXX._Рыхлый_ли_он?</v>
      </c>
      <c r="BC58">
        <f>A58</f>
        <v>1208</v>
      </c>
      <c r="BD58" cm="1">
        <f t="array" aca="1" ref="BD58" ca="1">INDEX($L$58:$L$65,(RANK(AT2,$AT$2:$AT$9)))</f>
        <v>2024</v>
      </c>
      <c r="BE58" cm="1">
        <f t="array" aca="1" ref="BE58" ca="1">INDEX(BD2:BD17,(RANK(AT8,$AT$2:$AT$17)))</f>
        <v>2059</v>
      </c>
      <c r="BF58" cm="1">
        <f t="array" aca="1" ref="BF58" ca="1">INDEX(BD18:BD33,(RANK(AT8,$AT$2:$AT$17)))</f>
        <v>2027</v>
      </c>
      <c r="BG58" cm="1">
        <f t="array" aca="1" ref="BG58" ca="1">INDEX(BD42:BD57,(RANK(AT8,$AT$2:$AT$9)))</f>
        <v>2005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VLOOKUP(B59,audio_list_stym!$A$3:$BP$18,41,FALSE)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VLOOKUP(B59,audio_list_stym!$A$3:$AJ$18,9,FALSE)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2213</v>
      </c>
      <c r="AD59" t="str">
        <f t="shared" ca="1" si="11"/>
        <v>pics\\dis49.jpg</v>
      </c>
      <c r="AE59" s="22" t="str">
        <f t="array" aca="1" ref="AE59" ca="1">IF(G59="экспл",INDEX(total_visual_stym!$C$146:$C$209,(RANK(total_visual_stym!E203,total_visual_stym!$E$146:$E$209))),0)</f>
        <v>pics\\dis49.jpg</v>
      </c>
      <c r="AF59" s="22" t="str">
        <f t="shared" si="25"/>
        <v/>
      </c>
      <c r="AG59" t="str">
        <f t="shared" si="26"/>
        <v>pics\\Goroh_2.jpg</v>
      </c>
      <c r="AH59">
        <f t="shared" si="3"/>
        <v>0</v>
      </c>
      <c r="AT59">
        <f t="shared" ca="1" si="8"/>
        <v>0.64624568807244964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Посмотрите,_вот_XXXXX._Он_в_стручке?</v>
      </c>
      <c r="BD59" cm="1">
        <f t="array" aca="1" ref="BD59" ca="1">INDEX($L$58:$L$65,(RANK(AT3,$AT$2:$AT$9)))</f>
        <v>2023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VLOOKUP(B60,audio_list_stym!$A$3:$BP$18,41,FALSE)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VLOOKUP(B60,audio_list_stym!$A$3:$AJ$18,9,FALSE)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2198</v>
      </c>
      <c r="AD60" t="str">
        <f t="shared" ca="1" si="11"/>
        <v>pics\\dis42.jpg</v>
      </c>
      <c r="AE60" s="22" t="str">
        <f t="array" aca="1" ref="AE60" ca="1">IF(G60="экспл",INDEX(total_visual_stym!$C$146:$C$209,(RANK(total_visual_stym!E204,total_visual_stym!$E$146:$E$209))),0)</f>
        <v>pics\\dis42.jpg</v>
      </c>
      <c r="AF60" s="22" t="str">
        <f t="shared" si="25"/>
        <v/>
      </c>
      <c r="AG60" t="str">
        <f t="shared" si="26"/>
        <v>pics\\Goroh_3.jpg</v>
      </c>
      <c r="AH60">
        <f t="shared" si="3"/>
        <v>0</v>
      </c>
      <c r="AT60">
        <f t="shared" ca="1" si="8"/>
        <v>9.7707372213481136E-2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Вот_XXXXX._Ядовитый_ли_он?</v>
      </c>
      <c r="BD60" cm="1">
        <f t="array" aca="1" ref="BD60" ca="1">INDEX($L$58:$L$65,(RANK(AT4,$AT$2:$AT$9)))</f>
        <v>2021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VLOOKUP(B61,audio_list_stym!$A$3:$BP$18,41,FALSE)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VLOOKUP(B61,audio_list_stym!$A$3:$AJ$18,9,FALSE)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2174</v>
      </c>
      <c r="AD61" t="str">
        <f t="shared" ca="1" si="11"/>
        <v>pics\\dis7.jpg</v>
      </c>
      <c r="AE61" s="22" t="str">
        <f t="array" aca="1" ref="AE61" ca="1">IF(G61="экспл",INDEX(total_visual_stym!$C$146:$C$209,(RANK(total_visual_stym!E205,total_visual_stym!$E$146:$E$209))),0)</f>
        <v>pics\\dis7.jpg</v>
      </c>
      <c r="AF61" s="22" t="str">
        <f t="shared" si="25"/>
        <v/>
      </c>
      <c r="AG61" t="str">
        <f t="shared" si="26"/>
        <v>pics\\Goroh_4.jpg</v>
      </c>
      <c r="AH61">
        <f t="shared" si="3"/>
        <v>0</v>
      </c>
      <c r="AT61">
        <f t="shared" ca="1" si="8"/>
        <v>0.4908811528494913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Это_XXXXX._Он_полосатый?</v>
      </c>
      <c r="BD61" cm="1">
        <f t="array" aca="1" ref="BD61" ca="1">INDEX($L$58:$L$65,(RANK(AT5,$AT$2:$AT$9)))</f>
        <v>2017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VLOOKUP(B62,audio_list_stym!$A$3:$BP$18,41,FALSE)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VLOOKUP(B62,audio_list_stym!$A$3:$AJ$18,9,FALSE)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2179</v>
      </c>
      <c r="AD62" t="str">
        <f t="shared" ca="1" si="11"/>
        <v>pics\\dis20.jpg</v>
      </c>
      <c r="AE62" s="22" t="str">
        <f t="array" aca="1" ref="AE62" ca="1">IF(G62="экспл",INDEX(total_visual_stym!$C$146:$C$209,(RANK(total_visual_stym!E206,total_visual_stym!$E$146:$E$209))),0)</f>
        <v>pics\\dis20.jpg</v>
      </c>
      <c r="AF62" s="22" t="str">
        <f t="shared" si="25"/>
        <v/>
      </c>
      <c r="AG62" t="str">
        <f t="shared" si="26"/>
        <v>pics\\Goroh_5.jpg</v>
      </c>
      <c r="AH62">
        <f t="shared" si="3"/>
        <v>0</v>
      </c>
      <c r="AT62">
        <f t="shared" ca="1" si="8"/>
        <v>0.22569581465353661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На_картинке_XXXXX._Он_плоский?</v>
      </c>
      <c r="BD62" cm="1">
        <f t="array" aca="1" ref="BD62" ca="1">INDEX($L$58:$L$65,(RANK(AT6,$AT$2:$AT$9)))</f>
        <v>2020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VLOOKUP(B63,audio_list_stym!$A$3:$BP$18,41,FALSE)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VLOOKUP(B63,audio_list_stym!$A$3:$AJ$18,9,FALSE)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2196</v>
      </c>
      <c r="AD63" t="str">
        <f t="shared" ca="1" si="11"/>
        <v>pics\\dis40.jpg</v>
      </c>
      <c r="AE63" s="22" t="str">
        <f t="array" aca="1" ref="AE63" ca="1">IF(G63="экспл",INDEX(total_visual_stym!$C$146:$C$209,(RANK(total_visual_stym!E207,total_visual_stym!$E$146:$E$209))),0)</f>
        <v>pics\\dis40.jpg</v>
      </c>
      <c r="AF63" s="22" t="str">
        <f t="shared" si="25"/>
        <v/>
      </c>
      <c r="AG63" t="str">
        <f t="shared" si="26"/>
        <v>pics\\Goroh_6.jpg</v>
      </c>
      <c r="AH63">
        <f t="shared" si="3"/>
        <v>0</v>
      </c>
      <c r="AT63">
        <f t="shared" ca="1" si="8"/>
        <v>0.32888521640969559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На_мониторе_XXXXX._Он_толченый?</v>
      </c>
      <c r="BD63" cm="1">
        <f t="array" aca="1" ref="BD63" ca="1">INDEX($L$58:$L$65,(RANK(AT7,$AT$2:$AT$9)))</f>
        <v>2022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VLOOKUP(B64,audio_list_stym!$A$3:$BP$18,41,FALSE)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VLOOKUP(B64,audio_list_stym!$A$3:$AJ$18,9,FALSE)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2228</v>
      </c>
      <c r="AD64" t="str">
        <f t="shared" ca="1" si="11"/>
        <v>pics\\dis38.jpg</v>
      </c>
      <c r="AE64" s="22" t="str">
        <f t="array" aca="1" ref="AE64" ca="1">IF(G64="экспл",INDEX(total_visual_stym!$C$146:$C$209,(RANK(total_visual_stym!E208,total_visual_stym!$E$146:$E$209))),0)</f>
        <v>pics\\dis38.jpg</v>
      </c>
      <c r="AF64" s="22" t="str">
        <f t="shared" si="25"/>
        <v/>
      </c>
      <c r="AG64" t="str">
        <f t="shared" si="26"/>
        <v>pics\\Goroh_7.jpg</v>
      </c>
      <c r="AH64">
        <f t="shared" si="3"/>
        <v>0</v>
      </c>
      <c r="AI64" s="11"/>
      <c r="AT64">
        <f t="shared" ca="1" si="8"/>
        <v>0.74072971736417415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Перед_Вами_XXXXX._Зеленый_ли_он?</v>
      </c>
      <c r="BD64" cm="1">
        <f t="array" aca="1" ref="BD64" ca="1">INDEX($L$58:$L$65,(RANK(AT8,$AT$2:$AT$9)))</f>
        <v>2019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VLOOKUP(B65,audio_list_stym!$A$3:$BP$18,41,FALSE)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VLOOKUP(B65,audio_list_stym!$A$3:$AJ$18,9,FALSE)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2189</v>
      </c>
      <c r="AD65" t="str">
        <f t="shared" ca="1" si="11"/>
        <v>pics\\dis33.jpg</v>
      </c>
      <c r="AE65" s="22" t="str">
        <f t="array" aca="1" ref="AE65" ca="1">IF(G65="экспл",INDEX(total_visual_stym!$C$146:$C$209,(RANK(total_visual_stym!E209,total_visual_stym!$E$146:$E$209))),0)</f>
        <v>pics\\dis33.jpg</v>
      </c>
      <c r="AF65" s="22" t="str">
        <f t="shared" si="25"/>
        <v/>
      </c>
      <c r="AG65" t="str">
        <f t="shared" si="26"/>
        <v>pics\\Goroh_8.jpg</v>
      </c>
      <c r="AH65">
        <f t="shared" si="3"/>
        <v>0</v>
      </c>
      <c r="AT65">
        <f t="shared" ca="1" si="8"/>
        <v>0.13615836518960922</v>
      </c>
      <c r="AU65" t="s">
        <v>697</v>
      </c>
      <c r="AV65" t="str">
        <f t="shared" ca="1" si="9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Вы_видите_XXXXX._Легкий_ли_он?</v>
      </c>
      <c r="BD65" cm="1">
        <f t="array" aca="1" ref="BD65" ca="1">INDEX($L$58:$L$65,(RANK(AT9,$AT$2:$AT$9)))</f>
        <v>2018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VLOOKUP(B66,audio_list_stym!$A$3:$BP$18,41,FALSE)</f>
        <v>14</v>
      </c>
      <c r="F66" t="str">
        <f>VLOOKUP(E66,metki!$A$2:$B$9,2,FALSE)</f>
        <v>импл_новые_с_названием</v>
      </c>
      <c r="G66" t="str">
        <f t="shared" ref="G66:G129" si="27">LEFT(F66,5)</f>
        <v>импл_</v>
      </c>
      <c r="H66" t="str">
        <f>VLOOKUP(B66,audio_list_stym!$A$3:$AJ$18,9,FALSE)</f>
        <v>Finger</v>
      </c>
      <c r="I66" t="s">
        <v>688</v>
      </c>
      <c r="J66" t="str">
        <f t="shared" ref="J66:J129" si="28">H66&amp;I66</f>
        <v>Finger_1</v>
      </c>
      <c r="L66">
        <f>VLOOKUP(J66,total_visual_stym!$A$2:$D$129,2,FALSE)</f>
        <v>2081</v>
      </c>
      <c r="M66" t="str">
        <f>VLOOKUP(J66,total_visual_stym!$A$2:$D$129,3,FALSE)</f>
        <v>pics\\Finger_1.jpg</v>
      </c>
      <c r="N66">
        <f>VLOOKUP(J66,total_visual_stym!$A$1:$D$129,4,FALSE)</f>
        <v>210</v>
      </c>
      <c r="P66">
        <f>IF(G66="экспл",0,IF(G66="импл_",VLOOKUP(J66,quest_импл!$A$1:$J$129,7,FALSE),0))</f>
        <v>241</v>
      </c>
      <c r="Q66" t="str">
        <f>IF(G66="экспл",0,IF(G66="импл_",VLOOKUP(J66,quest_импл!$A$1:$J$129,8,FALSE),0))</f>
        <v>sound\\Vityanut_li.wav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2005</v>
      </c>
      <c r="AD66" t="str">
        <f t="shared" ca="1" si="11"/>
        <v>pics\\Banan_5.jpg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29">AS66</f>
        <v>pics\\Banan_5.jpg</v>
      </c>
      <c r="AI66" t="s">
        <v>67</v>
      </c>
      <c r="AO66">
        <f ca="1">RAND()</f>
        <v>0.94669256031702265</v>
      </c>
      <c r="AP66" t="str">
        <f ca="1">INDEX($AI$66:$AI$129,(RANK(AO66,$AO$66:$AO$129)))</f>
        <v>pics\\Banan_5.jpg</v>
      </c>
      <c r="AR66" t="str">
        <f t="shared" ref="AR66:AR73" si="30">IF(AH66="sound\\Ogorod",AP18,"")</f>
        <v/>
      </c>
      <c r="AS66" t="str">
        <f ca="1">IF(G66="импл_",AP66,"")</f>
        <v>pics\\Banan_5.jpg</v>
      </c>
      <c r="AT66">
        <f t="shared" ref="AT66:AT129" ca="1" si="31">RAND()</f>
        <v>0.13006295592614514</v>
      </c>
      <c r="AU66" t="s">
        <v>697</v>
      </c>
      <c r="AV66" t="str">
        <f t="shared" ref="AV66:AV129" ca="1" si="32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_Вытянут_ли_</v>
      </c>
      <c r="BB66" t="str">
        <f t="shared" ref="BB66:BB129" si="33">IF(G66="экспл",AY66&amp;AX66&amp;"."&amp;AZ66,IF(G66="импл_",BA66&amp;AX66&amp;"?"))</f>
        <v>_Вытянут_ли_РЕНАН?</v>
      </c>
      <c r="BC66">
        <f>A66</f>
        <v>1209</v>
      </c>
      <c r="BD66" cm="1">
        <f t="array" aca="1" ref="BD66" ca="1">INDEX(L66:L73,(RANK(AT2,$AT$2:$AT$9)))</f>
        <v>2088</v>
      </c>
      <c r="BE66" cm="1">
        <f t="array" aca="1" ref="BE66" ca="1">INDEX(BD74:BD89,(RANK(AT2,$AT$2:$AT$7)))</f>
        <v>2094</v>
      </c>
      <c r="BF66" cm="1">
        <f t="array" aca="1" ref="BF66" ca="1">INDEX(BD90:BD113,(RANK(AT2,$AT$2:$AT$17)))</f>
        <v>2138</v>
      </c>
      <c r="BG66" cm="1">
        <f t="array" aca="1" ref="BG66" ca="1">INDEX(BD114:BD129,(RANK(AT2,$AT$2:$AT$17)))</f>
        <v>2074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VLOOKUP(B67,audio_list_stym!$A$3:$BP$18,41,FALSE)</f>
        <v>14</v>
      </c>
      <c r="F67" t="str">
        <f>VLOOKUP(E67,metki!$A$2:$B$9,2,FALSE)</f>
        <v>импл_новые_с_названием</v>
      </c>
      <c r="G67" t="str">
        <f t="shared" si="27"/>
        <v>импл_</v>
      </c>
      <c r="H67" t="str">
        <f>VLOOKUP(B67,audio_list_stym!$A$3:$AJ$18,9,FALSE)</f>
        <v>Finger</v>
      </c>
      <c r="I67" t="s">
        <v>689</v>
      </c>
      <c r="J67" t="str">
        <f t="shared" si="28"/>
        <v>Finger_2</v>
      </c>
      <c r="L67">
        <f>VLOOKUP(J67,total_visual_stym!$A$2:$D$129,2,FALSE)</f>
        <v>2082</v>
      </c>
      <c r="M67" t="str">
        <f>VLOOKUP(J67,total_visual_stym!$A$2:$D$129,3,FALSE)</f>
        <v>pics\\Finger_2.jpg</v>
      </c>
      <c r="N67">
        <f>VLOOKUP(J67,total_visual_stym!$A$1:$D$129,4,FALSE)</f>
        <v>210</v>
      </c>
      <c r="P67">
        <f>IF(G67="экспл",0,IF(G67="импл_",VLOOKUP(J67,quest_импл!$A$1:$J$129,7,FALSE),0))</f>
        <v>242</v>
      </c>
      <c r="Q67" t="str">
        <f>IF(G67="экспл",0,IF(G67="импл_",VLOOKUP(J67,quest_импл!$A$1:$J$129,8,FALSE),0))</f>
        <v>sound\\Nadloman_li.wav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2057</v>
      </c>
      <c r="AD67" t="str">
        <f t="shared" ref="AD67:AD74" ca="1" si="34">IF(ISTEXT(AE67),AE67,IF(ISTEXT(AF67),AF67,""))</f>
        <v>pics\\Tomat_1.jpg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9"/>
        <v>pics\\Tomat_1.jpg</v>
      </c>
      <c r="AI67" t="s">
        <v>68</v>
      </c>
      <c r="AO67">
        <f t="shared" ref="AO67:AO129" ca="1" si="35">RAND()</f>
        <v>0.17516651553118701</v>
      </c>
      <c r="AP67" t="str">
        <f t="shared" ref="AP67:AP129" ca="1" si="36">INDEX($AI$66:$AI$129,(RANK(AO67,$AO$66:$AO$129)))</f>
        <v>pics\\Tomat_1.jpg</v>
      </c>
      <c r="AR67" t="str">
        <f t="shared" si="30"/>
        <v/>
      </c>
      <c r="AS67" t="str">
        <f t="shared" ref="AS67:AS129" ca="1" si="37">IF(G67="импл_",AP67,"")</f>
        <v>pics\\Tomat_1.jpg</v>
      </c>
      <c r="AT67">
        <f t="shared" ca="1" si="31"/>
        <v>0.56403767036851038</v>
      </c>
      <c r="AU67" t="s">
        <v>697</v>
      </c>
      <c r="AV67" t="str">
        <f t="shared" ca="1" si="32"/>
        <v>sound\\Noviy_plod.wav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_Надломан_ли_</v>
      </c>
      <c r="BB67" t="str">
        <f t="shared" si="33"/>
        <v>_Надломан_ли_РЕНАН?</v>
      </c>
      <c r="BD67" cm="1">
        <f t="array" aca="1" ref="BD67" ca="1">INDEX(L67:L74,(RANK(AT3,$AT$2:$AT$9)))</f>
        <v>2088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VLOOKUP(B68,audio_list_stym!$A$3:$BP$18,41,FALSE)</f>
        <v>14</v>
      </c>
      <c r="F68" t="str">
        <f>VLOOKUP(E68,metki!$A$2:$B$9,2,FALSE)</f>
        <v>импл_новые_с_названием</v>
      </c>
      <c r="G68" t="str">
        <f t="shared" si="27"/>
        <v>импл_</v>
      </c>
      <c r="H68" t="str">
        <f>VLOOKUP(B68,audio_list_stym!$A$3:$AJ$18,9,FALSE)</f>
        <v>Finger</v>
      </c>
      <c r="I68" t="s">
        <v>690</v>
      </c>
      <c r="J68" t="str">
        <f t="shared" si="28"/>
        <v>Finger_3</v>
      </c>
      <c r="L68">
        <f>VLOOKUP(J68,total_visual_stym!$A$2:$D$129,2,FALSE)</f>
        <v>2083</v>
      </c>
      <c r="M68" t="str">
        <f>VLOOKUP(J68,total_visual_stym!$A$2:$D$129,3,FALSE)</f>
        <v>pics\\Finger_3.jpg</v>
      </c>
      <c r="N68">
        <f>VLOOKUP(J68,total_visual_stym!$A$1:$D$129,4,FALSE)</f>
        <v>210</v>
      </c>
      <c r="P68">
        <f>IF(G68="экспл",0,IF(G68="импл_",VLOOKUP(J68,quest_импл!$A$1:$J$129,7,FALSE),0))</f>
        <v>243</v>
      </c>
      <c r="Q68" t="str">
        <f>IF(G68="экспл",0,IF(G68="импл_",VLOOKUP(J68,quest_импл!$A$1:$J$129,8,FALSE),0))</f>
        <v>sound\\Volnistiy_li.wav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2008</v>
      </c>
      <c r="AD68" t="str">
        <f t="shared" ca="1" si="34"/>
        <v>pics\\Banan_8.jpg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9"/>
        <v>pics\\Banan_8.jpg</v>
      </c>
      <c r="AI68" t="s">
        <v>69</v>
      </c>
      <c r="AO68">
        <f t="shared" ca="1" si="35"/>
        <v>0.92741132473909327</v>
      </c>
      <c r="AP68" t="str">
        <f t="shared" ca="1" si="36"/>
        <v>pics\\Banan_8.jpg</v>
      </c>
      <c r="AR68" t="str">
        <f t="shared" si="30"/>
        <v/>
      </c>
      <c r="AS68" t="str">
        <f t="shared" ca="1" si="37"/>
        <v>pics\\Banan_8.jpg</v>
      </c>
      <c r="AT68">
        <f t="shared" ca="1" si="31"/>
        <v>0.18903095289098493</v>
      </c>
      <c r="AU68" t="s">
        <v>697</v>
      </c>
      <c r="AV68" t="str">
        <f t="shared" ca="1" si="32"/>
        <v>sound\\Redkiy_plod.wav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_Волнистый_ли_</v>
      </c>
      <c r="BB68" t="str">
        <f t="shared" si="33"/>
        <v>_Волнистый_ли_РЕНАН?</v>
      </c>
      <c r="BD68" cm="1">
        <f t="array" aca="1" ref="BD68" ca="1">INDEX(L68:L75,(RANK(AT4,$AT$2:$AT$9)))</f>
        <v>2087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VLOOKUP(B69,audio_list_stym!$A$3:$BP$18,41,FALSE)</f>
        <v>14</v>
      </c>
      <c r="F69" t="str">
        <f>VLOOKUP(E69,metki!$A$2:$B$9,2,FALSE)</f>
        <v>импл_новые_с_названием</v>
      </c>
      <c r="G69" t="str">
        <f t="shared" si="27"/>
        <v>импл_</v>
      </c>
      <c r="H69" t="str">
        <f>VLOOKUP(B69,audio_list_stym!$A$3:$AJ$18,9,FALSE)</f>
        <v>Finger</v>
      </c>
      <c r="I69" t="s">
        <v>691</v>
      </c>
      <c r="J69" t="str">
        <f t="shared" si="28"/>
        <v>Finger_4</v>
      </c>
      <c r="L69">
        <f>VLOOKUP(J69,total_visual_stym!$A$2:$D$129,2,FALSE)</f>
        <v>2084</v>
      </c>
      <c r="M69" t="str">
        <f>VLOOKUP(J69,total_visual_stym!$A$2:$D$129,3,FALSE)</f>
        <v>pics\\Finger_4.jpg</v>
      </c>
      <c r="N69">
        <f>VLOOKUP(J69,total_visual_stym!$A$1:$D$129,4,FALSE)</f>
        <v>210</v>
      </c>
      <c r="P69">
        <f>IF(G69="экспл",0,IF(G69="импл_",VLOOKUP(J69,quest_импл!$A$1:$J$129,7,FALSE),0))</f>
        <v>244</v>
      </c>
      <c r="Q69" t="str">
        <f>IF(G69="экспл",0,IF(G69="импл_",VLOOKUP(J69,quest_импл!$A$1:$J$129,8,FALSE),0))</f>
        <v>sound\\Buriy_li.wav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2021</v>
      </c>
      <c r="AD69" t="str">
        <f t="shared" ca="1" si="34"/>
        <v>pics\\Goroh_5.jpg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9"/>
        <v>pics\\Goroh_5.jpg</v>
      </c>
      <c r="AI69" t="s">
        <v>70</v>
      </c>
      <c r="AO69">
        <f t="shared" ca="1" si="35"/>
        <v>0.77300321477913048</v>
      </c>
      <c r="AP69" t="str">
        <f t="shared" ca="1" si="36"/>
        <v>pics\\Goroh_5.jpg</v>
      </c>
      <c r="AR69" t="str">
        <f t="shared" si="30"/>
        <v/>
      </c>
      <c r="AS69" t="str">
        <f t="shared" ca="1" si="37"/>
        <v>pics\\Goroh_5.jpg</v>
      </c>
      <c r="AT69">
        <f t="shared" ca="1" si="31"/>
        <v>0.86631825966293396</v>
      </c>
      <c r="AU69" t="s">
        <v>697</v>
      </c>
      <c r="AV69" t="str">
        <f t="shared" ca="1" si="32"/>
        <v>sound\\Noviy_plod.wav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_Бурый_ли_</v>
      </c>
      <c r="BB69" t="str">
        <f t="shared" si="33"/>
        <v>_Бурый_ли_РЕНАН?</v>
      </c>
      <c r="BD69" cm="1">
        <f t="array" aca="1" ref="BD69" ca="1">INDEX(L69:L76,(RANK(AT5,$AT$2:$AT$9)))</f>
        <v>2084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VLOOKUP(B70,audio_list_stym!$A$3:$BP$18,41,FALSE)</f>
        <v>14</v>
      </c>
      <c r="F70" t="str">
        <f>VLOOKUP(E70,metki!$A$2:$B$9,2,FALSE)</f>
        <v>импл_новые_с_названием</v>
      </c>
      <c r="G70" t="str">
        <f t="shared" si="27"/>
        <v>импл_</v>
      </c>
      <c r="H70" t="str">
        <f>VLOOKUP(B70,audio_list_stym!$A$3:$AJ$18,9,FALSE)</f>
        <v>Finger</v>
      </c>
      <c r="I70" t="s">
        <v>692</v>
      </c>
      <c r="J70" t="str">
        <f t="shared" si="28"/>
        <v>Finger_5</v>
      </c>
      <c r="L70">
        <f>VLOOKUP(J70,total_visual_stym!$A$2:$D$129,2,FALSE)</f>
        <v>2085</v>
      </c>
      <c r="M70" t="str">
        <f>VLOOKUP(J70,total_visual_stym!$A$2:$D$129,3,FALSE)</f>
        <v>pics\\Finger_5.jpg</v>
      </c>
      <c r="N70">
        <f>VLOOKUP(J70,total_visual_stym!$A$1:$D$129,4,FALSE)</f>
        <v>210</v>
      </c>
      <c r="P70">
        <f>IF(G70="экспл",0,IF(G70="импл_",VLOOKUP(J70,quest_импл!$A$1:$J$129,7,FALSE),0))</f>
        <v>245</v>
      </c>
      <c r="Q70" t="str">
        <f>IF(G70="экспл",0,IF(G70="импл_",VLOOKUP(J70,quest_импл!$A$1:$J$129,8,FALSE),0))</f>
        <v>sound\\Vizhatiy_li.wav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2026</v>
      </c>
      <c r="AD70" t="str">
        <f t="shared" ca="1" si="34"/>
        <v>pics\\Kokos_2.jpg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9"/>
        <v>pics\\Kokos_2.jpg</v>
      </c>
      <c r="AI70" t="s">
        <v>71</v>
      </c>
      <c r="AO70">
        <f t="shared" ca="1" si="35"/>
        <v>0.67634131074554049</v>
      </c>
      <c r="AP70" t="str">
        <f t="shared" ca="1" si="36"/>
        <v>pics\\Kokos_2.jpg</v>
      </c>
      <c r="AR70" t="str">
        <f t="shared" si="30"/>
        <v/>
      </c>
      <c r="AS70" t="str">
        <f t="shared" ca="1" si="37"/>
        <v>pics\\Kokos_2.jpg</v>
      </c>
      <c r="AT70">
        <f t="shared" ca="1" si="31"/>
        <v>0.15056439274213906</v>
      </c>
      <c r="AU70" t="s">
        <v>697</v>
      </c>
      <c r="AV70" t="str">
        <f t="shared" ca="1" si="32"/>
        <v>sound\\Redkiy_plod.wav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_Выжатый_ли_</v>
      </c>
      <c r="BB70" t="str">
        <f t="shared" si="33"/>
        <v>_Выжатый_ли_РЕНАН?</v>
      </c>
      <c r="BD70" cm="1">
        <f t="array" aca="1" ref="BD70" ca="1">INDEX(L70:L77,(RANK(AT6,$AT$2:$AT$9)))</f>
        <v>2088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VLOOKUP(B71,audio_list_stym!$A$3:$BP$18,41,FALSE)</f>
        <v>14</v>
      </c>
      <c r="F71" t="str">
        <f>VLOOKUP(E71,metki!$A$2:$B$9,2,FALSE)</f>
        <v>импл_новые_с_названием</v>
      </c>
      <c r="G71" t="str">
        <f t="shared" si="27"/>
        <v>импл_</v>
      </c>
      <c r="H71" t="str">
        <f>VLOOKUP(B71,audio_list_stym!$A$3:$AJ$18,9,FALSE)</f>
        <v>Finger</v>
      </c>
      <c r="I71" t="s">
        <v>693</v>
      </c>
      <c r="J71" t="str">
        <f t="shared" si="28"/>
        <v>Finger_6</v>
      </c>
      <c r="L71">
        <f>VLOOKUP(J71,total_visual_stym!$A$2:$D$129,2,FALSE)</f>
        <v>2086</v>
      </c>
      <c r="M71" t="str">
        <f>VLOOKUP(J71,total_visual_stym!$A$2:$D$129,3,FALSE)</f>
        <v>pics\\Finger_6.jpg</v>
      </c>
      <c r="N71">
        <f>VLOOKUP(J71,total_visual_stym!$A$1:$D$129,4,FALSE)</f>
        <v>210</v>
      </c>
      <c r="P71">
        <f>IF(G71="экспл",0,IF(G71="импл_",VLOOKUP(J71,quest_импл!$A$1:$J$129,7,FALSE),0))</f>
        <v>246</v>
      </c>
      <c r="Q71" t="str">
        <f>IF(G71="экспл",0,IF(G71="импл_",VLOOKUP(J71,quest_импл!$A$1:$J$129,8,FALSE),0))</f>
        <v>sound\\Obemniy_li.wav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2012</v>
      </c>
      <c r="AD71" t="str">
        <f t="shared" ca="1" si="34"/>
        <v>pics\\Finik_4.jpg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9"/>
        <v>pics\\Finik_4.jpg</v>
      </c>
      <c r="AI71" t="s">
        <v>72</v>
      </c>
      <c r="AO71">
        <f t="shared" ca="1" si="35"/>
        <v>0.90157999511076126</v>
      </c>
      <c r="AP71" t="str">
        <f t="shared" ca="1" si="36"/>
        <v>pics\\Finik_4.jpg</v>
      </c>
      <c r="AR71" t="str">
        <f t="shared" si="30"/>
        <v/>
      </c>
      <c r="AS71" t="str">
        <f t="shared" ca="1" si="37"/>
        <v>pics\\Finik_4.jpg</v>
      </c>
      <c r="AT71">
        <f t="shared" ca="1" si="31"/>
        <v>0.93928650102580602</v>
      </c>
      <c r="AU71" t="s">
        <v>697</v>
      </c>
      <c r="AV71" t="str">
        <f t="shared" ca="1" si="32"/>
        <v>sound\\Noviy_plod.wav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_Объемный_ли_</v>
      </c>
      <c r="BB71" t="str">
        <f t="shared" si="33"/>
        <v>_Объемный_ли_РЕНАН?</v>
      </c>
      <c r="BD71" cm="1">
        <f t="array" aca="1" ref="BD71" ca="1">INDEX(L71:L78,(RANK(AT7,$AT$2:$AT$9)))</f>
        <v>2091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VLOOKUP(B72,audio_list_stym!$A$3:$BP$18,41,FALSE)</f>
        <v>14</v>
      </c>
      <c r="F72" t="str">
        <f>VLOOKUP(E72,metki!$A$2:$B$9,2,FALSE)</f>
        <v>импл_новые_с_названием</v>
      </c>
      <c r="G72" t="str">
        <f t="shared" si="27"/>
        <v>импл_</v>
      </c>
      <c r="H72" t="str">
        <f>VLOOKUP(B72,audio_list_stym!$A$3:$AJ$18,9,FALSE)</f>
        <v>Finger</v>
      </c>
      <c r="I72" t="s">
        <v>694</v>
      </c>
      <c r="J72" t="str">
        <f t="shared" si="28"/>
        <v>Finger_7</v>
      </c>
      <c r="L72">
        <f>VLOOKUP(J72,total_visual_stym!$A$2:$D$129,2,FALSE)</f>
        <v>2087</v>
      </c>
      <c r="M72" t="str">
        <f>VLOOKUP(J72,total_visual_stym!$A$2:$D$129,3,FALSE)</f>
        <v>pics\\Finger_7.jpg</v>
      </c>
      <c r="N72">
        <f>VLOOKUP(J72,total_visual_stym!$A$1:$D$129,4,FALSE)</f>
        <v>210</v>
      </c>
      <c r="P72">
        <f>IF(G72="экспл",0,IF(G72="импл_",VLOOKUP(J72,quest_импл!$A$1:$J$129,7,FALSE),0))</f>
        <v>247</v>
      </c>
      <c r="Q72" t="str">
        <f>IF(G72="экспл",0,IF(G72="импл_",VLOOKUP(J72,quest_импл!$A$1:$J$129,8,FALSE),0))</f>
        <v>sound\\Pustoy_li.wav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2055</v>
      </c>
      <c r="AD72" t="str">
        <f t="shared" ca="1" si="34"/>
        <v>pics\\Redis_7.jpg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9"/>
        <v>pics\\Redis_7.jpg</v>
      </c>
      <c r="AI72" t="s">
        <v>73</v>
      </c>
      <c r="AO72">
        <f t="shared" ca="1" si="35"/>
        <v>0.23002533935006864</v>
      </c>
      <c r="AP72" t="str">
        <f t="shared" ca="1" si="36"/>
        <v>pics\\Redis_7.jpg</v>
      </c>
      <c r="AR72" t="str">
        <f t="shared" si="30"/>
        <v/>
      </c>
      <c r="AS72" t="str">
        <f t="shared" ca="1" si="37"/>
        <v>pics\\Redis_7.jpg</v>
      </c>
      <c r="AT72">
        <f t="shared" ca="1" si="31"/>
        <v>0.48812155745561159</v>
      </c>
      <c r="AU72" t="s">
        <v>697</v>
      </c>
      <c r="AV72" t="str">
        <f t="shared" ca="1" si="32"/>
        <v>sound\\Redkiy_plod.wav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_Пустой_ли_</v>
      </c>
      <c r="BB72" t="str">
        <f t="shared" si="33"/>
        <v>_Пустой_ли_РЕНАН?</v>
      </c>
      <c r="BD72" cm="1">
        <f t="array" aca="1" ref="BD72" ca="1">INDEX(L72:L79,(RANK(AT8,$AT$2:$AT$9)))</f>
        <v>2089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VLOOKUP(B73,audio_list_stym!$A$3:$BP$18,41,FALSE)</f>
        <v>14</v>
      </c>
      <c r="F73" t="str">
        <f>VLOOKUP(E73,metki!$A$2:$B$9,2,FALSE)</f>
        <v>импл_новые_с_названием</v>
      </c>
      <c r="G73" t="str">
        <f t="shared" si="27"/>
        <v>импл_</v>
      </c>
      <c r="H73" t="str">
        <f>VLOOKUP(B73,audio_list_stym!$A$3:$AJ$18,9,FALSE)</f>
        <v>Finger</v>
      </c>
      <c r="I73" t="s">
        <v>695</v>
      </c>
      <c r="J73" t="str">
        <f t="shared" si="28"/>
        <v>Finger_8</v>
      </c>
      <c r="L73">
        <f>VLOOKUP(J73,total_visual_stym!$A$2:$D$129,2,FALSE)</f>
        <v>2088</v>
      </c>
      <c r="M73" t="str">
        <f>VLOOKUP(J73,total_visual_stym!$A$2:$D$129,3,FALSE)</f>
        <v>pics\\Finger_8.jpg</v>
      </c>
      <c r="N73">
        <f>VLOOKUP(J73,total_visual_stym!$A$1:$D$129,4,FALSE)</f>
        <v>210</v>
      </c>
      <c r="P73">
        <f>IF(G73="экспл",0,IF(G73="импл_",VLOOKUP(J73,quest_импл!$A$1:$J$129,7,FALSE),0))</f>
        <v>248</v>
      </c>
      <c r="Q73" t="str">
        <f>IF(G73="экспл",0,IF(G73="импл_",VLOOKUP(J73,quest_импл!$A$1:$J$129,8,FALSE),0))</f>
        <v>sound\\Beliy_li.wav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2045</v>
      </c>
      <c r="AD73" t="str">
        <f t="shared" ca="1" si="34"/>
        <v>pics\\Peper_5.jpg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9"/>
        <v>pics\\Peper_5.jpg</v>
      </c>
      <c r="AI73" t="s">
        <v>74</v>
      </c>
      <c r="AO73">
        <f t="shared" ca="1" si="35"/>
        <v>0.35541274108659637</v>
      </c>
      <c r="AP73" t="str">
        <f t="shared" ca="1" si="36"/>
        <v>pics\\Peper_5.jpg</v>
      </c>
      <c r="AR73" t="str">
        <f t="shared" si="30"/>
        <v/>
      </c>
      <c r="AS73" t="str">
        <f t="shared" ca="1" si="37"/>
        <v>pics\\Peper_5.jpg</v>
      </c>
      <c r="AT73">
        <f t="shared" ca="1" si="31"/>
        <v>0.87922096433505692</v>
      </c>
      <c r="AU73" t="s">
        <v>697</v>
      </c>
      <c r="AV73" t="str">
        <f t="shared" ca="1" si="32"/>
        <v>sound\\Noviy_plod.wav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_Белый_ли_</v>
      </c>
      <c r="BB73" t="str">
        <f t="shared" si="33"/>
        <v>_Белый_ли_РЕНАН?</v>
      </c>
      <c r="BD73" cm="1">
        <f t="array" aca="1" ref="BD73" ca="1">INDEX(L73:L80,(RANK(AT9,$AT$2:$AT$9)))</f>
        <v>2089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VLOOKUP(B74,audio_list_stym!$A$3:$BP$18,41,FALSE)</f>
        <v>15</v>
      </c>
      <c r="F74" t="str">
        <f>VLOOKUP(E74,metki!$A$2:$B$9,2,FALSE)</f>
        <v>экспл_новые_с_названием</v>
      </c>
      <c r="G74" t="str">
        <f t="shared" si="27"/>
        <v>экспл</v>
      </c>
      <c r="H74" t="str">
        <f>VLOOKUP(B74,audio_list_stym!$A$3:$AJ$18,9,FALSE)</f>
        <v>Gac</v>
      </c>
      <c r="I74" t="s">
        <v>688</v>
      </c>
      <c r="J74" t="str">
        <f t="shared" si="28"/>
        <v>Gac_1</v>
      </c>
      <c r="L74">
        <f>VLOOKUP(J74,total_visual_stym!$A$2:$D$129,2,FALSE)</f>
        <v>2089</v>
      </c>
      <c r="M74" t="str">
        <f>VLOOKUP(J74,total_visual_stym!$A$2:$D$129,3,FALSE)</f>
        <v>pics\\Gac_1.jpg</v>
      </c>
      <c r="N74">
        <f>VLOOKUP(J74,total_visual_stym!$A$1:$D$129,4,FALSE)</f>
        <v>211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121</v>
      </c>
      <c r="Z74" t="str">
        <f>IF(G74="экспл",VLOOKUP(J74,quest_экспл!$A$1:$N$129,12,FALSE),IF(G74="импл_",0,0))</f>
        <v>sound\\Ispachkan_li_on.wav</v>
      </c>
      <c r="AA74" t="str">
        <f>IF(G74="экспл",VLOOKUP(J74,quest_экспл!$A$1:$N$129,14,FALSE),IF(G74="импл_",0,0))</f>
        <v>нет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2178</v>
      </c>
      <c r="AD74" t="str">
        <f t="shared" ca="1" si="34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29"/>
        <v/>
      </c>
      <c r="AI74" t="s">
        <v>76</v>
      </c>
      <c r="AO74">
        <f t="shared" ca="1" si="35"/>
        <v>8.2274623468140962E-2</v>
      </c>
      <c r="AP74" t="str">
        <f t="shared" ca="1" si="36"/>
        <v>pics\\Tomat_6.jpg</v>
      </c>
      <c r="AR74" t="str">
        <f>IF(AH74="sound\\Ogorod",AP2,"")</f>
        <v/>
      </c>
      <c r="AS74" t="str">
        <f t="shared" si="37"/>
        <v/>
      </c>
      <c r="AT74">
        <f t="shared" ca="1" si="31"/>
        <v>0.73071734036441771</v>
      </c>
      <c r="AU74" t="s">
        <v>697</v>
      </c>
      <c r="AV74" t="str">
        <f t="shared" ca="1" si="32"/>
        <v>sound\\Noviy_plod.wav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_Испачкан_ли_он?</v>
      </c>
      <c r="BA74" t="e">
        <f>VLOOKUP(Q74,audio_list_stym!$B$2:$BQ$299,68,FALSE)</f>
        <v>#N/A</v>
      </c>
      <c r="BB74" t="str">
        <f t="shared" si="33"/>
        <v>На_экране_БАРОХ._Испачкан_ли_он?</v>
      </c>
      <c r="BC74">
        <f>A74</f>
        <v>1210</v>
      </c>
      <c r="BD74" cm="1">
        <f t="array" aca="1" ref="BD74" ca="1">INDEX($L$74:$L$81,(RANK(AT2,$AT$2:$AT$9)))</f>
        <v>2096</v>
      </c>
      <c r="BE74" cm="1">
        <f t="array" aca="1" ref="BE74" ca="1">INDEX(BD66:BD73,(RANK(AT3,$AT$2:$AT$9)))</f>
        <v>2089</v>
      </c>
      <c r="BF74" cm="1">
        <f t="array" aca="1" ref="BF74" ca="1">INDEX(BD82:BD105,(RANK(AT3,$AT$2:$AT$17)))</f>
        <v>2134</v>
      </c>
      <c r="BG74" cm="1">
        <f t="array" aca="1" ref="BG74" ca="1">INDEX(BD106:BD129,(RANK(AT3,$AT$2:$AT$9)))</f>
        <v>2147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VLOOKUP(B75,audio_list_stym!$A$3:$BP$18,41,FALSE)</f>
        <v>15</v>
      </c>
      <c r="F75" t="str">
        <f>VLOOKUP(E75,metki!$A$2:$B$9,2,FALSE)</f>
        <v>экспл_новые_с_названием</v>
      </c>
      <c r="G75" t="str">
        <f t="shared" si="27"/>
        <v>экспл</v>
      </c>
      <c r="H75" t="str">
        <f>VLOOKUP(B75,audio_list_stym!$A$3:$AJ$18,9,FALSE)</f>
        <v>Gac</v>
      </c>
      <c r="I75" t="s">
        <v>689</v>
      </c>
      <c r="J75" t="str">
        <f t="shared" si="28"/>
        <v>Gac_2</v>
      </c>
      <c r="L75">
        <f>VLOOKUP(J75,total_visual_stym!$A$2:$D$129,2,FALSE)</f>
        <v>2090</v>
      </c>
      <c r="M75" t="str">
        <f>VLOOKUP(J75,total_visual_stym!$A$2:$D$129,3,FALSE)</f>
        <v>pics\\Gac_2.jpg</v>
      </c>
      <c r="N75">
        <f>VLOOKUP(J75,total_visual_stym!$A$1:$D$129,4,FALSE)</f>
        <v>211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122</v>
      </c>
      <c r="Z75" t="str">
        <f>IF(G75="экспл",VLOOKUP(J75,quest_экспл!$A$1:$N$129,12,FALSE),IF(G75="импл_",0,0))</f>
        <v>sound\\On_farshirovanniy.wav</v>
      </c>
      <c r="AA75" t="str">
        <f>IF(G75="экспл",VLOOKUP(J75,quest_экспл!$A$1:$N$129,14,FALSE),IF(G75="импл_",0,0))</f>
        <v>нет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2210</v>
      </c>
      <c r="AD75" t="str">
        <f t="shared" ref="AD75:AD129" ca="1" si="38">IF(ISTEXT(AE75),AE75,IF(ISTEXT(AF75),AF75,""))</f>
        <v>pics\\dis48.jpg</v>
      </c>
      <c r="AE75" s="22" t="str">
        <f t="array" aca="1" ref="AE75" ca="1">IF(G75="экспл",INDEX(total_visual_stym!$C$146:$C$209,(RANK(total_visual_stym!E155,total_visual_stym!$E$146:$E$209))),0)</f>
        <v>pics\\dis48.jpg</v>
      </c>
      <c r="AF75" s="22" t="str">
        <f t="shared" ref="AF75:AF129" si="39">AS75</f>
        <v/>
      </c>
      <c r="AI75" t="s">
        <v>77</v>
      </c>
      <c r="AO75">
        <f t="shared" ca="1" si="35"/>
        <v>0.85356217697427761</v>
      </c>
      <c r="AP75" t="str">
        <f t="shared" ca="1" si="36"/>
        <v>pics\\Goroh_1.jpg</v>
      </c>
      <c r="AR75" t="str">
        <f t="shared" ref="AR75:AR97" si="40">IF(AH75="sound\\Ogorod",AP3,"")</f>
        <v/>
      </c>
      <c r="AS75" t="str">
        <f t="shared" si="37"/>
        <v/>
      </c>
      <c r="AT75">
        <f t="shared" ca="1" si="31"/>
        <v>0.51298259084191833</v>
      </c>
      <c r="AU75" t="s">
        <v>697</v>
      </c>
      <c r="AV75" t="str">
        <f t="shared" ca="1" si="32"/>
        <v>sound\\Noviy_plod.wav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_Он_фаршированный?</v>
      </c>
      <c r="BA75" t="e">
        <f>VLOOKUP(Q75,audio_list_stym!$B$2:$BQ$299,68,FALSE)</f>
        <v>#N/A</v>
      </c>
      <c r="BB75" t="str">
        <f t="shared" si="33"/>
        <v>Посмотрите,_вот_БАРОХ._Он_фаршированный?</v>
      </c>
      <c r="BD75" cm="1">
        <f t="array" aca="1" ref="BD75" ca="1">INDEX($L$74:$L$81,(RANK(AT3,$AT$2:$AT$9)))</f>
        <v>2095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VLOOKUP(B76,audio_list_stym!$A$3:$BP$18,41,FALSE)</f>
        <v>15</v>
      </c>
      <c r="F76" t="str">
        <f>VLOOKUP(E76,metki!$A$2:$B$9,2,FALSE)</f>
        <v>экспл_новые_с_названием</v>
      </c>
      <c r="G76" t="str">
        <f t="shared" si="27"/>
        <v>экспл</v>
      </c>
      <c r="H76" t="str">
        <f>VLOOKUP(B76,audio_list_stym!$A$3:$AJ$18,9,FALSE)</f>
        <v>Gac</v>
      </c>
      <c r="I76" t="s">
        <v>690</v>
      </c>
      <c r="J76" t="str">
        <f t="shared" si="28"/>
        <v>Gac_3</v>
      </c>
      <c r="L76">
        <f>VLOOKUP(J76,total_visual_stym!$A$2:$D$129,2,FALSE)</f>
        <v>2091</v>
      </c>
      <c r="M76" t="str">
        <f>VLOOKUP(J76,total_visual_stym!$A$2:$D$129,3,FALSE)</f>
        <v>pics\\Gac_3.jpg</v>
      </c>
      <c r="N76">
        <f>VLOOKUP(J76,total_visual_stym!$A$1:$D$129,4,FALSE)</f>
        <v>211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123</v>
      </c>
      <c r="Z76" t="str">
        <f>IF(G76="экспл",VLOOKUP(J76,quest_экспл!$A$1:$N$129,12,FALSE),IF(G76="импл_",0,0))</f>
        <v>sound\\On_razrezanniy.wav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2201</v>
      </c>
      <c r="AD76" t="str">
        <f t="shared" ca="1" si="38"/>
        <v>pics\\dis43.jpg</v>
      </c>
      <c r="AE76" s="22" t="str">
        <f t="array" aca="1" ref="AE76" ca="1">IF(G76="экспл",INDEX(total_visual_stym!$C$146:$C$209,(RANK(total_visual_stym!E156,total_visual_stym!$E$146:$E$209))),0)</f>
        <v>pics\\dis43.jpg</v>
      </c>
      <c r="AF76" s="22" t="str">
        <f t="shared" si="39"/>
        <v/>
      </c>
      <c r="AI76" t="s">
        <v>78</v>
      </c>
      <c r="AO76">
        <f t="shared" ca="1" si="35"/>
        <v>0.59576636174363373</v>
      </c>
      <c r="AP76" t="str">
        <f t="shared" ca="1" si="36"/>
        <v>pics\\Kokos_5.jpg</v>
      </c>
      <c r="AR76" t="str">
        <f t="shared" si="40"/>
        <v/>
      </c>
      <c r="AS76" t="str">
        <f t="shared" si="37"/>
        <v/>
      </c>
      <c r="AT76">
        <f t="shared" ca="1" si="31"/>
        <v>0.78115466274980982</v>
      </c>
      <c r="AU76" t="s">
        <v>697</v>
      </c>
      <c r="AV76" t="str">
        <f t="shared" ca="1" si="32"/>
        <v>sound\\Noviy_plod.wav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_Он_разрезанный?</v>
      </c>
      <c r="BA76" t="e">
        <f>VLOOKUP(Q76,audio_list_stym!$B$2:$BQ$299,68,FALSE)</f>
        <v>#N/A</v>
      </c>
      <c r="BB76" t="str">
        <f t="shared" si="33"/>
        <v>Вот_БАРОХ._Он_разрезанный?</v>
      </c>
      <c r="BD76" cm="1">
        <f t="array" aca="1" ref="BD76" ca="1">INDEX($L$74:$L$81,(RANK(AT4,$AT$2:$AT$9)))</f>
        <v>2093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VLOOKUP(B77,audio_list_stym!$A$3:$BP$18,41,FALSE)</f>
        <v>15</v>
      </c>
      <c r="F77" t="str">
        <f>VLOOKUP(E77,metki!$A$2:$B$9,2,FALSE)</f>
        <v>экспл_новые_с_названием</v>
      </c>
      <c r="G77" t="str">
        <f t="shared" si="27"/>
        <v>экспл</v>
      </c>
      <c r="H77" t="str">
        <f>VLOOKUP(B77,audio_list_stym!$A$3:$AJ$18,9,FALSE)</f>
        <v>Gac</v>
      </c>
      <c r="I77" t="s">
        <v>691</v>
      </c>
      <c r="J77" t="str">
        <f t="shared" si="28"/>
        <v>Gac_4</v>
      </c>
      <c r="L77">
        <f>VLOOKUP(J77,total_visual_stym!$A$2:$D$129,2,FALSE)</f>
        <v>2092</v>
      </c>
      <c r="M77" t="str">
        <f>VLOOKUP(J77,total_visual_stym!$A$2:$D$129,3,FALSE)</f>
        <v>pics\\Gac_4.jpg</v>
      </c>
      <c r="N77">
        <f>VLOOKUP(J77,total_visual_stym!$A$1:$D$129,4,FALSE)</f>
        <v>211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124</v>
      </c>
      <c r="Z77" t="str">
        <f>IF(G77="экспл",VLOOKUP(J77,quest_экспл!$A$1:$N$129,12,FALSE),IF(G77="импл_",0,0))</f>
        <v>sound\\On_s_lepestkami.wav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2203</v>
      </c>
      <c r="AD77" t="str">
        <f t="shared" ca="1" si="38"/>
        <v>pics\\dis53.jpg</v>
      </c>
      <c r="AE77" s="22" t="str">
        <f t="array" aca="1" ref="AE77" ca="1">IF(G77="экспл",INDEX(total_visual_stym!$C$146:$C$209,(RANK(total_visual_stym!E157,total_visual_stym!$E$146:$E$209))),0)</f>
        <v>pics\\dis53.jpg</v>
      </c>
      <c r="AF77" s="22" t="str">
        <f t="shared" si="39"/>
        <v/>
      </c>
      <c r="AI77" t="s">
        <v>79</v>
      </c>
      <c r="AO77">
        <f t="shared" ca="1" si="35"/>
        <v>0.45162537883903553</v>
      </c>
      <c r="AP77" t="str">
        <f t="shared" ca="1" si="36"/>
        <v>pics\\Limon_5.jpg</v>
      </c>
      <c r="AR77" t="str">
        <f t="shared" si="40"/>
        <v/>
      </c>
      <c r="AS77" t="str">
        <f t="shared" si="37"/>
        <v/>
      </c>
      <c r="AT77">
        <f t="shared" ca="1" si="31"/>
        <v>0.40719529842726088</v>
      </c>
      <c r="AU77" t="s">
        <v>697</v>
      </c>
      <c r="AV77" t="str">
        <f t="shared" ca="1" si="32"/>
        <v>sound\\Redkiy_plod.wav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_Он_с_лепестками?</v>
      </c>
      <c r="BA77" t="e">
        <f>VLOOKUP(Q77,audio_list_stym!$B$2:$BQ$299,68,FALSE)</f>
        <v>#N/A</v>
      </c>
      <c r="BB77" t="str">
        <f t="shared" si="33"/>
        <v>Это_БАРОХ._Он_с_лепестками?</v>
      </c>
      <c r="BD77" cm="1">
        <f t="array" aca="1" ref="BD77" ca="1">INDEX($L$74:$L$81,(RANK(AT5,$AT$2:$AT$9)))</f>
        <v>2089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VLOOKUP(B78,audio_list_stym!$A$3:$BP$18,41,FALSE)</f>
        <v>15</v>
      </c>
      <c r="F78" t="str">
        <f>VLOOKUP(E78,metki!$A$2:$B$9,2,FALSE)</f>
        <v>экспл_новые_с_названием</v>
      </c>
      <c r="G78" t="str">
        <f t="shared" si="27"/>
        <v>экспл</v>
      </c>
      <c r="H78" t="str">
        <f>VLOOKUP(B78,audio_list_stym!$A$3:$AJ$18,9,FALSE)</f>
        <v>Gac</v>
      </c>
      <c r="I78" t="s">
        <v>692</v>
      </c>
      <c r="J78" t="str">
        <f t="shared" si="28"/>
        <v>Gac_5</v>
      </c>
      <c r="L78">
        <f>VLOOKUP(J78,total_visual_stym!$A$2:$D$129,2,FALSE)</f>
        <v>2093</v>
      </c>
      <c r="M78" t="str">
        <f>VLOOKUP(J78,total_visual_stym!$A$2:$D$129,3,FALSE)</f>
        <v>pics\\Gac_5.jpg</v>
      </c>
      <c r="N78">
        <f>VLOOKUP(J78,total_visual_stym!$A$1:$D$129,4,FALSE)</f>
        <v>211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125</v>
      </c>
      <c r="Z78" t="str">
        <f>IF(G78="экспл",VLOOKUP(J78,quest_экспл!$A$1:$N$129,12,FALSE),IF(G78="импл_",0,0))</f>
        <v>sound\\Kolyuchiy_li_on.wav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2220</v>
      </c>
      <c r="AD78" t="str">
        <f t="shared" ca="1" si="38"/>
        <v>pics\\dis16.jpg</v>
      </c>
      <c r="AE78" s="22" t="str">
        <f t="array" aca="1" ref="AE78" ca="1">IF(G78="экспл",INDEX(total_visual_stym!$C$146:$C$209,(RANK(total_visual_stym!E158,total_visual_stym!$E$146:$E$209))),0)</f>
        <v>pics\\dis16.jpg</v>
      </c>
      <c r="AF78" s="22" t="str">
        <f t="shared" si="39"/>
        <v/>
      </c>
      <c r="AI78" t="s">
        <v>80</v>
      </c>
      <c r="AO78">
        <f t="shared" ca="1" si="35"/>
        <v>0.32835498330603974</v>
      </c>
      <c r="AP78" t="str">
        <f t="shared" ca="1" si="36"/>
        <v>pics\\Peper_8.jpg</v>
      </c>
      <c r="AR78" t="str">
        <f t="shared" si="40"/>
        <v/>
      </c>
      <c r="AS78" t="str">
        <f t="shared" si="37"/>
        <v/>
      </c>
      <c r="AT78">
        <f t="shared" ca="1" si="31"/>
        <v>0.50398486854993707</v>
      </c>
      <c r="AU78" t="s">
        <v>697</v>
      </c>
      <c r="AV78" t="str">
        <f t="shared" ca="1" si="32"/>
        <v>sound\\Noviy_plod.wav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_Колючий_ли_он?</v>
      </c>
      <c r="BA78" t="e">
        <f>VLOOKUP(Q78,audio_list_stym!$B$2:$BQ$299,68,FALSE)</f>
        <v>#N/A</v>
      </c>
      <c r="BB78" t="str">
        <f t="shared" si="33"/>
        <v>На_картинке_БАРОХ._Колючий_ли_он?</v>
      </c>
      <c r="BD78" cm="1">
        <f t="array" aca="1" ref="BD78" ca="1">INDEX($L$74:$L$81,(RANK(AT6,$AT$2:$AT$9)))</f>
        <v>2092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VLOOKUP(B79,audio_list_stym!$A$3:$BP$18,41,FALSE)</f>
        <v>15</v>
      </c>
      <c r="F79" t="str">
        <f>VLOOKUP(E79,metki!$A$2:$B$9,2,FALSE)</f>
        <v>экспл_новые_с_названием</v>
      </c>
      <c r="G79" t="str">
        <f t="shared" si="27"/>
        <v>экспл</v>
      </c>
      <c r="H79" t="str">
        <f>VLOOKUP(B79,audio_list_stym!$A$3:$AJ$18,9,FALSE)</f>
        <v>Gac</v>
      </c>
      <c r="I79" t="s">
        <v>693</v>
      </c>
      <c r="J79" t="str">
        <f t="shared" si="28"/>
        <v>Gac_6</v>
      </c>
      <c r="L79">
        <f>VLOOKUP(J79,total_visual_stym!$A$2:$D$129,2,FALSE)</f>
        <v>2094</v>
      </c>
      <c r="M79" t="str">
        <f>VLOOKUP(J79,total_visual_stym!$A$2:$D$129,3,FALSE)</f>
        <v>pics\\Gac_6.jpg</v>
      </c>
      <c r="N79">
        <f>VLOOKUP(J79,total_visual_stym!$A$1:$D$129,4,FALSE)</f>
        <v>211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126</v>
      </c>
      <c r="Z79" t="str">
        <f>IF(G79="экспл",VLOOKUP(J79,quest_экспл!$A$1:$N$129,12,FALSE),IF(G79="импл_",0,0))</f>
        <v>sound\\Oranzheviy_li_on.wav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2195</v>
      </c>
      <c r="AD79" t="str">
        <f t="shared" ca="1" si="38"/>
        <v>pics\\dis41.jpg</v>
      </c>
      <c r="AE79" s="22" t="str">
        <f t="array" aca="1" ref="AE79" ca="1">IF(G79="экспл",INDEX(total_visual_stym!$C$146:$C$209,(RANK(total_visual_stym!E159,total_visual_stym!$E$146:$E$209))),0)</f>
        <v>pics\\dis41.jpg</v>
      </c>
      <c r="AF79" s="22" t="str">
        <f t="shared" si="39"/>
        <v/>
      </c>
      <c r="AI79" t="s">
        <v>81</v>
      </c>
      <c r="AO79">
        <f t="shared" ca="1" si="35"/>
        <v>0.17266144716258247</v>
      </c>
      <c r="AP79" t="str">
        <f t="shared" ca="1" si="36"/>
        <v>pics\\Tomat_2.jpg</v>
      </c>
      <c r="AR79" t="str">
        <f t="shared" si="40"/>
        <v/>
      </c>
      <c r="AS79" t="str">
        <f t="shared" si="37"/>
        <v/>
      </c>
      <c r="AT79">
        <f t="shared" ca="1" si="31"/>
        <v>0.87008554304640551</v>
      </c>
      <c r="AU79" t="s">
        <v>697</v>
      </c>
      <c r="AV79" t="str">
        <f t="shared" ca="1" si="32"/>
        <v>sound\\Noviy_plod.wav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_Оранжевый_ли_он?</v>
      </c>
      <c r="BA79" t="e">
        <f>VLOOKUP(Q79,audio_list_stym!$B$2:$BQ$299,68,FALSE)</f>
        <v>#N/A</v>
      </c>
      <c r="BB79" t="str">
        <f t="shared" si="33"/>
        <v>На_мониторе_БАРОХ._Оранжевый_ли_он?</v>
      </c>
      <c r="BD79" cm="1">
        <f t="array" aca="1" ref="BD79" ca="1">INDEX($L$74:$L$81,(RANK(AT7,$AT$2:$AT$9)))</f>
        <v>2094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VLOOKUP(B80,audio_list_stym!$A$3:$BP$18,41,FALSE)</f>
        <v>15</v>
      </c>
      <c r="F80" t="str">
        <f>VLOOKUP(E80,metki!$A$2:$B$9,2,FALSE)</f>
        <v>экспл_новые_с_названием</v>
      </c>
      <c r="G80" t="str">
        <f t="shared" si="27"/>
        <v>экспл</v>
      </c>
      <c r="H80" t="str">
        <f>VLOOKUP(B80,audio_list_stym!$A$3:$AJ$18,9,FALSE)</f>
        <v>Gac</v>
      </c>
      <c r="I80" t="s">
        <v>694</v>
      </c>
      <c r="J80" t="str">
        <f t="shared" si="28"/>
        <v>Gac_7</v>
      </c>
      <c r="L80">
        <f>VLOOKUP(J80,total_visual_stym!$A$2:$D$129,2,FALSE)</f>
        <v>2095</v>
      </c>
      <c r="M80" t="str">
        <f>VLOOKUP(J80,total_visual_stym!$A$2:$D$129,3,FALSE)</f>
        <v>pics\\Gac_7.jpg</v>
      </c>
      <c r="N80">
        <f>VLOOKUP(J80,total_visual_stym!$A$1:$D$129,4,FALSE)</f>
        <v>211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127</v>
      </c>
      <c r="Z80" t="str">
        <f>IF(G80="экспл",VLOOKUP(J80,quest_экспл!$A$1:$N$129,12,FALSE),IF(G80="импл_",0,0))</f>
        <v>sound\\On_zernistiy.wav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2226</v>
      </c>
      <c r="AD80" t="str">
        <f t="shared" ca="1" si="38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39"/>
        <v/>
      </c>
      <c r="AI80" t="s">
        <v>82</v>
      </c>
      <c r="AO80">
        <f t="shared" ca="1" si="35"/>
        <v>0.8091452332805138</v>
      </c>
      <c r="AP80" t="str">
        <f t="shared" ca="1" si="36"/>
        <v>pics\\Goroh_4.jpg</v>
      </c>
      <c r="AR80" t="str">
        <f t="shared" si="40"/>
        <v/>
      </c>
      <c r="AS80" t="str">
        <f t="shared" si="37"/>
        <v/>
      </c>
      <c r="AT80">
        <f t="shared" ca="1" si="31"/>
        <v>0.20812397612475098</v>
      </c>
      <c r="AU80" t="s">
        <v>697</v>
      </c>
      <c r="AV80" t="str">
        <f t="shared" ca="1" si="32"/>
        <v>sound\\Redkiy_plod.wav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_Он_зернистый?</v>
      </c>
      <c r="BA80" t="e">
        <f>VLOOKUP(Q80,audio_list_stym!$B$2:$BQ$299,68,FALSE)</f>
        <v>#N/A</v>
      </c>
      <c r="BB80" t="str">
        <f t="shared" si="33"/>
        <v>Перед_Вами_БАРОХ._Он_зернистый?</v>
      </c>
      <c r="BD80" cm="1">
        <f t="array" aca="1" ref="BD80" ca="1">INDEX($L$74:$L$81,(RANK(AT8,$AT$2:$AT$9)))</f>
        <v>2091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VLOOKUP(B81,audio_list_stym!$A$3:$BP$18,41,FALSE)</f>
        <v>15</v>
      </c>
      <c r="F81" t="str">
        <f>VLOOKUP(E81,metki!$A$2:$B$9,2,FALSE)</f>
        <v>экспл_новые_с_названием</v>
      </c>
      <c r="G81" t="str">
        <f t="shared" si="27"/>
        <v>экспл</v>
      </c>
      <c r="H81" t="str">
        <f>VLOOKUP(B81,audio_list_stym!$A$3:$AJ$18,9,FALSE)</f>
        <v>Gac</v>
      </c>
      <c r="I81" t="s">
        <v>695</v>
      </c>
      <c r="J81" t="str">
        <f t="shared" si="28"/>
        <v>Gac_8</v>
      </c>
      <c r="L81">
        <f>VLOOKUP(J81,total_visual_stym!$A$2:$D$129,2,FALSE)</f>
        <v>2096</v>
      </c>
      <c r="M81" t="str">
        <f>VLOOKUP(J81,total_visual_stym!$A$2:$D$129,3,FALSE)</f>
        <v>pics\\Gac_8.jpg</v>
      </c>
      <c r="N81">
        <f>VLOOKUP(J81,total_visual_stym!$A$1:$D$129,4,FALSE)</f>
        <v>211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128</v>
      </c>
      <c r="Z81" t="str">
        <f>IF(G81="экспл",VLOOKUP(J81,quest_экспл!$A$1:$N$129,12,FALSE),IF(G81="импл_",0,0))</f>
        <v>sound\\Okruglya_li_on.wav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2212</v>
      </c>
      <c r="AD81" t="str">
        <f t="shared" ca="1" si="38"/>
        <v>pics\\dis61.jpg</v>
      </c>
      <c r="AE81" s="22" t="str">
        <f t="array" aca="1" ref="AE81" ca="1">IF(G81="экспл",INDEX(total_visual_stym!$C$146:$C$209,(RANK(total_visual_stym!E161,total_visual_stym!$E$146:$E$209))),0)</f>
        <v>pics\\dis61.jpg</v>
      </c>
      <c r="AF81" s="22" t="str">
        <f t="shared" si="39"/>
        <v/>
      </c>
      <c r="AI81" t="s">
        <v>83</v>
      </c>
      <c r="AO81">
        <f t="shared" ca="1" si="35"/>
        <v>0.32720396324941836</v>
      </c>
      <c r="AP81" t="str">
        <f t="shared" ca="1" si="36"/>
        <v>pics\\Redis_1.jpg</v>
      </c>
      <c r="AR81" t="str">
        <f t="shared" si="40"/>
        <v/>
      </c>
      <c r="AS81" t="str">
        <f t="shared" si="37"/>
        <v/>
      </c>
      <c r="AT81">
        <f t="shared" ca="1" si="31"/>
        <v>0.24205349777900553</v>
      </c>
      <c r="AU81" t="s">
        <v>697</v>
      </c>
      <c r="AV81" t="str">
        <f t="shared" ca="1" si="32"/>
        <v>sound\\Redkiy_plod.wav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_Округлый_ли_он?</v>
      </c>
      <c r="BA81" t="e">
        <f>VLOOKUP(Q81,audio_list_stym!$B$2:$BQ$299,68,FALSE)</f>
        <v>#N/A</v>
      </c>
      <c r="BB81" t="str">
        <f t="shared" si="33"/>
        <v>Вы_видите_БАРОХ._Округлый_ли_он?</v>
      </c>
      <c r="BD81" cm="1">
        <f t="array" aca="1" ref="BD81" ca="1">INDEX($L$74:$L$81,(RANK(AT9,$AT$2:$AT$9)))</f>
        <v>2090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VLOOKUP(B82,audio_list_stym!$A$3:$BP$18,41,FALSE)</f>
        <v>16</v>
      </c>
      <c r="F82" t="str">
        <f>VLOOKUP(E82,metki!$A$2:$B$9,2,FALSE)</f>
        <v>импл_новые_без_названия</v>
      </c>
      <c r="G82" t="str">
        <f t="shared" si="27"/>
        <v>импл_</v>
      </c>
      <c r="H82" t="str">
        <f>VLOOKUP(B82,audio_list_stym!$A$3:$AJ$18,9,FALSE)</f>
        <v>Noni</v>
      </c>
      <c r="I82" t="s">
        <v>688</v>
      </c>
      <c r="J82" t="str">
        <f t="shared" si="28"/>
        <v>Noni_1</v>
      </c>
      <c r="L82">
        <f>VLOOKUP(J82,total_visual_stym!$A$2:$D$129,2,FALSE)</f>
        <v>2113</v>
      </c>
      <c r="M82" t="str">
        <f>VLOOKUP(J82,total_visual_stym!$A$2:$D$129,3,FALSE)</f>
        <v>pics\\Noni_1.jpg</v>
      </c>
      <c r="N82">
        <f>VLOOKUP(J82,total_visual_stym!$A$1:$D$129,4,FALSE)</f>
        <v>212</v>
      </c>
      <c r="P82">
        <f>IF(G82="экспл",0,IF(G82="импл_",VLOOKUP(J82,quest_импл!$A$1:$J$129,7,FALSE),0))</f>
        <v>257</v>
      </c>
      <c r="Q82" t="str">
        <f>IF(G82="экспл",0,IF(G82="импл_",VLOOKUP(J82,quest_импл!$A$1:$J$129,8,FALSE),0))</f>
        <v>sound\\Beliy_li_vnutri.wav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2034</v>
      </c>
      <c r="AD82" t="str">
        <f t="shared" ca="1" si="38"/>
        <v>pics\\Limon_2.jpg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9"/>
        <v>pics\\Limon_2.jpg</v>
      </c>
      <c r="AI82" t="s">
        <v>84</v>
      </c>
      <c r="AO82">
        <f t="shared" ca="1" si="35"/>
        <v>0.52354617506608592</v>
      </c>
      <c r="AP82" t="str">
        <f t="shared" ca="1" si="36"/>
        <v>pics\\Limon_2.jpg</v>
      </c>
      <c r="AR82" t="str">
        <f t="shared" si="40"/>
        <v/>
      </c>
      <c r="AS82" t="str">
        <f t="shared" ca="1" si="37"/>
        <v>pics\\Limon_2.jpg</v>
      </c>
      <c r="AT82">
        <f t="shared" ca="1" si="31"/>
        <v>0.35305736634966911</v>
      </c>
      <c r="AU82" t="s">
        <v>697</v>
      </c>
      <c r="AV82" t="str">
        <f t="shared" ca="1" si="32"/>
        <v>sound\\Redkiy_plod.wav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_Белый_ли_внутри_</v>
      </c>
      <c r="BB82" t="str">
        <f t="shared" si="33"/>
        <v>_Белый_ли_внутри_XXXXX?</v>
      </c>
      <c r="BC82">
        <f>A82</f>
        <v>1211</v>
      </c>
      <c r="BD82" cm="1">
        <f t="array" aca="1" ref="BD82" ca="1">INDEX($L$82:$L$89,(RANK(AT2,$AT$2:$AT$9)))</f>
        <v>2120</v>
      </c>
      <c r="BE82" cm="1">
        <f t="array" aca="1" ref="BE82" ca="1">INDEX(BD66:BD81,(RANK(AT4,$AT$2:$AT$17)))</f>
        <v>2096</v>
      </c>
      <c r="BF82" cm="1">
        <f t="array" aca="1" ref="BF82" ca="1">INDEX(BD90:BD105,(RANK(AT4,$AT$2:$AT$17)))</f>
        <v>2144</v>
      </c>
      <c r="BG82" cm="1">
        <f t="array" aca="1" ref="BG82" ca="1">INDEX(BD106:BD129,(RANK(AT4,$AT$2:$AT$9)))</f>
        <v>2148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VLOOKUP(B83,audio_list_stym!$A$3:$BP$18,41,FALSE)</f>
        <v>16</v>
      </c>
      <c r="F83" t="str">
        <f>VLOOKUP(E83,metki!$A$2:$B$9,2,FALSE)</f>
        <v>импл_новые_без_названия</v>
      </c>
      <c r="G83" t="str">
        <f t="shared" si="27"/>
        <v>импл_</v>
      </c>
      <c r="H83" t="str">
        <f>VLOOKUP(B83,audio_list_stym!$A$3:$AJ$18,9,FALSE)</f>
        <v>Noni</v>
      </c>
      <c r="I83" t="s">
        <v>689</v>
      </c>
      <c r="J83" t="str">
        <f t="shared" si="28"/>
        <v>Noni_2</v>
      </c>
      <c r="L83">
        <f>VLOOKUP(J83,total_visual_stym!$A$2:$D$129,2,FALSE)</f>
        <v>2114</v>
      </c>
      <c r="M83" t="str">
        <f>VLOOKUP(J83,total_visual_stym!$A$2:$D$129,3,FALSE)</f>
        <v>pics\\Noni_2.jpg</v>
      </c>
      <c r="N83">
        <f>VLOOKUP(J83,total_visual_stym!$A$1:$D$129,4,FALSE)</f>
        <v>212</v>
      </c>
      <c r="P83">
        <f>IF(G83="экспл",0,IF(G83="импл_",VLOOKUP(J83,quest_импл!$A$1:$J$129,7,FALSE),0))</f>
        <v>258</v>
      </c>
      <c r="Q83" t="str">
        <f>IF(G83="экспл",0,IF(G83="импл_",VLOOKUP(J83,quest_импл!$A$1:$J$129,8,FALSE),0))</f>
        <v>sound\\Rebristiy_li.wav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2022</v>
      </c>
      <c r="AD83" t="str">
        <f t="shared" ca="1" si="38"/>
        <v>pics\\Goroh_6.jpg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9"/>
        <v>pics\\Goroh_6.jpg</v>
      </c>
      <c r="AI83" t="s">
        <v>85</v>
      </c>
      <c r="AO83">
        <f t="shared" ca="1" si="35"/>
        <v>0.71054108776734792</v>
      </c>
      <c r="AP83" t="str">
        <f t="shared" ca="1" si="36"/>
        <v>pics\\Goroh_6.jpg</v>
      </c>
      <c r="AR83" t="str">
        <f t="shared" si="40"/>
        <v/>
      </c>
      <c r="AS83" t="str">
        <f t="shared" ca="1" si="37"/>
        <v>pics\\Goroh_6.jpg</v>
      </c>
      <c r="AT83">
        <f t="shared" ca="1" si="31"/>
        <v>0.83489683389438119</v>
      </c>
      <c r="AU83" t="s">
        <v>697</v>
      </c>
      <c r="AV83" t="str">
        <f t="shared" ca="1" si="32"/>
        <v>sound\\Noviy_plod.wav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_Ребристый_ли_</v>
      </c>
      <c r="BB83" t="str">
        <f t="shared" si="33"/>
        <v>_Ребристый_ли_XXXXX?</v>
      </c>
      <c r="BD83" cm="1">
        <f t="array" aca="1" ref="BD83" ca="1">INDEX($L$82:$L$89,(RANK(AT3,$AT$2:$AT$9)))</f>
        <v>2119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VLOOKUP(B84,audio_list_stym!$A$3:$BP$18,41,FALSE)</f>
        <v>16</v>
      </c>
      <c r="F84" t="str">
        <f>VLOOKUP(E84,metki!$A$2:$B$9,2,FALSE)</f>
        <v>импл_новые_без_названия</v>
      </c>
      <c r="G84" t="str">
        <f t="shared" si="27"/>
        <v>импл_</v>
      </c>
      <c r="H84" t="str">
        <f>VLOOKUP(B84,audio_list_stym!$A$3:$AJ$18,9,FALSE)</f>
        <v>Noni</v>
      </c>
      <c r="I84" t="s">
        <v>690</v>
      </c>
      <c r="J84" t="str">
        <f t="shared" si="28"/>
        <v>Noni_3</v>
      </c>
      <c r="L84">
        <f>VLOOKUP(J84,total_visual_stym!$A$2:$D$129,2,FALSE)</f>
        <v>2115</v>
      </c>
      <c r="M84" t="str">
        <f>VLOOKUP(J84,total_visual_stym!$A$2:$D$129,3,FALSE)</f>
        <v>pics\\Noni_3.jpg</v>
      </c>
      <c r="N84">
        <f>VLOOKUP(J84,total_visual_stym!$A$1:$D$129,4,FALSE)</f>
        <v>212</v>
      </c>
      <c r="P84">
        <f>IF(G84="экспл",0,IF(G84="импл_",VLOOKUP(J84,quest_импл!$A$1:$J$129,7,FALSE),0))</f>
        <v>259</v>
      </c>
      <c r="Q84" t="str">
        <f>IF(G84="экспл",0,IF(G84="импл_",VLOOKUP(J84,quest_импл!$A$1:$J$129,8,FALSE),0))</f>
        <v>sound\\Goluboy_li.wav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2011</v>
      </c>
      <c r="AD84" t="str">
        <f t="shared" ca="1" si="38"/>
        <v>pics\\Finik_3.jpg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9"/>
        <v>pics\\Finik_3.jpg</v>
      </c>
      <c r="AI84" t="s">
        <v>94</v>
      </c>
      <c r="AO84">
        <f t="shared" ca="1" si="35"/>
        <v>0.90509349954859153</v>
      </c>
      <c r="AP84" t="str">
        <f t="shared" ca="1" si="36"/>
        <v>pics\\Finik_3.jpg</v>
      </c>
      <c r="AR84" t="str">
        <f t="shared" si="40"/>
        <v/>
      </c>
      <c r="AS84" t="str">
        <f t="shared" ca="1" si="37"/>
        <v>pics\\Finik_3.jpg</v>
      </c>
      <c r="AT84">
        <f t="shared" ca="1" si="31"/>
        <v>0.64236936643454212</v>
      </c>
      <c r="AU84" t="s">
        <v>697</v>
      </c>
      <c r="AV84" t="str">
        <f t="shared" ca="1" si="32"/>
        <v>sound\\Noviy_plod.wav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_Голубой_ли_</v>
      </c>
      <c r="BB84" t="str">
        <f t="shared" si="33"/>
        <v>_Голубой_ли_XXXXX?</v>
      </c>
      <c r="BD84" cm="1">
        <f t="array" aca="1" ref="BD84" ca="1">INDEX($L$82:$L$89,(RANK(AT4,$AT$2:$AT$9)))</f>
        <v>2117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VLOOKUP(B85,audio_list_stym!$A$3:$BP$18,41,FALSE)</f>
        <v>16</v>
      </c>
      <c r="F85" t="str">
        <f>VLOOKUP(E85,metki!$A$2:$B$9,2,FALSE)</f>
        <v>импл_новые_без_названия</v>
      </c>
      <c r="G85" t="str">
        <f t="shared" si="27"/>
        <v>импл_</v>
      </c>
      <c r="H85" t="str">
        <f>VLOOKUP(B85,audio_list_stym!$A$3:$AJ$18,9,FALSE)</f>
        <v>Noni</v>
      </c>
      <c r="I85" t="s">
        <v>691</v>
      </c>
      <c r="J85" t="str">
        <f t="shared" si="28"/>
        <v>Noni_4</v>
      </c>
      <c r="L85">
        <f>VLOOKUP(J85,total_visual_stym!$A$2:$D$129,2,FALSE)</f>
        <v>2116</v>
      </c>
      <c r="M85" t="str">
        <f>VLOOKUP(J85,total_visual_stym!$A$2:$D$129,3,FALSE)</f>
        <v>pics\\Noni_4.jpg</v>
      </c>
      <c r="N85">
        <f>VLOOKUP(J85,total_visual_stym!$A$1:$D$129,4,FALSE)</f>
        <v>212</v>
      </c>
      <c r="P85">
        <f>IF(G85="экспл",0,IF(G85="импл_",VLOOKUP(J85,quest_импл!$A$1:$J$129,7,FALSE),0))</f>
        <v>260</v>
      </c>
      <c r="Q85" t="str">
        <f>IF(G85="экспл",0,IF(G85="импл_",VLOOKUP(J85,quest_импл!$A$1:$J$129,8,FALSE),0))</f>
        <v>sound\\S_bugorkami_li.wav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2063</v>
      </c>
      <c r="AD85" t="str">
        <f t="shared" ca="1" si="38"/>
        <v>pics\\Tomat_7.jpg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9"/>
        <v>pics\\Tomat_7.jpg</v>
      </c>
      <c r="AI85" t="s">
        <v>95</v>
      </c>
      <c r="AO85">
        <f t="shared" ca="1" si="35"/>
        <v>4.9823864276151819E-2</v>
      </c>
      <c r="AP85" t="str">
        <f t="shared" ca="1" si="36"/>
        <v>pics\\Tomat_7.jpg</v>
      </c>
      <c r="AR85" t="str">
        <f t="shared" si="40"/>
        <v/>
      </c>
      <c r="AS85" t="str">
        <f t="shared" ca="1" si="37"/>
        <v>pics\\Tomat_7.jpg</v>
      </c>
      <c r="AT85">
        <f t="shared" ca="1" si="31"/>
        <v>0.77887341739687233</v>
      </c>
      <c r="AU85" t="s">
        <v>697</v>
      </c>
      <c r="AV85" t="str">
        <f t="shared" ca="1" si="32"/>
        <v>sound\\Noviy_plod.wav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_С_бугорками_ли_</v>
      </c>
      <c r="BB85" t="str">
        <f t="shared" si="33"/>
        <v>_С_бугорками_ли_XXXXX?</v>
      </c>
      <c r="BD85" cm="1">
        <f t="array" aca="1" ref="BD85" ca="1">INDEX($L$82:$L$89,(RANK(AT5,$AT$2:$AT$9)))</f>
        <v>2113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VLOOKUP(B86,audio_list_stym!$A$3:$BP$18,41,FALSE)</f>
        <v>16</v>
      </c>
      <c r="F86" t="str">
        <f>VLOOKUP(E86,metki!$A$2:$B$9,2,FALSE)</f>
        <v>импл_новые_без_названия</v>
      </c>
      <c r="G86" t="str">
        <f t="shared" si="27"/>
        <v>импл_</v>
      </c>
      <c r="H86" t="str">
        <f>VLOOKUP(B86,audio_list_stym!$A$3:$AJ$18,9,FALSE)</f>
        <v>Noni</v>
      </c>
      <c r="I86" t="s">
        <v>692</v>
      </c>
      <c r="J86" t="str">
        <f t="shared" si="28"/>
        <v>Noni_5</v>
      </c>
      <c r="L86">
        <f>VLOOKUP(J86,total_visual_stym!$A$2:$D$129,2,FALSE)</f>
        <v>2117</v>
      </c>
      <c r="M86" t="str">
        <f>VLOOKUP(J86,total_visual_stym!$A$2:$D$129,3,FALSE)</f>
        <v>pics\\Noni_5.jpg</v>
      </c>
      <c r="N86">
        <f>VLOOKUP(J86,total_visual_stym!$A$1:$D$129,4,FALSE)</f>
        <v>212</v>
      </c>
      <c r="P86">
        <f>IF(G86="экспл",0,IF(G86="импл_",VLOOKUP(J86,quest_импл!$A$1:$J$129,7,FALSE),0))</f>
        <v>261</v>
      </c>
      <c r="Q86" t="str">
        <f>IF(G86="экспл",0,IF(G86="импл_",VLOOKUP(J86,quest_импл!$A$1:$J$129,8,FALSE),0))</f>
        <v>sound\\Ovalniy_li.wav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2007</v>
      </c>
      <c r="AD86" t="str">
        <f t="shared" ca="1" si="38"/>
        <v>pics\\Banan_7.jpg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9"/>
        <v>pics\\Banan_7.jpg</v>
      </c>
      <c r="AI86" t="s">
        <v>96</v>
      </c>
      <c r="AO86">
        <f t="shared" ca="1" si="35"/>
        <v>0.92895215461869762</v>
      </c>
      <c r="AP86" t="str">
        <f t="shared" ca="1" si="36"/>
        <v>pics\\Banan_7.jpg</v>
      </c>
      <c r="AR86" t="str">
        <f t="shared" si="40"/>
        <v/>
      </c>
      <c r="AS86" t="str">
        <f t="shared" ca="1" si="37"/>
        <v>pics\\Banan_7.jpg</v>
      </c>
      <c r="AT86">
        <f t="shared" ca="1" si="31"/>
        <v>0.95326357459153244</v>
      </c>
      <c r="AU86" t="s">
        <v>697</v>
      </c>
      <c r="AV86" t="str">
        <f t="shared" ca="1" si="32"/>
        <v>sound\\Noviy_plod.wav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_Овальный_ли_</v>
      </c>
      <c r="BB86" t="str">
        <f t="shared" si="33"/>
        <v>_Овальный_ли_XXXXX?</v>
      </c>
      <c r="BD86" cm="1">
        <f t="array" aca="1" ref="BD86" ca="1">INDEX($L$82:$L$89,(RANK(AT6,$AT$2:$AT$9)))</f>
        <v>2116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VLOOKUP(B87,audio_list_stym!$A$3:$BP$18,41,FALSE)</f>
        <v>16</v>
      </c>
      <c r="F87" t="str">
        <f>VLOOKUP(E87,metki!$A$2:$B$9,2,FALSE)</f>
        <v>импл_новые_без_названия</v>
      </c>
      <c r="G87" t="str">
        <f t="shared" si="27"/>
        <v>импл_</v>
      </c>
      <c r="H87" t="str">
        <f>VLOOKUP(B87,audio_list_stym!$A$3:$AJ$18,9,FALSE)</f>
        <v>Noni</v>
      </c>
      <c r="I87" t="s">
        <v>693</v>
      </c>
      <c r="J87" t="str">
        <f t="shared" si="28"/>
        <v>Noni_6</v>
      </c>
      <c r="L87">
        <f>VLOOKUP(J87,total_visual_stym!$A$2:$D$129,2,FALSE)</f>
        <v>2118</v>
      </c>
      <c r="M87" t="str">
        <f>VLOOKUP(J87,total_visual_stym!$A$2:$D$129,3,FALSE)</f>
        <v>pics\\Noni_6.jpg</v>
      </c>
      <c r="N87">
        <f>VLOOKUP(J87,total_visual_stym!$A$1:$D$129,4,FALSE)</f>
        <v>212</v>
      </c>
      <c r="P87">
        <f>IF(G87="экспл",0,IF(G87="импл_",VLOOKUP(J87,quest_импл!$A$1:$J$129,7,FALSE),0))</f>
        <v>262</v>
      </c>
      <c r="Q87" t="str">
        <f>IF(G87="экспл",0,IF(G87="импл_",VLOOKUP(J87,quest_импл!$A$1:$J$129,8,FALSE),0))</f>
        <v>sound\\Zhidkiy_li.wav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2018</v>
      </c>
      <c r="AD87" t="str">
        <f t="shared" ca="1" si="38"/>
        <v>pics\\Goroh_2.jpg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9"/>
        <v>pics\\Goroh_2.jpg</v>
      </c>
      <c r="AI87" t="s">
        <v>97</v>
      </c>
      <c r="AO87">
        <f t="shared" ca="1" si="35"/>
        <v>0.84755148793303547</v>
      </c>
      <c r="AP87" t="str">
        <f t="shared" ca="1" si="36"/>
        <v>pics\\Goroh_2.jpg</v>
      </c>
      <c r="AR87" t="str">
        <f t="shared" si="40"/>
        <v/>
      </c>
      <c r="AS87" t="str">
        <f t="shared" ca="1" si="37"/>
        <v>pics\\Goroh_2.jpg</v>
      </c>
      <c r="AT87">
        <f t="shared" ca="1" si="31"/>
        <v>0.2765023745096904</v>
      </c>
      <c r="AU87" t="s">
        <v>697</v>
      </c>
      <c r="AV87" t="str">
        <f t="shared" ca="1" si="32"/>
        <v>sound\\Redkiy_plod.wav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_Жидкий_ли_</v>
      </c>
      <c r="BB87" t="str">
        <f t="shared" si="33"/>
        <v>_Жидкий_ли_XXXXX?</v>
      </c>
      <c r="BD87" cm="1">
        <f t="array" aca="1" ref="BD87" ca="1">INDEX($L$82:$L$89,(RANK(AT7,$AT$2:$AT$9)))</f>
        <v>2118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VLOOKUP(B88,audio_list_stym!$A$3:$BP$18,41,FALSE)</f>
        <v>16</v>
      </c>
      <c r="F88" t="str">
        <f>VLOOKUP(E88,metki!$A$2:$B$9,2,FALSE)</f>
        <v>импл_новые_без_названия</v>
      </c>
      <c r="G88" t="str">
        <f t="shared" si="27"/>
        <v>импл_</v>
      </c>
      <c r="H88" t="str">
        <f>VLOOKUP(B88,audio_list_stym!$A$3:$AJ$18,9,FALSE)</f>
        <v>Noni</v>
      </c>
      <c r="I88" t="s">
        <v>694</v>
      </c>
      <c r="J88" t="str">
        <f t="shared" si="28"/>
        <v>Noni_7</v>
      </c>
      <c r="L88">
        <f>VLOOKUP(J88,total_visual_stym!$A$2:$D$129,2,FALSE)</f>
        <v>2119</v>
      </c>
      <c r="M88" t="str">
        <f>VLOOKUP(J88,total_visual_stym!$A$2:$D$129,3,FALSE)</f>
        <v>pics\\Noni_7.jpg</v>
      </c>
      <c r="N88">
        <f>VLOOKUP(J88,total_visual_stym!$A$1:$D$129,4,FALSE)</f>
        <v>212</v>
      </c>
      <c r="P88">
        <f>IF(G88="экспл",0,IF(G88="импл_",VLOOKUP(J88,quest_импл!$A$1:$J$129,7,FALSE),0))</f>
        <v>263</v>
      </c>
      <c r="Q88" t="str">
        <f>IF(G88="экспл",0,IF(G88="импл_",VLOOKUP(J88,quest_импл!$A$1:$J$129,8,FALSE),0))</f>
        <v>sound\\Lohmatiy_li.wav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2035</v>
      </c>
      <c r="AD88" t="str">
        <f t="shared" ca="1" si="38"/>
        <v>pics\\Limon_3.jpg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9"/>
        <v>pics\\Limon_3.jpg</v>
      </c>
      <c r="AI88" t="s">
        <v>98</v>
      </c>
      <c r="AO88">
        <f t="shared" ca="1" si="35"/>
        <v>0.4937310492621706</v>
      </c>
      <c r="AP88" t="str">
        <f t="shared" ca="1" si="36"/>
        <v>pics\\Limon_3.jpg</v>
      </c>
      <c r="AR88" t="str">
        <f t="shared" si="40"/>
        <v/>
      </c>
      <c r="AS88" t="str">
        <f t="shared" ca="1" si="37"/>
        <v>pics\\Limon_3.jpg</v>
      </c>
      <c r="AT88">
        <f t="shared" ca="1" si="31"/>
        <v>0.11220867138712587</v>
      </c>
      <c r="AU88" t="s">
        <v>697</v>
      </c>
      <c r="AV88" t="str">
        <f t="shared" ca="1" si="32"/>
        <v>sound\\Redkiy_plod.wav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_Лохматый_ли_</v>
      </c>
      <c r="BB88" t="str">
        <f t="shared" si="33"/>
        <v>_Лохматый_ли_XXXXX?</v>
      </c>
      <c r="BD88" cm="1">
        <f t="array" aca="1" ref="BD88" ca="1">INDEX($L$82:$L$89,(RANK(AT8,$AT$2:$AT$9)))</f>
        <v>2115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VLOOKUP(B89,audio_list_stym!$A$3:$BP$18,41,FALSE)</f>
        <v>16</v>
      </c>
      <c r="F89" t="str">
        <f>VLOOKUP(E89,metki!$A$2:$B$9,2,FALSE)</f>
        <v>импл_новые_без_названия</v>
      </c>
      <c r="G89" t="str">
        <f t="shared" si="27"/>
        <v>импл_</v>
      </c>
      <c r="H89" t="str">
        <f>VLOOKUP(B89,audio_list_stym!$A$3:$AJ$18,9,FALSE)</f>
        <v>Noni</v>
      </c>
      <c r="I89" t="s">
        <v>695</v>
      </c>
      <c r="J89" t="str">
        <f t="shared" si="28"/>
        <v>Noni_8</v>
      </c>
      <c r="L89">
        <f>VLOOKUP(J89,total_visual_stym!$A$2:$D$129,2,FALSE)</f>
        <v>2120</v>
      </c>
      <c r="M89" t="str">
        <f>VLOOKUP(J89,total_visual_stym!$A$2:$D$129,3,FALSE)</f>
        <v>pics\\Noni_8.jpg</v>
      </c>
      <c r="N89">
        <f>VLOOKUP(J89,total_visual_stym!$A$1:$D$129,4,FALSE)</f>
        <v>212</v>
      </c>
      <c r="P89">
        <f>IF(G89="экспл",0,IF(G89="импл_",VLOOKUP(J89,quest_импл!$A$1:$J$129,7,FALSE),0))</f>
        <v>264</v>
      </c>
      <c r="Q89" t="str">
        <f>IF(G89="экспл",0,IF(G89="импл_",VLOOKUP(J89,quest_импл!$A$1:$J$129,8,FALSE),0))</f>
        <v>sound\\Zolotistiy_li.wav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2025</v>
      </c>
      <c r="AD89" t="str">
        <f t="shared" ca="1" si="38"/>
        <v>pics\\Kokos_1.jpg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9"/>
        <v>pics\\Kokos_1.jpg</v>
      </c>
      <c r="AI89" t="s">
        <v>99</v>
      </c>
      <c r="AO89">
        <f t="shared" ca="1" si="35"/>
        <v>0.67777616150228426</v>
      </c>
      <c r="AP89" t="str">
        <f t="shared" ca="1" si="36"/>
        <v>pics\\Kokos_1.jpg</v>
      </c>
      <c r="AR89" t="str">
        <f t="shared" si="40"/>
        <v/>
      </c>
      <c r="AS89" t="str">
        <f t="shared" ca="1" si="37"/>
        <v>pics\\Kokos_1.jpg</v>
      </c>
      <c r="AT89">
        <f t="shared" ca="1" si="31"/>
        <v>0.20774305164179496</v>
      </c>
      <c r="AU89" t="s">
        <v>697</v>
      </c>
      <c r="AV89" t="str">
        <f t="shared" ca="1" si="32"/>
        <v>sound\\Redkiy_plod.wav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_Золотистый_ли_</v>
      </c>
      <c r="BB89" t="str">
        <f t="shared" si="33"/>
        <v>_Золотистый_ли_XXXXX?</v>
      </c>
      <c r="BD89" cm="1">
        <f t="array" aca="1" ref="BD89" ca="1">INDEX($L$82:$L$89,(RANK(AT9,$AT$2:$AT$9)))</f>
        <v>2114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VLOOKUP(B90,audio_list_stym!$A$3:$BP$18,41,FALSE)</f>
        <v>17</v>
      </c>
      <c r="F90" t="str">
        <f>VLOOKUP(E90,metki!$A$2:$B$9,2,FALSE)</f>
        <v>экспл_новые_без_названия</v>
      </c>
      <c r="G90" t="str">
        <f t="shared" si="27"/>
        <v>экспл</v>
      </c>
      <c r="H90" t="str">
        <f>VLOOKUP(B90,audio_list_stym!$A$3:$AJ$18,9,FALSE)</f>
        <v>Sapota</v>
      </c>
      <c r="I90" t="s">
        <v>688</v>
      </c>
      <c r="J90" t="str">
        <f t="shared" si="28"/>
        <v>Sapota_1</v>
      </c>
      <c r="L90">
        <f>VLOOKUP(J90,total_visual_stym!$A$2:$D$129,2,FALSE)</f>
        <v>2129</v>
      </c>
      <c r="M90" t="str">
        <f>VLOOKUP(J90,total_visual_stym!$A$2:$D$129,3,FALSE)</f>
        <v>pics\\Sapota_1.jpg</v>
      </c>
      <c r="N90">
        <f>VLOOKUP(J90,total_visual_stym!$A$1:$D$129,4,FALSE)</f>
        <v>213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137</v>
      </c>
      <c r="Z90" t="str">
        <f>IF(G90="экспл",VLOOKUP(J90,quest_экспл!$A$1:$N$129,12,FALSE),IF(G90="импл_",0,0))</f>
        <v>sound\\On_sharoobraxniy.wav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2225</v>
      </c>
      <c r="AD90" t="str">
        <f t="shared" ca="1" si="38"/>
        <v>pics\\dis9.jpg</v>
      </c>
      <c r="AE90" s="22" t="str">
        <f t="array" aca="1" ref="AE90" ca="1">IF(G90="экспл",INDEX(total_visual_stym!$C$146:$C$209,(RANK(total_visual_stym!E170,total_visual_stym!$E$146:$E$209))),0)</f>
        <v>pics\\dis9.jpg</v>
      </c>
      <c r="AF90" s="22" t="str">
        <f t="shared" si="39"/>
        <v/>
      </c>
      <c r="AI90" t="s">
        <v>100</v>
      </c>
      <c r="AO90">
        <f t="shared" ca="1" si="35"/>
        <v>0.25105648371539713</v>
      </c>
      <c r="AP90" t="str">
        <f t="shared" ca="1" si="36"/>
        <v>pics\\Redis_6.jpg</v>
      </c>
      <c r="AR90" t="str">
        <f t="shared" si="40"/>
        <v/>
      </c>
      <c r="AS90" t="str">
        <f t="shared" si="37"/>
        <v/>
      </c>
      <c r="AT90">
        <f t="shared" ca="1" si="31"/>
        <v>0.6699706706305294</v>
      </c>
      <c r="AU90" t="s">
        <v>697</v>
      </c>
      <c r="AV90" t="str">
        <f t="shared" ca="1" si="32"/>
        <v>sound\\Noviy_plod.wav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_Он_шарообразный?</v>
      </c>
      <c r="BA90" t="e">
        <f>VLOOKUP(Q90,audio_list_stym!$B$2:$BQ$299,68,FALSE)</f>
        <v>#N/A</v>
      </c>
      <c r="BB90" t="str">
        <f t="shared" si="33"/>
        <v>На_экране_XXXXX._Он_шарообразный?</v>
      </c>
      <c r="BC90">
        <f>A90</f>
        <v>1212</v>
      </c>
      <c r="BD90" cm="1">
        <f t="array" aca="1" ref="BD90" ca="1">INDEX($L$90:$L$97,(RANK(AT2,$AT$2:$AT$9)))</f>
        <v>2136</v>
      </c>
      <c r="BE90" cm="1">
        <f t="array" aca="1" ref="BE90" ca="1">INDEX(BD66:BD81,(RANK(AT5,$AT$2:$AT$17)))</f>
        <v>2088</v>
      </c>
      <c r="BF90" cm="1">
        <f t="array" aca="1" ref="BF90" ca="1">INDEX(BD98:BD113,(RANK(AT5,$AT$2:$AT$17)))</f>
        <v>2143</v>
      </c>
      <c r="BG90" cm="1">
        <f t="array" aca="1" ref="BG90" ca="1">INDEX(BD114:BD129,(RANK(AT5,$AT$2:$AT$9)))</f>
        <v>2072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VLOOKUP(B91,audio_list_stym!$A$3:$BP$18,41,FALSE)</f>
        <v>17</v>
      </c>
      <c r="F91" t="str">
        <f>VLOOKUP(E91,metki!$A$2:$B$9,2,FALSE)</f>
        <v>экспл_новые_без_названия</v>
      </c>
      <c r="G91" t="str">
        <f t="shared" si="27"/>
        <v>экспл</v>
      </c>
      <c r="H91" t="str">
        <f>VLOOKUP(B91,audio_list_stym!$A$3:$AJ$18,9,FALSE)</f>
        <v>Sapota</v>
      </c>
      <c r="I91" t="s">
        <v>689</v>
      </c>
      <c r="J91" t="str">
        <f t="shared" si="28"/>
        <v>Sapota_2</v>
      </c>
      <c r="L91">
        <f>VLOOKUP(J91,total_visual_stym!$A$2:$D$129,2,FALSE)</f>
        <v>2130</v>
      </c>
      <c r="M91" t="str">
        <f>VLOOKUP(J91,total_visual_stym!$A$2:$D$129,3,FALSE)</f>
        <v>pics\\Sapota_2.jpg</v>
      </c>
      <c r="N91">
        <f>VLOOKUP(J91,total_visual_stym!$A$1:$D$129,4,FALSE)</f>
        <v>213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138</v>
      </c>
      <c r="Z91" t="str">
        <f>IF(G91="экспл",VLOOKUP(J91,quest_экспл!$A$1:$N$129,12,FALSE),IF(G91="импл_",0,0))</f>
        <v>sound\\On_nadrezan.wav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2175</v>
      </c>
      <c r="AD91" t="str">
        <f t="shared" ca="1" si="38"/>
        <v>pics\\dis5.jpg</v>
      </c>
      <c r="AE91" s="22" t="str">
        <f t="array" aca="1" ref="AE91" ca="1">IF(G91="экспл",INDEX(total_visual_stym!$C$146:$C$209,(RANK(total_visual_stym!E171,total_visual_stym!$E$146:$E$209))),0)</f>
        <v>pics\\dis5.jpg</v>
      </c>
      <c r="AF91" s="22" t="str">
        <f t="shared" si="39"/>
        <v/>
      </c>
      <c r="AI91" t="s">
        <v>101</v>
      </c>
      <c r="AO91">
        <f t="shared" ca="1" si="35"/>
        <v>0.96152802680581972</v>
      </c>
      <c r="AP91" t="str">
        <f t="shared" ca="1" si="36"/>
        <v>pics\\Banan_2.jpg</v>
      </c>
      <c r="AR91" t="str">
        <f t="shared" si="40"/>
        <v/>
      </c>
      <c r="AS91" t="str">
        <f t="shared" si="37"/>
        <v/>
      </c>
      <c r="AT91">
        <f t="shared" ca="1" si="31"/>
        <v>0.70781573687788124</v>
      </c>
      <c r="AU91" t="s">
        <v>697</v>
      </c>
      <c r="AV91" t="str">
        <f t="shared" ca="1" si="32"/>
        <v>sound\\Noviy_plod.wav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_Он_надрезан?</v>
      </c>
      <c r="BA91" t="e">
        <f>VLOOKUP(Q91,audio_list_stym!$B$2:$BQ$299,68,FALSE)</f>
        <v>#N/A</v>
      </c>
      <c r="BB91" t="str">
        <f t="shared" si="33"/>
        <v>Посмотрите,_вот_XXXXX._Он_надрезан?</v>
      </c>
      <c r="BD91" cm="1">
        <f t="array" aca="1" ref="BD91" ca="1">INDEX($L$90:$L$97,(RANK(AT3,$AT$2:$AT$9)))</f>
        <v>2135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VLOOKUP(B92,audio_list_stym!$A$3:$BP$18,41,FALSE)</f>
        <v>17</v>
      </c>
      <c r="F92" t="str">
        <f>VLOOKUP(E92,metki!$A$2:$B$9,2,FALSE)</f>
        <v>экспл_новые_без_названия</v>
      </c>
      <c r="G92" t="str">
        <f t="shared" si="27"/>
        <v>экспл</v>
      </c>
      <c r="H92" t="str">
        <f>VLOOKUP(B92,audio_list_stym!$A$3:$AJ$18,9,FALSE)</f>
        <v>Sapota</v>
      </c>
      <c r="I92" t="s">
        <v>690</v>
      </c>
      <c r="J92" t="str">
        <f t="shared" si="28"/>
        <v>Sapota_3</v>
      </c>
      <c r="L92">
        <f>VLOOKUP(J92,total_visual_stym!$A$2:$D$129,2,FALSE)</f>
        <v>2131</v>
      </c>
      <c r="M92" t="str">
        <f>VLOOKUP(J92,total_visual_stym!$A$2:$D$129,3,FALSE)</f>
        <v>pics\\Sapota_3.jpg</v>
      </c>
      <c r="N92">
        <f>VLOOKUP(J92,total_visual_stym!$A$1:$D$129,4,FALSE)</f>
        <v>213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139</v>
      </c>
      <c r="Z92" t="str">
        <f>IF(G92="экспл",VLOOKUP(J92,quest_экспл!$A$1:$N$129,12,FALSE),IF(G92="импл_",0,0))</f>
        <v>sound\\On_perekruchen.wav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2191</v>
      </c>
      <c r="AD92" t="str">
        <f t="shared" ca="1" si="38"/>
        <v>pics\\dis26.jpg</v>
      </c>
      <c r="AE92" s="22" t="str">
        <f t="array" aca="1" ref="AE92" ca="1">IF(G92="экспл",INDEX(total_visual_stym!$C$146:$C$209,(RANK(total_visual_stym!E172,total_visual_stym!$E$146:$E$209))),0)</f>
        <v>pics\\dis26.jpg</v>
      </c>
      <c r="AF92" s="22" t="str">
        <f t="shared" si="39"/>
        <v/>
      </c>
      <c r="AI92" t="s">
        <v>102</v>
      </c>
      <c r="AO92">
        <f t="shared" ca="1" si="35"/>
        <v>8.9384489670761402E-2</v>
      </c>
      <c r="AP92" t="str">
        <f t="shared" ca="1" si="36"/>
        <v>pics\\Tomat_5.jpg</v>
      </c>
      <c r="AR92" t="str">
        <f t="shared" si="40"/>
        <v/>
      </c>
      <c r="AS92" t="str">
        <f t="shared" si="37"/>
        <v/>
      </c>
      <c r="AT92">
        <f t="shared" ca="1" si="31"/>
        <v>0.25018195602091386</v>
      </c>
      <c r="AU92" t="s">
        <v>697</v>
      </c>
      <c r="AV92" t="str">
        <f t="shared" ca="1" si="32"/>
        <v>sound\\Redkiy_plod.wav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_Он_перекручен?</v>
      </c>
      <c r="BA92" t="e">
        <f>VLOOKUP(Q92,audio_list_stym!$B$2:$BQ$299,68,FALSE)</f>
        <v>#N/A</v>
      </c>
      <c r="BB92" t="str">
        <f t="shared" si="33"/>
        <v>Вот_XXXXX._Он_перекручен?</v>
      </c>
      <c r="BD92" cm="1">
        <f t="array" aca="1" ref="BD92" ca="1">INDEX($L$90:$L$97,(RANK(AT4,$AT$2:$AT$9)))</f>
        <v>2133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VLOOKUP(B93,audio_list_stym!$A$3:$BP$18,41,FALSE)</f>
        <v>17</v>
      </c>
      <c r="F93" t="str">
        <f>VLOOKUP(E93,metki!$A$2:$B$9,2,FALSE)</f>
        <v>экспл_новые_без_названия</v>
      </c>
      <c r="G93" t="str">
        <f t="shared" si="27"/>
        <v>экспл</v>
      </c>
      <c r="H93" t="str">
        <f>VLOOKUP(B93,audio_list_stym!$A$3:$AJ$18,9,FALSE)</f>
        <v>Sapota</v>
      </c>
      <c r="I93" t="s">
        <v>691</v>
      </c>
      <c r="J93" t="str">
        <f t="shared" si="28"/>
        <v>Sapota_4</v>
      </c>
      <c r="L93">
        <f>VLOOKUP(J93,total_visual_stym!$A$2:$D$129,2,FALSE)</f>
        <v>2132</v>
      </c>
      <c r="M93" t="str">
        <f>VLOOKUP(J93,total_visual_stym!$A$2:$D$129,3,FALSE)</f>
        <v>pics\\Sapota_4.jpg</v>
      </c>
      <c r="N93">
        <f>VLOOKUP(J93,total_visual_stym!$A$1:$D$129,4,FALSE)</f>
        <v>213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140</v>
      </c>
      <c r="Z93" t="str">
        <f>IF(G93="экспл",VLOOKUP(J93,quest_экспл!$A$1:$N$129,12,FALSE),IF(G93="импл_",0,0))</f>
        <v>sound\\Sorvan_li_on.wav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2188</v>
      </c>
      <c r="AD93" t="str">
        <f t="shared" ca="1" si="38"/>
        <v>pics\\dis3.jpg</v>
      </c>
      <c r="AE93" s="22" t="str">
        <f t="array" aca="1" ref="AE93" ca="1">IF(G93="экспл",INDEX(total_visual_stym!$C$146:$C$209,(RANK(total_visual_stym!E173,total_visual_stym!$E$146:$E$209))),0)</f>
        <v>pics\\dis3.jpg</v>
      </c>
      <c r="AF93" s="22" t="str">
        <f t="shared" si="39"/>
        <v/>
      </c>
      <c r="AI93" t="s">
        <v>103</v>
      </c>
      <c r="AO93">
        <f t="shared" ca="1" si="35"/>
        <v>0.67175462489257831</v>
      </c>
      <c r="AP93" t="str">
        <f t="shared" ca="1" si="36"/>
        <v>pics\\Kokos_3.jpg</v>
      </c>
      <c r="AR93" t="str">
        <f t="shared" si="40"/>
        <v/>
      </c>
      <c r="AS93" t="str">
        <f t="shared" si="37"/>
        <v/>
      </c>
      <c r="AT93">
        <f t="shared" ca="1" si="31"/>
        <v>0.68979249570002577</v>
      </c>
      <c r="AU93" t="s">
        <v>697</v>
      </c>
      <c r="AV93" t="str">
        <f t="shared" ca="1" si="32"/>
        <v>sound\\Noviy_plod.wav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_Сорван_ли_он?</v>
      </c>
      <c r="BA93" t="e">
        <f>VLOOKUP(Q93,audio_list_stym!$B$2:$BQ$299,68,FALSE)</f>
        <v>#N/A</v>
      </c>
      <c r="BB93" t="str">
        <f t="shared" si="33"/>
        <v>Это_XXXXX._Сорван_ли_он?</v>
      </c>
      <c r="BD93" cm="1">
        <f t="array" aca="1" ref="BD93" ca="1">INDEX($L$90:$L$97,(RANK(AT5,$AT$2:$AT$9)))</f>
        <v>2129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VLOOKUP(B94,audio_list_stym!$A$3:$BP$18,41,FALSE)</f>
        <v>17</v>
      </c>
      <c r="F94" t="str">
        <f>VLOOKUP(E94,metki!$A$2:$B$9,2,FALSE)</f>
        <v>экспл_новые_без_названия</v>
      </c>
      <c r="G94" t="str">
        <f t="shared" si="27"/>
        <v>экспл</v>
      </c>
      <c r="H94" t="str">
        <f>VLOOKUP(B94,audio_list_stym!$A$3:$AJ$18,9,FALSE)</f>
        <v>Sapota</v>
      </c>
      <c r="I94" t="s">
        <v>692</v>
      </c>
      <c r="J94" t="str">
        <f t="shared" si="28"/>
        <v>Sapota_5</v>
      </c>
      <c r="L94">
        <f>VLOOKUP(J94,total_visual_stym!$A$2:$D$129,2,FALSE)</f>
        <v>2133</v>
      </c>
      <c r="M94" t="str">
        <f>VLOOKUP(J94,total_visual_stym!$A$2:$D$129,3,FALSE)</f>
        <v>pics\\Sapota_5.jpg</v>
      </c>
      <c r="N94">
        <f>VLOOKUP(J94,total_visual_stym!$A$1:$D$129,4,FALSE)</f>
        <v>213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141</v>
      </c>
      <c r="Z94" t="str">
        <f>IF(G94="экспл",VLOOKUP(J94,quest_экспл!$A$1:$N$129,12,FALSE),IF(G94="импл_",0,0))</f>
        <v>sound\\Spressovan_li_on.wav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2194</v>
      </c>
      <c r="AD94" t="str">
        <f t="shared" ca="1" si="38"/>
        <v>pics\\dis55.jpg</v>
      </c>
      <c r="AE94" s="22" t="str">
        <f t="array" aca="1" ref="AE94" ca="1">IF(G94="экспл",INDEX(total_visual_stym!$C$146:$C$209,(RANK(total_visual_stym!E174,total_visual_stym!$E$146:$E$209))),0)</f>
        <v>pics\\dis55.jpg</v>
      </c>
      <c r="AF94" s="22" t="str">
        <f t="shared" si="39"/>
        <v/>
      </c>
      <c r="AI94" t="s">
        <v>104</v>
      </c>
      <c r="AO94">
        <f t="shared" ca="1" si="35"/>
        <v>0.372810022657863</v>
      </c>
      <c r="AP94" t="str">
        <f t="shared" ca="1" si="36"/>
        <v>pics\\Peper_3.jpg</v>
      </c>
      <c r="AR94" t="str">
        <f t="shared" si="40"/>
        <v/>
      </c>
      <c r="AS94" t="str">
        <f t="shared" si="37"/>
        <v/>
      </c>
      <c r="AT94">
        <f t="shared" ca="1" si="31"/>
        <v>0.41827970567651207</v>
      </c>
      <c r="AU94" t="s">
        <v>697</v>
      </c>
      <c r="AV94" t="str">
        <f t="shared" ca="1" si="32"/>
        <v>sound\\Redkiy_plod.wav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_Спрессован_ли_он?</v>
      </c>
      <c r="BA94" t="e">
        <f>VLOOKUP(Q94,audio_list_stym!$B$2:$BQ$299,68,FALSE)</f>
        <v>#N/A</v>
      </c>
      <c r="BB94" t="str">
        <f t="shared" si="33"/>
        <v>На_картинке_XXXXX._Спрессован_ли_он?</v>
      </c>
      <c r="BD94" cm="1">
        <f t="array" aca="1" ref="BD94" ca="1">INDEX($L$90:$L$97,(RANK(AT6,$AT$2:$AT$9)))</f>
        <v>2132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VLOOKUP(B95,audio_list_stym!$A$3:$BP$18,41,FALSE)</f>
        <v>17</v>
      </c>
      <c r="F95" t="str">
        <f>VLOOKUP(E95,metki!$A$2:$B$9,2,FALSE)</f>
        <v>экспл_новые_без_названия</v>
      </c>
      <c r="G95" t="str">
        <f t="shared" si="27"/>
        <v>экспл</v>
      </c>
      <c r="H95" t="str">
        <f>VLOOKUP(B95,audio_list_stym!$A$3:$AJ$18,9,FALSE)</f>
        <v>Sapota</v>
      </c>
      <c r="I95" t="s">
        <v>693</v>
      </c>
      <c r="J95" t="str">
        <f t="shared" si="28"/>
        <v>Sapota_6</v>
      </c>
      <c r="L95">
        <f>VLOOKUP(J95,total_visual_stym!$A$2:$D$129,2,FALSE)</f>
        <v>2134</v>
      </c>
      <c r="M95" t="str">
        <f>VLOOKUP(J95,total_visual_stym!$A$2:$D$129,3,FALSE)</f>
        <v>pics\\Sapota_6.jpg</v>
      </c>
      <c r="N95">
        <f>VLOOKUP(J95,total_visual_stym!$A$1:$D$129,4,FALSE)</f>
        <v>213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142</v>
      </c>
      <c r="Z95" t="str">
        <f>IF(G95="экспл",VLOOKUP(J95,quest_экспл!$A$1:$N$129,12,FALSE),IF(G95="импл_",0,0))</f>
        <v>sound\\Zheltiy_li_on.wav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2219</v>
      </c>
      <c r="AD95" t="str">
        <f t="shared" ca="1" si="38"/>
        <v>pics\\dis17.jpg</v>
      </c>
      <c r="AE95" s="22" t="str">
        <f t="array" aca="1" ref="AE95" ca="1">IF(G95="экспл",INDEX(total_visual_stym!$C$146:$C$209,(RANK(total_visual_stym!E175,total_visual_stym!$E$146:$E$209))),0)</f>
        <v>pics\\dis17.jpg</v>
      </c>
      <c r="AF95" s="22" t="str">
        <f t="shared" si="39"/>
        <v/>
      </c>
      <c r="AI95" t="s">
        <v>105</v>
      </c>
      <c r="AO95">
        <f t="shared" ca="1" si="35"/>
        <v>0.35230618571852279</v>
      </c>
      <c r="AP95" t="str">
        <f t="shared" ca="1" si="36"/>
        <v>pics\\Peper_6.jpg</v>
      </c>
      <c r="AR95" t="str">
        <f t="shared" si="40"/>
        <v/>
      </c>
      <c r="AS95" t="str">
        <f t="shared" si="37"/>
        <v/>
      </c>
      <c r="AT95">
        <f t="shared" ca="1" si="31"/>
        <v>0.22866103677158078</v>
      </c>
      <c r="AU95" t="s">
        <v>697</v>
      </c>
      <c r="AV95" t="str">
        <f t="shared" ca="1" si="32"/>
        <v>sound\\Redkiy_plod.wav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_Желтый_ли_он?</v>
      </c>
      <c r="BA95" t="e">
        <f>VLOOKUP(Q95,audio_list_stym!$B$2:$BQ$299,68,FALSE)</f>
        <v>#N/A</v>
      </c>
      <c r="BB95" t="str">
        <f t="shared" si="33"/>
        <v>На_мониторе_XXXXX._Желтый_ли_он?</v>
      </c>
      <c r="BD95" cm="1">
        <f t="array" aca="1" ref="BD95" ca="1">INDEX($L$90:$L$97,(RANK(AT7,$AT$2:$AT$9)))</f>
        <v>2134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VLOOKUP(B96,audio_list_stym!$A$3:$BP$18,41,FALSE)</f>
        <v>17</v>
      </c>
      <c r="F96" t="str">
        <f>VLOOKUP(E96,metki!$A$2:$B$9,2,FALSE)</f>
        <v>экспл_новые_без_названия</v>
      </c>
      <c r="G96" t="str">
        <f t="shared" si="27"/>
        <v>экспл</v>
      </c>
      <c r="H96" t="str">
        <f>VLOOKUP(B96,audio_list_stym!$A$3:$AJ$18,9,FALSE)</f>
        <v>Sapota</v>
      </c>
      <c r="I96" t="s">
        <v>694</v>
      </c>
      <c r="J96" t="str">
        <f t="shared" si="28"/>
        <v>Sapota_7</v>
      </c>
      <c r="L96">
        <f>VLOOKUP(J96,total_visual_stym!$A$2:$D$129,2,FALSE)</f>
        <v>2135</v>
      </c>
      <c r="M96" t="str">
        <f>VLOOKUP(J96,total_visual_stym!$A$2:$D$129,3,FALSE)</f>
        <v>pics\\Sapota_7.jpg</v>
      </c>
      <c r="N96">
        <f>VLOOKUP(J96,total_visual_stym!$A$1:$D$129,4,FALSE)</f>
        <v>213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143</v>
      </c>
      <c r="Z96" t="str">
        <f>IF(G96="экспл",VLOOKUP(J96,quest_экспл!$A$1:$N$129,12,FALSE),IF(G96="импл_",0,0))</f>
        <v>sound\\Rovniy_li_on.wav</v>
      </c>
      <c r="AA96" t="str">
        <f>IF(G96="экспл",VLOOKUP(J96,quest_экспл!$A$1:$N$129,14,FALSE),IF(G96="импл_",0,0))</f>
        <v>да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2222</v>
      </c>
      <c r="AD96" t="str">
        <f t="shared" ca="1" si="38"/>
        <v>pics\\dis14.jpg</v>
      </c>
      <c r="AE96" s="22" t="str">
        <f t="array" aca="1" ref="AE96" ca="1">IF(G96="экспл",INDEX(total_visual_stym!$C$146:$C$209,(RANK(total_visual_stym!E176,total_visual_stym!$E$146:$E$209))),0)</f>
        <v>pics\\dis14.jpg</v>
      </c>
      <c r="AF96" s="22" t="str">
        <f t="shared" si="39"/>
        <v/>
      </c>
      <c r="AI96" t="s">
        <v>106</v>
      </c>
      <c r="AO96">
        <f t="shared" ca="1" si="35"/>
        <v>0.5784169715757711</v>
      </c>
      <c r="AP96" t="str">
        <f t="shared" ca="1" si="36"/>
        <v>pics\\Kokos_7.jpg</v>
      </c>
      <c r="AR96" t="str">
        <f t="shared" si="40"/>
        <v/>
      </c>
      <c r="AS96" t="str">
        <f t="shared" si="37"/>
        <v/>
      </c>
      <c r="AT96">
        <f t="shared" ca="1" si="31"/>
        <v>0.10240298631830069</v>
      </c>
      <c r="AU96" t="s">
        <v>697</v>
      </c>
      <c r="AV96" t="str">
        <f t="shared" ca="1" si="32"/>
        <v>sound\\Redkiy_plod.wav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_Ровный_ли_он?</v>
      </c>
      <c r="BA96" t="e">
        <f>VLOOKUP(Q96,audio_list_stym!$B$2:$BQ$299,68,FALSE)</f>
        <v>#N/A</v>
      </c>
      <c r="BB96" t="str">
        <f t="shared" si="33"/>
        <v>Перед_Вами_XXXXX._Ровный_ли_он?</v>
      </c>
      <c r="BD96" cm="1">
        <f t="array" aca="1" ref="BD96" ca="1">INDEX($L$90:$L$97,(RANK(AT8,$AT$2:$AT$9)))</f>
        <v>2131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VLOOKUP(B97,audio_list_stym!$A$3:$BP$18,41,FALSE)</f>
        <v>17</v>
      </c>
      <c r="F97" t="str">
        <f>VLOOKUP(E97,metki!$A$2:$B$9,2,FALSE)</f>
        <v>экспл_новые_без_названия</v>
      </c>
      <c r="G97" t="str">
        <f t="shared" si="27"/>
        <v>экспл</v>
      </c>
      <c r="H97" t="str">
        <f>VLOOKUP(B97,audio_list_stym!$A$3:$AJ$18,9,FALSE)</f>
        <v>Sapota</v>
      </c>
      <c r="I97" t="s">
        <v>695</v>
      </c>
      <c r="J97" t="str">
        <f t="shared" si="28"/>
        <v>Sapota_8</v>
      </c>
      <c r="L97">
        <f>VLOOKUP(J97,total_visual_stym!$A$2:$D$129,2,FALSE)</f>
        <v>2136</v>
      </c>
      <c r="M97" t="str">
        <f>VLOOKUP(J97,total_visual_stym!$A$2:$D$129,3,FALSE)</f>
        <v>pics\\Sapota_8.jpg</v>
      </c>
      <c r="N97">
        <f>VLOOKUP(J97,total_visual_stym!$A$1:$D$129,4,FALSE)</f>
        <v>213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144</v>
      </c>
      <c r="Z97" t="str">
        <f>IF(G97="экспл",VLOOKUP(J97,quest_экспл!$A$1:$N$129,12,FALSE),IF(G97="импл_",0,0))</f>
        <v>sound\\On_imeet_shipi.wav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2231</v>
      </c>
      <c r="AD97" t="str">
        <f t="shared" ca="1" si="38"/>
        <v>pics\\dis12.jpg</v>
      </c>
      <c r="AE97" s="22" t="str">
        <f t="array" aca="1" ref="AE97" ca="1">IF(G97="экспл",INDEX(total_visual_stym!$C$146:$C$209,(RANK(total_visual_stym!E177,total_visual_stym!$E$146:$E$209))),0)</f>
        <v>pics\\dis12.jpg</v>
      </c>
      <c r="AF97" s="22" t="str">
        <f t="shared" si="39"/>
        <v/>
      </c>
      <c r="AI97" t="s">
        <v>107</v>
      </c>
      <c r="AO97">
        <f t="shared" ca="1" si="35"/>
        <v>0.34339325883666905</v>
      </c>
      <c r="AP97" t="str">
        <f t="shared" ca="1" si="36"/>
        <v>pics\\Peper_7.jpg</v>
      </c>
      <c r="AR97" t="str">
        <f t="shared" si="40"/>
        <v/>
      </c>
      <c r="AS97" t="str">
        <f t="shared" si="37"/>
        <v/>
      </c>
      <c r="AT97">
        <f t="shared" ca="1" si="31"/>
        <v>0.62236030290362832</v>
      </c>
      <c r="AU97" t="s">
        <v>697</v>
      </c>
      <c r="AV97" t="str">
        <f t="shared" ca="1" si="32"/>
        <v>sound\\Noviy_plod.wav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_Он_имеет_шипы?</v>
      </c>
      <c r="BA97" t="e">
        <f>VLOOKUP(Q97,audio_list_stym!$B$2:$BQ$299,68,FALSE)</f>
        <v>#N/A</v>
      </c>
      <c r="BB97" t="str">
        <f t="shared" si="33"/>
        <v>Вы_видите_XXXXX._Он_имеет_шипы?</v>
      </c>
      <c r="BD97" cm="1">
        <f t="array" aca="1" ref="BD97" ca="1">INDEX($L$90:$L$97,(RANK(AT9,$AT$2:$AT$9)))</f>
        <v>2130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VLOOKUP(B98,audio_list_stym!$A$3:$BP$18,41,FALSE)</f>
        <v>14</v>
      </c>
      <c r="F98" t="str">
        <f>VLOOKUP(E98,metki!$A$2:$B$9,2,FALSE)</f>
        <v>импл_новые_с_названием</v>
      </c>
      <c r="G98" t="str">
        <f t="shared" si="27"/>
        <v>импл_</v>
      </c>
      <c r="H98" t="str">
        <f>VLOOKUP(B98,audio_list_stym!$A$3:$AJ$18,9,FALSE)</f>
        <v>Tamanid</v>
      </c>
      <c r="I98" t="s">
        <v>688</v>
      </c>
      <c r="J98" t="str">
        <f t="shared" si="28"/>
        <v>Tamanid_1</v>
      </c>
      <c r="L98">
        <f>VLOOKUP(J98,total_visual_stym!$A$2:$D$129,2,FALSE)</f>
        <v>2137</v>
      </c>
      <c r="M98" t="str">
        <f>VLOOKUP(J98,total_visual_stym!$A$2:$D$129,3,FALSE)</f>
        <v>pics\\Tamanid_1.jpg</v>
      </c>
      <c r="N98">
        <f>VLOOKUP(J98,total_visual_stym!$A$1:$D$129,4,FALSE)</f>
        <v>214</v>
      </c>
      <c r="P98">
        <f>IF(G98="экспл",0,IF(G98="импл_",VLOOKUP(J98,quest_импл!$A$1:$J$129,7,FALSE),0))</f>
        <v>273</v>
      </c>
      <c r="Q98" t="str">
        <f>IF(G98="экспл",0,IF(G98="импл_",VLOOKUP(J98,quest_импл!$A$1:$J$129,8,FALSE),0))</f>
        <v>sound\\Krasnovatiy_li.wav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2042</v>
      </c>
      <c r="AD98" t="str">
        <f t="shared" ca="1" si="38"/>
        <v>pics\\Peper_2.jpg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9"/>
        <v>pics\\Peper_2.jpg</v>
      </c>
      <c r="AI98" t="s">
        <v>108</v>
      </c>
      <c r="AO98">
        <f t="shared" ca="1" si="35"/>
        <v>0.39944020741147379</v>
      </c>
      <c r="AP98" t="str">
        <f t="shared" ca="1" si="36"/>
        <v>pics\\Peper_2.jpg</v>
      </c>
      <c r="AR98" t="str">
        <f>IF(AH98="sound\\Ogorod",AP26,"")</f>
        <v/>
      </c>
      <c r="AS98" t="str">
        <f t="shared" ca="1" si="37"/>
        <v>pics\\Peper_2.jpg</v>
      </c>
      <c r="AT98">
        <f t="shared" ca="1" si="31"/>
        <v>0.15928570844882417</v>
      </c>
      <c r="AU98" t="s">
        <v>697</v>
      </c>
      <c r="AV98" t="str">
        <f t="shared" ca="1" si="32"/>
        <v>sound\\Redkiy_plod.wav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_Красноватый_ли_</v>
      </c>
      <c r="BB98" t="str">
        <f t="shared" si="33"/>
        <v>_Красноватый_ли_КОДИС?</v>
      </c>
      <c r="BC98">
        <f>A98</f>
        <v>1213</v>
      </c>
      <c r="BD98" cm="1">
        <f t="array" aca="1" ref="BD98" ca="1">INDEX($L$98:$L$105,(RANK(AT2,$AT$2:$AT$9)))</f>
        <v>2144</v>
      </c>
      <c r="BE98" cm="1">
        <f t="array" aca="1" ref="BE98" ca="1">INDEX(BD66:BD81,(RANK(AT6,$AT$2:$AT$9)))</f>
        <v>2084</v>
      </c>
      <c r="BF98" cm="1">
        <f t="array" aca="1" ref="BF98" ca="1">INDEX(BD82:BD97,(RANK(AT6,$AT$2:$AT$9)))</f>
        <v>2113</v>
      </c>
      <c r="BG98" cm="1">
        <f t="array" aca="1" ref="BG98" ca="1">INDEX(BD106:BD129,(RANK(AT6,$AT$2:$AT$17)))</f>
        <v>2146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VLOOKUP(B99,audio_list_stym!$A$3:$BP$18,41,FALSE)</f>
        <v>14</v>
      </c>
      <c r="F99" t="str">
        <f>VLOOKUP(E99,metki!$A$2:$B$9,2,FALSE)</f>
        <v>импл_новые_с_названием</v>
      </c>
      <c r="G99" t="str">
        <f t="shared" si="27"/>
        <v>импл_</v>
      </c>
      <c r="H99" t="str">
        <f>VLOOKUP(B99,audio_list_stym!$A$3:$AJ$18,9,FALSE)</f>
        <v>Tamanid</v>
      </c>
      <c r="I99" t="s">
        <v>689</v>
      </c>
      <c r="J99" t="str">
        <f t="shared" si="28"/>
        <v>Tamanid_2</v>
      </c>
      <c r="L99">
        <f>VLOOKUP(J99,total_visual_stym!$A$2:$D$129,2,FALSE)</f>
        <v>2138</v>
      </c>
      <c r="M99" t="str">
        <f>VLOOKUP(J99,total_visual_stym!$A$2:$D$129,3,FALSE)</f>
        <v>pics\\Tamanid_2.jpg</v>
      </c>
      <c r="N99">
        <f>VLOOKUP(J99,total_visual_stym!$A$1:$D$129,4,FALSE)</f>
        <v>214</v>
      </c>
      <c r="P99">
        <f>IF(G99="экспл",0,IF(G99="импл_",VLOOKUP(J99,quest_импл!$A$1:$J$129,7,FALSE),0))</f>
        <v>274</v>
      </c>
      <c r="Q99" t="str">
        <f>IF(G99="экспл",0,IF(G99="импл_",VLOOKUP(J99,quest_импл!$A$1:$J$129,8,FALSE),0))</f>
        <v>sound\\Izognut_li.wav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2015</v>
      </c>
      <c r="AD99" t="str">
        <f t="shared" ca="1" si="38"/>
        <v>pics\\Finik_7.jpg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9"/>
        <v>pics\\Finik_7.jpg</v>
      </c>
      <c r="AI99" t="s">
        <v>109</v>
      </c>
      <c r="AO99">
        <f t="shared" ca="1" si="35"/>
        <v>0.8689755489681158</v>
      </c>
      <c r="AP99" t="str">
        <f t="shared" ca="1" si="36"/>
        <v>pics\\Finik_7.jpg</v>
      </c>
      <c r="AR99" t="str">
        <f t="shared" ref="AR99:AR120" si="41">IF(AH99="sound\\Ogorod",AP27,"")</f>
        <v/>
      </c>
      <c r="AS99" t="str">
        <f t="shared" ca="1" si="37"/>
        <v>pics\\Finik_7.jpg</v>
      </c>
      <c r="AT99">
        <f t="shared" ca="1" si="31"/>
        <v>0.94643582742603227</v>
      </c>
      <c r="AU99" t="s">
        <v>697</v>
      </c>
      <c r="AV99" t="str">
        <f t="shared" ca="1" si="32"/>
        <v>sound\\Noviy_plod.wav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_Изогнут_ли_</v>
      </c>
      <c r="BB99" t="str">
        <f t="shared" si="33"/>
        <v>_Изогнут_ли_КОДИС?</v>
      </c>
      <c r="BD99" cm="1">
        <f t="array" aca="1" ref="BD99" ca="1">INDEX($L$98:$L$105,(RANK(AT3,$AT$2:$AT$9)))</f>
        <v>2143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VLOOKUP(B100,audio_list_stym!$A$3:$BP$18,41,FALSE)</f>
        <v>14</v>
      </c>
      <c r="F100" t="str">
        <f>VLOOKUP(E100,metki!$A$2:$B$9,2,FALSE)</f>
        <v>импл_новые_с_названием</v>
      </c>
      <c r="G100" t="str">
        <f t="shared" si="27"/>
        <v>импл_</v>
      </c>
      <c r="H100" t="str">
        <f>VLOOKUP(B100,audio_list_stym!$A$3:$AJ$18,9,FALSE)</f>
        <v>Tamanid</v>
      </c>
      <c r="I100" t="s">
        <v>690</v>
      </c>
      <c r="J100" t="str">
        <f t="shared" si="28"/>
        <v>Tamanid_3</v>
      </c>
      <c r="L100">
        <f>VLOOKUP(J100,total_visual_stym!$A$2:$D$129,2,FALSE)</f>
        <v>2139</v>
      </c>
      <c r="M100" t="str">
        <f>VLOOKUP(J100,total_visual_stym!$A$2:$D$129,3,FALSE)</f>
        <v>pics\\Tamanid_3.jpg</v>
      </c>
      <c r="N100">
        <f>VLOOKUP(J100,total_visual_stym!$A$1:$D$129,4,FALSE)</f>
        <v>214</v>
      </c>
      <c r="P100">
        <f>IF(G100="экспл",0,IF(G100="импл_",VLOOKUP(J100,quest_импл!$A$1:$J$129,7,FALSE),0))</f>
        <v>275</v>
      </c>
      <c r="Q100" t="str">
        <f>IF(G100="экспл",0,IF(G100="импл_",VLOOKUP(J100,quest_импл!$A$1:$J$129,8,FALSE),0))</f>
        <v>sound\\Barhatistiy_li.wav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2016</v>
      </c>
      <c r="AD100" t="str">
        <f t="shared" ca="1" si="38"/>
        <v>pics\\Finik_8.jpg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9"/>
        <v>pics\\Finik_8.jpg</v>
      </c>
      <c r="AI100" t="s">
        <v>110</v>
      </c>
      <c r="AO100">
        <f t="shared" ca="1" si="35"/>
        <v>0.8627795803745586</v>
      </c>
      <c r="AP100" t="str">
        <f t="shared" ca="1" si="36"/>
        <v>pics\\Finik_8.jpg</v>
      </c>
      <c r="AR100" t="str">
        <f t="shared" si="41"/>
        <v/>
      </c>
      <c r="AS100" t="str">
        <f t="shared" ca="1" si="37"/>
        <v>pics\\Finik_8.jpg</v>
      </c>
      <c r="AT100">
        <f t="shared" ca="1" si="31"/>
        <v>0.41020457667044785</v>
      </c>
      <c r="AU100" t="s">
        <v>697</v>
      </c>
      <c r="AV100" t="str">
        <f t="shared" ca="1" si="32"/>
        <v>sound\\Redkiy_plod.wav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_Бархатистый_ли_</v>
      </c>
      <c r="BB100" t="str">
        <f t="shared" si="33"/>
        <v>_Бархатистый_ли_КОДИС?</v>
      </c>
      <c r="BD100" cm="1">
        <f t="array" aca="1" ref="BD100" ca="1">INDEX($L$98:$L$105,(RANK(AT4,$AT$2:$AT$9)))</f>
        <v>2141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VLOOKUP(B101,audio_list_stym!$A$3:$BP$18,41,FALSE)</f>
        <v>14</v>
      </c>
      <c r="F101" t="str">
        <f>VLOOKUP(E101,metki!$A$2:$B$9,2,FALSE)</f>
        <v>импл_новые_с_названием</v>
      </c>
      <c r="G101" t="str">
        <f t="shared" si="27"/>
        <v>импл_</v>
      </c>
      <c r="H101" t="str">
        <f>VLOOKUP(B101,audio_list_stym!$A$3:$AJ$18,9,FALSE)</f>
        <v>Tamanid</v>
      </c>
      <c r="I101" t="s">
        <v>691</v>
      </c>
      <c r="J101" t="str">
        <f t="shared" si="28"/>
        <v>Tamanid_4</v>
      </c>
      <c r="L101">
        <f>VLOOKUP(J101,total_visual_stym!$A$2:$D$129,2,FALSE)</f>
        <v>2140</v>
      </c>
      <c r="M101" t="str">
        <f>VLOOKUP(J101,total_visual_stym!$A$2:$D$129,3,FALSE)</f>
        <v>pics\\Tamanid_4.jpg</v>
      </c>
      <c r="N101">
        <f>VLOOKUP(J101,total_visual_stym!$A$1:$D$129,4,FALSE)</f>
        <v>214</v>
      </c>
      <c r="P101">
        <f>IF(G101="экспл",0,IF(G101="импл_",VLOOKUP(J101,quest_импл!$A$1:$J$129,7,FALSE),0))</f>
        <v>276</v>
      </c>
      <c r="Q101" t="str">
        <f>IF(G101="экспл",0,IF(G101="импл_",VLOOKUP(J101,quest_импл!$A$1:$J$129,8,FALSE),0))</f>
        <v>sound\\Odnotonniy_li.wav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2052</v>
      </c>
      <c r="AD101" t="str">
        <f t="shared" ca="1" si="38"/>
        <v>pics\\Redis_4.jpg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9"/>
        <v>pics\\Redis_4.jpg</v>
      </c>
      <c r="AI101" t="s">
        <v>111</v>
      </c>
      <c r="AO101">
        <f t="shared" ca="1" si="35"/>
        <v>0.2793095947240799</v>
      </c>
      <c r="AP101" t="str">
        <f t="shared" ca="1" si="36"/>
        <v>pics\\Redis_4.jpg</v>
      </c>
      <c r="AR101" t="str">
        <f t="shared" si="41"/>
        <v/>
      </c>
      <c r="AS101" t="str">
        <f t="shared" ca="1" si="37"/>
        <v>pics\\Redis_4.jpg</v>
      </c>
      <c r="AT101">
        <f t="shared" ca="1" si="31"/>
        <v>0.33554191182207682</v>
      </c>
      <c r="AU101" t="s">
        <v>697</v>
      </c>
      <c r="AV101" t="str">
        <f t="shared" ca="1" si="32"/>
        <v>sound\\Redkiy_plod.wav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_Однотонный_ли_</v>
      </c>
      <c r="BB101" t="str">
        <f t="shared" si="33"/>
        <v>_Однотонный_ли_КОДИС?</v>
      </c>
      <c r="BD101" cm="1">
        <f t="array" aca="1" ref="BD101" ca="1">INDEX($L$98:$L$105,(RANK(AT5,$AT$2:$AT$9)))</f>
        <v>2137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VLOOKUP(B102,audio_list_stym!$A$3:$BP$18,41,FALSE)</f>
        <v>14</v>
      </c>
      <c r="F102" t="str">
        <f>VLOOKUP(E102,metki!$A$2:$B$9,2,FALSE)</f>
        <v>импл_новые_с_названием</v>
      </c>
      <c r="G102" t="str">
        <f t="shared" si="27"/>
        <v>импл_</v>
      </c>
      <c r="H102" t="str">
        <f>VLOOKUP(B102,audio_list_stym!$A$3:$AJ$18,9,FALSE)</f>
        <v>Tamanid</v>
      </c>
      <c r="I102" t="s">
        <v>692</v>
      </c>
      <c r="J102" t="str">
        <f t="shared" si="28"/>
        <v>Tamanid_5</v>
      </c>
      <c r="L102">
        <f>VLOOKUP(J102,total_visual_stym!$A$2:$D$129,2,FALSE)</f>
        <v>2141</v>
      </c>
      <c r="M102" t="str">
        <f>VLOOKUP(J102,total_visual_stym!$A$2:$D$129,3,FALSE)</f>
        <v>pics\\Tamanid_5.jpg</v>
      </c>
      <c r="N102">
        <f>VLOOKUP(J102,total_visual_stym!$A$1:$D$129,4,FALSE)</f>
        <v>214</v>
      </c>
      <c r="P102">
        <f>IF(G102="экспл",0,IF(G102="импл_",VLOOKUP(J102,quest_импл!$A$1:$J$129,7,FALSE),0))</f>
        <v>277</v>
      </c>
      <c r="Q102" t="str">
        <f>IF(G102="экспл",0,IF(G102="импл_",VLOOKUP(J102,quest_импл!$A$1:$J$129,8,FALSE),0))</f>
        <v>sound\\Prozrachniy_li.wav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2064</v>
      </c>
      <c r="AD102" t="str">
        <f t="shared" ca="1" si="38"/>
        <v>pics\\Tomat_8.jpg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9"/>
        <v>pics\\Tomat_8.jpg</v>
      </c>
      <c r="AI102" t="s">
        <v>112</v>
      </c>
      <c r="AO102">
        <f t="shared" ca="1" si="35"/>
        <v>1.8205038393422246E-2</v>
      </c>
      <c r="AP102" t="str">
        <f t="shared" ca="1" si="36"/>
        <v>pics\\Tomat_8.jpg</v>
      </c>
      <c r="AR102" t="str">
        <f t="shared" si="41"/>
        <v/>
      </c>
      <c r="AS102" t="str">
        <f t="shared" ca="1" si="37"/>
        <v>pics\\Tomat_8.jpg</v>
      </c>
      <c r="AT102">
        <f t="shared" ca="1" si="31"/>
        <v>7.1851915493061358E-2</v>
      </c>
      <c r="AU102" t="s">
        <v>697</v>
      </c>
      <c r="AV102" t="str">
        <f t="shared" ca="1" si="32"/>
        <v>sound\\Redkiy_plod.wav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_Прозрачный_ли_</v>
      </c>
      <c r="BB102" t="str">
        <f t="shared" si="33"/>
        <v>_Прозрачный_ли_КОДИС?</v>
      </c>
      <c r="BD102" cm="1">
        <f t="array" aca="1" ref="BD102" ca="1">INDEX($L$98:$L$105,(RANK(AT6,$AT$2:$AT$9)))</f>
        <v>2140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VLOOKUP(B103,audio_list_stym!$A$3:$BP$18,41,FALSE)</f>
        <v>14</v>
      </c>
      <c r="F103" t="str">
        <f>VLOOKUP(E103,metki!$A$2:$B$9,2,FALSE)</f>
        <v>импл_новые_с_названием</v>
      </c>
      <c r="G103" t="str">
        <f t="shared" si="27"/>
        <v>импл_</v>
      </c>
      <c r="H103" t="str">
        <f>VLOOKUP(B103,audio_list_stym!$A$3:$AJ$18,9,FALSE)</f>
        <v>Tamanid</v>
      </c>
      <c r="I103" t="s">
        <v>693</v>
      </c>
      <c r="J103" t="str">
        <f t="shared" si="28"/>
        <v>Tamanid_6</v>
      </c>
      <c r="L103">
        <f>VLOOKUP(J103,total_visual_stym!$A$2:$D$129,2,FALSE)</f>
        <v>2142</v>
      </c>
      <c r="M103" t="str">
        <f>VLOOKUP(J103,total_visual_stym!$A$2:$D$129,3,FALSE)</f>
        <v>pics\\Tamanid_6.jpg</v>
      </c>
      <c r="N103">
        <f>VLOOKUP(J103,total_visual_stym!$A$1:$D$129,4,FALSE)</f>
        <v>214</v>
      </c>
      <c r="P103">
        <f>IF(G103="экспл",0,IF(G103="импл_",VLOOKUP(J103,quest_импл!$A$1:$J$129,7,FALSE),0))</f>
        <v>278</v>
      </c>
      <c r="Q103" t="str">
        <f>IF(G103="экспл",0,IF(G103="импл_",VLOOKUP(J103,quest_импл!$A$1:$J$129,8,FALSE),0))</f>
        <v>sound\\Izmelchen_li.wav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2060</v>
      </c>
      <c r="AD103" t="str">
        <f t="shared" ca="1" si="38"/>
        <v>pics\\Tomat_4.jpg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9"/>
        <v>pics\\Tomat_4.jpg</v>
      </c>
      <c r="AI103" t="s">
        <v>113</v>
      </c>
      <c r="AO103">
        <f t="shared" ca="1" si="35"/>
        <v>0.10171329026260967</v>
      </c>
      <c r="AP103" t="str">
        <f t="shared" ca="1" si="36"/>
        <v>pics\\Tomat_4.jpg</v>
      </c>
      <c r="AR103" t="str">
        <f t="shared" si="41"/>
        <v/>
      </c>
      <c r="AS103" t="str">
        <f t="shared" ca="1" si="37"/>
        <v>pics\\Tomat_4.jpg</v>
      </c>
      <c r="AT103">
        <f t="shared" ca="1" si="31"/>
        <v>0.79502290919383589</v>
      </c>
      <c r="AU103" t="s">
        <v>697</v>
      </c>
      <c r="AV103" t="str">
        <f t="shared" ca="1" si="32"/>
        <v>sound\\Noviy_plod.wav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_Измельчен_ли_</v>
      </c>
      <c r="BB103" t="str">
        <f t="shared" si="33"/>
        <v>_Измельчен_ли_КОДИС?</v>
      </c>
      <c r="BD103" cm="1">
        <f t="array" aca="1" ref="BD103" ca="1">INDEX($L$98:$L$105,(RANK(AT7,$AT$2:$AT$9)))</f>
        <v>2142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VLOOKUP(B104,audio_list_stym!$A$3:$BP$18,41,FALSE)</f>
        <v>14</v>
      </c>
      <c r="F104" t="str">
        <f>VLOOKUP(E104,metki!$A$2:$B$9,2,FALSE)</f>
        <v>импл_новые_с_названием</v>
      </c>
      <c r="G104" t="str">
        <f t="shared" si="27"/>
        <v>импл_</v>
      </c>
      <c r="H104" t="str">
        <f>VLOOKUP(B104,audio_list_stym!$A$3:$AJ$18,9,FALSE)</f>
        <v>Tamanid</v>
      </c>
      <c r="I104" t="s">
        <v>694</v>
      </c>
      <c r="J104" t="str">
        <f t="shared" si="28"/>
        <v>Tamanid_7</v>
      </c>
      <c r="L104">
        <f>VLOOKUP(J104,total_visual_stym!$A$2:$D$129,2,FALSE)</f>
        <v>2143</v>
      </c>
      <c r="M104" t="str">
        <f>VLOOKUP(J104,total_visual_stym!$A$2:$D$129,3,FALSE)</f>
        <v>pics\\Tamanid_7.jpg</v>
      </c>
      <c r="N104">
        <f>VLOOKUP(J104,total_visual_stym!$A$1:$D$129,4,FALSE)</f>
        <v>214</v>
      </c>
      <c r="P104">
        <f>IF(G104="экспл",0,IF(G104="импл_",VLOOKUP(J104,quest_импл!$A$1:$J$129,7,FALSE),0))</f>
        <v>279</v>
      </c>
      <c r="Q104" t="str">
        <f>IF(G104="экспл",0,IF(G104="импл_",VLOOKUP(J104,quest_импл!$A$1:$J$129,8,FALSE),0))</f>
        <v>sound\\Cvetushiy_li.wav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2039</v>
      </c>
      <c r="AD104" t="str">
        <f t="shared" ca="1" si="38"/>
        <v>pics\\Limon_7.jpg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9"/>
        <v>pics\\Limon_7.jpg</v>
      </c>
      <c r="AI104" t="s">
        <v>114</v>
      </c>
      <c r="AO104">
        <f t="shared" ca="1" si="35"/>
        <v>0.42813306644938853</v>
      </c>
      <c r="AP104" t="str">
        <f t="shared" ca="1" si="36"/>
        <v>pics\\Limon_7.jpg</v>
      </c>
      <c r="AR104" t="str">
        <f t="shared" si="41"/>
        <v/>
      </c>
      <c r="AS104" t="str">
        <f t="shared" ca="1" si="37"/>
        <v>pics\\Limon_7.jpg</v>
      </c>
      <c r="AT104">
        <f t="shared" ca="1" si="31"/>
        <v>0.39205884905486532</v>
      </c>
      <c r="AU104" t="s">
        <v>697</v>
      </c>
      <c r="AV104" t="str">
        <f t="shared" ca="1" si="32"/>
        <v>sound\\Redkiy_plod.wav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_Цветущий_ли_</v>
      </c>
      <c r="BB104" t="str">
        <f t="shared" si="33"/>
        <v>_Цветущий_ли_КОДИС?</v>
      </c>
      <c r="BD104" cm="1">
        <f t="array" aca="1" ref="BD104" ca="1">INDEX($L$98:$L$105,(RANK(AT8,$AT$2:$AT$9)))</f>
        <v>2139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VLOOKUP(B105,audio_list_stym!$A$3:$BP$18,41,FALSE)</f>
        <v>14</v>
      </c>
      <c r="F105" t="str">
        <f>VLOOKUP(E105,metki!$A$2:$B$9,2,FALSE)</f>
        <v>импл_новые_с_названием</v>
      </c>
      <c r="G105" t="str">
        <f t="shared" si="27"/>
        <v>импл_</v>
      </c>
      <c r="H105" t="str">
        <f>VLOOKUP(B105,audio_list_stym!$A$3:$AJ$18,9,FALSE)</f>
        <v>Tamanid</v>
      </c>
      <c r="I105" t="s">
        <v>695</v>
      </c>
      <c r="J105" t="str">
        <f t="shared" si="28"/>
        <v>Tamanid_8</v>
      </c>
      <c r="L105">
        <f>VLOOKUP(J105,total_visual_stym!$A$2:$D$129,2,FALSE)</f>
        <v>2144</v>
      </c>
      <c r="M105" t="str">
        <f>VLOOKUP(J105,total_visual_stym!$A$2:$D$129,3,FALSE)</f>
        <v>pics\\Tamanid_8.jpg</v>
      </c>
      <c r="N105">
        <f>VLOOKUP(J105,total_visual_stym!$A$1:$D$129,4,FALSE)</f>
        <v>214</v>
      </c>
      <c r="P105">
        <f>IF(G105="экспл",0,IF(G105="импл_",VLOOKUP(J105,quest_импл!$A$1:$J$129,7,FALSE),0))</f>
        <v>280</v>
      </c>
      <c r="Q105" t="str">
        <f>IF(G105="экспл",0,IF(G105="импл_",VLOOKUP(J105,quest_импл!$A$1:$J$129,8,FALSE),0))</f>
        <v>sound\\Skruchen_li.wav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2014</v>
      </c>
      <c r="AD105" t="str">
        <f t="shared" ca="1" si="38"/>
        <v>pics\\Finik_6.jpg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9"/>
        <v>pics\\Finik_6.jpg</v>
      </c>
      <c r="AI105" t="s">
        <v>115</v>
      </c>
      <c r="AO105">
        <f t="shared" ca="1" si="35"/>
        <v>0.87717388109984828</v>
      </c>
      <c r="AP105" t="str">
        <f t="shared" ca="1" si="36"/>
        <v>pics\\Finik_6.jpg</v>
      </c>
      <c r="AR105" t="str">
        <f t="shared" si="41"/>
        <v/>
      </c>
      <c r="AS105" t="str">
        <f t="shared" ca="1" si="37"/>
        <v>pics\\Finik_6.jpg</v>
      </c>
      <c r="AT105">
        <f t="shared" ca="1" si="31"/>
        <v>0.2526149436190559</v>
      </c>
      <c r="AU105" t="s">
        <v>697</v>
      </c>
      <c r="AV105" t="str">
        <f t="shared" ca="1" si="32"/>
        <v>sound\\Redkiy_plod.wav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_Скручен_ли_</v>
      </c>
      <c r="BB105" t="str">
        <f t="shared" si="33"/>
        <v>_Скручен_ли_КОДИС?</v>
      </c>
      <c r="BD105" cm="1">
        <f t="array" aca="1" ref="BD105" ca="1">INDEX($L$98:$L$105,(RANK(AT9,$AT$2:$AT$9)))</f>
        <v>2138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VLOOKUP(B106,audio_list_stym!$A$3:$BP$18,41,FALSE)</f>
        <v>15</v>
      </c>
      <c r="F106" t="str">
        <f>VLOOKUP(E106,metki!$A$2:$B$9,2,FALSE)</f>
        <v>экспл_новые_с_названием</v>
      </c>
      <c r="G106" t="str">
        <f t="shared" si="27"/>
        <v>экспл</v>
      </c>
      <c r="H106" t="str">
        <f>VLOOKUP(B106,audio_list_stym!$A$3:$AJ$18,9,FALSE)</f>
        <v>ZF</v>
      </c>
      <c r="I106" t="s">
        <v>688</v>
      </c>
      <c r="J106" t="str">
        <f t="shared" si="28"/>
        <v>ZF_1</v>
      </c>
      <c r="L106">
        <f>VLOOKUP(J106,total_visual_stym!$A$2:$D$129,2,FALSE)</f>
        <v>2145</v>
      </c>
      <c r="M106" t="str">
        <f>VLOOKUP(J106,total_visual_stym!$A$2:$D$129,3,FALSE)</f>
        <v>pics\\ZF_1.jpg</v>
      </c>
      <c r="N106">
        <f>VLOOKUP(J106,total_visual_stym!$A$1:$D$129,4,FALSE)</f>
        <v>215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153</v>
      </c>
      <c r="Z106" t="str">
        <f>IF(G106="экспл",VLOOKUP(J106,quest_экспл!$A$1:$N$129,12,FALSE),IF(G106="импл_",0,0))</f>
        <v>sound\\On_s_chashuykami.wav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2230</v>
      </c>
      <c r="AD106" t="str">
        <f t="shared" ca="1" si="38"/>
        <v>pics\\dis8.jpg</v>
      </c>
      <c r="AE106" s="22" t="str">
        <f t="array" aca="1" ref="AE106" ca="1">IF(G106="экспл",INDEX(total_visual_stym!$C$146:$C$209,(RANK(total_visual_stym!E186,total_visual_stym!$E$146:$E$209))),0)</f>
        <v>pics\\dis8.jpg</v>
      </c>
      <c r="AF106" s="22" t="str">
        <f t="shared" si="39"/>
        <v/>
      </c>
      <c r="AI106" t="s">
        <v>116</v>
      </c>
      <c r="AO106">
        <f t="shared" ca="1" si="35"/>
        <v>0.47483411599238012</v>
      </c>
      <c r="AP106" t="str">
        <f t="shared" ca="1" si="36"/>
        <v>pics\\Limon_4.jpg</v>
      </c>
      <c r="AR106" t="str">
        <f t="shared" si="41"/>
        <v/>
      </c>
      <c r="AS106" t="str">
        <f t="shared" si="37"/>
        <v/>
      </c>
      <c r="AT106">
        <f t="shared" ca="1" si="31"/>
        <v>4.2940996557068845E-2</v>
      </c>
      <c r="AU106" t="s">
        <v>697</v>
      </c>
      <c r="AV106" t="str">
        <f t="shared" ca="1" si="32"/>
        <v>sound\\Redkiy_plod.wav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_Он_с_чешуйками?</v>
      </c>
      <c r="BA106" t="e">
        <f>VLOOKUP(Q106,audio_list_stym!$B$2:$BQ$299,68,FALSE)</f>
        <v>#N/A</v>
      </c>
      <c r="BB106" t="str">
        <f t="shared" si="33"/>
        <v>На_экране_ГОНИК._Он_с_чешуйками?</v>
      </c>
      <c r="BC106">
        <f>A106</f>
        <v>1214</v>
      </c>
      <c r="BD106" cm="1">
        <f t="array" aca="1" ref="BD106" ca="1">INDEX($L$106:$L$113,(RANK(AT2,$AT$2:$AT$9)))</f>
        <v>2152</v>
      </c>
      <c r="BE106" cm="1">
        <f t="array" aca="1" ref="BE106" ca="1">INDEX(BD66:BD81,(RANK(AT7,$AT$2:$AT$17)))</f>
        <v>2095</v>
      </c>
      <c r="BF106" cm="1">
        <f t="array" aca="1" ref="BF106" ca="1">INDEX(BD90:BD105,(RANK(AT7,$AT$2:$AT$17)))</f>
        <v>2143</v>
      </c>
      <c r="BG106" cm="1">
        <f t="array" aca="1" ref="BG106" ca="1">INDEX(BD114:BD129,(RANK(AT7,$AT$2:$AT$9)))</f>
        <v>2070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VLOOKUP(B107,audio_list_stym!$A$3:$BP$18,41,FALSE)</f>
        <v>15</v>
      </c>
      <c r="F107" t="str">
        <f>VLOOKUP(E107,metki!$A$2:$B$9,2,FALSE)</f>
        <v>экспл_новые_с_названием</v>
      </c>
      <c r="G107" t="str">
        <f t="shared" si="27"/>
        <v>экспл</v>
      </c>
      <c r="H107" t="str">
        <f>VLOOKUP(B107,audio_list_stym!$A$3:$AJ$18,9,FALSE)</f>
        <v>ZF</v>
      </c>
      <c r="I107" t="s">
        <v>689</v>
      </c>
      <c r="J107" t="str">
        <f t="shared" si="28"/>
        <v>ZF_2</v>
      </c>
      <c r="L107">
        <f>VLOOKUP(J107,total_visual_stym!$A$2:$D$129,2,FALSE)</f>
        <v>2146</v>
      </c>
      <c r="M107" t="str">
        <f>VLOOKUP(J107,total_visual_stym!$A$2:$D$129,3,FALSE)</f>
        <v>pics\\ZF_2.jpg</v>
      </c>
      <c r="N107">
        <f>VLOOKUP(J107,total_visual_stym!$A$1:$D$129,4,FALSE)</f>
        <v>215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154</v>
      </c>
      <c r="Z107" t="str">
        <f>IF(G107="экспл",VLOOKUP(J107,quest_экспл!$A$1:$N$129,12,FALSE),IF(G107="импл_",0,0))</f>
        <v>sound\\On_rozoviy.wav</v>
      </c>
      <c r="AA107" t="str">
        <f>IF(G107="экспл",VLOOKUP(J107,quest_экспл!$A$1:$N$129,14,FALSE),IF(G107="импл_",0,0))</f>
        <v>нет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2173</v>
      </c>
      <c r="AD107" t="str">
        <f t="shared" ca="1" si="38"/>
        <v>pics\\dis37.jpg</v>
      </c>
      <c r="AE107" s="22" t="str">
        <f t="array" aca="1" ref="AE107" ca="1">IF(G107="экспл",INDEX(total_visual_stym!$C$146:$C$209,(RANK(total_visual_stym!E187,total_visual_stym!$E$146:$E$209))),0)</f>
        <v>pics\\dis37.jpg</v>
      </c>
      <c r="AF107" s="22" t="str">
        <f t="shared" si="39"/>
        <v/>
      </c>
      <c r="AI107" t="s">
        <v>117</v>
      </c>
      <c r="AO107">
        <f t="shared" ca="1" si="35"/>
        <v>0.56558802481183723</v>
      </c>
      <c r="AP107" t="str">
        <f t="shared" ca="1" si="36"/>
        <v>pics\\Kokos_8.jpg</v>
      </c>
      <c r="AR107" t="str">
        <f t="shared" si="41"/>
        <v/>
      </c>
      <c r="AS107" t="str">
        <f t="shared" si="37"/>
        <v/>
      </c>
      <c r="AT107">
        <f t="shared" ca="1" si="31"/>
        <v>0.42344463147385791</v>
      </c>
      <c r="AU107" t="s">
        <v>697</v>
      </c>
      <c r="AV107" t="str">
        <f t="shared" ca="1" si="32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_Он_розовый?</v>
      </c>
      <c r="BA107" t="e">
        <f>VLOOKUP(Q107,audio_list_stym!$B$2:$BQ$299,68,FALSE)</f>
        <v>#N/A</v>
      </c>
      <c r="BB107" t="str">
        <f t="shared" si="33"/>
        <v>Посмотрите,_вот_ГОНИК._Он_розовый?</v>
      </c>
      <c r="BD107" cm="1">
        <f t="array" aca="1" ref="BD107" ca="1">INDEX($L$106:$L$113,(RANK(AT3,$AT$2:$AT$9)))</f>
        <v>2151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VLOOKUP(B108,audio_list_stym!$A$3:$BP$18,41,FALSE)</f>
        <v>15</v>
      </c>
      <c r="F108" t="str">
        <f>VLOOKUP(E108,metki!$A$2:$B$9,2,FALSE)</f>
        <v>экспл_новые_с_названием</v>
      </c>
      <c r="G108" t="str">
        <f t="shared" si="27"/>
        <v>экспл</v>
      </c>
      <c r="H108" t="str">
        <f>VLOOKUP(B108,audio_list_stym!$A$3:$AJ$18,9,FALSE)</f>
        <v>ZF</v>
      </c>
      <c r="I108" t="s">
        <v>690</v>
      </c>
      <c r="J108" t="str">
        <f t="shared" si="28"/>
        <v>ZF_3</v>
      </c>
      <c r="L108">
        <f>VLOOKUP(J108,total_visual_stym!$A$2:$D$129,2,FALSE)</f>
        <v>2147</v>
      </c>
      <c r="M108" t="str">
        <f>VLOOKUP(J108,total_visual_stym!$A$2:$D$129,3,FALSE)</f>
        <v>pics\\ZF_3.jpg</v>
      </c>
      <c r="N108">
        <f>VLOOKUP(J108,total_visual_stym!$A$1:$D$129,4,FALSE)</f>
        <v>215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155</v>
      </c>
      <c r="Z108" t="str">
        <f>IF(G108="экспл",VLOOKUP(J108,quest_экспл!$A$1:$N$129,12,FALSE),IF(G108="импл_",0,0))</f>
        <v>sound\\Tonkiy_li_on.wav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2176</v>
      </c>
      <c r="AD108" t="str">
        <f t="shared" ca="1" si="38"/>
        <v>pics\\dis21.jpg</v>
      </c>
      <c r="AE108" s="22" t="str">
        <f t="array" aca="1" ref="AE108" ca="1">IF(G108="экспл",INDEX(total_visual_stym!$C$146:$C$209,(RANK(total_visual_stym!E188,total_visual_stym!$E$146:$E$209))),0)</f>
        <v>pics\\dis21.jpg</v>
      </c>
      <c r="AF108" s="22" t="str">
        <f t="shared" si="39"/>
        <v/>
      </c>
      <c r="AI108" t="s">
        <v>118</v>
      </c>
      <c r="AO108">
        <f t="shared" ca="1" si="35"/>
        <v>0.40679125955901341</v>
      </c>
      <c r="AP108" t="str">
        <f t="shared" ca="1" si="36"/>
        <v>pics\\Peper_1.jpg</v>
      </c>
      <c r="AR108" t="str">
        <f t="shared" si="41"/>
        <v/>
      </c>
      <c r="AS108" t="str">
        <f t="shared" si="37"/>
        <v/>
      </c>
      <c r="AT108">
        <f t="shared" ca="1" si="31"/>
        <v>0.42136447675315214</v>
      </c>
      <c r="AU108" t="s">
        <v>697</v>
      </c>
      <c r="AV108" t="str">
        <f t="shared" ca="1" si="32"/>
        <v>sound\\Redkiy_plod.wav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_Тонкий_ли_он?</v>
      </c>
      <c r="BA108" t="e">
        <f>VLOOKUP(Q108,audio_list_stym!$B$2:$BQ$299,68,FALSE)</f>
        <v>#N/A</v>
      </c>
      <c r="BB108" t="str">
        <f t="shared" si="33"/>
        <v>Вот_ГОНИК._Тонкий_ли_он?</v>
      </c>
      <c r="BD108" cm="1">
        <f t="array" aca="1" ref="BD108" ca="1">INDEX($L$106:$L$113,(RANK(AT4,$AT$2:$AT$9)))</f>
        <v>2149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VLOOKUP(B109,audio_list_stym!$A$3:$BP$18,41,FALSE)</f>
        <v>15</v>
      </c>
      <c r="F109" t="str">
        <f>VLOOKUP(E109,metki!$A$2:$B$9,2,FALSE)</f>
        <v>экспл_новые_с_названием</v>
      </c>
      <c r="G109" t="str">
        <f t="shared" si="27"/>
        <v>экспл</v>
      </c>
      <c r="H109" t="str">
        <f>VLOOKUP(B109,audio_list_stym!$A$3:$AJ$18,9,FALSE)</f>
        <v>ZF</v>
      </c>
      <c r="I109" t="s">
        <v>691</v>
      </c>
      <c r="J109" t="str">
        <f t="shared" si="28"/>
        <v>ZF_4</v>
      </c>
      <c r="L109">
        <f>VLOOKUP(J109,total_visual_stym!$A$2:$D$129,2,FALSE)</f>
        <v>2148</v>
      </c>
      <c r="M109" t="str">
        <f>VLOOKUP(J109,total_visual_stym!$A$2:$D$129,3,FALSE)</f>
        <v>pics\\ZF_4.jpg</v>
      </c>
      <c r="N109">
        <f>VLOOKUP(J109,total_visual_stym!$A$1:$D$129,4,FALSE)</f>
        <v>215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156</v>
      </c>
      <c r="Z109" t="str">
        <f>IF(G109="экспл",VLOOKUP(J109,quest_экспл!$A$1:$N$129,12,FALSE),IF(G109="импл_",0,0))</f>
        <v>sound\\Celniy_li_on.wav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2183</v>
      </c>
      <c r="AD109" t="str">
        <f t="shared" ca="1" si="38"/>
        <v>pics\\dis18.jpg</v>
      </c>
      <c r="AE109" s="22" t="str">
        <f t="array" aca="1" ref="AE109" ca="1">IF(G109="экспл",INDEX(total_visual_stym!$C$146:$C$209,(RANK(total_visual_stym!E189,total_visual_stym!$E$146:$E$209))),0)</f>
        <v>pics\\dis18.jpg</v>
      </c>
      <c r="AF109" s="22" t="str">
        <f t="shared" si="39"/>
        <v/>
      </c>
      <c r="AI109" t="s">
        <v>119</v>
      </c>
      <c r="AO109">
        <f t="shared" ca="1" si="35"/>
        <v>0.59431307840690739</v>
      </c>
      <c r="AP109" t="str">
        <f t="shared" ca="1" si="36"/>
        <v>pics\\Kokos_6.jpg</v>
      </c>
      <c r="AR109" t="str">
        <f t="shared" si="41"/>
        <v/>
      </c>
      <c r="AS109" t="str">
        <f t="shared" si="37"/>
        <v/>
      </c>
      <c r="AT109">
        <f t="shared" ca="1" si="31"/>
        <v>0.44472235913202662</v>
      </c>
      <c r="AU109" t="s">
        <v>697</v>
      </c>
      <c r="AV109" t="str">
        <f t="shared" ca="1" si="32"/>
        <v>sound\\Redkiy_plod.wav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_Цельный_ли_он?</v>
      </c>
      <c r="BA109" t="e">
        <f>VLOOKUP(Q109,audio_list_stym!$B$2:$BQ$299,68,FALSE)</f>
        <v>#N/A</v>
      </c>
      <c r="BB109" t="str">
        <f t="shared" si="33"/>
        <v>Это_ГОНИК._Цельный_ли_он?</v>
      </c>
      <c r="BD109" cm="1">
        <f t="array" aca="1" ref="BD109" ca="1">INDEX($L$106:$L$113,(RANK(AT5,$AT$2:$AT$9)))</f>
        <v>2145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VLOOKUP(B110,audio_list_stym!$A$3:$BP$18,41,FALSE)</f>
        <v>15</v>
      </c>
      <c r="F110" t="str">
        <f>VLOOKUP(E110,metki!$A$2:$B$9,2,FALSE)</f>
        <v>экспл_новые_с_названием</v>
      </c>
      <c r="G110" t="str">
        <f t="shared" si="27"/>
        <v>экспл</v>
      </c>
      <c r="H110" t="str">
        <f>VLOOKUP(B110,audio_list_stym!$A$3:$AJ$18,9,FALSE)</f>
        <v>ZF</v>
      </c>
      <c r="I110" t="s">
        <v>692</v>
      </c>
      <c r="J110" t="str">
        <f t="shared" si="28"/>
        <v>ZF_5</v>
      </c>
      <c r="L110">
        <f>VLOOKUP(J110,total_visual_stym!$A$2:$D$129,2,FALSE)</f>
        <v>2149</v>
      </c>
      <c r="M110" t="str">
        <f>VLOOKUP(J110,total_visual_stym!$A$2:$D$129,3,FALSE)</f>
        <v>pics\\ZF_5.jpg</v>
      </c>
      <c r="N110">
        <f>VLOOKUP(J110,total_visual_stym!$A$1:$D$129,4,FALSE)</f>
        <v>215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157</v>
      </c>
      <c r="Z110" t="str">
        <f>IF(G110="экспл",VLOOKUP(J110,quest_экспл!$A$1:$N$129,12,FALSE),IF(G110="импл_",0,0))</f>
        <v>sound\\On_shershaviy.wav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2180</v>
      </c>
      <c r="AD110" t="str">
        <f t="shared" ca="1" si="38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39"/>
        <v/>
      </c>
      <c r="AI110" t="s">
        <v>120</v>
      </c>
      <c r="AO110">
        <f t="shared" ca="1" si="35"/>
        <v>0.36850775034271888</v>
      </c>
      <c r="AP110" t="str">
        <f t="shared" ca="1" si="36"/>
        <v>pics\\Peper_4.jpg</v>
      </c>
      <c r="AR110" t="str">
        <f t="shared" si="41"/>
        <v/>
      </c>
      <c r="AS110" t="str">
        <f t="shared" si="37"/>
        <v/>
      </c>
      <c r="AT110">
        <f t="shared" ca="1" si="31"/>
        <v>0.49796118855292126</v>
      </c>
      <c r="AU110" t="s">
        <v>697</v>
      </c>
      <c r="AV110" t="str">
        <f t="shared" ca="1" si="32"/>
        <v>sound\\Noviy_plod.wav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_Он_шершавый?</v>
      </c>
      <c r="BA110" t="e">
        <f>VLOOKUP(Q110,audio_list_stym!$B$2:$BQ$299,68,FALSE)</f>
        <v>#N/A</v>
      </c>
      <c r="BB110" t="str">
        <f t="shared" si="33"/>
        <v>На_картинке_ГОНИК._Он_шершавый?</v>
      </c>
      <c r="BD110" cm="1">
        <f t="array" aca="1" ref="BD110" ca="1">INDEX($L$106:$L$113,(RANK(AT6,$AT$2:$AT$9)))</f>
        <v>2148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VLOOKUP(B111,audio_list_stym!$A$3:$BP$18,41,FALSE)</f>
        <v>15</v>
      </c>
      <c r="F111" t="str">
        <f>VLOOKUP(E111,metki!$A$2:$B$9,2,FALSE)</f>
        <v>экспл_новые_с_названием</v>
      </c>
      <c r="G111" t="str">
        <f t="shared" si="27"/>
        <v>экспл</v>
      </c>
      <c r="H111" t="str">
        <f>VLOOKUP(B111,audio_list_stym!$A$3:$AJ$18,9,FALSE)</f>
        <v>ZF</v>
      </c>
      <c r="I111" t="s">
        <v>693</v>
      </c>
      <c r="J111" t="str">
        <f t="shared" si="28"/>
        <v>ZF_6</v>
      </c>
      <c r="L111">
        <f>VLOOKUP(J111,total_visual_stym!$A$2:$D$129,2,FALSE)</f>
        <v>2150</v>
      </c>
      <c r="M111" t="str">
        <f>VLOOKUP(J111,total_visual_stym!$A$2:$D$129,3,FALSE)</f>
        <v>pics\\ZF_6.jpg</v>
      </c>
      <c r="N111">
        <f>VLOOKUP(J111,total_visual_stym!$A$1:$D$129,4,FALSE)</f>
        <v>215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158</v>
      </c>
      <c r="Z111" t="str">
        <f>IF(G111="экспл",VLOOKUP(J111,quest_экспл!$A$1:$N$129,12,FALSE),IF(G111="импл_",0,0))</f>
        <v>sound\\Zaostrin_li_on.wav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2211</v>
      </c>
      <c r="AD111" t="str">
        <f t="shared" ca="1" si="38"/>
        <v>pics\\dis60.jpg</v>
      </c>
      <c r="AE111" s="22" t="str">
        <f t="array" aca="1" ref="AE111" ca="1">IF(G111="экспл",INDEX(total_visual_stym!$C$146:$C$209,(RANK(total_visual_stym!E191,total_visual_stym!$E$146:$E$209))),0)</f>
        <v>pics\\dis60.jpg</v>
      </c>
      <c r="AF111" s="22" t="str">
        <f t="shared" si="39"/>
        <v/>
      </c>
      <c r="AI111" t="s">
        <v>121</v>
      </c>
      <c r="AO111">
        <f t="shared" ca="1" si="35"/>
        <v>0.10586432468547335</v>
      </c>
      <c r="AP111" t="str">
        <f t="shared" ca="1" si="36"/>
        <v>pics\\Tomat_3.jpg</v>
      </c>
      <c r="AR111" t="str">
        <f t="shared" si="41"/>
        <v/>
      </c>
      <c r="AS111" t="str">
        <f t="shared" si="37"/>
        <v/>
      </c>
      <c r="AT111">
        <f t="shared" ca="1" si="31"/>
        <v>0.90558148600830002</v>
      </c>
      <c r="AU111" t="s">
        <v>697</v>
      </c>
      <c r="AV111" t="str">
        <f t="shared" ca="1" si="32"/>
        <v>sound\\Noviy_plod.wav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_Заострен_ли_он?</v>
      </c>
      <c r="BA111" t="e">
        <f>VLOOKUP(Q111,audio_list_stym!$B$2:$BQ$299,68,FALSE)</f>
        <v>#N/A</v>
      </c>
      <c r="BB111" t="str">
        <f t="shared" si="33"/>
        <v>На_мониторе_ГОНИК._Заострен_ли_он?</v>
      </c>
      <c r="BD111" cm="1">
        <f t="array" aca="1" ref="BD111" ca="1">INDEX($L$106:$L$113,(RANK(AT7,$AT$2:$AT$9)))</f>
        <v>2150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VLOOKUP(B112,audio_list_stym!$A$3:$BP$18,41,FALSE)</f>
        <v>15</v>
      </c>
      <c r="F112" t="str">
        <f>VLOOKUP(E112,metki!$A$2:$B$9,2,FALSE)</f>
        <v>экспл_новые_с_названием</v>
      </c>
      <c r="G112" t="str">
        <f t="shared" si="27"/>
        <v>экспл</v>
      </c>
      <c r="H112" t="str">
        <f>VLOOKUP(B112,audio_list_stym!$A$3:$AJ$18,9,FALSE)</f>
        <v>ZF</v>
      </c>
      <c r="I112" t="s">
        <v>694</v>
      </c>
      <c r="J112" t="str">
        <f t="shared" si="28"/>
        <v>ZF_7</v>
      </c>
      <c r="L112">
        <f>VLOOKUP(J112,total_visual_stym!$A$2:$D$129,2,FALSE)</f>
        <v>2151</v>
      </c>
      <c r="M112" t="str">
        <f>VLOOKUP(J112,total_visual_stym!$A$2:$D$129,3,FALSE)</f>
        <v>pics\\ZF_7.jpg</v>
      </c>
      <c r="N112">
        <f>VLOOKUP(J112,total_visual_stym!$A$1:$D$129,4,FALSE)</f>
        <v>215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159</v>
      </c>
      <c r="Z112" t="str">
        <f>IF(G112="экспл",VLOOKUP(J112,quest_экспл!$A$1:$N$129,12,FALSE),IF(G112="импл_",0,0))</f>
        <v>sound\\On_rassipchatiy.wav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2218</v>
      </c>
      <c r="AD112" t="str">
        <f t="shared" ca="1" si="38"/>
        <v>pics\\dis64.jpg</v>
      </c>
      <c r="AE112" s="22" t="str">
        <f t="array" aca="1" ref="AE112" ca="1">IF(G112="экспл",INDEX(total_visual_stym!$C$146:$C$209,(RANK(total_visual_stym!E192,total_visual_stym!$E$146:$E$209))),0)</f>
        <v>pics\\dis64.jpg</v>
      </c>
      <c r="AF112" s="22" t="str">
        <f t="shared" si="39"/>
        <v/>
      </c>
      <c r="AI112" t="s">
        <v>122</v>
      </c>
      <c r="AO112">
        <f t="shared" ca="1" si="35"/>
        <v>0.94144781045985648</v>
      </c>
      <c r="AP112" t="str">
        <f t="shared" ca="1" si="36"/>
        <v>pics\\Banan_6.jpg</v>
      </c>
      <c r="AR112" t="str">
        <f t="shared" si="41"/>
        <v/>
      </c>
      <c r="AS112" t="str">
        <f t="shared" si="37"/>
        <v/>
      </c>
      <c r="AT112">
        <f t="shared" ca="1" si="31"/>
        <v>0.47604452140034004</v>
      </c>
      <c r="AU112" t="s">
        <v>697</v>
      </c>
      <c r="AV112" t="str">
        <f t="shared" ca="1" si="32"/>
        <v>sound\\Redkiy_plod.wav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_Он_рассыпчатый?</v>
      </c>
      <c r="BA112" t="e">
        <f>VLOOKUP(Q112,audio_list_stym!$B$2:$BQ$299,68,FALSE)</f>
        <v>#N/A</v>
      </c>
      <c r="BB112" t="str">
        <f t="shared" si="33"/>
        <v>Перед_Вами_ГОНИК._Он_рассыпчатый?</v>
      </c>
      <c r="BD112" cm="1">
        <f t="array" aca="1" ref="BD112" ca="1">INDEX($L$106:$L$113,(RANK(AT8,$AT$2:$AT$9)))</f>
        <v>2147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VLOOKUP(B113,audio_list_stym!$A$3:$BP$18,41,FALSE)</f>
        <v>15</v>
      </c>
      <c r="F113" t="str">
        <f>VLOOKUP(E113,metki!$A$2:$B$9,2,FALSE)</f>
        <v>экспл_новые_с_названием</v>
      </c>
      <c r="G113" t="str">
        <f t="shared" si="27"/>
        <v>экспл</v>
      </c>
      <c r="H113" t="str">
        <f>VLOOKUP(B113,audio_list_stym!$A$3:$AJ$18,9,FALSE)</f>
        <v>ZF</v>
      </c>
      <c r="I113" t="s">
        <v>695</v>
      </c>
      <c r="J113" t="str">
        <f t="shared" si="28"/>
        <v>ZF_8</v>
      </c>
      <c r="L113">
        <f>VLOOKUP(J113,total_visual_stym!$A$2:$D$129,2,FALSE)</f>
        <v>2152</v>
      </c>
      <c r="M113" t="str">
        <f>VLOOKUP(J113,total_visual_stym!$A$2:$D$129,3,FALSE)</f>
        <v>pics\\ZF_8.jpg</v>
      </c>
      <c r="N113">
        <f>VLOOKUP(J113,total_visual_stym!$A$1:$D$129,4,FALSE)</f>
        <v>215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160</v>
      </c>
      <c r="Z113" t="str">
        <f>IF(G113="экспл",VLOOKUP(J113,quest_экспл!$A$1:$N$129,12,FALSE),IF(G113="импл_",0,0))</f>
        <v>sound\\Ochishen_li_on.wav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2232</v>
      </c>
      <c r="AD113" t="str">
        <f t="shared" ca="1" si="38"/>
        <v>pics\\dis13.jpg</v>
      </c>
      <c r="AE113" s="22" t="str">
        <f t="array" aca="1" ref="AE113" ca="1">IF(G113="экспл",INDEX(total_visual_stym!$C$146:$C$209,(RANK(total_visual_stym!E193,total_visual_stym!$E$146:$E$209))),0)</f>
        <v>pics\\dis13.jpg</v>
      </c>
      <c r="AF113" s="22" t="str">
        <f t="shared" si="39"/>
        <v/>
      </c>
      <c r="AI113" t="s">
        <v>123</v>
      </c>
      <c r="AO113">
        <f t="shared" ca="1" si="35"/>
        <v>0.88812331719652049</v>
      </c>
      <c r="AP113" t="str">
        <f t="shared" ca="1" si="36"/>
        <v>pics\\Finik_5.jpg</v>
      </c>
      <c r="AR113" t="str">
        <f t="shared" si="41"/>
        <v/>
      </c>
      <c r="AS113" t="str">
        <f t="shared" si="37"/>
        <v/>
      </c>
      <c r="AT113">
        <f t="shared" ca="1" si="31"/>
        <v>8.1254725128252603E-2</v>
      </c>
      <c r="AU113" t="s">
        <v>697</v>
      </c>
      <c r="AV113" t="str">
        <f t="shared" ca="1" si="32"/>
        <v>sound\\Redkiy_plod.wav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_Очищен_ли_он?</v>
      </c>
      <c r="BA113" t="e">
        <f>VLOOKUP(Q113,audio_list_stym!$B$2:$BQ$299,68,FALSE)</f>
        <v>#N/A</v>
      </c>
      <c r="BB113" t="str">
        <f t="shared" si="33"/>
        <v>Вы_видите_ГОНИК._Очищен_ли_он?</v>
      </c>
      <c r="BD113" cm="1">
        <f t="array" aca="1" ref="BD113" ca="1">INDEX($L$106:$L$113,(RANK(AT9,$AT$2:$AT$9)))</f>
        <v>2146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VLOOKUP(B114,audio_list_stym!$A$3:$BP$18,41,FALSE)</f>
        <v>16</v>
      </c>
      <c r="F114" t="str">
        <f>VLOOKUP(E114,metki!$A$2:$B$9,2,FALSE)</f>
        <v>импл_новые_без_названия</v>
      </c>
      <c r="G114" t="str">
        <f t="shared" si="27"/>
        <v>импл_</v>
      </c>
      <c r="H114" t="str">
        <f>VLOOKUP(B114,audio_list_stym!$A$3:$AJ$18,9,FALSE)</f>
        <v>Ackee</v>
      </c>
      <c r="I114" t="s">
        <v>688</v>
      </c>
      <c r="J114" t="str">
        <f t="shared" si="28"/>
        <v>Ackee_1</v>
      </c>
      <c r="L114">
        <f>VLOOKUP(J114,total_visual_stym!$A$2:$D$129,2,FALSE)</f>
        <v>2065</v>
      </c>
      <c r="M114" t="str">
        <f>VLOOKUP(J114,total_visual_stym!$A$2:$D$129,3,FALSE)</f>
        <v>pics\\Ackee_1.jpg</v>
      </c>
      <c r="N114">
        <f>VLOOKUP(J114,total_visual_stym!$A$1:$D$129,4,FALSE)</f>
        <v>208</v>
      </c>
      <c r="P114">
        <f>IF(G114="экспл",0,IF(G114="импл_",VLOOKUP(J114,quest_импл!$A$1:$J$129,7,FALSE),0))</f>
        <v>225</v>
      </c>
      <c r="Q114" t="str">
        <f>IF(G114="экспл",0,IF(G114="импл_",VLOOKUP(J114,quest_импл!$A$1:$J$129,8,FALSE),0))</f>
        <v>sound\\Sushenniy_li.wav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нет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2023</v>
      </c>
      <c r="AD114" t="str">
        <f t="shared" ca="1" si="38"/>
        <v>pics\\Goroh_7.jpg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9"/>
        <v>pics\\Goroh_7.jpg</v>
      </c>
      <c r="AI114" t="s">
        <v>86</v>
      </c>
      <c r="AO114">
        <f t="shared" ca="1" si="35"/>
        <v>0.70524184404159518</v>
      </c>
      <c r="AP114" t="str">
        <f t="shared" ca="1" si="36"/>
        <v>pics\\Goroh_7.jpg</v>
      </c>
      <c r="AR114" t="str">
        <f t="shared" si="41"/>
        <v/>
      </c>
      <c r="AS114" t="str">
        <f t="shared" ca="1" si="37"/>
        <v>pics\\Goroh_7.jpg</v>
      </c>
      <c r="AT114">
        <f t="shared" ca="1" si="31"/>
        <v>0.78042585264670861</v>
      </c>
      <c r="AU114" t="s">
        <v>697</v>
      </c>
      <c r="AV114" t="str">
        <f t="shared" ca="1" si="32"/>
        <v>sound\\Noviy_plod.wav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_Сушеный_ли_</v>
      </c>
      <c r="BB114" t="str">
        <f t="shared" si="33"/>
        <v>_Сушеный_ли_XXXXX?</v>
      </c>
      <c r="BC114">
        <f>A114</f>
        <v>1215</v>
      </c>
      <c r="BD114" cm="1">
        <f t="array" aca="1" ref="BD114" ca="1">INDEX($L$114:$L$121,(RANK(AT2,$AT$2:$AT$9)))</f>
        <v>2072</v>
      </c>
      <c r="BE114" cm="1">
        <f t="array" aca="1" ref="BE114" ca="1">INDEX(BD66:BD81,(RANK(AT8,$AT$2:$AT$17)))</f>
        <v>2089</v>
      </c>
      <c r="BF114" cm="1">
        <f t="array" aca="1" ref="BF114" ca="1">INDEX(BD82:BD97,(RANK(AT8,$AT$2:$AT$9)))</f>
        <v>2117</v>
      </c>
      <c r="BG114" cm="1">
        <f t="array" aca="1" ref="BG114" ca="1">INDEX(BD98:BD113,(RANK(AT8,$AT$2:$AT$9)))</f>
        <v>2141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VLOOKUP(B115,audio_list_stym!$A$3:$BP$18,41,FALSE)</f>
        <v>16</v>
      </c>
      <c r="F115" t="str">
        <f>VLOOKUP(E115,metki!$A$2:$B$9,2,FALSE)</f>
        <v>импл_новые_без_названия</v>
      </c>
      <c r="G115" t="str">
        <f t="shared" si="27"/>
        <v>импл_</v>
      </c>
      <c r="H115" t="str">
        <f>VLOOKUP(B115,audio_list_stym!$A$3:$AJ$18,9,FALSE)</f>
        <v>Ackee</v>
      </c>
      <c r="I115" t="s">
        <v>689</v>
      </c>
      <c r="J115" t="str">
        <f t="shared" si="28"/>
        <v>Ackee_2</v>
      </c>
      <c r="L115">
        <f>VLOOKUP(J115,total_visual_stym!$A$2:$D$129,2,FALSE)</f>
        <v>2066</v>
      </c>
      <c r="M115" t="str">
        <f>VLOOKUP(J115,total_visual_stym!$A$2:$D$129,3,FALSE)</f>
        <v>pics\\Ackee_2.jpg</v>
      </c>
      <c r="N115">
        <f>VLOOKUP(J115,total_visual_stym!$A$1:$D$129,4,FALSE)</f>
        <v>208</v>
      </c>
      <c r="P115">
        <f>IF(G115="экспл",0,IF(G115="импл_",VLOOKUP(J115,quest_импл!$A$1:$J$129,7,FALSE),0))</f>
        <v>226</v>
      </c>
      <c r="Q115" t="str">
        <f>IF(G115="экспл",0,IF(G115="импл_",VLOOKUP(J115,quest_импл!$A$1:$J$129,8,FALSE),0))</f>
        <v>sound\\S_vetochkoy_li.wav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2040</v>
      </c>
      <c r="AD115" t="str">
        <f t="shared" ca="1" si="38"/>
        <v>pics\\Limon_8.jpg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9"/>
        <v>pics\\Limon_8.jpg</v>
      </c>
      <c r="AI115" t="s">
        <v>87</v>
      </c>
      <c r="AO115">
        <f t="shared" ca="1" si="35"/>
        <v>0.42750822874452932</v>
      </c>
      <c r="AP115" t="str">
        <f t="shared" ca="1" si="36"/>
        <v>pics\\Limon_8.jpg</v>
      </c>
      <c r="AR115" t="str">
        <f t="shared" si="41"/>
        <v/>
      </c>
      <c r="AS115" t="str">
        <f t="shared" ca="1" si="37"/>
        <v>pics\\Limon_8.jpg</v>
      </c>
      <c r="AT115">
        <f t="shared" ca="1" si="31"/>
        <v>0.22389207825834601</v>
      </c>
      <c r="AU115" t="s">
        <v>697</v>
      </c>
      <c r="AV115" t="str">
        <f t="shared" ca="1" si="32"/>
        <v>sound\\Redkiy_plod.wav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_С_веточкой_ли_</v>
      </c>
      <c r="BB115" t="str">
        <f t="shared" si="33"/>
        <v>_С_веточкой_ли_XXXXX?</v>
      </c>
      <c r="BD115" cm="1">
        <f t="array" aca="1" ref="BD115" ca="1">INDEX($L$114:$L$121,(RANK(AT3,$AT$2:$AT$9)))</f>
        <v>2071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VLOOKUP(B116,audio_list_stym!$A$3:$BP$18,41,FALSE)</f>
        <v>16</v>
      </c>
      <c r="F116" t="str">
        <f>VLOOKUP(E116,metki!$A$2:$B$9,2,FALSE)</f>
        <v>импл_новые_без_названия</v>
      </c>
      <c r="G116" t="str">
        <f t="shared" si="27"/>
        <v>импл_</v>
      </c>
      <c r="H116" t="str">
        <f>VLOOKUP(B116,audio_list_stym!$A$3:$AJ$18,9,FALSE)</f>
        <v>Ackee</v>
      </c>
      <c r="I116" t="s">
        <v>690</v>
      </c>
      <c r="J116" t="str">
        <f t="shared" si="28"/>
        <v>Ackee_3</v>
      </c>
      <c r="L116">
        <f>VLOOKUP(J116,total_visual_stym!$A$2:$D$129,2,FALSE)</f>
        <v>2067</v>
      </c>
      <c r="M116" t="str">
        <f>VLOOKUP(J116,total_visual_stym!$A$2:$D$129,3,FALSE)</f>
        <v>pics\\Ackee_3.jpg</v>
      </c>
      <c r="N116">
        <f>VLOOKUP(J116,total_visual_stym!$A$1:$D$129,4,FALSE)</f>
        <v>208</v>
      </c>
      <c r="P116">
        <f>IF(G116="экспл",0,IF(G116="импл_",VLOOKUP(J116,quest_импл!$A$1:$J$129,7,FALSE),0))</f>
        <v>227</v>
      </c>
      <c r="Q116" t="str">
        <f>IF(G116="экспл",0,IF(G116="импл_",VLOOKUP(J116,quest_импл!$A$1:$J$129,8,FALSE),0))</f>
        <v>sound\\Rasskrit_li.wav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2003</v>
      </c>
      <c r="AD116" t="str">
        <f t="shared" ca="1" si="38"/>
        <v>pics\\Banan_3.jpg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9"/>
        <v>pics\\Banan_3.jpg</v>
      </c>
      <c r="AI116" t="s">
        <v>88</v>
      </c>
      <c r="AO116">
        <f t="shared" ca="1" si="35"/>
        <v>0.9540285460050304</v>
      </c>
      <c r="AP116" t="str">
        <f t="shared" ca="1" si="36"/>
        <v>pics\\Banan_3.jpg</v>
      </c>
      <c r="AR116" t="str">
        <f t="shared" si="41"/>
        <v/>
      </c>
      <c r="AS116" t="str">
        <f t="shared" ca="1" si="37"/>
        <v>pics\\Banan_3.jpg</v>
      </c>
      <c r="AT116">
        <f t="shared" ca="1" si="31"/>
        <v>0.6916525490146066</v>
      </c>
      <c r="AU116" t="s">
        <v>697</v>
      </c>
      <c r="AV116" t="str">
        <f t="shared" ca="1" si="32"/>
        <v>sound\\Noviy_plod.wav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_Раскрыт_ли_</v>
      </c>
      <c r="BB116" t="str">
        <f t="shared" si="33"/>
        <v>_Раскрыт_ли_XXXXX?</v>
      </c>
      <c r="BD116" cm="1">
        <f t="array" aca="1" ref="BD116" ca="1">INDEX($L$114:$L$121,(RANK(AT4,$AT$2:$AT$9)))</f>
        <v>2069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VLOOKUP(B117,audio_list_stym!$A$3:$BP$18,41,FALSE)</f>
        <v>16</v>
      </c>
      <c r="F117" t="str">
        <f>VLOOKUP(E117,metki!$A$2:$B$9,2,FALSE)</f>
        <v>импл_новые_без_названия</v>
      </c>
      <c r="G117" t="str">
        <f t="shared" si="27"/>
        <v>импл_</v>
      </c>
      <c r="H117" t="str">
        <f>VLOOKUP(B117,audio_list_stym!$A$3:$AJ$18,9,FALSE)</f>
        <v>Ackee</v>
      </c>
      <c r="I117" t="s">
        <v>691</v>
      </c>
      <c r="J117" t="str">
        <f t="shared" si="28"/>
        <v>Ackee_4</v>
      </c>
      <c r="L117">
        <f>VLOOKUP(J117,total_visual_stym!$A$2:$D$129,2,FALSE)</f>
        <v>2068</v>
      </c>
      <c r="M117" t="str">
        <f>VLOOKUP(J117,total_visual_stym!$A$2:$D$129,3,FALSE)</f>
        <v>pics\\Ackee_4.jpg</v>
      </c>
      <c r="N117">
        <f>VLOOKUP(J117,total_visual_stym!$A$1:$D$129,4,FALSE)</f>
        <v>208</v>
      </c>
      <c r="P117">
        <f>IF(G117="экспл",0,IF(G117="импл_",VLOOKUP(J117,quest_импл!$A$1:$J$129,7,FALSE),0))</f>
        <v>228</v>
      </c>
      <c r="Q117" t="str">
        <f>IF(G117="экспл",0,IF(G117="импл_",VLOOKUP(J117,quest_импл!$A$1:$J$129,8,FALSE),0))</f>
        <v>sound\\Pushistiy_li.wav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2051</v>
      </c>
      <c r="AD117" t="str">
        <f t="shared" ca="1" si="38"/>
        <v>pics\\Redis_3.jpg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9"/>
        <v>pics\\Redis_3.jpg</v>
      </c>
      <c r="AI117" t="s">
        <v>89</v>
      </c>
      <c r="AO117">
        <f t="shared" ca="1" si="35"/>
        <v>0.29559587461186965</v>
      </c>
      <c r="AP117" t="str">
        <f t="shared" ca="1" si="36"/>
        <v>pics\\Redis_3.jpg</v>
      </c>
      <c r="AR117" t="str">
        <f t="shared" si="41"/>
        <v/>
      </c>
      <c r="AS117" t="str">
        <f t="shared" ca="1" si="37"/>
        <v>pics\\Redis_3.jpg</v>
      </c>
      <c r="AT117">
        <f t="shared" ca="1" si="31"/>
        <v>0.16063191991909442</v>
      </c>
      <c r="AU117" t="s">
        <v>697</v>
      </c>
      <c r="AV117" t="str">
        <f t="shared" ca="1" si="32"/>
        <v>sound\\Redkiy_plod.wav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_Пушистый_ли_</v>
      </c>
      <c r="BB117" t="str">
        <f t="shared" si="33"/>
        <v>_Пушистый_ли_XXXXX?</v>
      </c>
      <c r="BD117" cm="1">
        <f t="array" aca="1" ref="BD117" ca="1">INDEX($L$114:$L$121,(RANK(AT5,$AT$2:$AT$9)))</f>
        <v>2065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VLOOKUP(B118,audio_list_stym!$A$3:$BP$18,41,FALSE)</f>
        <v>16</v>
      </c>
      <c r="F118" t="str">
        <f>VLOOKUP(E118,metki!$A$2:$B$9,2,FALSE)</f>
        <v>импл_новые_без_названия</v>
      </c>
      <c r="G118" t="str">
        <f t="shared" si="27"/>
        <v>импл_</v>
      </c>
      <c r="H118" t="str">
        <f>VLOOKUP(B118,audio_list_stym!$A$3:$AJ$18,9,FALSE)</f>
        <v>Ackee</v>
      </c>
      <c r="I118" t="s">
        <v>692</v>
      </c>
      <c r="J118" t="str">
        <f t="shared" si="28"/>
        <v>Ackee_5</v>
      </c>
      <c r="L118">
        <f>VLOOKUP(J118,total_visual_stym!$A$2:$D$129,2,FALSE)</f>
        <v>2069</v>
      </c>
      <c r="M118" t="str">
        <f>VLOOKUP(J118,total_visual_stym!$A$2:$D$129,3,FALSE)</f>
        <v>pics\\Ackee_5.jpg</v>
      </c>
      <c r="N118">
        <f>VLOOKUP(J118,total_visual_stym!$A$1:$D$129,4,FALSE)</f>
        <v>208</v>
      </c>
      <c r="P118">
        <f>IF(G118="экспл",0,IF(G118="импл_",VLOOKUP(J118,quest_импл!$A$1:$J$129,7,FALSE),0))</f>
        <v>229</v>
      </c>
      <c r="Q118" t="str">
        <f>IF(G118="экспл",0,IF(G118="импл_",VLOOKUP(J118,quest_импл!$A$1:$J$129,8,FALSE),0))</f>
        <v>sound\\Kvadratniy_li.wav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2001</v>
      </c>
      <c r="AD118" t="str">
        <f t="shared" ca="1" si="38"/>
        <v>pics\\Banan_1.jpg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9"/>
        <v>pics\\Banan_1.jpg</v>
      </c>
      <c r="AI118" t="s">
        <v>90</v>
      </c>
      <c r="AO118">
        <f t="shared" ca="1" si="35"/>
        <v>0.99802051650559243</v>
      </c>
      <c r="AP118" t="str">
        <f t="shared" ca="1" si="36"/>
        <v>pics\\Banan_1.jpg</v>
      </c>
      <c r="AR118" t="str">
        <f t="shared" si="41"/>
        <v/>
      </c>
      <c r="AS118" t="str">
        <f t="shared" ca="1" si="37"/>
        <v>pics\\Banan_1.jpg</v>
      </c>
      <c r="AT118">
        <f t="shared" ca="1" si="31"/>
        <v>1.9321226290611948E-2</v>
      </c>
      <c r="AU118" t="s">
        <v>697</v>
      </c>
      <c r="AV118" t="str">
        <f t="shared" ca="1" si="32"/>
        <v>sound\\Redkiy_plod.wav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_Квадратный_ли_</v>
      </c>
      <c r="BB118" t="str">
        <f t="shared" si="33"/>
        <v>_Квадратный_ли_XXXXX?</v>
      </c>
      <c r="BD118" cm="1">
        <f t="array" aca="1" ref="BD118" ca="1">INDEX($L$114:$L$121,(RANK(AT6,$AT$2:$AT$9)))</f>
        <v>2068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VLOOKUP(B119,audio_list_stym!$A$3:$BP$18,41,FALSE)</f>
        <v>16</v>
      </c>
      <c r="F119" t="str">
        <f>VLOOKUP(E119,metki!$A$2:$B$9,2,FALSE)</f>
        <v>импл_новые_без_названия</v>
      </c>
      <c r="G119" t="str">
        <f t="shared" si="27"/>
        <v>импл_</v>
      </c>
      <c r="H119" t="str">
        <f>VLOOKUP(B119,audio_list_stym!$A$3:$AJ$18,9,FALSE)</f>
        <v>Ackee</v>
      </c>
      <c r="I119" t="s">
        <v>693</v>
      </c>
      <c r="J119" t="str">
        <f t="shared" si="28"/>
        <v>Ackee_6</v>
      </c>
      <c r="L119">
        <f>VLOOKUP(J119,total_visual_stym!$A$2:$D$129,2,FALSE)</f>
        <v>2070</v>
      </c>
      <c r="M119" t="str">
        <f>VLOOKUP(J119,total_visual_stym!$A$2:$D$129,3,FALSE)</f>
        <v>pics\\Ackee_6.jpg</v>
      </c>
      <c r="N119">
        <f>VLOOKUP(J119,total_visual_stym!$A$1:$D$129,4,FALSE)</f>
        <v>208</v>
      </c>
      <c r="P119">
        <f>IF(G119="экспл",0,IF(G119="импл_",VLOOKUP(J119,quest_импл!$A$1:$J$129,7,FALSE),0))</f>
        <v>230</v>
      </c>
      <c r="Q119" t="str">
        <f>IF(G119="экспл",0,IF(G119="импл_",VLOOKUP(J119,quest_импл!$A$1:$J$129,8,FALSE),0))</f>
        <v>sound\\Sklizskiy_li.wav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2004</v>
      </c>
      <c r="AD119" t="str">
        <f t="shared" ca="1" si="38"/>
        <v>pics\\Banan_4.jpg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9"/>
        <v>pics\\Banan_4.jpg</v>
      </c>
      <c r="AI119" t="s">
        <v>91</v>
      </c>
      <c r="AO119">
        <f t="shared" ca="1" si="35"/>
        <v>0.9537716101507443</v>
      </c>
      <c r="AP119" t="str">
        <f t="shared" ca="1" si="36"/>
        <v>pics\\Banan_4.jpg</v>
      </c>
      <c r="AR119" t="str">
        <f t="shared" si="41"/>
        <v/>
      </c>
      <c r="AS119" t="str">
        <f t="shared" ca="1" si="37"/>
        <v>pics\\Banan_4.jpg</v>
      </c>
      <c r="AT119">
        <f t="shared" ca="1" si="31"/>
        <v>0.54109175863904679</v>
      </c>
      <c r="AU119" t="s">
        <v>697</v>
      </c>
      <c r="AV119" t="str">
        <f t="shared" ca="1" si="32"/>
        <v>sound\\Noviy_plod.wav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_Склизкий_ли_</v>
      </c>
      <c r="BB119" t="str">
        <f t="shared" si="33"/>
        <v>_Склизкий_ли_XXXXX?</v>
      </c>
      <c r="BD119" cm="1">
        <f t="array" aca="1" ref="BD119" ca="1">INDEX($L$114:$L$121,(RANK(AT7,$AT$2:$AT$9)))</f>
        <v>2070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VLOOKUP(B120,audio_list_stym!$A$3:$BP$18,41,FALSE)</f>
        <v>16</v>
      </c>
      <c r="F120" t="str">
        <f>VLOOKUP(E120,metki!$A$2:$B$9,2,FALSE)</f>
        <v>импл_новые_без_названия</v>
      </c>
      <c r="G120" t="str">
        <f t="shared" si="27"/>
        <v>импл_</v>
      </c>
      <c r="H120" t="str">
        <f>VLOOKUP(B120,audio_list_stym!$A$3:$AJ$18,9,FALSE)</f>
        <v>Ackee</v>
      </c>
      <c r="I120" t="s">
        <v>694</v>
      </c>
      <c r="J120" t="str">
        <f t="shared" si="28"/>
        <v>Ackee_7</v>
      </c>
      <c r="L120">
        <f>VLOOKUP(J120,total_visual_stym!$A$2:$D$129,2,FALSE)</f>
        <v>2071</v>
      </c>
      <c r="M120" t="str">
        <f>VLOOKUP(J120,total_visual_stym!$A$2:$D$129,3,FALSE)</f>
        <v>pics\\Ackee_7.jpg</v>
      </c>
      <c r="N120">
        <f>VLOOKUP(J120,total_visual_stym!$A$1:$D$129,4,FALSE)</f>
        <v>208</v>
      </c>
      <c r="P120">
        <f>IF(G120="экспл",0,IF(G120="импл_",VLOOKUP(J120,quest_импл!$A$1:$J$129,7,FALSE),0))</f>
        <v>231</v>
      </c>
      <c r="Q120" t="str">
        <f>IF(G120="экспл",0,IF(G120="импл_",VLOOKUP(J120,quest_импл!$A$1:$J$129,8,FALSE),0))</f>
        <v>sound\\Uvyadshiy_li.wav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да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2024</v>
      </c>
      <c r="AD120" t="str">
        <f t="shared" ca="1" si="38"/>
        <v>pics\\Goroh_8.jpg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9"/>
        <v>pics\\Goroh_8.jpg</v>
      </c>
      <c r="AI120" t="s">
        <v>92</v>
      </c>
      <c r="AO120">
        <f t="shared" ca="1" si="35"/>
        <v>0.67889092275784213</v>
      </c>
      <c r="AP120" t="str">
        <f t="shared" ca="1" si="36"/>
        <v>pics\\Goroh_8.jpg</v>
      </c>
      <c r="AR120" t="str">
        <f t="shared" si="41"/>
        <v/>
      </c>
      <c r="AS120" t="str">
        <f t="shared" ca="1" si="37"/>
        <v>pics\\Goroh_8.jpg</v>
      </c>
      <c r="AT120">
        <f t="shared" ca="1" si="31"/>
        <v>0.55402497973862885</v>
      </c>
      <c r="AU120" t="s">
        <v>697</v>
      </c>
      <c r="AV120" t="str">
        <f t="shared" ca="1" si="32"/>
        <v>sound\\Noviy_plod.wav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_Увядший_ли_</v>
      </c>
      <c r="BB120" t="str">
        <f t="shared" si="33"/>
        <v>_Увядший_ли_XXXXX?</v>
      </c>
      <c r="BD120" cm="1">
        <f t="array" aca="1" ref="BD120" ca="1">INDEX($L$114:$L$121,(RANK(AT8,$AT$2:$AT$9)))</f>
        <v>2067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VLOOKUP(B121,audio_list_stym!$A$3:$BP$18,41,FALSE)</f>
        <v>16</v>
      </c>
      <c r="F121" t="str">
        <f>VLOOKUP(E121,metki!$A$2:$B$9,2,FALSE)</f>
        <v>импл_новые_без_названия</v>
      </c>
      <c r="G121" t="str">
        <f t="shared" si="27"/>
        <v>импл_</v>
      </c>
      <c r="H121" t="str">
        <f>VLOOKUP(B121,audio_list_stym!$A$3:$AJ$18,9,FALSE)</f>
        <v>Ackee</v>
      </c>
      <c r="I121" t="s">
        <v>695</v>
      </c>
      <c r="J121" t="str">
        <f t="shared" si="28"/>
        <v>Ackee_8</v>
      </c>
      <c r="L121">
        <f>VLOOKUP(J121,total_visual_stym!$A$2:$D$129,2,FALSE)</f>
        <v>2072</v>
      </c>
      <c r="M121" t="str">
        <f>VLOOKUP(J121,total_visual_stym!$A$2:$D$129,3,FALSE)</f>
        <v>pics\\Ackee_8.jpg</v>
      </c>
      <c r="N121">
        <f>VLOOKUP(J121,total_visual_stym!$A$1:$D$129,4,FALSE)</f>
        <v>208</v>
      </c>
      <c r="P121">
        <f>IF(G121="экспл",0,IF(G121="импл_",VLOOKUP(J121,quest_импл!$A$1:$J$129,7,FALSE),0))</f>
        <v>232</v>
      </c>
      <c r="Q121" t="str">
        <f>IF(G121="экспл",0,IF(G121="импл_",VLOOKUP(J121,quest_импл!$A$1:$J$129,8,FALSE),0))</f>
        <v>sound\\Raznocvetniy_li.wav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2028</v>
      </c>
      <c r="AD121" t="str">
        <f t="shared" ca="1" si="38"/>
        <v>pics\\Kokos_4.jpg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9"/>
        <v>pics\\Kokos_4.jpg</v>
      </c>
      <c r="AI121" t="s">
        <v>93</v>
      </c>
      <c r="AO121">
        <f t="shared" ca="1" si="35"/>
        <v>0.64248373813634141</v>
      </c>
      <c r="AP121" t="str">
        <f t="shared" ca="1" si="36"/>
        <v>pics\\Kokos_4.jpg</v>
      </c>
      <c r="AR121" t="str">
        <f>IF(AH121="sound\\Ogorod",AP49,"")</f>
        <v/>
      </c>
      <c r="AS121" t="str">
        <f t="shared" ca="1" si="37"/>
        <v>pics\\Kokos_4.jpg</v>
      </c>
      <c r="AT121">
        <f t="shared" ca="1" si="31"/>
        <v>0.23921308773291394</v>
      </c>
      <c r="AU121" t="s">
        <v>697</v>
      </c>
      <c r="AV121" t="str">
        <f t="shared" ca="1" si="32"/>
        <v>sound\\Redkiy_plod.wav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_Разноцветный_ли_</v>
      </c>
      <c r="BB121" t="str">
        <f t="shared" si="33"/>
        <v>_Разноцветный_ли_XXXXX?</v>
      </c>
      <c r="BD121" cm="1">
        <f t="array" aca="1" ref="BD121" ca="1">INDEX($L$114:$L$121,(RANK(AT9,$AT$2:$AT$9)))</f>
        <v>2066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VLOOKUP(B122,audio_list_stym!$A$3:$BP$18,41,FALSE)</f>
        <v>17</v>
      </c>
      <c r="F122" t="str">
        <f>VLOOKUP(E122,metki!$A$2:$B$9,2,FALSE)</f>
        <v>экспл_новые_без_названия</v>
      </c>
      <c r="G122" t="str">
        <f t="shared" si="27"/>
        <v>экспл</v>
      </c>
      <c r="H122" t="str">
        <f>VLOOKUP(B122,audio_list_stym!$A$3:$AJ$18,9,FALSE)</f>
        <v>Ake</v>
      </c>
      <c r="I122" t="s">
        <v>688</v>
      </c>
      <c r="J122" t="str">
        <f t="shared" si="28"/>
        <v>Ake_1</v>
      </c>
      <c r="L122">
        <f>VLOOKUP(J122,total_visual_stym!$A$2:$D$129,2,FALSE)</f>
        <v>2073</v>
      </c>
      <c r="M122" t="str">
        <f>VLOOKUP(J122,total_visual_stym!$A$2:$D$129,3,FALSE)</f>
        <v>pics\\Ake_1.jpg</v>
      </c>
      <c r="N122">
        <f>VLOOKUP(J122,total_visual_stym!$A$1:$D$129,4,FALSE)</f>
        <v>209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105</v>
      </c>
      <c r="Z122" t="str">
        <f>IF(G122="экспл",VLOOKUP(J122,quest_экспл!$A$1:$N$129,12,FALSE),IF(G122="импл_",0,0))</f>
        <v>sound\\On_imeet_myakot.wav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2204</v>
      </c>
      <c r="AD122" t="str">
        <f t="shared" ca="1" si="38"/>
        <v>pics\\dis52.jpg</v>
      </c>
      <c r="AE122" s="22" t="str">
        <f t="array" aca="1" ref="AE122" ca="1">IF(G122="экспл",INDEX(total_visual_stym!$C$146:$C$209,(RANK(total_visual_stym!E202,total_visual_stym!$E$146:$E$209))),0)</f>
        <v>pics\\dis52.jpg</v>
      </c>
      <c r="AF122" s="22" t="str">
        <f t="shared" si="39"/>
        <v/>
      </c>
      <c r="AI122" t="s">
        <v>124</v>
      </c>
      <c r="AO122">
        <f t="shared" ca="1" si="35"/>
        <v>0.21428875459255037</v>
      </c>
      <c r="AP122" t="str">
        <f t="shared" ca="1" si="36"/>
        <v>pics\\Redis_8.jpg</v>
      </c>
      <c r="AR122" t="str">
        <f t="shared" ref="AR122:AR129" si="42">IF(AH122="sound\\Ogorod",AP50,"")</f>
        <v/>
      </c>
      <c r="AS122" t="str">
        <f t="shared" si="37"/>
        <v/>
      </c>
      <c r="AT122">
        <f t="shared" ca="1" si="31"/>
        <v>0.99615325686155476</v>
      </c>
      <c r="AU122" t="s">
        <v>697</v>
      </c>
      <c r="AV122" t="str">
        <f t="shared" ca="1" si="32"/>
        <v>sound\\Noviy_plod.wav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_Он_имеет_мякоть?</v>
      </c>
      <c r="BA122" t="e">
        <f>VLOOKUP(Q122,audio_list_stym!$B$2:$BQ$299,68,FALSE)</f>
        <v>#N/A</v>
      </c>
      <c r="BB122" t="str">
        <f t="shared" si="33"/>
        <v>На_экране_XXXXX._Он_имеет_мякоть?</v>
      </c>
      <c r="BC122">
        <f>A122</f>
        <v>1216</v>
      </c>
      <c r="BD122" cm="1">
        <f t="array" aca="1" ref="BD122" ca="1">INDEX($L$122:$L$129,(RANK(AT2,$AT$2:$AT$9)))</f>
        <v>2080</v>
      </c>
      <c r="BE122" cm="1">
        <f t="array" aca="1" ref="BE122" ca="1">INDEX(BD66:BD81,(RANK(AT9,$AT$2:$AT$17)))</f>
        <v>2088</v>
      </c>
      <c r="BF122" cm="1">
        <f t="array" aca="1" ref="BF122" ca="1">INDEX(BD90:BD105,(RANK(AT9,$AT$2:$AT$17)))</f>
        <v>2132</v>
      </c>
      <c r="BG122" cm="1">
        <f t="array" aca="1" ref="BG122" ca="1">INDEX(BD106:BD121,(RANK(AT9,$AT$2:$AT$17)))</f>
        <v>2148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VLOOKUP(B123,audio_list_stym!$A$3:$BP$18,41,FALSE)</f>
        <v>17</v>
      </c>
      <c r="F123" t="str">
        <f>VLOOKUP(E123,metki!$A$2:$B$9,2,FALSE)</f>
        <v>экспл_новые_без_названия</v>
      </c>
      <c r="G123" t="str">
        <f t="shared" si="27"/>
        <v>экспл</v>
      </c>
      <c r="H123" t="str">
        <f>VLOOKUP(B123,audio_list_stym!$A$3:$AJ$18,9,FALSE)</f>
        <v>Ake</v>
      </c>
      <c r="I123" t="s">
        <v>689</v>
      </c>
      <c r="J123" t="str">
        <f t="shared" si="28"/>
        <v>Ake_2</v>
      </c>
      <c r="L123">
        <f>VLOOKUP(J123,total_visual_stym!$A$2:$D$129,2,FALSE)</f>
        <v>2074</v>
      </c>
      <c r="M123" t="str">
        <f>VLOOKUP(J123,total_visual_stym!$A$2:$D$129,3,FALSE)</f>
        <v>pics\\Ake_2.jpg</v>
      </c>
      <c r="N123">
        <f>VLOOKUP(J123,total_visual_stym!$A$1:$D$129,4,FALSE)</f>
        <v>209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106</v>
      </c>
      <c r="Z123" t="str">
        <f>IF(G123="экспл",VLOOKUP(J123,quest_экспл!$A$1:$N$129,12,FALSE),IF(G123="импл_",0,0))</f>
        <v>sound\\Prodolgovatiy_li_on.wav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2213</v>
      </c>
      <c r="AD123" t="str">
        <f t="shared" ca="1" si="38"/>
        <v>pics\\dis49.jpg</v>
      </c>
      <c r="AE123" s="22" t="str">
        <f t="array" aca="1" ref="AE123" ca="1">IF(G123="экспл",INDEX(total_visual_stym!$C$146:$C$209,(RANK(total_visual_stym!E203,total_visual_stym!$E$146:$E$209))),0)</f>
        <v>pics\\dis49.jpg</v>
      </c>
      <c r="AF123" s="22" t="str">
        <f t="shared" si="39"/>
        <v/>
      </c>
      <c r="AI123" t="s">
        <v>125</v>
      </c>
      <c r="AO123">
        <f t="shared" ca="1" si="35"/>
        <v>0.9107812502976349</v>
      </c>
      <c r="AP123" t="str">
        <f t="shared" ca="1" si="36"/>
        <v>pics\\Finik_1.jpg</v>
      </c>
      <c r="AR123" t="str">
        <f t="shared" si="42"/>
        <v/>
      </c>
      <c r="AS123" t="str">
        <f t="shared" si="37"/>
        <v/>
      </c>
      <c r="AT123">
        <f t="shared" ca="1" si="31"/>
        <v>0.56074914822020017</v>
      </c>
      <c r="AU123" t="s">
        <v>697</v>
      </c>
      <c r="AV123" t="str">
        <f t="shared" ca="1" si="32"/>
        <v>sound\\Noviy_plod.wav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_Продолговатый_ли_он?</v>
      </c>
      <c r="BA123" t="e">
        <f>VLOOKUP(Q123,audio_list_stym!$B$2:$BQ$299,68,FALSE)</f>
        <v>#N/A</v>
      </c>
      <c r="BB123" t="str">
        <f t="shared" si="33"/>
        <v>Посмотрите,_вот_XXXXX._Продолговатый_ли_он?</v>
      </c>
      <c r="BD123" cm="1">
        <f t="array" aca="1" ref="BD123" ca="1">INDEX($L$122:$L$129,(RANK(AT3,$AT$2:$AT$9)))</f>
        <v>2079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VLOOKUP(B124,audio_list_stym!$A$3:$BP$18,41,FALSE)</f>
        <v>17</v>
      </c>
      <c r="F124" t="str">
        <f>VLOOKUP(E124,metki!$A$2:$B$9,2,FALSE)</f>
        <v>экспл_новые_без_названия</v>
      </c>
      <c r="G124" t="str">
        <f t="shared" si="27"/>
        <v>экспл</v>
      </c>
      <c r="H124" t="str">
        <f>VLOOKUP(B124,audio_list_stym!$A$3:$AJ$18,9,FALSE)</f>
        <v>Ake</v>
      </c>
      <c r="I124" t="s">
        <v>690</v>
      </c>
      <c r="J124" t="str">
        <f t="shared" si="28"/>
        <v>Ake_3</v>
      </c>
      <c r="L124">
        <f>VLOOKUP(J124,total_visual_stym!$A$2:$D$129,2,FALSE)</f>
        <v>2075</v>
      </c>
      <c r="M124" t="str">
        <f>VLOOKUP(J124,total_visual_stym!$A$2:$D$129,3,FALSE)</f>
        <v>pics\\Ake_3.jpg</v>
      </c>
      <c r="N124">
        <f>VLOOKUP(J124,total_visual_stym!$A$1:$D$129,4,FALSE)</f>
        <v>209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107</v>
      </c>
      <c r="Z124" t="str">
        <f>IF(G124="экспл",VLOOKUP(J124,quest_экспл!$A$1:$N$129,12,FALSE),IF(G124="импл_",0,0))</f>
        <v>sound\\Pyatnistiy_li_on.wav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2198</v>
      </c>
      <c r="AD124" t="str">
        <f t="shared" ca="1" si="38"/>
        <v>pics\\dis42.jpg</v>
      </c>
      <c r="AE124" s="22" t="str">
        <f t="array" aca="1" ref="AE124" ca="1">IF(G124="экспл",INDEX(total_visual_stym!$C$146:$C$209,(RANK(total_visual_stym!E204,total_visual_stym!$E$146:$E$209))),0)</f>
        <v>pics\\dis42.jpg</v>
      </c>
      <c r="AF124" s="22" t="str">
        <f t="shared" si="39"/>
        <v/>
      </c>
      <c r="AI124" t="s">
        <v>126</v>
      </c>
      <c r="AO124">
        <f t="shared" ca="1" si="35"/>
        <v>0.54408588972096539</v>
      </c>
      <c r="AP124" t="str">
        <f t="shared" ca="1" si="36"/>
        <v>pics\\Limon_1.jpg</v>
      </c>
      <c r="AR124" t="str">
        <f t="shared" si="42"/>
        <v/>
      </c>
      <c r="AS124" t="str">
        <f t="shared" si="37"/>
        <v/>
      </c>
      <c r="AT124">
        <f t="shared" ca="1" si="31"/>
        <v>0.35725080022678191</v>
      </c>
      <c r="AU124" t="s">
        <v>697</v>
      </c>
      <c r="AV124" t="str">
        <f t="shared" ca="1" si="32"/>
        <v>sound\\Redkiy_plod.wav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_Пятнистый_ли_он?</v>
      </c>
      <c r="BA124" t="e">
        <f>VLOOKUP(Q124,audio_list_stym!$B$2:$BQ$299,68,FALSE)</f>
        <v>#N/A</v>
      </c>
      <c r="BB124" t="str">
        <f t="shared" si="33"/>
        <v>Вот_XXXXX._Пятнистый_ли_он?</v>
      </c>
      <c r="BD124" cm="1">
        <f t="array" aca="1" ref="BD124" ca="1">INDEX($L$122:$L$129,(RANK(AT4,$AT$2:$AT$9)))</f>
        <v>2077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VLOOKUP(B125,audio_list_stym!$A$3:$BP$18,41,FALSE)</f>
        <v>17</v>
      </c>
      <c r="F125" t="str">
        <f>VLOOKUP(E125,metki!$A$2:$B$9,2,FALSE)</f>
        <v>экспл_новые_без_названия</v>
      </c>
      <c r="G125" t="str">
        <f t="shared" si="27"/>
        <v>экспл</v>
      </c>
      <c r="H125" t="str">
        <f>VLOOKUP(B125,audio_list_stym!$A$3:$AJ$18,9,FALSE)</f>
        <v>Ake</v>
      </c>
      <c r="I125" t="s">
        <v>691</v>
      </c>
      <c r="J125" t="str">
        <f t="shared" si="28"/>
        <v>Ake_4</v>
      </c>
      <c r="L125">
        <f>VLOOKUP(J125,total_visual_stym!$A$2:$D$129,2,FALSE)</f>
        <v>2076</v>
      </c>
      <c r="M125" t="str">
        <f>VLOOKUP(J125,total_visual_stym!$A$2:$D$129,3,FALSE)</f>
        <v>pics\\Ake_4.jpg</v>
      </c>
      <c r="N125">
        <f>VLOOKUP(J125,total_visual_stym!$A$1:$D$129,4,FALSE)</f>
        <v>209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108</v>
      </c>
      <c r="Z125" t="str">
        <f>IF(G125="экспл",VLOOKUP(J125,quest_экспл!$A$1:$N$129,12,FALSE),IF(G125="импл_",0,0))</f>
        <v>sound\\On_s_kozhuroy.wav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2174</v>
      </c>
      <c r="AD125" t="str">
        <f t="shared" ca="1" si="38"/>
        <v>pics\\dis7.jpg</v>
      </c>
      <c r="AE125" s="22" t="str">
        <f t="array" aca="1" ref="AE125" ca="1">IF(G125="экспл",INDEX(total_visual_stym!$C$146:$C$209,(RANK(total_visual_stym!E205,total_visual_stym!$E$146:$E$209))),0)</f>
        <v>pics\\dis7.jpg</v>
      </c>
      <c r="AF125" s="22" t="str">
        <f t="shared" si="39"/>
        <v/>
      </c>
      <c r="AI125" t="s">
        <v>127</v>
      </c>
      <c r="AO125">
        <f t="shared" ca="1" si="35"/>
        <v>0.90799971254785872</v>
      </c>
      <c r="AP125" t="str">
        <f t="shared" ca="1" si="36"/>
        <v>pics\\Finik_2.jpg</v>
      </c>
      <c r="AR125" t="str">
        <f t="shared" si="42"/>
        <v/>
      </c>
      <c r="AS125" t="str">
        <f t="shared" si="37"/>
        <v/>
      </c>
      <c r="AT125">
        <f t="shared" ca="1" si="31"/>
        <v>0.35925915301370481</v>
      </c>
      <c r="AU125" t="s">
        <v>697</v>
      </c>
      <c r="AV125" t="str">
        <f t="shared" ca="1" si="32"/>
        <v>sound\\Redkiy_plod.wav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_Он_с_кожурой?</v>
      </c>
      <c r="BA125" t="e">
        <f>VLOOKUP(Q125,audio_list_stym!$B$2:$BQ$299,68,FALSE)</f>
        <v>#N/A</v>
      </c>
      <c r="BB125" t="str">
        <f t="shared" si="33"/>
        <v>Это_XXXXX._Он_с_кожурой?</v>
      </c>
      <c r="BD125" cm="1">
        <f t="array" aca="1" ref="BD125" ca="1">INDEX($L$122:$L$129,(RANK(AT5,$AT$2:$AT$9)))</f>
        <v>2073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VLOOKUP(B126,audio_list_stym!$A$3:$BP$18,41,FALSE)</f>
        <v>17</v>
      </c>
      <c r="F126" t="str">
        <f>VLOOKUP(E126,metki!$A$2:$B$9,2,FALSE)</f>
        <v>экспл_новые_без_названия</v>
      </c>
      <c r="G126" t="str">
        <f t="shared" si="27"/>
        <v>экспл</v>
      </c>
      <c r="H126" t="str">
        <f>VLOOKUP(B126,audio_list_stym!$A$3:$AJ$18,9,FALSE)</f>
        <v>Ake</v>
      </c>
      <c r="I126" t="s">
        <v>692</v>
      </c>
      <c r="J126" t="str">
        <f t="shared" si="28"/>
        <v>Ake_5</v>
      </c>
      <c r="L126">
        <f>VLOOKUP(J126,total_visual_stym!$A$2:$D$129,2,FALSE)</f>
        <v>2077</v>
      </c>
      <c r="M126" t="str">
        <f>VLOOKUP(J126,total_visual_stym!$A$2:$D$129,3,FALSE)</f>
        <v>pics\\Ake_5.jpg</v>
      </c>
      <c r="N126">
        <f>VLOOKUP(J126,total_visual_stym!$A$1:$D$129,4,FALSE)</f>
        <v>209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109</v>
      </c>
      <c r="Z126" t="str">
        <f>IF(G126="экспл",VLOOKUP(J126,quest_экспл!$A$1:$N$129,12,FALSE),IF(G126="импл_",0,0))</f>
        <v>sound\\Fioletoviy_li_on.wav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2179</v>
      </c>
      <c r="AD126" t="str">
        <f t="shared" ca="1" si="38"/>
        <v>pics\\dis20.jpg</v>
      </c>
      <c r="AE126" s="22" t="str">
        <f t="array" aca="1" ref="AE126" ca="1">IF(G126="экспл",INDEX(total_visual_stym!$C$146:$C$209,(RANK(total_visual_stym!E206,total_visual_stym!$E$146:$E$209))),0)</f>
        <v>pics\\dis20.jpg</v>
      </c>
      <c r="AF126" s="22" t="str">
        <f t="shared" si="39"/>
        <v/>
      </c>
      <c r="AI126" t="s">
        <v>128</v>
      </c>
      <c r="AO126">
        <f t="shared" ca="1" si="35"/>
        <v>0.31742230663364168</v>
      </c>
      <c r="AP126" t="str">
        <f t="shared" ca="1" si="36"/>
        <v>pics\\Redis_2.jpg</v>
      </c>
      <c r="AR126" t="str">
        <f t="shared" si="42"/>
        <v/>
      </c>
      <c r="AS126" t="str">
        <f t="shared" si="37"/>
        <v/>
      </c>
      <c r="AT126">
        <f t="shared" ca="1" si="31"/>
        <v>0.91833784646964955</v>
      </c>
      <c r="AU126" t="s">
        <v>697</v>
      </c>
      <c r="AV126" t="str">
        <f t="shared" ca="1" si="32"/>
        <v>sound\\Noviy_plod.wav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_Синий_ли_он?</v>
      </c>
      <c r="BA126" t="e">
        <f>VLOOKUP(Q126,audio_list_stym!$B$2:$BQ$299,68,FALSE)</f>
        <v>#N/A</v>
      </c>
      <c r="BB126" t="str">
        <f t="shared" si="33"/>
        <v>На_картинке_XXXXX._Синий_ли_он?</v>
      </c>
      <c r="BD126" cm="1">
        <f t="array" aca="1" ref="BD126" ca="1">INDEX($L$122:$L$129,(RANK(AT6,$AT$2:$AT$9)))</f>
        <v>2076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VLOOKUP(B127,audio_list_stym!$A$3:$BP$18,41,FALSE)</f>
        <v>17</v>
      </c>
      <c r="F127" t="str">
        <f>VLOOKUP(E127,metki!$A$2:$B$9,2,FALSE)</f>
        <v>экспл_новые_без_названия</v>
      </c>
      <c r="G127" t="str">
        <f t="shared" si="27"/>
        <v>экспл</v>
      </c>
      <c r="H127" t="str">
        <f>VLOOKUP(B127,audio_list_stym!$A$3:$AJ$18,9,FALSE)</f>
        <v>Ake</v>
      </c>
      <c r="I127" t="s">
        <v>693</v>
      </c>
      <c r="J127" t="str">
        <f t="shared" si="28"/>
        <v>Ake_6</v>
      </c>
      <c r="L127">
        <f>VLOOKUP(J127,total_visual_stym!$A$2:$D$129,2,FALSE)</f>
        <v>2078</v>
      </c>
      <c r="M127" t="str">
        <f>VLOOKUP(J127,total_visual_stym!$A$2:$D$129,3,FALSE)</f>
        <v>pics\\Ake_6.jpg</v>
      </c>
      <c r="N127">
        <f>VLOOKUP(J127,total_visual_stym!$A$1:$D$129,4,FALSE)</f>
        <v>209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110</v>
      </c>
      <c r="Z127" t="str">
        <f>IF(G127="экспл",VLOOKUP(J127,quest_экспл!$A$1:$N$129,12,FALSE),IF(G127="импл_",0,0))</f>
        <v>sound\\On_s_dolkami.wav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2196</v>
      </c>
      <c r="AD127" t="str">
        <f t="shared" ca="1" si="38"/>
        <v>pics\\dis40.jpg</v>
      </c>
      <c r="AE127" s="22" t="str">
        <f t="array" aca="1" ref="AE127" ca="1">IF(G127="экспл",INDEX(total_visual_stym!$C$146:$C$209,(RANK(total_visual_stym!E207,total_visual_stym!$E$146:$E$209))),0)</f>
        <v>pics\\dis40.jpg</v>
      </c>
      <c r="AF127" s="22" t="str">
        <f t="shared" si="39"/>
        <v/>
      </c>
      <c r="AI127" t="s">
        <v>129</v>
      </c>
      <c r="AO127">
        <f t="shared" ca="1" si="35"/>
        <v>0.44382431241737808</v>
      </c>
      <c r="AP127" t="str">
        <f t="shared" ca="1" si="36"/>
        <v>pics\\Limon_6.jpg</v>
      </c>
      <c r="AR127" t="str">
        <f t="shared" si="42"/>
        <v/>
      </c>
      <c r="AS127" t="str">
        <f t="shared" si="37"/>
        <v/>
      </c>
      <c r="AT127">
        <f t="shared" ca="1" si="31"/>
        <v>0.32027874832185643</v>
      </c>
      <c r="AU127" t="s">
        <v>697</v>
      </c>
      <c r="AV127" t="str">
        <f t="shared" ca="1" si="32"/>
        <v>sound\\Redkiy_plod.wav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_Он_с_дольками?</v>
      </c>
      <c r="BA127" t="e">
        <f>VLOOKUP(Q127,audio_list_stym!$B$2:$BQ$299,68,FALSE)</f>
        <v>#N/A</v>
      </c>
      <c r="BB127" t="str">
        <f t="shared" si="33"/>
        <v>На_мониторе_XXXXX._Он_с_дольками?</v>
      </c>
      <c r="BD127" cm="1">
        <f t="array" aca="1" ref="BD127" ca="1">INDEX($L$122:$L$129,(RANK(AT7,$AT$2:$AT$9)))</f>
        <v>2078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VLOOKUP(B128,audio_list_stym!$A$3:$BP$18,41,FALSE)</f>
        <v>17</v>
      </c>
      <c r="F128" t="str">
        <f>VLOOKUP(E128,metki!$A$2:$B$9,2,FALSE)</f>
        <v>экспл_новые_без_названия</v>
      </c>
      <c r="G128" t="str">
        <f t="shared" si="27"/>
        <v>экспл</v>
      </c>
      <c r="H128" t="str">
        <f>VLOOKUP(B128,audio_list_stym!$A$3:$AJ$18,9,FALSE)</f>
        <v>Ake</v>
      </c>
      <c r="I128" t="s">
        <v>694</v>
      </c>
      <c r="J128" t="str">
        <f t="shared" si="28"/>
        <v>Ake_7</v>
      </c>
      <c r="L128">
        <f>VLOOKUP(J128,total_visual_stym!$A$2:$D$129,2,FALSE)</f>
        <v>2079</v>
      </c>
      <c r="M128" t="str">
        <f>VLOOKUP(J128,total_visual_stym!$A$2:$D$129,3,FALSE)</f>
        <v>pics\\Ake_7.jpg</v>
      </c>
      <c r="N128">
        <f>VLOOKUP(J128,total_visual_stym!$A$1:$D$129,4,FALSE)</f>
        <v>209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111</v>
      </c>
      <c r="Z128" t="str">
        <f>IF(G128="экспл",VLOOKUP(J128,quest_экспл!$A$1:$N$129,12,FALSE),IF(G128="импл_",0,0))</f>
        <v>sound\\On_visushenniy.wav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2228</v>
      </c>
      <c r="AD128" t="str">
        <f t="shared" ca="1" si="38"/>
        <v>pics\\dis38.jpg</v>
      </c>
      <c r="AE128" s="22" t="str">
        <f t="array" aca="1" ref="AE128" ca="1">IF(G128="экспл",INDEX(total_visual_stym!$C$146:$C$209,(RANK(total_visual_stym!E208,total_visual_stym!$E$146:$E$209))),0)</f>
        <v>pics\\dis38.jpg</v>
      </c>
      <c r="AF128" s="22" t="str">
        <f t="shared" si="39"/>
        <v/>
      </c>
      <c r="AI128" t="s">
        <v>130</v>
      </c>
      <c r="AO128">
        <f t="shared" ca="1" si="35"/>
        <v>0.83039320456331744</v>
      </c>
      <c r="AP128" t="str">
        <f t="shared" ca="1" si="36"/>
        <v>pics\\Goroh_3.jpg</v>
      </c>
      <c r="AR128" t="str">
        <f t="shared" si="42"/>
        <v/>
      </c>
      <c r="AS128" t="str">
        <f t="shared" si="37"/>
        <v/>
      </c>
      <c r="AT128">
        <f t="shared" ca="1" si="31"/>
        <v>0.52021945198551744</v>
      </c>
      <c r="AU128" t="s">
        <v>697</v>
      </c>
      <c r="AV128" t="str">
        <f t="shared" ca="1" si="32"/>
        <v>sound\\Noviy_plod.wav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_Он_высушенный?</v>
      </c>
      <c r="BA128" t="e">
        <f>VLOOKUP(Q128,audio_list_stym!$B$2:$BQ$299,68,FALSE)</f>
        <v>#N/A</v>
      </c>
      <c r="BB128" t="str">
        <f t="shared" si="33"/>
        <v>Перед_Вами_XXXXX._Он_высушенный?</v>
      </c>
      <c r="BD128" cm="1">
        <f t="array" aca="1" ref="BD128" ca="1">INDEX($L$122:$L$129,(RANK(AT8,$AT$2:$AT$9)))</f>
        <v>2075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VLOOKUP(B129,audio_list_stym!$A$3:$BP$18,41,FALSE)</f>
        <v>17</v>
      </c>
      <c r="F129" t="str">
        <f>VLOOKUP(E129,metki!$A$2:$B$9,2,FALSE)</f>
        <v>экспл_новые_без_названия</v>
      </c>
      <c r="G129" t="str">
        <f t="shared" si="27"/>
        <v>экспл</v>
      </c>
      <c r="H129" t="str">
        <f>VLOOKUP(B129,audio_list_stym!$A$3:$AJ$18,9,FALSE)</f>
        <v>Ake</v>
      </c>
      <c r="I129" t="s">
        <v>695</v>
      </c>
      <c r="J129" t="str">
        <f t="shared" si="28"/>
        <v>Ake_8</v>
      </c>
      <c r="L129">
        <f>VLOOKUP(J129,total_visual_stym!$A$2:$D$129,2,FALSE)</f>
        <v>2080</v>
      </c>
      <c r="M129" t="str">
        <f>VLOOKUP(J129,total_visual_stym!$A$2:$D$129,3,FALSE)</f>
        <v>pics\\Ake_8.jpg</v>
      </c>
      <c r="N129">
        <f>VLOOKUP(J129,total_visual_stym!$A$1:$D$129,4,FALSE)</f>
        <v>209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112</v>
      </c>
      <c r="Z129" t="str">
        <f>IF(G129="экспл",VLOOKUP(J129,quest_экспл!$A$1:$N$129,12,FALSE),IF(G129="импл_",0,0))</f>
        <v>sound\\Myatiy_li_on.wav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2189</v>
      </c>
      <c r="AD129" t="str">
        <f t="shared" ca="1" si="38"/>
        <v>pics\\dis33.jpg</v>
      </c>
      <c r="AE129" s="22" t="str">
        <f t="array" aca="1" ref="AE129" ca="1">IF(G129="экспл",INDEX(total_visual_stym!$C$146:$C$209,(RANK(total_visual_stym!E209,total_visual_stym!$E$146:$E$209))),0)</f>
        <v>pics\\dis33.jpg</v>
      </c>
      <c r="AF129" s="22" t="str">
        <f t="shared" si="39"/>
        <v/>
      </c>
      <c r="AI129" t="s">
        <v>131</v>
      </c>
      <c r="AO129">
        <f t="shared" ca="1" si="35"/>
        <v>0.26729106792331114</v>
      </c>
      <c r="AP129" t="str">
        <f t="shared" ca="1" si="36"/>
        <v>pics\\Redis_5.jpg</v>
      </c>
      <c r="AR129" t="str">
        <f t="shared" si="42"/>
        <v/>
      </c>
      <c r="AS129" t="str">
        <f t="shared" si="37"/>
        <v/>
      </c>
      <c r="AT129">
        <f t="shared" ca="1" si="31"/>
        <v>8.2333251946902886E-2</v>
      </c>
      <c r="AU129" t="s">
        <v>697</v>
      </c>
      <c r="AV129" t="str">
        <f t="shared" ca="1" si="32"/>
        <v>sound\\Redkiy_plod.wav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_Мятый_ли_он?</v>
      </c>
      <c r="BA129" t="e">
        <f>VLOOKUP(Q129,audio_list_stym!$B$2:$BQ$299,68,FALSE)</f>
        <v>#N/A</v>
      </c>
      <c r="BB129" t="str">
        <f t="shared" si="33"/>
        <v>Вы_видите_XXXXX._Мятый_ли_он?</v>
      </c>
      <c r="BD129" cm="1">
        <f t="array" aca="1" ref="BD129" ca="1">INDEX($L$122:$L$129,(RANK(AT9,$AT$2:$AT$9)))</f>
        <v>2074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500-000000000000}"/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H161"/>
  <sheetViews>
    <sheetView topLeftCell="AT1" zoomScale="57" zoomScaleNormal="57" zoomScaleSheetLayoutView="40" workbookViewId="0">
      <selection activeCell="BH1" sqref="BH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8" max="8" width="9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1" customWidth="1"/>
    <col min="40" max="40" width="12.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C1" s="23" t="s">
        <v>0</v>
      </c>
      <c r="BD1" s="23" t="s">
        <v>1175</v>
      </c>
      <c r="BE1" s="23" t="s">
        <v>1170</v>
      </c>
      <c r="BF1" s="23" t="s">
        <v>1171</v>
      </c>
      <c r="BG1" s="23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VLOOKUP(B2,audio_list_stym!$A$3:$BP$18,42,FALSE)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VLOOKUP(B2,audio_list_stym!$A$3:$AJ$18,10,FALSE)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pics\\dis63.jpg</v>
      </c>
      <c r="AF2" s="22" t="str">
        <f t="shared" ref="AF2:AF1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0.42309761057878414</v>
      </c>
      <c r="AP2" t="str">
        <f t="shared" ref="AP2:AP25" ca="1" si="7">INDEX($AM$2:$AM$25,(RANK(AO2,$AO$2:$AO$25)))</f>
        <v>pics\\Finik_6.jpg</v>
      </c>
      <c r="AQ2" t="str">
        <f ca="1">INDEX($AN$2:$AN$25,(RANK(AO2,$AO$2:$AO$25)))</f>
        <v>pics\\Peper_6.jpg</v>
      </c>
      <c r="AT2">
        <f t="shared" ref="AT2:AT65" ca="1" si="8">RAND()</f>
        <v>0.80371412858645119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10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2057</v>
      </c>
      <c r="BE2" cm="1">
        <f t="array" aca="1" ref="BE2" ca="1">INDEX(BD10:BD25,(RANK(AT2,$AT$2:$AT$16)))</f>
        <v>2038</v>
      </c>
      <c r="BF2" cm="1">
        <f t="array" aca="1" ref="BF2" ca="1">INDEX(BD26:BD49,(RANK(AT2,$AT$2:$AT$16)))</f>
        <v>2054</v>
      </c>
      <c r="BG2" cm="1">
        <f t="array" aca="1" ref="BG2" ca="1">INDEX(BD50:BD65,(RANK(AT2,$AT$2:$AT$16)))</f>
        <v>2014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VLOOKUP(B3,audio_list_stym!$A$3:$BP$18,42,FALSE)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VLOOKUP(B3,audio_list_stym!$A$3:$AJ$18,10,FALSE)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2221</v>
      </c>
      <c r="AD3" t="str">
        <f t="shared" ref="AD3:AD66" ca="1" si="11">IF(ISTEXT(AE3),AE3,IF(ISTEXT(AF3),AF3,""))</f>
        <v>pics\\dis28.jpg</v>
      </c>
      <c r="AE3" s="22" t="str">
        <f t="array" aca="1" ref="AE3" ca="1">IF(G3="экспл",INDEX(total_visual_stym!$C$146:$C$209,(RANK(total_visual_stym!E147,total_visual_stym!$E$146:$E$209))),0)</f>
        <v>pics\\dis28.jpg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2">RAND()</f>
        <v>0.6767694603604314</v>
      </c>
      <c r="AP3" t="str">
        <f t="shared" ca="1" si="7"/>
        <v>pics\\Kokos_4.jpg</v>
      </c>
      <c r="AQ3" t="str">
        <f t="shared" ref="AQ3:AQ25" ca="1" si="13">INDEX($AN$2:$AN$25,(RANK(AO3,$AO$2:$AO$25)))</f>
        <v>pics\\Tomat_4.jpg</v>
      </c>
      <c r="AT3">
        <f t="shared" ca="1" si="8"/>
        <v>0.30327951798985509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10"/>
        <v>Посмотрите,_вот_ТОМАТ._Мясистый_ли_он?</v>
      </c>
      <c r="BD3" cm="1">
        <f t="array" aca="1" ref="BD3" ca="1">INDEX($L$2:$L$9,(RANK(AT3,$AT$2:$AT$9)))</f>
        <v>2062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VLOOKUP(B4,audio_list_stym!$A$3:$BP$18,42,FALSE)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VLOOKUP(B4,audio_list_stym!$A$3:$AJ$18,10,FALSE)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2177</v>
      </c>
      <c r="AD4" t="str">
        <f t="shared" ca="1" si="11"/>
        <v>pics\\dis35.jpg</v>
      </c>
      <c r="AE4" s="22" t="str">
        <f t="array" aca="1" ref="AE4" ca="1">IF(G4="экспл",INDEX(total_visual_stym!$C$146:$C$209,(RANK(total_visual_stym!E148,total_visual_stym!$E$146:$E$209))),0)</f>
        <v>pics\\dis35.jpg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2"/>
        <v>0.36642909955719694</v>
      </c>
      <c r="AP4" t="str">
        <f t="shared" ca="1" si="7"/>
        <v>pics\\Finik_8.jpg</v>
      </c>
      <c r="AQ4" t="str">
        <f t="shared" ca="1" si="13"/>
        <v>pics\\Peper_8.jpg</v>
      </c>
      <c r="AT4">
        <f t="shared" ca="1" si="8"/>
        <v>0.28582128771339455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10"/>
        <v>Вот_ТОМАТ._Горький_ли_он?</v>
      </c>
      <c r="BD4" cm="1">
        <f t="array" aca="1" ref="BD4" ca="1">INDEX($L$2:$L$9,(RANK(AT4,$AT$2:$AT$9)))</f>
        <v>2063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VLOOKUP(B5,audio_list_stym!$A$3:$BP$18,42,FALSE)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VLOOKUP(B5,audio_list_stym!$A$3:$AJ$18,10,FALSE)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2208</v>
      </c>
      <c r="AD5" t="str">
        <f t="shared" ca="1" si="11"/>
        <v>pics\\dis45.jpg</v>
      </c>
      <c r="AE5" s="22" t="str">
        <f t="array" aca="1" ref="AE5" ca="1">IF(G5="экспл",INDEX(total_visual_stym!$C$146:$C$209,(RANK(total_visual_stym!E149,total_visual_stym!$E$146:$E$209))),0)</f>
        <v>pics\\dis45.jpg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2"/>
        <v>9.2893635499929239E-2</v>
      </c>
      <c r="AP5" t="str">
        <f t="shared" ca="1" si="7"/>
        <v>pics\\Injir_6.jpg</v>
      </c>
      <c r="AQ5" t="str">
        <f t="shared" ca="1" si="13"/>
        <v>pics\\Tikva_6.jpg</v>
      </c>
      <c r="AT5">
        <f t="shared" ca="1" si="8"/>
        <v>0.58896499288390325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10"/>
        <v>Это_ТОМАТ._Он_яркий?</v>
      </c>
      <c r="BD5" cm="1">
        <f t="array" aca="1" ref="BD5" ca="1">INDEX($L$2:$L$9,(RANK(AT5,$AT$2:$AT$9)))</f>
        <v>2060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VLOOKUP(B6,audio_list_stym!$A$3:$BP$18,42,FALSE)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VLOOKUP(B6,audio_list_stym!$A$3:$AJ$18,10,FALSE)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2170</v>
      </c>
      <c r="AD6" t="str">
        <f t="shared" ca="1" si="11"/>
        <v>pics\\dis36.jpg</v>
      </c>
      <c r="AE6" s="22" t="str">
        <f t="array" aca="1" ref="AE6" ca="1">IF(G6="экспл",INDEX(total_visual_stym!$C$146:$C$209,(RANK(total_visual_stym!E150,total_visual_stym!$E$146:$E$209))),0)</f>
        <v>pics\\dis36.jpg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2"/>
        <v>0.98596757626393183</v>
      </c>
      <c r="AP6" t="str">
        <f t="shared" ca="1" si="7"/>
        <v>pics\\Kokos_1.jpg</v>
      </c>
      <c r="AQ6" t="str">
        <f t="shared" ca="1" si="13"/>
        <v>pics\\Tomat_1.jpg</v>
      </c>
      <c r="AT6">
        <f t="shared" ca="1" si="8"/>
        <v>0.14913178594425869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10"/>
        <v>На_картинке_ТОМАТ._Он_острый?</v>
      </c>
      <c r="BD6" cm="1">
        <f t="array" aca="1" ref="BD6" ca="1">INDEX($L$2:$L$9,(RANK(AT6,$AT$2:$AT$9)))</f>
        <v>2064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VLOOKUP(B7,audio_list_stym!$A$3:$BP$18,42,FALSE)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VLOOKUP(B7,audio_list_stym!$A$3:$AJ$18,10,FALSE)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2181</v>
      </c>
      <c r="AD7" t="str">
        <f t="shared" ca="1" si="11"/>
        <v>pics\\dis24.jpg</v>
      </c>
      <c r="AE7" s="22" t="str">
        <f t="array" aca="1" ref="AE7" ca="1">IF(G7="экспл",INDEX(total_visual_stym!$C$146:$C$209,(RANK(total_visual_stym!E151,total_visual_stym!$E$146:$E$209))),0)</f>
        <v>pics\\dis24.jpg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2"/>
        <v>0.40262518064063457</v>
      </c>
      <c r="AP7" t="str">
        <f t="shared" ca="1" si="7"/>
        <v>pics\\Finik_7.jpg</v>
      </c>
      <c r="AQ7" t="str">
        <f t="shared" ca="1" si="13"/>
        <v>pics\\Peper_7.jpg</v>
      </c>
      <c r="AT7">
        <f t="shared" ca="1" si="8"/>
        <v>0.74705474948156148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10"/>
        <v>На_мониторе_ТОМАТ._Он_спелый?</v>
      </c>
      <c r="BD7" cm="1">
        <f t="array" aca="1" ref="BD7" ca="1">INDEX($L$2:$L$9,(RANK(AT7,$AT$2:$AT$9)))</f>
        <v>2058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VLOOKUP(B8,audio_list_stym!$A$3:$BP$18,42,FALSE)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VLOOKUP(B8,audio_list_stym!$A$3:$AJ$18,10,FALSE)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2200</v>
      </c>
      <c r="AD8" t="str">
        <f t="shared" ca="1" si="11"/>
        <v>pics\\dis57.jpg</v>
      </c>
      <c r="AE8" s="22" t="str">
        <f t="array" aca="1" ref="AE8" ca="1">IF(G8="экспл",INDEX(total_visual_stym!$C$146:$C$209,(RANK(total_visual_stym!E152,total_visual_stym!$E$146:$E$209))),0)</f>
        <v>pics\\dis57.jpg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2"/>
        <v>0.73988261138279166</v>
      </c>
      <c r="AP8" t="str">
        <f t="shared" ca="1" si="7"/>
        <v>pics\\Kokos_3.jpg</v>
      </c>
      <c r="AQ8" t="str">
        <f t="shared" ca="1" si="13"/>
        <v>pics\\Tomat_3.jpg</v>
      </c>
      <c r="AT8">
        <f t="shared" ca="1" si="8"/>
        <v>0.62807772760638381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10"/>
        <v>Перед_Вами_ТОМАТ._Он_серый?</v>
      </c>
      <c r="BD8" cm="1">
        <f t="array" aca="1" ref="BD8" ca="1">INDEX($L$2:$L$9,(RANK(AT8,$AT$2:$AT$9)))</f>
        <v>2059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VLOOKUP(B9,audio_list_stym!$A$3:$BP$18,42,FALSE)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VLOOKUP(B9,audio_list_stym!$A$3:$AJ$18,10,FALSE)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11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2"/>
        <v>0.31245384881406679</v>
      </c>
      <c r="AP9" t="str">
        <f t="shared" ca="1" si="7"/>
        <v>pics\\Injir_2.jpg</v>
      </c>
      <c r="AQ9" t="str">
        <f t="shared" ca="1" si="13"/>
        <v>pics\\Tikva_2.jpg</v>
      </c>
      <c r="AT9">
        <f t="shared" ca="1" si="8"/>
        <v>0.34267848059163775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10"/>
        <v>Вы_видите_ТОМАТ._Вязкий_ли_он?</v>
      </c>
      <c r="BD9" cm="1">
        <f t="array" aca="1" ref="BD9" ca="1">INDEX($L$2:$L$9,(RANK(AT9,$AT$2:$AT$9)))</f>
        <v>2061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VLOOKUP(B10,audio_list_stym!$A$3:$BP$18,42,FALSE)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VLOOKUP(B10,audio_list_stym!$A$3:$AJ$18,10,FALSE)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2044</v>
      </c>
      <c r="AD10" t="str">
        <f t="shared" ca="1" si="11"/>
        <v>pics\\Peper_4.jpg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pics\\Peper_4.jpg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2"/>
        <v>0.47252603816301531</v>
      </c>
      <c r="AP10" t="str">
        <f t="shared" ca="1" si="7"/>
        <v>pics\\Finik_4.jpg</v>
      </c>
      <c r="AQ10" t="str">
        <f t="shared" ca="1" si="13"/>
        <v>pics\\Peper_4.jpg</v>
      </c>
      <c r="AS10" t="str">
        <f t="shared" ref="AS10:AS17" ca="1" si="15">IF(AH10="sound\\Tropic",AQ10,"")</f>
        <v>pics\\Peper_4.jpg</v>
      </c>
      <c r="AT10">
        <f t="shared" ca="1" si="8"/>
        <v>0.51201157206029357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10"/>
        <v>_Старый_ли_XXXXX?</v>
      </c>
      <c r="BC10">
        <f>A10</f>
        <v>1202</v>
      </c>
      <c r="BD10" cm="1">
        <f t="array" aca="1" ref="BD10" ca="1">INDEX($L$10:$L$17,(RANK(AT2,$AT$2:$AT$9)))</f>
        <v>2033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2055</v>
      </c>
      <c r="BG10" cm="1">
        <f t="array" aca="1" ref="BG10" ca="1">INDEX(BD34:BD65,(RANK(AT3,$AT$2:$AT$16)))</f>
        <v>2007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VLOOKUP(B11,audio_list_stym!$A$3:$BP$18,42,FALSE)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VLOOKUP(B11,audio_list_stym!$A$3:$AJ$18,10,FALSE)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2165</v>
      </c>
      <c r="AD11" t="str">
        <f t="shared" ca="1" si="11"/>
        <v>pics\\Tikva_5.jpg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pics\\Tikva_5.jpg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2"/>
        <v>0.18686314262538473</v>
      </c>
      <c r="AP11" t="str">
        <f t="shared" ca="1" si="7"/>
        <v>pics\\Injir_5.jpg</v>
      </c>
      <c r="AQ11" t="str">
        <f t="shared" ca="1" si="13"/>
        <v>pics\\Tikva_5.jpg</v>
      </c>
      <c r="AS11" t="str">
        <f t="shared" ca="1" si="15"/>
        <v>pics\\Tikva_5.jpg</v>
      </c>
      <c r="AT11">
        <f t="shared" ca="1" si="8"/>
        <v>0.80483446459492636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10"/>
        <v>_Фиолетовый_ли_XXXXX?</v>
      </c>
      <c r="BD11" cm="1">
        <f t="array" aca="1" ref="BD11" ca="1">INDEX($L$10:$L$17,(RANK(AT3,$AT$2:$AT$9)))</f>
        <v>2038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VLOOKUP(B12,audio_list_stym!$A$3:$BP$18,42,FALSE)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VLOOKUP(B12,audio_list_stym!$A$3:$AJ$18,10,FALSE)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2161</v>
      </c>
      <c r="AD12" t="str">
        <f t="shared" ca="1" si="11"/>
        <v>pics\\Tikva_1.jpg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pics\\Tikva_1.jpg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2"/>
        <v>0.32567108377484288</v>
      </c>
      <c r="AP12" t="str">
        <f t="shared" ca="1" si="7"/>
        <v>pics\\Injir_1.jpg</v>
      </c>
      <c r="AQ12" t="str">
        <f t="shared" ca="1" si="13"/>
        <v>pics\\Tikva_1.jpg</v>
      </c>
      <c r="AS12" t="str">
        <f t="shared" ca="1" si="15"/>
        <v>pics\\Tikva_1.jpg</v>
      </c>
      <c r="AT12">
        <f t="shared" ca="1" si="8"/>
        <v>0.14067095973691324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10"/>
        <v>_С_цедрой_ли_XXXXX?</v>
      </c>
      <c r="BD12" cm="1">
        <f t="array" aca="1" ref="BD12" ca="1">INDEX($L$10:$L$17,(RANK(AT4,$AT$2:$AT$9)))</f>
        <v>2039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VLOOKUP(B13,audio_list_stym!$A$3:$BP$18,42,FALSE)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VLOOKUP(B13,audio_list_stym!$A$3:$AJ$18,10,FALSE)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2167</v>
      </c>
      <c r="AD13" t="str">
        <f t="shared" ca="1" si="11"/>
        <v>pics\\Tikva_7.jpg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pics\\Tikva_7.jpg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2"/>
        <v>7.080371910290717E-2</v>
      </c>
      <c r="AP13" t="str">
        <f t="shared" ca="1" si="7"/>
        <v>pics\\Injir_7.jpg</v>
      </c>
      <c r="AQ13" t="str">
        <f t="shared" ca="1" si="13"/>
        <v>pics\\Tikva_7.jpg</v>
      </c>
      <c r="AS13" t="str">
        <f t="shared" ca="1" si="15"/>
        <v>pics\\Tikva_7.jpg</v>
      </c>
      <c r="AT13">
        <f t="shared" ca="1" si="8"/>
        <v>0.60272724513143006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10"/>
        <v>_Кислый_ли_XXXXX?</v>
      </c>
      <c r="BD13" cm="1">
        <f t="array" aca="1" ref="BD13" ca="1">INDEX($L$10:$L$17,(RANK(AT5,$AT$2:$AT$9)))</f>
        <v>2036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VLOOKUP(B14,audio_list_stym!$A$3:$BP$18,42,FALSE)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VLOOKUP(B14,audio_list_stym!$A$3:$AJ$18,10,FALSE)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2061</v>
      </c>
      <c r="AD14" t="str">
        <f t="shared" ca="1" si="11"/>
        <v>pics\\Tomat_5.jpg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pics\\Tomat_5.jpg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2"/>
        <v>0.62946375877180838</v>
      </c>
      <c r="AP14" t="str">
        <f t="shared" ca="1" si="7"/>
        <v>pics\\Kokos_5.jpg</v>
      </c>
      <c r="AQ14" t="str">
        <f t="shared" ca="1" si="13"/>
        <v>pics\\Tomat_5.jpg</v>
      </c>
      <c r="AS14" t="str">
        <f t="shared" ca="1" si="15"/>
        <v>pics\\Tomat_5.jpg</v>
      </c>
      <c r="AT14">
        <f t="shared" ca="1" si="8"/>
        <v>0.45778708966280013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10"/>
        <v>_Сочный_ли_XXXXX?</v>
      </c>
      <c r="BD14" cm="1">
        <f t="array" aca="1" ref="BD14" ca="1">INDEX($L$10:$L$17,(RANK(AT6,$AT$2:$AT$9)))</f>
        <v>2040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VLOOKUP(B15,audio_list_stym!$A$3:$BP$18,42,FALSE)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VLOOKUP(B15,audio_list_stym!$A$3:$AJ$18,10,FALSE)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2164</v>
      </c>
      <c r="AD15" t="str">
        <f t="shared" ca="1" si="11"/>
        <v>pics\\Tikva_4.jpg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pics\\Tikva_4.jpg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2"/>
        <v>0.26281997289639281</v>
      </c>
      <c r="AP15" t="str">
        <f t="shared" ca="1" si="7"/>
        <v>pics\\Injir_4.jpg</v>
      </c>
      <c r="AQ15" t="str">
        <f t="shared" ca="1" si="13"/>
        <v>pics\\Tikva_4.jpg</v>
      </c>
      <c r="AS15" t="str">
        <f t="shared" ca="1" si="15"/>
        <v>pics\\Tikva_4.jpg</v>
      </c>
      <c r="AT15">
        <f t="shared" ca="1" si="8"/>
        <v>9.3641241384754714E-2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10"/>
        <v>_Длинный_ли_XXXXX?</v>
      </c>
      <c r="BD15" cm="1">
        <f t="array" aca="1" ref="BD15" ca="1">INDEX($L$10:$L$17,(RANK(AT7,$AT$2:$AT$9)))</f>
        <v>2034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VLOOKUP(B16,audio_list_stym!$A$3:$BP$18,42,FALSE)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VLOOKUP(B16,audio_list_stym!$A$3:$AJ$18,10,FALSE)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2064</v>
      </c>
      <c r="AD16" t="str">
        <f t="shared" ca="1" si="11"/>
        <v>pics\\Tomat_8.jpg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pics\\Tomat_8.jpg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2"/>
        <v>0.53181863498871818</v>
      </c>
      <c r="AP16" t="str">
        <f t="shared" ca="1" si="7"/>
        <v>pics\\Kokos_8.jpg</v>
      </c>
      <c r="AQ16" t="str">
        <f t="shared" ca="1" si="13"/>
        <v>pics\\Tomat_8.jpg</v>
      </c>
      <c r="AS16" t="str">
        <f t="shared" ca="1" si="15"/>
        <v>pics\\Tomat_8.jpg</v>
      </c>
      <c r="AT16">
        <f t="shared" ca="1" si="8"/>
        <v>0.32103490141870727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10"/>
        <v>_Упругий_ли_XXXXX?</v>
      </c>
      <c r="BD16" cm="1">
        <f t="array" aca="1" ref="BD16" ca="1">INDEX($L$10:$L$17,(RANK(AT8,$AT$2:$AT$9)))</f>
        <v>2035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VLOOKUP(B17,audio_list_stym!$A$3:$BP$18,42,FALSE)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VLOOKUP(B17,audio_list_stym!$A$3:$AJ$18,10,FALSE)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2045</v>
      </c>
      <c r="AD17" t="str">
        <f t="shared" ca="1" si="11"/>
        <v>pics\\Peper_5.jpg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pics\\Peper_5.jpg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2"/>
        <v>0.46217602470526831</v>
      </c>
      <c r="AP17" t="str">
        <f t="shared" ca="1" si="7"/>
        <v>pics\\Finik_5.jpg</v>
      </c>
      <c r="AQ17" t="str">
        <f t="shared" ca="1" si="13"/>
        <v>pics\\Peper_5.jpg</v>
      </c>
      <c r="AS17" t="str">
        <f t="shared" ca="1" si="15"/>
        <v>pics\\Peper_5.jpg</v>
      </c>
      <c r="AT17">
        <f t="shared" ca="1" si="8"/>
        <v>9.3050253757853141E-2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10"/>
        <v>_Без_кожуры_ли_XXXXX?</v>
      </c>
      <c r="BD17" cm="1">
        <f t="array" aca="1" ref="BD17" ca="1">INDEX($L$10:$L$17,(RANK(AT9,$AT$2:$AT$9)))</f>
        <v>2037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VLOOKUP(B18,audio_list_stym!$A$3:$BP$18,42,FALSE)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VLOOKUP(B18,audio_list_stym!$A$3:$AJ$18,10,FALSE)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2202</v>
      </c>
      <c r="AD18" t="str">
        <f t="shared" ca="1" si="11"/>
        <v>pics\\dis47.jpg</v>
      </c>
      <c r="AE18" s="22" t="str">
        <f t="array" aca="1" ref="AE18" ca="1">IF(G18="экспл",INDEX(total_visual_stym!$C$146:$C$209,(RANK(total_visual_stym!E162,total_visual_stym!$E$146:$E$209))),0)</f>
        <v>pics\\dis47.jpg</v>
      </c>
      <c r="AF18" s="22" t="str">
        <f t="shared" si="2"/>
        <v/>
      </c>
      <c r="AG18" t="str">
        <f t="shared" ref="AG18:AG25" si="16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0.27193728433704312</v>
      </c>
      <c r="AP18" t="str">
        <f t="shared" ca="1" si="7"/>
        <v>pics\\Injir_3.jpg</v>
      </c>
      <c r="AQ18" t="str">
        <f t="shared" ca="1" si="13"/>
        <v>pics\\Tikva_3.jpg</v>
      </c>
      <c r="AT18">
        <f t="shared" ca="1" si="8"/>
        <v>0.91713497504063168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10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2025</v>
      </c>
      <c r="BE18" cm="1">
        <f t="array" aca="1" ref="BE18" ca="1">INDEX(BD2:BD17,(RANK(AT4,$AT$2:$AT$16)))</f>
        <v>2036</v>
      </c>
      <c r="BF18" cm="1">
        <f t="array" aca="1" ref="BF18" ca="1">INDEX(BD26:BD49,(RANK(AT4,$AT$2:$AT$16)))</f>
        <v>2044</v>
      </c>
      <c r="BG18" cm="1">
        <f t="array" aca="1" ref="BG18" ca="1">INDEX(BD50:BD65,(RANK(AT4,$AT$2:$AT$16)))</f>
        <v>2020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VLOOKUP(B19,audio_list_stym!$A$3:$BP$18,42,FALSE)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VLOOKUP(B19,audio_list_stym!$A$3:$AJ$18,10,FALSE)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2171</v>
      </c>
      <c r="AD19" t="str">
        <f t="shared" ca="1" si="11"/>
        <v>pics\\dis22.jpg</v>
      </c>
      <c r="AE19" s="22" t="str">
        <f t="array" aca="1" ref="AE19" ca="1">IF(G19="экспл",INDEX(total_visual_stym!$C$146:$C$209,(RANK(total_visual_stym!E163,total_visual_stym!$E$146:$E$209))),0)</f>
        <v>pics\\dis22.jpg</v>
      </c>
      <c r="AF19" s="22" t="str">
        <f t="shared" ref="AF19:AF38" si="18">IF(ISTEXT(AR19),AR19,IF(ISTEXT(AS19),AS19,""))</f>
        <v/>
      </c>
      <c r="AG19" t="str">
        <f t="shared" si="16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4.8268528452878545E-2</v>
      </c>
      <c r="AP19" t="str">
        <f t="shared" ca="1" si="7"/>
        <v>pics\\Injir_8.jpg</v>
      </c>
      <c r="AQ19" t="str">
        <f t="shared" ca="1" si="13"/>
        <v>pics\\Tikva_8.jpg</v>
      </c>
      <c r="AT19">
        <f t="shared" ca="1" si="8"/>
        <v>7.8937322350825068E-2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10"/>
        <v>Посмотрите,_вот_XXXXX._Полый_ли_он?</v>
      </c>
      <c r="BD19" cm="1">
        <f t="array" aca="1" ref="BD19" ca="1">INDEX($L$18:$L$25,(RANK(AT3,$AT$2:$AT$9)))</f>
        <v>2030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VLOOKUP(B20,audio_list_stym!$A$3:$BP$18,42,FALSE)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VLOOKUP(B20,audio_list_stym!$A$3:$AJ$18,10,FALSE)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2217</v>
      </c>
      <c r="AD20" t="str">
        <f t="shared" ca="1" si="11"/>
        <v>pics\\dis58.jpg</v>
      </c>
      <c r="AE20" s="22" t="str">
        <f t="array" aca="1" ref="AE20" ca="1">IF(G20="экспл",INDEX(total_visual_stym!$C$146:$C$209,(RANK(total_visual_stym!E164,total_visual_stym!$E$146:$E$209))),0)</f>
        <v>pics\\dis58.jpg</v>
      </c>
      <c r="AF20" s="22" t="str">
        <f t="shared" si="18"/>
        <v/>
      </c>
      <c r="AG20" t="str">
        <f t="shared" si="16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0.85778745511179377</v>
      </c>
      <c r="AP20" t="str">
        <f t="shared" ca="1" si="7"/>
        <v>pics\\Kokos_2.jpg</v>
      </c>
      <c r="AQ20" t="str">
        <f t="shared" ca="1" si="13"/>
        <v>pics\\Tomat_2.jpg</v>
      </c>
      <c r="AT20">
        <f t="shared" ca="1" si="8"/>
        <v>0.33833068371665698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10"/>
        <v>Вот_XXXXX._Гладкий_ли_он?</v>
      </c>
      <c r="BD20" cm="1">
        <f t="array" aca="1" ref="BD20" ca="1">INDEX($L$18:$L$25,(RANK(AT4,$AT$2:$AT$9)))</f>
        <v>2031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VLOOKUP(B21,audio_list_stym!$A$3:$BP$18,42,FALSE)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VLOOKUP(B21,audio_list_stym!$A$3:$AJ$18,10,FALSE)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2224</v>
      </c>
      <c r="AD21" t="str">
        <f t="shared" ca="1" si="11"/>
        <v>pics\\dis29.jpg</v>
      </c>
      <c r="AE21" s="22" t="str">
        <f t="array" aca="1" ref="AE21" ca="1">IF(G21="экспл",INDEX(total_visual_stym!$C$146:$C$209,(RANK(total_visual_stym!E165,total_visual_stym!$E$146:$E$209))),0)</f>
        <v>pics\\dis29.jpg</v>
      </c>
      <c r="AF21" s="22" t="str">
        <f t="shared" si="18"/>
        <v/>
      </c>
      <c r="AG21" t="str">
        <f t="shared" si="16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0.5461950997112246</v>
      </c>
      <c r="AP21" t="str">
        <f t="shared" ca="1" si="7"/>
        <v>pics\\Kokos_7.jpg</v>
      </c>
      <c r="AQ21" t="str">
        <f t="shared" ca="1" si="13"/>
        <v>pics\\Tomat_7.jpg</v>
      </c>
      <c r="AT21">
        <f t="shared" ca="1" si="8"/>
        <v>0.77748068051835262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10"/>
        <v>Это_XXXXX._Пористый_ли_он?</v>
      </c>
      <c r="BD21" cm="1">
        <f t="array" aca="1" ref="BD21" ca="1">INDEX($L$18:$L$25,(RANK(AT5,$AT$2:$AT$9)))</f>
        <v>2028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VLOOKUP(B22,audio_list_stym!$A$3:$BP$18,42,FALSE)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VLOOKUP(B22,audio_list_stym!$A$3:$AJ$18,10,FALSE)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2172</v>
      </c>
      <c r="AD22" t="str">
        <f t="shared" ca="1" si="11"/>
        <v>pics\\dis23.jpg</v>
      </c>
      <c r="AE22" s="22" t="str">
        <f t="array" aca="1" ref="AE22" ca="1">IF(G22="экспл",INDEX(total_visual_stym!$C$146:$C$209,(RANK(total_visual_stym!E166,total_visual_stym!$E$146:$E$209))),0)</f>
        <v>pics\\dis23.jpg</v>
      </c>
      <c r="AF22" s="22" t="str">
        <f t="shared" si="18"/>
        <v/>
      </c>
      <c r="AG22" t="str">
        <f t="shared" si="16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0.60231417596856263</v>
      </c>
      <c r="AP22" t="str">
        <f t="shared" ca="1" si="7"/>
        <v>pics\\Kokos_6.jpg</v>
      </c>
      <c r="AQ22" t="str">
        <f t="shared" ca="1" si="13"/>
        <v>pics\\Tomat_6.jpg</v>
      </c>
      <c r="AT22">
        <f t="shared" ca="1" si="8"/>
        <v>0.58347563585875839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10"/>
        <v>На_картинке_XXXXX._Он_вареный?</v>
      </c>
      <c r="BD22" cm="1">
        <f t="array" aca="1" ref="BD22" ca="1">INDEX($L$18:$L$25,(RANK(AT6,$AT$2:$AT$9)))</f>
        <v>2032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VLOOKUP(B23,audio_list_stym!$A$3:$BP$18,42,FALSE)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VLOOKUP(B23,audio_list_stym!$A$3:$AJ$18,10,FALSE)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2187</v>
      </c>
      <c r="AD23" t="str">
        <f t="shared" ca="1" si="11"/>
        <v>pics\\dis1.jpg</v>
      </c>
      <c r="AE23" s="22" t="str">
        <f t="array" aca="1" ref="AE23" ca="1">IF(G23="экспл",INDEX(total_visual_stym!$C$146:$C$209,(RANK(total_visual_stym!E167,total_visual_stym!$E$146:$E$209))),0)</f>
        <v>pics\\dis1.jpg</v>
      </c>
      <c r="AF23" s="22" t="str">
        <f t="shared" si="18"/>
        <v/>
      </c>
      <c r="AG23" t="str">
        <f t="shared" si="16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0.52280397591347949</v>
      </c>
      <c r="AP23" t="str">
        <f t="shared" ca="1" si="7"/>
        <v>pics\\Finik_1.jpg</v>
      </c>
      <c r="AQ23" t="str">
        <f t="shared" ca="1" si="13"/>
        <v>pics\\Peper_1.jpg</v>
      </c>
      <c r="AT23">
        <f t="shared" ca="1" si="8"/>
        <v>0.19845551153290519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10"/>
        <v>На_мониторе_XXXXX._Плотный_ли_он?</v>
      </c>
      <c r="BD23" cm="1">
        <f t="array" aca="1" ref="BD23" ca="1">INDEX($L$18:$L$25,(RANK(AT7,$AT$2:$AT$9)))</f>
        <v>2026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VLOOKUP(B24,audio_list_stym!$A$3:$BP$18,42,FALSE)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VLOOKUP(B24,audio_list_stym!$A$3:$AJ$18,10,FALSE)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2197</v>
      </c>
      <c r="AD24" t="str">
        <f t="shared" ca="1" si="11"/>
        <v>pics\\dis54.jpg</v>
      </c>
      <c r="AE24" s="22" t="str">
        <f t="array" aca="1" ref="AE24" ca="1">IF(G24="экспл",INDEX(total_visual_stym!$C$146:$C$209,(RANK(total_visual_stym!E168,total_visual_stym!$E$146:$E$209))),0)</f>
        <v>pics\\dis54.jpg</v>
      </c>
      <c r="AF24" s="22" t="str">
        <f t="shared" si="18"/>
        <v/>
      </c>
      <c r="AG24" t="str">
        <f t="shared" si="16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0.51638183919163316</v>
      </c>
      <c r="AP24" t="str">
        <f t="shared" ca="1" si="7"/>
        <v>pics\\Finik_3.jpg</v>
      </c>
      <c r="AQ24" t="str">
        <f t="shared" ca="1" si="13"/>
        <v>pics\\Peper_3.jpg</v>
      </c>
      <c r="AT24">
        <f t="shared" ca="1" si="8"/>
        <v>0.19446569633840272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10"/>
        <v>Перед_Вами_XXXXX._Он_ворсистый?</v>
      </c>
      <c r="BD24" cm="1">
        <f t="array" aca="1" ref="BD24" ca="1">INDEX($L$18:$L$25,(RANK(AT8,$AT$2:$AT$9)))</f>
        <v>2027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VLOOKUP(B25,audio_list_stym!$A$3:$BP$18,42,FALSE)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VLOOKUP(B25,audio_list_stym!$A$3:$AJ$18,10,FALSE)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2216</v>
      </c>
      <c r="AD25" t="str">
        <f t="shared" ca="1" si="11"/>
        <v>pics\\dis59.jpg</v>
      </c>
      <c r="AE25" s="22" t="str">
        <f t="array" aca="1" ref="AE25" ca="1">IF(G25="экспл",INDEX(total_visual_stym!$C$146:$C$209,(RANK(total_visual_stym!E169,total_visual_stym!$E$146:$E$209))),0)</f>
        <v>pics\\dis59.jpg</v>
      </c>
      <c r="AF25" s="22" t="str">
        <f t="shared" si="18"/>
        <v/>
      </c>
      <c r="AG25" t="str">
        <f t="shared" si="16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0.51696563883385871</v>
      </c>
      <c r="AP25" t="str">
        <f t="shared" ca="1" si="7"/>
        <v>pics\\Finik_2.jpg</v>
      </c>
      <c r="AQ25" t="str">
        <f t="shared" ca="1" si="13"/>
        <v>pics\\Peper_2.jpg</v>
      </c>
      <c r="AT25">
        <f t="shared" ca="1" si="8"/>
        <v>0.86514358812665537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10"/>
        <v>Вы_видите_XXXXX._Он_мягкий?</v>
      </c>
      <c r="BD25" cm="1">
        <f t="array" aca="1" ref="BD25" ca="1">INDEX($L$18:$L$25,(RANK(AT9,$AT$2:$AT$9)))</f>
        <v>2029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VLOOKUP(B26,audio_list_stym!$A$3:$BP$18,42,FALSE)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VLOOKUP(B26,audio_list_stym!$A$3:$AJ$18,10,FALSE)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2014</v>
      </c>
      <c r="AD26" t="str">
        <f t="shared" ca="1" si="11"/>
        <v>pics\\Finik_6.jpg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8"/>
        <v>pics\\Finik_6.jpg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pics\\Finik_6.jpg</v>
      </c>
      <c r="AT26">
        <f t="shared" ca="1" si="8"/>
        <v>3.5666719399216396E-2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10"/>
        <v>_С_ботвой_ли_РЕДИС?</v>
      </c>
      <c r="BC26">
        <f>A26</f>
        <v>1204</v>
      </c>
      <c r="BD26" cm="1">
        <f t="array" aca="1" ref="BD26" ca="1">INDEX($L$26:$L$33,(RANK(AT2,$AT$2:$AT$9)))</f>
        <v>2049</v>
      </c>
      <c r="BE26" cm="1">
        <f t="array" aca="1" ref="BE26" ca="1">INDEX(BD2:BD25,(RANK(AT5,$AT$2:$AT$16)))</f>
        <v>2058</v>
      </c>
      <c r="BF26" cm="1">
        <f t="array" aca="1" ref="BF26" ca="1">INDEX(BD34:BD49,(RANK(AT5,$AT$2:$AT$16)))</f>
        <v>2042</v>
      </c>
      <c r="BG26" cm="1">
        <f t="array" aca="1" ref="BG26" ca="1">INDEX(BD50:BD65,(RANK(AT5,$AT$2:$AT$16)))</f>
        <v>2010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VLOOKUP(B27,audio_list_stym!$A$3:$BP$18,42,FALSE)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VLOOKUP(B27,audio_list_stym!$A$3:$AJ$18,10,FALSE)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2028</v>
      </c>
      <c r="AD27" t="str">
        <f t="shared" ca="1" si="11"/>
        <v>pics\\Kokos_4.jpg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8"/>
        <v>pics\\Kokos_4.jpg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pics\\Kokos_4.jpg</v>
      </c>
      <c r="AT27">
        <f t="shared" ca="1" si="8"/>
        <v>0.12115280492145741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10"/>
        <v>_Алый_ли_РЕДИС?</v>
      </c>
      <c r="BD27" cm="1">
        <f t="array" aca="1" ref="BD27" ca="1">INDEX($L$26:$L$33,(RANK(AT3,$AT$2:$AT$9)))</f>
        <v>2054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VLOOKUP(B28,audio_list_stym!$A$3:$BP$18,42,FALSE)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VLOOKUP(B28,audio_list_stym!$A$3:$AJ$18,10,FALSE)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2016</v>
      </c>
      <c r="AD28" t="str">
        <f t="shared" ca="1" si="11"/>
        <v>pics\\Finik_8.jpg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8"/>
        <v>pics\\Finik_8.jpg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pics\\Finik_8.jpg</v>
      </c>
      <c r="AT28">
        <f t="shared" ca="1" si="8"/>
        <v>0.89388221571407511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10"/>
        <v>_Пряный_ли_РЕДИС?</v>
      </c>
      <c r="BD28" cm="1">
        <f t="array" aca="1" ref="BD28" ca="1">INDEX($L$26:$L$33,(RANK(AT4,$AT$2:$AT$9)))</f>
        <v>2055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VLOOKUP(B29,audio_list_stym!$A$3:$BP$18,42,FALSE)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VLOOKUP(B29,audio_list_stym!$A$3:$AJ$18,10,FALSE)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2158</v>
      </c>
      <c r="AD29" t="str">
        <f t="shared" ca="1" si="11"/>
        <v>pics\\Injir_6.jpg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8"/>
        <v>pics\\Injir_6.jpg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pics\\Injir_6.jpg</v>
      </c>
      <c r="AT29">
        <f t="shared" ca="1" si="8"/>
        <v>0.53319896389197918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10"/>
        <v>_Жирный_ли_РЕДИС?</v>
      </c>
      <c r="BD29" cm="1">
        <f t="array" aca="1" ref="BD29" ca="1">INDEX($L$26:$L$33,(RANK(AT5,$AT$2:$AT$9)))</f>
        <v>2052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VLOOKUP(B30,audio_list_stym!$A$3:$BP$18,42,FALSE)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VLOOKUP(B30,audio_list_stym!$A$3:$AJ$18,10,FALSE)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2025</v>
      </c>
      <c r="AD30" t="str">
        <f t="shared" ca="1" si="11"/>
        <v>pics\\Kokos_1.jpg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8"/>
        <v>pics\\Kokos_1.jpg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pics\\Kokos_1.jpg</v>
      </c>
      <c r="AT30">
        <f t="shared" ca="1" si="8"/>
        <v>0.91798013363143771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10"/>
        <v>_Соленый_ли_РЕДИС?</v>
      </c>
      <c r="BD30" cm="1">
        <f t="array" aca="1" ref="BD30" ca="1">INDEX($L$26:$L$33,(RANK(AT6,$AT$2:$AT$9)))</f>
        <v>2056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VLOOKUP(B31,audio_list_stym!$A$3:$BP$18,42,FALSE)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VLOOKUP(B31,audio_list_stym!$A$3:$AJ$18,10,FALSE)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2015</v>
      </c>
      <c r="AD31" t="str">
        <f t="shared" ca="1" si="11"/>
        <v>pics\\Finik_7.jpg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8"/>
        <v>pics\\Finik_7.jpg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pics\\Finik_7.jpg</v>
      </c>
      <c r="AT31">
        <f t="shared" ca="1" si="8"/>
        <v>7.4780188093148681E-5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10"/>
        <v>_Пышный_ли_РЕДИС?</v>
      </c>
      <c r="BD31" cm="1">
        <f t="array" aca="1" ref="BD31" ca="1">INDEX($L$26:$L$33,(RANK(AT7,$AT$2:$AT$9)))</f>
        <v>2050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VLOOKUP(B32,audio_list_stym!$A$3:$BP$18,42,FALSE)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VLOOKUP(B32,audio_list_stym!$A$3:$AJ$18,10,FALSE)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2027</v>
      </c>
      <c r="AD32" t="str">
        <f t="shared" ca="1" si="11"/>
        <v>pics\\Kokos_3.jpg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8"/>
        <v>pics\\Kokos_3.jpg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pics\\Kokos_3.jpg</v>
      </c>
      <c r="AT32">
        <f t="shared" ca="1" si="8"/>
        <v>0.89210949453872423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10"/>
        <v>_Крепкий_ли_РЕДИС?</v>
      </c>
      <c r="BD32" cm="1">
        <f t="array" aca="1" ref="BD32" ca="1">INDEX($L$26:$L$33,(RANK(AT8,$AT$2:$AT$9)))</f>
        <v>2051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VLOOKUP(B33,audio_list_stym!$A$3:$BP$18,42,FALSE)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VLOOKUP(B33,audio_list_stym!$A$3:$AJ$18,10,FALSE)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2154</v>
      </c>
      <c r="AD33" t="str">
        <f t="shared" ca="1" si="11"/>
        <v>pics\\Injir_2.jpg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8"/>
        <v>pics\\Injir_2.jpg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pics\\Injir_2.jpg</v>
      </c>
      <c r="AT33">
        <f t="shared" ca="1" si="8"/>
        <v>0.30920745388375359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10"/>
        <v>_Круглый_ли_РЕДИС?</v>
      </c>
      <c r="BD33" cm="1">
        <f t="array" aca="1" ref="BD33" ca="1">INDEX($L$26:$L$33,(RANK(AT9,$AT$2:$AT$9)))</f>
        <v>2053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VLOOKUP(B34,audio_list_stym!$A$3:$BP$18,42,FALSE)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VLOOKUP(B34,audio_list_stym!$A$3:$AJ$18,10,FALSE)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2205</v>
      </c>
      <c r="AD34" t="str">
        <f t="shared" ca="1" si="11"/>
        <v>pics\\dis46.jpg</v>
      </c>
      <c r="AE34" s="22" t="str">
        <f t="array" aca="1" ref="AE34" ca="1">IF(G34="экспл",INDEX(total_visual_stym!$C$146:$C$209,(RANK(total_visual_stym!E178,total_visual_stym!$E$146:$E$209))),0)</f>
        <v>pics\\dis46.jpg</v>
      </c>
      <c r="AF34" s="22" t="str">
        <f t="shared" si="18"/>
        <v/>
      </c>
      <c r="AG34" t="str">
        <f t="shared" ref="AG34:AG41" si="20">IF(OR(E34=11,E34=13),M34,"")</f>
        <v>pics\\Peper_1.jpg</v>
      </c>
      <c r="AH34">
        <f t="shared" si="4"/>
        <v>0</v>
      </c>
      <c r="AI34" t="s">
        <v>720</v>
      </c>
      <c r="AJ34" t="str">
        <f t="shared" si="5"/>
        <v>pics\\Injir</v>
      </c>
      <c r="AK34" t="str">
        <f t="shared" ref="AK34:AK41" si="21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8"/>
        <v>0.76700631846792788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10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2041</v>
      </c>
      <c r="BE34" cm="1">
        <f t="array" aca="1" ref="BE34" ca="1">INDEX(BD2:BD17,(RANK(AT5,$AT$2:$AT$17)))</f>
        <v>2058</v>
      </c>
      <c r="BF34" cm="1">
        <f t="array" aca="1" ref="BF34" ca="1">INDEX(BD18:BD33,(RANK(AT5,$AT$2:$AT$7)))</f>
        <v>2031</v>
      </c>
      <c r="BG34" cm="1">
        <f t="array" aca="1" ref="BG34" ca="1">INDEX(BD42:BD65,(RANK(AT5,$AT$2:$AT$17)))</f>
        <v>2002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VLOOKUP(B35,audio_list_stym!$A$3:$BP$18,42,FALSE)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VLOOKUP(B35,audio_list_stym!$A$3:$AJ$18,10,FALSE)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11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18"/>
        <v/>
      </c>
      <c r="AG35" t="str">
        <f t="shared" si="20"/>
        <v>pics\\Peper_2.jpg</v>
      </c>
      <c r="AH35">
        <f t="shared" si="4"/>
        <v>0</v>
      </c>
      <c r="AI35" t="s">
        <v>721</v>
      </c>
      <c r="AJ35" t="str">
        <f t="shared" si="5"/>
        <v>pics\\Injir</v>
      </c>
      <c r="AK35" t="str">
        <f t="shared" si="21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8"/>
        <v>0.42541971732645867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10"/>
        <v>Посмотрите,_вот_ПЕРЕЦ._Черный_ли_он?</v>
      </c>
      <c r="BD35" cm="1">
        <f t="array" aca="1" ref="BD35" ca="1">INDEX($L$34:$L$41,(RANK(AT3,$AT$2:$AT$9)))</f>
        <v>2046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VLOOKUP(B36,audio_list_stym!$A$3:$BP$18,42,FALSE)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VLOOKUP(B36,audio_list_stym!$A$3:$AJ$18,10,FALSE)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2193</v>
      </c>
      <c r="AD36" t="str">
        <f t="shared" ca="1" si="11"/>
        <v>pics\\dis2.jpg</v>
      </c>
      <c r="AE36" s="22" t="str">
        <f t="array" aca="1" ref="AE36" ca="1">IF(G36="экспл",INDEX(total_visual_stym!$C$146:$C$209,(RANK(total_visual_stym!E180,total_visual_stym!$E$146:$E$209))),0)</f>
        <v>pics\\dis2.jpg</v>
      </c>
      <c r="AF36" s="22" t="str">
        <f t="shared" si="18"/>
        <v/>
      </c>
      <c r="AG36" t="str">
        <f t="shared" si="20"/>
        <v>pics\\Peper_3.jpg</v>
      </c>
      <c r="AH36">
        <f t="shared" si="4"/>
        <v>0</v>
      </c>
      <c r="AI36" t="s">
        <v>722</v>
      </c>
      <c r="AJ36" t="str">
        <f t="shared" si="5"/>
        <v>pics\\Injir</v>
      </c>
      <c r="AK36" t="str">
        <f t="shared" si="21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8"/>
        <v>9.3776866155138472E-2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10"/>
        <v>Вот_ПЕРЕЦ._Он_гнилой?</v>
      </c>
      <c r="BD36" cm="1">
        <f t="array" aca="1" ref="BD36" ca="1">INDEX($L$34:$L$41,(RANK(AT4,$AT$2:$AT$9)))</f>
        <v>2047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VLOOKUP(B37,audio_list_stym!$A$3:$BP$18,42,FALSE)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VLOOKUP(B37,audio_list_stym!$A$3:$AJ$18,10,FALSE)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2192</v>
      </c>
      <c r="AD37" t="str">
        <f t="shared" ca="1" si="11"/>
        <v>pics\\dis32.jpg</v>
      </c>
      <c r="AE37" s="22" t="str">
        <f t="array" aca="1" ref="AE37" ca="1">IF(G37="экспл",INDEX(total_visual_stym!$C$146:$C$209,(RANK(total_visual_stym!E181,total_visual_stym!$E$146:$E$209))),0)</f>
        <v>pics\\dis32.jpg</v>
      </c>
      <c r="AF37" s="22" t="str">
        <f t="shared" si="18"/>
        <v/>
      </c>
      <c r="AG37" t="str">
        <f t="shared" si="20"/>
        <v>pics\\Peper_4.jpg</v>
      </c>
      <c r="AH37">
        <f t="shared" si="4"/>
        <v>0</v>
      </c>
      <c r="AI37" t="s">
        <v>723</v>
      </c>
      <c r="AJ37" t="str">
        <f t="shared" si="5"/>
        <v>pics\\Injir</v>
      </c>
      <c r="AK37" t="str">
        <f t="shared" si="21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8"/>
        <v>0.28901868028691136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10"/>
        <v>Это_ПЕРЕЦ._Он_бугристый?</v>
      </c>
      <c r="BD37" cm="1">
        <f t="array" aca="1" ref="BD37" ca="1">INDEX($L$34:$L$41,(RANK(AT5,$AT$2:$AT$9)))</f>
        <v>2044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VLOOKUP(B38,audio_list_stym!$A$3:$BP$18,42,FALSE)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VLOOKUP(B38,audio_list_stym!$A$3:$AJ$18,10,FALSE)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2223</v>
      </c>
      <c r="AD38" t="str">
        <f t="shared" ca="1" si="11"/>
        <v>pics\\dis15.jpg</v>
      </c>
      <c r="AE38" s="22" t="str">
        <f t="array" aca="1" ref="AE38" ca="1">IF(G38="экспл",INDEX(total_visual_stym!$C$146:$C$209,(RANK(total_visual_stym!E182,total_visual_stym!$E$146:$E$209))),0)</f>
        <v>pics\\dis15.jpg</v>
      </c>
      <c r="AF38" s="22" t="str">
        <f t="shared" si="18"/>
        <v/>
      </c>
      <c r="AG38" t="str">
        <f t="shared" si="20"/>
        <v>pics\\Peper_5.jpg</v>
      </c>
      <c r="AH38">
        <f t="shared" si="4"/>
        <v>0</v>
      </c>
      <c r="AI38" t="s">
        <v>724</v>
      </c>
      <c r="AJ38" t="str">
        <f t="shared" si="5"/>
        <v>pics\\Injir</v>
      </c>
      <c r="AK38" t="str">
        <f t="shared" si="21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8"/>
        <v>0.95800524560533418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10"/>
        <v>На_картинке_ПЕРЕЦ._Он_слоеный?</v>
      </c>
      <c r="BD38" cm="1">
        <f t="array" aca="1" ref="BD38" ca="1">INDEX($L$34:$L$41,(RANK(AT6,$AT$2:$AT$9)))</f>
        <v>2048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VLOOKUP(B39,audio_list_stym!$A$3:$BP$18,42,FALSE)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VLOOKUP(B39,audio_list_stym!$A$3:$AJ$18,10,FALSE)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2207</v>
      </c>
      <c r="AD39" t="str">
        <f t="shared" ca="1" si="11"/>
        <v>pics\\dis44.jpg</v>
      </c>
      <c r="AE39" s="22" t="str">
        <f t="array" aca="1" ref="AE39" ca="1">IF(G39="экспл",INDEX(total_visual_stym!$C$146:$C$209,(RANK(total_visual_stym!E183,total_visual_stym!$E$146:$E$209))),0)</f>
        <v>pics\\dis44.jpg</v>
      </c>
      <c r="AF39" s="22" t="str">
        <f>IF(ISTEXT(AR39),AR39,IF(ISTEXT(AS39),AS39,""))</f>
        <v/>
      </c>
      <c r="AG39" t="str">
        <f t="shared" si="20"/>
        <v>pics\\Peper_6.jpg</v>
      </c>
      <c r="AH39">
        <f t="shared" si="4"/>
        <v>0</v>
      </c>
      <c r="AI39" t="s">
        <v>725</v>
      </c>
      <c r="AJ39" t="str">
        <f t="shared" si="5"/>
        <v>pics\\Injir</v>
      </c>
      <c r="AK39" t="str">
        <f t="shared" si="21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8"/>
        <v>0.92013293172985045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10"/>
        <v>На_мониторе_ПЕРЕЦ._Хрустящий_ли_он?</v>
      </c>
      <c r="BD39" cm="1">
        <f t="array" aca="1" ref="BD39" ca="1">INDEX($L$34:$L$41,(RANK(AT7,$AT$2:$AT$9)))</f>
        <v>2042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VLOOKUP(B40,audio_list_stym!$A$3:$BP$18,42,FALSE)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VLOOKUP(B40,audio_list_stym!$A$3:$AJ$18,10,FALSE)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2185</v>
      </c>
      <c r="AD40" t="str">
        <f t="shared" ca="1" si="11"/>
        <v>pics\\dis31.jpg</v>
      </c>
      <c r="AE40" s="22" t="str">
        <f t="array" aca="1" ref="AE40" ca="1">IF(G40="экспл",INDEX(total_visual_stym!$C$146:$C$209,(RANK(total_visual_stym!E184,total_visual_stym!$E$146:$E$209))),0)</f>
        <v>pics\\dis31.jpg</v>
      </c>
      <c r="AF40" s="22" t="str">
        <f>IF(ISTEXT(AR40),AR40,IF(ISTEXT(AS40),AS40,""))</f>
        <v/>
      </c>
      <c r="AG40" t="str">
        <f t="shared" si="20"/>
        <v>pics\\Peper_7.jpg</v>
      </c>
      <c r="AH40">
        <f t="shared" si="4"/>
        <v>0</v>
      </c>
      <c r="AI40" t="s">
        <v>726</v>
      </c>
      <c r="AJ40" t="str">
        <f t="shared" si="5"/>
        <v>pics\\Injir</v>
      </c>
      <c r="AK40" t="str">
        <f t="shared" si="21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8"/>
        <v>0.20955098700812635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10"/>
        <v>Перед_Вами_ПЕРЕЦ._Блестит_ли_он?</v>
      </c>
      <c r="BD40" cm="1">
        <f t="array" aca="1" ref="BD40" ca="1">INDEX($L$34:$L$41,(RANK(AT8,$AT$2:$AT$9)))</f>
        <v>2043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VLOOKUP(B41,audio_list_stym!$A$3:$BP$18,42,FALSE)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VLOOKUP(B41,audio_list_stym!$A$3:$AJ$18,10,FALSE)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2199</v>
      </c>
      <c r="AD41" t="str">
        <f t="shared" ca="1" si="11"/>
        <v>pics\\dis56.jpg</v>
      </c>
      <c r="AE41" s="22" t="str">
        <f t="array" aca="1" ref="AE41" ca="1">IF(G41="экспл",INDEX(total_visual_stym!$C$146:$C$209,(RANK(total_visual_stym!E185,total_visual_stym!$E$146:$E$209))),0)</f>
        <v>pics\\dis56.jpg</v>
      </c>
      <c r="AF41" s="22" t="str">
        <f t="shared" ref="AF41:AF55" si="22">IF(ISTEXT(AR41),AR41,IF(ISTEXT(AS41),AS41,""))</f>
        <v/>
      </c>
      <c r="AG41" t="str">
        <f t="shared" si="20"/>
        <v>pics\\Peper_8.jpg</v>
      </c>
      <c r="AH41">
        <f t="shared" si="4"/>
        <v>0</v>
      </c>
      <c r="AI41" t="s">
        <v>727</v>
      </c>
      <c r="AJ41" t="str">
        <f t="shared" si="5"/>
        <v>pics\\Injir</v>
      </c>
      <c r="AK41" t="str">
        <f t="shared" si="21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8"/>
        <v>0.25664920491923671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10"/>
        <v>Вы_видите_ПЕРЕЦ._Он_цитрусовый?</v>
      </c>
      <c r="BD41" cm="1">
        <f t="array" aca="1" ref="BD41" ca="1">INDEX($L$34:$L$41,(RANK(AT9,$AT$2:$AT$9)))</f>
        <v>2045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VLOOKUP(B42,audio_list_stym!$A$3:$BP$18,42,FALSE)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VLOOKUP(B42,audio_list_stym!$A$3:$AJ$18,10,FALSE)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2163</v>
      </c>
      <c r="AD42" t="str">
        <f t="shared" ca="1" si="11"/>
        <v>pics\\Tikva_3.jpg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2"/>
        <v>pics\\Tikva_3.jpg</v>
      </c>
      <c r="AH42" t="str">
        <f t="shared" si="4"/>
        <v>sound\\Tropic</v>
      </c>
      <c r="AI42" t="s">
        <v>728</v>
      </c>
      <c r="AJ42" t="str">
        <f t="shared" si="5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pics\\Tikva_3.jpg</v>
      </c>
      <c r="AT42">
        <f t="shared" ca="1" si="8"/>
        <v>0.52112412746989512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10"/>
        <v>_Чистый_ли_XXXXX?</v>
      </c>
      <c r="BC42">
        <f>A42</f>
        <v>1206</v>
      </c>
      <c r="BD42" cm="1">
        <f t="array" aca="1" ref="BD42" ca="1">INDEX($L$42:$L$49,(RANK(AT2,$AT$2:$AT$9)))</f>
        <v>2001</v>
      </c>
      <c r="BE42" cm="1">
        <f t="array" aca="1" ref="BE42" ca="1">INDEX(BD2:BD17,(RANK(AT6,$AT$2:$AT17)))</f>
        <v>2040</v>
      </c>
      <c r="BF42" cm="1">
        <f t="array" aca="1" ref="BF42" ca="1">INDEX(BD26:BD41,(RANK(AT6,$AT$2:$AT$17)))</f>
        <v>2048</v>
      </c>
      <c r="BG42" cm="1">
        <f t="array" aca="1" ref="BG42" ca="1">INDEX(BD50:BD65,(RANK(AT6,$AT$2:$AT$17)))</f>
        <v>2024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VLOOKUP(B43,audio_list_stym!$A$3:$BP$18,42,FALSE)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VLOOKUP(B43,audio_list_stym!$A$3:$AJ$18,10,FALSE)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2168</v>
      </c>
      <c r="AD43" t="str">
        <f t="shared" ca="1" si="11"/>
        <v>pics\\Tikva_8.jpg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2"/>
        <v>pics\\Tikva_8.jpg</v>
      </c>
      <c r="AH43" t="str">
        <f t="shared" si="4"/>
        <v>sound\\Tropic</v>
      </c>
      <c r="AI43" t="s">
        <v>729</v>
      </c>
      <c r="AJ43" t="str">
        <f t="shared" si="5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pics\\Tikva_8.jpg</v>
      </c>
      <c r="AT43">
        <f t="shared" ca="1" si="8"/>
        <v>0.88271497963690793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10"/>
        <v>_Свежий_ли_XXXXX?</v>
      </c>
      <c r="BD43" cm="1">
        <f t="array" aca="1" ref="BD43" ca="1">INDEX($L$42:$L$49,(RANK(AT3,$AT$2:$AT$9)))</f>
        <v>2006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VLOOKUP(B44,audio_list_stym!$A$3:$BP$18,42,FALSE)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VLOOKUP(B44,audio_list_stym!$A$3:$AJ$18,10,FALSE)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2058</v>
      </c>
      <c r="AD44" t="str">
        <f t="shared" ca="1" si="11"/>
        <v>pics\\Tomat_2.jpg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2"/>
        <v>pics\\Tomat_2.jpg</v>
      </c>
      <c r="AH44" t="str">
        <f t="shared" si="4"/>
        <v>sound\\Tropic</v>
      </c>
      <c r="AI44" t="s">
        <v>730</v>
      </c>
      <c r="AJ44" t="str">
        <f t="shared" si="5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pics\\Tomat_2.jpg</v>
      </c>
      <c r="AT44">
        <f t="shared" ca="1" si="8"/>
        <v>0.77247973688555616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10"/>
        <v>_Жаренный_ли_XXXXX?</v>
      </c>
      <c r="BD44" cm="1">
        <f t="array" aca="1" ref="BD44" ca="1">INDEX($L$42:$L$49,(RANK(AT4,$AT$2:$AT$9)))</f>
        <v>2007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VLOOKUP(B45,audio_list_stym!$A$3:$BP$18,42,FALSE)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VLOOKUP(B45,audio_list_stym!$A$3:$AJ$18,10,FALSE)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2063</v>
      </c>
      <c r="AD45" t="str">
        <f t="shared" ca="1" si="11"/>
        <v>pics\\Tomat_7.jpg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2"/>
        <v>pics\\Tomat_7.jpg</v>
      </c>
      <c r="AH45" t="str">
        <f t="shared" si="4"/>
        <v>sound\\Tropic</v>
      </c>
      <c r="AI45" t="s">
        <v>731</v>
      </c>
      <c r="AJ45" t="str">
        <f t="shared" si="5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pics\\Tomat_7.jpg</v>
      </c>
      <c r="AT45">
        <f t="shared" ca="1" si="8"/>
        <v>0.85500446022565946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10"/>
        <v>_Сладкий_ли_XXXXX?</v>
      </c>
      <c r="BD45" cm="1">
        <f t="array" aca="1" ref="BD45" ca="1">INDEX($L$42:$L$49,(RANK(AT5,$AT$2:$AT$9)))</f>
        <v>2004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VLOOKUP(B46,audio_list_stym!$A$3:$BP$18,42,FALSE)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VLOOKUP(B46,audio_list_stym!$A$3:$AJ$18,10,FALSE)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2062</v>
      </c>
      <c r="AD46" t="str">
        <f t="shared" ca="1" si="11"/>
        <v>pics\\Tomat_6.jpg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2"/>
        <v>pics\\Tomat_6.jpg</v>
      </c>
      <c r="AH46" t="str">
        <f t="shared" si="4"/>
        <v>sound\\Tropic</v>
      </c>
      <c r="AI46" t="s">
        <v>732</v>
      </c>
      <c r="AJ46" t="str">
        <f t="shared" si="5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pics\\Tomat_6.jpg</v>
      </c>
      <c r="AT46">
        <f t="shared" ca="1" si="8"/>
        <v>2.6042707199690818E-2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10"/>
        <v>_Влажный_ли_XXXXX?</v>
      </c>
      <c r="BD46" cm="1">
        <f t="array" aca="1" ref="BD46" ca="1">INDEX($L$42:$L$49,(RANK(AT6,$AT$2:$AT$9)))</f>
        <v>2008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VLOOKUP(B47,audio_list_stym!$A$3:$BP$18,42,FALSE)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VLOOKUP(B47,audio_list_stym!$A$3:$AJ$18,10,FALSE)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2041</v>
      </c>
      <c r="AD47" t="str">
        <f t="shared" ca="1" si="11"/>
        <v>pics\\Peper_1.jpg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2"/>
        <v>pics\\Peper_1.jpg</v>
      </c>
      <c r="AH47" t="str">
        <f t="shared" si="4"/>
        <v>sound\\Tropic</v>
      </c>
      <c r="AI47" t="s">
        <v>733</v>
      </c>
      <c r="AJ47" t="str">
        <f t="shared" si="5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pics\\Peper_1.jpg</v>
      </c>
      <c r="AT47">
        <f t="shared" ca="1" si="8"/>
        <v>0.78122934835174218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10"/>
        <v>_Съедобный_ли_XXXXX?</v>
      </c>
      <c r="BD47" cm="1">
        <f t="array" aca="1" ref="BD47" ca="1">INDEX($L$42:$L$49,(RANK(AT7,$AT$2:$AT$9)))</f>
        <v>2002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VLOOKUP(B48,audio_list_stym!$A$3:$BP$18,42,FALSE)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VLOOKUP(B48,audio_list_stym!$A$3:$AJ$18,10,FALSE)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2043</v>
      </c>
      <c r="AD48" t="str">
        <f t="shared" ca="1" si="11"/>
        <v>pics\\Peper_3.jpg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2"/>
        <v>pics\\Peper_3.jpg</v>
      </c>
      <c r="AH48" t="str">
        <f t="shared" si="4"/>
        <v>sound\\Tropic</v>
      </c>
      <c r="AI48" t="s">
        <v>734</v>
      </c>
      <c r="AJ48" t="str">
        <f t="shared" si="5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pics\\Peper_3.jpg</v>
      </c>
      <c r="AT48">
        <f t="shared" ca="1" si="8"/>
        <v>0.10765955807668526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10"/>
        <v>_Сиреневый_ли_XXXXX?</v>
      </c>
      <c r="BD48" cm="1">
        <f t="array" aca="1" ref="BD48" ca="1">INDEX($L$42:$L$49,(RANK(AT8,$AT$2:$AT$9)))</f>
        <v>2003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VLOOKUP(B49,audio_list_stym!$A$3:$BP$18,42,FALSE)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VLOOKUP(B49,audio_list_stym!$A$3:$AJ$18,10,FALSE)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2042</v>
      </c>
      <c r="AD49" t="str">
        <f t="shared" ca="1" si="11"/>
        <v>pics\\Peper_2.jpg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2"/>
        <v>pics\\Peper_2.jpg</v>
      </c>
      <c r="AH49" t="str">
        <f t="shared" si="4"/>
        <v>sound\\Tropic</v>
      </c>
      <c r="AI49" t="s">
        <v>735</v>
      </c>
      <c r="AJ49" t="str">
        <f t="shared" si="5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pics\\Peper_2.jpg</v>
      </c>
      <c r="AT49">
        <f t="shared" ca="1" si="8"/>
        <v>0.22272652703397589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10"/>
        <v>_Репчатый_ли_XXXXX?</v>
      </c>
      <c r="BD49" cm="1">
        <f t="array" aca="1" ref="BD49" ca="1">INDEX($L$42:$L$49,(RANK(AT9,$AT$2:$AT$9)))</f>
        <v>2005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VLOOKUP(B50,audio_list_stym!$A$3:$BP$18,42,FALSE)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VLOOKUP(B50,audio_list_stym!$A$3:$AJ$18,10,FALSE)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2190</v>
      </c>
      <c r="AD50" t="str">
        <f t="shared" ca="1" si="11"/>
        <v>pics\\dis27.jpg</v>
      </c>
      <c r="AE50" s="22" t="str">
        <f t="array" aca="1" ref="AE50" ca="1">IF(G50="экспл",INDEX(total_visual_stym!$C$146:$C$209,(RANK(total_visual_stym!E194,total_visual_stym!$E$146:$E$209))),0)</f>
        <v>pics\\dis27.jpg</v>
      </c>
      <c r="AF50" s="22" t="str">
        <f t="shared" si="22"/>
        <v/>
      </c>
      <c r="AG50" t="str">
        <f t="shared" ref="AG50:AG57" si="25">IF(OR(E50=11,E50=13),M50,"")</f>
        <v>pics\\Finik_1.jpg</v>
      </c>
      <c r="AH50">
        <f t="shared" si="4"/>
        <v>0</v>
      </c>
      <c r="AT50">
        <f t="shared" ca="1" si="8"/>
        <v>0.75424724189532921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10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2009</v>
      </c>
      <c r="BE50" cm="1">
        <f t="array" aca="1" ref="BE50" ca="1">INDEX(BD2:BD17,(RANK(AT7,$AT$2:$AT$17)))</f>
        <v>2063</v>
      </c>
      <c r="BF50" cm="1">
        <f t="array" aca="1" ref="BF50" ca="1">INDEX(BD18:BD49,(RANK(AT7,$AT$2:$AT$17)))</f>
        <v>2031</v>
      </c>
      <c r="BG50" cm="1">
        <f t="array" aca="1" ref="BG50" ca="1">INDEX(BD58:BD65,(RANK(AT7,$AT$2:$AT$9)))</f>
        <v>2022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VLOOKUP(B51,audio_list_stym!$A$3:$BP$18,42,FALSE)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VLOOKUP(B51,audio_list_stym!$A$3:$AJ$18,10,FALSE)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2184</v>
      </c>
      <c r="AD51" t="str">
        <f t="shared" ca="1" si="11"/>
        <v>pics\\dis19.jpg</v>
      </c>
      <c r="AE51" s="22" t="str">
        <f t="array" aca="1" ref="AE51" ca="1">IF(G51="экспл",INDEX(total_visual_stym!$C$146:$C$209,(RANK(total_visual_stym!E195,total_visual_stym!$E$146:$E$209))),0)</f>
        <v>pics\\dis19.jpg</v>
      </c>
      <c r="AF51" s="22" t="str">
        <f t="shared" si="22"/>
        <v/>
      </c>
      <c r="AG51" t="str">
        <f t="shared" si="25"/>
        <v>pics\\Finik_2.jpg</v>
      </c>
      <c r="AH51">
        <f t="shared" si="4"/>
        <v>0</v>
      </c>
      <c r="AT51">
        <f t="shared" ca="1" si="8"/>
        <v>0.77621993280307189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10"/>
        <v>Посмотрите,_вот_XXXXX._Сахаристый_ли_он?</v>
      </c>
      <c r="BD51" cm="1">
        <f t="array" aca="1" ref="BD51" ca="1">INDEX($L$50:$L$57,(RANK(AT3,$AT$2:$AT$9)))</f>
        <v>2014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VLOOKUP(B52,audio_list_stym!$A$3:$BP$18,42,FALSE)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VLOOKUP(B52,audio_list_stym!$A$3:$AJ$18,10,FALSE)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2206</v>
      </c>
      <c r="AD52" t="str">
        <f t="shared" ca="1" si="11"/>
        <v>pics\\dis50.jpg</v>
      </c>
      <c r="AE52" s="22" t="str">
        <f t="array" aca="1" ref="AE52" ca="1">IF(G52="экспл",INDEX(total_visual_stym!$C$146:$C$209,(RANK(total_visual_stym!E196,total_visual_stym!$E$146:$E$209))),0)</f>
        <v>pics\\dis50.jpg</v>
      </c>
      <c r="AF52" s="22" t="str">
        <f t="shared" si="22"/>
        <v/>
      </c>
      <c r="AG52" t="str">
        <f t="shared" si="25"/>
        <v>pics\\Finik_3.jpg</v>
      </c>
      <c r="AH52">
        <f t="shared" si="4"/>
        <v>0</v>
      </c>
      <c r="AT52">
        <f t="shared" ca="1" si="8"/>
        <v>0.79604960391249591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10"/>
        <v>Вот_XXXXX._Он_скользкий?</v>
      </c>
      <c r="BD52" cm="1">
        <f t="array" aca="1" ref="BD52" ca="1">INDEX($L$50:$L$57,(RANK(AT4,$AT$2:$AT$9)))</f>
        <v>2015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VLOOKUP(B53,audio_list_stym!$A$3:$BP$18,42,FALSE)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VLOOKUP(B53,audio_list_stym!$A$3:$AJ$18,10,FALSE)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2229</v>
      </c>
      <c r="AD53" t="str">
        <f t="shared" ca="1" si="11"/>
        <v>pics\\dis10.jpg</v>
      </c>
      <c r="AE53" s="22" t="str">
        <f t="array" aca="1" ref="AE53" ca="1">IF(G53="экспл",INDEX(total_visual_stym!$C$146:$C$209,(RANK(total_visual_stym!E197,total_visual_stym!$E$146:$E$209))),0)</f>
        <v>pics\\dis10.jpg</v>
      </c>
      <c r="AF53" s="22" t="str">
        <f t="shared" si="22"/>
        <v/>
      </c>
      <c r="AG53" t="str">
        <f t="shared" si="25"/>
        <v>pics\\Finik_4.jpg</v>
      </c>
      <c r="AH53">
        <f t="shared" si="4"/>
        <v>0</v>
      </c>
      <c r="AT53">
        <f t="shared" ca="1" si="8"/>
        <v>0.57819991134864934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10"/>
        <v>Это_XXXXX._Ломкий_ли_он?</v>
      </c>
      <c r="BD53" cm="1">
        <f t="array" aca="1" ref="BD53" ca="1">INDEX($L$50:$L$57,(RANK(AT5,$AT$2:$AT$9)))</f>
        <v>2012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VLOOKUP(B54,audio_list_stym!$A$3:$BP$18,42,FALSE)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VLOOKUP(B54,audio_list_stym!$A$3:$AJ$18,10,FALSE)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2215</v>
      </c>
      <c r="AD54" t="str">
        <f t="shared" ca="1" si="11"/>
        <v>pics\\dis62.jpg</v>
      </c>
      <c r="AE54" s="22" t="str">
        <f t="array" aca="1" ref="AE54" ca="1">IF(G54="экспл",INDEX(total_visual_stym!$C$146:$C$209,(RANK(total_visual_stym!E198,total_visual_stym!$E$146:$E$209))),0)</f>
        <v>pics\\dis62.jpg</v>
      </c>
      <c r="AF54" s="22" t="str">
        <f t="shared" si="22"/>
        <v/>
      </c>
      <c r="AG54" t="str">
        <f t="shared" si="25"/>
        <v>pics\\Finik_5.jpg</v>
      </c>
      <c r="AH54">
        <f t="shared" si="4"/>
        <v>0</v>
      </c>
      <c r="AI54" s="11"/>
      <c r="AT54">
        <f t="shared" ca="1" si="8"/>
        <v>0.21828486191003849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10"/>
        <v>На_картинке_XXXXX._Мохнатый_ли_он?</v>
      </c>
      <c r="BD54" cm="1">
        <f t="array" aca="1" ref="BD54" ca="1">INDEX($L$50:$L$57,(RANK(AT6,$AT$2:$AT$9)))</f>
        <v>2016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VLOOKUP(B55,audio_list_stym!$A$3:$BP$18,42,FALSE)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VLOOKUP(B55,audio_list_stym!$A$3:$AJ$18,10,FALSE)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2227</v>
      </c>
      <c r="AD55" t="str">
        <f t="shared" ca="1" si="11"/>
        <v>pics\\dis39.jpg</v>
      </c>
      <c r="AE55" s="22" t="str">
        <f t="array" aca="1" ref="AE55" ca="1">IF(G55="экспл",INDEX(total_visual_stym!$C$146:$C$209,(RANK(total_visual_stym!E199,total_visual_stym!$E$146:$E$209))),0)</f>
        <v>pics\\dis39.jpg</v>
      </c>
      <c r="AF55" s="22" t="str">
        <f t="shared" si="22"/>
        <v/>
      </c>
      <c r="AG55" t="str">
        <f t="shared" si="25"/>
        <v>pics\\Finik_6.jpg</v>
      </c>
      <c r="AH55">
        <f t="shared" si="4"/>
        <v>0</v>
      </c>
      <c r="AT55">
        <f t="shared" ca="1" si="8"/>
        <v>0.71949140187159866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10"/>
        <v>На_мониторе_XXXXX._Он_сморщенный?</v>
      </c>
      <c r="BD55" cm="1">
        <f t="array" aca="1" ref="BD55" ca="1">INDEX($L$50:$L$57,(RANK(AT7,$AT$2:$AT$9)))</f>
        <v>2010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VLOOKUP(B56,audio_list_stym!$A$3:$BP$18,42,FALSE)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VLOOKUP(B56,audio_list_stym!$A$3:$AJ$18,10,FALSE)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2209</v>
      </c>
      <c r="AD56" t="str">
        <f t="shared" ca="1" si="11"/>
        <v>pics\\dis51.jpg</v>
      </c>
      <c r="AE56" s="22" t="str">
        <f t="array" aca="1" ref="AE56" ca="1">IF(G56="экспл",INDEX(total_visual_stym!$C$146:$C$209,(RANK(total_visual_stym!E200,total_visual_stym!$E$146:$E$209))),0)</f>
        <v>pics\\dis51.jpg</v>
      </c>
      <c r="AF56" s="22" t="str">
        <f>IF(ISTEXT(AR56),AR56,IF(ISTEXT(AS56),AS56,""))</f>
        <v/>
      </c>
      <c r="AG56" t="str">
        <f t="shared" si="25"/>
        <v>pics\\Finik_7.jpg</v>
      </c>
      <c r="AH56">
        <f t="shared" si="4"/>
        <v>0</v>
      </c>
      <c r="AT56">
        <f t="shared" ca="1" si="8"/>
        <v>7.8559866829856828E-2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10"/>
        <v>Перед_Вами_XXXXX._Он_с_косточкой?</v>
      </c>
      <c r="BD56" cm="1">
        <f t="array" aca="1" ref="BD56" ca="1">INDEX($L$50:$L$57,(RANK(AT8,$AT$2:$AT$9)))</f>
        <v>2011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VLOOKUP(B57,audio_list_stym!$A$3:$BP$18,42,FALSE)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VLOOKUP(B57,audio_list_stym!$A$3:$AJ$18,10,FALSE)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2186</v>
      </c>
      <c r="AD57" t="str">
        <f t="shared" ca="1" si="11"/>
        <v>pics\\dis25.jpg</v>
      </c>
      <c r="AE57" s="22" t="str">
        <f t="array" aca="1" ref="AE57" ca="1">IF(G57="экспл",INDEX(total_visual_stym!$C$146:$C$209,(RANK(total_visual_stym!E201,total_visual_stym!$E$146:$E$209))),0)</f>
        <v>pics\\dis25.jpg</v>
      </c>
      <c r="AF57" s="22" t="str">
        <f>IF(ISTEXT(AR57),AR57,IF(ISTEXT(AS57),AS57,""))</f>
        <v/>
      </c>
      <c r="AG57" t="str">
        <f t="shared" si="25"/>
        <v>pics\\Finik_8.jpg</v>
      </c>
      <c r="AH57">
        <f t="shared" si="4"/>
        <v>0</v>
      </c>
      <c r="AI57" s="11"/>
      <c r="AT57">
        <f t="shared" ca="1" si="8"/>
        <v>0.83628784178016158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10"/>
        <v>Вы_видите_XXXXX._Он_треугольный?</v>
      </c>
      <c r="BD57" cm="1">
        <f t="array" aca="1" ref="BD57" ca="1">INDEX($L$50:$L$57,(RANK(AT9,$AT$2:$AT$9)))</f>
        <v>2013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VLOOKUP(B58,audio_list_stym!$A$3:$BP$18,42,FALSE)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VLOOKUP(B58,audio_list_stym!$A$3:$AJ$18,10,FALSE)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2012</v>
      </c>
      <c r="AD58" t="str">
        <f t="shared" ca="1" si="11"/>
        <v>pics\\Finik_4.jpg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6">IF(ISTEXT(AR58),AR58,IF(ISTEXT(AS58),AS58,""))</f>
        <v>pics\\Finik_4.jpg</v>
      </c>
      <c r="AH58" t="str">
        <f t="shared" si="4"/>
        <v>sound\\Ogorod</v>
      </c>
      <c r="AI58" s="11"/>
      <c r="AR58" t="str">
        <f t="shared" ref="AR58:AR65" ca="1" si="27">IF(AH58="sound\\Ogorod",AP10,"")</f>
        <v>pics\\Finik_4.jpg</v>
      </c>
      <c r="AT58">
        <f t="shared" ca="1" si="8"/>
        <v>0.22888357909564128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10"/>
        <v>_Рыхлый_ли_ГОРОХ?</v>
      </c>
      <c r="BC58">
        <f>A58</f>
        <v>1208</v>
      </c>
      <c r="BD58" cm="1">
        <f t="array" aca="1" ref="BD58" ca="1">INDEX($L$58:$L$65,(RANK(AT2,$AT$2:$AT$9)))</f>
        <v>2017</v>
      </c>
      <c r="BE58" cm="1">
        <f t="array" aca="1" ref="BE58" ca="1">INDEX(BD2:BD17,(RANK(AT8,$AT$2:$AT$17)))</f>
        <v>2060</v>
      </c>
      <c r="BF58" cm="1">
        <f t="array" aca="1" ref="BF58" ca="1">INDEX(BD18:BD33,(RANK(AT8,$AT$2:$AT$17)))</f>
        <v>2028</v>
      </c>
      <c r="BG58" cm="1">
        <f t="array" aca="1" ref="BG58" ca="1">INDEX(BD42:BD57,(RANK(AT8,$AT$2:$AT$9)))</f>
        <v>2007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VLOOKUP(B59,audio_list_stym!$A$3:$BP$18,42,FALSE)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VLOOKUP(B59,audio_list_stym!$A$3:$AJ$18,10,FALSE)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2157</v>
      </c>
      <c r="AD59" t="str">
        <f t="shared" ca="1" si="11"/>
        <v>pics\\Injir_5.jpg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6"/>
        <v>pics\\Injir_5.jpg</v>
      </c>
      <c r="AH59" t="str">
        <f t="shared" si="4"/>
        <v>sound\\Ogorod</v>
      </c>
      <c r="AR59" t="str">
        <f t="shared" ca="1" si="27"/>
        <v>pics\\Injir_5.jpg</v>
      </c>
      <c r="AT59">
        <f t="shared" ca="1" si="8"/>
        <v>0.12594420499955916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10"/>
        <v>_В_стручке_ли_ГОРОХ?</v>
      </c>
      <c r="BD59" cm="1">
        <f t="array" aca="1" ref="BD59" ca="1">INDEX($L$58:$L$65,(RANK(AT3,$AT$2:$AT$9)))</f>
        <v>2022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VLOOKUP(B60,audio_list_stym!$A$3:$BP$18,42,FALSE)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VLOOKUP(B60,audio_list_stym!$A$3:$AJ$18,10,FALSE)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2153</v>
      </c>
      <c r="AD60" t="str">
        <f t="shared" ca="1" si="11"/>
        <v>pics\\Injir_1.jpg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6"/>
        <v>pics\\Injir_1.jpg</v>
      </c>
      <c r="AH60" t="str">
        <f t="shared" si="4"/>
        <v>sound\\Ogorod</v>
      </c>
      <c r="AR60" t="str">
        <f t="shared" ca="1" si="27"/>
        <v>pics\\Injir_1.jpg</v>
      </c>
      <c r="AT60">
        <f t="shared" ca="1" si="8"/>
        <v>0.53052678477563431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10"/>
        <v>_Ядовитый_ли_ГОРОХ?</v>
      </c>
      <c r="BD60" cm="1">
        <f t="array" aca="1" ref="BD60" ca="1">INDEX($L$58:$L$65,(RANK(AT4,$AT$2:$AT$9)))</f>
        <v>2023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VLOOKUP(B61,audio_list_stym!$A$3:$BP$18,42,FALSE)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VLOOKUP(B61,audio_list_stym!$A$3:$AJ$18,10,FALSE)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2159</v>
      </c>
      <c r="AD61" t="str">
        <f t="shared" ca="1" si="11"/>
        <v>pics\\Injir_7.jpg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6"/>
        <v>pics\\Injir_7.jpg</v>
      </c>
      <c r="AH61" t="str">
        <f t="shared" si="4"/>
        <v>sound\\Ogorod</v>
      </c>
      <c r="AR61" t="str">
        <f t="shared" ca="1" si="27"/>
        <v>pics\\Injir_7.jpg</v>
      </c>
      <c r="AT61">
        <f t="shared" ca="1" si="8"/>
        <v>4.1693596129745214E-2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10"/>
        <v>_Полосатый_ли_ГОРОХ?</v>
      </c>
      <c r="BD61" cm="1">
        <f t="array" aca="1" ref="BD61" ca="1">INDEX($L$58:$L$65,(RANK(AT5,$AT$2:$AT$9)))</f>
        <v>2020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VLOOKUP(B62,audio_list_stym!$A$3:$BP$18,42,FALSE)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VLOOKUP(B62,audio_list_stym!$A$3:$AJ$18,10,FALSE)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2029</v>
      </c>
      <c r="AD62" t="str">
        <f t="shared" ca="1" si="11"/>
        <v>pics\\Kokos_5.jpg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6"/>
        <v>pics\\Kokos_5.jpg</v>
      </c>
      <c r="AH62" t="str">
        <f t="shared" si="4"/>
        <v>sound\\Ogorod</v>
      </c>
      <c r="AR62" t="str">
        <f t="shared" ca="1" si="27"/>
        <v>pics\\Kokos_5.jpg</v>
      </c>
      <c r="AT62">
        <f t="shared" ca="1" si="8"/>
        <v>0.92415102543696059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10"/>
        <v>_Плоский_ли_ГОРОХ?</v>
      </c>
      <c r="BD62" cm="1">
        <f t="array" aca="1" ref="BD62" ca="1">INDEX($L$58:$L$65,(RANK(AT6,$AT$2:$AT$9)))</f>
        <v>2024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VLOOKUP(B63,audio_list_stym!$A$3:$BP$18,42,FALSE)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VLOOKUP(B63,audio_list_stym!$A$3:$AJ$18,10,FALSE)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2156</v>
      </c>
      <c r="AD63" t="str">
        <f t="shared" ca="1" si="11"/>
        <v>pics\\Injir_4.jpg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6"/>
        <v>pics\\Injir_4.jpg</v>
      </c>
      <c r="AH63" t="str">
        <f t="shared" si="4"/>
        <v>sound\\Ogorod</v>
      </c>
      <c r="AR63" t="str">
        <f t="shared" ca="1" si="27"/>
        <v>pics\\Injir_4.jpg</v>
      </c>
      <c r="AT63">
        <f t="shared" ca="1" si="8"/>
        <v>0.77301003969580118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10"/>
        <v>_Толченый_ли_ГОРОХ?</v>
      </c>
      <c r="BD63" cm="1">
        <f t="array" aca="1" ref="BD63" ca="1">INDEX($L$58:$L$65,(RANK(AT7,$AT$2:$AT$9)))</f>
        <v>2018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VLOOKUP(B64,audio_list_stym!$A$3:$BP$18,42,FALSE)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VLOOKUP(B64,audio_list_stym!$A$3:$AJ$18,10,FALSE)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2032</v>
      </c>
      <c r="AD64" t="str">
        <f t="shared" ca="1" si="11"/>
        <v>pics\\Kokos_8.jpg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6"/>
        <v>pics\\Kokos_8.jpg</v>
      </c>
      <c r="AH64" t="str">
        <f t="shared" si="4"/>
        <v>sound\\Ogorod</v>
      </c>
      <c r="AI64" s="11"/>
      <c r="AR64" t="str">
        <f t="shared" ca="1" si="27"/>
        <v>pics\\Kokos_8.jpg</v>
      </c>
      <c r="AT64">
        <f t="shared" ca="1" si="8"/>
        <v>0.55804780838398904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10"/>
        <v>_Зеленый_ли_ГОРОХ?</v>
      </c>
      <c r="BD64" cm="1">
        <f t="array" aca="1" ref="BD64" ca="1">INDEX($L$58:$L$65,(RANK(AT8,$AT$2:$AT$9)))</f>
        <v>2019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VLOOKUP(B65,audio_list_stym!$A$3:$BP$18,42,FALSE)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VLOOKUP(B65,audio_list_stym!$A$3:$AJ$18,10,FALSE)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2013</v>
      </c>
      <c r="AD65" t="str">
        <f t="shared" ca="1" si="11"/>
        <v>pics\\Finik_5.jpg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6"/>
        <v>pics\\Finik_5.jpg</v>
      </c>
      <c r="AH65" t="str">
        <f t="shared" si="4"/>
        <v>sound\\Ogorod</v>
      </c>
      <c r="AR65" t="str">
        <f t="shared" ca="1" si="27"/>
        <v>pics\\Finik_5.jpg</v>
      </c>
      <c r="AT65">
        <f t="shared" ca="1" si="8"/>
        <v>4.3392545134395277E-3</v>
      </c>
      <c r="AU65" t="s">
        <v>697</v>
      </c>
      <c r="AV65" t="str">
        <f t="shared" ca="1" si="9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10"/>
        <v>_Легкий_ли_ГОРОХ?</v>
      </c>
      <c r="BD65" cm="1">
        <f t="array" aca="1" ref="BD65" ca="1">INDEX($L$58:$L$65,(RANK(AT9,$AT$2:$AT$9)))</f>
        <v>2021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VLOOKUP(B66,audio_list_stym!$A$3:$BP$18,42,FALSE)</f>
        <v>15</v>
      </c>
      <c r="F66" t="str">
        <f>VLOOKUP(E66,metki!$A$2:$B$9,2,FALSE)</f>
        <v>экспл_новые_с_названием</v>
      </c>
      <c r="G66" t="str">
        <f t="shared" ref="G66:G129" si="28">LEFT(F66,5)</f>
        <v>экспл</v>
      </c>
      <c r="H66" t="str">
        <f>VLOOKUP(B66,audio_list_stym!$A$3:$AJ$18,10,FALSE)</f>
        <v>Finger</v>
      </c>
      <c r="I66" t="s">
        <v>688</v>
      </c>
      <c r="J66" t="str">
        <f t="shared" ref="J66:J129" si="29">H66&amp;I66</f>
        <v>Finger_1</v>
      </c>
      <c r="L66">
        <f>VLOOKUP(J66,total_visual_stym!$A$2:$D$129,2,FALSE)</f>
        <v>2081</v>
      </c>
      <c r="M66" t="str">
        <f>VLOOKUP(J66,total_visual_stym!$A$2:$D$129,3,FALSE)</f>
        <v>pics\\Finger_1.jpg</v>
      </c>
      <c r="N66">
        <f>VLOOKUP(J66,total_visual_stym!$A$1:$D$129,4,FALSE)</f>
        <v>210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113</v>
      </c>
      <c r="Z66" t="str">
        <f>IF(G66="экспл",VLOOKUP(J66,quest_экспл!$A$1:$N$129,12,FALSE),IF(G66="импл_",0,0))</f>
        <v>sound\\On_vizhatiy.wav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2214</v>
      </c>
      <c r="AD66" t="str">
        <f t="shared" ca="1" si="11"/>
        <v>pics\\dis63.jpg</v>
      </c>
      <c r="AE66" s="22" t="str">
        <f t="array" aca="1" ref="AE66" ca="1">IF(G66="экспл",INDEX(total_visual_stym!$C$146:$C$209,(RANK(total_visual_stym!E146,total_visual_stym!$E$146:$E$209))),0)</f>
        <v>pics\\dis63.jpg</v>
      </c>
      <c r="AF66" s="22" t="str">
        <f t="shared" ref="AF66:AF74" si="30">AS66</f>
        <v/>
      </c>
      <c r="AI66" t="s">
        <v>67</v>
      </c>
      <c r="AO66">
        <f ca="1">RAND()</f>
        <v>0.66044861927204535</v>
      </c>
      <c r="AP66" t="str">
        <f ca="1">INDEX($AI$66:$AI$129,(RANK(AO66,$AO$66:$AO$129)))</f>
        <v>pics\\Goroh_4.jpg</v>
      </c>
      <c r="AR66" t="str">
        <f>IF(AH66="sound\\Ogorod",AP18,"")</f>
        <v/>
      </c>
      <c r="AS66" t="str">
        <f>IF(G66="импл_",AP66,"")</f>
        <v/>
      </c>
      <c r="AT66">
        <f t="shared" ref="AT66:AT129" ca="1" si="31">RAND()</f>
        <v>0.22271807194817361</v>
      </c>
      <c r="AU66" t="s">
        <v>697</v>
      </c>
      <c r="AV66" t="str">
        <f t="shared" ref="AV66:AV129" ca="1" si="32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_Он_выжатый?</v>
      </c>
      <c r="BA66" t="e">
        <f>VLOOKUP(Q66,audio_list_stym!$B$2:$BQ$299,68,FALSE)</f>
        <v>#N/A</v>
      </c>
      <c r="BB66" t="str">
        <f t="shared" ref="BB66:BB129" si="33">IF(G66="экспл",AY66&amp;AX66&amp;"."&amp;AZ66,IF(G66="импл_",BA66&amp;AX66&amp;"?"))</f>
        <v>На_экране_РЕНАН._Он_выжатый?</v>
      </c>
      <c r="BC66">
        <f>A66</f>
        <v>1209</v>
      </c>
      <c r="BD66" cm="1">
        <f t="array" aca="1" ref="BD66" ca="1">INDEX(L66:L73,(RANK(AT2,$AT$2:$AT$9)))</f>
        <v>2081</v>
      </c>
      <c r="BE66" cm="1">
        <f t="array" aca="1" ref="BE66" ca="1">INDEX(BD74:BD89,(RANK(AT2,$AT$2:$AT$7)))</f>
        <v>2089</v>
      </c>
      <c r="BF66" cm="1">
        <f t="array" aca="1" ref="BF66" ca="1">INDEX(BD90:BD113,(RANK(AT2,$AT$2:$AT$17)))</f>
        <v>2134</v>
      </c>
      <c r="BG66" cm="1">
        <f t="array" aca="1" ref="BG66" ca="1">INDEX(BD114:BD129,(RANK(AT2,$AT$2:$AT$17)))</f>
        <v>2070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VLOOKUP(B67,audio_list_stym!$A$3:$BP$18,42,FALSE)</f>
        <v>15</v>
      </c>
      <c r="F67" t="str">
        <f>VLOOKUP(E67,metki!$A$2:$B$9,2,FALSE)</f>
        <v>экспл_новые_с_названием</v>
      </c>
      <c r="G67" t="str">
        <f t="shared" si="28"/>
        <v>экспл</v>
      </c>
      <c r="H67" t="str">
        <f>VLOOKUP(B67,audio_list_stym!$A$3:$AJ$18,10,FALSE)</f>
        <v>Finger</v>
      </c>
      <c r="I67" t="s">
        <v>689</v>
      </c>
      <c r="J67" t="str">
        <f t="shared" si="29"/>
        <v>Finger_2</v>
      </c>
      <c r="L67">
        <f>VLOOKUP(J67,total_visual_stym!$A$2:$D$129,2,FALSE)</f>
        <v>2082</v>
      </c>
      <c r="M67" t="str">
        <f>VLOOKUP(J67,total_visual_stym!$A$2:$D$129,3,FALSE)</f>
        <v>pics\\Finger_2.jpg</v>
      </c>
      <c r="N67">
        <f>VLOOKUP(J67,total_visual_stym!$A$1:$D$129,4,FALSE)</f>
        <v>210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114</v>
      </c>
      <c r="Z67" t="str">
        <f>IF(G67="экспл",VLOOKUP(J67,quest_экспл!$A$1:$N$129,12,FALSE),IF(G67="импл_",0,0))</f>
        <v>sound\\On_nadloman.wav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2221</v>
      </c>
      <c r="AD67" t="str">
        <f t="shared" ref="AD67:AD74" ca="1" si="34">IF(ISTEXT(AE67),AE67,IF(ISTEXT(AF67),AF67,""))</f>
        <v>pics\\dis28.jpg</v>
      </c>
      <c r="AE67" s="22" t="str">
        <f t="array" aca="1" ref="AE67" ca="1">IF(G67="экспл",INDEX(total_visual_stym!$C$146:$C$209,(RANK(total_visual_stym!E147,total_visual_stym!$E$146:$E$209))),0)</f>
        <v>pics\\dis28.jpg</v>
      </c>
      <c r="AF67" s="22" t="str">
        <f t="shared" si="30"/>
        <v/>
      </c>
      <c r="AI67" t="s">
        <v>68</v>
      </c>
      <c r="AO67">
        <f t="shared" ref="AO67:AO129" ca="1" si="35">RAND()</f>
        <v>0.85187273607309333</v>
      </c>
      <c r="AP67" t="str">
        <f t="shared" ref="AP67:AP129" ca="1" si="36">INDEX($AI$66:$AI$129,(RANK(AO67,$AO$66:$AO$129)))</f>
        <v>pics\\Banan_8.jpg</v>
      </c>
      <c r="AR67" t="str">
        <f t="shared" ref="AR67:AR73" si="37">IF(AH67="sound\\Ogorod",AP19,"")</f>
        <v/>
      </c>
      <c r="AS67" t="str">
        <f t="shared" ref="AS67:AS129" si="38">IF(G67="импл_",AP67,"")</f>
        <v/>
      </c>
      <c r="AT67">
        <f t="shared" ca="1" si="31"/>
        <v>0.26997603704357975</v>
      </c>
      <c r="AU67" t="s">
        <v>697</v>
      </c>
      <c r="AV67" t="str">
        <f t="shared" ca="1" si="32"/>
        <v>sound\\Redkiy_plod.wav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_Он_надломан?</v>
      </c>
      <c r="BA67" t="e">
        <f>VLOOKUP(Q67,audio_list_stym!$B$2:$BQ$299,68,FALSE)</f>
        <v>#N/A</v>
      </c>
      <c r="BB67" t="str">
        <f t="shared" si="33"/>
        <v>Посмотрите,_вот_РЕНАН._Он_надломан?</v>
      </c>
      <c r="BD67" cm="1">
        <f t="array" aca="1" ref="BD67" ca="1">INDEX(L67:L74,(RANK(AT3,$AT$2:$AT$9)))</f>
        <v>2087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VLOOKUP(B68,audio_list_stym!$A$3:$BP$18,42,FALSE)</f>
        <v>15</v>
      </c>
      <c r="F68" t="str">
        <f>VLOOKUP(E68,metki!$A$2:$B$9,2,FALSE)</f>
        <v>экспл_новые_с_названием</v>
      </c>
      <c r="G68" t="str">
        <f t="shared" si="28"/>
        <v>экспл</v>
      </c>
      <c r="H68" t="str">
        <f>VLOOKUP(B68,audio_list_stym!$A$3:$AJ$18,10,FALSE)</f>
        <v>Finger</v>
      </c>
      <c r="I68" t="s">
        <v>690</v>
      </c>
      <c r="J68" t="str">
        <f t="shared" si="29"/>
        <v>Finger_3</v>
      </c>
      <c r="L68">
        <f>VLOOKUP(J68,total_visual_stym!$A$2:$D$129,2,FALSE)</f>
        <v>2083</v>
      </c>
      <c r="M68" t="str">
        <f>VLOOKUP(J68,total_visual_stym!$A$2:$D$129,3,FALSE)</f>
        <v>pics\\Finger_3.jpg</v>
      </c>
      <c r="N68">
        <f>VLOOKUP(J68,total_visual_stym!$A$1:$D$129,4,FALSE)</f>
        <v>210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115</v>
      </c>
      <c r="Z68" t="str">
        <f>IF(G68="экспл",VLOOKUP(J68,quest_экспл!$A$1:$N$129,12,FALSE),IF(G68="импл_",0,0))</f>
        <v>sound\\On_volnistiy.wav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2177</v>
      </c>
      <c r="AD68" t="str">
        <f t="shared" ca="1" si="34"/>
        <v>pics\\dis35.jpg</v>
      </c>
      <c r="AE68" s="22" t="str">
        <f t="array" aca="1" ref="AE68" ca="1">IF(G68="экспл",INDEX(total_visual_stym!$C$146:$C$209,(RANK(total_visual_stym!E148,total_visual_stym!$E$146:$E$209))),0)</f>
        <v>pics\\dis35.jpg</v>
      </c>
      <c r="AF68" s="22" t="str">
        <f t="shared" si="30"/>
        <v/>
      </c>
      <c r="AI68" t="s">
        <v>69</v>
      </c>
      <c r="AO68">
        <f t="shared" ca="1" si="35"/>
        <v>0.97583682887286127</v>
      </c>
      <c r="AP68" t="str">
        <f t="shared" ca="1" si="36"/>
        <v>pics\\Banan_3.jpg</v>
      </c>
      <c r="AR68" t="str">
        <f t="shared" si="37"/>
        <v/>
      </c>
      <c r="AS68" t="str">
        <f t="shared" si="38"/>
        <v/>
      </c>
      <c r="AT68">
        <f t="shared" ca="1" si="31"/>
        <v>0.22565017166988954</v>
      </c>
      <c r="AU68" t="s">
        <v>697</v>
      </c>
      <c r="AV68" t="str">
        <f t="shared" ca="1" si="32"/>
        <v>sound\\Redkiy_plod.wav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_Он_волнистый?</v>
      </c>
      <c r="BA68" t="e">
        <f>VLOOKUP(Q68,audio_list_stym!$B$2:$BQ$299,68,FALSE)</f>
        <v>#N/A</v>
      </c>
      <c r="BB68" t="str">
        <f t="shared" si="33"/>
        <v>Вот_РЕНАН._Он_волнистый?</v>
      </c>
      <c r="BD68" cm="1">
        <f t="array" aca="1" ref="BD68" ca="1">INDEX(L68:L75,(RANK(AT4,$AT$2:$AT$9)))</f>
        <v>2089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VLOOKUP(B69,audio_list_stym!$A$3:$BP$18,42,FALSE)</f>
        <v>15</v>
      </c>
      <c r="F69" t="str">
        <f>VLOOKUP(E69,metki!$A$2:$B$9,2,FALSE)</f>
        <v>экспл_новые_с_названием</v>
      </c>
      <c r="G69" t="str">
        <f t="shared" si="28"/>
        <v>экспл</v>
      </c>
      <c r="H69" t="str">
        <f>VLOOKUP(B69,audio_list_stym!$A$3:$AJ$18,10,FALSE)</f>
        <v>Finger</v>
      </c>
      <c r="I69" t="s">
        <v>691</v>
      </c>
      <c r="J69" t="str">
        <f t="shared" si="29"/>
        <v>Finger_4</v>
      </c>
      <c r="L69">
        <f>VLOOKUP(J69,total_visual_stym!$A$2:$D$129,2,FALSE)</f>
        <v>2084</v>
      </c>
      <c r="M69" t="str">
        <f>VLOOKUP(J69,total_visual_stym!$A$2:$D$129,3,FALSE)</f>
        <v>pics\\Finger_4.jpg</v>
      </c>
      <c r="N69">
        <f>VLOOKUP(J69,total_visual_stym!$A$1:$D$129,4,FALSE)</f>
        <v>210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116</v>
      </c>
      <c r="Z69" t="str">
        <f>IF(G69="экспл",VLOOKUP(J69,quest_экспл!$A$1:$N$129,12,FALSE),IF(G69="импл_",0,0))</f>
        <v>sound\\On_buriy.wav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2208</v>
      </c>
      <c r="AD69" t="str">
        <f t="shared" ca="1" si="34"/>
        <v>pics\\dis45.jpg</v>
      </c>
      <c r="AE69" s="22" t="str">
        <f t="array" aca="1" ref="AE69" ca="1">IF(G69="экспл",INDEX(total_visual_stym!$C$146:$C$209,(RANK(total_visual_stym!E149,total_visual_stym!$E$146:$E$209))),0)</f>
        <v>pics\\dis45.jpg</v>
      </c>
      <c r="AF69" s="22" t="str">
        <f t="shared" si="30"/>
        <v/>
      </c>
      <c r="AI69" t="s">
        <v>70</v>
      </c>
      <c r="AO69">
        <f t="shared" ca="1" si="35"/>
        <v>0.97311629185727877</v>
      </c>
      <c r="AP69" t="str">
        <f t="shared" ca="1" si="36"/>
        <v>pics\\Banan_4.jpg</v>
      </c>
      <c r="AR69" t="str">
        <f t="shared" si="37"/>
        <v/>
      </c>
      <c r="AS69" t="str">
        <f t="shared" si="38"/>
        <v/>
      </c>
      <c r="AT69">
        <f t="shared" ca="1" si="31"/>
        <v>0.82840187452667435</v>
      </c>
      <c r="AU69" t="s">
        <v>697</v>
      </c>
      <c r="AV69" t="str">
        <f t="shared" ca="1" si="32"/>
        <v>sound\\Noviy_plod.wav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_Он_бурый?</v>
      </c>
      <c r="BA69" t="e">
        <f>VLOOKUP(Q69,audio_list_stym!$B$2:$BQ$299,68,FALSE)</f>
        <v>#N/A</v>
      </c>
      <c r="BB69" t="str">
        <f t="shared" si="33"/>
        <v>Это_РЕНАН._Он_бурый?</v>
      </c>
      <c r="BD69" cm="1">
        <f t="array" aca="1" ref="BD69" ca="1">INDEX(L69:L76,(RANK(AT5,$AT$2:$AT$9)))</f>
        <v>2087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VLOOKUP(B70,audio_list_stym!$A$3:$BP$18,42,FALSE)</f>
        <v>15</v>
      </c>
      <c r="F70" t="str">
        <f>VLOOKUP(E70,metki!$A$2:$B$9,2,FALSE)</f>
        <v>экспл_новые_с_названием</v>
      </c>
      <c r="G70" t="str">
        <f t="shared" si="28"/>
        <v>экспл</v>
      </c>
      <c r="H70" t="str">
        <f>VLOOKUP(B70,audio_list_stym!$A$3:$AJ$18,10,FALSE)</f>
        <v>Finger</v>
      </c>
      <c r="I70" t="s">
        <v>692</v>
      </c>
      <c r="J70" t="str">
        <f t="shared" si="29"/>
        <v>Finger_5</v>
      </c>
      <c r="L70">
        <f>VLOOKUP(J70,total_visual_stym!$A$2:$D$129,2,FALSE)</f>
        <v>2085</v>
      </c>
      <c r="M70" t="str">
        <f>VLOOKUP(J70,total_visual_stym!$A$2:$D$129,3,FALSE)</f>
        <v>pics\\Finger_5.jpg</v>
      </c>
      <c r="N70">
        <f>VLOOKUP(J70,total_visual_stym!$A$1:$D$129,4,FALSE)</f>
        <v>210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117</v>
      </c>
      <c r="Z70" t="str">
        <f>IF(G70="экспл",VLOOKUP(J70,quest_экспл!$A$1:$N$129,12,FALSE),IF(G70="импл_",0,0))</f>
        <v>sound\\Vityanut_li_on.wav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2170</v>
      </c>
      <c r="AD70" t="str">
        <f t="shared" ca="1" si="34"/>
        <v>pics\\dis36.jpg</v>
      </c>
      <c r="AE70" s="22" t="str">
        <f t="array" aca="1" ref="AE70" ca="1">IF(G70="экспл",INDEX(total_visual_stym!$C$146:$C$209,(RANK(total_visual_stym!E150,total_visual_stym!$E$146:$E$209))),0)</f>
        <v>pics\\dis36.jpg</v>
      </c>
      <c r="AF70" s="22" t="str">
        <f t="shared" si="30"/>
        <v/>
      </c>
      <c r="AI70" t="s">
        <v>71</v>
      </c>
      <c r="AO70">
        <f t="shared" ca="1" si="35"/>
        <v>0.2917510831420751</v>
      </c>
      <c r="AP70" t="str">
        <f t="shared" ca="1" si="36"/>
        <v>pics\\Peper_6.jpg</v>
      </c>
      <c r="AR70" t="str">
        <f t="shared" si="37"/>
        <v/>
      </c>
      <c r="AS70" t="str">
        <f t="shared" si="38"/>
        <v/>
      </c>
      <c r="AT70">
        <f t="shared" ca="1" si="31"/>
        <v>0.68551646184463044</v>
      </c>
      <c r="AU70" t="s">
        <v>697</v>
      </c>
      <c r="AV70" t="str">
        <f t="shared" ca="1" si="32"/>
        <v>sound\\Noviy_plod.wav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_Вытянут_ли_он?</v>
      </c>
      <c r="BA70" t="e">
        <f>VLOOKUP(Q70,audio_list_stym!$B$2:$BQ$299,68,FALSE)</f>
        <v>#N/A</v>
      </c>
      <c r="BB70" t="str">
        <f t="shared" si="33"/>
        <v>На_картинке_РЕНАН._Вытянут_ли_он?</v>
      </c>
      <c r="BD70" cm="1">
        <f t="array" aca="1" ref="BD70" ca="1">INDEX(L70:L77,(RANK(AT6,$AT$2:$AT$9)))</f>
        <v>2092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VLOOKUP(B71,audio_list_stym!$A$3:$BP$18,42,FALSE)</f>
        <v>15</v>
      </c>
      <c r="F71" t="str">
        <f>VLOOKUP(E71,metki!$A$2:$B$9,2,FALSE)</f>
        <v>экспл_новые_с_названием</v>
      </c>
      <c r="G71" t="str">
        <f t="shared" si="28"/>
        <v>экспл</v>
      </c>
      <c r="H71" t="str">
        <f>VLOOKUP(B71,audio_list_stym!$A$3:$AJ$18,10,FALSE)</f>
        <v>Finger</v>
      </c>
      <c r="I71" t="s">
        <v>693</v>
      </c>
      <c r="J71" t="str">
        <f t="shared" si="29"/>
        <v>Finger_6</v>
      </c>
      <c r="L71">
        <f>VLOOKUP(J71,total_visual_stym!$A$2:$D$129,2,FALSE)</f>
        <v>2086</v>
      </c>
      <c r="M71" t="str">
        <f>VLOOKUP(J71,total_visual_stym!$A$2:$D$129,3,FALSE)</f>
        <v>pics\\Finger_6.jpg</v>
      </c>
      <c r="N71">
        <f>VLOOKUP(J71,total_visual_stym!$A$1:$D$129,4,FALSE)</f>
        <v>210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118</v>
      </c>
      <c r="Z71" t="str">
        <f>IF(G71="экспл",VLOOKUP(J71,quest_экспл!$A$1:$N$129,12,FALSE),IF(G71="импл_",0,0))</f>
        <v>sound\\Obyemniy_li_on.wav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2181</v>
      </c>
      <c r="AD71" t="str">
        <f t="shared" ca="1" si="34"/>
        <v>pics\\dis24.jpg</v>
      </c>
      <c r="AE71" s="22" t="str">
        <f t="array" aca="1" ref="AE71" ca="1">IF(G71="экспл",INDEX(total_visual_stym!$C$146:$C$209,(RANK(total_visual_stym!E151,total_visual_stym!$E$146:$E$209))),0)</f>
        <v>pics\\dis24.jpg</v>
      </c>
      <c r="AF71" s="22" t="str">
        <f t="shared" si="30"/>
        <v/>
      </c>
      <c r="AI71" t="s">
        <v>72</v>
      </c>
      <c r="AO71">
        <f t="shared" ca="1" si="35"/>
        <v>0.54608828936271958</v>
      </c>
      <c r="AP71" t="str">
        <f t="shared" ca="1" si="36"/>
        <v>pics\\Limon_1.jpg</v>
      </c>
      <c r="AR71" t="str">
        <f t="shared" si="37"/>
        <v/>
      </c>
      <c r="AS71" t="str">
        <f t="shared" si="38"/>
        <v/>
      </c>
      <c r="AT71">
        <f t="shared" ca="1" si="31"/>
        <v>0.87673181768522557</v>
      </c>
      <c r="AU71" t="s">
        <v>697</v>
      </c>
      <c r="AV71" t="str">
        <f t="shared" ca="1" si="32"/>
        <v>sound\\Noviy_plod.wav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_Объемный_ли_он?</v>
      </c>
      <c r="BA71" t="e">
        <f>VLOOKUP(Q71,audio_list_stym!$B$2:$BQ$299,68,FALSE)</f>
        <v>#N/A</v>
      </c>
      <c r="BB71" t="str">
        <f t="shared" si="33"/>
        <v>На_мониторе_РЕНАН._Объемный_ли_он?</v>
      </c>
      <c r="BD71" cm="1">
        <f t="array" aca="1" ref="BD71" ca="1">INDEX(L71:L78,(RANK(AT7,$AT$2:$AT$9)))</f>
        <v>2087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VLOOKUP(B72,audio_list_stym!$A$3:$BP$18,42,FALSE)</f>
        <v>15</v>
      </c>
      <c r="F72" t="str">
        <f>VLOOKUP(E72,metki!$A$2:$B$9,2,FALSE)</f>
        <v>экспл_новые_с_названием</v>
      </c>
      <c r="G72" t="str">
        <f t="shared" si="28"/>
        <v>экспл</v>
      </c>
      <c r="H72" t="str">
        <f>VLOOKUP(B72,audio_list_stym!$A$3:$AJ$18,10,FALSE)</f>
        <v>Finger</v>
      </c>
      <c r="I72" t="s">
        <v>694</v>
      </c>
      <c r="J72" t="str">
        <f t="shared" si="29"/>
        <v>Finger_7</v>
      </c>
      <c r="L72">
        <f>VLOOKUP(J72,total_visual_stym!$A$2:$D$129,2,FALSE)</f>
        <v>2087</v>
      </c>
      <c r="M72" t="str">
        <f>VLOOKUP(J72,total_visual_stym!$A$2:$D$129,3,FALSE)</f>
        <v>pics\\Finger_7.jpg</v>
      </c>
      <c r="N72">
        <f>VLOOKUP(J72,total_visual_stym!$A$1:$D$129,4,FALSE)</f>
        <v>210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119</v>
      </c>
      <c r="Z72" t="str">
        <f>IF(G72="экспл",VLOOKUP(J72,quest_экспл!$A$1:$N$129,12,FALSE),IF(G72="импл_",0,0))</f>
        <v>sound\\Pustoy_li_on.wav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2200</v>
      </c>
      <c r="AD72" t="str">
        <f t="shared" ca="1" si="34"/>
        <v>pics\\dis57.jpg</v>
      </c>
      <c r="AE72" s="22" t="str">
        <f t="array" aca="1" ref="AE72" ca="1">IF(G72="экспл",INDEX(total_visual_stym!$C$146:$C$209,(RANK(total_visual_stym!E152,total_visual_stym!$E$146:$E$209))),0)</f>
        <v>pics\\dis57.jpg</v>
      </c>
      <c r="AF72" s="22" t="str">
        <f t="shared" si="30"/>
        <v/>
      </c>
      <c r="AI72" t="s">
        <v>73</v>
      </c>
      <c r="AO72">
        <f t="shared" ca="1" si="35"/>
        <v>0.17877932764011761</v>
      </c>
      <c r="AP72" t="str">
        <f t="shared" ca="1" si="36"/>
        <v>pics\\Redis_2.jpg</v>
      </c>
      <c r="AR72" t="str">
        <f t="shared" si="37"/>
        <v/>
      </c>
      <c r="AS72" t="str">
        <f t="shared" si="38"/>
        <v/>
      </c>
      <c r="AT72">
        <f t="shared" ca="1" si="31"/>
        <v>2.987974584221742E-2</v>
      </c>
      <c r="AU72" t="s">
        <v>697</v>
      </c>
      <c r="AV72" t="str">
        <f t="shared" ca="1" si="32"/>
        <v>sound\\Redkiy_plod.wav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_Пустой_ли_он?</v>
      </c>
      <c r="BA72" t="e">
        <f>VLOOKUP(Q72,audio_list_stym!$B$2:$BQ$299,68,FALSE)</f>
        <v>#N/A</v>
      </c>
      <c r="BB72" t="str">
        <f t="shared" si="33"/>
        <v>Перед_Вами_РЕНАН._Пустой_ли_он?</v>
      </c>
      <c r="BD72" cm="1">
        <f t="array" aca="1" ref="BD72" ca="1">INDEX(L72:L79,(RANK(AT8,$AT$2:$AT$9)))</f>
        <v>2089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VLOOKUP(B73,audio_list_stym!$A$3:$BP$18,42,FALSE)</f>
        <v>15</v>
      </c>
      <c r="F73" t="str">
        <f>VLOOKUP(E73,metki!$A$2:$B$9,2,FALSE)</f>
        <v>экспл_новые_с_названием</v>
      </c>
      <c r="G73" t="str">
        <f t="shared" si="28"/>
        <v>экспл</v>
      </c>
      <c r="H73" t="str">
        <f>VLOOKUP(B73,audio_list_stym!$A$3:$AJ$18,10,FALSE)</f>
        <v>Finger</v>
      </c>
      <c r="I73" t="s">
        <v>695</v>
      </c>
      <c r="J73" t="str">
        <f t="shared" si="29"/>
        <v>Finger_8</v>
      </c>
      <c r="L73">
        <f>VLOOKUP(J73,total_visual_stym!$A$2:$D$129,2,FALSE)</f>
        <v>2088</v>
      </c>
      <c r="M73" t="str">
        <f>VLOOKUP(J73,total_visual_stym!$A$2:$D$129,3,FALSE)</f>
        <v>pics\\Finger_8.jpg</v>
      </c>
      <c r="N73">
        <f>VLOOKUP(J73,total_visual_stym!$A$1:$D$129,4,FALSE)</f>
        <v>210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120</v>
      </c>
      <c r="Z73" t="str">
        <f>IF(G73="экспл",VLOOKUP(J73,quest_экспл!$A$1:$N$129,12,FALSE),IF(G73="импл_",0,0))</f>
        <v>sound\\Belyi_li_on.wav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4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 t="str">
        <f t="shared" si="30"/>
        <v/>
      </c>
      <c r="AI73" t="s">
        <v>74</v>
      </c>
      <c r="AO73">
        <f t="shared" ca="1" si="35"/>
        <v>0.64628797545644778</v>
      </c>
      <c r="AP73" t="str">
        <f t="shared" ca="1" si="36"/>
        <v>pics\\Goroh_7.jpg</v>
      </c>
      <c r="AR73" t="str">
        <f t="shared" si="37"/>
        <v/>
      </c>
      <c r="AS73" t="str">
        <f t="shared" si="38"/>
        <v/>
      </c>
      <c r="AT73">
        <f t="shared" ca="1" si="31"/>
        <v>0.23281868462667854</v>
      </c>
      <c r="AU73" t="s">
        <v>697</v>
      </c>
      <c r="AV73" t="str">
        <f t="shared" ca="1" si="32"/>
        <v>sound\\Redkiy_plod.wav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_Белый_ли_он?</v>
      </c>
      <c r="BA73" t="e">
        <f>VLOOKUP(Q73,audio_list_stym!$B$2:$BQ$299,68,FALSE)</f>
        <v>#N/A</v>
      </c>
      <c r="BB73" t="str">
        <f t="shared" si="33"/>
        <v>Вы_видите_РЕНАН._Белый_ли_он?</v>
      </c>
      <c r="BD73" cm="1">
        <f t="array" aca="1" ref="BD73" ca="1">INDEX(L73:L80,(RANK(AT9,$AT$2:$AT$9)))</f>
        <v>2092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VLOOKUP(B74,audio_list_stym!$A$3:$BP$18,42,FALSE)</f>
        <v>16</v>
      </c>
      <c r="F74" t="str">
        <f>VLOOKUP(E74,metki!$A$2:$B$9,2,FALSE)</f>
        <v>импл_новые_без_названия</v>
      </c>
      <c r="G74" t="str">
        <f t="shared" si="28"/>
        <v>импл_</v>
      </c>
      <c r="H74" t="str">
        <f>VLOOKUP(B74,audio_list_stym!$A$3:$AJ$18,10,FALSE)</f>
        <v>Gac</v>
      </c>
      <c r="I74" t="s">
        <v>688</v>
      </c>
      <c r="J74" t="str">
        <f t="shared" si="29"/>
        <v>Gac_1</v>
      </c>
      <c r="L74">
        <f>VLOOKUP(J74,total_visual_stym!$A$2:$D$129,2,FALSE)</f>
        <v>2089</v>
      </c>
      <c r="M74" t="str">
        <f>VLOOKUP(J74,total_visual_stym!$A$2:$D$129,3,FALSE)</f>
        <v>pics\\Gac_1.jpg</v>
      </c>
      <c r="N74">
        <f>VLOOKUP(J74,total_visual_stym!$A$1:$D$129,4,FALSE)</f>
        <v>211</v>
      </c>
      <c r="P74">
        <f>IF(G74="экспл",0,IF(G74="импл_",VLOOKUP(J74,quest_импл!$A$1:$J$129,7,FALSE),0))</f>
        <v>249</v>
      </c>
      <c r="Q74" t="str">
        <f>IF(G74="экспл",0,IF(G74="импл_",VLOOKUP(J74,quest_импл!$A$1:$J$129,8,FALSE),0))</f>
        <v>sound\\Ispachkan_li.wav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нет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2052</v>
      </c>
      <c r="AD74" t="str">
        <f t="shared" ca="1" si="34"/>
        <v>pics\\Redis_4.jpg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0"/>
        <v>pics\\Redis_4.jpg</v>
      </c>
      <c r="AI74" t="s">
        <v>76</v>
      </c>
      <c r="AO74">
        <f t="shared" ca="1" si="35"/>
        <v>0.15153860219496373</v>
      </c>
      <c r="AP74" t="str">
        <f t="shared" ca="1" si="36"/>
        <v>pics\\Redis_4.jpg</v>
      </c>
      <c r="AR74" t="str">
        <f>IF(AH74="sound\\Ogorod",AP2,"")</f>
        <v/>
      </c>
      <c r="AS74" t="str">
        <f t="shared" ca="1" si="38"/>
        <v>pics\\Redis_4.jpg</v>
      </c>
      <c r="AT74">
        <f t="shared" ca="1" si="31"/>
        <v>0.70181046233727584</v>
      </c>
      <c r="AU74" t="s">
        <v>697</v>
      </c>
      <c r="AV74" t="str">
        <f t="shared" ca="1" si="32"/>
        <v>sound\\Noviy_plod.wav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_Испачкан_ли_</v>
      </c>
      <c r="BB74" t="str">
        <f t="shared" si="33"/>
        <v>_Испачкан_ли_XXXXX?</v>
      </c>
      <c r="BC74">
        <f>A74</f>
        <v>1210</v>
      </c>
      <c r="BD74" cm="1">
        <f t="array" aca="1" ref="BD74" ca="1">INDEX($L$74:$L$81,(RANK(AT2,$AT$2:$AT$9)))</f>
        <v>2089</v>
      </c>
      <c r="BE74" cm="1">
        <f t="array" aca="1" ref="BE74" ca="1">INDEX(BD66:BD73,(RANK(AT3,$AT$2:$AT$9)))</f>
        <v>2087</v>
      </c>
      <c r="BF74" cm="1">
        <f t="array" aca="1" ref="BF74" ca="1">INDEX(BD82:BD105,(RANK(AT3,$AT$2:$AT$17)))</f>
        <v>2135</v>
      </c>
      <c r="BG74" cm="1">
        <f t="array" aca="1" ref="BG74" ca="1">INDEX(BD106:BD129,(RANK(AT3,$AT$2:$AT$9)))</f>
        <v>2146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VLOOKUP(B75,audio_list_stym!$A$3:$BP$18,42,FALSE)</f>
        <v>16</v>
      </c>
      <c r="F75" t="str">
        <f>VLOOKUP(E75,metki!$A$2:$B$9,2,FALSE)</f>
        <v>импл_новые_без_названия</v>
      </c>
      <c r="G75" t="str">
        <f t="shared" si="28"/>
        <v>импл_</v>
      </c>
      <c r="H75" t="str">
        <f>VLOOKUP(B75,audio_list_stym!$A$3:$AJ$18,10,FALSE)</f>
        <v>Gac</v>
      </c>
      <c r="I75" t="s">
        <v>689</v>
      </c>
      <c r="J75" t="str">
        <f t="shared" si="29"/>
        <v>Gac_2</v>
      </c>
      <c r="L75">
        <f>VLOOKUP(J75,total_visual_stym!$A$2:$D$129,2,FALSE)</f>
        <v>2090</v>
      </c>
      <c r="M75" t="str">
        <f>VLOOKUP(J75,total_visual_stym!$A$2:$D$129,3,FALSE)</f>
        <v>pics\\Gac_2.jpg</v>
      </c>
      <c r="N75">
        <f>VLOOKUP(J75,total_visual_stym!$A$1:$D$129,4,FALSE)</f>
        <v>211</v>
      </c>
      <c r="P75">
        <f>IF(G75="экспл",0,IF(G75="импл_",VLOOKUP(J75,quest_импл!$A$1:$J$129,7,FALSE),0))</f>
        <v>250</v>
      </c>
      <c r="Q75" t="str">
        <f>IF(G75="экспл",0,IF(G75="импл_",VLOOKUP(J75,quest_импл!$A$1:$J$129,8,FALSE),0))</f>
        <v>sound\\Farshirovanniy_li.wav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нет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2032</v>
      </c>
      <c r="AD75" t="str">
        <f t="shared" ref="AD75:AD129" ca="1" si="39">IF(ISTEXT(AE75),AE75,IF(ISTEXT(AF75),AF75,""))</f>
        <v>pics\\Kokos_8.jpg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40">AS75</f>
        <v>pics\\Kokos_8.jpg</v>
      </c>
      <c r="AI75" t="s">
        <v>77</v>
      </c>
      <c r="AO75">
        <f t="shared" ca="1" si="35"/>
        <v>0.55331185882055289</v>
      </c>
      <c r="AP75" t="str">
        <f t="shared" ca="1" si="36"/>
        <v>pics\\Kokos_8.jpg</v>
      </c>
      <c r="AR75" t="str">
        <f t="shared" ref="AR75:AR97" si="41">IF(AH75="sound\\Ogorod",AP3,"")</f>
        <v/>
      </c>
      <c r="AS75" t="str">
        <f t="shared" ca="1" si="38"/>
        <v>pics\\Kokos_8.jpg</v>
      </c>
      <c r="AT75">
        <f t="shared" ca="1" si="31"/>
        <v>0.23741810507446948</v>
      </c>
      <c r="AU75" t="s">
        <v>697</v>
      </c>
      <c r="AV75" t="str">
        <f t="shared" ca="1" si="32"/>
        <v>sound\\Redkiy_plod.wav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_Фаршированный_ли_</v>
      </c>
      <c r="BB75" t="str">
        <f t="shared" si="33"/>
        <v>_Фаршированный_ли_XXXXX?</v>
      </c>
      <c r="BD75" cm="1">
        <f t="array" aca="1" ref="BD75" ca="1">INDEX($L$74:$L$81,(RANK(AT3,$AT$2:$AT$9)))</f>
        <v>2094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VLOOKUP(B76,audio_list_stym!$A$3:$BP$18,42,FALSE)</f>
        <v>16</v>
      </c>
      <c r="F76" t="str">
        <f>VLOOKUP(E76,metki!$A$2:$B$9,2,FALSE)</f>
        <v>импл_новые_без_названия</v>
      </c>
      <c r="G76" t="str">
        <f t="shared" si="28"/>
        <v>импл_</v>
      </c>
      <c r="H76" t="str">
        <f>VLOOKUP(B76,audio_list_stym!$A$3:$AJ$18,10,FALSE)</f>
        <v>Gac</v>
      </c>
      <c r="I76" t="s">
        <v>690</v>
      </c>
      <c r="J76" t="str">
        <f t="shared" si="29"/>
        <v>Gac_3</v>
      </c>
      <c r="L76">
        <f>VLOOKUP(J76,total_visual_stym!$A$2:$D$129,2,FALSE)</f>
        <v>2091</v>
      </c>
      <c r="M76" t="str">
        <f>VLOOKUP(J76,total_visual_stym!$A$2:$D$129,3,FALSE)</f>
        <v>pics\\Gac_3.jpg</v>
      </c>
      <c r="N76">
        <f>VLOOKUP(J76,total_visual_stym!$A$1:$D$129,4,FALSE)</f>
        <v>211</v>
      </c>
      <c r="P76">
        <f>IF(G76="экспл",0,IF(G76="импл_",VLOOKUP(J76,quest_импл!$A$1:$J$129,7,FALSE),0))</f>
        <v>251</v>
      </c>
      <c r="Q76" t="str">
        <f>IF(G76="экспл",0,IF(G76="импл_",VLOOKUP(J76,quest_импл!$A$1:$J$129,8,FALSE),0))</f>
        <v>sound\\Razrezan_li.wav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2029</v>
      </c>
      <c r="AD76" t="str">
        <f t="shared" ca="1" si="39"/>
        <v>pics\\Kokos_5.jpg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40"/>
        <v>pics\\Kokos_5.jpg</v>
      </c>
      <c r="AI76" t="s">
        <v>78</v>
      </c>
      <c r="AO76">
        <f t="shared" ca="1" si="35"/>
        <v>0.5814303840794931</v>
      </c>
      <c r="AP76" t="str">
        <f t="shared" ca="1" si="36"/>
        <v>pics\\Kokos_5.jpg</v>
      </c>
      <c r="AR76" t="str">
        <f t="shared" si="41"/>
        <v/>
      </c>
      <c r="AS76" t="str">
        <f t="shared" ca="1" si="38"/>
        <v>pics\\Kokos_5.jpg</v>
      </c>
      <c r="AT76">
        <f t="shared" ca="1" si="31"/>
        <v>0.76972908508884308</v>
      </c>
      <c r="AU76" t="s">
        <v>697</v>
      </c>
      <c r="AV76" t="str">
        <f t="shared" ca="1" si="32"/>
        <v>sound\\Noviy_plod.wav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_Разрезан_ли_</v>
      </c>
      <c r="BB76" t="str">
        <f t="shared" si="33"/>
        <v>_Разрезан_ли_XXXXX?</v>
      </c>
      <c r="BD76" cm="1">
        <f t="array" aca="1" ref="BD76" ca="1">INDEX($L$74:$L$81,(RANK(AT4,$AT$2:$AT$9)))</f>
        <v>2095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VLOOKUP(B77,audio_list_stym!$A$3:$BP$18,42,FALSE)</f>
        <v>16</v>
      </c>
      <c r="F77" t="str">
        <f>VLOOKUP(E77,metki!$A$2:$B$9,2,FALSE)</f>
        <v>импл_новые_без_названия</v>
      </c>
      <c r="G77" t="str">
        <f t="shared" si="28"/>
        <v>импл_</v>
      </c>
      <c r="H77" t="str">
        <f>VLOOKUP(B77,audio_list_stym!$A$3:$AJ$18,10,FALSE)</f>
        <v>Gac</v>
      </c>
      <c r="I77" t="s">
        <v>691</v>
      </c>
      <c r="J77" t="str">
        <f t="shared" si="29"/>
        <v>Gac_4</v>
      </c>
      <c r="L77">
        <f>VLOOKUP(J77,total_visual_stym!$A$2:$D$129,2,FALSE)</f>
        <v>2092</v>
      </c>
      <c r="M77" t="str">
        <f>VLOOKUP(J77,total_visual_stym!$A$2:$D$129,3,FALSE)</f>
        <v>pics\\Gac_4.jpg</v>
      </c>
      <c r="N77">
        <f>VLOOKUP(J77,total_visual_stym!$A$1:$D$129,4,FALSE)</f>
        <v>211</v>
      </c>
      <c r="P77">
        <f>IF(G77="экспл",0,IF(G77="импл_",VLOOKUP(J77,quest_импл!$A$1:$J$129,7,FALSE),0))</f>
        <v>252</v>
      </c>
      <c r="Q77" t="str">
        <f>IF(G77="экспл",0,IF(G77="импл_",VLOOKUP(J77,quest_импл!$A$1:$J$129,8,FALSE),0))</f>
        <v>sound\\S_lepestkami_li.wav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2063</v>
      </c>
      <c r="AD77" t="str">
        <f t="shared" ca="1" si="39"/>
        <v>pics\\Tomat_7.jpg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40"/>
        <v>pics\\Tomat_7.jpg</v>
      </c>
      <c r="AI77" t="s">
        <v>79</v>
      </c>
      <c r="AO77">
        <f t="shared" ca="1" si="35"/>
        <v>1.8566932501627331E-2</v>
      </c>
      <c r="AP77" t="str">
        <f t="shared" ca="1" si="36"/>
        <v>pics\\Tomat_7.jpg</v>
      </c>
      <c r="AR77" t="str">
        <f t="shared" si="41"/>
        <v/>
      </c>
      <c r="AS77" t="str">
        <f t="shared" ca="1" si="38"/>
        <v>pics\\Tomat_7.jpg</v>
      </c>
      <c r="AT77">
        <f t="shared" ca="1" si="31"/>
        <v>0.21430670626509563</v>
      </c>
      <c r="AU77" t="s">
        <v>697</v>
      </c>
      <c r="AV77" t="str">
        <f t="shared" ca="1" si="32"/>
        <v>sound\\Redkiy_plod.wav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_С_лепестками_ли_</v>
      </c>
      <c r="BB77" t="str">
        <f t="shared" si="33"/>
        <v>_С_лепестками_ли_XXXXX?</v>
      </c>
      <c r="BD77" cm="1">
        <f t="array" aca="1" ref="BD77" ca="1">INDEX($L$74:$L$81,(RANK(AT5,$AT$2:$AT$9)))</f>
        <v>2092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VLOOKUP(B78,audio_list_stym!$A$3:$BP$18,42,FALSE)</f>
        <v>16</v>
      </c>
      <c r="F78" t="str">
        <f>VLOOKUP(E78,metki!$A$2:$B$9,2,FALSE)</f>
        <v>импл_новые_без_названия</v>
      </c>
      <c r="G78" t="str">
        <f t="shared" si="28"/>
        <v>импл_</v>
      </c>
      <c r="H78" t="str">
        <f>VLOOKUP(B78,audio_list_stym!$A$3:$AJ$18,10,FALSE)</f>
        <v>Gac</v>
      </c>
      <c r="I78" t="s">
        <v>692</v>
      </c>
      <c r="J78" t="str">
        <f t="shared" si="29"/>
        <v>Gac_5</v>
      </c>
      <c r="L78">
        <f>VLOOKUP(J78,total_visual_stym!$A$2:$D$129,2,FALSE)</f>
        <v>2093</v>
      </c>
      <c r="M78" t="str">
        <f>VLOOKUP(J78,total_visual_stym!$A$2:$D$129,3,FALSE)</f>
        <v>pics\\Gac_5.jpg</v>
      </c>
      <c r="N78">
        <f>VLOOKUP(J78,total_visual_stym!$A$1:$D$129,4,FALSE)</f>
        <v>211</v>
      </c>
      <c r="P78">
        <f>IF(G78="экспл",0,IF(G78="импл_",VLOOKUP(J78,quest_импл!$A$1:$J$129,7,FALSE),0))</f>
        <v>253</v>
      </c>
      <c r="Q78" t="str">
        <f>IF(G78="экспл",0,IF(G78="импл_",VLOOKUP(J78,quest_импл!$A$1:$J$129,8,FALSE),0))</f>
        <v>sound\\Kolyuchiy_li.wav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2007</v>
      </c>
      <c r="AD78" t="str">
        <f t="shared" ca="1" si="39"/>
        <v>pics\\Banan_7.jpg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40"/>
        <v>pics\\Banan_7.jpg</v>
      </c>
      <c r="AI78" t="s">
        <v>80</v>
      </c>
      <c r="AO78">
        <f t="shared" ca="1" si="35"/>
        <v>0.88761275094213554</v>
      </c>
      <c r="AP78" t="str">
        <f t="shared" ca="1" si="36"/>
        <v>pics\\Banan_7.jpg</v>
      </c>
      <c r="AR78" t="str">
        <f t="shared" si="41"/>
        <v/>
      </c>
      <c r="AS78" t="str">
        <f t="shared" ca="1" si="38"/>
        <v>pics\\Banan_7.jpg</v>
      </c>
      <c r="AT78">
        <f t="shared" ca="1" si="31"/>
        <v>6.1547665058306111E-2</v>
      </c>
      <c r="AU78" t="s">
        <v>697</v>
      </c>
      <c r="AV78" t="str">
        <f t="shared" ca="1" si="32"/>
        <v>sound\\Redkiy_plod.wav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_Колючий_ли_</v>
      </c>
      <c r="BB78" t="str">
        <f t="shared" si="33"/>
        <v>_Колючий_ли_XXXXX?</v>
      </c>
      <c r="BD78" cm="1">
        <f t="array" aca="1" ref="BD78" ca="1">INDEX($L$74:$L$81,(RANK(AT6,$AT$2:$AT$9)))</f>
        <v>2096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VLOOKUP(B79,audio_list_stym!$A$3:$BP$18,42,FALSE)</f>
        <v>16</v>
      </c>
      <c r="F79" t="str">
        <f>VLOOKUP(E79,metki!$A$2:$B$9,2,FALSE)</f>
        <v>импл_новые_без_названия</v>
      </c>
      <c r="G79" t="str">
        <f t="shared" si="28"/>
        <v>импл_</v>
      </c>
      <c r="H79" t="str">
        <f>VLOOKUP(B79,audio_list_stym!$A$3:$AJ$18,10,FALSE)</f>
        <v>Gac</v>
      </c>
      <c r="I79" t="s">
        <v>693</v>
      </c>
      <c r="J79" t="str">
        <f t="shared" si="29"/>
        <v>Gac_6</v>
      </c>
      <c r="L79">
        <f>VLOOKUP(J79,total_visual_stym!$A$2:$D$129,2,FALSE)</f>
        <v>2094</v>
      </c>
      <c r="M79" t="str">
        <f>VLOOKUP(J79,total_visual_stym!$A$2:$D$129,3,FALSE)</f>
        <v>pics\\Gac_6.jpg</v>
      </c>
      <c r="N79">
        <f>VLOOKUP(J79,total_visual_stym!$A$1:$D$129,4,FALSE)</f>
        <v>211</v>
      </c>
      <c r="P79">
        <f>IF(G79="экспл",0,IF(G79="импл_",VLOOKUP(J79,quest_импл!$A$1:$J$129,7,FALSE),0))</f>
        <v>254</v>
      </c>
      <c r="Q79" t="str">
        <f>IF(G79="экспл",0,IF(G79="импл_",VLOOKUP(J79,quest_импл!$A$1:$J$129,8,FALSE),0))</f>
        <v>sound\\Oranzhrviy_li.wav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2017</v>
      </c>
      <c r="AD79" t="str">
        <f t="shared" ca="1" si="39"/>
        <v>pics\\Goroh_1.jpg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40"/>
        <v>pics\\Goroh_1.jpg</v>
      </c>
      <c r="AI79" t="s">
        <v>81</v>
      </c>
      <c r="AO79">
        <f t="shared" ca="1" si="35"/>
        <v>0.75675256645441091</v>
      </c>
      <c r="AP79" t="str">
        <f t="shared" ca="1" si="36"/>
        <v>pics\\Goroh_1.jpg</v>
      </c>
      <c r="AR79" t="str">
        <f t="shared" si="41"/>
        <v/>
      </c>
      <c r="AS79" t="str">
        <f t="shared" ca="1" si="38"/>
        <v>pics\\Goroh_1.jpg</v>
      </c>
      <c r="AT79">
        <f t="shared" ca="1" si="31"/>
        <v>0.34614712666239378</v>
      </c>
      <c r="AU79" t="s">
        <v>697</v>
      </c>
      <c r="AV79" t="str">
        <f t="shared" ca="1" si="32"/>
        <v>sound\\Redkiy_plod.wav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_Оранжевый_ли_</v>
      </c>
      <c r="BB79" t="str">
        <f t="shared" si="33"/>
        <v>_Оранжевый_ли_XXXXX?</v>
      </c>
      <c r="BD79" cm="1">
        <f t="array" aca="1" ref="BD79" ca="1">INDEX($L$74:$L$81,(RANK(AT7,$AT$2:$AT$9)))</f>
        <v>2090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VLOOKUP(B80,audio_list_stym!$A$3:$BP$18,42,FALSE)</f>
        <v>16</v>
      </c>
      <c r="F80" t="str">
        <f>VLOOKUP(E80,metki!$A$2:$B$9,2,FALSE)</f>
        <v>импл_новые_без_названия</v>
      </c>
      <c r="G80" t="str">
        <f t="shared" si="28"/>
        <v>импл_</v>
      </c>
      <c r="H80" t="str">
        <f>VLOOKUP(B80,audio_list_stym!$A$3:$AJ$18,10,FALSE)</f>
        <v>Gac</v>
      </c>
      <c r="I80" t="s">
        <v>694</v>
      </c>
      <c r="J80" t="str">
        <f t="shared" si="29"/>
        <v>Gac_7</v>
      </c>
      <c r="L80">
        <f>VLOOKUP(J80,total_visual_stym!$A$2:$D$129,2,FALSE)</f>
        <v>2095</v>
      </c>
      <c r="M80" t="str">
        <f>VLOOKUP(J80,total_visual_stym!$A$2:$D$129,3,FALSE)</f>
        <v>pics\\Gac_7.jpg</v>
      </c>
      <c r="N80">
        <f>VLOOKUP(J80,total_visual_stym!$A$1:$D$129,4,FALSE)</f>
        <v>211</v>
      </c>
      <c r="P80">
        <f>IF(G80="экспл",0,IF(G80="импл_",VLOOKUP(J80,quest_импл!$A$1:$J$129,7,FALSE),0))</f>
        <v>255</v>
      </c>
      <c r="Q80" t="str">
        <f>IF(G80="экспл",0,IF(G80="импл_",VLOOKUP(J80,quest_импл!$A$1:$J$129,8,FALSE),0))</f>
        <v>sound\\Zernistiy_li.wav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2037</v>
      </c>
      <c r="AD80" t="str">
        <f t="shared" ca="1" si="39"/>
        <v>pics\\Limon_5.jpg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40"/>
        <v>pics\\Limon_5.jpg</v>
      </c>
      <c r="AI80" t="s">
        <v>82</v>
      </c>
      <c r="AO80">
        <f t="shared" ca="1" si="35"/>
        <v>0.45275010388068659</v>
      </c>
      <c r="AP80" t="str">
        <f t="shared" ca="1" si="36"/>
        <v>pics\\Limon_5.jpg</v>
      </c>
      <c r="AR80" t="str">
        <f t="shared" si="41"/>
        <v/>
      </c>
      <c r="AS80" t="str">
        <f t="shared" ca="1" si="38"/>
        <v>pics\\Limon_5.jpg</v>
      </c>
      <c r="AT80">
        <f t="shared" ca="1" si="31"/>
        <v>0.77465137246626004</v>
      </c>
      <c r="AU80" t="s">
        <v>697</v>
      </c>
      <c r="AV80" t="str">
        <f t="shared" ca="1" si="32"/>
        <v>sound\\Noviy_plod.wav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_Зернистый_ли_</v>
      </c>
      <c r="BB80" t="str">
        <f t="shared" si="33"/>
        <v>_Зернистый_ли_XXXXX?</v>
      </c>
      <c r="BD80" cm="1">
        <f t="array" aca="1" ref="BD80" ca="1">INDEX($L$74:$L$81,(RANK(AT8,$AT$2:$AT$9)))</f>
        <v>2091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VLOOKUP(B81,audio_list_stym!$A$3:$BP$18,42,FALSE)</f>
        <v>16</v>
      </c>
      <c r="F81" t="str">
        <f>VLOOKUP(E81,metki!$A$2:$B$9,2,FALSE)</f>
        <v>импл_новые_без_названия</v>
      </c>
      <c r="G81" t="str">
        <f t="shared" si="28"/>
        <v>импл_</v>
      </c>
      <c r="H81" t="str">
        <f>VLOOKUP(B81,audio_list_stym!$A$3:$AJ$18,10,FALSE)</f>
        <v>Gac</v>
      </c>
      <c r="I81" t="s">
        <v>695</v>
      </c>
      <c r="J81" t="str">
        <f t="shared" si="29"/>
        <v>Gac_8</v>
      </c>
      <c r="L81">
        <f>VLOOKUP(J81,total_visual_stym!$A$2:$D$129,2,FALSE)</f>
        <v>2096</v>
      </c>
      <c r="M81" t="str">
        <f>VLOOKUP(J81,total_visual_stym!$A$2:$D$129,3,FALSE)</f>
        <v>pics\\Gac_8.jpg</v>
      </c>
      <c r="N81">
        <f>VLOOKUP(J81,total_visual_stym!$A$1:$D$129,4,FALSE)</f>
        <v>211</v>
      </c>
      <c r="P81">
        <f>IF(G81="экспл",0,IF(G81="импл_",VLOOKUP(J81,quest_импл!$A$1:$J$129,7,FALSE),0))</f>
        <v>256</v>
      </c>
      <c r="Q81" t="str">
        <f>IF(G81="экспл",0,IF(G81="импл_",VLOOKUP(J81,quest_импл!$A$1:$J$129,8,FALSE),0))</f>
        <v>sound\\Okrugliy_li.wav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2057</v>
      </c>
      <c r="AD81" t="str">
        <f t="shared" ca="1" si="39"/>
        <v>pics\\Tomat_1.jpg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40"/>
        <v>pics\\Tomat_1.jpg</v>
      </c>
      <c r="AI81" t="s">
        <v>83</v>
      </c>
      <c r="AO81">
        <f t="shared" ca="1" si="35"/>
        <v>9.8399970792027558E-2</v>
      </c>
      <c r="AP81" t="str">
        <f t="shared" ca="1" si="36"/>
        <v>pics\\Tomat_1.jpg</v>
      </c>
      <c r="AR81" t="str">
        <f t="shared" si="41"/>
        <v/>
      </c>
      <c r="AS81" t="str">
        <f t="shared" ca="1" si="38"/>
        <v>pics\\Tomat_1.jpg</v>
      </c>
      <c r="AT81">
        <f t="shared" ca="1" si="31"/>
        <v>0.76627286295689179</v>
      </c>
      <c r="AU81" t="s">
        <v>697</v>
      </c>
      <c r="AV81" t="str">
        <f t="shared" ca="1" si="32"/>
        <v>sound\\Noviy_plod.wav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_Округлый_ли_</v>
      </c>
      <c r="BB81" t="str">
        <f t="shared" si="33"/>
        <v>_Округлый_ли_XXXXX?</v>
      </c>
      <c r="BD81" cm="1">
        <f t="array" aca="1" ref="BD81" ca="1">INDEX($L$74:$L$81,(RANK(AT9,$AT$2:$AT$9)))</f>
        <v>2093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VLOOKUP(B82,audio_list_stym!$A$3:$BP$18,42,FALSE)</f>
        <v>17</v>
      </c>
      <c r="F82" t="str">
        <f>VLOOKUP(E82,metki!$A$2:$B$9,2,FALSE)</f>
        <v>экспл_новые_без_названия</v>
      </c>
      <c r="G82" t="str">
        <f t="shared" si="28"/>
        <v>экспл</v>
      </c>
      <c r="H82" t="str">
        <f>VLOOKUP(B82,audio_list_stym!$A$3:$AJ$18,10,FALSE)</f>
        <v>Noni</v>
      </c>
      <c r="I82" t="s">
        <v>688</v>
      </c>
      <c r="J82" t="str">
        <f t="shared" si="29"/>
        <v>Noni_1</v>
      </c>
      <c r="L82">
        <f>VLOOKUP(J82,total_visual_stym!$A$2:$D$129,2,FALSE)</f>
        <v>2113</v>
      </c>
      <c r="M82" t="str">
        <f>VLOOKUP(J82,total_visual_stym!$A$2:$D$129,3,FALSE)</f>
        <v>pics\\Noni_1.jpg</v>
      </c>
      <c r="N82">
        <f>VLOOKUP(J82,total_visual_stym!$A$1:$D$129,4,FALSE)</f>
        <v>212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129</v>
      </c>
      <c r="Z82" t="str">
        <f>IF(G82="экспл",VLOOKUP(J82,quest_экспл!$A$1:$N$129,12,FALSE),IF(G82="импл_",0,0))</f>
        <v>sound\\On_beliy_vnutri.wav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2202</v>
      </c>
      <c r="AD82" t="str">
        <f t="shared" ca="1" si="39"/>
        <v>pics\\dis47.jpg</v>
      </c>
      <c r="AE82" s="22" t="str">
        <f t="array" aca="1" ref="AE82" ca="1">IF(G82="экспл",INDEX(total_visual_stym!$C$146:$C$209,(RANK(total_visual_stym!E162,total_visual_stym!$E$146:$E$209))),0)</f>
        <v>pics\\dis47.jpg</v>
      </c>
      <c r="AF82" s="22" t="str">
        <f t="shared" si="40"/>
        <v/>
      </c>
      <c r="AI82" t="s">
        <v>84</v>
      </c>
      <c r="AO82">
        <f t="shared" ca="1" si="35"/>
        <v>0.74454798064543948</v>
      </c>
      <c r="AP82" t="str">
        <f t="shared" ca="1" si="36"/>
        <v>pics\\Goroh_2.jpg</v>
      </c>
      <c r="AR82" t="str">
        <f t="shared" si="41"/>
        <v/>
      </c>
      <c r="AS82" t="str">
        <f t="shared" si="38"/>
        <v/>
      </c>
      <c r="AT82">
        <f t="shared" ca="1" si="31"/>
        <v>0.25537911297240512</v>
      </c>
      <c r="AU82" t="s">
        <v>697</v>
      </c>
      <c r="AV82" t="str">
        <f t="shared" ca="1" si="32"/>
        <v>sound\\Redkiy_plod.wav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_Он_белый_внутри?</v>
      </c>
      <c r="BA82" t="e">
        <f>VLOOKUP(Q82,audio_list_stym!$B$2:$BQ$299,68,FALSE)</f>
        <v>#N/A</v>
      </c>
      <c r="BB82" t="str">
        <f t="shared" si="33"/>
        <v>На_экране_XXXXX._Он_белый_внутри?</v>
      </c>
      <c r="BC82">
        <f>A82</f>
        <v>1211</v>
      </c>
      <c r="BD82" cm="1">
        <f t="array" aca="1" ref="BD82" ca="1">INDEX($L$82:$L$89,(RANK(AT2,$AT$2:$AT$9)))</f>
        <v>2113</v>
      </c>
      <c r="BE82" cm="1">
        <f t="array" aca="1" ref="BE82" ca="1">INDEX(BD66:BD81,(RANK(AT4,$AT$2:$AT$17)))</f>
        <v>2092</v>
      </c>
      <c r="BF82" cm="1">
        <f t="array" aca="1" ref="BF82" ca="1">INDEX(BD90:BD105,(RANK(AT4,$AT$2:$AT$17)))</f>
        <v>2140</v>
      </c>
      <c r="BG82" cm="1">
        <f t="array" aca="1" ref="BG82" ca="1">INDEX(BD106:BD129,(RANK(AT4,$AT$2:$AT$9)))</f>
        <v>2147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VLOOKUP(B83,audio_list_stym!$A$3:$BP$18,42,FALSE)</f>
        <v>17</v>
      </c>
      <c r="F83" t="str">
        <f>VLOOKUP(E83,metki!$A$2:$B$9,2,FALSE)</f>
        <v>экспл_новые_без_названия</v>
      </c>
      <c r="G83" t="str">
        <f t="shared" si="28"/>
        <v>экспл</v>
      </c>
      <c r="H83" t="str">
        <f>VLOOKUP(B83,audio_list_stym!$A$3:$AJ$18,10,FALSE)</f>
        <v>Noni</v>
      </c>
      <c r="I83" t="s">
        <v>689</v>
      </c>
      <c r="J83" t="str">
        <f t="shared" si="29"/>
        <v>Noni_2</v>
      </c>
      <c r="L83">
        <f>VLOOKUP(J83,total_visual_stym!$A$2:$D$129,2,FALSE)</f>
        <v>2114</v>
      </c>
      <c r="M83" t="str">
        <f>VLOOKUP(J83,total_visual_stym!$A$2:$D$129,3,FALSE)</f>
        <v>pics\\Noni_2.jpg</v>
      </c>
      <c r="N83">
        <f>VLOOKUP(J83,total_visual_stym!$A$1:$D$129,4,FALSE)</f>
        <v>212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130</v>
      </c>
      <c r="Z83" t="str">
        <f>IF(G83="экспл",VLOOKUP(J83,quest_экспл!$A$1:$N$129,12,FALSE),IF(G83="импл_",0,0))</f>
        <v>sound\\Rebristiy_li_on.wav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2171</v>
      </c>
      <c r="AD83" t="str">
        <f t="shared" ca="1" si="39"/>
        <v>pics\\dis22.jpg</v>
      </c>
      <c r="AE83" s="22" t="str">
        <f t="array" aca="1" ref="AE83" ca="1">IF(G83="экспл",INDEX(total_visual_stym!$C$146:$C$209,(RANK(total_visual_stym!E163,total_visual_stym!$E$146:$E$209))),0)</f>
        <v>pics\\dis22.jpg</v>
      </c>
      <c r="AF83" s="22" t="str">
        <f t="shared" si="40"/>
        <v/>
      </c>
      <c r="AI83" t="s">
        <v>85</v>
      </c>
      <c r="AO83">
        <f t="shared" ca="1" si="35"/>
        <v>0.11728144920051375</v>
      </c>
      <c r="AP83" t="str">
        <f t="shared" ca="1" si="36"/>
        <v>pics\\Redis_7.jpg</v>
      </c>
      <c r="AR83" t="str">
        <f t="shared" si="41"/>
        <v/>
      </c>
      <c r="AS83" t="str">
        <f t="shared" si="38"/>
        <v/>
      </c>
      <c r="AT83">
        <f t="shared" ca="1" si="31"/>
        <v>0.15879090770932758</v>
      </c>
      <c r="AU83" t="s">
        <v>697</v>
      </c>
      <c r="AV83" t="str">
        <f t="shared" ca="1" si="32"/>
        <v>sound\\Redkiy_plod.wav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_Ребристый_ли_он?</v>
      </c>
      <c r="BA83" t="e">
        <f>VLOOKUP(Q83,audio_list_stym!$B$2:$BQ$299,68,FALSE)</f>
        <v>#N/A</v>
      </c>
      <c r="BB83" t="str">
        <f t="shared" si="33"/>
        <v>Посмотрите,_вот_XXXXX._Ребристый_ли_он?</v>
      </c>
      <c r="BD83" cm="1">
        <f t="array" aca="1" ref="BD83" ca="1">INDEX($L$82:$L$89,(RANK(AT3,$AT$2:$AT$9)))</f>
        <v>2118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VLOOKUP(B84,audio_list_stym!$A$3:$BP$18,42,FALSE)</f>
        <v>17</v>
      </c>
      <c r="F84" t="str">
        <f>VLOOKUP(E84,metki!$A$2:$B$9,2,FALSE)</f>
        <v>экспл_новые_без_названия</v>
      </c>
      <c r="G84" t="str">
        <f t="shared" si="28"/>
        <v>экспл</v>
      </c>
      <c r="H84" t="str">
        <f>VLOOKUP(B84,audio_list_stym!$A$3:$AJ$18,10,FALSE)</f>
        <v>Noni</v>
      </c>
      <c r="I84" t="s">
        <v>690</v>
      </c>
      <c r="J84" t="str">
        <f t="shared" si="29"/>
        <v>Noni_3</v>
      </c>
      <c r="L84">
        <f>VLOOKUP(J84,total_visual_stym!$A$2:$D$129,2,FALSE)</f>
        <v>2115</v>
      </c>
      <c r="M84" t="str">
        <f>VLOOKUP(J84,total_visual_stym!$A$2:$D$129,3,FALSE)</f>
        <v>pics\\Noni_3.jpg</v>
      </c>
      <c r="N84">
        <f>VLOOKUP(J84,total_visual_stym!$A$1:$D$129,4,FALSE)</f>
        <v>212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131</v>
      </c>
      <c r="Z84" t="str">
        <f>IF(G84="экспл",VLOOKUP(J84,quest_экспл!$A$1:$N$129,12,FALSE),IF(G84="импл_",0,0))</f>
        <v>sound\\Goluboy_li_on.wav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2217</v>
      </c>
      <c r="AD84" t="str">
        <f t="shared" ca="1" si="39"/>
        <v>pics\\dis58.jpg</v>
      </c>
      <c r="AE84" s="22" t="str">
        <f t="array" aca="1" ref="AE84" ca="1">IF(G84="экспл",INDEX(total_visual_stym!$C$146:$C$209,(RANK(total_visual_stym!E164,total_visual_stym!$E$146:$E$209))),0)</f>
        <v>pics\\dis58.jpg</v>
      </c>
      <c r="AF84" s="22" t="str">
        <f t="shared" si="40"/>
        <v/>
      </c>
      <c r="AI84" t="s">
        <v>94</v>
      </c>
      <c r="AO84">
        <f t="shared" ca="1" si="35"/>
        <v>0.21049133037559276</v>
      </c>
      <c r="AP84" t="str">
        <f t="shared" ca="1" si="36"/>
        <v>pics\\Redis_1.jpg</v>
      </c>
      <c r="AR84" t="str">
        <f t="shared" si="41"/>
        <v/>
      </c>
      <c r="AS84" t="str">
        <f t="shared" si="38"/>
        <v/>
      </c>
      <c r="AT84">
        <f t="shared" ca="1" si="31"/>
        <v>0.42026345423825873</v>
      </c>
      <c r="AU84" t="s">
        <v>697</v>
      </c>
      <c r="AV84" t="str">
        <f t="shared" ca="1" si="32"/>
        <v>sound\\Redkiy_plod.wav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_Голубой_ли_он?</v>
      </c>
      <c r="BA84" t="e">
        <f>VLOOKUP(Q84,audio_list_stym!$B$2:$BQ$299,68,FALSE)</f>
        <v>#N/A</v>
      </c>
      <c r="BB84" t="str">
        <f t="shared" si="33"/>
        <v>Вот_XXXXX._Голубой_ли_он?</v>
      </c>
      <c r="BD84" cm="1">
        <f t="array" aca="1" ref="BD84" ca="1">INDEX($L$82:$L$89,(RANK(AT4,$AT$2:$AT$9)))</f>
        <v>2119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VLOOKUP(B85,audio_list_stym!$A$3:$BP$18,42,FALSE)</f>
        <v>17</v>
      </c>
      <c r="F85" t="str">
        <f>VLOOKUP(E85,metki!$A$2:$B$9,2,FALSE)</f>
        <v>экспл_новые_без_названия</v>
      </c>
      <c r="G85" t="str">
        <f t="shared" si="28"/>
        <v>экспл</v>
      </c>
      <c r="H85" t="str">
        <f>VLOOKUP(B85,audio_list_stym!$A$3:$AJ$18,10,FALSE)</f>
        <v>Noni</v>
      </c>
      <c r="I85" t="s">
        <v>691</v>
      </c>
      <c r="J85" t="str">
        <f t="shared" si="29"/>
        <v>Noni_4</v>
      </c>
      <c r="L85">
        <f>VLOOKUP(J85,total_visual_stym!$A$2:$D$129,2,FALSE)</f>
        <v>2116</v>
      </c>
      <c r="M85" t="str">
        <f>VLOOKUP(J85,total_visual_stym!$A$2:$D$129,3,FALSE)</f>
        <v>pics\\Noni_4.jpg</v>
      </c>
      <c r="N85">
        <f>VLOOKUP(J85,total_visual_stym!$A$1:$D$129,4,FALSE)</f>
        <v>212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132</v>
      </c>
      <c r="Z85" t="str">
        <f>IF(G85="экспл",VLOOKUP(J85,quest_экспл!$A$1:$N$129,12,FALSE),IF(G85="импл_",0,0))</f>
        <v>sound\\On_s_bugorkami.wav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2224</v>
      </c>
      <c r="AD85" t="str">
        <f t="shared" ca="1" si="39"/>
        <v>pics\\dis29.jpg</v>
      </c>
      <c r="AE85" s="22" t="str">
        <f t="array" aca="1" ref="AE85" ca="1">IF(G85="экспл",INDEX(total_visual_stym!$C$146:$C$209,(RANK(total_visual_stym!E165,total_visual_stym!$E$146:$E$209))),0)</f>
        <v>pics\\dis29.jpg</v>
      </c>
      <c r="AF85" s="22" t="str">
        <f t="shared" si="40"/>
        <v/>
      </c>
      <c r="AI85" t="s">
        <v>95</v>
      </c>
      <c r="AO85">
        <f t="shared" ca="1" si="35"/>
        <v>0.97790875693835322</v>
      </c>
      <c r="AP85" t="str">
        <f t="shared" ca="1" si="36"/>
        <v>pics\\Banan_2.jpg</v>
      </c>
      <c r="AR85" t="str">
        <f t="shared" si="41"/>
        <v/>
      </c>
      <c r="AS85" t="str">
        <f t="shared" si="38"/>
        <v/>
      </c>
      <c r="AT85">
        <f t="shared" ca="1" si="31"/>
        <v>0.23653817961849655</v>
      </c>
      <c r="AU85" t="s">
        <v>697</v>
      </c>
      <c r="AV85" t="str">
        <f t="shared" ca="1" si="32"/>
        <v>sound\\Redkiy_plod.wav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_Он_с_бугорками?</v>
      </c>
      <c r="BA85" t="e">
        <f>VLOOKUP(Q85,audio_list_stym!$B$2:$BQ$299,68,FALSE)</f>
        <v>#N/A</v>
      </c>
      <c r="BB85" t="str">
        <f t="shared" si="33"/>
        <v>Это_XXXXX._Он_с_бугорками?</v>
      </c>
      <c r="BD85" cm="1">
        <f t="array" aca="1" ref="BD85" ca="1">INDEX($L$82:$L$89,(RANK(AT5,$AT$2:$AT$9)))</f>
        <v>2116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VLOOKUP(B86,audio_list_stym!$A$3:$BP$18,42,FALSE)</f>
        <v>17</v>
      </c>
      <c r="F86" t="str">
        <f>VLOOKUP(E86,metki!$A$2:$B$9,2,FALSE)</f>
        <v>экспл_новые_без_названия</v>
      </c>
      <c r="G86" t="str">
        <f t="shared" si="28"/>
        <v>экспл</v>
      </c>
      <c r="H86" t="str">
        <f>VLOOKUP(B86,audio_list_stym!$A$3:$AJ$18,10,FALSE)</f>
        <v>Noni</v>
      </c>
      <c r="I86" t="s">
        <v>692</v>
      </c>
      <c r="J86" t="str">
        <f t="shared" si="29"/>
        <v>Noni_5</v>
      </c>
      <c r="L86">
        <f>VLOOKUP(J86,total_visual_stym!$A$2:$D$129,2,FALSE)</f>
        <v>2117</v>
      </c>
      <c r="M86" t="str">
        <f>VLOOKUP(J86,total_visual_stym!$A$2:$D$129,3,FALSE)</f>
        <v>pics\\Noni_5.jpg</v>
      </c>
      <c r="N86">
        <f>VLOOKUP(J86,total_visual_stym!$A$1:$D$129,4,FALSE)</f>
        <v>212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133</v>
      </c>
      <c r="Z86" t="str">
        <f>IF(G86="экспл",VLOOKUP(J86,quest_экспл!$A$1:$N$129,12,FALSE),IF(G86="импл_",0,0))</f>
        <v>sound\\Ovalniy_li_on.wav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2172</v>
      </c>
      <c r="AD86" t="str">
        <f t="shared" ca="1" si="39"/>
        <v>pics\\dis23.jpg</v>
      </c>
      <c r="AE86" s="22" t="str">
        <f t="array" aca="1" ref="AE86" ca="1">IF(G86="экспл",INDEX(total_visual_stym!$C$146:$C$209,(RANK(total_visual_stym!E166,total_visual_stym!$E$146:$E$209))),0)</f>
        <v>pics\\dis23.jpg</v>
      </c>
      <c r="AF86" s="22" t="str">
        <f t="shared" si="40"/>
        <v/>
      </c>
      <c r="AI86" t="s">
        <v>96</v>
      </c>
      <c r="AO86">
        <f t="shared" ca="1" si="35"/>
        <v>9.7971200844324091E-2</v>
      </c>
      <c r="AP86" t="str">
        <f t="shared" ca="1" si="36"/>
        <v>pics\\Tomat_2.jpg</v>
      </c>
      <c r="AR86" t="str">
        <f t="shared" si="41"/>
        <v/>
      </c>
      <c r="AS86" t="str">
        <f t="shared" si="38"/>
        <v/>
      </c>
      <c r="AT86">
        <f t="shared" ca="1" si="31"/>
        <v>0.29626146191440461</v>
      </c>
      <c r="AU86" t="s">
        <v>697</v>
      </c>
      <c r="AV86" t="str">
        <f t="shared" ca="1" si="32"/>
        <v>sound\\Redkiy_plod.wav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_Овальный_ли_он?</v>
      </c>
      <c r="BA86" t="e">
        <f>VLOOKUP(Q86,audio_list_stym!$B$2:$BQ$299,68,FALSE)</f>
        <v>#N/A</v>
      </c>
      <c r="BB86" t="str">
        <f t="shared" si="33"/>
        <v>На_картинке_XXXXX._Овальный_ли_он?</v>
      </c>
      <c r="BD86" cm="1">
        <f t="array" aca="1" ref="BD86" ca="1">INDEX($L$82:$L$89,(RANK(AT6,$AT$2:$AT$9)))</f>
        <v>2120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VLOOKUP(B87,audio_list_stym!$A$3:$BP$18,42,FALSE)</f>
        <v>17</v>
      </c>
      <c r="F87" t="str">
        <f>VLOOKUP(E87,metki!$A$2:$B$9,2,FALSE)</f>
        <v>экспл_новые_без_названия</v>
      </c>
      <c r="G87" t="str">
        <f t="shared" si="28"/>
        <v>экспл</v>
      </c>
      <c r="H87" t="str">
        <f>VLOOKUP(B87,audio_list_stym!$A$3:$AJ$18,10,FALSE)</f>
        <v>Noni</v>
      </c>
      <c r="I87" t="s">
        <v>693</v>
      </c>
      <c r="J87" t="str">
        <f t="shared" si="29"/>
        <v>Noni_6</v>
      </c>
      <c r="L87">
        <f>VLOOKUP(J87,total_visual_stym!$A$2:$D$129,2,FALSE)</f>
        <v>2118</v>
      </c>
      <c r="M87" t="str">
        <f>VLOOKUP(J87,total_visual_stym!$A$2:$D$129,3,FALSE)</f>
        <v>pics\\Noni_6.jpg</v>
      </c>
      <c r="N87">
        <f>VLOOKUP(J87,total_visual_stym!$A$1:$D$129,4,FALSE)</f>
        <v>212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134</v>
      </c>
      <c r="Z87" t="str">
        <f>IF(G87="экспл",VLOOKUP(J87,quest_экспл!$A$1:$N$129,12,FALSE),IF(G87="импл_",0,0))</f>
        <v>sound\\Zhidkiy_li_on.wav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2187</v>
      </c>
      <c r="AD87" t="str">
        <f t="shared" ca="1" si="39"/>
        <v>pics\\dis1.jpg</v>
      </c>
      <c r="AE87" s="22" t="str">
        <f t="array" aca="1" ref="AE87" ca="1">IF(G87="экспл",INDEX(total_visual_stym!$C$146:$C$209,(RANK(total_visual_stym!E167,total_visual_stym!$E$146:$E$209))),0)</f>
        <v>pics\\dis1.jpg</v>
      </c>
      <c r="AF87" s="22" t="str">
        <f t="shared" si="40"/>
        <v/>
      </c>
      <c r="AI87" t="s">
        <v>97</v>
      </c>
      <c r="AO87">
        <f t="shared" ca="1" si="35"/>
        <v>6.9636661730324345E-2</v>
      </c>
      <c r="AP87" t="str">
        <f t="shared" ca="1" si="36"/>
        <v>pics\\Tomat_4.jpg</v>
      </c>
      <c r="AR87" t="str">
        <f t="shared" si="41"/>
        <v/>
      </c>
      <c r="AS87" t="str">
        <f t="shared" si="38"/>
        <v/>
      </c>
      <c r="AT87">
        <f t="shared" ca="1" si="31"/>
        <v>0.98564910440158782</v>
      </c>
      <c r="AU87" t="s">
        <v>697</v>
      </c>
      <c r="AV87" t="str">
        <f t="shared" ca="1" si="32"/>
        <v>sound\\Noviy_plod.wav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_Жидкий_ли_он?</v>
      </c>
      <c r="BA87" t="e">
        <f>VLOOKUP(Q87,audio_list_stym!$B$2:$BQ$299,68,FALSE)</f>
        <v>#N/A</v>
      </c>
      <c r="BB87" t="str">
        <f t="shared" si="33"/>
        <v>На_мониторе_XXXXX._Жидкий_ли_он?</v>
      </c>
      <c r="BD87" cm="1">
        <f t="array" aca="1" ref="BD87" ca="1">INDEX($L$82:$L$89,(RANK(AT7,$AT$2:$AT$9)))</f>
        <v>2114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VLOOKUP(B88,audio_list_stym!$A$3:$BP$18,42,FALSE)</f>
        <v>17</v>
      </c>
      <c r="F88" t="str">
        <f>VLOOKUP(E88,metki!$A$2:$B$9,2,FALSE)</f>
        <v>экспл_новые_без_названия</v>
      </c>
      <c r="G88" t="str">
        <f t="shared" si="28"/>
        <v>экспл</v>
      </c>
      <c r="H88" t="str">
        <f>VLOOKUP(B88,audio_list_stym!$A$3:$AJ$18,10,FALSE)</f>
        <v>Noni</v>
      </c>
      <c r="I88" t="s">
        <v>694</v>
      </c>
      <c r="J88" t="str">
        <f t="shared" si="29"/>
        <v>Noni_7</v>
      </c>
      <c r="L88">
        <f>VLOOKUP(J88,total_visual_stym!$A$2:$D$129,2,FALSE)</f>
        <v>2119</v>
      </c>
      <c r="M88" t="str">
        <f>VLOOKUP(J88,total_visual_stym!$A$2:$D$129,3,FALSE)</f>
        <v>pics\\Noni_7.jpg</v>
      </c>
      <c r="N88">
        <f>VLOOKUP(J88,total_visual_stym!$A$1:$D$129,4,FALSE)</f>
        <v>212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135</v>
      </c>
      <c r="Z88" t="str">
        <f>IF(G88="экспл",VLOOKUP(J88,quest_экспл!$A$1:$N$129,12,FALSE),IF(G88="импл_",0,0))</f>
        <v>sound\\On_lohmatiy.wav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2197</v>
      </c>
      <c r="AD88" t="str">
        <f t="shared" ca="1" si="39"/>
        <v>pics\\dis54.jpg</v>
      </c>
      <c r="AE88" s="22" t="str">
        <f t="array" aca="1" ref="AE88" ca="1">IF(G88="экспл",INDEX(total_visual_stym!$C$146:$C$209,(RANK(total_visual_stym!E168,total_visual_stym!$E$146:$E$209))),0)</f>
        <v>pics\\dis54.jpg</v>
      </c>
      <c r="AF88" s="22" t="str">
        <f t="shared" si="40"/>
        <v/>
      </c>
      <c r="AI88" t="s">
        <v>98</v>
      </c>
      <c r="AO88">
        <f t="shared" ca="1" si="35"/>
        <v>0.89197428713511484</v>
      </c>
      <c r="AP88" t="str">
        <f t="shared" ca="1" si="36"/>
        <v>pics\\Banan_6.jpg</v>
      </c>
      <c r="AR88" t="str">
        <f t="shared" si="41"/>
        <v/>
      </c>
      <c r="AS88" t="str">
        <f t="shared" si="38"/>
        <v/>
      </c>
      <c r="AT88">
        <f t="shared" ca="1" si="31"/>
        <v>0.19523115513897737</v>
      </c>
      <c r="AU88" t="s">
        <v>697</v>
      </c>
      <c r="AV88" t="str">
        <f t="shared" ca="1" si="32"/>
        <v>sound\\Redkiy_plod.wav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_Он_лохматый?</v>
      </c>
      <c r="BA88" t="e">
        <f>VLOOKUP(Q88,audio_list_stym!$B$2:$BQ$299,68,FALSE)</f>
        <v>#N/A</v>
      </c>
      <c r="BB88" t="str">
        <f t="shared" si="33"/>
        <v>Перед_Вами_XXXXX._Он_лохматый?</v>
      </c>
      <c r="BD88" cm="1">
        <f t="array" aca="1" ref="BD88" ca="1">INDEX($L$82:$L$89,(RANK(AT8,$AT$2:$AT$9)))</f>
        <v>2115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VLOOKUP(B89,audio_list_stym!$A$3:$BP$18,42,FALSE)</f>
        <v>17</v>
      </c>
      <c r="F89" t="str">
        <f>VLOOKUP(E89,metki!$A$2:$B$9,2,FALSE)</f>
        <v>экспл_новые_без_названия</v>
      </c>
      <c r="G89" t="str">
        <f t="shared" si="28"/>
        <v>экспл</v>
      </c>
      <c r="H89" t="str">
        <f>VLOOKUP(B89,audio_list_stym!$A$3:$AJ$18,10,FALSE)</f>
        <v>Noni</v>
      </c>
      <c r="I89" t="s">
        <v>695</v>
      </c>
      <c r="J89" t="str">
        <f t="shared" si="29"/>
        <v>Noni_8</v>
      </c>
      <c r="L89">
        <f>VLOOKUP(J89,total_visual_stym!$A$2:$D$129,2,FALSE)</f>
        <v>2120</v>
      </c>
      <c r="M89" t="str">
        <f>VLOOKUP(J89,total_visual_stym!$A$2:$D$129,3,FALSE)</f>
        <v>pics\\Noni_8.jpg</v>
      </c>
      <c r="N89">
        <f>VLOOKUP(J89,total_visual_stym!$A$1:$D$129,4,FALSE)</f>
        <v>212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136</v>
      </c>
      <c r="Z89" t="str">
        <f>IF(G89="экспл",VLOOKUP(J89,quest_экспл!$A$1:$N$129,12,FALSE),IF(G89="импл_",0,0))</f>
        <v>sound\\On_zolotistiy.wav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2216</v>
      </c>
      <c r="AD89" t="str">
        <f t="shared" ca="1" si="39"/>
        <v>pics\\dis59.jpg</v>
      </c>
      <c r="AE89" s="22" t="str">
        <f t="array" aca="1" ref="AE89" ca="1">IF(G89="экспл",INDEX(total_visual_stym!$C$146:$C$209,(RANK(total_visual_stym!E169,total_visual_stym!$E$146:$E$209))),0)</f>
        <v>pics\\dis59.jpg</v>
      </c>
      <c r="AF89" s="22" t="str">
        <f t="shared" si="40"/>
        <v/>
      </c>
      <c r="AI89" t="s">
        <v>99</v>
      </c>
      <c r="AO89">
        <f t="shared" ca="1" si="35"/>
        <v>0.46644390547061643</v>
      </c>
      <c r="AP89" t="str">
        <f t="shared" ca="1" si="36"/>
        <v>pics\\Limon_2.jpg</v>
      </c>
      <c r="AR89" t="str">
        <f t="shared" si="41"/>
        <v/>
      </c>
      <c r="AS89" t="str">
        <f t="shared" si="38"/>
        <v/>
      </c>
      <c r="AT89">
        <f t="shared" ca="1" si="31"/>
        <v>0.49813322579113151</v>
      </c>
      <c r="AU89" t="s">
        <v>697</v>
      </c>
      <c r="AV89" t="str">
        <f t="shared" ca="1" si="32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_Он_золотистый?</v>
      </c>
      <c r="BA89" t="e">
        <f>VLOOKUP(Q89,audio_list_stym!$B$2:$BQ$299,68,FALSE)</f>
        <v>#N/A</v>
      </c>
      <c r="BB89" t="str">
        <f t="shared" si="33"/>
        <v>Вы_видите_XXXXX._Он_золотистый?</v>
      </c>
      <c r="BD89" cm="1">
        <f t="array" aca="1" ref="BD89" ca="1">INDEX($L$82:$L$89,(RANK(AT9,$AT$2:$AT$9)))</f>
        <v>2117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VLOOKUP(B90,audio_list_stym!$A$3:$BP$18,42,FALSE)</f>
        <v>14</v>
      </c>
      <c r="F90" t="str">
        <f>VLOOKUP(E90,metki!$A$2:$B$9,2,FALSE)</f>
        <v>импл_новые_с_названием</v>
      </c>
      <c r="G90" t="str">
        <f t="shared" si="28"/>
        <v>импл_</v>
      </c>
      <c r="H90" t="str">
        <f>VLOOKUP(B90,audio_list_stym!$A$3:$AJ$18,10,FALSE)</f>
        <v>Sapota</v>
      </c>
      <c r="I90" t="s">
        <v>688</v>
      </c>
      <c r="J90" t="str">
        <f t="shared" si="29"/>
        <v>Sapota_1</v>
      </c>
      <c r="L90">
        <f>VLOOKUP(J90,total_visual_stym!$A$2:$D$129,2,FALSE)</f>
        <v>2129</v>
      </c>
      <c r="M90" t="str">
        <f>VLOOKUP(J90,total_visual_stym!$A$2:$D$129,3,FALSE)</f>
        <v>pics\\Sapota_1.jpg</v>
      </c>
      <c r="N90">
        <f>VLOOKUP(J90,total_visual_stym!$A$1:$D$129,4,FALSE)</f>
        <v>213</v>
      </c>
      <c r="P90">
        <f>IF(G90="экспл",0,IF(G90="импл_",VLOOKUP(J90,quest_импл!$A$1:$J$129,7,FALSE),0))</f>
        <v>265</v>
      </c>
      <c r="Q90" t="str">
        <f>IF(G90="экспл",0,IF(G90="импл_",VLOOKUP(J90,quest_импл!$A$1:$J$129,8,FALSE),0))</f>
        <v>sound\\Sharoobrazniy_li.wav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2009</v>
      </c>
      <c r="AD90" t="str">
        <f t="shared" ca="1" si="39"/>
        <v>pics\\Finik_1.jpg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40"/>
        <v>pics\\Finik_1.jpg</v>
      </c>
      <c r="AI90" t="s">
        <v>100</v>
      </c>
      <c r="AO90">
        <f t="shared" ca="1" si="35"/>
        <v>0.82310595208352155</v>
      </c>
      <c r="AP90" t="str">
        <f t="shared" ca="1" si="36"/>
        <v>pics\\Finik_1.jpg</v>
      </c>
      <c r="AR90" t="str">
        <f t="shared" si="41"/>
        <v/>
      </c>
      <c r="AS90" t="str">
        <f t="shared" ca="1" si="38"/>
        <v>pics\\Finik_1.jpg</v>
      </c>
      <c r="AT90">
        <f t="shared" ca="1" si="31"/>
        <v>0.83989273037453083</v>
      </c>
      <c r="AU90" t="s">
        <v>697</v>
      </c>
      <c r="AV90" t="str">
        <f t="shared" ca="1" si="32"/>
        <v>sound\\Noviy_plod.wav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_Шарообразный_ли_</v>
      </c>
      <c r="BB90" t="str">
        <f t="shared" si="33"/>
        <v>_Шарообразный_ли_ФИМОН?</v>
      </c>
      <c r="BC90">
        <f>A90</f>
        <v>1212</v>
      </c>
      <c r="BD90" cm="1">
        <f t="array" aca="1" ref="BD90" ca="1">INDEX($L$90:$L$97,(RANK(AT2,$AT$2:$AT$9)))</f>
        <v>2129</v>
      </c>
      <c r="BE90" cm="1">
        <f t="array" aca="1" ref="BE90" ca="1">INDEX(BD66:BD81,(RANK(AT5,$AT$2:$AT$17)))</f>
        <v>2087</v>
      </c>
      <c r="BF90" cm="1">
        <f t="array" aca="1" ref="BF90" ca="1">INDEX(BD98:BD113,(RANK(AT5,$AT$2:$AT$17)))</f>
        <v>2138</v>
      </c>
      <c r="BG90" cm="1">
        <f t="array" aca="1" ref="BG90" ca="1">INDEX(BD114:BD129,(RANK(AT5,$AT$2:$AT$9)))</f>
        <v>2068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VLOOKUP(B91,audio_list_stym!$A$3:$BP$18,42,FALSE)</f>
        <v>14</v>
      </c>
      <c r="F91" t="str">
        <f>VLOOKUP(E91,metki!$A$2:$B$9,2,FALSE)</f>
        <v>импл_новые_с_названием</v>
      </c>
      <c r="G91" t="str">
        <f t="shared" si="28"/>
        <v>импл_</v>
      </c>
      <c r="H91" t="str">
        <f>VLOOKUP(B91,audio_list_stym!$A$3:$AJ$18,10,FALSE)</f>
        <v>Sapota</v>
      </c>
      <c r="I91" t="s">
        <v>689</v>
      </c>
      <c r="J91" t="str">
        <f t="shared" si="29"/>
        <v>Sapota_2</v>
      </c>
      <c r="L91">
        <f>VLOOKUP(J91,total_visual_stym!$A$2:$D$129,2,FALSE)</f>
        <v>2130</v>
      </c>
      <c r="M91" t="str">
        <f>VLOOKUP(J91,total_visual_stym!$A$2:$D$129,3,FALSE)</f>
        <v>pics\\Sapota_2.jpg</v>
      </c>
      <c r="N91">
        <f>VLOOKUP(J91,total_visual_stym!$A$1:$D$129,4,FALSE)</f>
        <v>213</v>
      </c>
      <c r="P91">
        <f>IF(G91="экспл",0,IF(G91="импл_",VLOOKUP(J91,quest_импл!$A$1:$J$129,7,FALSE),0))</f>
        <v>266</v>
      </c>
      <c r="Q91" t="str">
        <f>IF(G91="экспл",0,IF(G91="импл_",VLOOKUP(J91,quest_импл!$A$1:$J$129,8,FALSE),0))</f>
        <v>sound\\Nadrezan_li.wav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2064</v>
      </c>
      <c r="AD91" t="str">
        <f t="shared" ca="1" si="39"/>
        <v>pics\\Tomat_8.jpg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40"/>
        <v>pics\\Tomat_8.jpg</v>
      </c>
      <c r="AI91" t="s">
        <v>101</v>
      </c>
      <c r="AO91">
        <f t="shared" ca="1" si="35"/>
        <v>9.1606695050376885E-3</v>
      </c>
      <c r="AP91" t="str">
        <f t="shared" ca="1" si="36"/>
        <v>pics\\Tomat_8.jpg</v>
      </c>
      <c r="AR91" t="str">
        <f t="shared" si="41"/>
        <v/>
      </c>
      <c r="AS91" t="str">
        <f t="shared" ca="1" si="38"/>
        <v>pics\\Tomat_8.jpg</v>
      </c>
      <c r="AT91">
        <f t="shared" ca="1" si="31"/>
        <v>0.79397668892319062</v>
      </c>
      <c r="AU91" t="s">
        <v>697</v>
      </c>
      <c r="AV91" t="str">
        <f t="shared" ca="1" si="32"/>
        <v>sound\\Noviy_plod.wav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_Надрезан_ли_</v>
      </c>
      <c r="BB91" t="str">
        <f t="shared" si="33"/>
        <v>_Надрезан_ли_ФИМОН?</v>
      </c>
      <c r="BD91" cm="1">
        <f t="array" aca="1" ref="BD91" ca="1">INDEX($L$90:$L$97,(RANK(AT3,$AT$2:$AT$9)))</f>
        <v>2134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VLOOKUP(B92,audio_list_stym!$A$3:$BP$18,42,FALSE)</f>
        <v>14</v>
      </c>
      <c r="F92" t="str">
        <f>VLOOKUP(E92,metki!$A$2:$B$9,2,FALSE)</f>
        <v>импл_новые_с_названием</v>
      </c>
      <c r="G92" t="str">
        <f t="shared" si="28"/>
        <v>импл_</v>
      </c>
      <c r="H92" t="str">
        <f>VLOOKUP(B92,audio_list_stym!$A$3:$AJ$18,10,FALSE)</f>
        <v>Sapota</v>
      </c>
      <c r="I92" t="s">
        <v>690</v>
      </c>
      <c r="J92" t="str">
        <f t="shared" si="29"/>
        <v>Sapota_3</v>
      </c>
      <c r="L92">
        <f>VLOOKUP(J92,total_visual_stym!$A$2:$D$129,2,FALSE)</f>
        <v>2131</v>
      </c>
      <c r="M92" t="str">
        <f>VLOOKUP(J92,total_visual_stym!$A$2:$D$129,3,FALSE)</f>
        <v>pics\\Sapota_3.jpg</v>
      </c>
      <c r="N92">
        <f>VLOOKUP(J92,total_visual_stym!$A$1:$D$129,4,FALSE)</f>
        <v>213</v>
      </c>
      <c r="P92">
        <f>IF(G92="экспл",0,IF(G92="импл_",VLOOKUP(J92,quest_импл!$A$1:$J$129,7,FALSE),0))</f>
        <v>267</v>
      </c>
      <c r="Q92" t="str">
        <f>IF(G92="экспл",0,IF(G92="импл_",VLOOKUP(J92,quest_импл!$A$1:$J$129,8,FALSE),0))</f>
        <v>sound\\Perekruchen_li.wav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2030</v>
      </c>
      <c r="AD92" t="str">
        <f t="shared" ca="1" si="39"/>
        <v>pics\\Kokos_6.jpg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40"/>
        <v>pics\\Kokos_6.jpg</v>
      </c>
      <c r="AI92" t="s">
        <v>102</v>
      </c>
      <c r="AO92">
        <f t="shared" ca="1" si="35"/>
        <v>0.58049141050515896</v>
      </c>
      <c r="AP92" t="str">
        <f t="shared" ca="1" si="36"/>
        <v>pics\\Kokos_6.jpg</v>
      </c>
      <c r="AR92" t="str">
        <f t="shared" si="41"/>
        <v/>
      </c>
      <c r="AS92" t="str">
        <f t="shared" ca="1" si="38"/>
        <v>pics\\Kokos_6.jpg</v>
      </c>
      <c r="AT92">
        <f t="shared" ca="1" si="31"/>
        <v>0.42911842752898233</v>
      </c>
      <c r="AU92" t="s">
        <v>697</v>
      </c>
      <c r="AV92" t="str">
        <f t="shared" ca="1" si="32"/>
        <v>sound\\Redkiy_plod.wav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_Перекручен_ли_</v>
      </c>
      <c r="BB92" t="str">
        <f t="shared" si="33"/>
        <v>_Перекручен_ли_ФИМОН?</v>
      </c>
      <c r="BD92" cm="1">
        <f t="array" aca="1" ref="BD92" ca="1">INDEX($L$90:$L$97,(RANK(AT4,$AT$2:$AT$9)))</f>
        <v>2135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VLOOKUP(B93,audio_list_stym!$A$3:$BP$18,42,FALSE)</f>
        <v>14</v>
      </c>
      <c r="F93" t="str">
        <f>VLOOKUP(E93,metki!$A$2:$B$9,2,FALSE)</f>
        <v>импл_новые_с_названием</v>
      </c>
      <c r="G93" t="str">
        <f t="shared" si="28"/>
        <v>импл_</v>
      </c>
      <c r="H93" t="str">
        <f>VLOOKUP(B93,audio_list_stym!$A$3:$AJ$18,10,FALSE)</f>
        <v>Sapota</v>
      </c>
      <c r="I93" t="s">
        <v>691</v>
      </c>
      <c r="J93" t="str">
        <f t="shared" si="29"/>
        <v>Sapota_4</v>
      </c>
      <c r="L93">
        <f>VLOOKUP(J93,total_visual_stym!$A$2:$D$129,2,FALSE)</f>
        <v>2132</v>
      </c>
      <c r="M93" t="str">
        <f>VLOOKUP(J93,total_visual_stym!$A$2:$D$129,3,FALSE)</f>
        <v>pics\\Sapota_4.jpg</v>
      </c>
      <c r="N93">
        <f>VLOOKUP(J93,total_visual_stym!$A$1:$D$129,4,FALSE)</f>
        <v>213</v>
      </c>
      <c r="P93">
        <f>IF(G93="экспл",0,IF(G93="импл_",VLOOKUP(J93,quest_импл!$A$1:$J$129,7,FALSE),0))</f>
        <v>268</v>
      </c>
      <c r="Q93" t="str">
        <f>IF(G93="экспл",0,IF(G93="импл_",VLOOKUP(J93,quest_импл!$A$1:$J$129,8,FALSE),0))</f>
        <v>sound\\Sorvan_li.wav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2047</v>
      </c>
      <c r="AD93" t="str">
        <f t="shared" ca="1" si="39"/>
        <v>pics\\Peper_7.jpg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40"/>
        <v>pics\\Peper_7.jpg</v>
      </c>
      <c r="AI93" t="s">
        <v>103</v>
      </c>
      <c r="AO93">
        <f t="shared" ca="1" si="35"/>
        <v>0.27411726062941921</v>
      </c>
      <c r="AP93" t="str">
        <f t="shared" ca="1" si="36"/>
        <v>pics\\Peper_7.jpg</v>
      </c>
      <c r="AR93" t="str">
        <f t="shared" si="41"/>
        <v/>
      </c>
      <c r="AS93" t="str">
        <f t="shared" ca="1" si="38"/>
        <v>pics\\Peper_7.jpg</v>
      </c>
      <c r="AT93">
        <f t="shared" ca="1" si="31"/>
        <v>0.46717179592082259</v>
      </c>
      <c r="AU93" t="s">
        <v>697</v>
      </c>
      <c r="AV93" t="str">
        <f t="shared" ca="1" si="32"/>
        <v>sound\\Redkiy_plod.wav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_Сорван_ли_</v>
      </c>
      <c r="BB93" t="str">
        <f t="shared" si="33"/>
        <v>_Сорван_ли_ФИМОН?</v>
      </c>
      <c r="BD93" cm="1">
        <f t="array" aca="1" ref="BD93" ca="1">INDEX($L$90:$L$97,(RANK(AT5,$AT$2:$AT$9)))</f>
        <v>2132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VLOOKUP(B94,audio_list_stym!$A$3:$BP$18,42,FALSE)</f>
        <v>14</v>
      </c>
      <c r="F94" t="str">
        <f>VLOOKUP(E94,metki!$A$2:$B$9,2,FALSE)</f>
        <v>импл_новые_с_названием</v>
      </c>
      <c r="G94" t="str">
        <f t="shared" si="28"/>
        <v>импл_</v>
      </c>
      <c r="H94" t="str">
        <f>VLOOKUP(B94,audio_list_stym!$A$3:$AJ$18,10,FALSE)</f>
        <v>Sapota</v>
      </c>
      <c r="I94" t="s">
        <v>692</v>
      </c>
      <c r="J94" t="str">
        <f t="shared" si="29"/>
        <v>Sapota_5</v>
      </c>
      <c r="L94">
        <f>VLOOKUP(J94,total_visual_stym!$A$2:$D$129,2,FALSE)</f>
        <v>2133</v>
      </c>
      <c r="M94" t="str">
        <f>VLOOKUP(J94,total_visual_stym!$A$2:$D$129,3,FALSE)</f>
        <v>pics\\Sapota_5.jpg</v>
      </c>
      <c r="N94">
        <f>VLOOKUP(J94,total_visual_stym!$A$1:$D$129,4,FALSE)</f>
        <v>213</v>
      </c>
      <c r="P94">
        <f>IF(G94="экспл",0,IF(G94="импл_",VLOOKUP(J94,quest_импл!$A$1:$J$129,7,FALSE),0))</f>
        <v>269</v>
      </c>
      <c r="Q94" t="str">
        <f>IF(G94="экспл",0,IF(G94="импл_",VLOOKUP(J94,quest_импл!$A$1:$J$129,8,FALSE),0))</f>
        <v>sound\\Spresovan_li.wav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2024</v>
      </c>
      <c r="AD94" t="str">
        <f t="shared" ca="1" si="39"/>
        <v>pics\\Goroh_8.jpg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40"/>
        <v>pics\\Goroh_8.jpg</v>
      </c>
      <c r="AI94" t="s">
        <v>104</v>
      </c>
      <c r="AO94">
        <f t="shared" ca="1" si="35"/>
        <v>0.64546558661961118</v>
      </c>
      <c r="AP94" t="str">
        <f t="shared" ca="1" si="36"/>
        <v>pics\\Goroh_8.jpg</v>
      </c>
      <c r="AR94" t="str">
        <f t="shared" si="41"/>
        <v/>
      </c>
      <c r="AS94" t="str">
        <f t="shared" ca="1" si="38"/>
        <v>pics\\Goroh_8.jpg</v>
      </c>
      <c r="AT94">
        <f t="shared" ca="1" si="31"/>
        <v>0.73563856724443188</v>
      </c>
      <c r="AU94" t="s">
        <v>697</v>
      </c>
      <c r="AV94" t="str">
        <f t="shared" ca="1" si="32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_Спрессован_ли_</v>
      </c>
      <c r="BB94" t="str">
        <f t="shared" si="33"/>
        <v>_Спрессован_ли_ФИМОН?</v>
      </c>
      <c r="BD94" cm="1">
        <f t="array" aca="1" ref="BD94" ca="1">INDEX($L$90:$L$97,(RANK(AT6,$AT$2:$AT$9)))</f>
        <v>2136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VLOOKUP(B95,audio_list_stym!$A$3:$BP$18,42,FALSE)</f>
        <v>14</v>
      </c>
      <c r="F95" t="str">
        <f>VLOOKUP(E95,metki!$A$2:$B$9,2,FALSE)</f>
        <v>импл_новые_с_названием</v>
      </c>
      <c r="G95" t="str">
        <f t="shared" si="28"/>
        <v>импл_</v>
      </c>
      <c r="H95" t="str">
        <f>VLOOKUP(B95,audio_list_stym!$A$3:$AJ$18,10,FALSE)</f>
        <v>Sapota</v>
      </c>
      <c r="I95" t="s">
        <v>693</v>
      </c>
      <c r="J95" t="str">
        <f t="shared" si="29"/>
        <v>Sapota_6</v>
      </c>
      <c r="L95">
        <f>VLOOKUP(J95,total_visual_stym!$A$2:$D$129,2,FALSE)</f>
        <v>2134</v>
      </c>
      <c r="M95" t="str">
        <f>VLOOKUP(J95,total_visual_stym!$A$2:$D$129,3,FALSE)</f>
        <v>pics\\Sapota_6.jpg</v>
      </c>
      <c r="N95">
        <f>VLOOKUP(J95,total_visual_stym!$A$1:$D$129,4,FALSE)</f>
        <v>213</v>
      </c>
      <c r="P95">
        <f>IF(G95="экспл",0,IF(G95="импл_",VLOOKUP(J95,quest_импл!$A$1:$J$129,7,FALSE),0))</f>
        <v>270</v>
      </c>
      <c r="Q95" t="str">
        <f>IF(G95="экспл",0,IF(G95="импл_",VLOOKUP(J95,quest_импл!$A$1:$J$129,8,FALSE),0))</f>
        <v>sound\\Zheltiy_li.wav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2001</v>
      </c>
      <c r="AD95" t="str">
        <f t="shared" ca="1" si="39"/>
        <v>pics\\Banan_1.jpg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40"/>
        <v>pics\\Banan_1.jpg</v>
      </c>
      <c r="AI95" t="s">
        <v>105</v>
      </c>
      <c r="AO95">
        <f t="shared" ca="1" si="35"/>
        <v>0.99782593253424978</v>
      </c>
      <c r="AP95" t="str">
        <f t="shared" ca="1" si="36"/>
        <v>pics\\Banan_1.jpg</v>
      </c>
      <c r="AR95" t="str">
        <f t="shared" si="41"/>
        <v/>
      </c>
      <c r="AS95" t="str">
        <f t="shared" ca="1" si="38"/>
        <v>pics\\Banan_1.jpg</v>
      </c>
      <c r="AT95">
        <f t="shared" ca="1" si="31"/>
        <v>7.6674840675300393E-3</v>
      </c>
      <c r="AU95" t="s">
        <v>697</v>
      </c>
      <c r="AV95" t="str">
        <f t="shared" ca="1" si="32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_Желтый_ли_</v>
      </c>
      <c r="BB95" t="str">
        <f t="shared" si="33"/>
        <v>_Желтый_ли_ФИМОН?</v>
      </c>
      <c r="BD95" cm="1">
        <f t="array" aca="1" ref="BD95" ca="1">INDEX($L$90:$L$97,(RANK(AT7,$AT$2:$AT$9)))</f>
        <v>2130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VLOOKUP(B96,audio_list_stym!$A$3:$BP$18,42,FALSE)</f>
        <v>14</v>
      </c>
      <c r="F96" t="str">
        <f>VLOOKUP(E96,metki!$A$2:$B$9,2,FALSE)</f>
        <v>импл_новые_с_названием</v>
      </c>
      <c r="G96" t="str">
        <f t="shared" si="28"/>
        <v>импл_</v>
      </c>
      <c r="H96" t="str">
        <f>VLOOKUP(B96,audio_list_stym!$A$3:$AJ$18,10,FALSE)</f>
        <v>Sapota</v>
      </c>
      <c r="I96" t="s">
        <v>694</v>
      </c>
      <c r="J96" t="str">
        <f t="shared" si="29"/>
        <v>Sapota_7</v>
      </c>
      <c r="L96">
        <f>VLOOKUP(J96,total_visual_stym!$A$2:$D$129,2,FALSE)</f>
        <v>2135</v>
      </c>
      <c r="M96" t="str">
        <f>VLOOKUP(J96,total_visual_stym!$A$2:$D$129,3,FALSE)</f>
        <v>pics\\Sapota_7.jpg</v>
      </c>
      <c r="N96">
        <f>VLOOKUP(J96,total_visual_stym!$A$1:$D$129,4,FALSE)</f>
        <v>213</v>
      </c>
      <c r="P96">
        <f>IF(G96="экспл",0,IF(G96="импл_",VLOOKUP(J96,quest_импл!$A$1:$J$129,7,FALSE),0))</f>
        <v>271</v>
      </c>
      <c r="Q96" t="str">
        <f>IF(G96="экспл",0,IF(G96="импл_",VLOOKUP(J96,quest_импл!$A$1:$J$129,8,FALSE),0))</f>
        <v>sound\\Rovniy_li.wav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да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2045</v>
      </c>
      <c r="AD96" t="str">
        <f t="shared" ca="1" si="39"/>
        <v>pics\\Peper_5.jpg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40"/>
        <v>pics\\Peper_5.jpg</v>
      </c>
      <c r="AI96" t="s">
        <v>106</v>
      </c>
      <c r="AO96">
        <f t="shared" ca="1" si="35"/>
        <v>0.2919825465361402</v>
      </c>
      <c r="AP96" t="str">
        <f t="shared" ca="1" si="36"/>
        <v>pics\\Peper_5.jpg</v>
      </c>
      <c r="AR96" t="str">
        <f t="shared" si="41"/>
        <v/>
      </c>
      <c r="AS96" t="str">
        <f t="shared" ca="1" si="38"/>
        <v>pics\\Peper_5.jpg</v>
      </c>
      <c r="AT96">
        <f t="shared" ca="1" si="31"/>
        <v>0.16512307680354632</v>
      </c>
      <c r="AU96" t="s">
        <v>697</v>
      </c>
      <c r="AV96" t="str">
        <f t="shared" ca="1" si="32"/>
        <v>sound\\Redkiy_plod.wav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_Ровный_ли_</v>
      </c>
      <c r="BB96" t="str">
        <f t="shared" si="33"/>
        <v>_Ровный_ли_ФИМОН?</v>
      </c>
      <c r="BD96" cm="1">
        <f t="array" aca="1" ref="BD96" ca="1">INDEX($L$90:$L$97,(RANK(AT8,$AT$2:$AT$9)))</f>
        <v>2131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VLOOKUP(B97,audio_list_stym!$A$3:$BP$18,42,FALSE)</f>
        <v>14</v>
      </c>
      <c r="F97" t="str">
        <f>VLOOKUP(E97,metki!$A$2:$B$9,2,FALSE)</f>
        <v>импл_новые_с_названием</v>
      </c>
      <c r="G97" t="str">
        <f t="shared" si="28"/>
        <v>импл_</v>
      </c>
      <c r="H97" t="str">
        <f>VLOOKUP(B97,audio_list_stym!$A$3:$AJ$18,10,FALSE)</f>
        <v>Sapota</v>
      </c>
      <c r="I97" t="s">
        <v>695</v>
      </c>
      <c r="J97" t="str">
        <f t="shared" si="29"/>
        <v>Sapota_8</v>
      </c>
      <c r="L97">
        <f>VLOOKUP(J97,total_visual_stym!$A$2:$D$129,2,FALSE)</f>
        <v>2136</v>
      </c>
      <c r="M97" t="str">
        <f>VLOOKUP(J97,total_visual_stym!$A$2:$D$129,3,FALSE)</f>
        <v>pics\\Sapota_8.jpg</v>
      </c>
      <c r="N97">
        <f>VLOOKUP(J97,total_visual_stym!$A$1:$D$129,4,FALSE)</f>
        <v>213</v>
      </c>
      <c r="P97">
        <f>IF(G97="экспл",0,IF(G97="импл_",VLOOKUP(J97,quest_импл!$A$1:$J$129,7,FALSE),0))</f>
        <v>272</v>
      </c>
      <c r="Q97" t="str">
        <f>IF(G97="экспл",0,IF(G97="импл_",VLOOKUP(J97,quest_импл!$A$1:$J$129,8,FALSE),0))</f>
        <v>sound\\Imeet_li_shipi.wav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2044</v>
      </c>
      <c r="AD97" t="str">
        <f t="shared" ca="1" si="39"/>
        <v>pics\\Peper_4.jpg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40"/>
        <v>pics\\Peper_4.jpg</v>
      </c>
      <c r="AI97" t="s">
        <v>107</v>
      </c>
      <c r="AO97">
        <f t="shared" ca="1" si="35"/>
        <v>0.36257331655344027</v>
      </c>
      <c r="AP97" t="str">
        <f t="shared" ca="1" si="36"/>
        <v>pics\\Peper_4.jpg</v>
      </c>
      <c r="AR97" t="str">
        <f t="shared" si="41"/>
        <v/>
      </c>
      <c r="AS97" t="str">
        <f t="shared" ca="1" si="38"/>
        <v>pics\\Peper_4.jpg</v>
      </c>
      <c r="AT97">
        <f t="shared" ca="1" si="31"/>
        <v>0.74887316576014185</v>
      </c>
      <c r="AU97" t="s">
        <v>697</v>
      </c>
      <c r="AV97" t="str">
        <f t="shared" ca="1" si="32"/>
        <v>sound\\Noviy_plod.wav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_Имеет_ли_шипы_</v>
      </c>
      <c r="BB97" t="str">
        <f t="shared" si="33"/>
        <v>_Имеет_ли_шипы_ФИМОН?</v>
      </c>
      <c r="BD97" cm="1">
        <f t="array" aca="1" ref="BD97" ca="1">INDEX($L$90:$L$97,(RANK(AT9,$AT$2:$AT$9)))</f>
        <v>2133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VLOOKUP(B98,audio_list_stym!$A$3:$BP$18,42,FALSE)</f>
        <v>15</v>
      </c>
      <c r="F98" t="str">
        <f>VLOOKUP(E98,metki!$A$2:$B$9,2,FALSE)</f>
        <v>экспл_новые_с_названием</v>
      </c>
      <c r="G98" t="str">
        <f t="shared" si="28"/>
        <v>экспл</v>
      </c>
      <c r="H98" t="str">
        <f>VLOOKUP(B98,audio_list_stym!$A$3:$AJ$18,10,FALSE)</f>
        <v>Tamanid</v>
      </c>
      <c r="I98" t="s">
        <v>688</v>
      </c>
      <c r="J98" t="str">
        <f t="shared" si="29"/>
        <v>Tamanid_1</v>
      </c>
      <c r="L98">
        <f>VLOOKUP(J98,total_visual_stym!$A$2:$D$129,2,FALSE)</f>
        <v>2137</v>
      </c>
      <c r="M98" t="str">
        <f>VLOOKUP(J98,total_visual_stym!$A$2:$D$129,3,FALSE)</f>
        <v>pics\\Tamanid_1.jpg</v>
      </c>
      <c r="N98">
        <f>VLOOKUP(J98,total_visual_stym!$A$1:$D$129,4,FALSE)</f>
        <v>214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145</v>
      </c>
      <c r="Z98" t="str">
        <f>IF(G98="экспл",VLOOKUP(J98,quest_экспл!$A$1:$N$129,12,FALSE),IF(G98="импл_",0,0))</f>
        <v>sound\\On_krasnovatiy.wav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2205</v>
      </c>
      <c r="AD98" t="str">
        <f t="shared" ca="1" si="39"/>
        <v>pics\\dis46.jpg</v>
      </c>
      <c r="AE98" s="22" t="str">
        <f t="array" aca="1" ref="AE98" ca="1">IF(G98="экспл",INDEX(total_visual_stym!$C$146:$C$209,(RANK(total_visual_stym!E178,total_visual_stym!$E$146:$E$209))),0)</f>
        <v>pics\\dis46.jpg</v>
      </c>
      <c r="AF98" s="22" t="str">
        <f t="shared" si="40"/>
        <v/>
      </c>
      <c r="AI98" t="s">
        <v>108</v>
      </c>
      <c r="AO98">
        <f t="shared" ca="1" si="35"/>
        <v>0.57907087118294276</v>
      </c>
      <c r="AP98" t="str">
        <f t="shared" ca="1" si="36"/>
        <v>pics\\Kokos_7.jpg</v>
      </c>
      <c r="AR98" t="str">
        <f>IF(AH98="sound\\Ogorod",AP26,"")</f>
        <v/>
      </c>
      <c r="AS98" t="str">
        <f t="shared" si="38"/>
        <v/>
      </c>
      <c r="AT98">
        <f t="shared" ca="1" si="31"/>
        <v>0.5275877475770987</v>
      </c>
      <c r="AU98" t="s">
        <v>697</v>
      </c>
      <c r="AV98" t="str">
        <f t="shared" ca="1" si="32"/>
        <v>sound\\Noviy_plod.wav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_Он_красноватый?</v>
      </c>
      <c r="BA98" t="e">
        <f>VLOOKUP(Q98,audio_list_stym!$B$2:$BQ$299,68,FALSE)</f>
        <v>#N/A</v>
      </c>
      <c r="BB98" t="str">
        <f t="shared" si="33"/>
        <v>На_экране_КОДИС._Он_красноватый?</v>
      </c>
      <c r="BC98">
        <f>A98</f>
        <v>1213</v>
      </c>
      <c r="BD98" cm="1">
        <f t="array" aca="1" ref="BD98" ca="1">INDEX($L$98:$L$105,(RANK(AT2,$AT$2:$AT$9)))</f>
        <v>2137</v>
      </c>
      <c r="BE98" cm="1">
        <f t="array" aca="1" ref="BE98" ca="1">INDEX(BD66:BD81,(RANK(AT6,$AT$2:$AT$9)))</f>
        <v>2092</v>
      </c>
      <c r="BF98" cm="1">
        <f t="array" aca="1" ref="BF98" ca="1">INDEX(BD82:BD97,(RANK(AT6,$AT$2:$AT$9)))</f>
        <v>2117</v>
      </c>
      <c r="BG98" cm="1">
        <f t="array" aca="1" ref="BG98" ca="1">INDEX(BD106:BD129,(RANK(AT6,$AT$2:$AT$17)))</f>
        <v>2072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VLOOKUP(B99,audio_list_stym!$A$3:$BP$18,42,FALSE)</f>
        <v>15</v>
      </c>
      <c r="F99" t="str">
        <f>VLOOKUP(E99,metki!$A$2:$B$9,2,FALSE)</f>
        <v>экспл_новые_с_названием</v>
      </c>
      <c r="G99" t="str">
        <f t="shared" si="28"/>
        <v>экспл</v>
      </c>
      <c r="H99" t="str">
        <f>VLOOKUP(B99,audio_list_stym!$A$3:$AJ$18,10,FALSE)</f>
        <v>Tamanid</v>
      </c>
      <c r="I99" t="s">
        <v>689</v>
      </c>
      <c r="J99" t="str">
        <f t="shared" si="29"/>
        <v>Tamanid_2</v>
      </c>
      <c r="L99">
        <f>VLOOKUP(J99,total_visual_stym!$A$2:$D$129,2,FALSE)</f>
        <v>2138</v>
      </c>
      <c r="M99" t="str">
        <f>VLOOKUP(J99,total_visual_stym!$A$2:$D$129,3,FALSE)</f>
        <v>pics\\Tamanid_2.jpg</v>
      </c>
      <c r="N99">
        <f>VLOOKUP(J99,total_visual_stym!$A$1:$D$129,4,FALSE)</f>
        <v>214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146</v>
      </c>
      <c r="Z99" t="str">
        <f>IF(G99="экспл",VLOOKUP(J99,quest_экспл!$A$1:$N$129,12,FALSE),IF(G99="импл_",0,0))</f>
        <v>sound\\Izognut_li_on.wav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9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si="40"/>
        <v/>
      </c>
      <c r="AI99" t="s">
        <v>109</v>
      </c>
      <c r="AO99">
        <f t="shared" ca="1" si="35"/>
        <v>0.71243678886813755</v>
      </c>
      <c r="AP99" t="str">
        <f t="shared" ca="1" si="36"/>
        <v>pics\\Goroh_3.jpg</v>
      </c>
      <c r="AR99" t="str">
        <f t="shared" ref="AR99:AR120" si="42">IF(AH99="sound\\Ogorod",AP27,"")</f>
        <v/>
      </c>
      <c r="AS99" t="str">
        <f t="shared" si="38"/>
        <v/>
      </c>
      <c r="AT99">
        <f t="shared" ca="1" si="31"/>
        <v>0.38516333092329913</v>
      </c>
      <c r="AU99" t="s">
        <v>697</v>
      </c>
      <c r="AV99" t="str">
        <f t="shared" ca="1" si="32"/>
        <v>sound\\Redkiy_plod.wav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_Изогнут_ли_он?</v>
      </c>
      <c r="BA99" t="e">
        <f>VLOOKUP(Q99,audio_list_stym!$B$2:$BQ$299,68,FALSE)</f>
        <v>#N/A</v>
      </c>
      <c r="BB99" t="str">
        <f t="shared" si="33"/>
        <v>Посмотрите,_вот_КОДИС._Изогнут_ли_он?</v>
      </c>
      <c r="BD99" cm="1">
        <f t="array" aca="1" ref="BD99" ca="1">INDEX($L$98:$L$105,(RANK(AT3,$AT$2:$AT$9)))</f>
        <v>2142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VLOOKUP(B100,audio_list_stym!$A$3:$BP$18,42,FALSE)</f>
        <v>15</v>
      </c>
      <c r="F100" t="str">
        <f>VLOOKUP(E100,metki!$A$2:$B$9,2,FALSE)</f>
        <v>экспл_новые_с_названием</v>
      </c>
      <c r="G100" t="str">
        <f t="shared" si="28"/>
        <v>экспл</v>
      </c>
      <c r="H100" t="str">
        <f>VLOOKUP(B100,audio_list_stym!$A$3:$AJ$18,10,FALSE)</f>
        <v>Tamanid</v>
      </c>
      <c r="I100" t="s">
        <v>690</v>
      </c>
      <c r="J100" t="str">
        <f t="shared" si="29"/>
        <v>Tamanid_3</v>
      </c>
      <c r="L100">
        <f>VLOOKUP(J100,total_visual_stym!$A$2:$D$129,2,FALSE)</f>
        <v>2139</v>
      </c>
      <c r="M100" t="str">
        <f>VLOOKUP(J100,total_visual_stym!$A$2:$D$129,3,FALSE)</f>
        <v>pics\\Tamanid_3.jpg</v>
      </c>
      <c r="N100">
        <f>VLOOKUP(J100,total_visual_stym!$A$1:$D$129,4,FALSE)</f>
        <v>214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147</v>
      </c>
      <c r="Z100" t="str">
        <f>IF(G100="экспл",VLOOKUP(J100,quest_экспл!$A$1:$N$129,12,FALSE),IF(G100="импл_",0,0))</f>
        <v>sound\\On_barhatistiy.wav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2193</v>
      </c>
      <c r="AD100" t="str">
        <f t="shared" ca="1" si="39"/>
        <v>pics\\dis2.jpg</v>
      </c>
      <c r="AE100" s="22" t="str">
        <f t="array" aca="1" ref="AE100" ca="1">IF(G100="экспл",INDEX(total_visual_stym!$C$146:$C$209,(RANK(total_visual_stym!E180,total_visual_stym!$E$146:$E$209))),0)</f>
        <v>pics\\dis2.jpg</v>
      </c>
      <c r="AF100" s="22" t="str">
        <f t="shared" si="40"/>
        <v/>
      </c>
      <c r="AI100" t="s">
        <v>110</v>
      </c>
      <c r="AO100">
        <f t="shared" ca="1" si="35"/>
        <v>0.89708466299333123</v>
      </c>
      <c r="AP100" t="str">
        <f t="shared" ca="1" si="36"/>
        <v>pics\\Banan_5.jpg</v>
      </c>
      <c r="AR100" t="str">
        <f t="shared" si="42"/>
        <v/>
      </c>
      <c r="AS100" t="str">
        <f t="shared" si="38"/>
        <v/>
      </c>
      <c r="AT100">
        <f t="shared" ca="1" si="31"/>
        <v>0.30895649969575079</v>
      </c>
      <c r="AU100" t="s">
        <v>697</v>
      </c>
      <c r="AV100" t="str">
        <f t="shared" ca="1" si="32"/>
        <v>sound\\Redkiy_plod.wav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_Он_бархатистый?</v>
      </c>
      <c r="BA100" t="e">
        <f>VLOOKUP(Q100,audio_list_stym!$B$2:$BQ$299,68,FALSE)</f>
        <v>#N/A</v>
      </c>
      <c r="BB100" t="str">
        <f t="shared" si="33"/>
        <v>Вот_КОДИС._Он_бархатистый?</v>
      </c>
      <c r="BD100" cm="1">
        <f t="array" aca="1" ref="BD100" ca="1">INDEX($L$98:$L$105,(RANK(AT4,$AT$2:$AT$9)))</f>
        <v>2143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VLOOKUP(B101,audio_list_stym!$A$3:$BP$18,42,FALSE)</f>
        <v>15</v>
      </c>
      <c r="F101" t="str">
        <f>VLOOKUP(E101,metki!$A$2:$B$9,2,FALSE)</f>
        <v>экспл_новые_с_названием</v>
      </c>
      <c r="G101" t="str">
        <f t="shared" si="28"/>
        <v>экспл</v>
      </c>
      <c r="H101" t="str">
        <f>VLOOKUP(B101,audio_list_stym!$A$3:$AJ$18,10,FALSE)</f>
        <v>Tamanid</v>
      </c>
      <c r="I101" t="s">
        <v>691</v>
      </c>
      <c r="J101" t="str">
        <f t="shared" si="29"/>
        <v>Tamanid_4</v>
      </c>
      <c r="L101">
        <f>VLOOKUP(J101,total_visual_stym!$A$2:$D$129,2,FALSE)</f>
        <v>2140</v>
      </c>
      <c r="M101" t="str">
        <f>VLOOKUP(J101,total_visual_stym!$A$2:$D$129,3,FALSE)</f>
        <v>pics\\Tamanid_4.jpg</v>
      </c>
      <c r="N101">
        <f>VLOOKUP(J101,total_visual_stym!$A$1:$D$129,4,FALSE)</f>
        <v>214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148</v>
      </c>
      <c r="Z101" t="str">
        <f>IF(G101="экспл",VLOOKUP(J101,quest_экспл!$A$1:$N$129,12,FALSE),IF(G101="импл_",0,0))</f>
        <v>sound\\Odnotonniy_li_on.wav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2192</v>
      </c>
      <c r="AD101" t="str">
        <f t="shared" ca="1" si="39"/>
        <v>pics\\dis32.jpg</v>
      </c>
      <c r="AE101" s="22" t="str">
        <f t="array" aca="1" ref="AE101" ca="1">IF(G101="экспл",INDEX(total_visual_stym!$C$146:$C$209,(RANK(total_visual_stym!E181,total_visual_stym!$E$146:$E$209))),0)</f>
        <v>pics\\dis32.jpg</v>
      </c>
      <c r="AF101" s="22" t="str">
        <f t="shared" si="40"/>
        <v/>
      </c>
      <c r="AI101" t="s">
        <v>111</v>
      </c>
      <c r="AO101">
        <f t="shared" ca="1" si="35"/>
        <v>0.58426352524290248</v>
      </c>
      <c r="AP101" t="str">
        <f t="shared" ca="1" si="36"/>
        <v>pics\\Kokos_4.jpg</v>
      </c>
      <c r="AR101" t="str">
        <f t="shared" si="42"/>
        <v/>
      </c>
      <c r="AS101" t="str">
        <f t="shared" si="38"/>
        <v/>
      </c>
      <c r="AT101">
        <f t="shared" ca="1" si="31"/>
        <v>0.96912569406722726</v>
      </c>
      <c r="AU101" t="s">
        <v>697</v>
      </c>
      <c r="AV101" t="str">
        <f t="shared" ca="1" si="32"/>
        <v>sound\\Noviy_plod.wav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_Однотонный_ли_он?</v>
      </c>
      <c r="BA101" t="e">
        <f>VLOOKUP(Q101,audio_list_stym!$B$2:$BQ$299,68,FALSE)</f>
        <v>#N/A</v>
      </c>
      <c r="BB101" t="str">
        <f t="shared" si="33"/>
        <v>Это_КОДИС._Однотонный_ли_он?</v>
      </c>
      <c r="BD101" cm="1">
        <f t="array" aca="1" ref="BD101" ca="1">INDEX($L$98:$L$105,(RANK(AT5,$AT$2:$AT$9)))</f>
        <v>2140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VLOOKUP(B102,audio_list_stym!$A$3:$BP$18,42,FALSE)</f>
        <v>15</v>
      </c>
      <c r="F102" t="str">
        <f>VLOOKUP(E102,metki!$A$2:$B$9,2,FALSE)</f>
        <v>экспл_новые_с_названием</v>
      </c>
      <c r="G102" t="str">
        <f t="shared" si="28"/>
        <v>экспл</v>
      </c>
      <c r="H102" t="str">
        <f>VLOOKUP(B102,audio_list_stym!$A$3:$AJ$18,10,FALSE)</f>
        <v>Tamanid</v>
      </c>
      <c r="I102" t="s">
        <v>692</v>
      </c>
      <c r="J102" t="str">
        <f t="shared" si="29"/>
        <v>Tamanid_5</v>
      </c>
      <c r="L102">
        <f>VLOOKUP(J102,total_visual_stym!$A$2:$D$129,2,FALSE)</f>
        <v>2141</v>
      </c>
      <c r="M102" t="str">
        <f>VLOOKUP(J102,total_visual_stym!$A$2:$D$129,3,FALSE)</f>
        <v>pics\\Tamanid_5.jpg</v>
      </c>
      <c r="N102">
        <f>VLOOKUP(J102,total_visual_stym!$A$1:$D$129,4,FALSE)</f>
        <v>214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149</v>
      </c>
      <c r="Z102" t="str">
        <f>IF(G102="экспл",VLOOKUP(J102,quest_экспл!$A$1:$N$129,12,FALSE),IF(G102="импл_",0,0))</f>
        <v>sound\\On_prozrachniy.wav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2223</v>
      </c>
      <c r="AD102" t="str">
        <f t="shared" ca="1" si="39"/>
        <v>pics\\dis15.jpg</v>
      </c>
      <c r="AE102" s="22" t="str">
        <f t="array" aca="1" ref="AE102" ca="1">IF(G102="экспл",INDEX(total_visual_stym!$C$146:$C$209,(RANK(total_visual_stym!E182,total_visual_stym!$E$146:$E$209))),0)</f>
        <v>pics\\dis15.jpg</v>
      </c>
      <c r="AF102" s="22" t="str">
        <f t="shared" si="40"/>
        <v/>
      </c>
      <c r="AI102" t="s">
        <v>112</v>
      </c>
      <c r="AO102">
        <f t="shared" ca="1" si="35"/>
        <v>0.65832063201075575</v>
      </c>
      <c r="AP102" t="str">
        <f t="shared" ca="1" si="36"/>
        <v>pics\\Goroh_5.jpg</v>
      </c>
      <c r="AR102" t="str">
        <f t="shared" si="42"/>
        <v/>
      </c>
      <c r="AS102" t="str">
        <f t="shared" si="38"/>
        <v/>
      </c>
      <c r="AT102">
        <f t="shared" ca="1" si="31"/>
        <v>0.4328308334457418</v>
      </c>
      <c r="AU102" t="s">
        <v>697</v>
      </c>
      <c r="AV102" t="str">
        <f t="shared" ca="1" si="32"/>
        <v>sound\\Redkiy_plod.wav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_Он_прозрачный?</v>
      </c>
      <c r="BA102" t="e">
        <f>VLOOKUP(Q102,audio_list_stym!$B$2:$BQ$299,68,FALSE)</f>
        <v>#N/A</v>
      </c>
      <c r="BB102" t="str">
        <f t="shared" si="33"/>
        <v>На_картинке_КОДИС._Он_прозрачный?</v>
      </c>
      <c r="BD102" cm="1">
        <f t="array" aca="1" ref="BD102" ca="1">INDEX($L$98:$L$105,(RANK(AT6,$AT$2:$AT$9)))</f>
        <v>2144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VLOOKUP(B103,audio_list_stym!$A$3:$BP$18,42,FALSE)</f>
        <v>15</v>
      </c>
      <c r="F103" t="str">
        <f>VLOOKUP(E103,metki!$A$2:$B$9,2,FALSE)</f>
        <v>экспл_новые_с_названием</v>
      </c>
      <c r="G103" t="str">
        <f t="shared" si="28"/>
        <v>экспл</v>
      </c>
      <c r="H103" t="str">
        <f>VLOOKUP(B103,audio_list_stym!$A$3:$AJ$18,10,FALSE)</f>
        <v>Tamanid</v>
      </c>
      <c r="I103" t="s">
        <v>693</v>
      </c>
      <c r="J103" t="str">
        <f t="shared" si="29"/>
        <v>Tamanid_6</v>
      </c>
      <c r="L103">
        <f>VLOOKUP(J103,total_visual_stym!$A$2:$D$129,2,FALSE)</f>
        <v>2142</v>
      </c>
      <c r="M103" t="str">
        <f>VLOOKUP(J103,total_visual_stym!$A$2:$D$129,3,FALSE)</f>
        <v>pics\\Tamanid_6.jpg</v>
      </c>
      <c r="N103">
        <f>VLOOKUP(J103,total_visual_stym!$A$1:$D$129,4,FALSE)</f>
        <v>214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150</v>
      </c>
      <c r="Z103" t="str">
        <f>IF(G103="экспл",VLOOKUP(J103,quest_экспл!$A$1:$N$129,12,FALSE),IF(G103="импл_",0,0))</f>
        <v>sound\\On_izmelchen.wav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2207</v>
      </c>
      <c r="AD103" t="str">
        <f t="shared" ca="1" si="39"/>
        <v>pics\\dis44.jpg</v>
      </c>
      <c r="AE103" s="22" t="str">
        <f t="array" aca="1" ref="AE103" ca="1">IF(G103="экспл",INDEX(total_visual_stym!$C$146:$C$209,(RANK(total_visual_stym!E183,total_visual_stym!$E$146:$E$209))),0)</f>
        <v>pics\\dis44.jpg</v>
      </c>
      <c r="AF103" s="22" t="str">
        <f t="shared" si="40"/>
        <v/>
      </c>
      <c r="AI103" t="s">
        <v>113</v>
      </c>
      <c r="AO103">
        <f t="shared" ca="1" si="35"/>
        <v>0.81406021167760734</v>
      </c>
      <c r="AP103" t="str">
        <f t="shared" ca="1" si="36"/>
        <v>pics\\Finik_3.jpg</v>
      </c>
      <c r="AR103" t="str">
        <f t="shared" si="42"/>
        <v/>
      </c>
      <c r="AS103" t="str">
        <f t="shared" si="38"/>
        <v/>
      </c>
      <c r="AT103">
        <f t="shared" ca="1" si="31"/>
        <v>0.72098072543122116</v>
      </c>
      <c r="AU103" t="s">
        <v>697</v>
      </c>
      <c r="AV103" t="str">
        <f t="shared" ca="1" si="32"/>
        <v>sound\\Noviy_plod.wav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_Он_измельчен?</v>
      </c>
      <c r="BA103" t="e">
        <f>VLOOKUP(Q103,audio_list_stym!$B$2:$BQ$299,68,FALSE)</f>
        <v>#N/A</v>
      </c>
      <c r="BB103" t="str">
        <f t="shared" si="33"/>
        <v>На_мониторе_КОДИС._Он_измельчен?</v>
      </c>
      <c r="BD103" cm="1">
        <f t="array" aca="1" ref="BD103" ca="1">INDEX($L$98:$L$105,(RANK(AT7,$AT$2:$AT$9)))</f>
        <v>2138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VLOOKUP(B104,audio_list_stym!$A$3:$BP$18,42,FALSE)</f>
        <v>15</v>
      </c>
      <c r="F104" t="str">
        <f>VLOOKUP(E104,metki!$A$2:$B$9,2,FALSE)</f>
        <v>экспл_новые_с_названием</v>
      </c>
      <c r="G104" t="str">
        <f t="shared" si="28"/>
        <v>экспл</v>
      </c>
      <c r="H104" t="str">
        <f>VLOOKUP(B104,audio_list_stym!$A$3:$AJ$18,10,FALSE)</f>
        <v>Tamanid</v>
      </c>
      <c r="I104" t="s">
        <v>694</v>
      </c>
      <c r="J104" t="str">
        <f t="shared" si="29"/>
        <v>Tamanid_7</v>
      </c>
      <c r="L104">
        <f>VLOOKUP(J104,total_visual_stym!$A$2:$D$129,2,FALSE)</f>
        <v>2143</v>
      </c>
      <c r="M104" t="str">
        <f>VLOOKUP(J104,total_visual_stym!$A$2:$D$129,3,FALSE)</f>
        <v>pics\\Tamanid_7.jpg</v>
      </c>
      <c r="N104">
        <f>VLOOKUP(J104,total_visual_stym!$A$1:$D$129,4,FALSE)</f>
        <v>214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151</v>
      </c>
      <c r="Z104" t="str">
        <f>IF(G104="экспл",VLOOKUP(J104,quest_экспл!$A$1:$N$129,12,FALSE),IF(G104="импл_",0,0))</f>
        <v>sound\\Cvetushiy_li_on.wav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2185</v>
      </c>
      <c r="AD104" t="str">
        <f t="shared" ca="1" si="39"/>
        <v>pics\\dis31.jpg</v>
      </c>
      <c r="AE104" s="22" t="str">
        <f t="array" aca="1" ref="AE104" ca="1">IF(G104="экспл",INDEX(total_visual_stym!$C$146:$C$209,(RANK(total_visual_stym!E184,total_visual_stym!$E$146:$E$209))),0)</f>
        <v>pics\\dis31.jpg</v>
      </c>
      <c r="AF104" s="22" t="str">
        <f t="shared" si="40"/>
        <v/>
      </c>
      <c r="AI104" t="s">
        <v>114</v>
      </c>
      <c r="AO104">
        <f t="shared" ca="1" si="35"/>
        <v>0.77916613505377119</v>
      </c>
      <c r="AP104" t="str">
        <f t="shared" ca="1" si="36"/>
        <v>pics\\Finik_5.jpg</v>
      </c>
      <c r="AR104" t="str">
        <f t="shared" si="42"/>
        <v/>
      </c>
      <c r="AS104" t="str">
        <f t="shared" si="38"/>
        <v/>
      </c>
      <c r="AT104">
        <f t="shared" ca="1" si="31"/>
        <v>0.2778101000727049</v>
      </c>
      <c r="AU104" t="s">
        <v>697</v>
      </c>
      <c r="AV104" t="str">
        <f t="shared" ca="1" si="32"/>
        <v>sound\\Redkiy_plod.wav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_Цветущий_ли_он?</v>
      </c>
      <c r="BA104" t="e">
        <f>VLOOKUP(Q104,audio_list_stym!$B$2:$BQ$299,68,FALSE)</f>
        <v>#N/A</v>
      </c>
      <c r="BB104" t="str">
        <f t="shared" si="33"/>
        <v>Перед_Вами_КОДИС._Цветущий_ли_он?</v>
      </c>
      <c r="BD104" cm="1">
        <f t="array" aca="1" ref="BD104" ca="1">INDEX($L$98:$L$105,(RANK(AT8,$AT$2:$AT$9)))</f>
        <v>2139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VLOOKUP(B105,audio_list_stym!$A$3:$BP$18,42,FALSE)</f>
        <v>15</v>
      </c>
      <c r="F105" t="str">
        <f>VLOOKUP(E105,metki!$A$2:$B$9,2,FALSE)</f>
        <v>экспл_новые_с_названием</v>
      </c>
      <c r="G105" t="str">
        <f t="shared" si="28"/>
        <v>экспл</v>
      </c>
      <c r="H105" t="str">
        <f>VLOOKUP(B105,audio_list_stym!$A$3:$AJ$18,10,FALSE)</f>
        <v>Tamanid</v>
      </c>
      <c r="I105" t="s">
        <v>695</v>
      </c>
      <c r="J105" t="str">
        <f t="shared" si="29"/>
        <v>Tamanid_8</v>
      </c>
      <c r="L105">
        <f>VLOOKUP(J105,total_visual_stym!$A$2:$D$129,2,FALSE)</f>
        <v>2144</v>
      </c>
      <c r="M105" t="str">
        <f>VLOOKUP(J105,total_visual_stym!$A$2:$D$129,3,FALSE)</f>
        <v>pics\\Tamanid_8.jpg</v>
      </c>
      <c r="N105">
        <f>VLOOKUP(J105,total_visual_stym!$A$1:$D$129,4,FALSE)</f>
        <v>214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152</v>
      </c>
      <c r="Z105" t="str">
        <f>IF(G105="экспл",VLOOKUP(J105,quest_экспл!$A$1:$N$129,12,FALSE),IF(G105="импл_",0,0))</f>
        <v>sound\\Skruchen_li_on.wav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2199</v>
      </c>
      <c r="AD105" t="str">
        <f t="shared" ca="1" si="39"/>
        <v>pics\\dis56.jpg</v>
      </c>
      <c r="AE105" s="22" t="str">
        <f t="array" aca="1" ref="AE105" ca="1">IF(G105="экспл",INDEX(total_visual_stym!$C$146:$C$209,(RANK(total_visual_stym!E185,total_visual_stym!$E$146:$E$209))),0)</f>
        <v>pics\\dis56.jpg</v>
      </c>
      <c r="AF105" s="22" t="str">
        <f t="shared" si="40"/>
        <v/>
      </c>
      <c r="AI105" t="s">
        <v>115</v>
      </c>
      <c r="AO105">
        <f t="shared" ca="1" si="35"/>
        <v>0.76810253809679641</v>
      </c>
      <c r="AP105" t="str">
        <f t="shared" ca="1" si="36"/>
        <v>pics\\Finik_6.jpg</v>
      </c>
      <c r="AR105" t="str">
        <f t="shared" si="42"/>
        <v/>
      </c>
      <c r="AS105" t="str">
        <f t="shared" si="38"/>
        <v/>
      </c>
      <c r="AT105">
        <f t="shared" ca="1" si="31"/>
        <v>8.7786266264824775E-2</v>
      </c>
      <c r="AU105" t="s">
        <v>697</v>
      </c>
      <c r="AV105" t="str">
        <f t="shared" ca="1" si="32"/>
        <v>sound\\Redkiy_plod.wav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_Скручен_ли_он?</v>
      </c>
      <c r="BA105" t="e">
        <f>VLOOKUP(Q105,audio_list_stym!$B$2:$BQ$299,68,FALSE)</f>
        <v>#N/A</v>
      </c>
      <c r="BB105" t="str">
        <f t="shared" si="33"/>
        <v>Вы_видите_КОДИС._Скручен_ли_он?</v>
      </c>
      <c r="BD105" cm="1">
        <f t="array" aca="1" ref="BD105" ca="1">INDEX($L$98:$L$105,(RANK(AT9,$AT$2:$AT$9)))</f>
        <v>2141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VLOOKUP(B106,audio_list_stym!$A$3:$BP$18,42,FALSE)</f>
        <v>16</v>
      </c>
      <c r="F106" t="str">
        <f>VLOOKUP(E106,metki!$A$2:$B$9,2,FALSE)</f>
        <v>импл_новые_без_названия</v>
      </c>
      <c r="G106" t="str">
        <f t="shared" si="28"/>
        <v>импл_</v>
      </c>
      <c r="H106" t="str">
        <f>VLOOKUP(B106,audio_list_stym!$A$3:$AJ$18,10,FALSE)</f>
        <v>ZF</v>
      </c>
      <c r="I106" t="s">
        <v>688</v>
      </c>
      <c r="J106" t="str">
        <f t="shared" si="29"/>
        <v>ZF_1</v>
      </c>
      <c r="L106">
        <f>VLOOKUP(J106,total_visual_stym!$A$2:$D$129,2,FALSE)</f>
        <v>2145</v>
      </c>
      <c r="M106" t="str">
        <f>VLOOKUP(J106,total_visual_stym!$A$2:$D$129,3,FALSE)</f>
        <v>pics\\ZF_1.jpg</v>
      </c>
      <c r="N106">
        <f>VLOOKUP(J106,total_visual_stym!$A$1:$D$129,4,FALSE)</f>
        <v>215</v>
      </c>
      <c r="P106">
        <f>IF(G106="экспл",0,IF(G106="импл_",VLOOKUP(J106,quest_импл!$A$1:$J$129,7,FALSE),0))</f>
        <v>281</v>
      </c>
      <c r="Q106" t="str">
        <f>IF(G106="экспл",0,IF(G106="импл_",VLOOKUP(J106,quest_импл!$A$1:$J$129,8,FALSE),0))</f>
        <v>sound\\S_chashuykami_li.wav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2027</v>
      </c>
      <c r="AD106" t="str">
        <f t="shared" ca="1" si="39"/>
        <v>pics\\Kokos_3.jpg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40"/>
        <v>pics\\Kokos_3.jpg</v>
      </c>
      <c r="AI106" t="s">
        <v>116</v>
      </c>
      <c r="AO106">
        <f t="shared" ca="1" si="35"/>
        <v>0.5855073952193961</v>
      </c>
      <c r="AP106" t="str">
        <f t="shared" ca="1" si="36"/>
        <v>pics\\Kokos_3.jpg</v>
      </c>
      <c r="AR106" t="str">
        <f t="shared" si="42"/>
        <v/>
      </c>
      <c r="AS106" t="str">
        <f t="shared" ca="1" si="38"/>
        <v>pics\\Kokos_3.jpg</v>
      </c>
      <c r="AT106">
        <f t="shared" ca="1" si="31"/>
        <v>0.13634090750837791</v>
      </c>
      <c r="AU106" t="s">
        <v>697</v>
      </c>
      <c r="AV106" t="str">
        <f t="shared" ca="1" si="32"/>
        <v>sound\\Redkiy_plod.wav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_С_чешуйками_ли_</v>
      </c>
      <c r="BB106" t="str">
        <f t="shared" si="33"/>
        <v>_С_чешуйками_ли_XXXXX?</v>
      </c>
      <c r="BC106">
        <f>A106</f>
        <v>1214</v>
      </c>
      <c r="BD106" cm="1">
        <f t="array" aca="1" ref="BD106" ca="1">INDEX($L$106:$L$113,(RANK(AT2,$AT$2:$AT$9)))</f>
        <v>2145</v>
      </c>
      <c r="BE106" cm="1">
        <f t="array" aca="1" ref="BE106" ca="1">INDEX(BD66:BD81,(RANK(AT7,$AT$2:$AT$17)))</f>
        <v>2089</v>
      </c>
      <c r="BF106" cm="1">
        <f t="array" aca="1" ref="BF106" ca="1">INDEX(BD90:BD105,(RANK(AT7,$AT$2:$AT$17)))</f>
        <v>2135</v>
      </c>
      <c r="BG106" cm="1">
        <f t="array" aca="1" ref="BG106" ca="1">INDEX(BD114:BD129,(RANK(AT7,$AT$2:$AT$9)))</f>
        <v>2070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VLOOKUP(B107,audio_list_stym!$A$3:$BP$18,42,FALSE)</f>
        <v>16</v>
      </c>
      <c r="F107" t="str">
        <f>VLOOKUP(E107,metki!$A$2:$B$9,2,FALSE)</f>
        <v>импл_новые_без_названия</v>
      </c>
      <c r="G107" t="str">
        <f t="shared" si="28"/>
        <v>импл_</v>
      </c>
      <c r="H107" t="str">
        <f>VLOOKUP(B107,audio_list_stym!$A$3:$AJ$18,10,FALSE)</f>
        <v>ZF</v>
      </c>
      <c r="I107" t="s">
        <v>689</v>
      </c>
      <c r="J107" t="str">
        <f t="shared" si="29"/>
        <v>ZF_2</v>
      </c>
      <c r="L107">
        <f>VLOOKUP(J107,total_visual_stym!$A$2:$D$129,2,FALSE)</f>
        <v>2146</v>
      </c>
      <c r="M107" t="str">
        <f>VLOOKUP(J107,total_visual_stym!$A$2:$D$129,3,FALSE)</f>
        <v>pics\\ZF_2.jpg</v>
      </c>
      <c r="N107">
        <f>VLOOKUP(J107,total_visual_stym!$A$1:$D$129,4,FALSE)</f>
        <v>215</v>
      </c>
      <c r="P107">
        <f>IF(G107="экспл",0,IF(G107="импл_",VLOOKUP(J107,quest_импл!$A$1:$J$129,7,FALSE),0))</f>
        <v>282</v>
      </c>
      <c r="Q107" t="str">
        <f>IF(G107="экспл",0,IF(G107="импл_",VLOOKUP(J107,quest_импл!$A$1:$J$129,8,FALSE),0))</f>
        <v>sound\\Rozoviy_li.wav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нет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2010</v>
      </c>
      <c r="AD107" t="str">
        <f t="shared" ca="1" si="39"/>
        <v>pics\\Finik_2.jpg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40"/>
        <v>pics\\Finik_2.jpg</v>
      </c>
      <c r="AI107" t="s">
        <v>117</v>
      </c>
      <c r="AO107">
        <f t="shared" ca="1" si="35"/>
        <v>0.81984595787498249</v>
      </c>
      <c r="AP107" t="str">
        <f t="shared" ca="1" si="36"/>
        <v>pics\\Finik_2.jpg</v>
      </c>
      <c r="AR107" t="str">
        <f t="shared" si="42"/>
        <v/>
      </c>
      <c r="AS107" t="str">
        <f t="shared" ca="1" si="38"/>
        <v>pics\\Finik_2.jpg</v>
      </c>
      <c r="AT107">
        <f t="shared" ca="1" si="31"/>
        <v>0.63433104472099555</v>
      </c>
      <c r="AU107" t="s">
        <v>697</v>
      </c>
      <c r="AV107" t="str">
        <f t="shared" ca="1" si="32"/>
        <v>sound\\Noviy_plod.wav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_Розовый_ли_</v>
      </c>
      <c r="BB107" t="str">
        <f t="shared" si="33"/>
        <v>_Розовый_ли_XXXXX?</v>
      </c>
      <c r="BD107" cm="1">
        <f t="array" aca="1" ref="BD107" ca="1">INDEX($L$106:$L$113,(RANK(AT3,$AT$2:$AT$9)))</f>
        <v>2150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VLOOKUP(B108,audio_list_stym!$A$3:$BP$18,42,FALSE)</f>
        <v>16</v>
      </c>
      <c r="F108" t="str">
        <f>VLOOKUP(E108,metki!$A$2:$B$9,2,FALSE)</f>
        <v>импл_новые_без_названия</v>
      </c>
      <c r="G108" t="str">
        <f t="shared" si="28"/>
        <v>импл_</v>
      </c>
      <c r="H108" t="str">
        <f>VLOOKUP(B108,audio_list_stym!$A$3:$AJ$18,10,FALSE)</f>
        <v>ZF</v>
      </c>
      <c r="I108" t="s">
        <v>690</v>
      </c>
      <c r="J108" t="str">
        <f t="shared" si="29"/>
        <v>ZF_3</v>
      </c>
      <c r="L108">
        <f>VLOOKUP(J108,total_visual_stym!$A$2:$D$129,2,FALSE)</f>
        <v>2147</v>
      </c>
      <c r="M108" t="str">
        <f>VLOOKUP(J108,total_visual_stym!$A$2:$D$129,3,FALSE)</f>
        <v>pics\\ZF_3.jpg</v>
      </c>
      <c r="N108">
        <f>VLOOKUP(J108,total_visual_stym!$A$1:$D$129,4,FALSE)</f>
        <v>215</v>
      </c>
      <c r="P108">
        <f>IF(G108="экспл",0,IF(G108="импл_",VLOOKUP(J108,quest_импл!$A$1:$J$129,7,FALSE),0))</f>
        <v>283</v>
      </c>
      <c r="Q108" t="str">
        <f>IF(G108="экспл",0,IF(G108="импл_",VLOOKUP(J108,quest_импл!$A$1:$J$129,8,FALSE),0))</f>
        <v>sound\\Tonkiy_li.wav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2059</v>
      </c>
      <c r="AD108" t="str">
        <f t="shared" ca="1" si="39"/>
        <v>pics\\Tomat_3.jpg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40"/>
        <v>pics\\Tomat_3.jpg</v>
      </c>
      <c r="AI108" t="s">
        <v>118</v>
      </c>
      <c r="AO108">
        <f t="shared" ca="1" si="35"/>
        <v>8.8677726280834368E-2</v>
      </c>
      <c r="AP108" t="str">
        <f t="shared" ca="1" si="36"/>
        <v>pics\\Tomat_3.jpg</v>
      </c>
      <c r="AR108" t="str">
        <f t="shared" si="42"/>
        <v/>
      </c>
      <c r="AS108" t="str">
        <f t="shared" ca="1" si="38"/>
        <v>pics\\Tomat_3.jpg</v>
      </c>
      <c r="AT108">
        <f t="shared" ca="1" si="31"/>
        <v>0.9783920027082541</v>
      </c>
      <c r="AU108" t="s">
        <v>697</v>
      </c>
      <c r="AV108" t="str">
        <f t="shared" ca="1" si="32"/>
        <v>sound\\Noviy_plod.wav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_Тонкий_ли_</v>
      </c>
      <c r="BB108" t="str">
        <f t="shared" si="33"/>
        <v>_Тонкий_ли_XXXXX?</v>
      </c>
      <c r="BD108" cm="1">
        <f t="array" aca="1" ref="BD108" ca="1">INDEX($L$106:$L$113,(RANK(AT4,$AT$2:$AT$9)))</f>
        <v>2151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VLOOKUP(B109,audio_list_stym!$A$3:$BP$18,42,FALSE)</f>
        <v>16</v>
      </c>
      <c r="F109" t="str">
        <f>VLOOKUP(E109,metki!$A$2:$B$9,2,FALSE)</f>
        <v>импл_новые_без_названия</v>
      </c>
      <c r="G109" t="str">
        <f t="shared" si="28"/>
        <v>импл_</v>
      </c>
      <c r="H109" t="str">
        <f>VLOOKUP(B109,audio_list_stym!$A$3:$AJ$18,10,FALSE)</f>
        <v>ZF</v>
      </c>
      <c r="I109" t="s">
        <v>691</v>
      </c>
      <c r="J109" t="str">
        <f t="shared" si="29"/>
        <v>ZF_4</v>
      </c>
      <c r="L109">
        <f>VLOOKUP(J109,total_visual_stym!$A$2:$D$129,2,FALSE)</f>
        <v>2148</v>
      </c>
      <c r="M109" t="str">
        <f>VLOOKUP(J109,total_visual_stym!$A$2:$D$129,3,FALSE)</f>
        <v>pics\\ZF_4.jpg</v>
      </c>
      <c r="N109">
        <f>VLOOKUP(J109,total_visual_stym!$A$1:$D$129,4,FALSE)</f>
        <v>215</v>
      </c>
      <c r="P109">
        <f>IF(G109="экспл",0,IF(G109="импл_",VLOOKUP(J109,quest_импл!$A$1:$J$129,7,FALSE),0))</f>
        <v>284</v>
      </c>
      <c r="Q109" t="str">
        <f>IF(G109="экспл",0,IF(G109="импл_",VLOOKUP(J109,quest_импл!$A$1:$J$129,8,FALSE),0))</f>
        <v>sound\\Celniy_li.wav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2016</v>
      </c>
      <c r="AD109" t="str">
        <f t="shared" ca="1" si="39"/>
        <v>pics\\Finik_8.jpg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40"/>
        <v>pics\\Finik_8.jpg</v>
      </c>
      <c r="AI109" t="s">
        <v>119</v>
      </c>
      <c r="AO109">
        <f t="shared" ca="1" si="35"/>
        <v>0.75827230326024941</v>
      </c>
      <c r="AP109" t="str">
        <f t="shared" ca="1" si="36"/>
        <v>pics\\Finik_8.jpg</v>
      </c>
      <c r="AR109" t="str">
        <f t="shared" si="42"/>
        <v/>
      </c>
      <c r="AS109" t="str">
        <f t="shared" ca="1" si="38"/>
        <v>pics\\Finik_8.jpg</v>
      </c>
      <c r="AT109">
        <f t="shared" ca="1" si="31"/>
        <v>1.0681286100705734E-2</v>
      </c>
      <c r="AU109" t="s">
        <v>697</v>
      </c>
      <c r="AV109" t="str">
        <f t="shared" ca="1" si="32"/>
        <v>sound\\Redkiy_plod.wav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_Цельный_ли_</v>
      </c>
      <c r="BB109" t="str">
        <f t="shared" si="33"/>
        <v>_Цельный_ли_XXXXX?</v>
      </c>
      <c r="BD109" cm="1">
        <f t="array" aca="1" ref="BD109" ca="1">INDEX($L$106:$L$113,(RANK(AT5,$AT$2:$AT$9)))</f>
        <v>2148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VLOOKUP(B110,audio_list_stym!$A$3:$BP$18,42,FALSE)</f>
        <v>16</v>
      </c>
      <c r="F110" t="str">
        <f>VLOOKUP(E110,metki!$A$2:$B$9,2,FALSE)</f>
        <v>импл_новые_без_названия</v>
      </c>
      <c r="G110" t="str">
        <f t="shared" si="28"/>
        <v>импл_</v>
      </c>
      <c r="H110" t="str">
        <f>VLOOKUP(B110,audio_list_stym!$A$3:$AJ$18,10,FALSE)</f>
        <v>ZF</v>
      </c>
      <c r="I110" t="s">
        <v>692</v>
      </c>
      <c r="J110" t="str">
        <f t="shared" si="29"/>
        <v>ZF_5</v>
      </c>
      <c r="L110">
        <f>VLOOKUP(J110,total_visual_stym!$A$2:$D$129,2,FALSE)</f>
        <v>2149</v>
      </c>
      <c r="M110" t="str">
        <f>VLOOKUP(J110,total_visual_stym!$A$2:$D$129,3,FALSE)</f>
        <v>pics\\ZF_5.jpg</v>
      </c>
      <c r="N110">
        <f>VLOOKUP(J110,total_visual_stym!$A$1:$D$129,4,FALSE)</f>
        <v>215</v>
      </c>
      <c r="P110">
        <f>IF(G110="экспл",0,IF(G110="импл_",VLOOKUP(J110,quest_импл!$A$1:$J$129,7,FALSE),0))</f>
        <v>285</v>
      </c>
      <c r="Q110" t="str">
        <f>IF(G110="экспл",0,IF(G110="импл_",VLOOKUP(J110,quest_импл!$A$1:$J$129,8,FALSE),0))</f>
        <v>sound\\Shershaviy_li.wav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2061</v>
      </c>
      <c r="AD110" t="str">
        <f t="shared" ca="1" si="39"/>
        <v>pics\\Tomat_5.jpg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40"/>
        <v>pics\\Tomat_5.jpg</v>
      </c>
      <c r="AI110" t="s">
        <v>120</v>
      </c>
      <c r="AO110">
        <f t="shared" ca="1" si="35"/>
        <v>6.7239762513108037E-2</v>
      </c>
      <c r="AP110" t="str">
        <f t="shared" ca="1" si="36"/>
        <v>pics\\Tomat_5.jpg</v>
      </c>
      <c r="AR110" t="str">
        <f t="shared" si="42"/>
        <v/>
      </c>
      <c r="AS110" t="str">
        <f t="shared" ca="1" si="38"/>
        <v>pics\\Tomat_5.jpg</v>
      </c>
      <c r="AT110">
        <f t="shared" ca="1" si="31"/>
        <v>0.79835458394796111</v>
      </c>
      <c r="AU110" t="s">
        <v>697</v>
      </c>
      <c r="AV110" t="str">
        <f t="shared" ca="1" si="32"/>
        <v>sound\\Noviy_plod.wav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_Шершавый_ли_</v>
      </c>
      <c r="BB110" t="str">
        <f t="shared" si="33"/>
        <v>_Шершавый_ли_XXXXX?</v>
      </c>
      <c r="BD110" cm="1">
        <f t="array" aca="1" ref="BD110" ca="1">INDEX($L$106:$L$113,(RANK(AT6,$AT$2:$AT$9)))</f>
        <v>2152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VLOOKUP(B111,audio_list_stym!$A$3:$BP$18,42,FALSE)</f>
        <v>16</v>
      </c>
      <c r="F111" t="str">
        <f>VLOOKUP(E111,metki!$A$2:$B$9,2,FALSE)</f>
        <v>импл_новые_без_названия</v>
      </c>
      <c r="G111" t="str">
        <f t="shared" si="28"/>
        <v>импл_</v>
      </c>
      <c r="H111" t="str">
        <f>VLOOKUP(B111,audio_list_stym!$A$3:$AJ$18,10,FALSE)</f>
        <v>ZF</v>
      </c>
      <c r="I111" t="s">
        <v>693</v>
      </c>
      <c r="J111" t="str">
        <f t="shared" si="29"/>
        <v>ZF_6</v>
      </c>
      <c r="L111">
        <f>VLOOKUP(J111,total_visual_stym!$A$2:$D$129,2,FALSE)</f>
        <v>2150</v>
      </c>
      <c r="M111" t="str">
        <f>VLOOKUP(J111,total_visual_stym!$A$2:$D$129,3,FALSE)</f>
        <v>pics\\ZF_6.jpg</v>
      </c>
      <c r="N111">
        <f>VLOOKUP(J111,total_visual_stym!$A$1:$D$129,4,FALSE)</f>
        <v>215</v>
      </c>
      <c r="P111">
        <f>IF(G111="экспл",0,IF(G111="импл_",VLOOKUP(J111,quest_импл!$A$1:$J$129,7,FALSE),0))</f>
        <v>286</v>
      </c>
      <c r="Q111" t="str">
        <f>IF(G111="экспл",0,IF(G111="импл_",VLOOKUP(J111,quest_импл!$A$1:$J$129,8,FALSE),0))</f>
        <v>sound\\Zaostryen_li.wav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2053</v>
      </c>
      <c r="AD111" t="str">
        <f t="shared" ca="1" si="39"/>
        <v>pics\\Redis_5.jpg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40"/>
        <v>pics\\Redis_5.jpg</v>
      </c>
      <c r="AI111" t="s">
        <v>121</v>
      </c>
      <c r="AO111">
        <f t="shared" ca="1" si="35"/>
        <v>0.14997165727369988</v>
      </c>
      <c r="AP111" t="str">
        <f t="shared" ca="1" si="36"/>
        <v>pics\\Redis_5.jpg</v>
      </c>
      <c r="AR111" t="str">
        <f t="shared" si="42"/>
        <v/>
      </c>
      <c r="AS111" t="str">
        <f t="shared" ca="1" si="38"/>
        <v>pics\\Redis_5.jpg</v>
      </c>
      <c r="AT111">
        <f t="shared" ca="1" si="31"/>
        <v>0.79063184467868375</v>
      </c>
      <c r="AU111" t="s">
        <v>697</v>
      </c>
      <c r="AV111" t="str">
        <f t="shared" ca="1" si="32"/>
        <v>sound\\Noviy_plod.wav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_Заострен_ли_</v>
      </c>
      <c r="BB111" t="str">
        <f t="shared" si="33"/>
        <v>_Заострен_ли_XXXXX?</v>
      </c>
      <c r="BD111" cm="1">
        <f t="array" aca="1" ref="BD111" ca="1">INDEX($L$106:$L$113,(RANK(AT7,$AT$2:$AT$9)))</f>
        <v>2146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VLOOKUP(B112,audio_list_stym!$A$3:$BP$18,42,FALSE)</f>
        <v>16</v>
      </c>
      <c r="F112" t="str">
        <f>VLOOKUP(E112,metki!$A$2:$B$9,2,FALSE)</f>
        <v>импл_новые_без_названия</v>
      </c>
      <c r="G112" t="str">
        <f t="shared" si="28"/>
        <v>импл_</v>
      </c>
      <c r="H112" t="str">
        <f>VLOOKUP(B112,audio_list_stym!$A$3:$AJ$18,10,FALSE)</f>
        <v>ZF</v>
      </c>
      <c r="I112" t="s">
        <v>694</v>
      </c>
      <c r="J112" t="str">
        <f t="shared" si="29"/>
        <v>ZF_7</v>
      </c>
      <c r="L112">
        <f>VLOOKUP(J112,total_visual_stym!$A$2:$D$129,2,FALSE)</f>
        <v>2151</v>
      </c>
      <c r="M112" t="str">
        <f>VLOOKUP(J112,total_visual_stym!$A$2:$D$129,3,FALSE)</f>
        <v>pics\\ZF_7.jpg</v>
      </c>
      <c r="N112">
        <f>VLOOKUP(J112,total_visual_stym!$A$1:$D$129,4,FALSE)</f>
        <v>215</v>
      </c>
      <c r="P112">
        <f>IF(G112="экспл",0,IF(G112="импл_",VLOOKUP(J112,quest_импл!$A$1:$J$129,7,FALSE),0))</f>
        <v>287</v>
      </c>
      <c r="Q112" t="str">
        <f>IF(G112="экспл",0,IF(G112="импл_",VLOOKUP(J112,quest_импл!$A$1:$J$129,8,FALSE),0))</f>
        <v>sound\\Rassipchatiy_li.wav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2015</v>
      </c>
      <c r="AD112" t="str">
        <f t="shared" ca="1" si="39"/>
        <v>pics\\Finik_7.jpg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40"/>
        <v>pics\\Finik_7.jpg</v>
      </c>
      <c r="AI112" t="s">
        <v>122</v>
      </c>
      <c r="AO112">
        <f t="shared" ca="1" si="35"/>
        <v>0.761763064143963</v>
      </c>
      <c r="AP112" t="str">
        <f t="shared" ca="1" si="36"/>
        <v>pics\\Finik_7.jpg</v>
      </c>
      <c r="AR112" t="str">
        <f t="shared" si="42"/>
        <v/>
      </c>
      <c r="AS112" t="str">
        <f t="shared" ca="1" si="38"/>
        <v>pics\\Finik_7.jpg</v>
      </c>
      <c r="AT112">
        <f t="shared" ca="1" si="31"/>
        <v>0.844062969292526</v>
      </c>
      <c r="AU112" t="s">
        <v>697</v>
      </c>
      <c r="AV112" t="str">
        <f t="shared" ca="1" si="32"/>
        <v>sound\\Noviy_plod.wav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_Рассыпчатый_ли_</v>
      </c>
      <c r="BB112" t="str">
        <f t="shared" si="33"/>
        <v>_Рассыпчатый_ли_XXXXX?</v>
      </c>
      <c r="BD112" cm="1">
        <f t="array" aca="1" ref="BD112" ca="1">INDEX($L$106:$L$113,(RANK(AT8,$AT$2:$AT$9)))</f>
        <v>2147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VLOOKUP(B113,audio_list_stym!$A$3:$BP$18,42,FALSE)</f>
        <v>16</v>
      </c>
      <c r="F113" t="str">
        <f>VLOOKUP(E113,metki!$A$2:$B$9,2,FALSE)</f>
        <v>импл_новые_без_названия</v>
      </c>
      <c r="G113" t="str">
        <f t="shared" si="28"/>
        <v>импл_</v>
      </c>
      <c r="H113" t="str">
        <f>VLOOKUP(B113,audio_list_stym!$A$3:$AJ$18,10,FALSE)</f>
        <v>ZF</v>
      </c>
      <c r="I113" t="s">
        <v>695</v>
      </c>
      <c r="J113" t="str">
        <f t="shared" si="29"/>
        <v>ZF_8</v>
      </c>
      <c r="L113">
        <f>VLOOKUP(J113,total_visual_stym!$A$2:$D$129,2,FALSE)</f>
        <v>2152</v>
      </c>
      <c r="M113" t="str">
        <f>VLOOKUP(J113,total_visual_stym!$A$2:$D$129,3,FALSE)</f>
        <v>pics\\ZF_8.jpg</v>
      </c>
      <c r="N113">
        <f>VLOOKUP(J113,total_visual_stym!$A$1:$D$129,4,FALSE)</f>
        <v>215</v>
      </c>
      <c r="P113">
        <f>IF(G113="экспл",0,IF(G113="импл_",VLOOKUP(J113,quest_импл!$A$1:$J$129,7,FALSE),0))</f>
        <v>288</v>
      </c>
      <c r="Q113" t="str">
        <f>IF(G113="экспл",0,IF(G113="импл_",VLOOKUP(J113,quest_импл!$A$1:$J$129,8,FALSE),0))</f>
        <v>sound\\Ochishen_li.wav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2048</v>
      </c>
      <c r="AD113" t="str">
        <f t="shared" ca="1" si="39"/>
        <v>pics\\Peper_8.jpg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40"/>
        <v>pics\\Peper_8.jpg</v>
      </c>
      <c r="AI113" t="s">
        <v>123</v>
      </c>
      <c r="AO113">
        <f t="shared" ca="1" si="35"/>
        <v>0.23623521057901653</v>
      </c>
      <c r="AP113" t="str">
        <f t="shared" ca="1" si="36"/>
        <v>pics\\Peper_8.jpg</v>
      </c>
      <c r="AR113" t="str">
        <f t="shared" si="42"/>
        <v/>
      </c>
      <c r="AS113" t="str">
        <f t="shared" ca="1" si="38"/>
        <v>pics\\Peper_8.jpg</v>
      </c>
      <c r="AT113">
        <f t="shared" ca="1" si="31"/>
        <v>0.49752949154536197</v>
      </c>
      <c r="AU113" t="s">
        <v>697</v>
      </c>
      <c r="AV113" t="str">
        <f t="shared" ca="1" si="32"/>
        <v>sound\\Redkiy_plod.wav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_Очищен_ли_</v>
      </c>
      <c r="BB113" t="str">
        <f t="shared" si="33"/>
        <v>_Очищен_ли_XXXXX?</v>
      </c>
      <c r="BD113" cm="1">
        <f t="array" aca="1" ref="BD113" ca="1">INDEX($L$106:$L$113,(RANK(AT9,$AT$2:$AT$9)))</f>
        <v>2149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VLOOKUP(B114,audio_list_stym!$A$3:$BP$18,42,FALSE)</f>
        <v>17</v>
      </c>
      <c r="F114" t="str">
        <f>VLOOKUP(E114,metki!$A$2:$B$9,2,FALSE)</f>
        <v>экспл_новые_без_названия</v>
      </c>
      <c r="G114" t="str">
        <f t="shared" si="28"/>
        <v>экспл</v>
      </c>
      <c r="H114" t="str">
        <f>VLOOKUP(B114,audio_list_stym!$A$3:$AJ$18,10,FALSE)</f>
        <v>Ackee</v>
      </c>
      <c r="I114" t="s">
        <v>688</v>
      </c>
      <c r="J114" t="str">
        <f t="shared" si="29"/>
        <v>Ackee_1</v>
      </c>
      <c r="L114">
        <f>VLOOKUP(J114,total_visual_stym!$A$2:$D$129,2,FALSE)</f>
        <v>2065</v>
      </c>
      <c r="M114" t="str">
        <f>VLOOKUP(J114,total_visual_stym!$A$2:$D$129,3,FALSE)</f>
        <v>pics\\Ackee_1.jpg</v>
      </c>
      <c r="N114">
        <f>VLOOKUP(J114,total_visual_stym!$A$1:$D$129,4,FALSE)</f>
        <v>208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97</v>
      </c>
      <c r="Z114" t="str">
        <f>IF(G114="экспл",VLOOKUP(J114,quest_экспл!$A$1:$N$129,12,FALSE),IF(G114="импл_",0,0))</f>
        <v>sound\\Sushenniy_li_on.wav</v>
      </c>
      <c r="AA114" t="str">
        <f>IF(G114="экспл",VLOOKUP(J114,quest_экспл!$A$1:$N$129,14,FALSE),IF(G114="импл_",0,0))</f>
        <v>нет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2190</v>
      </c>
      <c r="AD114" t="str">
        <f t="shared" ca="1" si="39"/>
        <v>pics\\dis27.jpg</v>
      </c>
      <c r="AE114" s="22" t="str">
        <f t="array" aca="1" ref="AE114" ca="1">IF(G114="экспл",INDEX(total_visual_stym!$C$146:$C$209,(RANK(total_visual_stym!E194,total_visual_stym!$E$146:$E$209))),0)</f>
        <v>pics\\dis27.jpg</v>
      </c>
      <c r="AF114" s="22" t="str">
        <f t="shared" si="40"/>
        <v/>
      </c>
      <c r="AI114" t="s">
        <v>86</v>
      </c>
      <c r="AO114">
        <f t="shared" ca="1" si="35"/>
        <v>0.15818521739220026</v>
      </c>
      <c r="AP114" t="str">
        <f t="shared" ca="1" si="36"/>
        <v>pics\\Redis_3.jpg</v>
      </c>
      <c r="AR114" t="str">
        <f t="shared" si="42"/>
        <v/>
      </c>
      <c r="AS114" t="str">
        <f t="shared" si="38"/>
        <v/>
      </c>
      <c r="AT114">
        <f t="shared" ca="1" si="31"/>
        <v>0.4913511601957874</v>
      </c>
      <c r="AU114" t="s">
        <v>697</v>
      </c>
      <c r="AV114" t="str">
        <f t="shared" ca="1" si="32"/>
        <v>sound\\Redkiy_plod.wav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_Сушеный_ли_он?</v>
      </c>
      <c r="BA114" t="e">
        <f>VLOOKUP(Q114,audio_list_stym!$B$2:$BQ$299,68,FALSE)</f>
        <v>#N/A</v>
      </c>
      <c r="BB114" t="str">
        <f t="shared" si="33"/>
        <v>На_экране_XXXXX._Сушеный_ли_он?</v>
      </c>
      <c r="BC114">
        <f>A114</f>
        <v>1215</v>
      </c>
      <c r="BD114" cm="1">
        <f t="array" aca="1" ref="BD114" ca="1">INDEX($L$114:$L$121,(RANK(AT2,$AT$2:$AT$9)))</f>
        <v>2065</v>
      </c>
      <c r="BE114" cm="1">
        <f t="array" aca="1" ref="BE114" ca="1">INDEX(BD66:BD81,(RANK(AT8,$AT$2:$AT$17)))</f>
        <v>2087</v>
      </c>
      <c r="BF114" cm="1">
        <f t="array" aca="1" ref="BF114" ca="1">INDEX(BD82:BD97,(RANK(AT8,$AT$2:$AT$9)))</f>
        <v>2119</v>
      </c>
      <c r="BG114" cm="1">
        <f t="array" aca="1" ref="BG114" ca="1">INDEX(BD98:BD113,(RANK(AT8,$AT$2:$AT$9)))</f>
        <v>2143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VLOOKUP(B115,audio_list_stym!$A$3:$BP$18,42,FALSE)</f>
        <v>17</v>
      </c>
      <c r="F115" t="str">
        <f>VLOOKUP(E115,metki!$A$2:$B$9,2,FALSE)</f>
        <v>экспл_новые_без_названия</v>
      </c>
      <c r="G115" t="str">
        <f t="shared" si="28"/>
        <v>экспл</v>
      </c>
      <c r="H115" t="str">
        <f>VLOOKUP(B115,audio_list_stym!$A$3:$AJ$18,10,FALSE)</f>
        <v>Ackee</v>
      </c>
      <c r="I115" t="s">
        <v>689</v>
      </c>
      <c r="J115" t="str">
        <f t="shared" si="29"/>
        <v>Ackee_2</v>
      </c>
      <c r="L115">
        <f>VLOOKUP(J115,total_visual_stym!$A$2:$D$129,2,FALSE)</f>
        <v>2066</v>
      </c>
      <c r="M115" t="str">
        <f>VLOOKUP(J115,total_visual_stym!$A$2:$D$129,3,FALSE)</f>
        <v>pics\\Ackee_2.jpg</v>
      </c>
      <c r="N115">
        <f>VLOOKUP(J115,total_visual_stym!$A$1:$D$129,4,FALSE)</f>
        <v>208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98</v>
      </c>
      <c r="Z115" t="str">
        <f>IF(G115="экспл",VLOOKUP(J115,quest_экспл!$A$1:$N$129,12,FALSE),IF(G115="импл_",0,0))</f>
        <v>sound\\On_s_vetochkoy.wav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2184</v>
      </c>
      <c r="AD115" t="str">
        <f t="shared" ca="1" si="39"/>
        <v>pics\\dis19.jpg</v>
      </c>
      <c r="AE115" s="22" t="str">
        <f t="array" aca="1" ref="AE115" ca="1">IF(G115="экспл",INDEX(total_visual_stym!$C$146:$C$209,(RANK(total_visual_stym!E195,total_visual_stym!$E$146:$E$209))),0)</f>
        <v>pics\\dis19.jpg</v>
      </c>
      <c r="AF115" s="22" t="str">
        <f t="shared" si="40"/>
        <v/>
      </c>
      <c r="AI115" t="s">
        <v>87</v>
      </c>
      <c r="AO115">
        <f t="shared" ca="1" si="35"/>
        <v>0.58905529323508865</v>
      </c>
      <c r="AP115" t="str">
        <f t="shared" ca="1" si="36"/>
        <v>pics\\Kokos_2.jpg</v>
      </c>
      <c r="AR115" t="str">
        <f t="shared" si="42"/>
        <v/>
      </c>
      <c r="AS115" t="str">
        <f t="shared" si="38"/>
        <v/>
      </c>
      <c r="AT115">
        <f t="shared" ca="1" si="31"/>
        <v>0.98078014251674117</v>
      </c>
      <c r="AU115" t="s">
        <v>697</v>
      </c>
      <c r="AV115" t="str">
        <f t="shared" ca="1" si="32"/>
        <v>sound\\Noviy_plod.wav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_Он_с_веточкой?</v>
      </c>
      <c r="BA115" t="e">
        <f>VLOOKUP(Q115,audio_list_stym!$B$2:$BQ$299,68,FALSE)</f>
        <v>#N/A</v>
      </c>
      <c r="BB115" t="str">
        <f t="shared" si="33"/>
        <v>Посмотрите,_вот_XXXXX._Он_с_веточкой?</v>
      </c>
      <c r="BD115" cm="1">
        <f t="array" aca="1" ref="BD115" ca="1">INDEX($L$114:$L$121,(RANK(AT3,$AT$2:$AT$9)))</f>
        <v>2070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VLOOKUP(B116,audio_list_stym!$A$3:$BP$18,42,FALSE)</f>
        <v>17</v>
      </c>
      <c r="F116" t="str">
        <f>VLOOKUP(E116,metki!$A$2:$B$9,2,FALSE)</f>
        <v>экспл_новые_без_названия</v>
      </c>
      <c r="G116" t="str">
        <f t="shared" si="28"/>
        <v>экспл</v>
      </c>
      <c r="H116" t="str">
        <f>VLOOKUP(B116,audio_list_stym!$A$3:$AJ$18,10,FALSE)</f>
        <v>Ackee</v>
      </c>
      <c r="I116" t="s">
        <v>690</v>
      </c>
      <c r="J116" t="str">
        <f t="shared" si="29"/>
        <v>Ackee_3</v>
      </c>
      <c r="L116">
        <f>VLOOKUP(J116,total_visual_stym!$A$2:$D$129,2,FALSE)</f>
        <v>2067</v>
      </c>
      <c r="M116" t="str">
        <f>VLOOKUP(J116,total_visual_stym!$A$2:$D$129,3,FALSE)</f>
        <v>pics\\Ackee_3.jpg</v>
      </c>
      <c r="N116">
        <f>VLOOKUP(J116,total_visual_stym!$A$1:$D$129,4,FALSE)</f>
        <v>208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99</v>
      </c>
      <c r="Z116" t="str">
        <f>IF(G116="экспл",VLOOKUP(J116,quest_экспл!$A$1:$N$129,12,FALSE),IF(G116="импл_",0,0))</f>
        <v>sound\\On_rasskrit.wav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2206</v>
      </c>
      <c r="AD116" t="str">
        <f t="shared" ca="1" si="39"/>
        <v>pics\\dis50.jpg</v>
      </c>
      <c r="AE116" s="22" t="str">
        <f t="array" aca="1" ref="AE116" ca="1">IF(G116="экспл",INDEX(total_visual_stym!$C$146:$C$209,(RANK(total_visual_stym!E196,total_visual_stym!$E$146:$E$209))),0)</f>
        <v>pics\\dis50.jpg</v>
      </c>
      <c r="AF116" s="22" t="str">
        <f t="shared" si="40"/>
        <v/>
      </c>
      <c r="AI116" t="s">
        <v>88</v>
      </c>
      <c r="AO116">
        <f t="shared" ca="1" si="35"/>
        <v>0.78799294340997439</v>
      </c>
      <c r="AP116" t="str">
        <f t="shared" ca="1" si="36"/>
        <v>pics\\Finik_4.jpg</v>
      </c>
      <c r="AR116" t="str">
        <f t="shared" si="42"/>
        <v/>
      </c>
      <c r="AS116" t="str">
        <f t="shared" si="38"/>
        <v/>
      </c>
      <c r="AT116">
        <f t="shared" ca="1" si="31"/>
        <v>0.93954648634404125</v>
      </c>
      <c r="AU116" t="s">
        <v>697</v>
      </c>
      <c r="AV116" t="str">
        <f t="shared" ca="1" si="32"/>
        <v>sound\\Noviy_plod.wav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_Он_раскрыт?</v>
      </c>
      <c r="BA116" t="e">
        <f>VLOOKUP(Q116,audio_list_stym!$B$2:$BQ$299,68,FALSE)</f>
        <v>#N/A</v>
      </c>
      <c r="BB116" t="str">
        <f t="shared" si="33"/>
        <v>Вот_XXXXX._Он_раскрыт?</v>
      </c>
      <c r="BD116" cm="1">
        <f t="array" aca="1" ref="BD116" ca="1">INDEX($L$114:$L$121,(RANK(AT4,$AT$2:$AT$9)))</f>
        <v>2071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VLOOKUP(B117,audio_list_stym!$A$3:$BP$18,42,FALSE)</f>
        <v>17</v>
      </c>
      <c r="F117" t="str">
        <f>VLOOKUP(E117,metki!$A$2:$B$9,2,FALSE)</f>
        <v>экспл_новые_без_названия</v>
      </c>
      <c r="G117" t="str">
        <f t="shared" si="28"/>
        <v>экспл</v>
      </c>
      <c r="H117" t="str">
        <f>VLOOKUP(B117,audio_list_stym!$A$3:$AJ$18,10,FALSE)</f>
        <v>Ackee</v>
      </c>
      <c r="I117" t="s">
        <v>691</v>
      </c>
      <c r="J117" t="str">
        <f t="shared" si="29"/>
        <v>Ackee_4</v>
      </c>
      <c r="L117">
        <f>VLOOKUP(J117,total_visual_stym!$A$2:$D$129,2,FALSE)</f>
        <v>2068</v>
      </c>
      <c r="M117" t="str">
        <f>VLOOKUP(J117,total_visual_stym!$A$2:$D$129,3,FALSE)</f>
        <v>pics\\Ackee_4.jpg</v>
      </c>
      <c r="N117">
        <f>VLOOKUP(J117,total_visual_stym!$A$1:$D$129,4,FALSE)</f>
        <v>208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100</v>
      </c>
      <c r="Z117" t="str">
        <f>IF(G117="экспл",VLOOKUP(J117,quest_экспл!$A$1:$N$129,12,FALSE),IF(G117="импл_",0,0))</f>
        <v>sound\\Pushistiy_li_on.wav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2229</v>
      </c>
      <c r="AD117" t="str">
        <f t="shared" ca="1" si="39"/>
        <v>pics\\dis10.jpg</v>
      </c>
      <c r="AE117" s="22" t="str">
        <f t="array" aca="1" ref="AE117" ca="1">IF(G117="экспл",INDEX(total_visual_stym!$C$146:$C$209,(RANK(total_visual_stym!E197,total_visual_stym!$E$146:$E$209))),0)</f>
        <v>pics\\dis10.jpg</v>
      </c>
      <c r="AF117" s="22" t="str">
        <f t="shared" si="40"/>
        <v/>
      </c>
      <c r="AI117" t="s">
        <v>89</v>
      </c>
      <c r="AO117">
        <f t="shared" ca="1" si="35"/>
        <v>0.45680735233798364</v>
      </c>
      <c r="AP117" t="str">
        <f t="shared" ca="1" si="36"/>
        <v>pics\\Limon_4.jpg</v>
      </c>
      <c r="AR117" t="str">
        <f t="shared" si="42"/>
        <v/>
      </c>
      <c r="AS117" t="str">
        <f t="shared" si="38"/>
        <v/>
      </c>
      <c r="AT117">
        <f t="shared" ca="1" si="31"/>
        <v>0.59542368194798045</v>
      </c>
      <c r="AU117" t="s">
        <v>697</v>
      </c>
      <c r="AV117" t="str">
        <f t="shared" ca="1" si="32"/>
        <v>sound\\Noviy_plod.wav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_Пушистый_ли_он?</v>
      </c>
      <c r="BA117" t="e">
        <f>VLOOKUP(Q117,audio_list_stym!$B$2:$BQ$299,68,FALSE)</f>
        <v>#N/A</v>
      </c>
      <c r="BB117" t="str">
        <f t="shared" si="33"/>
        <v>Это_XXXXX._Пушистый_ли_он?</v>
      </c>
      <c r="BD117" cm="1">
        <f t="array" aca="1" ref="BD117" ca="1">INDEX($L$114:$L$121,(RANK(AT5,$AT$2:$AT$9)))</f>
        <v>2068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VLOOKUP(B118,audio_list_stym!$A$3:$BP$18,42,FALSE)</f>
        <v>17</v>
      </c>
      <c r="F118" t="str">
        <f>VLOOKUP(E118,metki!$A$2:$B$9,2,FALSE)</f>
        <v>экспл_новые_без_названия</v>
      </c>
      <c r="G118" t="str">
        <f t="shared" si="28"/>
        <v>экспл</v>
      </c>
      <c r="H118" t="str">
        <f>VLOOKUP(B118,audio_list_stym!$A$3:$AJ$18,10,FALSE)</f>
        <v>Ackee</v>
      </c>
      <c r="I118" t="s">
        <v>692</v>
      </c>
      <c r="J118" t="str">
        <f t="shared" si="29"/>
        <v>Ackee_5</v>
      </c>
      <c r="L118">
        <f>VLOOKUP(J118,total_visual_stym!$A$2:$D$129,2,FALSE)</f>
        <v>2069</v>
      </c>
      <c r="M118" t="str">
        <f>VLOOKUP(J118,total_visual_stym!$A$2:$D$129,3,FALSE)</f>
        <v>pics\\Ackee_5.jpg</v>
      </c>
      <c r="N118">
        <f>VLOOKUP(J118,total_visual_stym!$A$1:$D$129,4,FALSE)</f>
        <v>208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101</v>
      </c>
      <c r="Z118" t="str">
        <f>IF(G118="экспл",VLOOKUP(J118,quest_экспл!$A$1:$N$129,12,FALSE),IF(G118="импл_",0,0))</f>
        <v>sound\\On_kvadratniy.wav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2215</v>
      </c>
      <c r="AD118" t="str">
        <f t="shared" ca="1" si="39"/>
        <v>pics\\dis62.jpg</v>
      </c>
      <c r="AE118" s="22" t="str">
        <f t="array" aca="1" ref="AE118" ca="1">IF(G118="экспл",INDEX(total_visual_stym!$C$146:$C$209,(RANK(total_visual_stym!E198,total_visual_stym!$E$146:$E$209))),0)</f>
        <v>pics\\dis62.jpg</v>
      </c>
      <c r="AF118" s="22" t="str">
        <f t="shared" si="40"/>
        <v/>
      </c>
      <c r="AI118" t="s">
        <v>90</v>
      </c>
      <c r="AO118">
        <f t="shared" ca="1" si="35"/>
        <v>0.60752450994030927</v>
      </c>
      <c r="AP118" t="str">
        <f t="shared" ca="1" si="36"/>
        <v>pics\\Kokos_1.jpg</v>
      </c>
      <c r="AR118" t="str">
        <f t="shared" si="42"/>
        <v/>
      </c>
      <c r="AS118" t="str">
        <f t="shared" si="38"/>
        <v/>
      </c>
      <c r="AT118">
        <f t="shared" ca="1" si="31"/>
        <v>0.52753010140518808</v>
      </c>
      <c r="AU118" t="s">
        <v>697</v>
      </c>
      <c r="AV118" t="str">
        <f t="shared" ca="1" si="32"/>
        <v>sound\\Noviy_plod.wav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_Он_квадратный?</v>
      </c>
      <c r="BA118" t="e">
        <f>VLOOKUP(Q118,audio_list_stym!$B$2:$BQ$299,68,FALSE)</f>
        <v>#N/A</v>
      </c>
      <c r="BB118" t="str">
        <f t="shared" si="33"/>
        <v>На_картинке_XXXXX._Он_квадратный?</v>
      </c>
      <c r="BD118" cm="1">
        <f t="array" aca="1" ref="BD118" ca="1">INDEX($L$114:$L$121,(RANK(AT6,$AT$2:$AT$9)))</f>
        <v>2072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VLOOKUP(B119,audio_list_stym!$A$3:$BP$18,42,FALSE)</f>
        <v>17</v>
      </c>
      <c r="F119" t="str">
        <f>VLOOKUP(E119,metki!$A$2:$B$9,2,FALSE)</f>
        <v>экспл_новые_без_названия</v>
      </c>
      <c r="G119" t="str">
        <f t="shared" si="28"/>
        <v>экспл</v>
      </c>
      <c r="H119" t="str">
        <f>VLOOKUP(B119,audio_list_stym!$A$3:$AJ$18,10,FALSE)</f>
        <v>Ackee</v>
      </c>
      <c r="I119" t="s">
        <v>693</v>
      </c>
      <c r="J119" t="str">
        <f t="shared" si="29"/>
        <v>Ackee_6</v>
      </c>
      <c r="L119">
        <f>VLOOKUP(J119,total_visual_stym!$A$2:$D$129,2,FALSE)</f>
        <v>2070</v>
      </c>
      <c r="M119" t="str">
        <f>VLOOKUP(J119,total_visual_stym!$A$2:$D$129,3,FALSE)</f>
        <v>pics\\Ackee_6.jpg</v>
      </c>
      <c r="N119">
        <f>VLOOKUP(J119,total_visual_stym!$A$1:$D$129,4,FALSE)</f>
        <v>208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102</v>
      </c>
      <c r="Z119" t="str">
        <f>IF(G119="экспл",VLOOKUP(J119,quest_экспл!$A$1:$N$129,12,FALSE),IF(G119="импл_",0,0))</f>
        <v>sound\\Raznocvetniy_li_on.wav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2227</v>
      </c>
      <c r="AD119" t="str">
        <f t="shared" ca="1" si="39"/>
        <v>pics\\dis39.jpg</v>
      </c>
      <c r="AE119" s="22" t="str">
        <f t="array" aca="1" ref="AE119" ca="1">IF(G119="экспл",INDEX(total_visual_stym!$C$146:$C$209,(RANK(total_visual_stym!E199,total_visual_stym!$E$146:$E$209))),0)</f>
        <v>pics\\dis39.jpg</v>
      </c>
      <c r="AF119" s="22" t="str">
        <f t="shared" si="40"/>
        <v/>
      </c>
      <c r="AI119" t="s">
        <v>91</v>
      </c>
      <c r="AO119">
        <f t="shared" ca="1" si="35"/>
        <v>5.2461412989193823E-2</v>
      </c>
      <c r="AP119" t="str">
        <f t="shared" ca="1" si="36"/>
        <v>pics\\Tomat_6.jpg</v>
      </c>
      <c r="AR119" t="str">
        <f t="shared" si="42"/>
        <v/>
      </c>
      <c r="AS119" t="str">
        <f t="shared" si="38"/>
        <v/>
      </c>
      <c r="AT119">
        <f t="shared" ca="1" si="31"/>
        <v>0.12666283224733532</v>
      </c>
      <c r="AU119" t="s">
        <v>697</v>
      </c>
      <c r="AV119" t="str">
        <f t="shared" ca="1" si="32"/>
        <v>sound\\Redkiy_plod.wav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_Разноцветный_ли_он?</v>
      </c>
      <c r="BA119" t="e">
        <f>VLOOKUP(Q119,audio_list_stym!$B$2:$BQ$299,68,FALSE)</f>
        <v>#N/A</v>
      </c>
      <c r="BB119" t="str">
        <f t="shared" si="33"/>
        <v>На_мониторе_XXXXX._Разноцветный_ли_он?</v>
      </c>
      <c r="BD119" cm="1">
        <f t="array" aca="1" ref="BD119" ca="1">INDEX($L$114:$L$121,(RANK(AT7,$AT$2:$AT$9)))</f>
        <v>2066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VLOOKUP(B120,audio_list_stym!$A$3:$BP$18,42,FALSE)</f>
        <v>17</v>
      </c>
      <c r="F120" t="str">
        <f>VLOOKUP(E120,metki!$A$2:$B$9,2,FALSE)</f>
        <v>экспл_новые_без_названия</v>
      </c>
      <c r="G120" t="str">
        <f t="shared" si="28"/>
        <v>экспл</v>
      </c>
      <c r="H120" t="str">
        <f>VLOOKUP(B120,audio_list_stym!$A$3:$AJ$18,10,FALSE)</f>
        <v>Ackee</v>
      </c>
      <c r="I120" t="s">
        <v>694</v>
      </c>
      <c r="J120" t="str">
        <f t="shared" si="29"/>
        <v>Ackee_7</v>
      </c>
      <c r="L120">
        <f>VLOOKUP(J120,total_visual_stym!$A$2:$D$129,2,FALSE)</f>
        <v>2071</v>
      </c>
      <c r="M120" t="str">
        <f>VLOOKUP(J120,total_visual_stym!$A$2:$D$129,3,FALSE)</f>
        <v>pics\\Ackee_7.jpg</v>
      </c>
      <c r="N120">
        <f>VLOOKUP(J120,total_visual_stym!$A$1:$D$129,4,FALSE)</f>
        <v>208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103</v>
      </c>
      <c r="Z120" t="str">
        <f>IF(G120="экспл",VLOOKUP(J120,quest_экспл!$A$1:$N$129,12,FALSE),IF(G120="импл_",0,0))</f>
        <v>sound\\Uvyadshiy_li_on.wav</v>
      </c>
      <c r="AA120" t="str">
        <f>IF(G120="экспл",VLOOKUP(J120,quest_экспл!$A$1:$N$129,14,FALSE),IF(G120="импл_",0,0))</f>
        <v>да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2209</v>
      </c>
      <c r="AD120" t="str">
        <f t="shared" ca="1" si="39"/>
        <v>pics\\dis51.jpg</v>
      </c>
      <c r="AE120" s="22" t="str">
        <f t="array" aca="1" ref="AE120" ca="1">IF(G120="экспл",INDEX(total_visual_stym!$C$146:$C$209,(RANK(total_visual_stym!E200,total_visual_stym!$E$146:$E$209))),0)</f>
        <v>pics\\dis51.jpg</v>
      </c>
      <c r="AF120" s="22" t="str">
        <f t="shared" si="40"/>
        <v/>
      </c>
      <c r="AI120" t="s">
        <v>92</v>
      </c>
      <c r="AO120">
        <f t="shared" ca="1" si="35"/>
        <v>0.64824017824091817</v>
      </c>
      <c r="AP120" t="str">
        <f t="shared" ca="1" si="36"/>
        <v>pics\\Goroh_6.jpg</v>
      </c>
      <c r="AR120" t="str">
        <f t="shared" si="42"/>
        <v/>
      </c>
      <c r="AS120" t="str">
        <f t="shared" si="38"/>
        <v/>
      </c>
      <c r="AT120">
        <f t="shared" ca="1" si="31"/>
        <v>0.11813039987414964</v>
      </c>
      <c r="AU120" t="s">
        <v>697</v>
      </c>
      <c r="AV120" t="str">
        <f t="shared" ca="1" si="32"/>
        <v>sound\\Redkiy_plod.wav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_Увядший_ли_он?</v>
      </c>
      <c r="BA120" t="e">
        <f>VLOOKUP(Q120,audio_list_stym!$B$2:$BQ$299,68,FALSE)</f>
        <v>#N/A</v>
      </c>
      <c r="BB120" t="str">
        <f t="shared" si="33"/>
        <v>Перед_Вами_XXXXX._Увядший_ли_он?</v>
      </c>
      <c r="BD120" cm="1">
        <f t="array" aca="1" ref="BD120" ca="1">INDEX($L$114:$L$121,(RANK(AT8,$AT$2:$AT$9)))</f>
        <v>2067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VLOOKUP(B121,audio_list_stym!$A$3:$BP$18,42,FALSE)</f>
        <v>17</v>
      </c>
      <c r="F121" t="str">
        <f>VLOOKUP(E121,metki!$A$2:$B$9,2,FALSE)</f>
        <v>экспл_новые_без_названия</v>
      </c>
      <c r="G121" t="str">
        <f t="shared" si="28"/>
        <v>экспл</v>
      </c>
      <c r="H121" t="str">
        <f>VLOOKUP(B121,audio_list_stym!$A$3:$AJ$18,10,FALSE)</f>
        <v>Ackee</v>
      </c>
      <c r="I121" t="s">
        <v>695</v>
      </c>
      <c r="J121" t="str">
        <f t="shared" si="29"/>
        <v>Ackee_8</v>
      </c>
      <c r="L121">
        <f>VLOOKUP(J121,total_visual_stym!$A$2:$D$129,2,FALSE)</f>
        <v>2072</v>
      </c>
      <c r="M121" t="str">
        <f>VLOOKUP(J121,total_visual_stym!$A$2:$D$129,3,FALSE)</f>
        <v>pics\\Ackee_8.jpg</v>
      </c>
      <c r="N121">
        <f>VLOOKUP(J121,total_visual_stym!$A$1:$D$129,4,FALSE)</f>
        <v>208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104</v>
      </c>
      <c r="Z121" t="str">
        <f>IF(G121="экспл",VLOOKUP(J121,quest_экспл!$A$1:$N$129,12,FALSE),IF(G121="импл_",0,0))</f>
        <v>sound\\On_sklizskiy.wav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2186</v>
      </c>
      <c r="AD121" t="str">
        <f t="shared" ca="1" si="39"/>
        <v>pics\\dis25.jpg</v>
      </c>
      <c r="AE121" s="22" t="str">
        <f t="array" aca="1" ref="AE121" ca="1">IF(G121="экспл",INDEX(total_visual_stym!$C$146:$C$209,(RANK(total_visual_stym!E201,total_visual_stym!$E$146:$E$209))),0)</f>
        <v>pics\\dis25.jpg</v>
      </c>
      <c r="AF121" s="22" t="str">
        <f t="shared" si="40"/>
        <v/>
      </c>
      <c r="AI121" t="s">
        <v>93</v>
      </c>
      <c r="AO121">
        <f t="shared" ca="1" si="35"/>
        <v>0.36545965363781963</v>
      </c>
      <c r="AP121" t="str">
        <f t="shared" ca="1" si="36"/>
        <v>pics\\Peper_3.jpg</v>
      </c>
      <c r="AR121" t="str">
        <f>IF(AH121="sound\\Ogorod",AP49,"")</f>
        <v/>
      </c>
      <c r="AS121" t="str">
        <f t="shared" si="38"/>
        <v/>
      </c>
      <c r="AT121">
        <f t="shared" ca="1" si="31"/>
        <v>0.69603366177011949</v>
      </c>
      <c r="AU121" t="s">
        <v>697</v>
      </c>
      <c r="AV121" t="str">
        <f t="shared" ca="1" si="32"/>
        <v>sound\\Noviy_plod.wav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_Он_склизкий?</v>
      </c>
      <c r="BA121" t="e">
        <f>VLOOKUP(Q121,audio_list_stym!$B$2:$BQ$299,68,FALSE)</f>
        <v>#N/A</v>
      </c>
      <c r="BB121" t="str">
        <f t="shared" si="33"/>
        <v>Вы_видите_XXXXX._Он_склизкий?</v>
      </c>
      <c r="BD121" cm="1">
        <f t="array" aca="1" ref="BD121" ca="1">INDEX($L$114:$L$121,(RANK(AT9,$AT$2:$AT$9)))</f>
        <v>2069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VLOOKUP(B122,audio_list_stym!$A$3:$BP$18,42,FALSE)</f>
        <v>14</v>
      </c>
      <c r="F122" t="str">
        <f>VLOOKUP(E122,metki!$A$2:$B$9,2,FALSE)</f>
        <v>импл_новые_с_названием</v>
      </c>
      <c r="G122" t="str">
        <f t="shared" si="28"/>
        <v>импл_</v>
      </c>
      <c r="H122" t="str">
        <f>VLOOKUP(B122,audio_list_stym!$A$3:$AJ$18,10,FALSE)</f>
        <v>Ake</v>
      </c>
      <c r="I122" t="s">
        <v>688</v>
      </c>
      <c r="J122" t="str">
        <f t="shared" si="29"/>
        <v>Ake_1</v>
      </c>
      <c r="L122">
        <f>VLOOKUP(J122,total_visual_stym!$A$2:$D$129,2,FALSE)</f>
        <v>2073</v>
      </c>
      <c r="M122" t="str">
        <f>VLOOKUP(J122,total_visual_stym!$A$2:$D$129,3,FALSE)</f>
        <v>pics\\Ake_1.jpg</v>
      </c>
      <c r="N122">
        <f>VLOOKUP(J122,total_visual_stym!$A$1:$D$129,4,FALSE)</f>
        <v>209</v>
      </c>
      <c r="P122">
        <f>IF(G122="экспл",0,IF(G122="импл_",VLOOKUP(J122,quest_импл!$A$1:$J$129,7,FALSE),0))</f>
        <v>233</v>
      </c>
      <c r="Q122" t="str">
        <f>IF(G122="экспл",0,IF(G122="импл_",VLOOKUP(J122,quest_импл!$A$1:$J$129,8,FALSE),0))</f>
        <v>sound\\Imeet_li_myakot.wav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2040</v>
      </c>
      <c r="AD122" t="str">
        <f t="shared" ca="1" si="39"/>
        <v>pics\\Limon_8.jpg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40"/>
        <v>pics\\Limon_8.jpg</v>
      </c>
      <c r="AI122" t="s">
        <v>124</v>
      </c>
      <c r="AO122">
        <f t="shared" ca="1" si="35"/>
        <v>0.38365656921914282</v>
      </c>
      <c r="AP122" t="str">
        <f t="shared" ca="1" si="36"/>
        <v>pics\\Limon_8.jpg</v>
      </c>
      <c r="AR122" t="str">
        <f t="shared" ref="AR122:AR129" si="43">IF(AH122="sound\\Ogorod",AP50,"")</f>
        <v/>
      </c>
      <c r="AS122" t="str">
        <f t="shared" ca="1" si="38"/>
        <v>pics\\Limon_8.jpg</v>
      </c>
      <c r="AT122">
        <f t="shared" ca="1" si="31"/>
        <v>0.87652092701278339</v>
      </c>
      <c r="AU122" t="s">
        <v>697</v>
      </c>
      <c r="AV122" t="str">
        <f t="shared" ca="1" si="32"/>
        <v>sound\\Noviy_plod.wav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_Имеет_ли_мякоть_</v>
      </c>
      <c r="BB122" t="str">
        <f t="shared" si="33"/>
        <v>_Имеет_ли_мякоть_ПЕМАТ?</v>
      </c>
      <c r="BC122">
        <f>A122</f>
        <v>1216</v>
      </c>
      <c r="BD122" cm="1">
        <f t="array" aca="1" ref="BD122" ca="1">INDEX($L$122:$L$129,(RANK(AT2,$AT$2:$AT$9)))</f>
        <v>2073</v>
      </c>
      <c r="BE122" cm="1">
        <f t="array" aca="1" ref="BE122" ca="1">INDEX(BD66:BD81,(RANK(AT9,$AT$2:$AT$17)))</f>
        <v>2089</v>
      </c>
      <c r="BF122" cm="1">
        <f t="array" aca="1" ref="BF122" ca="1">INDEX(BD90:BD105,(RANK(AT9,$AT$2:$AT$17)))</f>
        <v>2137</v>
      </c>
      <c r="BG122" cm="1">
        <f t="array" aca="1" ref="BG122" ca="1">INDEX(BD106:BD121,(RANK(AT9,$AT$2:$AT$17)))</f>
        <v>2065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VLOOKUP(B123,audio_list_stym!$A$3:$BP$18,42,FALSE)</f>
        <v>14</v>
      </c>
      <c r="F123" t="str">
        <f>VLOOKUP(E123,metki!$A$2:$B$9,2,FALSE)</f>
        <v>импл_новые_с_названием</v>
      </c>
      <c r="G123" t="str">
        <f t="shared" si="28"/>
        <v>импл_</v>
      </c>
      <c r="H123" t="str">
        <f>VLOOKUP(B123,audio_list_stym!$A$3:$AJ$18,10,FALSE)</f>
        <v>Ake</v>
      </c>
      <c r="I123" t="s">
        <v>689</v>
      </c>
      <c r="J123" t="str">
        <f t="shared" si="29"/>
        <v>Ake_2</v>
      </c>
      <c r="L123">
        <f>VLOOKUP(J123,total_visual_stym!$A$2:$D$129,2,FALSE)</f>
        <v>2074</v>
      </c>
      <c r="M123" t="str">
        <f>VLOOKUP(J123,total_visual_stym!$A$2:$D$129,3,FALSE)</f>
        <v>pics\\Ake_2.jpg</v>
      </c>
      <c r="N123">
        <f>VLOOKUP(J123,total_visual_stym!$A$1:$D$129,4,FALSE)</f>
        <v>209</v>
      </c>
      <c r="P123">
        <f>IF(G123="экспл",0,IF(G123="импл_",VLOOKUP(J123,quest_импл!$A$1:$J$129,7,FALSE),0))</f>
        <v>234</v>
      </c>
      <c r="Q123" t="str">
        <f>IF(G123="экспл",0,IF(G123="импл_",VLOOKUP(J123,quest_импл!$A$1:$J$129,8,FALSE),0))</f>
        <v>sound\\Prodolgovatiy_li.wav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2042</v>
      </c>
      <c r="AD123" t="str">
        <f t="shared" ca="1" si="39"/>
        <v>pics\\Peper_2.jpg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40"/>
        <v>pics\\Peper_2.jpg</v>
      </c>
      <c r="AI123" t="s">
        <v>125</v>
      </c>
      <c r="AO123">
        <f t="shared" ca="1" si="35"/>
        <v>0.37618450298925954</v>
      </c>
      <c r="AP123" t="str">
        <f t="shared" ca="1" si="36"/>
        <v>pics\\Peper_2.jpg</v>
      </c>
      <c r="AR123" t="str">
        <f t="shared" si="43"/>
        <v/>
      </c>
      <c r="AS123" t="str">
        <f t="shared" ca="1" si="38"/>
        <v>pics\\Peper_2.jpg</v>
      </c>
      <c r="AT123">
        <f t="shared" ca="1" si="31"/>
        <v>0.40662946775432618</v>
      </c>
      <c r="AU123" t="s">
        <v>697</v>
      </c>
      <c r="AV123" t="str">
        <f t="shared" ca="1" si="32"/>
        <v>sound\\Redkiy_plod.wav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_Продолговатый_ли_</v>
      </c>
      <c r="BB123" t="str">
        <f t="shared" si="33"/>
        <v>_Продолговатый_ли_ПЕМАТ?</v>
      </c>
      <c r="BD123" cm="1">
        <f t="array" aca="1" ref="BD123" ca="1">INDEX($L$122:$L$129,(RANK(AT3,$AT$2:$AT$9)))</f>
        <v>2078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VLOOKUP(B124,audio_list_stym!$A$3:$BP$18,42,FALSE)</f>
        <v>14</v>
      </c>
      <c r="F124" t="str">
        <f>VLOOKUP(E124,metki!$A$2:$B$9,2,FALSE)</f>
        <v>импл_новые_с_названием</v>
      </c>
      <c r="G124" t="str">
        <f t="shared" si="28"/>
        <v>импл_</v>
      </c>
      <c r="H124" t="str">
        <f>VLOOKUP(B124,audio_list_stym!$A$3:$AJ$18,10,FALSE)</f>
        <v>Ake</v>
      </c>
      <c r="I124" t="s">
        <v>690</v>
      </c>
      <c r="J124" t="str">
        <f t="shared" si="29"/>
        <v>Ake_3</v>
      </c>
      <c r="L124">
        <f>VLOOKUP(J124,total_visual_stym!$A$2:$D$129,2,FALSE)</f>
        <v>2075</v>
      </c>
      <c r="M124" t="str">
        <f>VLOOKUP(J124,total_visual_stym!$A$2:$D$129,3,FALSE)</f>
        <v>pics\\Ake_3.jpg</v>
      </c>
      <c r="N124">
        <f>VLOOKUP(J124,total_visual_stym!$A$1:$D$129,4,FALSE)</f>
        <v>209</v>
      </c>
      <c r="P124">
        <f>IF(G124="экспл",0,IF(G124="импл_",VLOOKUP(J124,quest_импл!$A$1:$J$129,7,FALSE),0))</f>
        <v>235</v>
      </c>
      <c r="Q124" t="str">
        <f>IF(G124="экспл",0,IF(G124="импл_",VLOOKUP(J124,quest_импл!$A$1:$J$129,8,FALSE),0))</f>
        <v>sound\\Pyatnistyi_li.wav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2054</v>
      </c>
      <c r="AD124" t="str">
        <f t="shared" ca="1" si="39"/>
        <v>pics\\Redis_6.jpg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40"/>
        <v>pics\\Redis_6.jpg</v>
      </c>
      <c r="AI124" t="s">
        <v>126</v>
      </c>
      <c r="AO124">
        <f t="shared" ca="1" si="35"/>
        <v>0.13038176615818942</v>
      </c>
      <c r="AP124" t="str">
        <f t="shared" ca="1" si="36"/>
        <v>pics\\Redis_6.jpg</v>
      </c>
      <c r="AR124" t="str">
        <f t="shared" si="43"/>
        <v/>
      </c>
      <c r="AS124" t="str">
        <f t="shared" ca="1" si="38"/>
        <v>pics\\Redis_6.jpg</v>
      </c>
      <c r="AT124">
        <f t="shared" ca="1" si="31"/>
        <v>0.68642358125293013</v>
      </c>
      <c r="AU124" t="s">
        <v>697</v>
      </c>
      <c r="AV124" t="str">
        <f t="shared" ca="1" si="32"/>
        <v>sound\\Noviy_plod.wav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_Пятнистый_ли_</v>
      </c>
      <c r="BB124" t="str">
        <f t="shared" si="33"/>
        <v>_Пятнистый_ли_ПЕМАТ?</v>
      </c>
      <c r="BD124" cm="1">
        <f t="array" aca="1" ref="BD124" ca="1">INDEX($L$122:$L$129,(RANK(AT4,$AT$2:$AT$9)))</f>
        <v>2079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VLOOKUP(B125,audio_list_stym!$A$3:$BP$18,42,FALSE)</f>
        <v>14</v>
      </c>
      <c r="F125" t="str">
        <f>VLOOKUP(E125,metki!$A$2:$B$9,2,FALSE)</f>
        <v>импл_новые_с_названием</v>
      </c>
      <c r="G125" t="str">
        <f t="shared" si="28"/>
        <v>импл_</v>
      </c>
      <c r="H125" t="str">
        <f>VLOOKUP(B125,audio_list_stym!$A$3:$AJ$18,10,FALSE)</f>
        <v>Ake</v>
      </c>
      <c r="I125" t="s">
        <v>691</v>
      </c>
      <c r="J125" t="str">
        <f t="shared" si="29"/>
        <v>Ake_4</v>
      </c>
      <c r="L125">
        <f>VLOOKUP(J125,total_visual_stym!$A$2:$D$129,2,FALSE)</f>
        <v>2076</v>
      </c>
      <c r="M125" t="str">
        <f>VLOOKUP(J125,total_visual_stym!$A$2:$D$129,3,FALSE)</f>
        <v>pics\\Ake_4.jpg</v>
      </c>
      <c r="N125">
        <f>VLOOKUP(J125,total_visual_stym!$A$1:$D$129,4,FALSE)</f>
        <v>209</v>
      </c>
      <c r="P125">
        <f>IF(G125="экспл",0,IF(G125="импл_",VLOOKUP(J125,quest_импл!$A$1:$J$129,7,FALSE),0))</f>
        <v>236</v>
      </c>
      <c r="Q125" t="str">
        <f>IF(G125="экспл",0,IF(G125="импл_",VLOOKUP(J125,quest_импл!$A$1:$J$129,8,FALSE),0))</f>
        <v>sound\\S_kochuroy_li.wav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2035</v>
      </c>
      <c r="AD125" t="str">
        <f t="shared" ca="1" si="39"/>
        <v>pics\\Limon_3.jpg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40"/>
        <v>pics\\Limon_3.jpg</v>
      </c>
      <c r="AI125" t="s">
        <v>127</v>
      </c>
      <c r="AO125">
        <f t="shared" ca="1" si="35"/>
        <v>0.46562659107161242</v>
      </c>
      <c r="AP125" t="str">
        <f t="shared" ca="1" si="36"/>
        <v>pics\\Limon_3.jpg</v>
      </c>
      <c r="AR125" t="str">
        <f t="shared" si="43"/>
        <v/>
      </c>
      <c r="AS125" t="str">
        <f t="shared" ca="1" si="38"/>
        <v>pics\\Limon_3.jpg</v>
      </c>
      <c r="AT125">
        <f t="shared" ca="1" si="31"/>
        <v>0.78789227717001331</v>
      </c>
      <c r="AU125" t="s">
        <v>697</v>
      </c>
      <c r="AV125" t="str">
        <f t="shared" ca="1" si="32"/>
        <v>sound\\Noviy_plod.wav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_С_косточкой_ли_</v>
      </c>
      <c r="BB125" t="str">
        <f t="shared" si="33"/>
        <v>_С_косточкой_ли_ПЕМАТ?</v>
      </c>
      <c r="BD125" cm="1">
        <f t="array" aca="1" ref="BD125" ca="1">INDEX($L$122:$L$129,(RANK(AT5,$AT$2:$AT$9)))</f>
        <v>2076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VLOOKUP(B126,audio_list_stym!$A$3:$BP$18,42,FALSE)</f>
        <v>14</v>
      </c>
      <c r="F126" t="str">
        <f>VLOOKUP(E126,metki!$A$2:$B$9,2,FALSE)</f>
        <v>импл_новые_с_названием</v>
      </c>
      <c r="G126" t="str">
        <f t="shared" si="28"/>
        <v>импл_</v>
      </c>
      <c r="H126" t="str">
        <f>VLOOKUP(B126,audio_list_stym!$A$3:$AJ$18,10,FALSE)</f>
        <v>Ake</v>
      </c>
      <c r="I126" t="s">
        <v>692</v>
      </c>
      <c r="J126" t="str">
        <f t="shared" si="29"/>
        <v>Ake_5</v>
      </c>
      <c r="L126">
        <f>VLOOKUP(J126,total_visual_stym!$A$2:$D$129,2,FALSE)</f>
        <v>2077</v>
      </c>
      <c r="M126" t="str">
        <f>VLOOKUP(J126,total_visual_stym!$A$2:$D$129,3,FALSE)</f>
        <v>pics\\Ake_5.jpg</v>
      </c>
      <c r="N126">
        <f>VLOOKUP(J126,total_visual_stym!$A$1:$D$129,4,FALSE)</f>
        <v>209</v>
      </c>
      <c r="P126">
        <f>IF(G126="экспл",0,IF(G126="импл_",VLOOKUP(J126,quest_импл!$A$1:$J$129,7,FALSE),0))</f>
        <v>237</v>
      </c>
      <c r="Q126" t="str">
        <f>IF(G126="экспл",0,IF(G126="импл_",VLOOKUP(J126,quest_импл!$A$1:$J$129,8,FALSE),0))</f>
        <v>sound\\Fioletoviy_li.wav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2056</v>
      </c>
      <c r="AD126" t="str">
        <f t="shared" ca="1" si="39"/>
        <v>pics\\Redis_8.jpg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40"/>
        <v>pics\\Redis_8.jpg</v>
      </c>
      <c r="AI126" t="s">
        <v>128</v>
      </c>
      <c r="AO126">
        <f t="shared" ca="1" si="35"/>
        <v>0.11265625194430573</v>
      </c>
      <c r="AP126" t="str">
        <f t="shared" ca="1" si="36"/>
        <v>pics\\Redis_8.jpg</v>
      </c>
      <c r="AR126" t="str">
        <f t="shared" si="43"/>
        <v/>
      </c>
      <c r="AS126" t="str">
        <f t="shared" ca="1" si="38"/>
        <v>pics\\Redis_8.jpg</v>
      </c>
      <c r="AT126">
        <f t="shared" ca="1" si="31"/>
        <v>0.41815776590368969</v>
      </c>
      <c r="AU126" t="s">
        <v>697</v>
      </c>
      <c r="AV126" t="str">
        <f t="shared" ca="1" si="32"/>
        <v>sound\\Redkiy_plod.wav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_Синий_ли_</v>
      </c>
      <c r="BB126" t="str">
        <f t="shared" si="33"/>
        <v>_Синий_ли_ПЕМАТ?</v>
      </c>
      <c r="BD126" cm="1">
        <f t="array" aca="1" ref="BD126" ca="1">INDEX($L$122:$L$129,(RANK(AT6,$AT$2:$AT$9)))</f>
        <v>2080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VLOOKUP(B127,audio_list_stym!$A$3:$BP$18,42,FALSE)</f>
        <v>14</v>
      </c>
      <c r="F127" t="str">
        <f>VLOOKUP(E127,metki!$A$2:$B$9,2,FALSE)</f>
        <v>импл_новые_с_названием</v>
      </c>
      <c r="G127" t="str">
        <f t="shared" si="28"/>
        <v>импл_</v>
      </c>
      <c r="H127" t="str">
        <f>VLOOKUP(B127,audio_list_stym!$A$3:$AJ$18,10,FALSE)</f>
        <v>Ake</v>
      </c>
      <c r="I127" t="s">
        <v>693</v>
      </c>
      <c r="J127" t="str">
        <f t="shared" si="29"/>
        <v>Ake_6</v>
      </c>
      <c r="L127">
        <f>VLOOKUP(J127,total_visual_stym!$A$2:$D$129,2,FALSE)</f>
        <v>2078</v>
      </c>
      <c r="M127" t="str">
        <f>VLOOKUP(J127,total_visual_stym!$A$2:$D$129,3,FALSE)</f>
        <v>pics\\Ake_6.jpg</v>
      </c>
      <c r="N127">
        <f>VLOOKUP(J127,total_visual_stym!$A$1:$D$129,4,FALSE)</f>
        <v>209</v>
      </c>
      <c r="P127">
        <f>IF(G127="экспл",0,IF(G127="импл_",VLOOKUP(J127,quest_импл!$A$1:$J$129,7,FALSE),0))</f>
        <v>238</v>
      </c>
      <c r="Q127" t="str">
        <f>IF(G127="экспл",0,IF(G127="импл_",VLOOKUP(J127,quest_импл!$A$1:$J$129,8,FALSE),0))</f>
        <v>sound\\S_dolkami_li.wav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2039</v>
      </c>
      <c r="AD127" t="str">
        <f t="shared" ca="1" si="39"/>
        <v>pics\\Limon_7.jpg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40"/>
        <v>pics\\Limon_7.jpg</v>
      </c>
      <c r="AI127" t="s">
        <v>129</v>
      </c>
      <c r="AO127">
        <f t="shared" ca="1" si="35"/>
        <v>0.39622871791545777</v>
      </c>
      <c r="AP127" t="str">
        <f t="shared" ca="1" si="36"/>
        <v>pics\\Limon_7.jpg</v>
      </c>
      <c r="AR127" t="str">
        <f t="shared" si="43"/>
        <v/>
      </c>
      <c r="AS127" t="str">
        <f t="shared" ca="1" si="38"/>
        <v>pics\\Limon_7.jpg</v>
      </c>
      <c r="AT127">
        <f t="shared" ca="1" si="31"/>
        <v>0.76485909327843316</v>
      </c>
      <c r="AU127" t="s">
        <v>697</v>
      </c>
      <c r="AV127" t="str">
        <f t="shared" ca="1" si="32"/>
        <v>sound\\Noviy_plod.wav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_С_дольками_ли_</v>
      </c>
      <c r="BB127" t="str">
        <f t="shared" si="33"/>
        <v>_С_дольками_ли_ПЕМАТ?</v>
      </c>
      <c r="BD127" cm="1">
        <f t="array" aca="1" ref="BD127" ca="1">INDEX($L$122:$L$129,(RANK(AT7,$AT$2:$AT$9)))</f>
        <v>2074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VLOOKUP(B128,audio_list_stym!$A$3:$BP$18,42,FALSE)</f>
        <v>14</v>
      </c>
      <c r="F128" t="str">
        <f>VLOOKUP(E128,metki!$A$2:$B$9,2,FALSE)</f>
        <v>импл_новые_с_названием</v>
      </c>
      <c r="G128" t="str">
        <f t="shared" si="28"/>
        <v>импл_</v>
      </c>
      <c r="H128" t="str">
        <f>VLOOKUP(B128,audio_list_stym!$A$3:$AJ$18,10,FALSE)</f>
        <v>Ake</v>
      </c>
      <c r="I128" t="s">
        <v>694</v>
      </c>
      <c r="J128" t="str">
        <f t="shared" si="29"/>
        <v>Ake_7</v>
      </c>
      <c r="L128">
        <f>VLOOKUP(J128,total_visual_stym!$A$2:$D$129,2,FALSE)</f>
        <v>2079</v>
      </c>
      <c r="M128" t="str">
        <f>VLOOKUP(J128,total_visual_stym!$A$2:$D$129,3,FALSE)</f>
        <v>pics\\Ake_7.jpg</v>
      </c>
      <c r="N128">
        <f>VLOOKUP(J128,total_visual_stym!$A$1:$D$129,4,FALSE)</f>
        <v>209</v>
      </c>
      <c r="P128">
        <f>IF(G128="экспл",0,IF(G128="импл_",VLOOKUP(J128,quest_импл!$A$1:$J$129,7,FALSE),0))</f>
        <v>239</v>
      </c>
      <c r="Q128" t="str">
        <f>IF(G128="экспл",0,IF(G128="импл_",VLOOKUP(J128,quest_импл!$A$1:$J$129,8,FALSE),0))</f>
        <v>sound\\Visushenniy_li.wav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2038</v>
      </c>
      <c r="AD128" t="str">
        <f t="shared" ca="1" si="39"/>
        <v>pics\\Limon_6.jpg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40"/>
        <v>pics\\Limon_6.jpg</v>
      </c>
      <c r="AI128" t="s">
        <v>130</v>
      </c>
      <c r="AO128">
        <f t="shared" ca="1" si="35"/>
        <v>0.4107334355557607</v>
      </c>
      <c r="AP128" t="str">
        <f t="shared" ca="1" si="36"/>
        <v>pics\\Limon_6.jpg</v>
      </c>
      <c r="AR128" t="str">
        <f t="shared" si="43"/>
        <v/>
      </c>
      <c r="AS128" t="str">
        <f t="shared" ca="1" si="38"/>
        <v>pics\\Limon_6.jpg</v>
      </c>
      <c r="AT128">
        <f t="shared" ca="1" si="31"/>
        <v>0.40548836387226617</v>
      </c>
      <c r="AU128" t="s">
        <v>697</v>
      </c>
      <c r="AV128" t="str">
        <f t="shared" ca="1" si="32"/>
        <v>sound\\Redkiy_plod.wav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_Высушенный_ли_</v>
      </c>
      <c r="BB128" t="str">
        <f t="shared" si="33"/>
        <v>_Высушенный_ли_ПЕМАТ?</v>
      </c>
      <c r="BD128" cm="1">
        <f t="array" aca="1" ref="BD128" ca="1">INDEX($L$122:$L$129,(RANK(AT8,$AT$2:$AT$9)))</f>
        <v>2075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VLOOKUP(B129,audio_list_stym!$A$3:$BP$18,42,FALSE)</f>
        <v>14</v>
      </c>
      <c r="F129" t="str">
        <f>VLOOKUP(E129,metki!$A$2:$B$9,2,FALSE)</f>
        <v>импл_новые_с_названием</v>
      </c>
      <c r="G129" t="str">
        <f t="shared" si="28"/>
        <v>импл_</v>
      </c>
      <c r="H129" t="str">
        <f>VLOOKUP(B129,audio_list_stym!$A$3:$AJ$18,10,FALSE)</f>
        <v>Ake</v>
      </c>
      <c r="I129" t="s">
        <v>695</v>
      </c>
      <c r="J129" t="str">
        <f t="shared" si="29"/>
        <v>Ake_8</v>
      </c>
      <c r="L129">
        <f>VLOOKUP(J129,total_visual_stym!$A$2:$D$129,2,FALSE)</f>
        <v>2080</v>
      </c>
      <c r="M129" t="str">
        <f>VLOOKUP(J129,total_visual_stym!$A$2:$D$129,3,FALSE)</f>
        <v>pics\\Ake_8.jpg</v>
      </c>
      <c r="N129">
        <f>VLOOKUP(J129,total_visual_stym!$A$1:$D$129,4,FALSE)</f>
        <v>209</v>
      </c>
      <c r="P129">
        <f>IF(G129="экспл",0,IF(G129="импл_",VLOOKUP(J129,quest_импл!$A$1:$J$129,7,FALSE),0))</f>
        <v>240</v>
      </c>
      <c r="Q129" t="str">
        <f>IF(G129="экспл",0,IF(G129="импл_",VLOOKUP(J129,quest_импл!$A$1:$J$129,8,FALSE),0))</f>
        <v>sound\\Myatiy_li.wav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2041</v>
      </c>
      <c r="AD129" t="str">
        <f t="shared" ca="1" si="39"/>
        <v>pics\\Peper_1.jpg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40"/>
        <v>pics\\Peper_1.jpg</v>
      </c>
      <c r="AI129" t="s">
        <v>131</v>
      </c>
      <c r="AO129">
        <f t="shared" ca="1" si="35"/>
        <v>0.37729634078855467</v>
      </c>
      <c r="AP129" t="str">
        <f t="shared" ca="1" si="36"/>
        <v>pics\\Peper_1.jpg</v>
      </c>
      <c r="AR129" t="str">
        <f t="shared" si="43"/>
        <v/>
      </c>
      <c r="AS129" t="str">
        <f t="shared" ca="1" si="38"/>
        <v>pics\\Peper_1.jpg</v>
      </c>
      <c r="AT129">
        <f t="shared" ca="1" si="31"/>
        <v>0.93119014545963696</v>
      </c>
      <c r="AU129" t="s">
        <v>697</v>
      </c>
      <c r="AV129" t="str">
        <f t="shared" ca="1" si="32"/>
        <v>sound\\Noviy_plod.wav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_Мятый_ли_</v>
      </c>
      <c r="BB129" t="str">
        <f t="shared" si="33"/>
        <v>_Мятый_ли_ПЕМАТ?</v>
      </c>
      <c r="BD129" cm="1">
        <f t="array" aca="1" ref="BD129" ca="1">INDEX($L$122:$L$129,(RANK(AT9,$AT$2:$AT$9)))</f>
        <v>2077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600-000000000000}"/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H161"/>
  <sheetViews>
    <sheetView topLeftCell="R1" zoomScale="57" zoomScaleNormal="57" zoomScaleSheetLayoutView="40" workbookViewId="0">
      <selection activeCell="BH1" sqref="BH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C1" s="23" t="s">
        <v>0</v>
      </c>
      <c r="BD1" s="23" t="s">
        <v>1175</v>
      </c>
      <c r="BE1" s="23" t="s">
        <v>1170</v>
      </c>
      <c r="BF1" s="23" t="s">
        <v>1171</v>
      </c>
      <c r="BG1" s="23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VLOOKUP(B2,audio_list_stym!$A$3:$BP$18,43,FALSE)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VLOOKUP(B2,audio_list_stym!$A$3:$AJ$18,11,FALSE)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pics\\Limon_1.jpg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0.96679693193730254</v>
      </c>
      <c r="AP2" t="str">
        <f t="shared" ref="AP2:AP25" ca="1" si="6">INDEX($AM$2:$AM$25,(RANK(AO2,$AO$2:$AO$25)))</f>
        <v>pics\\Limon_1.jpg</v>
      </c>
      <c r="AQ2" t="str">
        <f ca="1">INDEX($AN$2:$AN$25,(RANK(AO2,$AO$2:$AO$25)))</f>
        <v>pics\\Redis_1.jpg</v>
      </c>
      <c r="AR2" t="str">
        <f t="shared" ref="AR2:AR9" ca="1" si="7">IF(AH2="sound\\Ogorod",AP2,"")</f>
        <v>pics\\Limon_1.jpg</v>
      </c>
      <c r="AT2">
        <f t="shared" ref="AT2:AT65" ca="1" si="8">RAND()</f>
        <v>0.54332039814410671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2059</v>
      </c>
      <c r="BE2" cm="1">
        <f t="array" aca="1" ref="BE2" ca="1">INDEX(BD10:BD25,(RANK(AT2,$AT$2:$AT$16)))</f>
        <v>2036</v>
      </c>
      <c r="BF2" cm="1">
        <f t="array" aca="1" ref="BF2" ca="1">INDEX(BD26:BD49,(RANK(AT2,$AT$2:$AT$16)))</f>
        <v>2052</v>
      </c>
      <c r="BG2" cm="1">
        <f t="array" aca="1" ref="BG2" ca="1">INDEX(BD50:BD65,(RANK(AT2,$AT$2:$AT$16)))</f>
        <v>2012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VLOOKUP(B3,audio_list_stym!$A$3:$BP$18,43,FALSE)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VLOOKUP(B3,audio_list_stym!$A$3:$AJ$18,11,FALSE)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2002</v>
      </c>
      <c r="AD3" t="str">
        <f t="shared" ref="AD3:AD66" ca="1" si="11">IF(ISTEXT(AE3),AE3,IF(ISTEXT(AF3),AF3,""))</f>
        <v>pics\\Banan_2.jpg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pics\\Banan_2.jpg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0.60493201280005759</v>
      </c>
      <c r="AP3" t="str">
        <f t="shared" ca="1" si="6"/>
        <v>pics\\Banan_2.jpg</v>
      </c>
      <c r="AQ3" t="str">
        <f t="shared" ref="AQ3:AQ25" ca="1" si="13">INDEX($AN$2:$AN$25,(RANK(AO3,$AO$2:$AO$25)))</f>
        <v>pics\\Goroh_2.jpg</v>
      </c>
      <c r="AR3" t="str">
        <f t="shared" ca="1" si="7"/>
        <v>pics\\Banan_2.jpg</v>
      </c>
      <c r="AT3">
        <f t="shared" ca="1" si="8"/>
        <v>3.8767686783052424E-2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_Мясистый_ли_XXXXX?</v>
      </c>
      <c r="BD3" cm="1">
        <f t="array" aca="1" ref="BD3" ca="1">INDEX($L$2:$L$9,(RANK(AT3,$AT$2:$AT$9)))</f>
        <v>2064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VLOOKUP(B4,audio_list_stym!$A$3:$BP$18,43,FALSE)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VLOOKUP(B4,audio_list_stym!$A$3:$AJ$18,11,FALSE)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2157</v>
      </c>
      <c r="AD4" t="str">
        <f t="shared" ca="1" si="11"/>
        <v>pics\\Injir_5.jpg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pics\\Injir_5.jpg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0.12117616142275123</v>
      </c>
      <c r="AP4" t="str">
        <f t="shared" ca="1" si="6"/>
        <v>pics\\Injir_5.jpg</v>
      </c>
      <c r="AQ4" t="str">
        <f t="shared" ca="1" si="13"/>
        <v>pics\\Tikva_5.jpg</v>
      </c>
      <c r="AR4" t="str">
        <f t="shared" ca="1" si="7"/>
        <v>pics\\Injir_5.jpg</v>
      </c>
      <c r="AT4">
        <f t="shared" ca="1" si="8"/>
        <v>0.22410621579041889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_Горький_ли_XXXXX?</v>
      </c>
      <c r="BD4" cm="1">
        <f t="array" aca="1" ref="BD4" ca="1">INDEX($L$2:$L$9,(RANK(AT4,$AT$2:$AT$9)))</f>
        <v>2063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VLOOKUP(B5,audio_list_stym!$A$3:$BP$18,43,FALSE)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VLOOKUP(B5,audio_list_stym!$A$3:$AJ$18,11,FALSE)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2159</v>
      </c>
      <c r="AD5" t="str">
        <f t="shared" ca="1" si="11"/>
        <v>pics\\Injir_7.jpg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pics\\Injir_7.jpg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1.2855000462040467E-2</v>
      </c>
      <c r="AP5" t="str">
        <f t="shared" ca="1" si="6"/>
        <v>pics\\Injir_7.jpg</v>
      </c>
      <c r="AQ5" t="str">
        <f t="shared" ca="1" si="13"/>
        <v>pics\\Tikva_7.jpg</v>
      </c>
      <c r="AR5" t="str">
        <f t="shared" ca="1" si="7"/>
        <v>pics\\Injir_7.jpg</v>
      </c>
      <c r="AT5">
        <f t="shared" ca="1" si="8"/>
        <v>0.98747224509199849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_Яркий_ли_XXXXX?</v>
      </c>
      <c r="BD5" cm="1">
        <f t="array" aca="1" ref="BD5" ca="1">INDEX($L$2:$L$9,(RANK(AT5,$AT$2:$AT$9)))</f>
        <v>2057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VLOOKUP(B6,audio_list_stym!$A$3:$BP$18,43,FALSE)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VLOOKUP(B6,audio_list_stym!$A$3:$AJ$18,11,FALSE)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2153</v>
      </c>
      <c r="AD6" t="str">
        <f t="shared" ca="1" si="11"/>
        <v>pics\\Injir_1.jpg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pics\\Injir_1.jpg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0.32786121805040802</v>
      </c>
      <c r="AP6" t="str">
        <f t="shared" ca="1" si="6"/>
        <v>pics\\Injir_1.jpg</v>
      </c>
      <c r="AQ6" t="str">
        <f t="shared" ca="1" si="13"/>
        <v>pics\\Tikva_1.jpg</v>
      </c>
      <c r="AR6" t="str">
        <f t="shared" ca="1" si="7"/>
        <v>pics\\Injir_1.jpg</v>
      </c>
      <c r="AT6">
        <f t="shared" ca="1" si="8"/>
        <v>0.26946402984752227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_Острый_ли_XXXXX?</v>
      </c>
      <c r="BD6" cm="1">
        <f t="array" aca="1" ref="BD6" ca="1">INDEX($L$2:$L$9,(RANK(AT6,$AT$2:$AT$9)))</f>
        <v>2060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VLOOKUP(B7,audio_list_stym!$A$3:$BP$18,43,FALSE)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VLOOKUP(B7,audio_list_stym!$A$3:$AJ$18,11,FALSE)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2001</v>
      </c>
      <c r="AD7" t="str">
        <f t="shared" ca="1" si="11"/>
        <v>pics\\Banan_1.jpg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pics\\Banan_1.jpg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0.61783749658809795</v>
      </c>
      <c r="AP7" t="str">
        <f t="shared" ca="1" si="6"/>
        <v>pics\\Banan_1.jpg</v>
      </c>
      <c r="AQ7" t="str">
        <f t="shared" ca="1" si="13"/>
        <v>pics\\Goroh_1.jpg</v>
      </c>
      <c r="AR7" t="str">
        <f t="shared" ca="1" si="7"/>
        <v>pics\\Banan_1.jpg</v>
      </c>
      <c r="AT7">
        <f t="shared" ca="1" si="8"/>
        <v>0.69604312406756441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_Спелый_ли_XXXXX?</v>
      </c>
      <c r="BD7" cm="1">
        <f t="array" aca="1" ref="BD7" ca="1">INDEX($L$2:$L$9,(RANK(AT7,$AT$2:$AT$9)))</f>
        <v>2058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VLOOKUP(B8,audio_list_stym!$A$3:$BP$18,43,FALSE)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VLOOKUP(B8,audio_list_stym!$A$3:$AJ$18,11,FALSE)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2008</v>
      </c>
      <c r="AD8" t="str">
        <f t="shared" ca="1" si="11"/>
        <v>pics\\Banan_8.jpg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pics\\Banan_8.jpg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0.33141747798260501</v>
      </c>
      <c r="AP8" t="str">
        <f t="shared" ca="1" si="6"/>
        <v>pics\\Banan_8.jpg</v>
      </c>
      <c r="AQ8" t="str">
        <f t="shared" ca="1" si="13"/>
        <v>pics\\Goroh_8.jpg</v>
      </c>
      <c r="AR8" t="str">
        <f t="shared" ca="1" si="7"/>
        <v>pics\\Banan_8.jpg</v>
      </c>
      <c r="AT8">
        <f t="shared" ca="1" si="8"/>
        <v>0.2549786818319697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_Серый_ли_XXXXX?</v>
      </c>
      <c r="BD8" cm="1">
        <f t="array" aca="1" ref="BD8" ca="1">INDEX($L$2:$L$9,(RANK(AT8,$AT$2:$AT$9)))</f>
        <v>2062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VLOOKUP(B9,audio_list_stym!$A$3:$BP$18,43,FALSE)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VLOOKUP(B9,audio_list_stym!$A$3:$AJ$18,11,FALSE)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2037</v>
      </c>
      <c r="AD9" t="str">
        <f t="shared" ca="1" si="11"/>
        <v>pics\\Limon_5.jpg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pics\\Limon_5.jpg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0.7493368829922098</v>
      </c>
      <c r="AP9" t="str">
        <f t="shared" ca="1" si="6"/>
        <v>pics\\Limon_5.jpg</v>
      </c>
      <c r="AQ9" t="str">
        <f t="shared" ca="1" si="13"/>
        <v>pics\\Redis_5.jpg</v>
      </c>
      <c r="AR9" t="str">
        <f t="shared" ca="1" si="7"/>
        <v>pics\\Limon_5.jpg</v>
      </c>
      <c r="AT9">
        <f t="shared" ca="1" si="8"/>
        <v>0.25843120051667734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_Вязкий_ли_XXXXX?</v>
      </c>
      <c r="BD9" cm="1">
        <f t="array" aca="1" ref="BD9" ca="1">INDEX($L$2:$L$9,(RANK(AT9,$AT$2:$AT$9)))</f>
        <v>2061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VLOOKUP(B10,audio_list_stym!$A$3:$BP$18,43,FALSE)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VLOOKUP(B10,audio_list_stym!$A$3:$AJ$18,11,FALSE)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2178</v>
      </c>
      <c r="AD10" t="str">
        <f t="shared" ca="1" si="11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2"/>
        <v/>
      </c>
      <c r="AG10" t="str">
        <f t="shared" ref="AG10:AG17" si="14">IF(OR(E10=11,E10=13),M10,"")</f>
        <v>pics\\Limon_1.jpg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0.78856829462065603</v>
      </c>
      <c r="AP10" t="str">
        <f t="shared" ca="1" si="6"/>
        <v>pics\\Limon_4.jpg</v>
      </c>
      <c r="AQ10" t="str">
        <f t="shared" ca="1" si="13"/>
        <v>pics\\Redis_4.jpg</v>
      </c>
      <c r="AT10">
        <f t="shared" ca="1" si="8"/>
        <v>0.17870902677460831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На_экране_XXXXX._Он_старый?</v>
      </c>
      <c r="BC10">
        <f>A10</f>
        <v>1202</v>
      </c>
      <c r="BD10" cm="1">
        <f t="array" aca="1" ref="BD10" ca="1">INDEX($L$10:$L$17,(RANK(AT2,$AT$2:$AT$9)))</f>
        <v>2035</v>
      </c>
      <c r="BE10" cm="1">
        <f t="array" aca="1" ref="BE10" ca="1">INDEX(BD2:BD9,(RANK(AT3,$AT$2:$AT$9)))</f>
        <v>2061</v>
      </c>
      <c r="BF10" cm="1">
        <f t="array" aca="1" ref="BF10" ca="1">INDEX(BD18:BD33,(RANK(AT3,$AT$2:$AT$16)))</f>
        <v>2054</v>
      </c>
      <c r="BG10" cm="1">
        <f t="array" aca="1" ref="BG10" ca="1">INDEX(BD34:BD65,(RANK(AT3,$AT$2:$AT$16)))</f>
        <v>2006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VLOOKUP(B11,audio_list_stym!$A$3:$BP$18,43,FALSE)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VLOOKUP(B11,audio_list_stym!$A$3:$AJ$18,11,FALSE)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2210</v>
      </c>
      <c r="AD11" t="str">
        <f t="shared" ca="1" si="11"/>
        <v>pics\\dis48.jpg</v>
      </c>
      <c r="AE11" s="22" t="str">
        <f t="array" aca="1" ref="AE11" ca="1">IF(G11="экспл",INDEX(total_visual_stym!$C$146:$C$209,(RANK(total_visual_stym!E155,total_visual_stym!$E$146:$E$209))),0)</f>
        <v>pics\\dis48.jpg</v>
      </c>
      <c r="AF11" s="22" t="str">
        <f t="shared" si="2"/>
        <v/>
      </c>
      <c r="AG11" t="str">
        <f t="shared" si="14"/>
        <v>pics\\Limon_2.jpg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5.8712070087998836E-2</v>
      </c>
      <c r="AP11" t="str">
        <f t="shared" ca="1" si="6"/>
        <v>pics\\Injir_6.jpg</v>
      </c>
      <c r="AQ11" t="str">
        <f t="shared" ca="1" si="13"/>
        <v>pics\\Tikva_6.jpg</v>
      </c>
      <c r="AT11">
        <f t="shared" ca="1" si="8"/>
        <v>0.85049941487104841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Посмотрите,_вот_XXXXX._Фиолетовый_ли_он?</v>
      </c>
      <c r="BD11" cm="1">
        <f t="array" aca="1" ref="BD11" ca="1">INDEX($L$10:$L$17,(RANK(AT3,$AT$2:$AT$9)))</f>
        <v>2040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VLOOKUP(B12,audio_list_stym!$A$3:$BP$18,43,FALSE)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VLOOKUP(B12,audio_list_stym!$A$3:$AJ$18,11,FALSE)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2201</v>
      </c>
      <c r="AD12" t="str">
        <f t="shared" ca="1" si="11"/>
        <v>pics\\dis43.jpg</v>
      </c>
      <c r="AE12" s="22" t="str">
        <f t="array" aca="1" ref="AE12" ca="1">IF(G12="экспл",INDEX(total_visual_stym!$C$146:$C$209,(RANK(total_visual_stym!E156,total_visual_stym!$E$146:$E$209))),0)</f>
        <v>pics\\dis43.jpg</v>
      </c>
      <c r="AF12" s="22" t="str">
        <f t="shared" si="2"/>
        <v/>
      </c>
      <c r="AG12" t="str">
        <f t="shared" si="14"/>
        <v>pics\\Limon_3.jpg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0.37117687731374471</v>
      </c>
      <c r="AP12" t="str">
        <f t="shared" ca="1" si="6"/>
        <v>pics\\Banan_7.jpg</v>
      </c>
      <c r="AQ12" t="str">
        <f t="shared" ca="1" si="13"/>
        <v>pics\\Goroh_7.jpg</v>
      </c>
      <c r="AT12">
        <f t="shared" ca="1" si="8"/>
        <v>0.36171916226192768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Вот_XXXXX._Он_с_цедрой?</v>
      </c>
      <c r="BD12" cm="1">
        <f t="array" aca="1" ref="BD12" ca="1">INDEX($L$10:$L$17,(RANK(AT4,$AT$2:$AT$9)))</f>
        <v>2039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VLOOKUP(B13,audio_list_stym!$A$3:$BP$18,43,FALSE)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VLOOKUP(B13,audio_list_stym!$A$3:$AJ$18,11,FALSE)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2203</v>
      </c>
      <c r="AD13" t="str">
        <f t="shared" ca="1" si="11"/>
        <v>pics\\dis53.jpg</v>
      </c>
      <c r="AE13" s="22" t="str">
        <f t="array" aca="1" ref="AE13" ca="1">IF(G13="экспл",INDEX(total_visual_stym!$C$146:$C$209,(RANK(total_visual_stym!E157,total_visual_stym!$E$146:$E$209))),0)</f>
        <v>pics\\dis53.jpg</v>
      </c>
      <c r="AF13" s="22" t="str">
        <f t="shared" si="2"/>
        <v/>
      </c>
      <c r="AG13" t="str">
        <f t="shared" si="14"/>
        <v>pics\\Limon_4.jpg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0.71665894003172659</v>
      </c>
      <c r="AP13" t="str">
        <f t="shared" ca="1" si="6"/>
        <v>pics\\Limon_6.jpg</v>
      </c>
      <c r="AQ13" t="str">
        <f t="shared" ca="1" si="13"/>
        <v>pics\\Redis_6.jpg</v>
      </c>
      <c r="AT13">
        <f t="shared" ca="1" si="8"/>
        <v>0.20198129295939227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Это_XXXXX._Кислый_ли_он?</v>
      </c>
      <c r="BD13" cm="1">
        <f t="array" aca="1" ref="BD13" ca="1">INDEX($L$10:$L$17,(RANK(AT5,$AT$2:$AT$9)))</f>
        <v>2033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VLOOKUP(B14,audio_list_stym!$A$3:$BP$18,43,FALSE)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VLOOKUP(B14,audio_list_stym!$A$3:$AJ$18,11,FALSE)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2220</v>
      </c>
      <c r="AD14" t="str">
        <f t="shared" ca="1" si="11"/>
        <v>pics\\dis16.jpg</v>
      </c>
      <c r="AE14" s="22" t="str">
        <f t="array" aca="1" ref="AE14" ca="1">IF(G14="экспл",INDEX(total_visual_stym!$C$146:$C$209,(RANK(total_visual_stym!E158,total_visual_stym!$E$146:$E$209))),0)</f>
        <v>pics\\dis16.jpg</v>
      </c>
      <c r="AF14" s="22" t="str">
        <f t="shared" si="2"/>
        <v/>
      </c>
      <c r="AG14" t="str">
        <f t="shared" si="14"/>
        <v>pics\\Limon_5.jpg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0.89593682913578476</v>
      </c>
      <c r="AP14" t="str">
        <f t="shared" ca="1" si="6"/>
        <v>pics\\Limon_2.jpg</v>
      </c>
      <c r="AQ14" t="str">
        <f t="shared" ca="1" si="13"/>
        <v>pics\\Redis_2.jpg</v>
      </c>
      <c r="AT14">
        <f t="shared" ca="1" si="8"/>
        <v>0.90123061498481094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На_картинке_XXXXX._Сочный_ли_он?</v>
      </c>
      <c r="BD14" cm="1">
        <f t="array" aca="1" ref="BD14" ca="1">INDEX($L$10:$L$17,(RANK(AT6,$AT$2:$AT$9)))</f>
        <v>2036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VLOOKUP(B15,audio_list_stym!$A$3:$BP$18,43,FALSE)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VLOOKUP(B15,audio_list_stym!$A$3:$AJ$18,11,FALSE)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2195</v>
      </c>
      <c r="AD15" t="str">
        <f t="shared" ca="1" si="11"/>
        <v>pics\\dis41.jpg</v>
      </c>
      <c r="AE15" s="22" t="str">
        <f t="array" aca="1" ref="AE15" ca="1">IF(G15="экспл",INDEX(total_visual_stym!$C$146:$C$209,(RANK(total_visual_stym!E159,total_visual_stym!$E$146:$E$209))),0)</f>
        <v>pics\\dis41.jpg</v>
      </c>
      <c r="AF15" s="22" t="str">
        <f t="shared" si="2"/>
        <v/>
      </c>
      <c r="AG15" t="str">
        <f t="shared" si="14"/>
        <v>pics\\Limon_6.jpg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0.15961184156771158</v>
      </c>
      <c r="AP15" t="str">
        <f t="shared" ca="1" si="6"/>
        <v>pics\\Injir_4.jpg</v>
      </c>
      <c r="AQ15" t="str">
        <f t="shared" ca="1" si="13"/>
        <v>pics\\Tikva_4.jpg</v>
      </c>
      <c r="AT15">
        <f t="shared" ca="1" si="8"/>
        <v>0.11086872695488448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На_мониторе_XXXXX._Упругий_ли_он?</v>
      </c>
      <c r="BD15" cm="1">
        <f t="array" aca="1" ref="BD15" ca="1">INDEX($L$10:$L$17,(RANK(AT7,$AT$2:$AT$9)))</f>
        <v>2034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VLOOKUP(B16,audio_list_stym!$A$3:$BP$18,43,FALSE)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VLOOKUP(B16,audio_list_stym!$A$3:$AJ$18,11,FALSE)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2226</v>
      </c>
      <c r="AD16" t="str">
        <f t="shared" ca="1" si="11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2"/>
        <v/>
      </c>
      <c r="AG16" t="str">
        <f t="shared" si="14"/>
        <v>pics\\Limon_7.jpg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0.57417750292136138</v>
      </c>
      <c r="AP16" t="str">
        <f t="shared" ca="1" si="6"/>
        <v>pics\\Banan_3.jpg</v>
      </c>
      <c r="AQ16" t="str">
        <f t="shared" ca="1" si="13"/>
        <v>pics\\Goroh_3.jpg</v>
      </c>
      <c r="AT16">
        <f t="shared" ca="1" si="8"/>
        <v>0.11225492702910578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Перед_Вами_XXXXX._Он_длинный?</v>
      </c>
      <c r="BD16" cm="1">
        <f t="array" aca="1" ref="BD16" ca="1">INDEX($L$10:$L$17,(RANK(AT8,$AT$2:$AT$9)))</f>
        <v>2038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VLOOKUP(B17,audio_list_stym!$A$3:$BP$18,43,FALSE)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VLOOKUP(B17,audio_list_stym!$A$3:$AJ$18,11,FALSE)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2212</v>
      </c>
      <c r="AD17" t="str">
        <f t="shared" ca="1" si="11"/>
        <v>pics\\dis61.jpg</v>
      </c>
      <c r="AE17" s="22" t="str">
        <f t="array" aca="1" ref="AE17" ca="1">IF(G17="экспл",INDEX(total_visual_stym!$C$146:$C$209,(RANK(total_visual_stym!E161,total_visual_stym!$E$146:$E$209))),0)</f>
        <v>pics\\dis61.jpg</v>
      </c>
      <c r="AF17" s="22" t="str">
        <f t="shared" si="2"/>
        <v/>
      </c>
      <c r="AG17" t="str">
        <f t="shared" si="14"/>
        <v>pics\\Limon_8.jpg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1.1250107277404497E-2</v>
      </c>
      <c r="AP17" t="str">
        <f t="shared" ca="1" si="6"/>
        <v>pics\\Injir_8.jpg</v>
      </c>
      <c r="AQ17" t="str">
        <f t="shared" ca="1" si="13"/>
        <v>pics\\Tikva_8.jpg</v>
      </c>
      <c r="AT17">
        <f t="shared" ca="1" si="8"/>
        <v>0.60410996509039883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Вы_видите_XXXXX._Он_без_кожуры?</v>
      </c>
      <c r="BD17" cm="1">
        <f t="array" aca="1" ref="BD17" ca="1">INDEX($L$10:$L$17,(RANK(AT9,$AT$2:$AT$9)))</f>
        <v>2037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VLOOKUP(B18,audio_list_stym!$A$3:$BP$18,43,FALSE)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VLOOKUP(B18,audio_list_stym!$A$3:$AJ$18,11,FALSE)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2051</v>
      </c>
      <c r="AD18" t="str">
        <f t="shared" ca="1" si="11"/>
        <v>pics\\Redis_3.jpg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pics\\Redis_3.jpg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0.85655851178684295</v>
      </c>
      <c r="AP18" t="str">
        <f t="shared" ca="1" si="6"/>
        <v>pics\\Limon_3.jpg</v>
      </c>
      <c r="AQ18" t="str">
        <f t="shared" ca="1" si="13"/>
        <v>pics\\Redis_3.jpg</v>
      </c>
      <c r="AS18" t="str">
        <f t="shared" ref="AS18:AS25" ca="1" si="16">IF(AH18="sound\\Tropic",AQ18,"")</f>
        <v>pics\\Redis_3.jpg</v>
      </c>
      <c r="AT18">
        <f t="shared" ca="1" si="8"/>
        <v>0.11223850248188938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_С_молоком_ли_КОКОС?</v>
      </c>
      <c r="BC18">
        <f>A18</f>
        <v>1203</v>
      </c>
      <c r="BD18" cm="1">
        <f t="array" aca="1" ref="BD18" ca="1">INDEX($L$18:$L$25,(RANK(AT2,$AT$2:$AT$9)))</f>
        <v>2027</v>
      </c>
      <c r="BE18" cm="1">
        <f t="array" aca="1" ref="BE18" ca="1">INDEX(BD2:BD17,(RANK(AT4,$AT$2:$AT$16)))</f>
        <v>2040</v>
      </c>
      <c r="BF18" cm="1">
        <f t="array" aca="1" ref="BF18" ca="1">INDEX(BD26:BD49,(RANK(AT4,$AT$2:$AT$16)))</f>
        <v>2048</v>
      </c>
      <c r="BG18" cm="1">
        <f t="array" aca="1" ref="BG18" ca="1">INDEX(BD50:BD65,(RANK(AT4,$AT$2:$AT$16)))</f>
        <v>2024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VLOOKUP(B19,audio_list_stym!$A$3:$BP$18,43,FALSE)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VLOOKUP(B19,audio_list_stym!$A$3:$AJ$18,11,FALSE)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2021</v>
      </c>
      <c r="AD19" t="str">
        <f t="shared" ca="1" si="11"/>
        <v>pics\\Goroh_5.jpg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7">IF(ISTEXT(AR19),AR19,IF(ISTEXT(AS19),AS19,""))</f>
        <v>pics\\Goroh_5.jpg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0.50027621984000481</v>
      </c>
      <c r="AP19" t="str">
        <f t="shared" ca="1" si="6"/>
        <v>pics\\Banan_5.jpg</v>
      </c>
      <c r="AQ19" t="str">
        <f t="shared" ca="1" si="13"/>
        <v>pics\\Goroh_5.jpg</v>
      </c>
      <c r="AS19" t="str">
        <f t="shared" ca="1" si="16"/>
        <v>pics\\Goroh_5.jpg</v>
      </c>
      <c r="AT19">
        <f t="shared" ca="1" si="8"/>
        <v>0.54195287728656716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_Полый_ли_КОКОС?</v>
      </c>
      <c r="BD19" cm="1">
        <f t="array" aca="1" ref="BD19" ca="1">INDEX($L$18:$L$25,(RANK(AT3,$AT$2:$AT$9)))</f>
        <v>2032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VLOOKUP(B20,audio_list_stym!$A$3:$BP$18,43,FALSE)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VLOOKUP(B20,audio_list_stym!$A$3:$AJ$18,11,FALSE)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2055</v>
      </c>
      <c r="AD20" t="str">
        <f t="shared" ca="1" si="11"/>
        <v>pics\\Redis_7.jpg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7"/>
        <v>pics\\Redis_7.jpg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0.68351907384531208</v>
      </c>
      <c r="AP20" t="str">
        <f t="shared" ca="1" si="6"/>
        <v>pics\\Limon_7.jpg</v>
      </c>
      <c r="AQ20" t="str">
        <f t="shared" ca="1" si="13"/>
        <v>pics\\Redis_7.jpg</v>
      </c>
      <c r="AS20" t="str">
        <f t="shared" ca="1" si="16"/>
        <v>pics\\Redis_7.jpg</v>
      </c>
      <c r="AT20">
        <f t="shared" ca="1" si="8"/>
        <v>0.51534491685965489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_Гладкий_ли_КОКОС?</v>
      </c>
      <c r="BD20" cm="1">
        <f t="array" aca="1" ref="BD20" ca="1">INDEX($L$18:$L$25,(RANK(AT4,$AT$2:$AT$9)))</f>
        <v>2031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VLOOKUP(B21,audio_list_stym!$A$3:$BP$18,43,FALSE)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VLOOKUP(B21,audio_list_stym!$A$3:$AJ$18,11,FALSE)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2163</v>
      </c>
      <c r="AD21" t="str">
        <f t="shared" ca="1" si="11"/>
        <v>pics\\Tikva_3.jpg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7"/>
        <v>pics\\Tikva_3.jpg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0.17790317558902058</v>
      </c>
      <c r="AP21" t="str">
        <f t="shared" ca="1" si="6"/>
        <v>pics\\Injir_3.jpg</v>
      </c>
      <c r="AQ21" t="str">
        <f t="shared" ca="1" si="13"/>
        <v>pics\\Tikva_3.jpg</v>
      </c>
      <c r="AS21" t="str">
        <f t="shared" ca="1" si="16"/>
        <v>pics\\Tikva_3.jpg</v>
      </c>
      <c r="AT21">
        <f t="shared" ca="1" si="8"/>
        <v>0.64064590682017908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_Пористый_ли_КОКОС?</v>
      </c>
      <c r="BD21" cm="1">
        <f t="array" aca="1" ref="BD21" ca="1">INDEX($L$18:$L$25,(RANK(AT5,$AT$2:$AT$9)))</f>
        <v>2025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VLOOKUP(B22,audio_list_stym!$A$3:$BP$18,43,FALSE)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VLOOKUP(B22,audio_list_stym!$A$3:$AJ$18,11,FALSE)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2022</v>
      </c>
      <c r="AD22" t="str">
        <f t="shared" ca="1" si="11"/>
        <v>pics\\Goroh_6.jpg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7"/>
        <v>pics\\Goroh_6.jpg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0.38097536162864321</v>
      </c>
      <c r="AP22" t="str">
        <f t="shared" ca="1" si="6"/>
        <v>pics\\Banan_6.jpg</v>
      </c>
      <c r="AQ22" t="str">
        <f t="shared" ca="1" si="13"/>
        <v>pics\\Goroh_6.jpg</v>
      </c>
      <c r="AS22" t="str">
        <f t="shared" ca="1" si="16"/>
        <v>pics\\Goroh_6.jpg</v>
      </c>
      <c r="AT22">
        <f t="shared" ca="1" si="8"/>
        <v>5.0391307798523188E-2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_Вареный_ли_КОКОС?</v>
      </c>
      <c r="BD22" cm="1">
        <f t="array" aca="1" ref="BD22" ca="1">INDEX($L$18:$L$25,(RANK(AT6,$AT$2:$AT$9)))</f>
        <v>2028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VLOOKUP(B23,audio_list_stym!$A$3:$BP$18,43,FALSE)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VLOOKUP(B23,audio_list_stym!$A$3:$AJ$18,11,FALSE)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2162</v>
      </c>
      <c r="AD23" t="str">
        <f t="shared" ca="1" si="11"/>
        <v>pics\\Tikva_2.jpg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7"/>
        <v>pics\\Tikva_2.jpg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0.31505285521558335</v>
      </c>
      <c r="AP23" t="str">
        <f t="shared" ca="1" si="6"/>
        <v>pics\\Injir_2.jpg</v>
      </c>
      <c r="AQ23" t="str">
        <f t="shared" ca="1" si="13"/>
        <v>pics\\Tikva_2.jpg</v>
      </c>
      <c r="AS23" t="str">
        <f t="shared" ca="1" si="16"/>
        <v>pics\\Tikva_2.jpg</v>
      </c>
      <c r="AT23">
        <f t="shared" ca="1" si="8"/>
        <v>0.53790303193224043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_Плотный_ли_КОКОС?</v>
      </c>
      <c r="BD23" cm="1">
        <f t="array" aca="1" ref="BD23" ca="1">INDEX($L$18:$L$25,(RANK(AT7,$AT$2:$AT$9)))</f>
        <v>2026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VLOOKUP(B24,audio_list_stym!$A$3:$BP$18,43,FALSE)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VLOOKUP(B24,audio_list_stym!$A$3:$AJ$18,11,FALSE)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2056</v>
      </c>
      <c r="AD24" t="str">
        <f t="shared" ca="1" si="11"/>
        <v>pics\\Redis_8.jpg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7"/>
        <v>pics\\Redis_8.jpg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0.65677730845073701</v>
      </c>
      <c r="AP24" t="str">
        <f t="shared" ca="1" si="6"/>
        <v>pics\\Limon_8.jpg</v>
      </c>
      <c r="AQ24" t="str">
        <f t="shared" ca="1" si="13"/>
        <v>pics\\Redis_8.jpg</v>
      </c>
      <c r="AS24" t="str">
        <f t="shared" ca="1" si="16"/>
        <v>pics\\Redis_8.jpg</v>
      </c>
      <c r="AT24">
        <f t="shared" ca="1" si="8"/>
        <v>0.79999939438942669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_Ворсистый_ли_КОКОС?</v>
      </c>
      <c r="BD24" cm="1">
        <f t="array" aca="1" ref="BD24" ca="1">INDEX($L$18:$L$25,(RANK(AT8,$AT$2:$AT$9)))</f>
        <v>2030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VLOOKUP(B25,audio_list_stym!$A$3:$BP$18,43,FALSE)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VLOOKUP(B25,audio_list_stym!$A$3:$AJ$18,11,FALSE)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2020</v>
      </c>
      <c r="AD25" t="str">
        <f t="shared" ca="1" si="11"/>
        <v>pics\\Goroh_4.jpg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7"/>
        <v>pics\\Goroh_4.jpg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0.54925775839381452</v>
      </c>
      <c r="AP25" t="str">
        <f t="shared" ca="1" si="6"/>
        <v>pics\\Banan_4.jpg</v>
      </c>
      <c r="AQ25" t="str">
        <f t="shared" ca="1" si="13"/>
        <v>pics\\Goroh_4.jpg</v>
      </c>
      <c r="AS25" t="str">
        <f t="shared" ca="1" si="16"/>
        <v>pics\\Goroh_4.jpg</v>
      </c>
      <c r="AT25">
        <f t="shared" ca="1" si="8"/>
        <v>0.74445919491337564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_Мягкий_ли_КОКОС?</v>
      </c>
      <c r="BD25" cm="1">
        <f t="array" aca="1" ref="BD25" ca="1">INDEX($L$18:$L$25,(RANK(AT9,$AT$2:$AT$9)))</f>
        <v>2029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VLOOKUP(B26,audio_list_stym!$A$3:$BP$18,43,FALSE)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VLOOKUP(B26,audio_list_stym!$A$3:$AJ$18,11,FALSE)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2225</v>
      </c>
      <c r="AD26" t="str">
        <f t="shared" ca="1" si="11"/>
        <v>pics\\dis9.jpg</v>
      </c>
      <c r="AE26" s="22" t="str">
        <f t="array" aca="1" ref="AE26" ca="1">IF(G26="экспл",INDEX(total_visual_stym!$C$146:$C$209,(RANK(total_visual_stym!E170,total_visual_stym!$E$146:$E$209))),0)</f>
        <v>pics\\dis9.jpg</v>
      </c>
      <c r="AF26" s="22" t="str">
        <f t="shared" si="17"/>
        <v/>
      </c>
      <c r="AG26" t="str">
        <f t="shared" ref="AG26:AG33" si="18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0.26737754439471018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2051</v>
      </c>
      <c r="BE26" cm="1">
        <f t="array" aca="1" ref="BE26" ca="1">INDEX(BD2:BD25,(RANK(AT5,$AT$2:$AT$16)))</f>
        <v>2059</v>
      </c>
      <c r="BF26" cm="1">
        <f t="array" aca="1" ref="BF26" ca="1">INDEX(BD34:BD49,(RANK(AT5,$AT$2:$AT$16)))</f>
        <v>2043</v>
      </c>
      <c r="BG26" cm="1">
        <f t="array" aca="1" ref="BG26" ca="1">INDEX(BD50:BD65,(RANK(AT5,$AT$2:$AT$16)))</f>
        <v>2011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VLOOKUP(B27,audio_list_stym!$A$3:$BP$18,43,FALSE)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VLOOKUP(B27,audio_list_stym!$A$3:$AJ$18,11,FALSE)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2175</v>
      </c>
      <c r="AD27" t="str">
        <f t="shared" ca="1" si="11"/>
        <v>pics\\dis5.jpg</v>
      </c>
      <c r="AE27" s="22" t="str">
        <f t="array" aca="1" ref="AE27" ca="1">IF(G27="экспл",INDEX(total_visual_stym!$C$146:$C$209,(RANK(total_visual_stym!E171,total_visual_stym!$E$146:$E$209))),0)</f>
        <v>pics\\dis5.jpg</v>
      </c>
      <c r="AF27" s="22" t="str">
        <f t="shared" si="17"/>
        <v/>
      </c>
      <c r="AG27" t="str">
        <f t="shared" si="18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0.53834013114958268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Посмотрите,_вот_РЕДИС._Он_алый?</v>
      </c>
      <c r="BD27" cm="1">
        <f t="array" aca="1" ref="BD27" ca="1">INDEX($L$26:$L$33,(RANK(AT3,$AT$2:$AT$9)))</f>
        <v>2056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VLOOKUP(B28,audio_list_stym!$A$3:$BP$18,43,FALSE)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VLOOKUP(B28,audio_list_stym!$A$3:$AJ$18,11,FALSE)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2191</v>
      </c>
      <c r="AD28" t="str">
        <f t="shared" ca="1" si="11"/>
        <v>pics\\dis26.jpg</v>
      </c>
      <c r="AE28" s="22" t="str">
        <f t="array" aca="1" ref="AE28" ca="1">IF(G28="экспл",INDEX(total_visual_stym!$C$146:$C$209,(RANK(total_visual_stym!E172,total_visual_stym!$E$146:$E$209))),0)</f>
        <v>pics\\dis26.jpg</v>
      </c>
      <c r="AF28" s="22" t="str">
        <f t="shared" si="17"/>
        <v/>
      </c>
      <c r="AG28" t="str">
        <f t="shared" si="18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0.718149684283656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Вот_РЕДИС._Пряный_ли_он?</v>
      </c>
      <c r="BD28" cm="1">
        <f t="array" aca="1" ref="BD28" ca="1">INDEX($L$26:$L$33,(RANK(AT4,$AT$2:$AT$9)))</f>
        <v>2055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VLOOKUP(B29,audio_list_stym!$A$3:$BP$18,43,FALSE)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VLOOKUP(B29,audio_list_stym!$A$3:$AJ$18,11,FALSE)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2188</v>
      </c>
      <c r="AD29" t="str">
        <f t="shared" ca="1" si="11"/>
        <v>pics\\dis3.jpg</v>
      </c>
      <c r="AE29" s="22" t="str">
        <f t="array" aca="1" ref="AE29" ca="1">IF(G29="экспл",INDEX(total_visual_stym!$C$146:$C$209,(RANK(total_visual_stym!E173,total_visual_stym!$E$146:$E$209))),0)</f>
        <v>pics\\dis3.jpg</v>
      </c>
      <c r="AF29" s="22" t="str">
        <f t="shared" si="17"/>
        <v/>
      </c>
      <c r="AG29" t="str">
        <f t="shared" si="18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0.91694273691416983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Это_РЕДИС._Жирный_ли_он?</v>
      </c>
      <c r="BD29" cm="1">
        <f t="array" aca="1" ref="BD29" ca="1">INDEX($L$26:$L$33,(RANK(AT5,$AT$2:$AT$9)))</f>
        <v>2049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VLOOKUP(B30,audio_list_stym!$A$3:$BP$18,43,FALSE)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VLOOKUP(B30,audio_list_stym!$A$3:$AJ$18,11,FALSE)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2194</v>
      </c>
      <c r="AD30" t="str">
        <f t="shared" ca="1" si="11"/>
        <v>pics\\dis55.jpg</v>
      </c>
      <c r="AE30" s="22" t="str">
        <f t="array" aca="1" ref="AE30" ca="1">IF(G30="экспл",INDEX(total_visual_stym!$C$146:$C$209,(RANK(total_visual_stym!E174,total_visual_stym!$E$146:$E$209))),0)</f>
        <v>pics\\dis55.jpg</v>
      </c>
      <c r="AF30" s="22" t="str">
        <f t="shared" si="17"/>
        <v/>
      </c>
      <c r="AG30" t="str">
        <f t="shared" si="18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0.42350953879076192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На_картинке_РЕДИС._Он_соленый?</v>
      </c>
      <c r="BD30" cm="1">
        <f t="array" aca="1" ref="BD30" ca="1">INDEX($L$26:$L$33,(RANK(AT6,$AT$2:$AT$9)))</f>
        <v>2052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VLOOKUP(B31,audio_list_stym!$A$3:$BP$18,43,FALSE)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VLOOKUP(B31,audio_list_stym!$A$3:$AJ$18,11,FALSE)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2219</v>
      </c>
      <c r="AD31" t="str">
        <f t="shared" ca="1" si="11"/>
        <v>pics\\dis17.jpg</v>
      </c>
      <c r="AE31" s="22" t="str">
        <f t="array" aca="1" ref="AE31" ca="1">IF(G31="экспл",INDEX(total_visual_stym!$C$146:$C$209,(RANK(total_visual_stym!E175,total_visual_stym!$E$146:$E$209))),0)</f>
        <v>pics\\dis17.jpg</v>
      </c>
      <c r="AF31" s="22" t="str">
        <f t="shared" si="17"/>
        <v/>
      </c>
      <c r="AG31" t="str">
        <f t="shared" si="18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0.46495403670116697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На_мониторе_РЕДИС._Пышный_ли_он?</v>
      </c>
      <c r="BD31" cm="1">
        <f t="array" aca="1" ref="BD31" ca="1">INDEX($L$26:$L$33,(RANK(AT7,$AT$2:$AT$9)))</f>
        <v>2050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VLOOKUP(B32,audio_list_stym!$A$3:$BP$18,43,FALSE)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VLOOKUP(B32,audio_list_stym!$A$3:$AJ$18,11,FALSE)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2222</v>
      </c>
      <c r="AD32" t="str">
        <f t="shared" ca="1" si="11"/>
        <v>pics\\dis14.jpg</v>
      </c>
      <c r="AE32" s="22" t="str">
        <f t="array" aca="1" ref="AE32" ca="1">IF(G32="экспл",INDEX(total_visual_stym!$C$146:$C$209,(RANK(total_visual_stym!E176,total_visual_stym!$E$146:$E$209))),0)</f>
        <v>pics\\dis14.jpg</v>
      </c>
      <c r="AF32" s="22" t="str">
        <f t="shared" si="17"/>
        <v/>
      </c>
      <c r="AG32" t="str">
        <f t="shared" si="18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0.14483887544954399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Перед_Вами_РЕДИС._Крепкий_ли_он?</v>
      </c>
      <c r="BD32" cm="1">
        <f t="array" aca="1" ref="BD32" ca="1">INDEX($L$26:$L$33,(RANK(AT8,$AT$2:$AT$9)))</f>
        <v>2054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VLOOKUP(B33,audio_list_stym!$A$3:$BP$18,43,FALSE)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VLOOKUP(B33,audio_list_stym!$A$3:$AJ$18,11,FALSE)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2231</v>
      </c>
      <c r="AD33" t="str">
        <f t="shared" ca="1" si="11"/>
        <v>pics\\dis12.jpg</v>
      </c>
      <c r="AE33" s="22" t="str">
        <f t="array" aca="1" ref="AE33" ca="1">IF(G33="экспл",INDEX(total_visual_stym!$C$146:$C$209,(RANK(total_visual_stym!E177,total_visual_stym!$E$146:$E$209))),0)</f>
        <v>pics\\dis12.jpg</v>
      </c>
      <c r="AF33" s="22" t="str">
        <f t="shared" si="17"/>
        <v/>
      </c>
      <c r="AG33" t="str">
        <f t="shared" si="18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0.29965776406420341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Вы_видите_РЕДИС._Он_круглый?</v>
      </c>
      <c r="BD33" cm="1">
        <f t="array" aca="1" ref="BD33" ca="1">INDEX($L$26:$L$33,(RANK(AT9,$AT$2:$AT$9)))</f>
        <v>2053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VLOOKUP(B34,audio_list_stym!$A$3:$BP$18,43,FALSE)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VLOOKUP(B34,audio_list_stym!$A$3:$AJ$18,11,FALSE)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2036</v>
      </c>
      <c r="AD34" t="str">
        <f t="shared" ca="1" si="11"/>
        <v>pics\\Limon_4.jpg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7"/>
        <v>pics\\Limon_4.jpg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pics\\Limon_4.jpg</v>
      </c>
      <c r="AT34">
        <f t="shared" ca="1" si="8"/>
        <v>0.89818253367087308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_Сырой_ли_XXXXX?</v>
      </c>
      <c r="BC34">
        <f>A34</f>
        <v>1205</v>
      </c>
      <c r="BD34" cm="1">
        <f t="array" aca="1" ref="BD34" ca="1">INDEX($L$34:$L$41,(RANK(AT2,$AT$2:$AT$9)))</f>
        <v>2043</v>
      </c>
      <c r="BE34" cm="1">
        <f t="array" aca="1" ref="BE34" ca="1">INDEX(BD2:BD17,(RANK(AT5,$AT$2:$AT$17)))</f>
        <v>2059</v>
      </c>
      <c r="BF34" cm="1">
        <f t="array" aca="1" ref="BF34" ca="1">INDEX(BD18:BD33,(RANK(AT5,$AT$2:$AT$7)))</f>
        <v>2027</v>
      </c>
      <c r="BG34" cm="1">
        <f t="array" aca="1" ref="BG34" ca="1">INDEX(BD42:BD65,(RANK(AT5,$AT$2:$AT$17)))</f>
        <v>2003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VLOOKUP(B35,audio_list_stym!$A$3:$BP$18,43,FALSE)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VLOOKUP(B35,audio_list_stym!$A$3:$AJ$18,11,FALSE)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2158</v>
      </c>
      <c r="AD35" t="str">
        <f t="shared" ca="1" si="11"/>
        <v>pics\\Injir_6.jpg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7"/>
        <v>pics\\Injir_6.jpg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pics\\Injir_6.jpg</v>
      </c>
      <c r="AT35">
        <f t="shared" ca="1" si="8"/>
        <v>0.47352412803435584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_Слоеный_ли_XXXXX?</v>
      </c>
      <c r="BD35" cm="1">
        <f t="array" aca="1" ref="BD35" ca="1">INDEX($L$34:$L$41,(RANK(AT3,$AT$2:$AT$9)))</f>
        <v>2048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VLOOKUP(B36,audio_list_stym!$A$3:$BP$18,43,FALSE)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VLOOKUP(B36,audio_list_stym!$A$3:$AJ$18,11,FALSE)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2007</v>
      </c>
      <c r="AD36" t="str">
        <f t="shared" ca="1" si="11"/>
        <v>pics\\Banan_7.jpg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7"/>
        <v>pics\\Banan_7.jpg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pics\\Banan_7.jpg</v>
      </c>
      <c r="AT36">
        <f t="shared" ca="1" si="8"/>
        <v>0.81554982148651212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_Гнилой_ли_XXXXX?</v>
      </c>
      <c r="BD36" cm="1">
        <f t="array" aca="1" ref="BD36" ca="1">INDEX($L$34:$L$41,(RANK(AT4,$AT$2:$AT$9)))</f>
        <v>2047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VLOOKUP(B37,audio_list_stym!$A$3:$BP$18,43,FALSE)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VLOOKUP(B37,audio_list_stym!$A$3:$AJ$18,11,FALSE)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2038</v>
      </c>
      <c r="AD37" t="str">
        <f t="shared" ca="1" si="11"/>
        <v>pics\\Limon_6.jpg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7"/>
        <v>pics\\Limon_6.jpg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pics\\Limon_6.jpg</v>
      </c>
      <c r="AT37">
        <f t="shared" ca="1" si="8"/>
        <v>0.49163497749712515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_Бугристый_ли_XXXXX?</v>
      </c>
      <c r="BD37" cm="1">
        <f t="array" aca="1" ref="BD37" ca="1">INDEX($L$34:$L$41,(RANK(AT5,$AT$2:$AT$9)))</f>
        <v>2041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VLOOKUP(B38,audio_list_stym!$A$3:$BP$18,43,FALSE)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VLOOKUP(B38,audio_list_stym!$A$3:$AJ$18,11,FALSE)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2034</v>
      </c>
      <c r="AD38" t="str">
        <f t="shared" ca="1" si="11"/>
        <v>pics\\Limon_2.jpg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7"/>
        <v>pics\\Limon_2.jpg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pics\\Limon_2.jpg</v>
      </c>
      <c r="AT38">
        <f t="shared" ca="1" si="8"/>
        <v>0.2808449503140219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_Черный_ли_XXXXX?</v>
      </c>
      <c r="BD38" cm="1">
        <f t="array" aca="1" ref="BD38" ca="1">INDEX($L$34:$L$41,(RANK(AT6,$AT$2:$AT$9)))</f>
        <v>2044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VLOOKUP(B39,audio_list_stym!$A$3:$BP$18,43,FALSE)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VLOOKUP(B39,audio_list_stym!$A$3:$AJ$18,11,FALSE)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2156</v>
      </c>
      <c r="AD39" t="str">
        <f t="shared" ca="1" si="11"/>
        <v>pics\\Injir_4.jpg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pics\\Injir_4.jpg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pics\\Injir_4.jpg</v>
      </c>
      <c r="AT39">
        <f t="shared" ca="1" si="8"/>
        <v>0.78757036845966422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_Хрустящий_ли_XXXXX?</v>
      </c>
      <c r="BD39" cm="1">
        <f t="array" aca="1" ref="BD39" ca="1">INDEX($L$34:$L$41,(RANK(AT7,$AT$2:$AT$9)))</f>
        <v>2042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VLOOKUP(B40,audio_list_stym!$A$3:$BP$18,43,FALSE)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VLOOKUP(B40,audio_list_stym!$A$3:$AJ$18,11,FALSE)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2003</v>
      </c>
      <c r="AD40" t="str">
        <f t="shared" ca="1" si="11"/>
        <v>pics\\Banan_3.jpg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pics\\Banan_3.jpg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pics\\Banan_3.jpg</v>
      </c>
      <c r="AT40">
        <f t="shared" ca="1" si="8"/>
        <v>0.7427630168521161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_Блестит_ли_XXXXX?</v>
      </c>
      <c r="BD40" cm="1">
        <f t="array" aca="1" ref="BD40" ca="1">INDEX($L$34:$L$41,(RANK(AT8,$AT$2:$AT$9)))</f>
        <v>2046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VLOOKUP(B41,audio_list_stym!$A$3:$BP$18,43,FALSE)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VLOOKUP(B41,audio_list_stym!$A$3:$AJ$18,11,FALSE)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2160</v>
      </c>
      <c r="AD41" t="str">
        <f t="shared" ca="1" si="11"/>
        <v>pics\\Injir_8.jpg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pics\\Injir_8.jpg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pics\\Injir_8.jpg</v>
      </c>
      <c r="AT41">
        <f t="shared" ca="1" si="8"/>
        <v>0.31205760726115928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_Цитрусовый_ли_XXXXX?</v>
      </c>
      <c r="BD41" cm="1">
        <f t="array" aca="1" ref="BD41" ca="1">INDEX($L$34:$L$41,(RANK(AT9,$AT$2:$AT$9)))</f>
        <v>2045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VLOOKUP(B42,audio_list_stym!$A$3:$BP$18,43,FALSE)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VLOOKUP(B42,audio_list_stym!$A$3:$AJ$18,11,FALSE)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2230</v>
      </c>
      <c r="AD42" t="str">
        <f t="shared" ca="1" si="11"/>
        <v>pics\\dis8.jpg</v>
      </c>
      <c r="AE42" s="22" t="str">
        <f t="array" aca="1" ref="AE42" ca="1">IF(G42="экспл",INDEX(total_visual_stym!$C$146:$C$209,(RANK(total_visual_stym!E186,total_visual_stym!$E$146:$E$209))),0)</f>
        <v>pics\\dis8.jpg</v>
      </c>
      <c r="AF42" s="22" t="str">
        <f t="shared" si="22"/>
        <v/>
      </c>
      <c r="AG42" t="str">
        <f t="shared" ref="AG42:AG49" si="23">IF(OR(E42=11,E42=13),M42,"")</f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4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0.99698129065040597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На_экране_XXXXX._Он_чистый?</v>
      </c>
      <c r="BC42">
        <f>A42</f>
        <v>1206</v>
      </c>
      <c r="BD42" cm="1">
        <f t="array" aca="1" ref="BD42" ca="1">INDEX($L$42:$L$49,(RANK(AT2,$AT$2:$AT$9)))</f>
        <v>2003</v>
      </c>
      <c r="BE42" cm="1">
        <f t="array" aca="1" ref="BE42" ca="1">INDEX(BD2:BD17,(RANK(AT6,$AT$2:$AT17)))</f>
        <v>2061</v>
      </c>
      <c r="BF42" cm="1">
        <f t="array" aca="1" ref="BF42" ca="1">INDEX(BD26:BD41,(RANK(AT6,$AT$2:$AT$17)))</f>
        <v>2053</v>
      </c>
      <c r="BG42" cm="1">
        <f t="array" aca="1" ref="BG42" ca="1">INDEX(BD50:BD65,(RANK(AT6,$AT$2:$AT$17)))</f>
        <v>2013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VLOOKUP(B43,audio_list_stym!$A$3:$BP$18,43,FALSE)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VLOOKUP(B43,audio_list_stym!$A$3:$AJ$18,11,FALSE)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2173</v>
      </c>
      <c r="AD43" t="str">
        <f t="shared" ca="1" si="11"/>
        <v>pics\\dis37.jpg</v>
      </c>
      <c r="AE43" s="22" t="str">
        <f t="array" aca="1" ref="AE43" ca="1">IF(G43="экспл",INDEX(total_visual_stym!$C$146:$C$209,(RANK(total_visual_stym!E187,total_visual_stym!$E$146:$E$209))),0)</f>
        <v>pics\\dis37.jpg</v>
      </c>
      <c r="AF43" s="22" t="str">
        <f t="shared" si="22"/>
        <v/>
      </c>
      <c r="AG43" t="str">
        <f t="shared" si="23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4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0.42137633193913304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Посмотрите,_вот_XXXXX._Свежий_ли_он?</v>
      </c>
      <c r="BD43" cm="1">
        <f t="array" aca="1" ref="BD43" ca="1">INDEX($L$42:$L$49,(RANK(AT3,$AT$2:$AT$9)))</f>
        <v>2008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VLOOKUP(B44,audio_list_stym!$A$3:$BP$18,43,FALSE)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VLOOKUP(B44,audio_list_stym!$A$3:$AJ$18,11,FALSE)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2176</v>
      </c>
      <c r="AD44" t="str">
        <f t="shared" ca="1" si="11"/>
        <v>pics\\dis21.jpg</v>
      </c>
      <c r="AE44" s="22" t="str">
        <f t="array" aca="1" ref="AE44" ca="1">IF(G44="экспл",INDEX(total_visual_stym!$C$146:$C$209,(RANK(total_visual_stym!E188,total_visual_stym!$E$146:$E$209))),0)</f>
        <v>pics\\dis21.jpg</v>
      </c>
      <c r="AF44" s="22" t="str">
        <f t="shared" si="22"/>
        <v/>
      </c>
      <c r="AG44" t="str">
        <f t="shared" si="23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4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0.27579808070655309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Вот_XXXXX._Он_жаренный?</v>
      </c>
      <c r="BD44" cm="1">
        <f t="array" aca="1" ref="BD44" ca="1">INDEX($L$42:$L$49,(RANK(AT4,$AT$2:$AT$9)))</f>
        <v>2007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VLOOKUP(B45,audio_list_stym!$A$3:$BP$18,43,FALSE)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VLOOKUP(B45,audio_list_stym!$A$3:$AJ$18,11,FALSE)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2183</v>
      </c>
      <c r="AD45" t="str">
        <f t="shared" ca="1" si="11"/>
        <v>pics\\dis18.jpg</v>
      </c>
      <c r="AE45" s="22" t="str">
        <f t="array" aca="1" ref="AE45" ca="1">IF(G45="экспл",INDEX(total_visual_stym!$C$146:$C$209,(RANK(total_visual_stym!E189,total_visual_stym!$E$146:$E$209))),0)</f>
        <v>pics\\dis18.jpg</v>
      </c>
      <c r="AF45" s="22" t="str">
        <f t="shared" si="22"/>
        <v/>
      </c>
      <c r="AG45" t="str">
        <f t="shared" si="23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4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6.4809805237229678E-2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Это_XXXXX._Сладкий_ли_он?</v>
      </c>
      <c r="BD45" cm="1">
        <f t="array" aca="1" ref="BD45" ca="1">INDEX($L$42:$L$49,(RANK(AT5,$AT$2:$AT$9)))</f>
        <v>2001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VLOOKUP(B46,audio_list_stym!$A$3:$BP$18,43,FALSE)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VLOOKUP(B46,audio_list_stym!$A$3:$AJ$18,11,FALSE)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2180</v>
      </c>
      <c r="AD46" t="str">
        <f t="shared" ca="1" si="11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2"/>
        <v/>
      </c>
      <c r="AG46" t="str">
        <f t="shared" si="23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4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0.40007894936037192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На_картинке_XXXXX._Влажный_ли_он?</v>
      </c>
      <c r="BD46" cm="1">
        <f t="array" aca="1" ref="BD46" ca="1">INDEX($L$42:$L$49,(RANK(AT6,$AT$2:$AT$9)))</f>
        <v>2004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VLOOKUP(B47,audio_list_stym!$A$3:$BP$18,43,FALSE)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VLOOKUP(B47,audio_list_stym!$A$3:$AJ$18,11,FALSE)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2211</v>
      </c>
      <c r="AD47" t="str">
        <f t="shared" ca="1" si="11"/>
        <v>pics\\dis60.jpg</v>
      </c>
      <c r="AE47" s="22" t="str">
        <f t="array" aca="1" ref="AE47" ca="1">IF(G47="экспл",INDEX(total_visual_stym!$C$146:$C$209,(RANK(total_visual_stym!E191,total_visual_stym!$E$146:$E$209))),0)</f>
        <v>pics\\dis60.jpg</v>
      </c>
      <c r="AF47" s="22" t="str">
        <f t="shared" si="22"/>
        <v/>
      </c>
      <c r="AG47" t="str">
        <f t="shared" si="23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4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0.98596287053876142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На_мониторе_XXXXX._Он_съедобный?</v>
      </c>
      <c r="BD47" cm="1">
        <f t="array" aca="1" ref="BD47" ca="1">INDEX($L$42:$L$49,(RANK(AT7,$AT$2:$AT$9)))</f>
        <v>2002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VLOOKUP(B48,audio_list_stym!$A$3:$BP$18,43,FALSE)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VLOOKUP(B48,audio_list_stym!$A$3:$AJ$18,11,FALSE)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2218</v>
      </c>
      <c r="AD48" t="str">
        <f t="shared" ca="1" si="11"/>
        <v>pics\\dis64.jpg</v>
      </c>
      <c r="AE48" s="22" t="str">
        <f t="array" aca="1" ref="AE48" ca="1">IF(G48="экспл",INDEX(total_visual_stym!$C$146:$C$209,(RANK(total_visual_stym!E192,total_visual_stym!$E$146:$E$209))),0)</f>
        <v>pics\\dis64.jpg</v>
      </c>
      <c r="AF48" s="22" t="str">
        <f t="shared" si="22"/>
        <v/>
      </c>
      <c r="AG48" t="str">
        <f t="shared" si="23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4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0.74227942582088258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Перед_Вами_XXXXX._Сиреневый_ли_он?</v>
      </c>
      <c r="BD48" cm="1">
        <f t="array" aca="1" ref="BD48" ca="1">INDEX($L$42:$L$49,(RANK(AT8,$AT$2:$AT$9)))</f>
        <v>2006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VLOOKUP(B49,audio_list_stym!$A$3:$BP$18,43,FALSE)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VLOOKUP(B49,audio_list_stym!$A$3:$AJ$18,11,FALSE)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2232</v>
      </c>
      <c r="AD49" t="str">
        <f t="shared" ca="1" si="11"/>
        <v>pics\\dis13.jpg</v>
      </c>
      <c r="AE49" s="22" t="str">
        <f t="array" aca="1" ref="AE49" ca="1">IF(G49="экспл",INDEX(total_visual_stym!$C$146:$C$209,(RANK(total_visual_stym!E193,total_visual_stym!$E$146:$E$209))),0)</f>
        <v>pics\\dis13.jpg</v>
      </c>
      <c r="AF49" s="22" t="str">
        <f t="shared" si="22"/>
        <v/>
      </c>
      <c r="AG49" t="str">
        <f t="shared" si="23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4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0.17269546278918024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Вы_видите_XXXXX._Он_репчатый?</v>
      </c>
      <c r="BD49" cm="1">
        <f t="array" aca="1" ref="BD49" ca="1">INDEX($L$42:$L$49,(RANK(AT9,$AT$2:$AT$9)))</f>
        <v>2005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VLOOKUP(B50,audio_list_stym!$A$3:$BP$18,43,FALSE)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VLOOKUP(B50,audio_list_stym!$A$3:$AJ$18,11,FALSE)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2049</v>
      </c>
      <c r="AD50" t="str">
        <f t="shared" ca="1" si="11"/>
        <v>pics\\Redis_1.jpg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pics\\Redis_1.jpg</v>
      </c>
      <c r="AH50" t="str">
        <f t="shared" si="3"/>
        <v>sound\\Tropic</v>
      </c>
      <c r="AS50" t="str">
        <f ca="1">IF(AH50="sound\\Tropic",AQ2,"")</f>
        <v>pics\\Redis_1.jpg</v>
      </c>
      <c r="AT50">
        <f t="shared" ca="1" si="8"/>
        <v>6.6344321055125888E-2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_Коричневый_ли_ФИНИК?</v>
      </c>
      <c r="BC50">
        <f>A50</f>
        <v>1207</v>
      </c>
      <c r="BD50" cm="1">
        <f t="array" aca="1" ref="BD50" ca="1">INDEX($L$50:$L$57,(RANK(AT2,$AT$2:$AT$9)))</f>
        <v>2011</v>
      </c>
      <c r="BE50" cm="1">
        <f t="array" aca="1" ref="BE50" ca="1">INDEX(BD2:BD17,(RANK(AT7,$AT$2:$AT$17)))</f>
        <v>2057</v>
      </c>
      <c r="BF50" cm="1">
        <f t="array" aca="1" ref="BF50" ca="1">INDEX(BD18:BD49,(RANK(AT7,$AT$2:$AT$17)))</f>
        <v>2025</v>
      </c>
      <c r="BG50" cm="1">
        <f t="array" aca="1" ref="BG50" ca="1">INDEX(BD58:BD65,(RANK(AT7,$AT$2:$AT$9)))</f>
        <v>2024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VLOOKUP(B51,audio_list_stym!$A$3:$BP$18,43,FALSE)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VLOOKUP(B51,audio_list_stym!$A$3:$AJ$18,11,FALSE)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2018</v>
      </c>
      <c r="AD51" t="str">
        <f t="shared" ca="1" si="11"/>
        <v>pics\\Goroh_2.jpg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pics\\Goroh_2.jpg</v>
      </c>
      <c r="AH51" t="str">
        <f t="shared" si="3"/>
        <v>sound\\Tropic</v>
      </c>
      <c r="AS51" t="str">
        <f t="shared" ref="AS51:AS57" ca="1" si="25">IF(AH51="sound\\Tropic",AQ3,"")</f>
        <v>pics\\Goroh_2.jpg</v>
      </c>
      <c r="AT51">
        <f t="shared" ca="1" si="8"/>
        <v>0.79462572386380559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_Сахаристый_ли_ФИНИК?</v>
      </c>
      <c r="BD51" cm="1">
        <f t="array" aca="1" ref="BD51" ca="1">INDEX($L$50:$L$57,(RANK(AT3,$AT$2:$AT$9)))</f>
        <v>2016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VLOOKUP(B52,audio_list_stym!$A$3:$BP$18,43,FALSE)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VLOOKUP(B52,audio_list_stym!$A$3:$AJ$18,11,FALSE)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2165</v>
      </c>
      <c r="AD52" t="str">
        <f t="shared" ca="1" si="11"/>
        <v>pics\\Tikva_5.jpg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pics\\Tikva_5.jpg</v>
      </c>
      <c r="AH52" t="str">
        <f t="shared" si="3"/>
        <v>sound\\Tropic</v>
      </c>
      <c r="AS52" t="str">
        <f t="shared" ca="1" si="25"/>
        <v>pics\\Tikva_5.jpg</v>
      </c>
      <c r="AT52">
        <f t="shared" ca="1" si="8"/>
        <v>0.95799974196032267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_Скользкий_ли_ФИНИК?</v>
      </c>
      <c r="BD52" cm="1">
        <f t="array" aca="1" ref="BD52" ca="1">INDEX($L$50:$L$57,(RANK(AT4,$AT$2:$AT$9)))</f>
        <v>2015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VLOOKUP(B53,audio_list_stym!$A$3:$BP$18,43,FALSE)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VLOOKUP(B53,audio_list_stym!$A$3:$AJ$18,11,FALSE)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2167</v>
      </c>
      <c r="AD53" t="str">
        <f t="shared" ca="1" si="11"/>
        <v>pics\\Tikva_7.jpg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pics\\Tikva_7.jpg</v>
      </c>
      <c r="AH53" t="str">
        <f t="shared" si="3"/>
        <v>sound\\Tropic</v>
      </c>
      <c r="AS53" t="str">
        <f t="shared" ca="1" si="25"/>
        <v>pics\\Tikva_7.jpg</v>
      </c>
      <c r="AT53">
        <f t="shared" ca="1" si="8"/>
        <v>0.23131122222916312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_Ломкий_ли_ФИНИК?</v>
      </c>
      <c r="BD53" cm="1">
        <f t="array" aca="1" ref="BD53" ca="1">INDEX($L$50:$L$57,(RANK(AT5,$AT$2:$AT$9)))</f>
        <v>2009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VLOOKUP(B54,audio_list_stym!$A$3:$BP$18,43,FALSE)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VLOOKUP(B54,audio_list_stym!$A$3:$AJ$18,11,FALSE)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2161</v>
      </c>
      <c r="AD54" t="str">
        <f t="shared" ca="1" si="11"/>
        <v>pics\\Tikva_1.jpg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pics\\Tikva_1.jpg</v>
      </c>
      <c r="AH54" t="str">
        <f t="shared" si="3"/>
        <v>sound\\Tropic</v>
      </c>
      <c r="AI54" s="11"/>
      <c r="AS54" t="str">
        <f t="shared" ca="1" si="25"/>
        <v>pics\\Tikva_1.jpg</v>
      </c>
      <c r="AT54">
        <f t="shared" ca="1" si="8"/>
        <v>0.1069172164759784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_Мохнатый_ли_ФИНИК?</v>
      </c>
      <c r="BD54" cm="1">
        <f t="array" aca="1" ref="BD54" ca="1">INDEX($L$50:$L$57,(RANK(AT6,$AT$2:$AT$9)))</f>
        <v>2012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VLOOKUP(B55,audio_list_stym!$A$3:$BP$18,43,FALSE)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VLOOKUP(B55,audio_list_stym!$A$3:$AJ$18,11,FALSE)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2017</v>
      </c>
      <c r="AD55" t="str">
        <f t="shared" ca="1" si="11"/>
        <v>pics\\Goroh_1.jpg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pics\\Goroh_1.jpg</v>
      </c>
      <c r="AH55" t="str">
        <f t="shared" si="3"/>
        <v>sound\\Tropic</v>
      </c>
      <c r="AS55" t="str">
        <f t="shared" ca="1" si="25"/>
        <v>pics\\Goroh_1.jpg</v>
      </c>
      <c r="AT55">
        <f t="shared" ca="1" si="8"/>
        <v>0.84334175424977809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_Сморщенный_ли_ФИНИК?</v>
      </c>
      <c r="BD55" cm="1">
        <f t="array" aca="1" ref="BD55" ca="1">INDEX($L$50:$L$57,(RANK(AT7,$AT$2:$AT$9)))</f>
        <v>2010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VLOOKUP(B56,audio_list_stym!$A$3:$BP$18,43,FALSE)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VLOOKUP(B56,audio_list_stym!$A$3:$AJ$18,11,FALSE)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2024</v>
      </c>
      <c r="AD56" t="str">
        <f t="shared" ca="1" si="11"/>
        <v>pics\\Goroh_8.jpg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pics\\Goroh_8.jpg</v>
      </c>
      <c r="AH56" t="str">
        <f t="shared" si="3"/>
        <v>sound\\Tropic</v>
      </c>
      <c r="AS56" t="str">
        <f t="shared" ca="1" si="25"/>
        <v>pics\\Goroh_8.jpg</v>
      </c>
      <c r="AT56">
        <f t="shared" ca="1" si="8"/>
        <v>0.22456574505193017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_С_косточкой_ли_ФИНИК?</v>
      </c>
      <c r="BD56" cm="1">
        <f t="array" aca="1" ref="BD56" ca="1">INDEX($L$50:$L$57,(RANK(AT8,$AT$2:$AT$9)))</f>
        <v>2014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VLOOKUP(B57,audio_list_stym!$A$3:$BP$18,43,FALSE)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VLOOKUP(B57,audio_list_stym!$A$3:$AJ$18,11,FALSE)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2053</v>
      </c>
      <c r="AD57" t="str">
        <f t="shared" ca="1" si="11"/>
        <v>pics\\Redis_5.jpg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pics\\Redis_5.jpg</v>
      </c>
      <c r="AH57" t="str">
        <f t="shared" si="3"/>
        <v>sound\\Tropic</v>
      </c>
      <c r="AI57" s="11"/>
      <c r="AS57" t="str">
        <f t="shared" ca="1" si="25"/>
        <v>pics\\Redis_5.jpg</v>
      </c>
      <c r="AT57">
        <f t="shared" ca="1" si="8"/>
        <v>0.2484101595278424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_Треугольный_ли_ФИНИК?</v>
      </c>
      <c r="BD57" cm="1">
        <f t="array" aca="1" ref="BD57" ca="1">INDEX($L$50:$L$57,(RANK(AT9,$AT$2:$AT$9)))</f>
        <v>2013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VLOOKUP(B58,audio_list_stym!$A$3:$BP$18,43,FALSE)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VLOOKUP(B58,audio_list_stym!$A$3:$AJ$18,11,FALSE)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2204</v>
      </c>
      <c r="AD58" t="str">
        <f t="shared" ca="1" si="11"/>
        <v>pics\\dis52.jpg</v>
      </c>
      <c r="AE58" s="22" t="str">
        <f t="array" aca="1" ref="AE58" ca="1">IF(G58="экспл",INDEX(total_visual_stym!$C$146:$C$209,(RANK(total_visual_stym!E202,total_visual_stym!$E$146:$E$209))),0)</f>
        <v>pics\\dis52.jpg</v>
      </c>
      <c r="AF58" s="22" t="str">
        <f t="shared" ref="AF58:AF65" si="26">IF(ISTEXT(AR58),AR58,IF(ISTEXT(AS58),AS58,""))</f>
        <v/>
      </c>
      <c r="AG58" t="str">
        <f t="shared" ref="AG58:AG65" si="27">IF(OR(E58=11,E58=13),M58,"")</f>
        <v>pics\\Goroh_1.jpg</v>
      </c>
      <c r="AH58">
        <f t="shared" si="3"/>
        <v>0</v>
      </c>
      <c r="AI58" s="11"/>
      <c r="AT58">
        <f t="shared" ca="1" si="8"/>
        <v>9.9649853177501857E-2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2019</v>
      </c>
      <c r="BE58" cm="1">
        <f t="array" aca="1" ref="BE58" ca="1">INDEX(BD2:BD17,(RANK(AT8,$AT$2:$AT$17)))</f>
        <v>2040</v>
      </c>
      <c r="BF58" cm="1">
        <f t="array" aca="1" ref="BF58" ca="1">INDEX(BD18:BD33,(RANK(AT8,$AT$2:$AT$17)))</f>
        <v>2056</v>
      </c>
      <c r="BG58" cm="1">
        <f t="array" aca="1" ref="BG58" ca="1">INDEX(BD42:BD57,(RANK(AT8,$AT$2:$AT$9)))</f>
        <v>2002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VLOOKUP(B59,audio_list_stym!$A$3:$BP$18,43,FALSE)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VLOOKUP(B59,audio_list_stym!$A$3:$AJ$18,11,FALSE)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2213</v>
      </c>
      <c r="AD59" t="str">
        <f t="shared" ca="1" si="11"/>
        <v>pics\\dis49.jpg</v>
      </c>
      <c r="AE59" s="22" t="str">
        <f t="array" aca="1" ref="AE59" ca="1">IF(G59="экспл",INDEX(total_visual_stym!$C$146:$C$209,(RANK(total_visual_stym!E203,total_visual_stym!$E$146:$E$209))),0)</f>
        <v>pics\\dis49.jpg</v>
      </c>
      <c r="AF59" s="22" t="str">
        <f t="shared" si="26"/>
        <v/>
      </c>
      <c r="AG59" t="str">
        <f t="shared" si="27"/>
        <v>pics\\Goroh_2.jpg</v>
      </c>
      <c r="AH59">
        <f t="shared" si="3"/>
        <v>0</v>
      </c>
      <c r="AT59">
        <f t="shared" ca="1" si="8"/>
        <v>0.39250032739268825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Посмотрите,_вот_ГОРОХ._Он_в_стручке?</v>
      </c>
      <c r="BD59" cm="1">
        <f t="array" aca="1" ref="BD59" ca="1">INDEX($L$58:$L$65,(RANK(AT3,$AT$2:$AT$9)))</f>
        <v>2024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VLOOKUP(B60,audio_list_stym!$A$3:$BP$18,43,FALSE)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VLOOKUP(B60,audio_list_stym!$A$3:$AJ$18,11,FALSE)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2198</v>
      </c>
      <c r="AD60" t="str">
        <f t="shared" ca="1" si="11"/>
        <v>pics\\dis42.jpg</v>
      </c>
      <c r="AE60" s="22" t="str">
        <f t="array" aca="1" ref="AE60" ca="1">IF(G60="экспл",INDEX(total_visual_stym!$C$146:$C$209,(RANK(total_visual_stym!E204,total_visual_stym!$E$146:$E$209))),0)</f>
        <v>pics\\dis42.jpg</v>
      </c>
      <c r="AF60" s="22" t="str">
        <f t="shared" si="26"/>
        <v/>
      </c>
      <c r="AG60" t="str">
        <f t="shared" si="27"/>
        <v>pics\\Goroh_3.jpg</v>
      </c>
      <c r="AH60">
        <f t="shared" si="3"/>
        <v>0</v>
      </c>
      <c r="AT60">
        <f t="shared" ca="1" si="8"/>
        <v>0.3663203395491994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Вот_ГОРОХ._Ядовитый_ли_он?</v>
      </c>
      <c r="BD60" cm="1">
        <f t="array" aca="1" ref="BD60" ca="1">INDEX($L$58:$L$65,(RANK(AT4,$AT$2:$AT$9)))</f>
        <v>2023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VLOOKUP(B61,audio_list_stym!$A$3:$BP$18,43,FALSE)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VLOOKUP(B61,audio_list_stym!$A$3:$AJ$18,11,FALSE)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2174</v>
      </c>
      <c r="AD61" t="str">
        <f t="shared" ca="1" si="11"/>
        <v>pics\\dis7.jpg</v>
      </c>
      <c r="AE61" s="22" t="str">
        <f t="array" aca="1" ref="AE61" ca="1">IF(G61="экспл",INDEX(total_visual_stym!$C$146:$C$209,(RANK(total_visual_stym!E205,total_visual_stym!$E$146:$E$209))),0)</f>
        <v>pics\\dis7.jpg</v>
      </c>
      <c r="AF61" s="22" t="str">
        <f t="shared" si="26"/>
        <v/>
      </c>
      <c r="AG61" t="str">
        <f t="shared" si="27"/>
        <v>pics\\Goroh_4.jpg</v>
      </c>
      <c r="AH61">
        <f t="shared" si="3"/>
        <v>0</v>
      </c>
      <c r="AT61">
        <f t="shared" ca="1" si="8"/>
        <v>0.31026087924154455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Это_ГОРОХ._Он_полосатый?</v>
      </c>
      <c r="BD61" cm="1">
        <f t="array" aca="1" ref="BD61" ca="1">INDEX($L$58:$L$65,(RANK(AT5,$AT$2:$AT$9)))</f>
        <v>2017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VLOOKUP(B62,audio_list_stym!$A$3:$BP$18,43,FALSE)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VLOOKUP(B62,audio_list_stym!$A$3:$AJ$18,11,FALSE)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2179</v>
      </c>
      <c r="AD62" t="str">
        <f t="shared" ca="1" si="11"/>
        <v>pics\\dis20.jpg</v>
      </c>
      <c r="AE62" s="22" t="str">
        <f t="array" aca="1" ref="AE62" ca="1">IF(G62="экспл",INDEX(total_visual_stym!$C$146:$C$209,(RANK(total_visual_stym!E206,total_visual_stym!$E$146:$E$209))),0)</f>
        <v>pics\\dis20.jpg</v>
      </c>
      <c r="AF62" s="22" t="str">
        <f t="shared" si="26"/>
        <v/>
      </c>
      <c r="AG62" t="str">
        <f t="shared" si="27"/>
        <v>pics\\Goroh_5.jpg</v>
      </c>
      <c r="AH62">
        <f t="shared" si="3"/>
        <v>0</v>
      </c>
      <c r="AT62">
        <f t="shared" ca="1" si="8"/>
        <v>5.935854663200002E-2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На_картинке_ГОРОХ._Он_плоский?</v>
      </c>
      <c r="BD62" cm="1">
        <f t="array" aca="1" ref="BD62" ca="1">INDEX($L$58:$L$65,(RANK(AT6,$AT$2:$AT$9)))</f>
        <v>2020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VLOOKUP(B63,audio_list_stym!$A$3:$BP$18,43,FALSE)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VLOOKUP(B63,audio_list_stym!$A$3:$AJ$18,11,FALSE)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2196</v>
      </c>
      <c r="AD63" t="str">
        <f t="shared" ca="1" si="11"/>
        <v>pics\\dis40.jpg</v>
      </c>
      <c r="AE63" s="22" t="str">
        <f t="array" aca="1" ref="AE63" ca="1">IF(G63="экспл",INDEX(total_visual_stym!$C$146:$C$209,(RANK(total_visual_stym!E207,total_visual_stym!$E$146:$E$209))),0)</f>
        <v>pics\\dis40.jpg</v>
      </c>
      <c r="AF63" s="22" t="str">
        <f t="shared" si="26"/>
        <v/>
      </c>
      <c r="AG63" t="str">
        <f t="shared" si="27"/>
        <v>pics\\Goroh_6.jpg</v>
      </c>
      <c r="AH63">
        <f t="shared" si="3"/>
        <v>0</v>
      </c>
      <c r="AT63">
        <f t="shared" ca="1" si="8"/>
        <v>2.5627802045195436E-2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На_мониторе_ГОРОХ._Он_толченый?</v>
      </c>
      <c r="BD63" cm="1">
        <f t="array" aca="1" ref="BD63" ca="1">INDEX($L$58:$L$65,(RANK(AT7,$AT$2:$AT$9)))</f>
        <v>2018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VLOOKUP(B64,audio_list_stym!$A$3:$BP$18,43,FALSE)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VLOOKUP(B64,audio_list_stym!$A$3:$AJ$18,11,FALSE)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2228</v>
      </c>
      <c r="AD64" t="str">
        <f t="shared" ca="1" si="11"/>
        <v>pics\\dis38.jpg</v>
      </c>
      <c r="AE64" s="22" t="str">
        <f t="array" aca="1" ref="AE64" ca="1">IF(G64="экспл",INDEX(total_visual_stym!$C$146:$C$209,(RANK(total_visual_stym!E208,total_visual_stym!$E$146:$E$209))),0)</f>
        <v>pics\\dis38.jpg</v>
      </c>
      <c r="AF64" s="22" t="str">
        <f t="shared" si="26"/>
        <v/>
      </c>
      <c r="AG64" t="str">
        <f t="shared" si="27"/>
        <v>pics\\Goroh_7.jpg</v>
      </c>
      <c r="AH64">
        <f t="shared" si="3"/>
        <v>0</v>
      </c>
      <c r="AI64" s="11"/>
      <c r="AT64">
        <f t="shared" ca="1" si="8"/>
        <v>0.11053403788928051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Перед_Вами_ГОРОХ._Зеленый_ли_он?</v>
      </c>
      <c r="BD64" cm="1">
        <f t="array" aca="1" ref="BD64" ca="1">INDEX($L$58:$L$65,(RANK(AT8,$AT$2:$AT$9)))</f>
        <v>2022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VLOOKUP(B65,audio_list_stym!$A$3:$BP$18,43,FALSE)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VLOOKUP(B65,audio_list_stym!$A$3:$AJ$18,11,FALSE)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2189</v>
      </c>
      <c r="AD65" t="str">
        <f t="shared" ca="1" si="11"/>
        <v>pics\\dis33.jpg</v>
      </c>
      <c r="AE65" s="22" t="str">
        <f t="array" aca="1" ref="AE65" ca="1">IF(G65="экспл",INDEX(total_visual_stym!$C$146:$C$209,(RANK(total_visual_stym!E209,total_visual_stym!$E$146:$E$209))),0)</f>
        <v>pics\\dis33.jpg</v>
      </c>
      <c r="AF65" s="22" t="str">
        <f t="shared" si="26"/>
        <v/>
      </c>
      <c r="AG65" t="str">
        <f t="shared" si="27"/>
        <v>pics\\Goroh_8.jpg</v>
      </c>
      <c r="AH65">
        <f t="shared" si="3"/>
        <v>0</v>
      </c>
      <c r="AT65">
        <f t="shared" ca="1" si="8"/>
        <v>0.55929312363806127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Вы_видите_ГОРОХ._Легкий_ли_он?</v>
      </c>
      <c r="BD65" cm="1">
        <f t="array" aca="1" ref="BD65" ca="1">INDEX($L$58:$L$65,(RANK(AT9,$AT$2:$AT$9)))</f>
        <v>2021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VLOOKUP(B66,audio_list_stym!$A$3:$BP$18,43,FALSE)</f>
        <v>16</v>
      </c>
      <c r="F66" t="str">
        <f>VLOOKUP(E66,metki!$A$2:$B$9,2,FALSE)</f>
        <v>импл_новые_без_названия</v>
      </c>
      <c r="G66" t="str">
        <f t="shared" ref="G66:G129" si="28">LEFT(F66,5)</f>
        <v>импл_</v>
      </c>
      <c r="H66" t="str">
        <f>VLOOKUP(B66,audio_list_stym!$A$3:$AJ$18,11,FALSE)</f>
        <v>Gac</v>
      </c>
      <c r="I66" t="s">
        <v>688</v>
      </c>
      <c r="J66" t="str">
        <f t="shared" ref="J66:J129" si="29">H66&amp;I66</f>
        <v>Gac_1</v>
      </c>
      <c r="L66">
        <f>VLOOKUP(J66,total_visual_stym!$A$2:$D$129,2,FALSE)</f>
        <v>2089</v>
      </c>
      <c r="M66" t="str">
        <f>VLOOKUP(J66,total_visual_stym!$A$2:$D$129,3,FALSE)</f>
        <v>pics\\Gac_1.jpg</v>
      </c>
      <c r="N66">
        <f>VLOOKUP(J66,total_visual_stym!$A$1:$D$129,4,FALSE)</f>
        <v>211</v>
      </c>
      <c r="P66">
        <f>IF(G66="экспл",0,IF(G66="импл_",VLOOKUP(J66,quest_импл!$A$1:$J$129,7,FALSE),0))</f>
        <v>249</v>
      </c>
      <c r="Q66" t="str">
        <f>IF(G66="экспл",0,IF(G66="импл_",VLOOKUP(J66,quest_импл!$A$1:$J$129,8,FALSE),0))</f>
        <v>sound\\Ispachkan_li.wav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нет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2013</v>
      </c>
      <c r="AD66" t="str">
        <f t="shared" ca="1" si="11"/>
        <v>pics\\Finik_5.jpg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30">AS66</f>
        <v>pics\\Finik_5.jpg</v>
      </c>
      <c r="AI66" t="s">
        <v>67</v>
      </c>
      <c r="AO66">
        <f ca="1">RAND()</f>
        <v>0.71258955501858068</v>
      </c>
      <c r="AP66" t="str">
        <f ca="1">INDEX($AI$66:$AI$129,(RANK(AO66,$AO$66:$AO$129)))</f>
        <v>pics\\Finik_5.jpg</v>
      </c>
      <c r="AR66" t="str">
        <f>IF(AH66="sound\\Ogorod",AP18,"")</f>
        <v/>
      </c>
      <c r="AS66" t="str">
        <f ca="1">IF(G66="импл_",AP66,"")</f>
        <v>pics\\Finik_5.jpg</v>
      </c>
      <c r="AT66">
        <f t="shared" ref="AT66:AT129" ca="1" si="31">RAND()</f>
        <v>0.9933834058994494</v>
      </c>
      <c r="AU66" t="s">
        <v>697</v>
      </c>
      <c r="AV66" t="str">
        <f t="shared" ref="AV66:AV129" ca="1" si="32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_Испачкан_ли_</v>
      </c>
      <c r="BB66" t="str">
        <f t="shared" ref="BB66:BB129" si="33">IF(G66="экспл",AY66&amp;AX66&amp;"."&amp;AZ66,IF(G66="импл_",BA66&amp;AX66&amp;"?"))</f>
        <v>_Испачкан_ли_XXXXX?</v>
      </c>
      <c r="BC66">
        <f>A66</f>
        <v>1209</v>
      </c>
      <c r="BD66" cm="1">
        <f t="array" aca="1" ref="BD66" ca="1">INDEX(L66:L73,(RANK(AT2,$AT$2:$AT$9)))</f>
        <v>2091</v>
      </c>
      <c r="BE66" cm="1">
        <f t="array" aca="1" ref="BE66" ca="1">INDEX(BD74:BD89,(RANK(AT2,$AT$2:$AT$7)))</f>
        <v>2119</v>
      </c>
      <c r="BF66" cm="1">
        <f t="array" aca="1" ref="BF66" ca="1">INDEX(BD90:BD113,(RANK(AT2,$AT$2:$AT$17)))</f>
        <v>2138</v>
      </c>
      <c r="BG66" cm="1">
        <f t="array" aca="1" ref="BG66" ca="1">INDEX(BD114:BD129,(RANK(AT2,$AT$2:$AT$17)))</f>
        <v>2074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VLOOKUP(B67,audio_list_stym!$A$3:$BP$18,43,FALSE)</f>
        <v>16</v>
      </c>
      <c r="F67" t="str">
        <f>VLOOKUP(E67,metki!$A$2:$B$9,2,FALSE)</f>
        <v>импл_новые_без_названия</v>
      </c>
      <c r="G67" t="str">
        <f t="shared" si="28"/>
        <v>импл_</v>
      </c>
      <c r="H67" t="str">
        <f>VLOOKUP(B67,audio_list_stym!$A$3:$AJ$18,11,FALSE)</f>
        <v>Gac</v>
      </c>
      <c r="I67" t="s">
        <v>689</v>
      </c>
      <c r="J67" t="str">
        <f t="shared" si="29"/>
        <v>Gac_2</v>
      </c>
      <c r="L67">
        <f>VLOOKUP(J67,total_visual_stym!$A$2:$D$129,2,FALSE)</f>
        <v>2090</v>
      </c>
      <c r="M67" t="str">
        <f>VLOOKUP(J67,total_visual_stym!$A$2:$D$129,3,FALSE)</f>
        <v>pics\\Gac_2.jpg</v>
      </c>
      <c r="N67">
        <f>VLOOKUP(J67,total_visual_stym!$A$1:$D$129,4,FALSE)</f>
        <v>211</v>
      </c>
      <c r="P67">
        <f>IF(G67="экспл",0,IF(G67="импл_",VLOOKUP(J67,quest_импл!$A$1:$J$129,7,FALSE),0))</f>
        <v>250</v>
      </c>
      <c r="Q67" t="str">
        <f>IF(G67="экспл",0,IF(G67="импл_",VLOOKUP(J67,quest_импл!$A$1:$J$129,8,FALSE),0))</f>
        <v>sound\\Farshirovanniy_li.wav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нет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2012</v>
      </c>
      <c r="AD67" t="str">
        <f t="shared" ref="AD67:AD74" ca="1" si="34">IF(ISTEXT(AE67),AE67,IF(ISTEXT(AF67),AF67,""))</f>
        <v>pics\\Finik_4.jpg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0"/>
        <v>pics\\Finik_4.jpg</v>
      </c>
      <c r="AI67" t="s">
        <v>68</v>
      </c>
      <c r="AO67">
        <f t="shared" ref="AO67:AO129" ca="1" si="35">RAND()</f>
        <v>0.74596841009708093</v>
      </c>
      <c r="AP67" t="str">
        <f t="shared" ref="AP67:AP129" ca="1" si="36">INDEX($AI$66:$AI$129,(RANK(AO67,$AO$66:$AO$129)))</f>
        <v>pics\\Finik_4.jpg</v>
      </c>
      <c r="AR67" t="str">
        <f t="shared" ref="AR67:AR73" si="37">IF(AH67="sound\\Ogorod",AP19,"")</f>
        <v/>
      </c>
      <c r="AS67" t="str">
        <f t="shared" ref="AS67:AS129" ca="1" si="38">IF(G67="импл_",AP67,"")</f>
        <v>pics\\Finik_4.jpg</v>
      </c>
      <c r="AT67">
        <f t="shared" ca="1" si="31"/>
        <v>0.75576914562724762</v>
      </c>
      <c r="AU67" t="s">
        <v>697</v>
      </c>
      <c r="AV67" t="str">
        <f t="shared" ca="1" si="32"/>
        <v>sound\\Noviy_plod.wav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_Фаршированный_ли_</v>
      </c>
      <c r="BB67" t="str">
        <f t="shared" si="33"/>
        <v>_Фаршированный_ли_XXXXX?</v>
      </c>
      <c r="BD67" cm="1">
        <f t="array" aca="1" ref="BD67" ca="1">INDEX(L67:L74,(RANK(AT3,$AT$2:$AT$9)))</f>
        <v>2113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VLOOKUP(B68,audio_list_stym!$A$3:$BP$18,43,FALSE)</f>
        <v>16</v>
      </c>
      <c r="F68" t="str">
        <f>VLOOKUP(E68,metki!$A$2:$B$9,2,FALSE)</f>
        <v>импл_новые_без_названия</v>
      </c>
      <c r="G68" t="str">
        <f t="shared" si="28"/>
        <v>импл_</v>
      </c>
      <c r="H68" t="str">
        <f>VLOOKUP(B68,audio_list_stym!$A$3:$AJ$18,11,FALSE)</f>
        <v>Gac</v>
      </c>
      <c r="I68" t="s">
        <v>690</v>
      </c>
      <c r="J68" t="str">
        <f t="shared" si="29"/>
        <v>Gac_3</v>
      </c>
      <c r="L68">
        <f>VLOOKUP(J68,total_visual_stym!$A$2:$D$129,2,FALSE)</f>
        <v>2091</v>
      </c>
      <c r="M68" t="str">
        <f>VLOOKUP(J68,total_visual_stym!$A$2:$D$129,3,FALSE)</f>
        <v>pics\\Gac_3.jpg</v>
      </c>
      <c r="N68">
        <f>VLOOKUP(J68,total_visual_stym!$A$1:$D$129,4,FALSE)</f>
        <v>211</v>
      </c>
      <c r="P68">
        <f>IF(G68="экспл",0,IF(G68="импл_",VLOOKUP(J68,quest_импл!$A$1:$J$129,7,FALSE),0))</f>
        <v>251</v>
      </c>
      <c r="Q68" t="str">
        <f>IF(G68="экспл",0,IF(G68="импл_",VLOOKUP(J68,quest_импл!$A$1:$J$129,8,FALSE),0))</f>
        <v>sound\\Razrezan_li.wav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2032</v>
      </c>
      <c r="AD68" t="str">
        <f t="shared" ca="1" si="34"/>
        <v>pics\\Kokos_8.jpg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0"/>
        <v>pics\\Kokos_8.jpg</v>
      </c>
      <c r="AI68" t="s">
        <v>69</v>
      </c>
      <c r="AO68">
        <f t="shared" ca="1" si="35"/>
        <v>0.47134303278774226</v>
      </c>
      <c r="AP68" t="str">
        <f t="shared" ca="1" si="36"/>
        <v>pics\\Kokos_8.jpg</v>
      </c>
      <c r="AR68" t="str">
        <f t="shared" si="37"/>
        <v/>
      </c>
      <c r="AS68" t="str">
        <f t="shared" ca="1" si="38"/>
        <v>pics\\Kokos_8.jpg</v>
      </c>
      <c r="AT68">
        <f t="shared" ca="1" si="31"/>
        <v>0.64918481260137673</v>
      </c>
      <c r="AU68" t="s">
        <v>697</v>
      </c>
      <c r="AV68" t="str">
        <f t="shared" ca="1" si="32"/>
        <v>sound\\Noviy_plod.wav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_Разрезан_ли_</v>
      </c>
      <c r="BB68" t="str">
        <f t="shared" si="33"/>
        <v>_Разрезан_ли_XXXXX?</v>
      </c>
      <c r="BD68" cm="1">
        <f t="array" aca="1" ref="BD68" ca="1">INDEX(L68:L75,(RANK(AT4,$AT$2:$AT$9)))</f>
        <v>2113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VLOOKUP(B69,audio_list_stym!$A$3:$BP$18,43,FALSE)</f>
        <v>16</v>
      </c>
      <c r="F69" t="str">
        <f>VLOOKUP(E69,metki!$A$2:$B$9,2,FALSE)</f>
        <v>импл_новые_без_названия</v>
      </c>
      <c r="G69" t="str">
        <f t="shared" si="28"/>
        <v>импл_</v>
      </c>
      <c r="H69" t="str">
        <f>VLOOKUP(B69,audio_list_stym!$A$3:$AJ$18,11,FALSE)</f>
        <v>Gac</v>
      </c>
      <c r="I69" t="s">
        <v>691</v>
      </c>
      <c r="J69" t="str">
        <f t="shared" si="29"/>
        <v>Gac_4</v>
      </c>
      <c r="L69">
        <f>VLOOKUP(J69,total_visual_stym!$A$2:$D$129,2,FALSE)</f>
        <v>2092</v>
      </c>
      <c r="M69" t="str">
        <f>VLOOKUP(J69,total_visual_stym!$A$2:$D$129,3,FALSE)</f>
        <v>pics\\Gac_4.jpg</v>
      </c>
      <c r="N69">
        <f>VLOOKUP(J69,total_visual_stym!$A$1:$D$129,4,FALSE)</f>
        <v>211</v>
      </c>
      <c r="P69">
        <f>IF(G69="экспл",0,IF(G69="импл_",VLOOKUP(J69,quest_импл!$A$1:$J$129,7,FALSE),0))</f>
        <v>252</v>
      </c>
      <c r="Q69" t="str">
        <f>IF(G69="экспл",0,IF(G69="импл_",VLOOKUP(J69,quest_импл!$A$1:$J$129,8,FALSE),0))</f>
        <v>sound\\S_lepestkami_li.wav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2020</v>
      </c>
      <c r="AD69" t="str">
        <f t="shared" ca="1" si="34"/>
        <v>pics\\Goroh_4.jpg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0"/>
        <v>pics\\Goroh_4.jpg</v>
      </c>
      <c r="AI69" t="s">
        <v>70</v>
      </c>
      <c r="AO69">
        <f t="shared" ca="1" si="35"/>
        <v>0.59754380786047623</v>
      </c>
      <c r="AP69" t="str">
        <f t="shared" ca="1" si="36"/>
        <v>pics\\Goroh_4.jpg</v>
      </c>
      <c r="AR69" t="str">
        <f t="shared" si="37"/>
        <v/>
      </c>
      <c r="AS69" t="str">
        <f t="shared" ca="1" si="38"/>
        <v>pics\\Goroh_4.jpg</v>
      </c>
      <c r="AT69">
        <f t="shared" ca="1" si="31"/>
        <v>0.59974608166240484</v>
      </c>
      <c r="AU69" t="s">
        <v>697</v>
      </c>
      <c r="AV69" t="str">
        <f t="shared" ca="1" si="32"/>
        <v>sound\\Noviy_plod.wav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_С_лепестками_ли_</v>
      </c>
      <c r="BB69" t="str">
        <f t="shared" si="33"/>
        <v>_С_лепестками_ли_XXXXX?</v>
      </c>
      <c r="BD69" cm="1">
        <f t="array" aca="1" ref="BD69" ca="1">INDEX(L69:L76,(RANK(AT5,$AT$2:$AT$9)))</f>
        <v>2092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VLOOKUP(B70,audio_list_stym!$A$3:$BP$18,43,FALSE)</f>
        <v>16</v>
      </c>
      <c r="F70" t="str">
        <f>VLOOKUP(E70,metki!$A$2:$B$9,2,FALSE)</f>
        <v>импл_новые_без_названия</v>
      </c>
      <c r="G70" t="str">
        <f t="shared" si="28"/>
        <v>импл_</v>
      </c>
      <c r="H70" t="str">
        <f>VLOOKUP(B70,audio_list_stym!$A$3:$AJ$18,11,FALSE)</f>
        <v>Gac</v>
      </c>
      <c r="I70" t="s">
        <v>692</v>
      </c>
      <c r="J70" t="str">
        <f t="shared" si="29"/>
        <v>Gac_5</v>
      </c>
      <c r="L70">
        <f>VLOOKUP(J70,total_visual_stym!$A$2:$D$129,2,FALSE)</f>
        <v>2093</v>
      </c>
      <c r="M70" t="str">
        <f>VLOOKUP(J70,total_visual_stym!$A$2:$D$129,3,FALSE)</f>
        <v>pics\\Gac_5.jpg</v>
      </c>
      <c r="N70">
        <f>VLOOKUP(J70,total_visual_stym!$A$1:$D$129,4,FALSE)</f>
        <v>211</v>
      </c>
      <c r="P70">
        <f>IF(G70="экспл",0,IF(G70="импл_",VLOOKUP(J70,quest_импл!$A$1:$J$129,7,FALSE),0))</f>
        <v>253</v>
      </c>
      <c r="Q70" t="str">
        <f>IF(G70="экспл",0,IF(G70="импл_",VLOOKUP(J70,quest_импл!$A$1:$J$129,8,FALSE),0))</f>
        <v>sound\\Kolyuchiy_li.wav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2025</v>
      </c>
      <c r="AD70" t="str">
        <f t="shared" ca="1" si="34"/>
        <v>pics\\Kokos_1.jpg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0"/>
        <v>pics\\Kokos_1.jpg</v>
      </c>
      <c r="AI70" t="s">
        <v>71</v>
      </c>
      <c r="AO70">
        <f t="shared" ca="1" si="35"/>
        <v>0.58037927509463538</v>
      </c>
      <c r="AP70" t="str">
        <f t="shared" ca="1" si="36"/>
        <v>pics\\Kokos_1.jpg</v>
      </c>
      <c r="AR70" t="str">
        <f t="shared" si="37"/>
        <v/>
      </c>
      <c r="AS70" t="str">
        <f t="shared" ca="1" si="38"/>
        <v>pics\\Kokos_1.jpg</v>
      </c>
      <c r="AT70">
        <f t="shared" ca="1" si="31"/>
        <v>0.24879585967649753</v>
      </c>
      <c r="AU70" t="s">
        <v>697</v>
      </c>
      <c r="AV70" t="str">
        <f t="shared" ca="1" si="32"/>
        <v>sound\\Redkiy_plod.wav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_Колючий_ли_</v>
      </c>
      <c r="BB70" t="str">
        <f t="shared" si="33"/>
        <v>_Колючий_ли_XXXXX?</v>
      </c>
      <c r="BD70" cm="1">
        <f t="array" aca="1" ref="BD70" ca="1">INDEX(L70:L77,(RANK(AT6,$AT$2:$AT$9)))</f>
        <v>2096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VLOOKUP(B71,audio_list_stym!$A$3:$BP$18,43,FALSE)</f>
        <v>16</v>
      </c>
      <c r="F71" t="str">
        <f>VLOOKUP(E71,metki!$A$2:$B$9,2,FALSE)</f>
        <v>импл_новые_без_названия</v>
      </c>
      <c r="G71" t="str">
        <f t="shared" si="28"/>
        <v>импл_</v>
      </c>
      <c r="H71" t="str">
        <f>VLOOKUP(B71,audio_list_stym!$A$3:$AJ$18,11,FALSE)</f>
        <v>Gac</v>
      </c>
      <c r="I71" t="s">
        <v>693</v>
      </c>
      <c r="J71" t="str">
        <f t="shared" si="29"/>
        <v>Gac_6</v>
      </c>
      <c r="L71">
        <f>VLOOKUP(J71,total_visual_stym!$A$2:$D$129,2,FALSE)</f>
        <v>2094</v>
      </c>
      <c r="M71" t="str">
        <f>VLOOKUP(J71,total_visual_stym!$A$2:$D$129,3,FALSE)</f>
        <v>pics\\Gac_6.jpg</v>
      </c>
      <c r="N71">
        <f>VLOOKUP(J71,total_visual_stym!$A$1:$D$129,4,FALSE)</f>
        <v>211</v>
      </c>
      <c r="P71">
        <f>IF(G71="экспл",0,IF(G71="импл_",VLOOKUP(J71,quest_импл!$A$1:$J$129,7,FALSE),0))</f>
        <v>254</v>
      </c>
      <c r="Q71" t="str">
        <f>IF(G71="экспл",0,IF(G71="импл_",VLOOKUP(J71,quest_импл!$A$1:$J$129,8,FALSE),0))</f>
        <v>sound\\Oranzhrviy_li.wav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2045</v>
      </c>
      <c r="AD71" t="str">
        <f t="shared" ca="1" si="34"/>
        <v>pics\\Peper_5.jpg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0"/>
        <v>pics\\Peper_5.jpg</v>
      </c>
      <c r="AI71" t="s">
        <v>72</v>
      </c>
      <c r="AO71">
        <f t="shared" ca="1" si="35"/>
        <v>0.25469719655251222</v>
      </c>
      <c r="AP71" t="str">
        <f t="shared" ca="1" si="36"/>
        <v>pics\\Peper_5.jpg</v>
      </c>
      <c r="AR71" t="str">
        <f t="shared" si="37"/>
        <v/>
      </c>
      <c r="AS71" t="str">
        <f t="shared" ca="1" si="38"/>
        <v>pics\\Peper_5.jpg</v>
      </c>
      <c r="AT71">
        <f t="shared" ca="1" si="31"/>
        <v>0.83851278933438456</v>
      </c>
      <c r="AU71" t="s">
        <v>697</v>
      </c>
      <c r="AV71" t="str">
        <f t="shared" ca="1" si="32"/>
        <v>sound\\Noviy_plod.wav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_Оранжевый_ли_</v>
      </c>
      <c r="BB71" t="str">
        <f t="shared" si="33"/>
        <v>_Оранжевый_ли_XXXXX?</v>
      </c>
      <c r="BD71" cm="1">
        <f t="array" aca="1" ref="BD71" ca="1">INDEX(L71:L78,(RANK(AT7,$AT$2:$AT$9)))</f>
        <v>2095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VLOOKUP(B72,audio_list_stym!$A$3:$BP$18,43,FALSE)</f>
        <v>16</v>
      </c>
      <c r="F72" t="str">
        <f>VLOOKUP(E72,metki!$A$2:$B$9,2,FALSE)</f>
        <v>импл_новые_без_названия</v>
      </c>
      <c r="G72" t="str">
        <f t="shared" si="28"/>
        <v>импл_</v>
      </c>
      <c r="H72" t="str">
        <f>VLOOKUP(B72,audio_list_stym!$A$3:$AJ$18,11,FALSE)</f>
        <v>Gac</v>
      </c>
      <c r="I72" t="s">
        <v>694</v>
      </c>
      <c r="J72" t="str">
        <f t="shared" si="29"/>
        <v>Gac_7</v>
      </c>
      <c r="L72">
        <f>VLOOKUP(J72,total_visual_stym!$A$2:$D$129,2,FALSE)</f>
        <v>2095</v>
      </c>
      <c r="M72" t="str">
        <f>VLOOKUP(J72,total_visual_stym!$A$2:$D$129,3,FALSE)</f>
        <v>pics\\Gac_7.jpg</v>
      </c>
      <c r="N72">
        <f>VLOOKUP(J72,total_visual_stym!$A$1:$D$129,4,FALSE)</f>
        <v>211</v>
      </c>
      <c r="P72">
        <f>IF(G72="экспл",0,IF(G72="импл_",VLOOKUP(J72,quest_импл!$A$1:$J$129,7,FALSE),0))</f>
        <v>255</v>
      </c>
      <c r="Q72" t="str">
        <f>IF(G72="экспл",0,IF(G72="импл_",VLOOKUP(J72,quest_импл!$A$1:$J$129,8,FALSE),0))</f>
        <v>sound\\Zernistiy_li.wav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2063</v>
      </c>
      <c r="AD72" t="str">
        <f t="shared" ca="1" si="34"/>
        <v>pics\\Tomat_7.jpg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0"/>
        <v>pics\\Tomat_7.jpg</v>
      </c>
      <c r="AI72" t="s">
        <v>73</v>
      </c>
      <c r="AO72">
        <f t="shared" ca="1" si="35"/>
        <v>4.6129103690886297E-2</v>
      </c>
      <c r="AP72" t="str">
        <f t="shared" ca="1" si="36"/>
        <v>pics\\Tomat_7.jpg</v>
      </c>
      <c r="AR72" t="str">
        <f t="shared" si="37"/>
        <v/>
      </c>
      <c r="AS72" t="str">
        <f t="shared" ca="1" si="38"/>
        <v>pics\\Tomat_7.jpg</v>
      </c>
      <c r="AT72">
        <f t="shared" ca="1" si="31"/>
        <v>7.4537236187688261E-2</v>
      </c>
      <c r="AU72" t="s">
        <v>697</v>
      </c>
      <c r="AV72" t="str">
        <f t="shared" ca="1" si="32"/>
        <v>sound\\Redkiy_plod.wav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_Зернистый_ли_</v>
      </c>
      <c r="BB72" t="str">
        <f t="shared" si="33"/>
        <v>_Зернистый_ли_XXXXX?</v>
      </c>
      <c r="BD72" cm="1">
        <f t="array" aca="1" ref="BD72" ca="1">INDEX(L72:L79,(RANK(AT8,$AT$2:$AT$9)))</f>
        <v>2116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VLOOKUP(B73,audio_list_stym!$A$3:$BP$18,43,FALSE)</f>
        <v>16</v>
      </c>
      <c r="F73" t="str">
        <f>VLOOKUP(E73,metki!$A$2:$B$9,2,FALSE)</f>
        <v>импл_новые_без_названия</v>
      </c>
      <c r="G73" t="str">
        <f t="shared" si="28"/>
        <v>импл_</v>
      </c>
      <c r="H73" t="str">
        <f>VLOOKUP(B73,audio_list_stym!$A$3:$AJ$18,11,FALSE)</f>
        <v>Gac</v>
      </c>
      <c r="I73" t="s">
        <v>695</v>
      </c>
      <c r="J73" t="str">
        <f t="shared" si="29"/>
        <v>Gac_8</v>
      </c>
      <c r="L73">
        <f>VLOOKUP(J73,total_visual_stym!$A$2:$D$129,2,FALSE)</f>
        <v>2096</v>
      </c>
      <c r="M73" t="str">
        <f>VLOOKUP(J73,total_visual_stym!$A$2:$D$129,3,FALSE)</f>
        <v>pics\\Gac_8.jpg</v>
      </c>
      <c r="N73">
        <f>VLOOKUP(J73,total_visual_stym!$A$1:$D$129,4,FALSE)</f>
        <v>211</v>
      </c>
      <c r="P73">
        <f>IF(G73="экспл",0,IF(G73="импл_",VLOOKUP(J73,quest_импл!$A$1:$J$129,7,FALSE),0))</f>
        <v>256</v>
      </c>
      <c r="Q73" t="str">
        <f>IF(G73="экспл",0,IF(G73="импл_",VLOOKUP(J73,quest_импл!$A$1:$J$129,8,FALSE),0))</f>
        <v>sound\\Okrugliy_li.wav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2002</v>
      </c>
      <c r="AD73" t="str">
        <f t="shared" ca="1" si="34"/>
        <v>pics\\Banan_2.jpg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0"/>
        <v>pics\\Banan_2.jpg</v>
      </c>
      <c r="AI73" t="s">
        <v>74</v>
      </c>
      <c r="AO73">
        <f t="shared" ca="1" si="35"/>
        <v>0.92362099780844642</v>
      </c>
      <c r="AP73" t="str">
        <f t="shared" ca="1" si="36"/>
        <v>pics\\Banan_2.jpg</v>
      </c>
      <c r="AR73" t="str">
        <f t="shared" si="37"/>
        <v/>
      </c>
      <c r="AS73" t="str">
        <f t="shared" ca="1" si="38"/>
        <v>pics\\Banan_2.jpg</v>
      </c>
      <c r="AT73">
        <f t="shared" ca="1" si="31"/>
        <v>0.39045641062170477</v>
      </c>
      <c r="AU73" t="s">
        <v>697</v>
      </c>
      <c r="AV73" t="str">
        <f t="shared" ca="1" si="32"/>
        <v>sound\\Redkiy_plod.wav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_Округлый_ли_</v>
      </c>
      <c r="BB73" t="str">
        <f t="shared" si="33"/>
        <v>_Округлый_ли_XXXXX?</v>
      </c>
      <c r="BD73" cm="1">
        <f t="array" aca="1" ref="BD73" ca="1">INDEX(L73:L80,(RANK(AT9,$AT$2:$AT$9)))</f>
        <v>2116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VLOOKUP(B74,audio_list_stym!$A$3:$BP$18,43,FALSE)</f>
        <v>17</v>
      </c>
      <c r="F74" t="str">
        <f>VLOOKUP(E74,metki!$A$2:$B$9,2,FALSE)</f>
        <v>экспл_новые_без_названия</v>
      </c>
      <c r="G74" t="str">
        <f t="shared" si="28"/>
        <v>экспл</v>
      </c>
      <c r="H74" t="str">
        <f>VLOOKUP(B74,audio_list_stym!$A$3:$AJ$18,11,FALSE)</f>
        <v>Noni</v>
      </c>
      <c r="I74" t="s">
        <v>688</v>
      </c>
      <c r="J74" t="str">
        <f t="shared" si="29"/>
        <v>Noni_1</v>
      </c>
      <c r="L74">
        <f>VLOOKUP(J74,total_visual_stym!$A$2:$D$129,2,FALSE)</f>
        <v>2113</v>
      </c>
      <c r="M74" t="str">
        <f>VLOOKUP(J74,total_visual_stym!$A$2:$D$129,3,FALSE)</f>
        <v>pics\\Noni_1.jpg</v>
      </c>
      <c r="N74">
        <f>VLOOKUP(J74,total_visual_stym!$A$1:$D$129,4,FALSE)</f>
        <v>212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129</v>
      </c>
      <c r="Z74" t="str">
        <f>IF(G74="экспл",VLOOKUP(J74,quest_экспл!$A$1:$N$129,12,FALSE),IF(G74="импл_",0,0))</f>
        <v>sound\\On_beliy_vnutri.wav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2178</v>
      </c>
      <c r="AD74" t="str">
        <f t="shared" ca="1" si="34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30"/>
        <v/>
      </c>
      <c r="AI74" t="s">
        <v>76</v>
      </c>
      <c r="AO74">
        <f t="shared" ca="1" si="35"/>
        <v>0.36968865444033761</v>
      </c>
      <c r="AP74" t="str">
        <f t="shared" ca="1" si="36"/>
        <v>pics\\Limon_7.jpg</v>
      </c>
      <c r="AR74" t="str">
        <f>IF(AH74="sound\\Ogorod",AP2,"")</f>
        <v/>
      </c>
      <c r="AS74" t="str">
        <f t="shared" si="38"/>
        <v/>
      </c>
      <c r="AT74">
        <f t="shared" ca="1" si="31"/>
        <v>0.90532400720293338</v>
      </c>
      <c r="AU74" t="s">
        <v>697</v>
      </c>
      <c r="AV74" t="str">
        <f t="shared" ca="1" si="32"/>
        <v>sound\\Noviy_plod.wav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_Он_белый_внутри?</v>
      </c>
      <c r="BA74" t="e">
        <f>VLOOKUP(Q74,audio_list_stym!$B$2:$BQ$299,68,FALSE)</f>
        <v>#N/A</v>
      </c>
      <c r="BB74" t="str">
        <f t="shared" si="33"/>
        <v>На_экране_XXXXX._Он_белый_внутри?</v>
      </c>
      <c r="BC74">
        <f>A74</f>
        <v>1210</v>
      </c>
      <c r="BD74" cm="1">
        <f t="array" aca="1" ref="BD74" ca="1">INDEX($L$74:$L$81,(RANK(AT2,$AT$2:$AT$9)))</f>
        <v>2115</v>
      </c>
      <c r="BE74" cm="1">
        <f t="array" aca="1" ref="BE74" ca="1">INDEX(BD66:BD73,(RANK(AT3,$AT$2:$AT$9)))</f>
        <v>2116</v>
      </c>
      <c r="BF74" cm="1">
        <f t="array" aca="1" ref="BF74" ca="1">INDEX(BD82:BD105,(RANK(AT3,$AT$2:$AT$17)))</f>
        <v>2141</v>
      </c>
      <c r="BG74" cm="1">
        <f t="array" aca="1" ref="BG74" ca="1">INDEX(BD106:BD129,(RANK(AT3,$AT$2:$AT$9)))</f>
        <v>2069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VLOOKUP(B75,audio_list_stym!$A$3:$BP$18,43,FALSE)</f>
        <v>17</v>
      </c>
      <c r="F75" t="str">
        <f>VLOOKUP(E75,metki!$A$2:$B$9,2,FALSE)</f>
        <v>экспл_новые_без_названия</v>
      </c>
      <c r="G75" t="str">
        <f t="shared" si="28"/>
        <v>экспл</v>
      </c>
      <c r="H75" t="str">
        <f>VLOOKUP(B75,audio_list_stym!$A$3:$AJ$18,11,FALSE)</f>
        <v>Noni</v>
      </c>
      <c r="I75" t="s">
        <v>689</v>
      </c>
      <c r="J75" t="str">
        <f t="shared" si="29"/>
        <v>Noni_2</v>
      </c>
      <c r="L75">
        <f>VLOOKUP(J75,total_visual_stym!$A$2:$D$129,2,FALSE)</f>
        <v>2114</v>
      </c>
      <c r="M75" t="str">
        <f>VLOOKUP(J75,total_visual_stym!$A$2:$D$129,3,FALSE)</f>
        <v>pics\\Noni_2.jpg</v>
      </c>
      <c r="N75">
        <f>VLOOKUP(J75,total_visual_stym!$A$1:$D$129,4,FALSE)</f>
        <v>212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130</v>
      </c>
      <c r="Z75" t="str">
        <f>IF(G75="экспл",VLOOKUP(J75,quest_экспл!$A$1:$N$129,12,FALSE),IF(G75="импл_",0,0))</f>
        <v>sound\\Rebristiy_li_on.wav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2210</v>
      </c>
      <c r="AD75" t="str">
        <f t="shared" ref="AD75:AD129" ca="1" si="39">IF(ISTEXT(AE75),AE75,IF(ISTEXT(AF75),AF75,""))</f>
        <v>pics\\dis48.jpg</v>
      </c>
      <c r="AE75" s="22" t="str">
        <f t="array" aca="1" ref="AE75" ca="1">IF(G75="экспл",INDEX(total_visual_stym!$C$146:$C$209,(RANK(total_visual_stym!E155,total_visual_stym!$E$146:$E$209))),0)</f>
        <v>pics\\dis48.jpg</v>
      </c>
      <c r="AF75" s="22" t="str">
        <f t="shared" ref="AF75:AF129" si="40">AS75</f>
        <v/>
      </c>
      <c r="AI75" t="s">
        <v>77</v>
      </c>
      <c r="AO75">
        <f t="shared" ca="1" si="35"/>
        <v>0.2746332175586601</v>
      </c>
      <c r="AP75" t="str">
        <f t="shared" ca="1" si="36"/>
        <v>pics\\Peper_3.jpg</v>
      </c>
      <c r="AR75" t="str">
        <f t="shared" ref="AR75:AR97" si="41">IF(AH75="sound\\Ogorod",AP3,"")</f>
        <v/>
      </c>
      <c r="AS75" t="str">
        <f t="shared" si="38"/>
        <v/>
      </c>
      <c r="AT75">
        <f t="shared" ca="1" si="31"/>
        <v>0.39407888700446814</v>
      </c>
      <c r="AU75" t="s">
        <v>697</v>
      </c>
      <c r="AV75" t="str">
        <f t="shared" ca="1" si="32"/>
        <v>sound\\Redkiy_plod.wav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_Ребристый_ли_он?</v>
      </c>
      <c r="BA75" t="e">
        <f>VLOOKUP(Q75,audio_list_stym!$B$2:$BQ$299,68,FALSE)</f>
        <v>#N/A</v>
      </c>
      <c r="BB75" t="str">
        <f t="shared" si="33"/>
        <v>Посмотрите,_вот_XXXXX._Ребристый_ли_он?</v>
      </c>
      <c r="BD75" cm="1">
        <f t="array" aca="1" ref="BD75" ca="1">INDEX($L$74:$L$81,(RANK(AT3,$AT$2:$AT$9)))</f>
        <v>2120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VLOOKUP(B76,audio_list_stym!$A$3:$BP$18,43,FALSE)</f>
        <v>17</v>
      </c>
      <c r="F76" t="str">
        <f>VLOOKUP(E76,metki!$A$2:$B$9,2,FALSE)</f>
        <v>экспл_новые_без_названия</v>
      </c>
      <c r="G76" t="str">
        <f t="shared" si="28"/>
        <v>экспл</v>
      </c>
      <c r="H76" t="str">
        <f>VLOOKUP(B76,audio_list_stym!$A$3:$AJ$18,11,FALSE)</f>
        <v>Noni</v>
      </c>
      <c r="I76" t="s">
        <v>690</v>
      </c>
      <c r="J76" t="str">
        <f t="shared" si="29"/>
        <v>Noni_3</v>
      </c>
      <c r="L76">
        <f>VLOOKUP(J76,total_visual_stym!$A$2:$D$129,2,FALSE)</f>
        <v>2115</v>
      </c>
      <c r="M76" t="str">
        <f>VLOOKUP(J76,total_visual_stym!$A$2:$D$129,3,FALSE)</f>
        <v>pics\\Noni_3.jpg</v>
      </c>
      <c r="N76">
        <f>VLOOKUP(J76,total_visual_stym!$A$1:$D$129,4,FALSE)</f>
        <v>212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131</v>
      </c>
      <c r="Z76" t="str">
        <f>IF(G76="экспл",VLOOKUP(J76,quest_экспл!$A$1:$N$129,12,FALSE),IF(G76="импл_",0,0))</f>
        <v>sound\\Goluboy_li_on.wav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2201</v>
      </c>
      <c r="AD76" t="str">
        <f t="shared" ca="1" si="39"/>
        <v>pics\\dis43.jpg</v>
      </c>
      <c r="AE76" s="22" t="str">
        <f t="array" aca="1" ref="AE76" ca="1">IF(G76="экспл",INDEX(total_visual_stym!$C$146:$C$209,(RANK(total_visual_stym!E156,total_visual_stym!$E$146:$E$209))),0)</f>
        <v>pics\\dis43.jpg</v>
      </c>
      <c r="AF76" s="22" t="str">
        <f t="shared" si="40"/>
        <v/>
      </c>
      <c r="AI76" t="s">
        <v>78</v>
      </c>
      <c r="AO76">
        <f t="shared" ca="1" si="35"/>
        <v>0.58206315111494167</v>
      </c>
      <c r="AP76" t="str">
        <f t="shared" ca="1" si="36"/>
        <v>pics\\Goroh_7.jpg</v>
      </c>
      <c r="AR76" t="str">
        <f t="shared" si="41"/>
        <v/>
      </c>
      <c r="AS76" t="str">
        <f t="shared" si="38"/>
        <v/>
      </c>
      <c r="AT76">
        <f t="shared" ca="1" si="31"/>
        <v>0.23795767729009687</v>
      </c>
      <c r="AU76" t="s">
        <v>697</v>
      </c>
      <c r="AV76" t="str">
        <f t="shared" ca="1" si="32"/>
        <v>sound\\Redkiy_plod.wav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_Голубой_ли_он?</v>
      </c>
      <c r="BA76" t="e">
        <f>VLOOKUP(Q76,audio_list_stym!$B$2:$BQ$299,68,FALSE)</f>
        <v>#N/A</v>
      </c>
      <c r="BB76" t="str">
        <f t="shared" si="33"/>
        <v>Вот_XXXXX._Голубой_ли_он?</v>
      </c>
      <c r="BD76" cm="1">
        <f t="array" aca="1" ref="BD76" ca="1">INDEX($L$74:$L$81,(RANK(AT4,$AT$2:$AT$9)))</f>
        <v>2119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VLOOKUP(B77,audio_list_stym!$A$3:$BP$18,43,FALSE)</f>
        <v>17</v>
      </c>
      <c r="F77" t="str">
        <f>VLOOKUP(E77,metki!$A$2:$B$9,2,FALSE)</f>
        <v>экспл_новые_без_названия</v>
      </c>
      <c r="G77" t="str">
        <f t="shared" si="28"/>
        <v>экспл</v>
      </c>
      <c r="H77" t="str">
        <f>VLOOKUP(B77,audio_list_stym!$A$3:$AJ$18,11,FALSE)</f>
        <v>Noni</v>
      </c>
      <c r="I77" t="s">
        <v>691</v>
      </c>
      <c r="J77" t="str">
        <f t="shared" si="29"/>
        <v>Noni_4</v>
      </c>
      <c r="L77">
        <f>VLOOKUP(J77,total_visual_stym!$A$2:$D$129,2,FALSE)</f>
        <v>2116</v>
      </c>
      <c r="M77" t="str">
        <f>VLOOKUP(J77,total_visual_stym!$A$2:$D$129,3,FALSE)</f>
        <v>pics\\Noni_4.jpg</v>
      </c>
      <c r="N77">
        <f>VLOOKUP(J77,total_visual_stym!$A$1:$D$129,4,FALSE)</f>
        <v>212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132</v>
      </c>
      <c r="Z77" t="str">
        <f>IF(G77="экспл",VLOOKUP(J77,quest_экспл!$A$1:$N$129,12,FALSE),IF(G77="импл_",0,0))</f>
        <v>sound\\On_s_bugorkami.wav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2203</v>
      </c>
      <c r="AD77" t="str">
        <f t="shared" ca="1" si="39"/>
        <v>pics\\dis53.jpg</v>
      </c>
      <c r="AE77" s="22" t="str">
        <f t="array" aca="1" ref="AE77" ca="1">IF(G77="экспл",INDEX(total_visual_stym!$C$146:$C$209,(RANK(total_visual_stym!E157,total_visual_stym!$E$146:$E$209))),0)</f>
        <v>pics\\dis53.jpg</v>
      </c>
      <c r="AF77" s="22" t="str">
        <f t="shared" si="40"/>
        <v/>
      </c>
      <c r="AI77" t="s">
        <v>79</v>
      </c>
      <c r="AO77">
        <f t="shared" ca="1" si="35"/>
        <v>0.91676695617990822</v>
      </c>
      <c r="AP77" t="str">
        <f t="shared" ca="1" si="36"/>
        <v>pics\\Banan_4.jpg</v>
      </c>
      <c r="AR77" t="str">
        <f t="shared" si="41"/>
        <v/>
      </c>
      <c r="AS77" t="str">
        <f t="shared" si="38"/>
        <v/>
      </c>
      <c r="AT77">
        <f t="shared" ca="1" si="31"/>
        <v>3.3456373084977953E-2</v>
      </c>
      <c r="AU77" t="s">
        <v>697</v>
      </c>
      <c r="AV77" t="str">
        <f t="shared" ca="1" si="32"/>
        <v>sound\\Redkiy_plod.wav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_Он_с_бугорками?</v>
      </c>
      <c r="BA77" t="e">
        <f>VLOOKUP(Q77,audio_list_stym!$B$2:$BQ$299,68,FALSE)</f>
        <v>#N/A</v>
      </c>
      <c r="BB77" t="str">
        <f t="shared" si="33"/>
        <v>Это_XXXXX._Он_с_бугорками?</v>
      </c>
      <c r="BD77" cm="1">
        <f t="array" aca="1" ref="BD77" ca="1">INDEX($L$74:$L$81,(RANK(AT5,$AT$2:$AT$9)))</f>
        <v>2113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VLOOKUP(B78,audio_list_stym!$A$3:$BP$18,43,FALSE)</f>
        <v>17</v>
      </c>
      <c r="F78" t="str">
        <f>VLOOKUP(E78,metki!$A$2:$B$9,2,FALSE)</f>
        <v>экспл_новые_без_названия</v>
      </c>
      <c r="G78" t="str">
        <f t="shared" si="28"/>
        <v>экспл</v>
      </c>
      <c r="H78" t="str">
        <f>VLOOKUP(B78,audio_list_stym!$A$3:$AJ$18,11,FALSE)</f>
        <v>Noni</v>
      </c>
      <c r="I78" t="s">
        <v>692</v>
      </c>
      <c r="J78" t="str">
        <f t="shared" si="29"/>
        <v>Noni_5</v>
      </c>
      <c r="L78">
        <f>VLOOKUP(J78,total_visual_stym!$A$2:$D$129,2,FALSE)</f>
        <v>2117</v>
      </c>
      <c r="M78" t="str">
        <f>VLOOKUP(J78,total_visual_stym!$A$2:$D$129,3,FALSE)</f>
        <v>pics\\Noni_5.jpg</v>
      </c>
      <c r="N78">
        <f>VLOOKUP(J78,total_visual_stym!$A$1:$D$129,4,FALSE)</f>
        <v>212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133</v>
      </c>
      <c r="Z78" t="str">
        <f>IF(G78="экспл",VLOOKUP(J78,quest_экспл!$A$1:$N$129,12,FALSE),IF(G78="импл_",0,0))</f>
        <v>sound\\Ovalniy_li_on.wav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2220</v>
      </c>
      <c r="AD78" t="str">
        <f t="shared" ca="1" si="39"/>
        <v>pics\\dis16.jpg</v>
      </c>
      <c r="AE78" s="22" t="str">
        <f t="array" aca="1" ref="AE78" ca="1">IF(G78="экспл",INDEX(total_visual_stym!$C$146:$C$209,(RANK(total_visual_stym!E158,total_visual_stym!$E$146:$E$209))),0)</f>
        <v>pics\\dis16.jpg</v>
      </c>
      <c r="AF78" s="22" t="str">
        <f t="shared" si="40"/>
        <v/>
      </c>
      <c r="AI78" t="s">
        <v>80</v>
      </c>
      <c r="AO78">
        <f t="shared" ca="1" si="35"/>
        <v>0.89814504916868521</v>
      </c>
      <c r="AP78" t="str">
        <f t="shared" ca="1" si="36"/>
        <v>pics\\Banan_7.jpg</v>
      </c>
      <c r="AR78" t="str">
        <f t="shared" si="41"/>
        <v/>
      </c>
      <c r="AS78" t="str">
        <f t="shared" si="38"/>
        <v/>
      </c>
      <c r="AT78">
        <f t="shared" ca="1" si="31"/>
        <v>0.74623234675942784</v>
      </c>
      <c r="AU78" t="s">
        <v>697</v>
      </c>
      <c r="AV78" t="str">
        <f t="shared" ca="1" si="32"/>
        <v>sound\\Noviy_plod.wav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_Овальный_ли_он?</v>
      </c>
      <c r="BA78" t="e">
        <f>VLOOKUP(Q78,audio_list_stym!$B$2:$BQ$299,68,FALSE)</f>
        <v>#N/A</v>
      </c>
      <c r="BB78" t="str">
        <f t="shared" si="33"/>
        <v>На_картинке_XXXXX._Овальный_ли_он?</v>
      </c>
      <c r="BD78" cm="1">
        <f t="array" aca="1" ref="BD78" ca="1">INDEX($L$74:$L$81,(RANK(AT6,$AT$2:$AT$9)))</f>
        <v>2116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VLOOKUP(B79,audio_list_stym!$A$3:$BP$18,43,FALSE)</f>
        <v>17</v>
      </c>
      <c r="F79" t="str">
        <f>VLOOKUP(E79,metki!$A$2:$B$9,2,FALSE)</f>
        <v>экспл_новые_без_названия</v>
      </c>
      <c r="G79" t="str">
        <f t="shared" si="28"/>
        <v>экспл</v>
      </c>
      <c r="H79" t="str">
        <f>VLOOKUP(B79,audio_list_stym!$A$3:$AJ$18,11,FALSE)</f>
        <v>Noni</v>
      </c>
      <c r="I79" t="s">
        <v>693</v>
      </c>
      <c r="J79" t="str">
        <f t="shared" si="29"/>
        <v>Noni_6</v>
      </c>
      <c r="L79">
        <f>VLOOKUP(J79,total_visual_stym!$A$2:$D$129,2,FALSE)</f>
        <v>2118</v>
      </c>
      <c r="M79" t="str">
        <f>VLOOKUP(J79,total_visual_stym!$A$2:$D$129,3,FALSE)</f>
        <v>pics\\Noni_6.jpg</v>
      </c>
      <c r="N79">
        <f>VLOOKUP(J79,total_visual_stym!$A$1:$D$129,4,FALSE)</f>
        <v>212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134</v>
      </c>
      <c r="Z79" t="str">
        <f>IF(G79="экспл",VLOOKUP(J79,quest_экспл!$A$1:$N$129,12,FALSE),IF(G79="импл_",0,0))</f>
        <v>sound\\Zhidkiy_li_on.wav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2195</v>
      </c>
      <c r="AD79" t="str">
        <f t="shared" ca="1" si="39"/>
        <v>pics\\dis41.jpg</v>
      </c>
      <c r="AE79" s="22" t="str">
        <f t="array" aca="1" ref="AE79" ca="1">IF(G79="экспл",INDEX(total_visual_stym!$C$146:$C$209,(RANK(total_visual_stym!E159,total_visual_stym!$E$146:$E$209))),0)</f>
        <v>pics\\dis41.jpg</v>
      </c>
      <c r="AF79" s="22" t="str">
        <f t="shared" si="40"/>
        <v/>
      </c>
      <c r="AI79" t="s">
        <v>81</v>
      </c>
      <c r="AO79">
        <f t="shared" ca="1" si="35"/>
        <v>0.57910505320433825</v>
      </c>
      <c r="AP79" t="str">
        <f t="shared" ca="1" si="36"/>
        <v>pics\\Kokos_2.jpg</v>
      </c>
      <c r="AR79" t="str">
        <f t="shared" si="41"/>
        <v/>
      </c>
      <c r="AS79" t="str">
        <f t="shared" si="38"/>
        <v/>
      </c>
      <c r="AT79">
        <f t="shared" ca="1" si="31"/>
        <v>0.77150518506179522</v>
      </c>
      <c r="AU79" t="s">
        <v>697</v>
      </c>
      <c r="AV79" t="str">
        <f t="shared" ca="1" si="32"/>
        <v>sound\\Noviy_plod.wav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_Жидкий_ли_он?</v>
      </c>
      <c r="BA79" t="e">
        <f>VLOOKUP(Q79,audio_list_stym!$B$2:$BQ$299,68,FALSE)</f>
        <v>#N/A</v>
      </c>
      <c r="BB79" t="str">
        <f t="shared" si="33"/>
        <v>На_мониторе_XXXXX._Жидкий_ли_он?</v>
      </c>
      <c r="BD79" cm="1">
        <f t="array" aca="1" ref="BD79" ca="1">INDEX($L$74:$L$81,(RANK(AT7,$AT$2:$AT$9)))</f>
        <v>2114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VLOOKUP(B80,audio_list_stym!$A$3:$BP$18,43,FALSE)</f>
        <v>17</v>
      </c>
      <c r="F80" t="str">
        <f>VLOOKUP(E80,metki!$A$2:$B$9,2,FALSE)</f>
        <v>экспл_новые_без_названия</v>
      </c>
      <c r="G80" t="str">
        <f t="shared" si="28"/>
        <v>экспл</v>
      </c>
      <c r="H80" t="str">
        <f>VLOOKUP(B80,audio_list_stym!$A$3:$AJ$18,11,FALSE)</f>
        <v>Noni</v>
      </c>
      <c r="I80" t="s">
        <v>694</v>
      </c>
      <c r="J80" t="str">
        <f t="shared" si="29"/>
        <v>Noni_7</v>
      </c>
      <c r="L80">
        <f>VLOOKUP(J80,total_visual_stym!$A$2:$D$129,2,FALSE)</f>
        <v>2119</v>
      </c>
      <c r="M80" t="str">
        <f>VLOOKUP(J80,total_visual_stym!$A$2:$D$129,3,FALSE)</f>
        <v>pics\\Noni_7.jpg</v>
      </c>
      <c r="N80">
        <f>VLOOKUP(J80,total_visual_stym!$A$1:$D$129,4,FALSE)</f>
        <v>212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135</v>
      </c>
      <c r="Z80" t="str">
        <f>IF(G80="экспл",VLOOKUP(J80,quest_экспл!$A$1:$N$129,12,FALSE),IF(G80="импл_",0,0))</f>
        <v>sound\\On_lohmatiy.wav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2226</v>
      </c>
      <c r="AD80" t="str">
        <f t="shared" ca="1" si="39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40"/>
        <v/>
      </c>
      <c r="AI80" t="s">
        <v>82</v>
      </c>
      <c r="AO80">
        <f t="shared" ca="1" si="35"/>
        <v>0.54166799978478031</v>
      </c>
      <c r="AP80" t="str">
        <f t="shared" ca="1" si="36"/>
        <v>pics\\Kokos_6.jpg</v>
      </c>
      <c r="AR80" t="str">
        <f t="shared" si="41"/>
        <v/>
      </c>
      <c r="AS80" t="str">
        <f t="shared" si="38"/>
        <v/>
      </c>
      <c r="AT80">
        <f t="shared" ca="1" si="31"/>
        <v>0.83924299325460905</v>
      </c>
      <c r="AU80" t="s">
        <v>697</v>
      </c>
      <c r="AV80" t="str">
        <f t="shared" ca="1" si="32"/>
        <v>sound\\Noviy_plod.wav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_Он_лохматый?</v>
      </c>
      <c r="BA80" t="e">
        <f>VLOOKUP(Q80,audio_list_stym!$B$2:$BQ$299,68,FALSE)</f>
        <v>#N/A</v>
      </c>
      <c r="BB80" t="str">
        <f t="shared" si="33"/>
        <v>Перед_Вами_XXXXX._Он_лохматый?</v>
      </c>
      <c r="BD80" cm="1">
        <f t="array" aca="1" ref="BD80" ca="1">INDEX($L$74:$L$81,(RANK(AT8,$AT$2:$AT$9)))</f>
        <v>2118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VLOOKUP(B81,audio_list_stym!$A$3:$BP$18,43,FALSE)</f>
        <v>17</v>
      </c>
      <c r="F81" t="str">
        <f>VLOOKUP(E81,metki!$A$2:$B$9,2,FALSE)</f>
        <v>экспл_новые_без_названия</v>
      </c>
      <c r="G81" t="str">
        <f t="shared" si="28"/>
        <v>экспл</v>
      </c>
      <c r="H81" t="str">
        <f>VLOOKUP(B81,audio_list_stym!$A$3:$AJ$18,11,FALSE)</f>
        <v>Noni</v>
      </c>
      <c r="I81" t="s">
        <v>695</v>
      </c>
      <c r="J81" t="str">
        <f t="shared" si="29"/>
        <v>Noni_8</v>
      </c>
      <c r="L81">
        <f>VLOOKUP(J81,total_visual_stym!$A$2:$D$129,2,FALSE)</f>
        <v>2120</v>
      </c>
      <c r="M81" t="str">
        <f>VLOOKUP(J81,total_visual_stym!$A$2:$D$129,3,FALSE)</f>
        <v>pics\\Noni_8.jpg</v>
      </c>
      <c r="N81">
        <f>VLOOKUP(J81,total_visual_stym!$A$1:$D$129,4,FALSE)</f>
        <v>212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136</v>
      </c>
      <c r="Z81" t="str">
        <f>IF(G81="экспл",VLOOKUP(J81,quest_экспл!$A$1:$N$129,12,FALSE),IF(G81="импл_",0,0))</f>
        <v>sound\\On_zolotistiy.wav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2212</v>
      </c>
      <c r="AD81" t="str">
        <f t="shared" ca="1" si="39"/>
        <v>pics\\dis61.jpg</v>
      </c>
      <c r="AE81" s="22" t="str">
        <f t="array" aca="1" ref="AE81" ca="1">IF(G81="экспл",INDEX(total_visual_stym!$C$146:$C$209,(RANK(total_visual_stym!E161,total_visual_stym!$E$146:$E$209))),0)</f>
        <v>pics\\dis61.jpg</v>
      </c>
      <c r="AF81" s="22" t="str">
        <f t="shared" si="40"/>
        <v/>
      </c>
      <c r="AI81" t="s">
        <v>83</v>
      </c>
      <c r="AO81">
        <f t="shared" ca="1" si="35"/>
        <v>0.48695543222253102</v>
      </c>
      <c r="AP81" t="str">
        <f t="shared" ca="1" si="36"/>
        <v>pics\\Kokos_7.jpg</v>
      </c>
      <c r="AR81" t="str">
        <f t="shared" si="41"/>
        <v/>
      </c>
      <c r="AS81" t="str">
        <f t="shared" si="38"/>
        <v/>
      </c>
      <c r="AT81">
        <f t="shared" ca="1" si="31"/>
        <v>0.31892268240848221</v>
      </c>
      <c r="AU81" t="s">
        <v>697</v>
      </c>
      <c r="AV81" t="str">
        <f t="shared" ca="1" si="32"/>
        <v>sound\\Redkiy_plod.wav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_Он_золотистый?</v>
      </c>
      <c r="BA81" t="e">
        <f>VLOOKUP(Q81,audio_list_stym!$B$2:$BQ$299,68,FALSE)</f>
        <v>#N/A</v>
      </c>
      <c r="BB81" t="str">
        <f t="shared" si="33"/>
        <v>Вы_видите_XXXXX._Он_золотистый?</v>
      </c>
      <c r="BD81" cm="1">
        <f t="array" aca="1" ref="BD81" ca="1">INDEX($L$74:$L$81,(RANK(AT9,$AT$2:$AT$9)))</f>
        <v>2117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VLOOKUP(B82,audio_list_stym!$A$3:$BP$18,43,FALSE)</f>
        <v>14</v>
      </c>
      <c r="F82" t="str">
        <f>VLOOKUP(E82,metki!$A$2:$B$9,2,FALSE)</f>
        <v>импл_новые_с_названием</v>
      </c>
      <c r="G82" t="str">
        <f t="shared" si="28"/>
        <v>импл_</v>
      </c>
      <c r="H82" t="str">
        <f>VLOOKUP(B82,audio_list_stym!$A$3:$AJ$18,11,FALSE)</f>
        <v>Sapota</v>
      </c>
      <c r="I82" t="s">
        <v>688</v>
      </c>
      <c r="J82" t="str">
        <f t="shared" si="29"/>
        <v>Sapota_1</v>
      </c>
      <c r="L82">
        <f>VLOOKUP(J82,total_visual_stym!$A$2:$D$129,2,FALSE)</f>
        <v>2129</v>
      </c>
      <c r="M82" t="str">
        <f>VLOOKUP(J82,total_visual_stym!$A$2:$D$129,3,FALSE)</f>
        <v>pics\\Sapota_1.jpg</v>
      </c>
      <c r="N82">
        <f>VLOOKUP(J82,total_visual_stym!$A$1:$D$129,4,FALSE)</f>
        <v>213</v>
      </c>
      <c r="P82">
        <f>IF(G82="экспл",0,IF(G82="импл_",VLOOKUP(J82,quest_импл!$A$1:$J$129,7,FALSE),0))</f>
        <v>265</v>
      </c>
      <c r="Q82" t="str">
        <f>IF(G82="экспл",0,IF(G82="импл_",VLOOKUP(J82,quest_импл!$A$1:$J$129,8,FALSE),0))</f>
        <v>sound\\Sharoobrazniy_li.wav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2051</v>
      </c>
      <c r="AD82" t="str">
        <f t="shared" ca="1" si="39"/>
        <v>pics\\Redis_3.jpg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40"/>
        <v>pics\\Redis_3.jpg</v>
      </c>
      <c r="AI82" t="s">
        <v>84</v>
      </c>
      <c r="AO82">
        <f t="shared" ca="1" si="35"/>
        <v>0.17582264208690823</v>
      </c>
      <c r="AP82" t="str">
        <f t="shared" ca="1" si="36"/>
        <v>pics\\Redis_3.jpg</v>
      </c>
      <c r="AR82" t="str">
        <f t="shared" si="41"/>
        <v/>
      </c>
      <c r="AS82" t="str">
        <f t="shared" ca="1" si="38"/>
        <v>pics\\Redis_3.jpg</v>
      </c>
      <c r="AT82">
        <f t="shared" ca="1" si="31"/>
        <v>0.46176332086637273</v>
      </c>
      <c r="AU82" t="s">
        <v>697</v>
      </c>
      <c r="AV82" t="str">
        <f t="shared" ca="1" si="32"/>
        <v>sound\\Redkiy_plod.wav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_Шарообразный_ли_</v>
      </c>
      <c r="BB82" t="str">
        <f t="shared" si="33"/>
        <v>_Шарообразный_ли_ЛИРОХ?</v>
      </c>
      <c r="BC82">
        <f>A82</f>
        <v>1211</v>
      </c>
      <c r="BD82" cm="1">
        <f t="array" aca="1" ref="BD82" ca="1">INDEX($L$82:$L$89,(RANK(AT2,$AT$2:$AT$9)))</f>
        <v>2131</v>
      </c>
      <c r="BE82" cm="1">
        <f t="array" aca="1" ref="BE82" ca="1">INDEX(BD66:BD81,(RANK(AT4,$AT$2:$AT$17)))</f>
        <v>2119</v>
      </c>
      <c r="BF82" cm="1">
        <f t="array" aca="1" ref="BF82" ca="1">INDEX(BD90:BD105,(RANK(AT4,$AT$2:$AT$17)))</f>
        <v>2151</v>
      </c>
      <c r="BG82" cm="1">
        <f t="array" aca="1" ref="BG82" ca="1">INDEX(BD106:BD129,(RANK(AT4,$AT$2:$AT$9)))</f>
        <v>2070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VLOOKUP(B83,audio_list_stym!$A$3:$BP$18,43,FALSE)</f>
        <v>14</v>
      </c>
      <c r="F83" t="str">
        <f>VLOOKUP(E83,metki!$A$2:$B$9,2,FALSE)</f>
        <v>импл_новые_с_названием</v>
      </c>
      <c r="G83" t="str">
        <f t="shared" si="28"/>
        <v>импл_</v>
      </c>
      <c r="H83" t="str">
        <f>VLOOKUP(B83,audio_list_stym!$A$3:$AJ$18,11,FALSE)</f>
        <v>Sapota</v>
      </c>
      <c r="I83" t="s">
        <v>689</v>
      </c>
      <c r="J83" t="str">
        <f t="shared" si="29"/>
        <v>Sapota_2</v>
      </c>
      <c r="L83">
        <f>VLOOKUP(J83,total_visual_stym!$A$2:$D$129,2,FALSE)</f>
        <v>2130</v>
      </c>
      <c r="M83" t="str">
        <f>VLOOKUP(J83,total_visual_stym!$A$2:$D$129,3,FALSE)</f>
        <v>pics\\Sapota_2.jpg</v>
      </c>
      <c r="N83">
        <f>VLOOKUP(J83,total_visual_stym!$A$1:$D$129,4,FALSE)</f>
        <v>213</v>
      </c>
      <c r="P83">
        <f>IF(G83="экспл",0,IF(G83="импл_",VLOOKUP(J83,quest_импл!$A$1:$J$129,7,FALSE),0))</f>
        <v>266</v>
      </c>
      <c r="Q83" t="str">
        <f>IF(G83="экспл",0,IF(G83="импл_",VLOOKUP(J83,quest_импл!$A$1:$J$129,8,FALSE),0))</f>
        <v>sound\\Nadrezan_li.wav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2033</v>
      </c>
      <c r="AD83" t="str">
        <f t="shared" ca="1" si="39"/>
        <v>pics\\Limon_1.jpg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40"/>
        <v>pics\\Limon_1.jpg</v>
      </c>
      <c r="AI83" t="s">
        <v>85</v>
      </c>
      <c r="AO83">
        <f t="shared" ca="1" si="35"/>
        <v>0.46748350649584436</v>
      </c>
      <c r="AP83" t="str">
        <f t="shared" ca="1" si="36"/>
        <v>pics\\Limon_1.jpg</v>
      </c>
      <c r="AR83" t="str">
        <f t="shared" si="41"/>
        <v/>
      </c>
      <c r="AS83" t="str">
        <f t="shared" ca="1" si="38"/>
        <v>pics\\Limon_1.jpg</v>
      </c>
      <c r="AT83">
        <f t="shared" ca="1" si="31"/>
        <v>0.9719770195445453</v>
      </c>
      <c r="AU83" t="s">
        <v>697</v>
      </c>
      <c r="AV83" t="str">
        <f t="shared" ca="1" si="32"/>
        <v>sound\\Noviy_plod.wav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_Надрезан_ли_</v>
      </c>
      <c r="BB83" t="str">
        <f t="shared" si="33"/>
        <v>_Надрезан_ли_ЛИРОХ?</v>
      </c>
      <c r="BD83" cm="1">
        <f t="array" aca="1" ref="BD83" ca="1">INDEX($L$82:$L$89,(RANK(AT3,$AT$2:$AT$9)))</f>
        <v>2136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VLOOKUP(B84,audio_list_stym!$A$3:$BP$18,43,FALSE)</f>
        <v>14</v>
      </c>
      <c r="F84" t="str">
        <f>VLOOKUP(E84,metki!$A$2:$B$9,2,FALSE)</f>
        <v>импл_новые_с_названием</v>
      </c>
      <c r="G84" t="str">
        <f t="shared" si="28"/>
        <v>импл_</v>
      </c>
      <c r="H84" t="str">
        <f>VLOOKUP(B84,audio_list_stym!$A$3:$AJ$18,11,FALSE)</f>
        <v>Sapota</v>
      </c>
      <c r="I84" t="s">
        <v>690</v>
      </c>
      <c r="J84" t="str">
        <f t="shared" si="29"/>
        <v>Sapota_3</v>
      </c>
      <c r="L84">
        <f>VLOOKUP(J84,total_visual_stym!$A$2:$D$129,2,FALSE)</f>
        <v>2131</v>
      </c>
      <c r="M84" t="str">
        <f>VLOOKUP(J84,total_visual_stym!$A$2:$D$129,3,FALSE)</f>
        <v>pics\\Sapota_3.jpg</v>
      </c>
      <c r="N84">
        <f>VLOOKUP(J84,total_visual_stym!$A$1:$D$129,4,FALSE)</f>
        <v>213</v>
      </c>
      <c r="P84">
        <f>IF(G84="экспл",0,IF(G84="импл_",VLOOKUP(J84,quest_импл!$A$1:$J$129,7,FALSE),0))</f>
        <v>267</v>
      </c>
      <c r="Q84" t="str">
        <f>IF(G84="экспл",0,IF(G84="импл_",VLOOKUP(J84,quest_импл!$A$1:$J$129,8,FALSE),0))</f>
        <v>sound\\Perekruchen_li.wav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2021</v>
      </c>
      <c r="AD84" t="str">
        <f t="shared" ca="1" si="39"/>
        <v>pics\\Goroh_5.jpg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40"/>
        <v>pics\\Goroh_5.jpg</v>
      </c>
      <c r="AI84" t="s">
        <v>94</v>
      </c>
      <c r="AO84">
        <f t="shared" ca="1" si="35"/>
        <v>0.59509650673185299</v>
      </c>
      <c r="AP84" t="str">
        <f t="shared" ca="1" si="36"/>
        <v>pics\\Goroh_5.jpg</v>
      </c>
      <c r="AR84" t="str">
        <f t="shared" si="41"/>
        <v/>
      </c>
      <c r="AS84" t="str">
        <f t="shared" ca="1" si="38"/>
        <v>pics\\Goroh_5.jpg</v>
      </c>
      <c r="AT84">
        <f t="shared" ca="1" si="31"/>
        <v>9.1618695433183572E-2</v>
      </c>
      <c r="AU84" t="s">
        <v>697</v>
      </c>
      <c r="AV84" t="str">
        <f t="shared" ca="1" si="32"/>
        <v>sound\\Redkiy_plod.wav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_Перекручен_ли_</v>
      </c>
      <c r="BB84" t="str">
        <f t="shared" si="33"/>
        <v>_Перекручен_ли_ЛИРОХ?</v>
      </c>
      <c r="BD84" cm="1">
        <f t="array" aca="1" ref="BD84" ca="1">INDEX($L$82:$L$89,(RANK(AT4,$AT$2:$AT$9)))</f>
        <v>2135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VLOOKUP(B85,audio_list_stym!$A$3:$BP$18,43,FALSE)</f>
        <v>14</v>
      </c>
      <c r="F85" t="str">
        <f>VLOOKUP(E85,metki!$A$2:$B$9,2,FALSE)</f>
        <v>импл_новые_с_названием</v>
      </c>
      <c r="G85" t="str">
        <f t="shared" si="28"/>
        <v>импл_</v>
      </c>
      <c r="H85" t="str">
        <f>VLOOKUP(B85,audio_list_stym!$A$3:$AJ$18,11,FALSE)</f>
        <v>Sapota</v>
      </c>
      <c r="I85" t="s">
        <v>691</v>
      </c>
      <c r="J85" t="str">
        <f t="shared" si="29"/>
        <v>Sapota_4</v>
      </c>
      <c r="L85">
        <f>VLOOKUP(J85,total_visual_stym!$A$2:$D$129,2,FALSE)</f>
        <v>2132</v>
      </c>
      <c r="M85" t="str">
        <f>VLOOKUP(J85,total_visual_stym!$A$2:$D$129,3,FALSE)</f>
        <v>pics\\Sapota_4.jpg</v>
      </c>
      <c r="N85">
        <f>VLOOKUP(J85,total_visual_stym!$A$1:$D$129,4,FALSE)</f>
        <v>213</v>
      </c>
      <c r="P85">
        <f>IF(G85="экспл",0,IF(G85="импл_",VLOOKUP(J85,quest_импл!$A$1:$J$129,7,FALSE),0))</f>
        <v>268</v>
      </c>
      <c r="Q85" t="str">
        <f>IF(G85="экспл",0,IF(G85="импл_",VLOOKUP(J85,quest_импл!$A$1:$J$129,8,FALSE),0))</f>
        <v>sound\\Sorvan_li.wav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2052</v>
      </c>
      <c r="AD85" t="str">
        <f t="shared" ca="1" si="39"/>
        <v>pics\\Redis_4.jpg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40"/>
        <v>pics\\Redis_4.jpg</v>
      </c>
      <c r="AI85" t="s">
        <v>95</v>
      </c>
      <c r="AO85">
        <f t="shared" ca="1" si="35"/>
        <v>0.17277288114415146</v>
      </c>
      <c r="AP85" t="str">
        <f t="shared" ca="1" si="36"/>
        <v>pics\\Redis_4.jpg</v>
      </c>
      <c r="AR85" t="str">
        <f t="shared" si="41"/>
        <v/>
      </c>
      <c r="AS85" t="str">
        <f t="shared" ca="1" si="38"/>
        <v>pics\\Redis_4.jpg</v>
      </c>
      <c r="AT85">
        <f t="shared" ca="1" si="31"/>
        <v>0.13199228018816933</v>
      </c>
      <c r="AU85" t="s">
        <v>697</v>
      </c>
      <c r="AV85" t="str">
        <f t="shared" ca="1" si="32"/>
        <v>sound\\Redkiy_plod.wav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_Сорван_ли_</v>
      </c>
      <c r="BB85" t="str">
        <f t="shared" si="33"/>
        <v>_Сорван_ли_ЛИРОХ?</v>
      </c>
      <c r="BD85" cm="1">
        <f t="array" aca="1" ref="BD85" ca="1">INDEX($L$82:$L$89,(RANK(AT5,$AT$2:$AT$9)))</f>
        <v>2129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VLOOKUP(B86,audio_list_stym!$A$3:$BP$18,43,FALSE)</f>
        <v>14</v>
      </c>
      <c r="F86" t="str">
        <f>VLOOKUP(E86,metki!$A$2:$B$9,2,FALSE)</f>
        <v>импл_новые_с_названием</v>
      </c>
      <c r="G86" t="str">
        <f t="shared" si="28"/>
        <v>импл_</v>
      </c>
      <c r="H86" t="str">
        <f>VLOOKUP(B86,audio_list_stym!$A$3:$AJ$18,11,FALSE)</f>
        <v>Sapota</v>
      </c>
      <c r="I86" t="s">
        <v>692</v>
      </c>
      <c r="J86" t="str">
        <f t="shared" si="29"/>
        <v>Sapota_5</v>
      </c>
      <c r="L86">
        <f>VLOOKUP(J86,total_visual_stym!$A$2:$D$129,2,FALSE)</f>
        <v>2133</v>
      </c>
      <c r="M86" t="str">
        <f>VLOOKUP(J86,total_visual_stym!$A$2:$D$129,3,FALSE)</f>
        <v>pics\\Sapota_5.jpg</v>
      </c>
      <c r="N86">
        <f>VLOOKUP(J86,total_visual_stym!$A$1:$D$129,4,FALSE)</f>
        <v>213</v>
      </c>
      <c r="P86">
        <f>IF(G86="экспл",0,IF(G86="импл_",VLOOKUP(J86,quest_импл!$A$1:$J$129,7,FALSE),0))</f>
        <v>269</v>
      </c>
      <c r="Q86" t="str">
        <f>IF(G86="экспл",0,IF(G86="импл_",VLOOKUP(J86,quest_импл!$A$1:$J$129,8,FALSE),0))</f>
        <v>sound\\Spresovan_li.wav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2048</v>
      </c>
      <c r="AD86" t="str">
        <f t="shared" ca="1" si="39"/>
        <v>pics\\Peper_8.jpg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40"/>
        <v>pics\\Peper_8.jpg</v>
      </c>
      <c r="AI86" t="s">
        <v>96</v>
      </c>
      <c r="AO86">
        <f t="shared" ca="1" si="35"/>
        <v>0.20427503391068558</v>
      </c>
      <c r="AP86" t="str">
        <f t="shared" ca="1" si="36"/>
        <v>pics\\Peper_8.jpg</v>
      </c>
      <c r="AR86" t="str">
        <f t="shared" si="41"/>
        <v/>
      </c>
      <c r="AS86" t="str">
        <f t="shared" ca="1" si="38"/>
        <v>pics\\Peper_8.jpg</v>
      </c>
      <c r="AT86">
        <f t="shared" ca="1" si="31"/>
        <v>7.4356543058774482E-2</v>
      </c>
      <c r="AU86" t="s">
        <v>697</v>
      </c>
      <c r="AV86" t="str">
        <f t="shared" ca="1" si="32"/>
        <v>sound\\Redkiy_plod.wav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_Спрессован_ли_</v>
      </c>
      <c r="BB86" t="str">
        <f t="shared" si="33"/>
        <v>_Спрессован_ли_ЛИРОХ?</v>
      </c>
      <c r="BD86" cm="1">
        <f t="array" aca="1" ref="BD86" ca="1">INDEX($L$82:$L$89,(RANK(AT6,$AT$2:$AT$9)))</f>
        <v>2132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VLOOKUP(B87,audio_list_stym!$A$3:$BP$18,43,FALSE)</f>
        <v>14</v>
      </c>
      <c r="F87" t="str">
        <f>VLOOKUP(E87,metki!$A$2:$B$9,2,FALSE)</f>
        <v>импл_новые_с_названием</v>
      </c>
      <c r="G87" t="str">
        <f t="shared" si="28"/>
        <v>импл_</v>
      </c>
      <c r="H87" t="str">
        <f>VLOOKUP(B87,audio_list_stym!$A$3:$AJ$18,11,FALSE)</f>
        <v>Sapota</v>
      </c>
      <c r="I87" t="s">
        <v>693</v>
      </c>
      <c r="J87" t="str">
        <f t="shared" si="29"/>
        <v>Sapota_6</v>
      </c>
      <c r="L87">
        <f>VLOOKUP(J87,total_visual_stym!$A$2:$D$129,2,FALSE)</f>
        <v>2134</v>
      </c>
      <c r="M87" t="str">
        <f>VLOOKUP(J87,total_visual_stym!$A$2:$D$129,3,FALSE)</f>
        <v>pics\\Sapota_6.jpg</v>
      </c>
      <c r="N87">
        <f>VLOOKUP(J87,total_visual_stym!$A$1:$D$129,4,FALSE)</f>
        <v>213</v>
      </c>
      <c r="P87">
        <f>IF(G87="экспл",0,IF(G87="импл_",VLOOKUP(J87,quest_импл!$A$1:$J$129,7,FALSE),0))</f>
        <v>270</v>
      </c>
      <c r="Q87" t="str">
        <f>IF(G87="экспл",0,IF(G87="импл_",VLOOKUP(J87,quest_импл!$A$1:$J$129,8,FALSE),0))</f>
        <v>sound\\Zheltiy_li.wav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2003</v>
      </c>
      <c r="AD87" t="str">
        <f t="shared" ca="1" si="39"/>
        <v>pics\\Banan_3.jpg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40"/>
        <v>pics\\Banan_3.jpg</v>
      </c>
      <c r="AI87" t="s">
        <v>97</v>
      </c>
      <c r="AO87">
        <f t="shared" ca="1" si="35"/>
        <v>0.92120394538596517</v>
      </c>
      <c r="AP87" t="str">
        <f t="shared" ca="1" si="36"/>
        <v>pics\\Banan_3.jpg</v>
      </c>
      <c r="AR87" t="str">
        <f t="shared" si="41"/>
        <v/>
      </c>
      <c r="AS87" t="str">
        <f t="shared" ca="1" si="38"/>
        <v>pics\\Banan_3.jpg</v>
      </c>
      <c r="AT87">
        <f t="shared" ca="1" si="31"/>
        <v>0.55019688959737589</v>
      </c>
      <c r="AU87" t="s">
        <v>697</v>
      </c>
      <c r="AV87" t="str">
        <f t="shared" ca="1" si="32"/>
        <v>sound\\Noviy_plod.wav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_Желтый_ли_</v>
      </c>
      <c r="BB87" t="str">
        <f t="shared" si="33"/>
        <v>_Желтый_ли_ЛИРОХ?</v>
      </c>
      <c r="BD87" cm="1">
        <f t="array" aca="1" ref="BD87" ca="1">INDEX($L$82:$L$89,(RANK(AT7,$AT$2:$AT$9)))</f>
        <v>2130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VLOOKUP(B88,audio_list_stym!$A$3:$BP$18,43,FALSE)</f>
        <v>14</v>
      </c>
      <c r="F88" t="str">
        <f>VLOOKUP(E88,metki!$A$2:$B$9,2,FALSE)</f>
        <v>импл_новые_с_названием</v>
      </c>
      <c r="G88" t="str">
        <f t="shared" si="28"/>
        <v>импл_</v>
      </c>
      <c r="H88" t="str">
        <f>VLOOKUP(B88,audio_list_stym!$A$3:$AJ$18,11,FALSE)</f>
        <v>Sapota</v>
      </c>
      <c r="I88" t="s">
        <v>694</v>
      </c>
      <c r="J88" t="str">
        <f t="shared" si="29"/>
        <v>Sapota_7</v>
      </c>
      <c r="L88">
        <f>VLOOKUP(J88,total_visual_stym!$A$2:$D$129,2,FALSE)</f>
        <v>2135</v>
      </c>
      <c r="M88" t="str">
        <f>VLOOKUP(J88,total_visual_stym!$A$2:$D$129,3,FALSE)</f>
        <v>pics\\Sapota_7.jpg</v>
      </c>
      <c r="N88">
        <f>VLOOKUP(J88,total_visual_stym!$A$1:$D$129,4,FALSE)</f>
        <v>213</v>
      </c>
      <c r="P88">
        <f>IF(G88="экспл",0,IF(G88="импл_",VLOOKUP(J88,quest_импл!$A$1:$J$129,7,FALSE),0))</f>
        <v>271</v>
      </c>
      <c r="Q88" t="str">
        <f>IF(G88="экспл",0,IF(G88="импл_",VLOOKUP(J88,quest_импл!$A$1:$J$129,8,FALSE),0))</f>
        <v>sound\\Rovniy_li.wav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да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2006</v>
      </c>
      <c r="AD88" t="str">
        <f t="shared" ca="1" si="39"/>
        <v>pics\\Banan_6.jpg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40"/>
        <v>pics\\Banan_6.jpg</v>
      </c>
      <c r="AI88" t="s">
        <v>98</v>
      </c>
      <c r="AO88">
        <f t="shared" ca="1" si="35"/>
        <v>0.89818877453559409</v>
      </c>
      <c r="AP88" t="str">
        <f t="shared" ca="1" si="36"/>
        <v>pics\\Banan_6.jpg</v>
      </c>
      <c r="AR88" t="str">
        <f t="shared" si="41"/>
        <v/>
      </c>
      <c r="AS88" t="str">
        <f t="shared" ca="1" si="38"/>
        <v>pics\\Banan_6.jpg</v>
      </c>
      <c r="AT88">
        <f t="shared" ca="1" si="31"/>
        <v>0.4810247883112162</v>
      </c>
      <c r="AU88" t="s">
        <v>697</v>
      </c>
      <c r="AV88" t="str">
        <f t="shared" ca="1" si="32"/>
        <v>sound\\Noviy_plod.wav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_Ровный_ли_</v>
      </c>
      <c r="BB88" t="str">
        <f t="shared" si="33"/>
        <v>_Ровный_ли_ЛИРОХ?</v>
      </c>
      <c r="BD88" cm="1">
        <f t="array" aca="1" ref="BD88" ca="1">INDEX($L$82:$L$89,(RANK(AT8,$AT$2:$AT$9)))</f>
        <v>2134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VLOOKUP(B89,audio_list_stym!$A$3:$BP$18,43,FALSE)</f>
        <v>14</v>
      </c>
      <c r="F89" t="str">
        <f>VLOOKUP(E89,metki!$A$2:$B$9,2,FALSE)</f>
        <v>импл_новые_с_названием</v>
      </c>
      <c r="G89" t="str">
        <f t="shared" si="28"/>
        <v>импл_</v>
      </c>
      <c r="H89" t="str">
        <f>VLOOKUP(B89,audio_list_stym!$A$3:$AJ$18,11,FALSE)</f>
        <v>Sapota</v>
      </c>
      <c r="I89" t="s">
        <v>695</v>
      </c>
      <c r="J89" t="str">
        <f t="shared" si="29"/>
        <v>Sapota_8</v>
      </c>
      <c r="L89">
        <f>VLOOKUP(J89,total_visual_stym!$A$2:$D$129,2,FALSE)</f>
        <v>2136</v>
      </c>
      <c r="M89" t="str">
        <f>VLOOKUP(J89,total_visual_stym!$A$2:$D$129,3,FALSE)</f>
        <v>pics\\Sapota_8.jpg</v>
      </c>
      <c r="N89">
        <f>VLOOKUP(J89,total_visual_stym!$A$1:$D$129,4,FALSE)</f>
        <v>213</v>
      </c>
      <c r="P89">
        <f>IF(G89="экспл",0,IF(G89="импл_",VLOOKUP(J89,quest_импл!$A$1:$J$129,7,FALSE),0))</f>
        <v>272</v>
      </c>
      <c r="Q89" t="str">
        <f>IF(G89="экспл",0,IF(G89="импл_",VLOOKUP(J89,quest_импл!$A$1:$J$129,8,FALSE),0))</f>
        <v>sound\\Imeet_li_shipi.wav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2036</v>
      </c>
      <c r="AD89" t="str">
        <f t="shared" ca="1" si="39"/>
        <v>pics\\Limon_4.jpg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40"/>
        <v>pics\\Limon_4.jpg</v>
      </c>
      <c r="AI89" t="s">
        <v>99</v>
      </c>
      <c r="AO89">
        <f t="shared" ca="1" si="35"/>
        <v>0.38587903166377324</v>
      </c>
      <c r="AP89" t="str">
        <f t="shared" ca="1" si="36"/>
        <v>pics\\Limon_4.jpg</v>
      </c>
      <c r="AR89" t="str">
        <f t="shared" si="41"/>
        <v/>
      </c>
      <c r="AS89" t="str">
        <f t="shared" ca="1" si="38"/>
        <v>pics\\Limon_4.jpg</v>
      </c>
      <c r="AT89">
        <f t="shared" ca="1" si="31"/>
        <v>0.56391287991899663</v>
      </c>
      <c r="AU89" t="s">
        <v>697</v>
      </c>
      <c r="AV89" t="str">
        <f t="shared" ca="1" si="32"/>
        <v>sound\\Noviy_plod.wav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_Имеет_ли_шипы_</v>
      </c>
      <c r="BB89" t="str">
        <f t="shared" si="33"/>
        <v>_Имеет_ли_шипы_ЛИРОХ?</v>
      </c>
      <c r="BD89" cm="1">
        <f t="array" aca="1" ref="BD89" ca="1">INDEX($L$82:$L$89,(RANK(AT9,$AT$2:$AT$9)))</f>
        <v>2133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VLOOKUP(B90,audio_list_stym!$A$3:$BP$18,43,FALSE)</f>
        <v>15</v>
      </c>
      <c r="F90" t="str">
        <f>VLOOKUP(E90,metki!$A$2:$B$9,2,FALSE)</f>
        <v>экспл_новые_с_названием</v>
      </c>
      <c r="G90" t="str">
        <f t="shared" si="28"/>
        <v>экспл</v>
      </c>
      <c r="H90" t="str">
        <f>VLOOKUP(B90,audio_list_stym!$A$3:$AJ$18,11,FALSE)</f>
        <v>Tamanid</v>
      </c>
      <c r="I90" t="s">
        <v>688</v>
      </c>
      <c r="J90" t="str">
        <f t="shared" si="29"/>
        <v>Tamanid_1</v>
      </c>
      <c r="L90">
        <f>VLOOKUP(J90,total_visual_stym!$A$2:$D$129,2,FALSE)</f>
        <v>2137</v>
      </c>
      <c r="M90" t="str">
        <f>VLOOKUP(J90,total_visual_stym!$A$2:$D$129,3,FALSE)</f>
        <v>pics\\Tamanid_1.jpg</v>
      </c>
      <c r="N90">
        <f>VLOOKUP(J90,total_visual_stym!$A$1:$D$129,4,FALSE)</f>
        <v>214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145</v>
      </c>
      <c r="Z90" t="str">
        <f>IF(G90="экспл",VLOOKUP(J90,quest_экспл!$A$1:$N$129,12,FALSE),IF(G90="импл_",0,0))</f>
        <v>sound\\On_krasnovatiy.wav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2225</v>
      </c>
      <c r="AD90" t="str">
        <f t="shared" ca="1" si="39"/>
        <v>pics\\dis9.jpg</v>
      </c>
      <c r="AE90" s="22" t="str">
        <f t="array" aca="1" ref="AE90" ca="1">IF(G90="экспл",INDEX(total_visual_stym!$C$146:$C$209,(RANK(total_visual_stym!E170,total_visual_stym!$E$146:$E$209))),0)</f>
        <v>pics\\dis9.jpg</v>
      </c>
      <c r="AF90" s="22" t="str">
        <f t="shared" si="40"/>
        <v/>
      </c>
      <c r="AI90" t="s">
        <v>100</v>
      </c>
      <c r="AO90">
        <f t="shared" ca="1" si="35"/>
        <v>0.20398191946286881</v>
      </c>
      <c r="AP90" t="str">
        <f t="shared" ca="1" si="36"/>
        <v>pics\\Redis_1.jpg</v>
      </c>
      <c r="AR90" t="str">
        <f t="shared" si="41"/>
        <v/>
      </c>
      <c r="AS90" t="str">
        <f t="shared" si="38"/>
        <v/>
      </c>
      <c r="AT90">
        <f t="shared" ca="1" si="31"/>
        <v>0.21292490007603049</v>
      </c>
      <c r="AU90" t="s">
        <v>697</v>
      </c>
      <c r="AV90" t="str">
        <f t="shared" ca="1" si="32"/>
        <v>sound\\Redkiy_plod.wav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_Он_красноватый?</v>
      </c>
      <c r="BA90" t="e">
        <f>VLOOKUP(Q90,audio_list_stym!$B$2:$BQ$299,68,FALSE)</f>
        <v>#N/A</v>
      </c>
      <c r="BB90" t="str">
        <f t="shared" si="33"/>
        <v>На_экране_ФИМОН._Он_красноватый?</v>
      </c>
      <c r="BC90">
        <f>A90</f>
        <v>1212</v>
      </c>
      <c r="BD90" cm="1">
        <f t="array" aca="1" ref="BD90" ca="1">INDEX($L$90:$L$97,(RANK(AT2,$AT$2:$AT$9)))</f>
        <v>2139</v>
      </c>
      <c r="BE90" cm="1">
        <f t="array" aca="1" ref="BE90" ca="1">INDEX(BD66:BD81,(RANK(AT5,$AT$2:$AT$17)))</f>
        <v>2091</v>
      </c>
      <c r="BF90" cm="1">
        <f t="array" aca="1" ref="BF90" ca="1">INDEX(BD98:BD113,(RANK(AT5,$AT$2:$AT$17)))</f>
        <v>2147</v>
      </c>
      <c r="BG90" cm="1">
        <f t="array" aca="1" ref="BG90" ca="1">INDEX(BD114:BD129,(RANK(AT5,$AT$2:$AT$9)))</f>
        <v>2075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VLOOKUP(B91,audio_list_stym!$A$3:$BP$18,43,FALSE)</f>
        <v>15</v>
      </c>
      <c r="F91" t="str">
        <f>VLOOKUP(E91,metki!$A$2:$B$9,2,FALSE)</f>
        <v>экспл_новые_с_названием</v>
      </c>
      <c r="G91" t="str">
        <f t="shared" si="28"/>
        <v>экспл</v>
      </c>
      <c r="H91" t="str">
        <f>VLOOKUP(B91,audio_list_stym!$A$3:$AJ$18,11,FALSE)</f>
        <v>Tamanid</v>
      </c>
      <c r="I91" t="s">
        <v>689</v>
      </c>
      <c r="J91" t="str">
        <f t="shared" si="29"/>
        <v>Tamanid_2</v>
      </c>
      <c r="L91">
        <f>VLOOKUP(J91,total_visual_stym!$A$2:$D$129,2,FALSE)</f>
        <v>2138</v>
      </c>
      <c r="M91" t="str">
        <f>VLOOKUP(J91,total_visual_stym!$A$2:$D$129,3,FALSE)</f>
        <v>pics\\Tamanid_2.jpg</v>
      </c>
      <c r="N91">
        <f>VLOOKUP(J91,total_visual_stym!$A$1:$D$129,4,FALSE)</f>
        <v>214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146</v>
      </c>
      <c r="Z91" t="str">
        <f>IF(G91="экспл",VLOOKUP(J91,quest_экспл!$A$1:$N$129,12,FALSE),IF(G91="импл_",0,0))</f>
        <v>sound\\Izognut_li_on.wav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2175</v>
      </c>
      <c r="AD91" t="str">
        <f t="shared" ca="1" si="39"/>
        <v>pics\\dis5.jpg</v>
      </c>
      <c r="AE91" s="22" t="str">
        <f t="array" aca="1" ref="AE91" ca="1">IF(G91="экспл",INDEX(total_visual_stym!$C$146:$C$209,(RANK(total_visual_stym!E171,total_visual_stym!$E$146:$E$209))),0)</f>
        <v>pics\\dis5.jpg</v>
      </c>
      <c r="AF91" s="22" t="str">
        <f t="shared" si="40"/>
        <v/>
      </c>
      <c r="AI91" t="s">
        <v>101</v>
      </c>
      <c r="AO91">
        <f t="shared" ca="1" si="35"/>
        <v>0.79829132883485243</v>
      </c>
      <c r="AP91" t="str">
        <f t="shared" ca="1" si="36"/>
        <v>pics\\Finik_2.jpg</v>
      </c>
      <c r="AR91" t="str">
        <f t="shared" si="41"/>
        <v/>
      </c>
      <c r="AS91" t="str">
        <f t="shared" si="38"/>
        <v/>
      </c>
      <c r="AT91">
        <f t="shared" ca="1" si="31"/>
        <v>0.52431585762402932</v>
      </c>
      <c r="AU91" t="s">
        <v>697</v>
      </c>
      <c r="AV91" t="str">
        <f t="shared" ca="1" si="32"/>
        <v>sound\\Noviy_plod.wav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_Изогнут_ли_он?</v>
      </c>
      <c r="BA91" t="e">
        <f>VLOOKUP(Q91,audio_list_stym!$B$2:$BQ$299,68,FALSE)</f>
        <v>#N/A</v>
      </c>
      <c r="BB91" t="str">
        <f t="shared" si="33"/>
        <v>Посмотрите,_вот_ФИМОН._Изогнут_ли_он?</v>
      </c>
      <c r="BD91" cm="1">
        <f t="array" aca="1" ref="BD91" ca="1">INDEX($L$90:$L$97,(RANK(AT3,$AT$2:$AT$9)))</f>
        <v>2144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VLOOKUP(B92,audio_list_stym!$A$3:$BP$18,43,FALSE)</f>
        <v>15</v>
      </c>
      <c r="F92" t="str">
        <f>VLOOKUP(E92,metki!$A$2:$B$9,2,FALSE)</f>
        <v>экспл_новые_с_названием</v>
      </c>
      <c r="G92" t="str">
        <f t="shared" si="28"/>
        <v>экспл</v>
      </c>
      <c r="H92" t="str">
        <f>VLOOKUP(B92,audio_list_stym!$A$3:$AJ$18,11,FALSE)</f>
        <v>Tamanid</v>
      </c>
      <c r="I92" t="s">
        <v>690</v>
      </c>
      <c r="J92" t="str">
        <f t="shared" si="29"/>
        <v>Tamanid_3</v>
      </c>
      <c r="L92">
        <f>VLOOKUP(J92,total_visual_stym!$A$2:$D$129,2,FALSE)</f>
        <v>2139</v>
      </c>
      <c r="M92" t="str">
        <f>VLOOKUP(J92,total_visual_stym!$A$2:$D$129,3,FALSE)</f>
        <v>pics\\Tamanid_3.jpg</v>
      </c>
      <c r="N92">
        <f>VLOOKUP(J92,total_visual_stym!$A$1:$D$129,4,FALSE)</f>
        <v>214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147</v>
      </c>
      <c r="Z92" t="str">
        <f>IF(G92="экспл",VLOOKUP(J92,quest_экспл!$A$1:$N$129,12,FALSE),IF(G92="импл_",0,0))</f>
        <v>sound\\On_barhatistiy.wav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2191</v>
      </c>
      <c r="AD92" t="str">
        <f t="shared" ca="1" si="39"/>
        <v>pics\\dis26.jpg</v>
      </c>
      <c r="AE92" s="22" t="str">
        <f t="array" aca="1" ref="AE92" ca="1">IF(G92="экспл",INDEX(total_visual_stym!$C$146:$C$209,(RANK(total_visual_stym!E172,total_visual_stym!$E$146:$E$209))),0)</f>
        <v>pics\\dis26.jpg</v>
      </c>
      <c r="AF92" s="22" t="str">
        <f t="shared" si="40"/>
        <v/>
      </c>
      <c r="AI92" t="s">
        <v>102</v>
      </c>
      <c r="AO92">
        <f t="shared" ca="1" si="35"/>
        <v>0.70951414899751819</v>
      </c>
      <c r="AP92" t="str">
        <f t="shared" ca="1" si="36"/>
        <v>pics\\Finik_6.jpg</v>
      </c>
      <c r="AR92" t="str">
        <f t="shared" si="41"/>
        <v/>
      </c>
      <c r="AS92" t="str">
        <f t="shared" si="38"/>
        <v/>
      </c>
      <c r="AT92">
        <f t="shared" ca="1" si="31"/>
        <v>0.22721532597464167</v>
      </c>
      <c r="AU92" t="s">
        <v>697</v>
      </c>
      <c r="AV92" t="str">
        <f t="shared" ca="1" si="32"/>
        <v>sound\\Redkiy_plod.wav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_Он_бархатистый?</v>
      </c>
      <c r="BA92" t="e">
        <f>VLOOKUP(Q92,audio_list_stym!$B$2:$BQ$299,68,FALSE)</f>
        <v>#N/A</v>
      </c>
      <c r="BB92" t="str">
        <f t="shared" si="33"/>
        <v>Вот_ФИМОН._Он_бархатистый?</v>
      </c>
      <c r="BD92" cm="1">
        <f t="array" aca="1" ref="BD92" ca="1">INDEX($L$90:$L$97,(RANK(AT4,$AT$2:$AT$9)))</f>
        <v>2143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VLOOKUP(B93,audio_list_stym!$A$3:$BP$18,43,FALSE)</f>
        <v>15</v>
      </c>
      <c r="F93" t="str">
        <f>VLOOKUP(E93,metki!$A$2:$B$9,2,FALSE)</f>
        <v>экспл_новые_с_названием</v>
      </c>
      <c r="G93" t="str">
        <f t="shared" si="28"/>
        <v>экспл</v>
      </c>
      <c r="H93" t="str">
        <f>VLOOKUP(B93,audio_list_stym!$A$3:$AJ$18,11,FALSE)</f>
        <v>Tamanid</v>
      </c>
      <c r="I93" t="s">
        <v>691</v>
      </c>
      <c r="J93" t="str">
        <f t="shared" si="29"/>
        <v>Tamanid_4</v>
      </c>
      <c r="L93">
        <f>VLOOKUP(J93,total_visual_stym!$A$2:$D$129,2,FALSE)</f>
        <v>2140</v>
      </c>
      <c r="M93" t="str">
        <f>VLOOKUP(J93,total_visual_stym!$A$2:$D$129,3,FALSE)</f>
        <v>pics\\Tamanid_4.jpg</v>
      </c>
      <c r="N93">
        <f>VLOOKUP(J93,total_visual_stym!$A$1:$D$129,4,FALSE)</f>
        <v>214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148</v>
      </c>
      <c r="Z93" t="str">
        <f>IF(G93="экспл",VLOOKUP(J93,quest_экспл!$A$1:$N$129,12,FALSE),IF(G93="импл_",0,0))</f>
        <v>sound\\Odnotonniy_li_on.wav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2188</v>
      </c>
      <c r="AD93" t="str">
        <f t="shared" ca="1" si="39"/>
        <v>pics\\dis3.jpg</v>
      </c>
      <c r="AE93" s="22" t="str">
        <f t="array" aca="1" ref="AE93" ca="1">IF(G93="экспл",INDEX(total_visual_stym!$C$146:$C$209,(RANK(total_visual_stym!E173,total_visual_stym!$E$146:$E$209))),0)</f>
        <v>pics\\dis3.jpg</v>
      </c>
      <c r="AF93" s="22" t="str">
        <f t="shared" si="40"/>
        <v/>
      </c>
      <c r="AI93" t="s">
        <v>103</v>
      </c>
      <c r="AO93">
        <f t="shared" ca="1" si="35"/>
        <v>0.90096351725000112</v>
      </c>
      <c r="AP93" t="str">
        <f t="shared" ca="1" si="36"/>
        <v>pics\\Banan_5.jpg</v>
      </c>
      <c r="AR93" t="str">
        <f t="shared" si="41"/>
        <v/>
      </c>
      <c r="AS93" t="str">
        <f t="shared" si="38"/>
        <v/>
      </c>
      <c r="AT93">
        <f t="shared" ca="1" si="31"/>
        <v>0.61491496211347951</v>
      </c>
      <c r="AU93" t="s">
        <v>697</v>
      </c>
      <c r="AV93" t="str">
        <f t="shared" ca="1" si="32"/>
        <v>sound\\Noviy_plod.wav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_Однотонный_ли_он?</v>
      </c>
      <c r="BA93" t="e">
        <f>VLOOKUP(Q93,audio_list_stym!$B$2:$BQ$299,68,FALSE)</f>
        <v>#N/A</v>
      </c>
      <c r="BB93" t="str">
        <f t="shared" si="33"/>
        <v>Это_ФИМОН._Однотонный_ли_он?</v>
      </c>
      <c r="BD93" cm="1">
        <f t="array" aca="1" ref="BD93" ca="1">INDEX($L$90:$L$97,(RANK(AT5,$AT$2:$AT$9)))</f>
        <v>2137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VLOOKUP(B94,audio_list_stym!$A$3:$BP$18,43,FALSE)</f>
        <v>15</v>
      </c>
      <c r="F94" t="str">
        <f>VLOOKUP(E94,metki!$A$2:$B$9,2,FALSE)</f>
        <v>экспл_новые_с_названием</v>
      </c>
      <c r="G94" t="str">
        <f t="shared" si="28"/>
        <v>экспл</v>
      </c>
      <c r="H94" t="str">
        <f>VLOOKUP(B94,audio_list_stym!$A$3:$AJ$18,11,FALSE)</f>
        <v>Tamanid</v>
      </c>
      <c r="I94" t="s">
        <v>692</v>
      </c>
      <c r="J94" t="str">
        <f t="shared" si="29"/>
        <v>Tamanid_5</v>
      </c>
      <c r="L94">
        <f>VLOOKUP(J94,total_visual_stym!$A$2:$D$129,2,FALSE)</f>
        <v>2141</v>
      </c>
      <c r="M94" t="str">
        <f>VLOOKUP(J94,total_visual_stym!$A$2:$D$129,3,FALSE)</f>
        <v>pics\\Tamanid_5.jpg</v>
      </c>
      <c r="N94">
        <f>VLOOKUP(J94,total_visual_stym!$A$1:$D$129,4,FALSE)</f>
        <v>214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149</v>
      </c>
      <c r="Z94" t="str">
        <f>IF(G94="экспл",VLOOKUP(J94,quest_экспл!$A$1:$N$129,12,FALSE),IF(G94="импл_",0,0))</f>
        <v>sound\\On_prozrachniy.wav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2194</v>
      </c>
      <c r="AD94" t="str">
        <f t="shared" ca="1" si="39"/>
        <v>pics\\dis55.jpg</v>
      </c>
      <c r="AE94" s="22" t="str">
        <f t="array" aca="1" ref="AE94" ca="1">IF(G94="экспл",INDEX(total_visual_stym!$C$146:$C$209,(RANK(total_visual_stym!E174,total_visual_stym!$E$146:$E$209))),0)</f>
        <v>pics\\dis55.jpg</v>
      </c>
      <c r="AF94" s="22" t="str">
        <f t="shared" si="40"/>
        <v/>
      </c>
      <c r="AI94" t="s">
        <v>104</v>
      </c>
      <c r="AO94">
        <f t="shared" ca="1" si="35"/>
        <v>0.10737283340153758</v>
      </c>
      <c r="AP94" t="str">
        <f t="shared" ca="1" si="36"/>
        <v>pics\\Tomat_2.jpg</v>
      </c>
      <c r="AR94" t="str">
        <f t="shared" si="41"/>
        <v/>
      </c>
      <c r="AS94" t="str">
        <f t="shared" si="38"/>
        <v/>
      </c>
      <c r="AT94">
        <f t="shared" ca="1" si="31"/>
        <v>0.66687427688175471</v>
      </c>
      <c r="AU94" t="s">
        <v>697</v>
      </c>
      <c r="AV94" t="str">
        <f t="shared" ca="1" si="32"/>
        <v>sound\\Noviy_plod.wav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_Он_прозрачный?</v>
      </c>
      <c r="BA94" t="e">
        <f>VLOOKUP(Q94,audio_list_stym!$B$2:$BQ$299,68,FALSE)</f>
        <v>#N/A</v>
      </c>
      <c r="BB94" t="str">
        <f t="shared" si="33"/>
        <v>На_картинке_ФИМОН._Он_прозрачный?</v>
      </c>
      <c r="BD94" cm="1">
        <f t="array" aca="1" ref="BD94" ca="1">INDEX($L$90:$L$97,(RANK(AT6,$AT$2:$AT$9)))</f>
        <v>2140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VLOOKUP(B95,audio_list_stym!$A$3:$BP$18,43,FALSE)</f>
        <v>15</v>
      </c>
      <c r="F95" t="str">
        <f>VLOOKUP(E95,metki!$A$2:$B$9,2,FALSE)</f>
        <v>экспл_новые_с_названием</v>
      </c>
      <c r="G95" t="str">
        <f t="shared" si="28"/>
        <v>экспл</v>
      </c>
      <c r="H95" t="str">
        <f>VLOOKUP(B95,audio_list_stym!$A$3:$AJ$18,11,FALSE)</f>
        <v>Tamanid</v>
      </c>
      <c r="I95" t="s">
        <v>693</v>
      </c>
      <c r="J95" t="str">
        <f t="shared" si="29"/>
        <v>Tamanid_6</v>
      </c>
      <c r="L95">
        <f>VLOOKUP(J95,total_visual_stym!$A$2:$D$129,2,FALSE)</f>
        <v>2142</v>
      </c>
      <c r="M95" t="str">
        <f>VLOOKUP(J95,total_visual_stym!$A$2:$D$129,3,FALSE)</f>
        <v>pics\\Tamanid_6.jpg</v>
      </c>
      <c r="N95">
        <f>VLOOKUP(J95,total_visual_stym!$A$1:$D$129,4,FALSE)</f>
        <v>214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150</v>
      </c>
      <c r="Z95" t="str">
        <f>IF(G95="экспл",VLOOKUP(J95,quest_экспл!$A$1:$N$129,12,FALSE),IF(G95="импл_",0,0))</f>
        <v>sound\\On_izmelchen.wav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2219</v>
      </c>
      <c r="AD95" t="str">
        <f t="shared" ca="1" si="39"/>
        <v>pics\\dis17.jpg</v>
      </c>
      <c r="AE95" s="22" t="str">
        <f t="array" aca="1" ref="AE95" ca="1">IF(G95="экспл",INDEX(total_visual_stym!$C$146:$C$209,(RANK(total_visual_stym!E175,total_visual_stym!$E$146:$E$209))),0)</f>
        <v>pics\\dis17.jpg</v>
      </c>
      <c r="AF95" s="22" t="str">
        <f t="shared" si="40"/>
        <v/>
      </c>
      <c r="AI95" t="s">
        <v>105</v>
      </c>
      <c r="AO95">
        <f t="shared" ca="1" si="35"/>
        <v>6.9734903037302676E-2</v>
      </c>
      <c r="AP95" t="str">
        <f t="shared" ca="1" si="36"/>
        <v>pics\\Tomat_4.jpg</v>
      </c>
      <c r="AR95" t="str">
        <f t="shared" si="41"/>
        <v/>
      </c>
      <c r="AS95" t="str">
        <f t="shared" si="38"/>
        <v/>
      </c>
      <c r="AT95">
        <f t="shared" ca="1" si="31"/>
        <v>0.63664735485551494</v>
      </c>
      <c r="AU95" t="s">
        <v>697</v>
      </c>
      <c r="AV95" t="str">
        <f t="shared" ca="1" si="32"/>
        <v>sound\\Noviy_plod.wav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_Он_измельчен?</v>
      </c>
      <c r="BA95" t="e">
        <f>VLOOKUP(Q95,audio_list_stym!$B$2:$BQ$299,68,FALSE)</f>
        <v>#N/A</v>
      </c>
      <c r="BB95" t="str">
        <f t="shared" si="33"/>
        <v>На_мониторе_ФИМОН._Он_измельчен?</v>
      </c>
      <c r="BD95" cm="1">
        <f t="array" aca="1" ref="BD95" ca="1">INDEX($L$90:$L$97,(RANK(AT7,$AT$2:$AT$9)))</f>
        <v>2138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VLOOKUP(B96,audio_list_stym!$A$3:$BP$18,43,FALSE)</f>
        <v>15</v>
      </c>
      <c r="F96" t="str">
        <f>VLOOKUP(E96,metki!$A$2:$B$9,2,FALSE)</f>
        <v>экспл_новые_с_названием</v>
      </c>
      <c r="G96" t="str">
        <f t="shared" si="28"/>
        <v>экспл</v>
      </c>
      <c r="H96" t="str">
        <f>VLOOKUP(B96,audio_list_stym!$A$3:$AJ$18,11,FALSE)</f>
        <v>Tamanid</v>
      </c>
      <c r="I96" t="s">
        <v>694</v>
      </c>
      <c r="J96" t="str">
        <f t="shared" si="29"/>
        <v>Tamanid_7</v>
      </c>
      <c r="L96">
        <f>VLOOKUP(J96,total_visual_stym!$A$2:$D$129,2,FALSE)</f>
        <v>2143</v>
      </c>
      <c r="M96" t="str">
        <f>VLOOKUP(J96,total_visual_stym!$A$2:$D$129,3,FALSE)</f>
        <v>pics\\Tamanid_7.jpg</v>
      </c>
      <c r="N96">
        <f>VLOOKUP(J96,total_visual_stym!$A$1:$D$129,4,FALSE)</f>
        <v>214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151</v>
      </c>
      <c r="Z96" t="str">
        <f>IF(G96="экспл",VLOOKUP(J96,quest_экспл!$A$1:$N$129,12,FALSE),IF(G96="импл_",0,0))</f>
        <v>sound\\Cvetushiy_li_on.wav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2222</v>
      </c>
      <c r="AD96" t="str">
        <f t="shared" ca="1" si="39"/>
        <v>pics\\dis14.jpg</v>
      </c>
      <c r="AE96" s="22" t="str">
        <f t="array" aca="1" ref="AE96" ca="1">IF(G96="экспл",INDEX(total_visual_stym!$C$146:$C$209,(RANK(total_visual_stym!E176,total_visual_stym!$E$146:$E$209))),0)</f>
        <v>pics\\dis14.jpg</v>
      </c>
      <c r="AF96" s="22" t="str">
        <f t="shared" si="40"/>
        <v/>
      </c>
      <c r="AI96" t="s">
        <v>106</v>
      </c>
      <c r="AO96">
        <f t="shared" ca="1" si="35"/>
        <v>0.23040179273526662</v>
      </c>
      <c r="AP96" t="str">
        <f t="shared" ca="1" si="36"/>
        <v>pics\\Peper_6.jpg</v>
      </c>
      <c r="AR96" t="str">
        <f t="shared" si="41"/>
        <v/>
      </c>
      <c r="AS96" t="str">
        <f t="shared" si="38"/>
        <v/>
      </c>
      <c r="AT96">
        <f t="shared" ca="1" si="31"/>
        <v>8.3631110131920705E-2</v>
      </c>
      <c r="AU96" t="s">
        <v>697</v>
      </c>
      <c r="AV96" t="str">
        <f t="shared" ca="1" si="32"/>
        <v>sound\\Redkiy_plod.wav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_Цветущий_ли_он?</v>
      </c>
      <c r="BA96" t="e">
        <f>VLOOKUP(Q96,audio_list_stym!$B$2:$BQ$299,68,FALSE)</f>
        <v>#N/A</v>
      </c>
      <c r="BB96" t="str">
        <f t="shared" si="33"/>
        <v>Перед_Вами_ФИМОН._Цветущий_ли_он?</v>
      </c>
      <c r="BD96" cm="1">
        <f t="array" aca="1" ref="BD96" ca="1">INDEX($L$90:$L$97,(RANK(AT8,$AT$2:$AT$9)))</f>
        <v>2142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VLOOKUP(B97,audio_list_stym!$A$3:$BP$18,43,FALSE)</f>
        <v>15</v>
      </c>
      <c r="F97" t="str">
        <f>VLOOKUP(E97,metki!$A$2:$B$9,2,FALSE)</f>
        <v>экспл_новые_с_названием</v>
      </c>
      <c r="G97" t="str">
        <f t="shared" si="28"/>
        <v>экспл</v>
      </c>
      <c r="H97" t="str">
        <f>VLOOKUP(B97,audio_list_stym!$A$3:$AJ$18,11,FALSE)</f>
        <v>Tamanid</v>
      </c>
      <c r="I97" t="s">
        <v>695</v>
      </c>
      <c r="J97" t="str">
        <f t="shared" si="29"/>
        <v>Tamanid_8</v>
      </c>
      <c r="L97">
        <f>VLOOKUP(J97,total_visual_stym!$A$2:$D$129,2,FALSE)</f>
        <v>2144</v>
      </c>
      <c r="M97" t="str">
        <f>VLOOKUP(J97,total_visual_stym!$A$2:$D$129,3,FALSE)</f>
        <v>pics\\Tamanid_8.jpg</v>
      </c>
      <c r="N97">
        <f>VLOOKUP(J97,total_visual_stym!$A$1:$D$129,4,FALSE)</f>
        <v>214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152</v>
      </c>
      <c r="Z97" t="str">
        <f>IF(G97="экспл",VLOOKUP(J97,quest_экспл!$A$1:$N$129,12,FALSE),IF(G97="импл_",0,0))</f>
        <v>sound\\Skruchen_li_on.wav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2231</v>
      </c>
      <c r="AD97" t="str">
        <f t="shared" ca="1" si="39"/>
        <v>pics\\dis12.jpg</v>
      </c>
      <c r="AE97" s="22" t="str">
        <f t="array" aca="1" ref="AE97" ca="1">IF(G97="экспл",INDEX(total_visual_stym!$C$146:$C$209,(RANK(total_visual_stym!E177,total_visual_stym!$E$146:$E$209))),0)</f>
        <v>pics\\dis12.jpg</v>
      </c>
      <c r="AF97" s="22" t="str">
        <f t="shared" si="40"/>
        <v/>
      </c>
      <c r="AI97" t="s">
        <v>107</v>
      </c>
      <c r="AO97">
        <f t="shared" ca="1" si="35"/>
        <v>0.58704880953823679</v>
      </c>
      <c r="AP97" t="str">
        <f t="shared" ca="1" si="36"/>
        <v>pics\\Goroh_6.jpg</v>
      </c>
      <c r="AR97" t="str">
        <f t="shared" si="41"/>
        <v/>
      </c>
      <c r="AS97" t="str">
        <f t="shared" si="38"/>
        <v/>
      </c>
      <c r="AT97">
        <f t="shared" ca="1" si="31"/>
        <v>0.72953717039497334</v>
      </c>
      <c r="AU97" t="s">
        <v>697</v>
      </c>
      <c r="AV97" t="str">
        <f t="shared" ca="1" si="32"/>
        <v>sound\\Noviy_plod.wav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_Скручен_ли_он?</v>
      </c>
      <c r="BA97" t="e">
        <f>VLOOKUP(Q97,audio_list_stym!$B$2:$BQ$299,68,FALSE)</f>
        <v>#N/A</v>
      </c>
      <c r="BB97" t="str">
        <f t="shared" si="33"/>
        <v>Вы_видите_ФИМОН._Скручен_ли_он?</v>
      </c>
      <c r="BD97" cm="1">
        <f t="array" aca="1" ref="BD97" ca="1">INDEX($L$90:$L$97,(RANK(AT9,$AT$2:$AT$9)))</f>
        <v>2141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VLOOKUP(B98,audio_list_stym!$A$3:$BP$18,43,FALSE)</f>
        <v>16</v>
      </c>
      <c r="F98" t="str">
        <f>VLOOKUP(E98,metki!$A$2:$B$9,2,FALSE)</f>
        <v>импл_новые_без_названия</v>
      </c>
      <c r="G98" t="str">
        <f t="shared" si="28"/>
        <v>импл_</v>
      </c>
      <c r="H98" t="str">
        <f>VLOOKUP(B98,audio_list_stym!$A$3:$AJ$18,11,FALSE)</f>
        <v>ZF</v>
      </c>
      <c r="I98" t="s">
        <v>688</v>
      </c>
      <c r="J98" t="str">
        <f t="shared" si="29"/>
        <v>ZF_1</v>
      </c>
      <c r="L98">
        <f>VLOOKUP(J98,total_visual_stym!$A$2:$D$129,2,FALSE)</f>
        <v>2145</v>
      </c>
      <c r="M98" t="str">
        <f>VLOOKUP(J98,total_visual_stym!$A$2:$D$129,3,FALSE)</f>
        <v>pics\\ZF_1.jpg</v>
      </c>
      <c r="N98">
        <f>VLOOKUP(J98,total_visual_stym!$A$1:$D$129,4,FALSE)</f>
        <v>215</v>
      </c>
      <c r="P98">
        <f>IF(G98="экспл",0,IF(G98="импл_",VLOOKUP(J98,quest_импл!$A$1:$J$129,7,FALSE),0))</f>
        <v>281</v>
      </c>
      <c r="Q98" t="str">
        <f>IF(G98="экспл",0,IF(G98="импл_",VLOOKUP(J98,quest_импл!$A$1:$J$129,8,FALSE),0))</f>
        <v>sound\\S_chashuykami_li.wav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2011</v>
      </c>
      <c r="AD98" t="str">
        <f t="shared" ca="1" si="39"/>
        <v>pics\\Finik_3.jpg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40"/>
        <v>pics\\Finik_3.jpg</v>
      </c>
      <c r="AI98" t="s">
        <v>108</v>
      </c>
      <c r="AO98">
        <f t="shared" ca="1" si="35"/>
        <v>0.76008899323504597</v>
      </c>
      <c r="AP98" t="str">
        <f t="shared" ca="1" si="36"/>
        <v>pics\\Finik_3.jpg</v>
      </c>
      <c r="AR98" t="str">
        <f>IF(AH98="sound\\Ogorod",AP26,"")</f>
        <v/>
      </c>
      <c r="AS98" t="str">
        <f t="shared" ca="1" si="38"/>
        <v>pics\\Finik_3.jpg</v>
      </c>
      <c r="AT98">
        <f t="shared" ca="1" si="31"/>
        <v>0.65276388061421831</v>
      </c>
      <c r="AU98" t="s">
        <v>697</v>
      </c>
      <c r="AV98" t="str">
        <f t="shared" ca="1" si="32"/>
        <v>sound\\Noviy_plod.wav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_С_чешуйками_ли_</v>
      </c>
      <c r="BB98" t="str">
        <f t="shared" si="33"/>
        <v>_С_чешуйками_ли_XXXXX?</v>
      </c>
      <c r="BC98">
        <f>A98</f>
        <v>1213</v>
      </c>
      <c r="BD98" cm="1">
        <f t="array" aca="1" ref="BD98" ca="1">INDEX($L$98:$L$105,(RANK(AT2,$AT$2:$AT$9)))</f>
        <v>2147</v>
      </c>
      <c r="BE98" cm="1">
        <f t="array" aca="1" ref="BE98" ca="1">INDEX(BD66:BD81,(RANK(AT6,$AT$2:$AT$9)))</f>
        <v>2092</v>
      </c>
      <c r="BF98" cm="1">
        <f t="array" aca="1" ref="BF98" ca="1">INDEX(BD82:BD97,(RANK(AT6,$AT$2:$AT$9)))</f>
        <v>2129</v>
      </c>
      <c r="BG98" cm="1">
        <f t="array" aca="1" ref="BG98" ca="1">INDEX(BD106:BD129,(RANK(AT6,$AT$2:$AT$17)))</f>
        <v>2069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VLOOKUP(B99,audio_list_stym!$A$3:$BP$18,43,FALSE)</f>
        <v>16</v>
      </c>
      <c r="F99" t="str">
        <f>VLOOKUP(E99,metki!$A$2:$B$9,2,FALSE)</f>
        <v>импл_новые_без_названия</v>
      </c>
      <c r="G99" t="str">
        <f t="shared" si="28"/>
        <v>импл_</v>
      </c>
      <c r="H99" t="str">
        <f>VLOOKUP(B99,audio_list_stym!$A$3:$AJ$18,11,FALSE)</f>
        <v>ZF</v>
      </c>
      <c r="I99" t="s">
        <v>689</v>
      </c>
      <c r="J99" t="str">
        <f t="shared" si="29"/>
        <v>ZF_2</v>
      </c>
      <c r="L99">
        <f>VLOOKUP(J99,total_visual_stym!$A$2:$D$129,2,FALSE)</f>
        <v>2146</v>
      </c>
      <c r="M99" t="str">
        <f>VLOOKUP(J99,total_visual_stym!$A$2:$D$129,3,FALSE)</f>
        <v>pics\\ZF_2.jpg</v>
      </c>
      <c r="N99">
        <f>VLOOKUP(J99,total_visual_stym!$A$1:$D$129,4,FALSE)</f>
        <v>215</v>
      </c>
      <c r="P99">
        <f>IF(G99="экспл",0,IF(G99="импл_",VLOOKUP(J99,quest_импл!$A$1:$J$129,7,FALSE),0))</f>
        <v>282</v>
      </c>
      <c r="Q99" t="str">
        <f>IF(G99="экспл",0,IF(G99="импл_",VLOOKUP(J99,quest_импл!$A$1:$J$129,8,FALSE),0))</f>
        <v>sound\\Rozoviy_li.wav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нет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2057</v>
      </c>
      <c r="AD99" t="str">
        <f t="shared" ca="1" si="39"/>
        <v>pics\\Tomat_1.jpg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40"/>
        <v>pics\\Tomat_1.jpg</v>
      </c>
      <c r="AI99" t="s">
        <v>109</v>
      </c>
      <c r="AO99">
        <f t="shared" ca="1" si="35"/>
        <v>0.12658328674205233</v>
      </c>
      <c r="AP99" t="str">
        <f t="shared" ca="1" si="36"/>
        <v>pics\\Tomat_1.jpg</v>
      </c>
      <c r="AR99" t="str">
        <f t="shared" ref="AR99:AR120" si="42">IF(AH99="sound\\Ogorod",AP27,"")</f>
        <v/>
      </c>
      <c r="AS99" t="str">
        <f t="shared" ca="1" si="38"/>
        <v>pics\\Tomat_1.jpg</v>
      </c>
      <c r="AT99">
        <f t="shared" ca="1" si="31"/>
        <v>0.32083566625815152</v>
      </c>
      <c r="AU99" t="s">
        <v>697</v>
      </c>
      <c r="AV99" t="str">
        <f t="shared" ca="1" si="32"/>
        <v>sound\\Redkiy_plod.wav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_Розовый_ли_</v>
      </c>
      <c r="BB99" t="str">
        <f t="shared" si="33"/>
        <v>_Розовый_ли_XXXXX?</v>
      </c>
      <c r="BD99" cm="1">
        <f t="array" aca="1" ref="BD99" ca="1">INDEX($L$98:$L$105,(RANK(AT3,$AT$2:$AT$9)))</f>
        <v>2152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VLOOKUP(B100,audio_list_stym!$A$3:$BP$18,43,FALSE)</f>
        <v>16</v>
      </c>
      <c r="F100" t="str">
        <f>VLOOKUP(E100,metki!$A$2:$B$9,2,FALSE)</f>
        <v>импл_новые_без_названия</v>
      </c>
      <c r="G100" t="str">
        <f t="shared" si="28"/>
        <v>импл_</v>
      </c>
      <c r="H100" t="str">
        <f>VLOOKUP(B100,audio_list_stym!$A$3:$AJ$18,11,FALSE)</f>
        <v>ZF</v>
      </c>
      <c r="I100" t="s">
        <v>690</v>
      </c>
      <c r="J100" t="str">
        <f t="shared" si="29"/>
        <v>ZF_3</v>
      </c>
      <c r="L100">
        <f>VLOOKUP(J100,total_visual_stym!$A$2:$D$129,2,FALSE)</f>
        <v>2147</v>
      </c>
      <c r="M100" t="str">
        <f>VLOOKUP(J100,total_visual_stym!$A$2:$D$129,3,FALSE)</f>
        <v>pics\\ZF_3.jpg</v>
      </c>
      <c r="N100">
        <f>VLOOKUP(J100,total_visual_stym!$A$1:$D$129,4,FALSE)</f>
        <v>215</v>
      </c>
      <c r="P100">
        <f>IF(G100="экспл",0,IF(G100="импл_",VLOOKUP(J100,quest_импл!$A$1:$J$129,7,FALSE),0))</f>
        <v>283</v>
      </c>
      <c r="Q100" t="str">
        <f>IF(G100="экспл",0,IF(G100="импл_",VLOOKUP(J100,quest_импл!$A$1:$J$129,8,FALSE),0))</f>
        <v>sound\\Tonkiy_li.wav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2050</v>
      </c>
      <c r="AD100" t="str">
        <f t="shared" ca="1" si="39"/>
        <v>pics\\Redis_2.jpg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40"/>
        <v>pics\\Redis_2.jpg</v>
      </c>
      <c r="AI100" t="s">
        <v>110</v>
      </c>
      <c r="AO100">
        <f t="shared" ca="1" si="35"/>
        <v>0.18300214947692306</v>
      </c>
      <c r="AP100" t="str">
        <f t="shared" ca="1" si="36"/>
        <v>pics\\Redis_2.jpg</v>
      </c>
      <c r="AR100" t="str">
        <f t="shared" si="42"/>
        <v/>
      </c>
      <c r="AS100" t="str">
        <f t="shared" ca="1" si="38"/>
        <v>pics\\Redis_2.jpg</v>
      </c>
      <c r="AT100">
        <f t="shared" ca="1" si="31"/>
        <v>0.61617971314287368</v>
      </c>
      <c r="AU100" t="s">
        <v>697</v>
      </c>
      <c r="AV100" t="str">
        <f t="shared" ca="1" si="32"/>
        <v>sound\\Noviy_plod.wav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_Тонкий_ли_</v>
      </c>
      <c r="BB100" t="str">
        <f t="shared" si="33"/>
        <v>_Тонкий_ли_XXXXX?</v>
      </c>
      <c r="BD100" cm="1">
        <f t="array" aca="1" ref="BD100" ca="1">INDEX($L$98:$L$105,(RANK(AT4,$AT$2:$AT$9)))</f>
        <v>2151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VLOOKUP(B101,audio_list_stym!$A$3:$BP$18,43,FALSE)</f>
        <v>16</v>
      </c>
      <c r="F101" t="str">
        <f>VLOOKUP(E101,metki!$A$2:$B$9,2,FALSE)</f>
        <v>импл_новые_без_названия</v>
      </c>
      <c r="G101" t="str">
        <f t="shared" si="28"/>
        <v>импл_</v>
      </c>
      <c r="H101" t="str">
        <f>VLOOKUP(B101,audio_list_stym!$A$3:$AJ$18,11,FALSE)</f>
        <v>ZF</v>
      </c>
      <c r="I101" t="s">
        <v>691</v>
      </c>
      <c r="J101" t="str">
        <f t="shared" si="29"/>
        <v>ZF_4</v>
      </c>
      <c r="L101">
        <f>VLOOKUP(J101,total_visual_stym!$A$2:$D$129,2,FALSE)</f>
        <v>2148</v>
      </c>
      <c r="M101" t="str">
        <f>VLOOKUP(J101,total_visual_stym!$A$2:$D$129,3,FALSE)</f>
        <v>pics\\ZF_4.jpg</v>
      </c>
      <c r="N101">
        <f>VLOOKUP(J101,total_visual_stym!$A$1:$D$129,4,FALSE)</f>
        <v>215</v>
      </c>
      <c r="P101">
        <f>IF(G101="экспл",0,IF(G101="импл_",VLOOKUP(J101,quest_импл!$A$1:$J$129,7,FALSE),0))</f>
        <v>284</v>
      </c>
      <c r="Q101" t="str">
        <f>IF(G101="экспл",0,IF(G101="импл_",VLOOKUP(J101,quest_импл!$A$1:$J$129,8,FALSE),0))</f>
        <v>sound\\Celniy_li.wav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2061</v>
      </c>
      <c r="AD101" t="str">
        <f t="shared" ca="1" si="39"/>
        <v>pics\\Tomat_5.jpg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40"/>
        <v>pics\\Tomat_5.jpg</v>
      </c>
      <c r="AI101" t="s">
        <v>111</v>
      </c>
      <c r="AO101">
        <f t="shared" ca="1" si="35"/>
        <v>6.8872256335047344E-2</v>
      </c>
      <c r="AP101" t="str">
        <f t="shared" ca="1" si="36"/>
        <v>pics\\Tomat_5.jpg</v>
      </c>
      <c r="AR101" t="str">
        <f t="shared" si="42"/>
        <v/>
      </c>
      <c r="AS101" t="str">
        <f t="shared" ca="1" si="38"/>
        <v>pics\\Tomat_5.jpg</v>
      </c>
      <c r="AT101">
        <f t="shared" ca="1" si="31"/>
        <v>9.7273318535161413E-2</v>
      </c>
      <c r="AU101" t="s">
        <v>697</v>
      </c>
      <c r="AV101" t="str">
        <f t="shared" ca="1" si="32"/>
        <v>sound\\Redkiy_plod.wav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_Цельный_ли_</v>
      </c>
      <c r="BB101" t="str">
        <f t="shared" si="33"/>
        <v>_Цельный_ли_XXXXX?</v>
      </c>
      <c r="BD101" cm="1">
        <f t="array" aca="1" ref="BD101" ca="1">INDEX($L$98:$L$105,(RANK(AT5,$AT$2:$AT$9)))</f>
        <v>2145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VLOOKUP(B102,audio_list_stym!$A$3:$BP$18,43,FALSE)</f>
        <v>16</v>
      </c>
      <c r="F102" t="str">
        <f>VLOOKUP(E102,metki!$A$2:$B$9,2,FALSE)</f>
        <v>импл_новые_без_названия</v>
      </c>
      <c r="G102" t="str">
        <f t="shared" si="28"/>
        <v>импл_</v>
      </c>
      <c r="H102" t="str">
        <f>VLOOKUP(B102,audio_list_stym!$A$3:$AJ$18,11,FALSE)</f>
        <v>ZF</v>
      </c>
      <c r="I102" t="s">
        <v>692</v>
      </c>
      <c r="J102" t="str">
        <f t="shared" si="29"/>
        <v>ZF_5</v>
      </c>
      <c r="L102">
        <f>VLOOKUP(J102,total_visual_stym!$A$2:$D$129,2,FALSE)</f>
        <v>2149</v>
      </c>
      <c r="M102" t="str">
        <f>VLOOKUP(J102,total_visual_stym!$A$2:$D$129,3,FALSE)</f>
        <v>pics\\ZF_5.jpg</v>
      </c>
      <c r="N102">
        <f>VLOOKUP(J102,total_visual_stym!$A$1:$D$129,4,FALSE)</f>
        <v>215</v>
      </c>
      <c r="P102">
        <f>IF(G102="экспл",0,IF(G102="импл_",VLOOKUP(J102,quest_импл!$A$1:$J$129,7,FALSE),0))</f>
        <v>285</v>
      </c>
      <c r="Q102" t="str">
        <f>IF(G102="экспл",0,IF(G102="импл_",VLOOKUP(J102,quest_импл!$A$1:$J$129,8,FALSE),0))</f>
        <v>sound\\Shershaviy_li.wav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2040</v>
      </c>
      <c r="AD102" t="str">
        <f t="shared" ca="1" si="39"/>
        <v>pics\\Limon_8.jpg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40"/>
        <v>pics\\Limon_8.jpg</v>
      </c>
      <c r="AI102" t="s">
        <v>112</v>
      </c>
      <c r="AO102">
        <f t="shared" ca="1" si="35"/>
        <v>0.35138945289025736</v>
      </c>
      <c r="AP102" t="str">
        <f t="shared" ca="1" si="36"/>
        <v>pics\\Limon_8.jpg</v>
      </c>
      <c r="AR102" t="str">
        <f t="shared" si="42"/>
        <v/>
      </c>
      <c r="AS102" t="str">
        <f t="shared" ca="1" si="38"/>
        <v>pics\\Limon_8.jpg</v>
      </c>
      <c r="AT102">
        <f t="shared" ca="1" si="31"/>
        <v>0.90408255707682961</v>
      </c>
      <c r="AU102" t="s">
        <v>697</v>
      </c>
      <c r="AV102" t="str">
        <f t="shared" ca="1" si="32"/>
        <v>sound\\Noviy_plod.wav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_Шершавый_ли_</v>
      </c>
      <c r="BB102" t="str">
        <f t="shared" si="33"/>
        <v>_Шершавый_ли_XXXXX?</v>
      </c>
      <c r="BD102" cm="1">
        <f t="array" aca="1" ref="BD102" ca="1">INDEX($L$98:$L$105,(RANK(AT6,$AT$2:$AT$9)))</f>
        <v>2148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VLOOKUP(B103,audio_list_stym!$A$3:$BP$18,43,FALSE)</f>
        <v>16</v>
      </c>
      <c r="F103" t="str">
        <f>VLOOKUP(E103,metki!$A$2:$B$9,2,FALSE)</f>
        <v>импл_новые_без_названия</v>
      </c>
      <c r="G103" t="str">
        <f t="shared" si="28"/>
        <v>импл_</v>
      </c>
      <c r="H103" t="str">
        <f>VLOOKUP(B103,audio_list_stym!$A$3:$AJ$18,11,FALSE)</f>
        <v>ZF</v>
      </c>
      <c r="I103" t="s">
        <v>693</v>
      </c>
      <c r="J103" t="str">
        <f t="shared" si="29"/>
        <v>ZF_6</v>
      </c>
      <c r="L103">
        <f>VLOOKUP(J103,total_visual_stym!$A$2:$D$129,2,FALSE)</f>
        <v>2150</v>
      </c>
      <c r="M103" t="str">
        <f>VLOOKUP(J103,total_visual_stym!$A$2:$D$129,3,FALSE)</f>
        <v>pics\\ZF_6.jpg</v>
      </c>
      <c r="N103">
        <f>VLOOKUP(J103,total_visual_stym!$A$1:$D$129,4,FALSE)</f>
        <v>215</v>
      </c>
      <c r="P103">
        <f>IF(G103="экспл",0,IF(G103="импл_",VLOOKUP(J103,quest_импл!$A$1:$J$129,7,FALSE),0))</f>
        <v>286</v>
      </c>
      <c r="Q103" t="str">
        <f>IF(G103="экспл",0,IF(G103="импл_",VLOOKUP(J103,quest_импл!$A$1:$J$129,8,FALSE),0))</f>
        <v>sound\\Zaostryen_li.wav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2027</v>
      </c>
      <c r="AD103" t="str">
        <f t="shared" ca="1" si="39"/>
        <v>pics\\Kokos_3.jpg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40"/>
        <v>pics\\Kokos_3.jpg</v>
      </c>
      <c r="AI103" t="s">
        <v>113</v>
      </c>
      <c r="AO103">
        <f t="shared" ca="1" si="35"/>
        <v>0.57706554584244318</v>
      </c>
      <c r="AP103" t="str">
        <f t="shared" ca="1" si="36"/>
        <v>pics\\Kokos_3.jpg</v>
      </c>
      <c r="AR103" t="str">
        <f t="shared" si="42"/>
        <v/>
      </c>
      <c r="AS103" t="str">
        <f t="shared" ca="1" si="38"/>
        <v>pics\\Kokos_3.jpg</v>
      </c>
      <c r="AT103">
        <f t="shared" ca="1" si="31"/>
        <v>0.4540958203874419</v>
      </c>
      <c r="AU103" t="s">
        <v>697</v>
      </c>
      <c r="AV103" t="str">
        <f t="shared" ca="1" si="32"/>
        <v>sound\\Redkiy_plod.wav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_Заострен_ли_</v>
      </c>
      <c r="BB103" t="str">
        <f t="shared" si="33"/>
        <v>_Заострен_ли_XXXXX?</v>
      </c>
      <c r="BD103" cm="1">
        <f t="array" aca="1" ref="BD103" ca="1">INDEX($L$98:$L$105,(RANK(AT7,$AT$2:$AT$9)))</f>
        <v>2146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VLOOKUP(B104,audio_list_stym!$A$3:$BP$18,43,FALSE)</f>
        <v>16</v>
      </c>
      <c r="F104" t="str">
        <f>VLOOKUP(E104,metki!$A$2:$B$9,2,FALSE)</f>
        <v>импл_новые_без_названия</v>
      </c>
      <c r="G104" t="str">
        <f t="shared" si="28"/>
        <v>импл_</v>
      </c>
      <c r="H104" t="str">
        <f>VLOOKUP(B104,audio_list_stym!$A$3:$AJ$18,11,FALSE)</f>
        <v>ZF</v>
      </c>
      <c r="I104" t="s">
        <v>694</v>
      </c>
      <c r="J104" t="str">
        <f t="shared" si="29"/>
        <v>ZF_7</v>
      </c>
      <c r="L104">
        <f>VLOOKUP(J104,total_visual_stym!$A$2:$D$129,2,FALSE)</f>
        <v>2151</v>
      </c>
      <c r="M104" t="str">
        <f>VLOOKUP(J104,total_visual_stym!$A$2:$D$129,3,FALSE)</f>
        <v>pics\\ZF_7.jpg</v>
      </c>
      <c r="N104">
        <f>VLOOKUP(J104,total_visual_stym!$A$1:$D$129,4,FALSE)</f>
        <v>215</v>
      </c>
      <c r="P104">
        <f>IF(G104="экспл",0,IF(G104="импл_",VLOOKUP(J104,quest_импл!$A$1:$J$129,7,FALSE),0))</f>
        <v>287</v>
      </c>
      <c r="Q104" t="str">
        <f>IF(G104="экспл",0,IF(G104="импл_",VLOOKUP(J104,quest_импл!$A$1:$J$129,8,FALSE),0))</f>
        <v>sound\\Rassipchatiy_li.wav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2029</v>
      </c>
      <c r="AD104" t="str">
        <f t="shared" ca="1" si="39"/>
        <v>pics\\Kokos_5.jpg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40"/>
        <v>pics\\Kokos_5.jpg</v>
      </c>
      <c r="AI104" t="s">
        <v>114</v>
      </c>
      <c r="AO104">
        <f t="shared" ca="1" si="35"/>
        <v>0.54569470485442917</v>
      </c>
      <c r="AP104" t="str">
        <f t="shared" ca="1" si="36"/>
        <v>pics\\Kokos_5.jpg</v>
      </c>
      <c r="AR104" t="str">
        <f t="shared" si="42"/>
        <v/>
      </c>
      <c r="AS104" t="str">
        <f t="shared" ca="1" si="38"/>
        <v>pics\\Kokos_5.jpg</v>
      </c>
      <c r="AT104">
        <f t="shared" ca="1" si="31"/>
        <v>0.22102155926640288</v>
      </c>
      <c r="AU104" t="s">
        <v>697</v>
      </c>
      <c r="AV104" t="str">
        <f t="shared" ca="1" si="32"/>
        <v>sound\\Redkiy_plod.wav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_Рассыпчатый_ли_</v>
      </c>
      <c r="BB104" t="str">
        <f t="shared" si="33"/>
        <v>_Рассыпчатый_ли_XXXXX?</v>
      </c>
      <c r="BD104" cm="1">
        <f t="array" aca="1" ref="BD104" ca="1">INDEX($L$98:$L$105,(RANK(AT8,$AT$2:$AT$9)))</f>
        <v>2150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VLOOKUP(B105,audio_list_stym!$A$3:$BP$18,43,FALSE)</f>
        <v>16</v>
      </c>
      <c r="F105" t="str">
        <f>VLOOKUP(E105,metki!$A$2:$B$9,2,FALSE)</f>
        <v>импл_новые_без_названия</v>
      </c>
      <c r="G105" t="str">
        <f t="shared" si="28"/>
        <v>импл_</v>
      </c>
      <c r="H105" t="str">
        <f>VLOOKUP(B105,audio_list_stym!$A$3:$AJ$18,11,FALSE)</f>
        <v>ZF</v>
      </c>
      <c r="I105" t="s">
        <v>695</v>
      </c>
      <c r="J105" t="str">
        <f t="shared" si="29"/>
        <v>ZF_8</v>
      </c>
      <c r="L105">
        <f>VLOOKUP(J105,total_visual_stym!$A$2:$D$129,2,FALSE)</f>
        <v>2152</v>
      </c>
      <c r="M105" t="str">
        <f>VLOOKUP(J105,total_visual_stym!$A$2:$D$129,3,FALSE)</f>
        <v>pics\\ZF_8.jpg</v>
      </c>
      <c r="N105">
        <f>VLOOKUP(J105,total_visual_stym!$A$1:$D$129,4,FALSE)</f>
        <v>215</v>
      </c>
      <c r="P105">
        <f>IF(G105="экспл",0,IF(G105="импл_",VLOOKUP(J105,quest_импл!$A$1:$J$129,7,FALSE),0))</f>
        <v>288</v>
      </c>
      <c r="Q105" t="str">
        <f>IF(G105="экспл",0,IF(G105="импл_",VLOOKUP(J105,quest_импл!$A$1:$J$129,8,FALSE),0))</f>
        <v>sound\\Ochishen_li.wav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2018</v>
      </c>
      <c r="AD105" t="str">
        <f t="shared" ca="1" si="39"/>
        <v>pics\\Goroh_2.jpg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40"/>
        <v>pics\\Goroh_2.jpg</v>
      </c>
      <c r="AI105" t="s">
        <v>115</v>
      </c>
      <c r="AO105">
        <f t="shared" ca="1" si="35"/>
        <v>0.62550078705695444</v>
      </c>
      <c r="AP105" t="str">
        <f t="shared" ca="1" si="36"/>
        <v>pics\\Goroh_2.jpg</v>
      </c>
      <c r="AR105" t="str">
        <f t="shared" si="42"/>
        <v/>
      </c>
      <c r="AS105" t="str">
        <f t="shared" ca="1" si="38"/>
        <v>pics\\Goroh_2.jpg</v>
      </c>
      <c r="AT105">
        <f t="shared" ca="1" si="31"/>
        <v>0.9693460616210432</v>
      </c>
      <c r="AU105" t="s">
        <v>697</v>
      </c>
      <c r="AV105" t="str">
        <f t="shared" ca="1" si="32"/>
        <v>sound\\Noviy_plod.wav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_Очищен_ли_</v>
      </c>
      <c r="BB105" t="str">
        <f t="shared" si="33"/>
        <v>_Очищен_ли_XXXXX?</v>
      </c>
      <c r="BD105" cm="1">
        <f t="array" aca="1" ref="BD105" ca="1">INDEX($L$98:$L$105,(RANK(AT9,$AT$2:$AT$9)))</f>
        <v>2149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VLOOKUP(B106,audio_list_stym!$A$3:$BP$18,43,FALSE)</f>
        <v>17</v>
      </c>
      <c r="F106" t="str">
        <f>VLOOKUP(E106,metki!$A$2:$B$9,2,FALSE)</f>
        <v>экспл_новые_без_названия</v>
      </c>
      <c r="G106" t="str">
        <f t="shared" si="28"/>
        <v>экспл</v>
      </c>
      <c r="H106" t="str">
        <f>VLOOKUP(B106,audio_list_stym!$A$3:$AJ$18,11,FALSE)</f>
        <v>Ackee</v>
      </c>
      <c r="I106" t="s">
        <v>688</v>
      </c>
      <c r="J106" t="str">
        <f t="shared" si="29"/>
        <v>Ackee_1</v>
      </c>
      <c r="L106">
        <f>VLOOKUP(J106,total_visual_stym!$A$2:$D$129,2,FALSE)</f>
        <v>2065</v>
      </c>
      <c r="M106" t="str">
        <f>VLOOKUP(J106,total_visual_stym!$A$2:$D$129,3,FALSE)</f>
        <v>pics\\Ackee_1.jpg</v>
      </c>
      <c r="N106">
        <f>VLOOKUP(J106,total_visual_stym!$A$1:$D$129,4,FALSE)</f>
        <v>208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97</v>
      </c>
      <c r="Z106" t="str">
        <f>IF(G106="экспл",VLOOKUP(J106,quest_экспл!$A$1:$N$129,12,FALSE),IF(G106="импл_",0,0))</f>
        <v>sound\\Sushenniy_li_on.wav</v>
      </c>
      <c r="AA106" t="str">
        <f>IF(G106="экспл",VLOOKUP(J106,quest_экспл!$A$1:$N$129,14,FALSE),IF(G106="импл_",0,0))</f>
        <v>нет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2230</v>
      </c>
      <c r="AD106" t="str">
        <f t="shared" ca="1" si="39"/>
        <v>pics\\dis8.jpg</v>
      </c>
      <c r="AE106" s="22" t="str">
        <f t="array" aca="1" ref="AE106" ca="1">IF(G106="экспл",INDEX(total_visual_stym!$C$146:$C$209,(RANK(total_visual_stym!E186,total_visual_stym!$E$146:$E$209))),0)</f>
        <v>pics\\dis8.jpg</v>
      </c>
      <c r="AF106" s="22" t="str">
        <f t="shared" si="40"/>
        <v/>
      </c>
      <c r="AI106" t="s">
        <v>116</v>
      </c>
      <c r="AO106">
        <f t="shared" ca="1" si="35"/>
        <v>0.17103035756111795</v>
      </c>
      <c r="AP106" t="str">
        <f t="shared" ca="1" si="36"/>
        <v>pics\\Redis_5.jpg</v>
      </c>
      <c r="AR106" t="str">
        <f t="shared" si="42"/>
        <v/>
      </c>
      <c r="AS106" t="str">
        <f t="shared" si="38"/>
        <v/>
      </c>
      <c r="AT106">
        <f t="shared" ca="1" si="31"/>
        <v>0.84521873268403946</v>
      </c>
      <c r="AU106" t="s">
        <v>697</v>
      </c>
      <c r="AV106" t="str">
        <f t="shared" ca="1" si="32"/>
        <v>sound\\Noviy_plod.wav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_Сушеный_ли_он?</v>
      </c>
      <c r="BA106" t="e">
        <f>VLOOKUP(Q106,audio_list_stym!$B$2:$BQ$299,68,FALSE)</f>
        <v>#N/A</v>
      </c>
      <c r="BB106" t="str">
        <f t="shared" si="33"/>
        <v>На_экране_XXXXX._Сушеный_ли_он?</v>
      </c>
      <c r="BC106">
        <f>A106</f>
        <v>1214</v>
      </c>
      <c r="BD106" cm="1">
        <f t="array" aca="1" ref="BD106" ca="1">INDEX($L$106:$L$113,(RANK(AT2,$AT$2:$AT$9)))</f>
        <v>2067</v>
      </c>
      <c r="BE106" cm="1">
        <f t="array" aca="1" ref="BE106" ca="1">INDEX(BD66:BD81,(RANK(AT7,$AT$2:$AT$17)))</f>
        <v>2092</v>
      </c>
      <c r="BF106" cm="1">
        <f t="array" aca="1" ref="BF106" ca="1">INDEX(BD90:BD105,(RANK(AT7,$AT$2:$AT$17)))</f>
        <v>2137</v>
      </c>
      <c r="BG106" cm="1">
        <f t="array" aca="1" ref="BG106" ca="1">INDEX(BD114:BD129,(RANK(AT7,$AT$2:$AT$9)))</f>
        <v>2080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VLOOKUP(B107,audio_list_stym!$A$3:$BP$18,43,FALSE)</f>
        <v>17</v>
      </c>
      <c r="F107" t="str">
        <f>VLOOKUP(E107,metki!$A$2:$B$9,2,FALSE)</f>
        <v>экспл_новые_без_названия</v>
      </c>
      <c r="G107" t="str">
        <f t="shared" si="28"/>
        <v>экспл</v>
      </c>
      <c r="H107" t="str">
        <f>VLOOKUP(B107,audio_list_stym!$A$3:$AJ$18,11,FALSE)</f>
        <v>Ackee</v>
      </c>
      <c r="I107" t="s">
        <v>689</v>
      </c>
      <c r="J107" t="str">
        <f t="shared" si="29"/>
        <v>Ackee_2</v>
      </c>
      <c r="L107">
        <f>VLOOKUP(J107,total_visual_stym!$A$2:$D$129,2,FALSE)</f>
        <v>2066</v>
      </c>
      <c r="M107" t="str">
        <f>VLOOKUP(J107,total_visual_stym!$A$2:$D$129,3,FALSE)</f>
        <v>pics\\Ackee_2.jpg</v>
      </c>
      <c r="N107">
        <f>VLOOKUP(J107,total_visual_stym!$A$1:$D$129,4,FALSE)</f>
        <v>208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98</v>
      </c>
      <c r="Z107" t="str">
        <f>IF(G107="экспл",VLOOKUP(J107,quest_экспл!$A$1:$N$129,12,FALSE),IF(G107="импл_",0,0))</f>
        <v>sound\\On_s_vetochkoy.wav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2173</v>
      </c>
      <c r="AD107" t="str">
        <f t="shared" ca="1" si="39"/>
        <v>pics\\dis37.jpg</v>
      </c>
      <c r="AE107" s="22" t="str">
        <f t="array" aca="1" ref="AE107" ca="1">IF(G107="экспл",INDEX(total_visual_stym!$C$146:$C$209,(RANK(total_visual_stym!E187,total_visual_stym!$E$146:$E$209))),0)</f>
        <v>pics\\dis37.jpg</v>
      </c>
      <c r="AF107" s="22" t="str">
        <f t="shared" si="40"/>
        <v/>
      </c>
      <c r="AI107" t="s">
        <v>117</v>
      </c>
      <c r="AO107">
        <f t="shared" ca="1" si="35"/>
        <v>0.37906672620657855</v>
      </c>
      <c r="AP107" t="str">
        <f t="shared" ca="1" si="36"/>
        <v>pics\\Limon_6.jpg</v>
      </c>
      <c r="AR107" t="str">
        <f t="shared" si="42"/>
        <v/>
      </c>
      <c r="AS107" t="str">
        <f t="shared" si="38"/>
        <v/>
      </c>
      <c r="AT107">
        <f t="shared" ca="1" si="31"/>
        <v>0.65170269695737204</v>
      </c>
      <c r="AU107" t="s">
        <v>697</v>
      </c>
      <c r="AV107" t="str">
        <f t="shared" ca="1" si="32"/>
        <v>sound\\Noviy_plod.wav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_Он_с_веточкой?</v>
      </c>
      <c r="BA107" t="e">
        <f>VLOOKUP(Q107,audio_list_stym!$B$2:$BQ$299,68,FALSE)</f>
        <v>#N/A</v>
      </c>
      <c r="BB107" t="str">
        <f t="shared" si="33"/>
        <v>Посмотрите,_вот_XXXXX._Он_с_веточкой?</v>
      </c>
      <c r="BD107" cm="1">
        <f t="array" aca="1" ref="BD107" ca="1">INDEX($L$106:$L$113,(RANK(AT3,$AT$2:$AT$9)))</f>
        <v>2072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VLOOKUP(B108,audio_list_stym!$A$3:$BP$18,43,FALSE)</f>
        <v>17</v>
      </c>
      <c r="F108" t="str">
        <f>VLOOKUP(E108,metki!$A$2:$B$9,2,FALSE)</f>
        <v>экспл_новые_без_названия</v>
      </c>
      <c r="G108" t="str">
        <f t="shared" si="28"/>
        <v>экспл</v>
      </c>
      <c r="H108" t="str">
        <f>VLOOKUP(B108,audio_list_stym!$A$3:$AJ$18,11,FALSE)</f>
        <v>Ackee</v>
      </c>
      <c r="I108" t="s">
        <v>690</v>
      </c>
      <c r="J108" t="str">
        <f t="shared" si="29"/>
        <v>Ackee_3</v>
      </c>
      <c r="L108">
        <f>VLOOKUP(J108,total_visual_stym!$A$2:$D$129,2,FALSE)</f>
        <v>2067</v>
      </c>
      <c r="M108" t="str">
        <f>VLOOKUP(J108,total_visual_stym!$A$2:$D$129,3,FALSE)</f>
        <v>pics\\Ackee_3.jpg</v>
      </c>
      <c r="N108">
        <f>VLOOKUP(J108,total_visual_stym!$A$1:$D$129,4,FALSE)</f>
        <v>208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99</v>
      </c>
      <c r="Z108" t="str">
        <f>IF(G108="экспл",VLOOKUP(J108,quest_экспл!$A$1:$N$129,12,FALSE),IF(G108="импл_",0,0))</f>
        <v>sound\\On_rasskrit.wav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2176</v>
      </c>
      <c r="AD108" t="str">
        <f t="shared" ca="1" si="39"/>
        <v>pics\\dis21.jpg</v>
      </c>
      <c r="AE108" s="22" t="str">
        <f t="array" aca="1" ref="AE108" ca="1">IF(G108="экспл",INDEX(total_visual_stym!$C$146:$C$209,(RANK(total_visual_stym!E188,total_visual_stym!$E$146:$E$209))),0)</f>
        <v>pics\\dis21.jpg</v>
      </c>
      <c r="AF108" s="22" t="str">
        <f t="shared" si="40"/>
        <v/>
      </c>
      <c r="AI108" t="s">
        <v>118</v>
      </c>
      <c r="AO108">
        <f t="shared" ca="1" si="35"/>
        <v>0.20659550867873377</v>
      </c>
      <c r="AP108" t="str">
        <f t="shared" ca="1" si="36"/>
        <v>pics\\Peper_7.jpg</v>
      </c>
      <c r="AR108" t="str">
        <f t="shared" si="42"/>
        <v/>
      </c>
      <c r="AS108" t="str">
        <f t="shared" si="38"/>
        <v/>
      </c>
      <c r="AT108">
        <f t="shared" ca="1" si="31"/>
        <v>0.80067175103640897</v>
      </c>
      <c r="AU108" t="s">
        <v>697</v>
      </c>
      <c r="AV108" t="str">
        <f t="shared" ca="1" si="32"/>
        <v>sound\\Noviy_plod.wav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_Он_раскрыт?</v>
      </c>
      <c r="BA108" t="e">
        <f>VLOOKUP(Q108,audio_list_stym!$B$2:$BQ$299,68,FALSE)</f>
        <v>#N/A</v>
      </c>
      <c r="BB108" t="str">
        <f t="shared" si="33"/>
        <v>Вот_XXXXX._Он_раскрыт?</v>
      </c>
      <c r="BD108" cm="1">
        <f t="array" aca="1" ref="BD108" ca="1">INDEX($L$106:$L$113,(RANK(AT4,$AT$2:$AT$9)))</f>
        <v>2071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VLOOKUP(B109,audio_list_stym!$A$3:$BP$18,43,FALSE)</f>
        <v>17</v>
      </c>
      <c r="F109" t="str">
        <f>VLOOKUP(E109,metki!$A$2:$B$9,2,FALSE)</f>
        <v>экспл_новые_без_названия</v>
      </c>
      <c r="G109" t="str">
        <f t="shared" si="28"/>
        <v>экспл</v>
      </c>
      <c r="H109" t="str">
        <f>VLOOKUP(B109,audio_list_stym!$A$3:$AJ$18,11,FALSE)</f>
        <v>Ackee</v>
      </c>
      <c r="I109" t="s">
        <v>691</v>
      </c>
      <c r="J109" t="str">
        <f t="shared" si="29"/>
        <v>Ackee_4</v>
      </c>
      <c r="L109">
        <f>VLOOKUP(J109,total_visual_stym!$A$2:$D$129,2,FALSE)</f>
        <v>2068</v>
      </c>
      <c r="M109" t="str">
        <f>VLOOKUP(J109,total_visual_stym!$A$2:$D$129,3,FALSE)</f>
        <v>pics\\Ackee_4.jpg</v>
      </c>
      <c r="N109">
        <f>VLOOKUP(J109,total_visual_stym!$A$1:$D$129,4,FALSE)</f>
        <v>208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100</v>
      </c>
      <c r="Z109" t="str">
        <f>IF(G109="экспл",VLOOKUP(J109,quest_экспл!$A$1:$N$129,12,FALSE),IF(G109="импл_",0,0))</f>
        <v>sound\\Pushistiy_li_on.wav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2183</v>
      </c>
      <c r="AD109" t="str">
        <f t="shared" ca="1" si="39"/>
        <v>pics\\dis18.jpg</v>
      </c>
      <c r="AE109" s="22" t="str">
        <f t="array" aca="1" ref="AE109" ca="1">IF(G109="экспл",INDEX(total_visual_stym!$C$146:$C$209,(RANK(total_visual_stym!E189,total_visual_stym!$E$146:$E$209))),0)</f>
        <v>pics\\dis18.jpg</v>
      </c>
      <c r="AF109" s="22" t="str">
        <f t="shared" si="40"/>
        <v/>
      </c>
      <c r="AI109" t="s">
        <v>119</v>
      </c>
      <c r="AO109">
        <f t="shared" ca="1" si="35"/>
        <v>0.69216461996540946</v>
      </c>
      <c r="AP109" t="str">
        <f t="shared" ca="1" si="36"/>
        <v>pics\\Finik_8.jpg</v>
      </c>
      <c r="AR109" t="str">
        <f t="shared" si="42"/>
        <v/>
      </c>
      <c r="AS109" t="str">
        <f t="shared" si="38"/>
        <v/>
      </c>
      <c r="AT109">
        <f t="shared" ca="1" si="31"/>
        <v>0.15448496583499949</v>
      </c>
      <c r="AU109" t="s">
        <v>697</v>
      </c>
      <c r="AV109" t="str">
        <f t="shared" ca="1" si="32"/>
        <v>sound\\Redkiy_plod.wav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_Пушистый_ли_он?</v>
      </c>
      <c r="BA109" t="e">
        <f>VLOOKUP(Q109,audio_list_stym!$B$2:$BQ$299,68,FALSE)</f>
        <v>#N/A</v>
      </c>
      <c r="BB109" t="str">
        <f t="shared" si="33"/>
        <v>Это_XXXXX._Пушистый_ли_он?</v>
      </c>
      <c r="BD109" cm="1">
        <f t="array" aca="1" ref="BD109" ca="1">INDEX($L$106:$L$113,(RANK(AT5,$AT$2:$AT$9)))</f>
        <v>2065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VLOOKUP(B110,audio_list_stym!$A$3:$BP$18,43,FALSE)</f>
        <v>17</v>
      </c>
      <c r="F110" t="str">
        <f>VLOOKUP(E110,metki!$A$2:$B$9,2,FALSE)</f>
        <v>экспл_новые_без_названия</v>
      </c>
      <c r="G110" t="str">
        <f t="shared" si="28"/>
        <v>экспл</v>
      </c>
      <c r="H110" t="str">
        <f>VLOOKUP(B110,audio_list_stym!$A$3:$AJ$18,11,FALSE)</f>
        <v>Ackee</v>
      </c>
      <c r="I110" t="s">
        <v>692</v>
      </c>
      <c r="J110" t="str">
        <f t="shared" si="29"/>
        <v>Ackee_5</v>
      </c>
      <c r="L110">
        <f>VLOOKUP(J110,total_visual_stym!$A$2:$D$129,2,FALSE)</f>
        <v>2069</v>
      </c>
      <c r="M110" t="str">
        <f>VLOOKUP(J110,total_visual_stym!$A$2:$D$129,3,FALSE)</f>
        <v>pics\\Ackee_5.jpg</v>
      </c>
      <c r="N110">
        <f>VLOOKUP(J110,total_visual_stym!$A$1:$D$129,4,FALSE)</f>
        <v>208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101</v>
      </c>
      <c r="Z110" t="str">
        <f>IF(G110="экспл",VLOOKUP(J110,quest_экспл!$A$1:$N$129,12,FALSE),IF(G110="импл_",0,0))</f>
        <v>sound\\On_kvadratniy.wav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2180</v>
      </c>
      <c r="AD110" t="str">
        <f t="shared" ca="1" si="39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40"/>
        <v/>
      </c>
      <c r="AI110" t="s">
        <v>120</v>
      </c>
      <c r="AO110">
        <f t="shared" ca="1" si="35"/>
        <v>0.13914726612824702</v>
      </c>
      <c r="AP110" t="str">
        <f t="shared" ca="1" si="36"/>
        <v>pics\\Redis_8.jpg</v>
      </c>
      <c r="AR110" t="str">
        <f t="shared" si="42"/>
        <v/>
      </c>
      <c r="AS110" t="str">
        <f t="shared" si="38"/>
        <v/>
      </c>
      <c r="AT110">
        <f t="shared" ca="1" si="31"/>
        <v>0.42006219879528084</v>
      </c>
      <c r="AU110" t="s">
        <v>697</v>
      </c>
      <c r="AV110" t="str">
        <f t="shared" ca="1" si="32"/>
        <v>sound\\Redkiy_plod.wav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_Он_квадратный?</v>
      </c>
      <c r="BA110" t="e">
        <f>VLOOKUP(Q110,audio_list_stym!$B$2:$BQ$299,68,FALSE)</f>
        <v>#N/A</v>
      </c>
      <c r="BB110" t="str">
        <f t="shared" si="33"/>
        <v>На_картинке_XXXXX._Он_квадратный?</v>
      </c>
      <c r="BD110" cm="1">
        <f t="array" aca="1" ref="BD110" ca="1">INDEX($L$106:$L$113,(RANK(AT6,$AT$2:$AT$9)))</f>
        <v>2068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VLOOKUP(B111,audio_list_stym!$A$3:$BP$18,43,FALSE)</f>
        <v>17</v>
      </c>
      <c r="F111" t="str">
        <f>VLOOKUP(E111,metki!$A$2:$B$9,2,FALSE)</f>
        <v>экспл_новые_без_названия</v>
      </c>
      <c r="G111" t="str">
        <f t="shared" si="28"/>
        <v>экспл</v>
      </c>
      <c r="H111" t="str">
        <f>VLOOKUP(B111,audio_list_stym!$A$3:$AJ$18,11,FALSE)</f>
        <v>Ackee</v>
      </c>
      <c r="I111" t="s">
        <v>693</v>
      </c>
      <c r="J111" t="str">
        <f t="shared" si="29"/>
        <v>Ackee_6</v>
      </c>
      <c r="L111">
        <f>VLOOKUP(J111,total_visual_stym!$A$2:$D$129,2,FALSE)</f>
        <v>2070</v>
      </c>
      <c r="M111" t="str">
        <f>VLOOKUP(J111,total_visual_stym!$A$2:$D$129,3,FALSE)</f>
        <v>pics\\Ackee_6.jpg</v>
      </c>
      <c r="N111">
        <f>VLOOKUP(J111,total_visual_stym!$A$1:$D$129,4,FALSE)</f>
        <v>208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102</v>
      </c>
      <c r="Z111" t="str">
        <f>IF(G111="экспл",VLOOKUP(J111,quest_экспл!$A$1:$N$129,12,FALSE),IF(G111="импл_",0,0))</f>
        <v>sound\\Raznocvetniy_li_on.wav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2211</v>
      </c>
      <c r="AD111" t="str">
        <f t="shared" ca="1" si="39"/>
        <v>pics\\dis60.jpg</v>
      </c>
      <c r="AE111" s="22" t="str">
        <f t="array" aca="1" ref="AE111" ca="1">IF(G111="экспл",INDEX(total_visual_stym!$C$146:$C$209,(RANK(total_visual_stym!E191,total_visual_stym!$E$146:$E$209))),0)</f>
        <v>pics\\dis60.jpg</v>
      </c>
      <c r="AF111" s="22" t="str">
        <f t="shared" si="40"/>
        <v/>
      </c>
      <c r="AI111" t="s">
        <v>121</v>
      </c>
      <c r="AO111">
        <f t="shared" ca="1" si="35"/>
        <v>0.16282906601879643</v>
      </c>
      <c r="AP111" t="str">
        <f t="shared" ca="1" si="36"/>
        <v>pics\\Redis_6.jpg</v>
      </c>
      <c r="AR111" t="str">
        <f t="shared" si="42"/>
        <v/>
      </c>
      <c r="AS111" t="str">
        <f t="shared" si="38"/>
        <v/>
      </c>
      <c r="AT111">
        <f t="shared" ca="1" si="31"/>
        <v>0.78670653230928578</v>
      </c>
      <c r="AU111" t="s">
        <v>697</v>
      </c>
      <c r="AV111" t="str">
        <f t="shared" ca="1" si="32"/>
        <v>sound\\Noviy_plod.wav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_Разноцветный_ли_он?</v>
      </c>
      <c r="BA111" t="e">
        <f>VLOOKUP(Q111,audio_list_stym!$B$2:$BQ$299,68,FALSE)</f>
        <v>#N/A</v>
      </c>
      <c r="BB111" t="str">
        <f t="shared" si="33"/>
        <v>На_мониторе_XXXXX._Разноцветный_ли_он?</v>
      </c>
      <c r="BD111" cm="1">
        <f t="array" aca="1" ref="BD111" ca="1">INDEX($L$106:$L$113,(RANK(AT7,$AT$2:$AT$9)))</f>
        <v>2066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VLOOKUP(B112,audio_list_stym!$A$3:$BP$18,43,FALSE)</f>
        <v>17</v>
      </c>
      <c r="F112" t="str">
        <f>VLOOKUP(E112,metki!$A$2:$B$9,2,FALSE)</f>
        <v>экспл_новые_без_названия</v>
      </c>
      <c r="G112" t="str">
        <f t="shared" si="28"/>
        <v>экспл</v>
      </c>
      <c r="H112" t="str">
        <f>VLOOKUP(B112,audio_list_stym!$A$3:$AJ$18,11,FALSE)</f>
        <v>Ackee</v>
      </c>
      <c r="I112" t="s">
        <v>694</v>
      </c>
      <c r="J112" t="str">
        <f t="shared" si="29"/>
        <v>Ackee_7</v>
      </c>
      <c r="L112">
        <f>VLOOKUP(J112,total_visual_stym!$A$2:$D$129,2,FALSE)</f>
        <v>2071</v>
      </c>
      <c r="M112" t="str">
        <f>VLOOKUP(J112,total_visual_stym!$A$2:$D$129,3,FALSE)</f>
        <v>pics\\Ackee_7.jpg</v>
      </c>
      <c r="N112">
        <f>VLOOKUP(J112,total_visual_stym!$A$1:$D$129,4,FALSE)</f>
        <v>208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103</v>
      </c>
      <c r="Z112" t="str">
        <f>IF(G112="экспл",VLOOKUP(J112,quest_экспл!$A$1:$N$129,12,FALSE),IF(G112="импл_",0,0))</f>
        <v>sound\\Uvyadshiy_li_on.wav</v>
      </c>
      <c r="AA112" t="str">
        <f>IF(G112="экспл",VLOOKUP(J112,quest_экспл!$A$1:$N$129,14,FALSE),IF(G112="импл_",0,0))</f>
        <v>да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2218</v>
      </c>
      <c r="AD112" t="str">
        <f t="shared" ca="1" si="39"/>
        <v>pics\\dis64.jpg</v>
      </c>
      <c r="AE112" s="22" t="str">
        <f t="array" aca="1" ref="AE112" ca="1">IF(G112="экспл",INDEX(total_visual_stym!$C$146:$C$209,(RANK(total_visual_stym!E192,total_visual_stym!$E$146:$E$209))),0)</f>
        <v>pics\\dis64.jpg</v>
      </c>
      <c r="AF112" s="22" t="str">
        <f t="shared" si="40"/>
        <v/>
      </c>
      <c r="AI112" t="s">
        <v>122</v>
      </c>
      <c r="AO112">
        <f t="shared" ca="1" si="35"/>
        <v>0.30388710724194923</v>
      </c>
      <c r="AP112" t="str">
        <f t="shared" ca="1" si="36"/>
        <v>pics\\Peper_2.jpg</v>
      </c>
      <c r="AR112" t="str">
        <f t="shared" si="42"/>
        <v/>
      </c>
      <c r="AS112" t="str">
        <f t="shared" si="38"/>
        <v/>
      </c>
      <c r="AT112">
        <f t="shared" ca="1" si="31"/>
        <v>8.708368010581935E-2</v>
      </c>
      <c r="AU112" t="s">
        <v>697</v>
      </c>
      <c r="AV112" t="str">
        <f t="shared" ca="1" si="32"/>
        <v>sound\\Redkiy_plod.wav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_Увядший_ли_он?</v>
      </c>
      <c r="BA112" t="e">
        <f>VLOOKUP(Q112,audio_list_stym!$B$2:$BQ$299,68,FALSE)</f>
        <v>#N/A</v>
      </c>
      <c r="BB112" t="str">
        <f t="shared" si="33"/>
        <v>Перед_Вами_XXXXX._Увядший_ли_он?</v>
      </c>
      <c r="BD112" cm="1">
        <f t="array" aca="1" ref="BD112" ca="1">INDEX($L$106:$L$113,(RANK(AT8,$AT$2:$AT$9)))</f>
        <v>2070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VLOOKUP(B113,audio_list_stym!$A$3:$BP$18,43,FALSE)</f>
        <v>17</v>
      </c>
      <c r="F113" t="str">
        <f>VLOOKUP(E113,metki!$A$2:$B$9,2,FALSE)</f>
        <v>экспл_новые_без_названия</v>
      </c>
      <c r="G113" t="str">
        <f t="shared" si="28"/>
        <v>экспл</v>
      </c>
      <c r="H113" t="str">
        <f>VLOOKUP(B113,audio_list_stym!$A$3:$AJ$18,11,FALSE)</f>
        <v>Ackee</v>
      </c>
      <c r="I113" t="s">
        <v>695</v>
      </c>
      <c r="J113" t="str">
        <f t="shared" si="29"/>
        <v>Ackee_8</v>
      </c>
      <c r="L113">
        <f>VLOOKUP(J113,total_visual_stym!$A$2:$D$129,2,FALSE)</f>
        <v>2072</v>
      </c>
      <c r="M113" t="str">
        <f>VLOOKUP(J113,total_visual_stym!$A$2:$D$129,3,FALSE)</f>
        <v>pics\\Ackee_8.jpg</v>
      </c>
      <c r="N113">
        <f>VLOOKUP(J113,total_visual_stym!$A$1:$D$129,4,FALSE)</f>
        <v>208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104</v>
      </c>
      <c r="Z113" t="str">
        <f>IF(G113="экспл",VLOOKUP(J113,quest_экспл!$A$1:$N$129,12,FALSE),IF(G113="импл_",0,0))</f>
        <v>sound\\On_sklizskiy.wav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2232</v>
      </c>
      <c r="AD113" t="str">
        <f t="shared" ca="1" si="39"/>
        <v>pics\\dis13.jpg</v>
      </c>
      <c r="AE113" s="22" t="str">
        <f t="array" aca="1" ref="AE113" ca="1">IF(G113="экспл",INDEX(total_visual_stym!$C$146:$C$209,(RANK(total_visual_stym!E193,total_visual_stym!$E$146:$E$209))),0)</f>
        <v>pics\\dis13.jpg</v>
      </c>
      <c r="AF113" s="22" t="str">
        <f t="shared" si="40"/>
        <v/>
      </c>
      <c r="AI113" t="s">
        <v>123</v>
      </c>
      <c r="AO113">
        <f t="shared" ca="1" si="35"/>
        <v>0.27095736094934209</v>
      </c>
      <c r="AP113" t="str">
        <f t="shared" ca="1" si="36"/>
        <v>pics\\Peper_4.jpg</v>
      </c>
      <c r="AR113" t="str">
        <f t="shared" si="42"/>
        <v/>
      </c>
      <c r="AS113" t="str">
        <f t="shared" si="38"/>
        <v/>
      </c>
      <c r="AT113">
        <f t="shared" ca="1" si="31"/>
        <v>0.59909102499762756</v>
      </c>
      <c r="AU113" t="s">
        <v>697</v>
      </c>
      <c r="AV113" t="str">
        <f t="shared" ca="1" si="32"/>
        <v>sound\\Noviy_plod.wav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_Он_склизкий?</v>
      </c>
      <c r="BA113" t="e">
        <f>VLOOKUP(Q113,audio_list_stym!$B$2:$BQ$299,68,FALSE)</f>
        <v>#N/A</v>
      </c>
      <c r="BB113" t="str">
        <f t="shared" si="33"/>
        <v>Вы_видите_XXXXX._Он_склизкий?</v>
      </c>
      <c r="BD113" cm="1">
        <f t="array" aca="1" ref="BD113" ca="1">INDEX($L$106:$L$113,(RANK(AT9,$AT$2:$AT$9)))</f>
        <v>2069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VLOOKUP(B114,audio_list_stym!$A$3:$BP$18,43,FALSE)</f>
        <v>14</v>
      </c>
      <c r="F114" t="str">
        <f>VLOOKUP(E114,metki!$A$2:$B$9,2,FALSE)</f>
        <v>импл_новые_с_названием</v>
      </c>
      <c r="G114" t="str">
        <f t="shared" si="28"/>
        <v>импл_</v>
      </c>
      <c r="H114" t="str">
        <f>VLOOKUP(B114,audio_list_stym!$A$3:$AJ$18,11,FALSE)</f>
        <v>Ake</v>
      </c>
      <c r="I114" t="s">
        <v>688</v>
      </c>
      <c r="J114" t="str">
        <f t="shared" si="29"/>
        <v>Ake_1</v>
      </c>
      <c r="L114">
        <f>VLOOKUP(J114,total_visual_stym!$A$2:$D$129,2,FALSE)</f>
        <v>2073</v>
      </c>
      <c r="M114" t="str">
        <f>VLOOKUP(J114,total_visual_stym!$A$2:$D$129,3,FALSE)</f>
        <v>pics\\Ake_1.jpg</v>
      </c>
      <c r="N114">
        <f>VLOOKUP(J114,total_visual_stym!$A$1:$D$129,4,FALSE)</f>
        <v>209</v>
      </c>
      <c r="P114">
        <f>IF(G114="экспл",0,IF(G114="импл_",VLOOKUP(J114,quest_импл!$A$1:$J$129,7,FALSE),0))</f>
        <v>233</v>
      </c>
      <c r="Q114" t="str">
        <f>IF(G114="экспл",0,IF(G114="импл_",VLOOKUP(J114,quest_импл!$A$1:$J$129,8,FALSE),0))</f>
        <v>sound\\Imeet_li_myakot.wav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2015</v>
      </c>
      <c r="AD114" t="str">
        <f t="shared" ca="1" si="39"/>
        <v>pics\\Finik_7.jpg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40"/>
        <v>pics\\Finik_7.jpg</v>
      </c>
      <c r="AI114" t="s">
        <v>86</v>
      </c>
      <c r="AO114">
        <f t="shared" ca="1" si="35"/>
        <v>0.69971396654173668</v>
      </c>
      <c r="AP114" t="str">
        <f t="shared" ca="1" si="36"/>
        <v>pics\\Finik_7.jpg</v>
      </c>
      <c r="AR114" t="str">
        <f t="shared" si="42"/>
        <v/>
      </c>
      <c r="AS114" t="str">
        <f t="shared" ca="1" si="38"/>
        <v>pics\\Finik_7.jpg</v>
      </c>
      <c r="AT114">
        <f t="shared" ca="1" si="31"/>
        <v>0.46148523225699778</v>
      </c>
      <c r="AU114" t="s">
        <v>697</v>
      </c>
      <c r="AV114" t="str">
        <f t="shared" ca="1" si="32"/>
        <v>sound\\Redkiy_plod.wav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_Имеет_ли_мякоть_</v>
      </c>
      <c r="BB114" t="str">
        <f t="shared" si="33"/>
        <v>_Имеет_ли_мякоть_ТОДИС?</v>
      </c>
      <c r="BC114">
        <f>A114</f>
        <v>1215</v>
      </c>
      <c r="BD114" cm="1">
        <f t="array" aca="1" ref="BD114" ca="1">INDEX($L$114:$L$121,(RANK(AT2,$AT$2:$AT$9)))</f>
        <v>2075</v>
      </c>
      <c r="BE114" cm="1">
        <f t="array" aca="1" ref="BE114" ca="1">INDEX(BD66:BD81,(RANK(AT8,$AT$2:$AT$17)))</f>
        <v>2120</v>
      </c>
      <c r="BF114" cm="1">
        <f t="array" aca="1" ref="BF114" ca="1">INDEX(BD82:BD97,(RANK(AT8,$AT$2:$AT$9)))</f>
        <v>2130</v>
      </c>
      <c r="BG114" cm="1">
        <f t="array" aca="1" ref="BG114" ca="1">INDEX(BD98:BD113,(RANK(AT8,$AT$2:$AT$9)))</f>
        <v>2146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VLOOKUP(B115,audio_list_stym!$A$3:$BP$18,43,FALSE)</f>
        <v>14</v>
      </c>
      <c r="F115" t="str">
        <f>VLOOKUP(E115,metki!$A$2:$B$9,2,FALSE)</f>
        <v>импл_новые_с_названием</v>
      </c>
      <c r="G115" t="str">
        <f t="shared" si="28"/>
        <v>импл_</v>
      </c>
      <c r="H115" t="str">
        <f>VLOOKUP(B115,audio_list_stym!$A$3:$AJ$18,11,FALSE)</f>
        <v>Ake</v>
      </c>
      <c r="I115" t="s">
        <v>689</v>
      </c>
      <c r="J115" t="str">
        <f t="shared" si="29"/>
        <v>Ake_2</v>
      </c>
      <c r="L115">
        <f>VLOOKUP(J115,total_visual_stym!$A$2:$D$129,2,FALSE)</f>
        <v>2074</v>
      </c>
      <c r="M115" t="str">
        <f>VLOOKUP(J115,total_visual_stym!$A$2:$D$129,3,FALSE)</f>
        <v>pics\\Ake_2.jpg</v>
      </c>
      <c r="N115">
        <f>VLOOKUP(J115,total_visual_stym!$A$1:$D$129,4,FALSE)</f>
        <v>209</v>
      </c>
      <c r="P115">
        <f>IF(G115="экспл",0,IF(G115="импл_",VLOOKUP(J115,quest_импл!$A$1:$J$129,7,FALSE),0))</f>
        <v>234</v>
      </c>
      <c r="Q115" t="str">
        <f>IF(G115="экспл",0,IF(G115="импл_",VLOOKUP(J115,quest_импл!$A$1:$J$129,8,FALSE),0))</f>
        <v>sound\\Prodolgovatiy_li.wav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2034</v>
      </c>
      <c r="AD115" t="str">
        <f t="shared" ca="1" si="39"/>
        <v>pics\\Limon_2.jpg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40"/>
        <v>pics\\Limon_2.jpg</v>
      </c>
      <c r="AI115" t="s">
        <v>87</v>
      </c>
      <c r="AO115">
        <f t="shared" ca="1" si="35"/>
        <v>0.45282167139586782</v>
      </c>
      <c r="AP115" t="str">
        <f t="shared" ca="1" si="36"/>
        <v>pics\\Limon_2.jpg</v>
      </c>
      <c r="AR115" t="str">
        <f t="shared" si="42"/>
        <v/>
      </c>
      <c r="AS115" t="str">
        <f t="shared" ca="1" si="38"/>
        <v>pics\\Limon_2.jpg</v>
      </c>
      <c r="AT115">
        <f t="shared" ca="1" si="31"/>
        <v>0.89185353857167571</v>
      </c>
      <c r="AU115" t="s">
        <v>697</v>
      </c>
      <c r="AV115" t="str">
        <f t="shared" ca="1" si="32"/>
        <v>sound\\Noviy_plod.wav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_Продолговатый_ли_</v>
      </c>
      <c r="BB115" t="str">
        <f t="shared" si="33"/>
        <v>_Продолговатый_ли_ТОДИС?</v>
      </c>
      <c r="BD115" cm="1">
        <f t="array" aca="1" ref="BD115" ca="1">INDEX($L$114:$L$121,(RANK(AT3,$AT$2:$AT$9)))</f>
        <v>2080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VLOOKUP(B116,audio_list_stym!$A$3:$BP$18,43,FALSE)</f>
        <v>14</v>
      </c>
      <c r="F116" t="str">
        <f>VLOOKUP(E116,metki!$A$2:$B$9,2,FALSE)</f>
        <v>импл_новые_с_названием</v>
      </c>
      <c r="G116" t="str">
        <f t="shared" si="28"/>
        <v>импл_</v>
      </c>
      <c r="H116" t="str">
        <f>VLOOKUP(B116,audio_list_stym!$A$3:$AJ$18,11,FALSE)</f>
        <v>Ake</v>
      </c>
      <c r="I116" t="s">
        <v>690</v>
      </c>
      <c r="J116" t="str">
        <f t="shared" si="29"/>
        <v>Ake_3</v>
      </c>
      <c r="L116">
        <f>VLOOKUP(J116,total_visual_stym!$A$2:$D$129,2,FALSE)</f>
        <v>2075</v>
      </c>
      <c r="M116" t="str">
        <f>VLOOKUP(J116,total_visual_stym!$A$2:$D$129,3,FALSE)</f>
        <v>pics\\Ake_3.jpg</v>
      </c>
      <c r="N116">
        <f>VLOOKUP(J116,total_visual_stym!$A$1:$D$129,4,FALSE)</f>
        <v>209</v>
      </c>
      <c r="P116">
        <f>IF(G116="экспл",0,IF(G116="импл_",VLOOKUP(J116,quest_импл!$A$1:$J$129,7,FALSE),0))</f>
        <v>235</v>
      </c>
      <c r="Q116" t="str">
        <f>IF(G116="экспл",0,IF(G116="импл_",VLOOKUP(J116,quest_импл!$A$1:$J$129,8,FALSE),0))</f>
        <v>sound\\Pyatnistyi_li.wav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2055</v>
      </c>
      <c r="AD116" t="str">
        <f t="shared" ca="1" si="39"/>
        <v>pics\\Redis_7.jpg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40"/>
        <v>pics\\Redis_7.jpg</v>
      </c>
      <c r="AI116" t="s">
        <v>88</v>
      </c>
      <c r="AO116">
        <f t="shared" ca="1" si="35"/>
        <v>0.14475234249367419</v>
      </c>
      <c r="AP116" t="str">
        <f t="shared" ca="1" si="36"/>
        <v>pics\\Redis_7.jpg</v>
      </c>
      <c r="AR116" t="str">
        <f t="shared" si="42"/>
        <v/>
      </c>
      <c r="AS116" t="str">
        <f t="shared" ca="1" si="38"/>
        <v>pics\\Redis_7.jpg</v>
      </c>
      <c r="AT116">
        <f t="shared" ca="1" si="31"/>
        <v>0.41497522785571583</v>
      </c>
      <c r="AU116" t="s">
        <v>697</v>
      </c>
      <c r="AV116" t="str">
        <f t="shared" ca="1" si="32"/>
        <v>sound\\Redkiy_plod.wav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_Пятнистый_ли_</v>
      </c>
      <c r="BB116" t="str">
        <f t="shared" si="33"/>
        <v>_Пятнистый_ли_ТОДИС?</v>
      </c>
      <c r="BD116" cm="1">
        <f t="array" aca="1" ref="BD116" ca="1">INDEX($L$114:$L$121,(RANK(AT4,$AT$2:$AT$9)))</f>
        <v>2079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VLOOKUP(B117,audio_list_stym!$A$3:$BP$18,43,FALSE)</f>
        <v>14</v>
      </c>
      <c r="F117" t="str">
        <f>VLOOKUP(E117,metki!$A$2:$B$9,2,FALSE)</f>
        <v>импл_новые_с_названием</v>
      </c>
      <c r="G117" t="str">
        <f t="shared" si="28"/>
        <v>импл_</v>
      </c>
      <c r="H117" t="str">
        <f>VLOOKUP(B117,audio_list_stym!$A$3:$AJ$18,11,FALSE)</f>
        <v>Ake</v>
      </c>
      <c r="I117" t="s">
        <v>691</v>
      </c>
      <c r="J117" t="str">
        <f t="shared" si="29"/>
        <v>Ake_4</v>
      </c>
      <c r="L117">
        <f>VLOOKUP(J117,total_visual_stym!$A$2:$D$129,2,FALSE)</f>
        <v>2076</v>
      </c>
      <c r="M117" t="str">
        <f>VLOOKUP(J117,total_visual_stym!$A$2:$D$129,3,FALSE)</f>
        <v>pics\\Ake_4.jpg</v>
      </c>
      <c r="N117">
        <f>VLOOKUP(J117,total_visual_stym!$A$1:$D$129,4,FALSE)</f>
        <v>209</v>
      </c>
      <c r="P117">
        <f>IF(G117="экспл",0,IF(G117="импл_",VLOOKUP(J117,quest_импл!$A$1:$J$129,7,FALSE),0))</f>
        <v>236</v>
      </c>
      <c r="Q117" t="str">
        <f>IF(G117="экспл",0,IF(G117="импл_",VLOOKUP(J117,quest_импл!$A$1:$J$129,8,FALSE),0))</f>
        <v>sound\\S_kochuroy_li.wav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2041</v>
      </c>
      <c r="AD117" t="str">
        <f t="shared" ca="1" si="39"/>
        <v>pics\\Peper_1.jpg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40"/>
        <v>pics\\Peper_1.jpg</v>
      </c>
      <c r="AI117" t="s">
        <v>89</v>
      </c>
      <c r="AO117">
        <f t="shared" ca="1" si="35"/>
        <v>0.30790009686469966</v>
      </c>
      <c r="AP117" t="str">
        <f t="shared" ca="1" si="36"/>
        <v>pics\\Peper_1.jpg</v>
      </c>
      <c r="AR117" t="str">
        <f t="shared" si="42"/>
        <v/>
      </c>
      <c r="AS117" t="str">
        <f t="shared" ca="1" si="38"/>
        <v>pics\\Peper_1.jpg</v>
      </c>
      <c r="AT117">
        <f t="shared" ca="1" si="31"/>
        <v>0.50879678558453489</v>
      </c>
      <c r="AU117" t="s">
        <v>697</v>
      </c>
      <c r="AV117" t="str">
        <f t="shared" ca="1" si="32"/>
        <v>sound\\Noviy_plod.wav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_С_косточкой_ли_</v>
      </c>
      <c r="BB117" t="str">
        <f t="shared" si="33"/>
        <v>_С_косточкой_ли_ТОДИС?</v>
      </c>
      <c r="BD117" cm="1">
        <f t="array" aca="1" ref="BD117" ca="1">INDEX($L$114:$L$121,(RANK(AT5,$AT$2:$AT$9)))</f>
        <v>2073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VLOOKUP(B118,audio_list_stym!$A$3:$BP$18,43,FALSE)</f>
        <v>14</v>
      </c>
      <c r="F118" t="str">
        <f>VLOOKUP(E118,metki!$A$2:$B$9,2,FALSE)</f>
        <v>импл_новые_с_названием</v>
      </c>
      <c r="G118" t="str">
        <f t="shared" si="28"/>
        <v>импл_</v>
      </c>
      <c r="H118" t="str">
        <f>VLOOKUP(B118,audio_list_stym!$A$3:$AJ$18,11,FALSE)</f>
        <v>Ake</v>
      </c>
      <c r="I118" t="s">
        <v>692</v>
      </c>
      <c r="J118" t="str">
        <f t="shared" si="29"/>
        <v>Ake_5</v>
      </c>
      <c r="L118">
        <f>VLOOKUP(J118,total_visual_stym!$A$2:$D$129,2,FALSE)</f>
        <v>2077</v>
      </c>
      <c r="M118" t="str">
        <f>VLOOKUP(J118,total_visual_stym!$A$2:$D$129,3,FALSE)</f>
        <v>pics\\Ake_5.jpg</v>
      </c>
      <c r="N118">
        <f>VLOOKUP(J118,total_visual_stym!$A$1:$D$129,4,FALSE)</f>
        <v>209</v>
      </c>
      <c r="P118">
        <f>IF(G118="экспл",0,IF(G118="импл_",VLOOKUP(J118,quest_импл!$A$1:$J$129,7,FALSE),0))</f>
        <v>237</v>
      </c>
      <c r="Q118" t="str">
        <f>IF(G118="экспл",0,IF(G118="импл_",VLOOKUP(J118,quest_импл!$A$1:$J$129,8,FALSE),0))</f>
        <v>sound\\Fioletoviy_li.wav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2028</v>
      </c>
      <c r="AD118" t="str">
        <f t="shared" ca="1" si="39"/>
        <v>pics\\Kokos_4.jpg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40"/>
        <v>pics\\Kokos_4.jpg</v>
      </c>
      <c r="AI118" t="s">
        <v>90</v>
      </c>
      <c r="AO118">
        <f t="shared" ca="1" si="35"/>
        <v>0.57149146470228041</v>
      </c>
      <c r="AP118" t="str">
        <f t="shared" ca="1" si="36"/>
        <v>pics\\Kokos_4.jpg</v>
      </c>
      <c r="AR118" t="str">
        <f t="shared" si="42"/>
        <v/>
      </c>
      <c r="AS118" t="str">
        <f t="shared" ca="1" si="38"/>
        <v>pics\\Kokos_4.jpg</v>
      </c>
      <c r="AT118">
        <f t="shared" ca="1" si="31"/>
        <v>0.3653518146269954</v>
      </c>
      <c r="AU118" t="s">
        <v>697</v>
      </c>
      <c r="AV118" t="str">
        <f t="shared" ca="1" si="32"/>
        <v>sound\\Redkiy_plod.wav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_Синий_ли_</v>
      </c>
      <c r="BB118" t="str">
        <f t="shared" si="33"/>
        <v>_Синий_ли_ТОДИС?</v>
      </c>
      <c r="BD118" cm="1">
        <f t="array" aca="1" ref="BD118" ca="1">INDEX($L$114:$L$121,(RANK(AT6,$AT$2:$AT$9)))</f>
        <v>2076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VLOOKUP(B119,audio_list_stym!$A$3:$BP$18,43,FALSE)</f>
        <v>14</v>
      </c>
      <c r="F119" t="str">
        <f>VLOOKUP(E119,metki!$A$2:$B$9,2,FALSE)</f>
        <v>импл_новые_с_названием</v>
      </c>
      <c r="G119" t="str">
        <f t="shared" si="28"/>
        <v>импл_</v>
      </c>
      <c r="H119" t="str">
        <f>VLOOKUP(B119,audio_list_stym!$A$3:$AJ$18,11,FALSE)</f>
        <v>Ake</v>
      </c>
      <c r="I119" t="s">
        <v>693</v>
      </c>
      <c r="J119" t="str">
        <f t="shared" si="29"/>
        <v>Ake_6</v>
      </c>
      <c r="L119">
        <f>VLOOKUP(J119,total_visual_stym!$A$2:$D$129,2,FALSE)</f>
        <v>2078</v>
      </c>
      <c r="M119" t="str">
        <f>VLOOKUP(J119,total_visual_stym!$A$2:$D$129,3,FALSE)</f>
        <v>pics\\Ake_6.jpg</v>
      </c>
      <c r="N119">
        <f>VLOOKUP(J119,total_visual_stym!$A$1:$D$129,4,FALSE)</f>
        <v>209</v>
      </c>
      <c r="P119">
        <f>IF(G119="экспл",0,IF(G119="импл_",VLOOKUP(J119,quest_импл!$A$1:$J$129,7,FALSE),0))</f>
        <v>238</v>
      </c>
      <c r="Q119" t="str">
        <f>IF(G119="экспл",0,IF(G119="импл_",VLOOKUP(J119,quest_импл!$A$1:$J$129,8,FALSE),0))</f>
        <v>sound\\S_dolkami_li.wav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2062</v>
      </c>
      <c r="AD119" t="str">
        <f t="shared" ca="1" si="39"/>
        <v>pics\\Tomat_6.jpg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40"/>
        <v>pics\\Tomat_6.jpg</v>
      </c>
      <c r="AI119" t="s">
        <v>91</v>
      </c>
      <c r="AO119">
        <f t="shared" ca="1" si="35"/>
        <v>5.2296178369797275E-2</v>
      </c>
      <c r="AP119" t="str">
        <f t="shared" ca="1" si="36"/>
        <v>pics\\Tomat_6.jpg</v>
      </c>
      <c r="AR119" t="str">
        <f t="shared" si="42"/>
        <v/>
      </c>
      <c r="AS119" t="str">
        <f t="shared" ca="1" si="38"/>
        <v>pics\\Tomat_6.jpg</v>
      </c>
      <c r="AT119">
        <f t="shared" ca="1" si="31"/>
        <v>3.4322991606109965E-2</v>
      </c>
      <c r="AU119" t="s">
        <v>697</v>
      </c>
      <c r="AV119" t="str">
        <f t="shared" ca="1" si="32"/>
        <v>sound\\Redkiy_plod.wav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_С_дольками_ли_</v>
      </c>
      <c r="BB119" t="str">
        <f t="shared" si="33"/>
        <v>_С_дольками_ли_ТОДИС?</v>
      </c>
      <c r="BD119" cm="1">
        <f t="array" aca="1" ref="BD119" ca="1">INDEX($L$114:$L$121,(RANK(AT7,$AT$2:$AT$9)))</f>
        <v>2074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VLOOKUP(B120,audio_list_stym!$A$3:$BP$18,43,FALSE)</f>
        <v>14</v>
      </c>
      <c r="F120" t="str">
        <f>VLOOKUP(E120,metki!$A$2:$B$9,2,FALSE)</f>
        <v>импл_новые_с_названием</v>
      </c>
      <c r="G120" t="str">
        <f t="shared" si="28"/>
        <v>импл_</v>
      </c>
      <c r="H120" t="str">
        <f>VLOOKUP(B120,audio_list_stym!$A$3:$AJ$18,11,FALSE)</f>
        <v>Ake</v>
      </c>
      <c r="I120" t="s">
        <v>694</v>
      </c>
      <c r="J120" t="str">
        <f t="shared" si="29"/>
        <v>Ake_7</v>
      </c>
      <c r="L120">
        <f>VLOOKUP(J120,total_visual_stym!$A$2:$D$129,2,FALSE)</f>
        <v>2079</v>
      </c>
      <c r="M120" t="str">
        <f>VLOOKUP(J120,total_visual_stym!$A$2:$D$129,3,FALSE)</f>
        <v>pics\\Ake_7.jpg</v>
      </c>
      <c r="N120">
        <f>VLOOKUP(J120,total_visual_stym!$A$1:$D$129,4,FALSE)</f>
        <v>209</v>
      </c>
      <c r="P120">
        <f>IF(G120="экспл",0,IF(G120="импл_",VLOOKUP(J120,quest_импл!$A$1:$J$129,7,FALSE),0))</f>
        <v>239</v>
      </c>
      <c r="Q120" t="str">
        <f>IF(G120="экспл",0,IF(G120="импл_",VLOOKUP(J120,quest_импл!$A$1:$J$129,8,FALSE),0))</f>
        <v>sound\\Visushenniy_li.wav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2064</v>
      </c>
      <c r="AD120" t="str">
        <f t="shared" ca="1" si="39"/>
        <v>pics\\Tomat_8.jpg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40"/>
        <v>pics\\Tomat_8.jpg</v>
      </c>
      <c r="AI120" t="s">
        <v>92</v>
      </c>
      <c r="AO120">
        <f t="shared" ca="1" si="35"/>
        <v>1.1958002546627045E-2</v>
      </c>
      <c r="AP120" t="str">
        <f t="shared" ca="1" si="36"/>
        <v>pics\\Tomat_8.jpg</v>
      </c>
      <c r="AR120" t="str">
        <f t="shared" si="42"/>
        <v/>
      </c>
      <c r="AS120" t="str">
        <f t="shared" ca="1" si="38"/>
        <v>pics\\Tomat_8.jpg</v>
      </c>
      <c r="AT120">
        <f t="shared" ca="1" si="31"/>
        <v>0.54429632149655072</v>
      </c>
      <c r="AU120" t="s">
        <v>697</v>
      </c>
      <c r="AV120" t="str">
        <f t="shared" ca="1" si="32"/>
        <v>sound\\Noviy_plod.wav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_Высушенный_ли_</v>
      </c>
      <c r="BB120" t="str">
        <f t="shared" si="33"/>
        <v>_Высушенный_ли_ТОДИС?</v>
      </c>
      <c r="BD120" cm="1">
        <f t="array" aca="1" ref="BD120" ca="1">INDEX($L$114:$L$121,(RANK(AT8,$AT$2:$AT$9)))</f>
        <v>2078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VLOOKUP(B121,audio_list_stym!$A$3:$BP$18,43,FALSE)</f>
        <v>14</v>
      </c>
      <c r="F121" t="str">
        <f>VLOOKUP(E121,metki!$A$2:$B$9,2,FALSE)</f>
        <v>импл_новые_с_названием</v>
      </c>
      <c r="G121" t="str">
        <f t="shared" si="28"/>
        <v>импл_</v>
      </c>
      <c r="H121" t="str">
        <f>VLOOKUP(B121,audio_list_stym!$A$3:$AJ$18,11,FALSE)</f>
        <v>Ake</v>
      </c>
      <c r="I121" t="s">
        <v>695</v>
      </c>
      <c r="J121" t="str">
        <f t="shared" si="29"/>
        <v>Ake_8</v>
      </c>
      <c r="L121">
        <f>VLOOKUP(J121,total_visual_stym!$A$2:$D$129,2,FALSE)</f>
        <v>2080</v>
      </c>
      <c r="M121" t="str">
        <f>VLOOKUP(J121,total_visual_stym!$A$2:$D$129,3,FALSE)</f>
        <v>pics\\Ake_8.jpg</v>
      </c>
      <c r="N121">
        <f>VLOOKUP(J121,total_visual_stym!$A$1:$D$129,4,FALSE)</f>
        <v>209</v>
      </c>
      <c r="P121">
        <f>IF(G121="экспл",0,IF(G121="импл_",VLOOKUP(J121,quest_импл!$A$1:$J$129,7,FALSE),0))</f>
        <v>240</v>
      </c>
      <c r="Q121" t="str">
        <f>IF(G121="экспл",0,IF(G121="импл_",VLOOKUP(J121,quest_импл!$A$1:$J$129,8,FALSE),0))</f>
        <v>sound\\Myatiy_li.wav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2059</v>
      </c>
      <c r="AD121" t="str">
        <f t="shared" ca="1" si="39"/>
        <v>pics\\Tomat_3.jpg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40"/>
        <v>pics\\Tomat_3.jpg</v>
      </c>
      <c r="AI121" t="s">
        <v>93</v>
      </c>
      <c r="AO121">
        <f t="shared" ca="1" si="35"/>
        <v>9.1135203602870307E-2</v>
      </c>
      <c r="AP121" t="str">
        <f t="shared" ca="1" si="36"/>
        <v>pics\\Tomat_3.jpg</v>
      </c>
      <c r="AR121" t="str">
        <f>IF(AH121="sound\\Ogorod",AP49,"")</f>
        <v/>
      </c>
      <c r="AS121" t="str">
        <f t="shared" ca="1" si="38"/>
        <v>pics\\Tomat_3.jpg</v>
      </c>
      <c r="AT121">
        <f t="shared" ca="1" si="31"/>
        <v>3.1741447059924655E-2</v>
      </c>
      <c r="AU121" t="s">
        <v>697</v>
      </c>
      <c r="AV121" t="str">
        <f t="shared" ca="1" si="32"/>
        <v>sound\\Redkiy_plod.wav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_Мятый_ли_</v>
      </c>
      <c r="BB121" t="str">
        <f t="shared" si="33"/>
        <v>_Мятый_ли_ТОДИС?</v>
      </c>
      <c r="BD121" cm="1">
        <f t="array" aca="1" ref="BD121" ca="1">INDEX($L$114:$L$121,(RANK(AT9,$AT$2:$AT$9)))</f>
        <v>2077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VLOOKUP(B122,audio_list_stym!$A$3:$BP$18,43,FALSE)</f>
        <v>15</v>
      </c>
      <c r="F122" t="str">
        <f>VLOOKUP(E122,metki!$A$2:$B$9,2,FALSE)</f>
        <v>экспл_новые_с_названием</v>
      </c>
      <c r="G122" t="str">
        <f t="shared" si="28"/>
        <v>экспл</v>
      </c>
      <c r="H122" t="str">
        <f>VLOOKUP(B122,audio_list_stym!$A$3:$AJ$18,11,FALSE)</f>
        <v>Finger</v>
      </c>
      <c r="I122" t="s">
        <v>688</v>
      </c>
      <c r="J122" t="str">
        <f t="shared" si="29"/>
        <v>Finger_1</v>
      </c>
      <c r="L122">
        <f>VLOOKUP(J122,total_visual_stym!$A$2:$D$129,2,FALSE)</f>
        <v>2081</v>
      </c>
      <c r="M122" t="str">
        <f>VLOOKUP(J122,total_visual_stym!$A$2:$D$129,3,FALSE)</f>
        <v>pics\\Finger_1.jpg</v>
      </c>
      <c r="N122">
        <f>VLOOKUP(J122,total_visual_stym!$A$1:$D$129,4,FALSE)</f>
        <v>210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113</v>
      </c>
      <c r="Z122" t="str">
        <f>IF(G122="экспл",VLOOKUP(J122,quest_экспл!$A$1:$N$129,12,FALSE),IF(G122="импл_",0,0))</f>
        <v>sound\\On_vizhatiy.wav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2204</v>
      </c>
      <c r="AD122" t="str">
        <f t="shared" ca="1" si="39"/>
        <v>pics\\dis52.jpg</v>
      </c>
      <c r="AE122" s="22" t="str">
        <f t="array" aca="1" ref="AE122" ca="1">IF(G122="экспл",INDEX(total_visual_stym!$C$146:$C$209,(RANK(total_visual_stym!E202,total_visual_stym!$E$146:$E$209))),0)</f>
        <v>pics\\dis52.jpg</v>
      </c>
      <c r="AF122" s="22" t="str">
        <f t="shared" si="40"/>
        <v/>
      </c>
      <c r="AI122" t="s">
        <v>124</v>
      </c>
      <c r="AO122">
        <f t="shared" ca="1" si="35"/>
        <v>0.58146098066110985</v>
      </c>
      <c r="AP122" t="str">
        <f t="shared" ca="1" si="36"/>
        <v>pics\\Goroh_8.jpg</v>
      </c>
      <c r="AR122" t="str">
        <f t="shared" ref="AR122:AR129" si="43">IF(AH122="sound\\Ogorod",AP50,"")</f>
        <v/>
      </c>
      <c r="AS122" t="str">
        <f t="shared" si="38"/>
        <v/>
      </c>
      <c r="AT122">
        <f t="shared" ca="1" si="31"/>
        <v>0.97119856268104543</v>
      </c>
      <c r="AU122" t="s">
        <v>697</v>
      </c>
      <c r="AV122" t="str">
        <f t="shared" ca="1" si="32"/>
        <v>sound\\Noviy_plod.wav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_Он_выжатый?</v>
      </c>
      <c r="BA122" t="e">
        <f>VLOOKUP(Q122,audio_list_stym!$B$2:$BQ$299,68,FALSE)</f>
        <v>#N/A</v>
      </c>
      <c r="BB122" t="str">
        <f t="shared" si="33"/>
        <v>На_экране_ПЕМАТ._Он_выжатый?</v>
      </c>
      <c r="BC122">
        <f>A122</f>
        <v>1216</v>
      </c>
      <c r="BD122" cm="1">
        <f t="array" aca="1" ref="BD122" ca="1">INDEX($L$122:$L$129,(RANK(AT2,$AT$2:$AT$9)))</f>
        <v>2083</v>
      </c>
      <c r="BE122" cm="1">
        <f t="array" aca="1" ref="BE122" ca="1">INDEX(BD66:BD81,(RANK(AT9,$AT$2:$AT$17)))</f>
        <v>2115</v>
      </c>
      <c r="BF122" cm="1">
        <f t="array" aca="1" ref="BF122" ca="1">INDEX(BD90:BD105,(RANK(AT9,$AT$2:$AT$17)))</f>
        <v>2147</v>
      </c>
      <c r="BG122" cm="1">
        <f t="array" aca="1" ref="BG122" ca="1">INDEX(BD106:BD121,(RANK(AT9,$AT$2:$AT$17)))</f>
        <v>2075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VLOOKUP(B123,audio_list_stym!$A$3:$BP$18,43,FALSE)</f>
        <v>15</v>
      </c>
      <c r="F123" t="str">
        <f>VLOOKUP(E123,metki!$A$2:$B$9,2,FALSE)</f>
        <v>экспл_новые_с_названием</v>
      </c>
      <c r="G123" t="str">
        <f t="shared" si="28"/>
        <v>экспл</v>
      </c>
      <c r="H123" t="str">
        <f>VLOOKUP(B123,audio_list_stym!$A$3:$AJ$18,11,FALSE)</f>
        <v>Finger</v>
      </c>
      <c r="I123" t="s">
        <v>689</v>
      </c>
      <c r="J123" t="str">
        <f t="shared" si="29"/>
        <v>Finger_2</v>
      </c>
      <c r="L123">
        <f>VLOOKUP(J123,total_visual_stym!$A$2:$D$129,2,FALSE)</f>
        <v>2082</v>
      </c>
      <c r="M123" t="str">
        <f>VLOOKUP(J123,total_visual_stym!$A$2:$D$129,3,FALSE)</f>
        <v>pics\\Finger_2.jpg</v>
      </c>
      <c r="N123">
        <f>VLOOKUP(J123,total_visual_stym!$A$1:$D$129,4,FALSE)</f>
        <v>210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114</v>
      </c>
      <c r="Z123" t="str">
        <f>IF(G123="экспл",VLOOKUP(J123,quest_экспл!$A$1:$N$129,12,FALSE),IF(G123="импл_",0,0))</f>
        <v>sound\\On_nadloman.wav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2213</v>
      </c>
      <c r="AD123" t="str">
        <f t="shared" ca="1" si="39"/>
        <v>pics\\dis49.jpg</v>
      </c>
      <c r="AE123" s="22" t="str">
        <f t="array" aca="1" ref="AE123" ca="1">IF(G123="экспл",INDEX(total_visual_stym!$C$146:$C$209,(RANK(total_visual_stym!E203,total_visual_stym!$E$146:$E$209))),0)</f>
        <v>pics\\dis49.jpg</v>
      </c>
      <c r="AF123" s="22" t="str">
        <f t="shared" si="40"/>
        <v/>
      </c>
      <c r="AI123" t="s">
        <v>125</v>
      </c>
      <c r="AO123">
        <f t="shared" ca="1" si="35"/>
        <v>0.67623865006579353</v>
      </c>
      <c r="AP123" t="str">
        <f t="shared" ca="1" si="36"/>
        <v>pics\\Goroh_1.jpg</v>
      </c>
      <c r="AR123" t="str">
        <f t="shared" si="43"/>
        <v/>
      </c>
      <c r="AS123" t="str">
        <f t="shared" si="38"/>
        <v/>
      </c>
      <c r="AT123">
        <f t="shared" ca="1" si="31"/>
        <v>0.53262769752097339</v>
      </c>
      <c r="AU123" t="s">
        <v>697</v>
      </c>
      <c r="AV123" t="str">
        <f t="shared" ca="1" si="32"/>
        <v>sound\\Noviy_plod.wav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_Он_надломан?</v>
      </c>
      <c r="BA123" t="e">
        <f>VLOOKUP(Q123,audio_list_stym!$B$2:$BQ$299,68,FALSE)</f>
        <v>#N/A</v>
      </c>
      <c r="BB123" t="str">
        <f t="shared" si="33"/>
        <v>Посмотрите,_вот_ПЕМАТ._Он_надломан?</v>
      </c>
      <c r="BD123" cm="1">
        <f t="array" aca="1" ref="BD123" ca="1">INDEX($L$122:$L$129,(RANK(AT3,$AT$2:$AT$9)))</f>
        <v>2088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VLOOKUP(B124,audio_list_stym!$A$3:$BP$18,43,FALSE)</f>
        <v>15</v>
      </c>
      <c r="F124" t="str">
        <f>VLOOKUP(E124,metki!$A$2:$B$9,2,FALSE)</f>
        <v>экспл_новые_с_названием</v>
      </c>
      <c r="G124" t="str">
        <f t="shared" si="28"/>
        <v>экспл</v>
      </c>
      <c r="H124" t="str">
        <f>VLOOKUP(B124,audio_list_stym!$A$3:$AJ$18,11,FALSE)</f>
        <v>Finger</v>
      </c>
      <c r="I124" t="s">
        <v>690</v>
      </c>
      <c r="J124" t="str">
        <f t="shared" si="29"/>
        <v>Finger_3</v>
      </c>
      <c r="L124">
        <f>VLOOKUP(J124,total_visual_stym!$A$2:$D$129,2,FALSE)</f>
        <v>2083</v>
      </c>
      <c r="M124" t="str">
        <f>VLOOKUP(J124,total_visual_stym!$A$2:$D$129,3,FALSE)</f>
        <v>pics\\Finger_3.jpg</v>
      </c>
      <c r="N124">
        <f>VLOOKUP(J124,total_visual_stym!$A$1:$D$129,4,FALSE)</f>
        <v>210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115</v>
      </c>
      <c r="Z124" t="str">
        <f>IF(G124="экспл",VLOOKUP(J124,quest_экспл!$A$1:$N$129,12,FALSE),IF(G124="импл_",0,0))</f>
        <v>sound\\On_volnistiy.wav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2198</v>
      </c>
      <c r="AD124" t="str">
        <f t="shared" ca="1" si="39"/>
        <v>pics\\dis42.jpg</v>
      </c>
      <c r="AE124" s="22" t="str">
        <f t="array" aca="1" ref="AE124" ca="1">IF(G124="экспл",INDEX(total_visual_stym!$C$146:$C$209,(RANK(total_visual_stym!E204,total_visual_stym!$E$146:$E$209))),0)</f>
        <v>pics\\dis42.jpg</v>
      </c>
      <c r="AF124" s="22" t="str">
        <f t="shared" si="40"/>
        <v/>
      </c>
      <c r="AI124" t="s">
        <v>126</v>
      </c>
      <c r="AO124">
        <f t="shared" ca="1" si="35"/>
        <v>0.45057825333694934</v>
      </c>
      <c r="AP124" t="str">
        <f t="shared" ca="1" si="36"/>
        <v>pics\\Limon_3.jpg</v>
      </c>
      <c r="AR124" t="str">
        <f t="shared" si="43"/>
        <v/>
      </c>
      <c r="AS124" t="str">
        <f t="shared" si="38"/>
        <v/>
      </c>
      <c r="AT124">
        <f t="shared" ca="1" si="31"/>
        <v>0.18246223503103554</v>
      </c>
      <c r="AU124" t="s">
        <v>697</v>
      </c>
      <c r="AV124" t="str">
        <f t="shared" ca="1" si="32"/>
        <v>sound\\Redkiy_plod.wav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_Он_волнистый?</v>
      </c>
      <c r="BA124" t="e">
        <f>VLOOKUP(Q124,audio_list_stym!$B$2:$BQ$299,68,FALSE)</f>
        <v>#N/A</v>
      </c>
      <c r="BB124" t="str">
        <f t="shared" si="33"/>
        <v>Вот_ПЕМАТ._Он_волнистый?</v>
      </c>
      <c r="BD124" cm="1">
        <f t="array" aca="1" ref="BD124" ca="1">INDEX($L$122:$L$129,(RANK(AT4,$AT$2:$AT$9)))</f>
        <v>2087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VLOOKUP(B125,audio_list_stym!$A$3:$BP$18,43,FALSE)</f>
        <v>15</v>
      </c>
      <c r="F125" t="str">
        <f>VLOOKUP(E125,metki!$A$2:$B$9,2,FALSE)</f>
        <v>экспл_новые_с_названием</v>
      </c>
      <c r="G125" t="str">
        <f t="shared" si="28"/>
        <v>экспл</v>
      </c>
      <c r="H125" t="str">
        <f>VLOOKUP(B125,audio_list_stym!$A$3:$AJ$18,11,FALSE)</f>
        <v>Finger</v>
      </c>
      <c r="I125" t="s">
        <v>691</v>
      </c>
      <c r="J125" t="str">
        <f t="shared" si="29"/>
        <v>Finger_4</v>
      </c>
      <c r="L125">
        <f>VLOOKUP(J125,total_visual_stym!$A$2:$D$129,2,FALSE)</f>
        <v>2084</v>
      </c>
      <c r="M125" t="str">
        <f>VLOOKUP(J125,total_visual_stym!$A$2:$D$129,3,FALSE)</f>
        <v>pics\\Finger_4.jpg</v>
      </c>
      <c r="N125">
        <f>VLOOKUP(J125,total_visual_stym!$A$1:$D$129,4,FALSE)</f>
        <v>210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116</v>
      </c>
      <c r="Z125" t="str">
        <f>IF(G125="экспл",VLOOKUP(J125,quest_экспл!$A$1:$N$129,12,FALSE),IF(G125="импл_",0,0))</f>
        <v>sound\\On_buriy.wav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2174</v>
      </c>
      <c r="AD125" t="str">
        <f t="shared" ca="1" si="39"/>
        <v>pics\\dis7.jpg</v>
      </c>
      <c r="AE125" s="22" t="str">
        <f t="array" aca="1" ref="AE125" ca="1">IF(G125="экспл",INDEX(total_visual_stym!$C$146:$C$209,(RANK(total_visual_stym!E205,total_visual_stym!$E$146:$E$209))),0)</f>
        <v>pics\\dis7.jpg</v>
      </c>
      <c r="AF125" s="22" t="str">
        <f t="shared" si="40"/>
        <v/>
      </c>
      <c r="AI125" t="s">
        <v>127</v>
      </c>
      <c r="AO125">
        <f t="shared" ca="1" si="35"/>
        <v>0.98696227317452434</v>
      </c>
      <c r="AP125" t="str">
        <f t="shared" ca="1" si="36"/>
        <v>pics\\Banan_1.jpg</v>
      </c>
      <c r="AR125" t="str">
        <f t="shared" si="43"/>
        <v/>
      </c>
      <c r="AS125" t="str">
        <f t="shared" si="38"/>
        <v/>
      </c>
      <c r="AT125">
        <f t="shared" ca="1" si="31"/>
        <v>0.81708820215974842</v>
      </c>
      <c r="AU125" t="s">
        <v>697</v>
      </c>
      <c r="AV125" t="str">
        <f t="shared" ca="1" si="32"/>
        <v>sound\\Noviy_plod.wav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_Он_бурый?</v>
      </c>
      <c r="BA125" t="e">
        <f>VLOOKUP(Q125,audio_list_stym!$B$2:$BQ$299,68,FALSE)</f>
        <v>#N/A</v>
      </c>
      <c r="BB125" t="str">
        <f t="shared" si="33"/>
        <v>Это_ПЕМАТ._Он_бурый?</v>
      </c>
      <c r="BD125" cm="1">
        <f t="array" aca="1" ref="BD125" ca="1">INDEX($L$122:$L$129,(RANK(AT5,$AT$2:$AT$9)))</f>
        <v>2081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VLOOKUP(B126,audio_list_stym!$A$3:$BP$18,43,FALSE)</f>
        <v>15</v>
      </c>
      <c r="F126" t="str">
        <f>VLOOKUP(E126,metki!$A$2:$B$9,2,FALSE)</f>
        <v>экспл_новые_с_названием</v>
      </c>
      <c r="G126" t="str">
        <f t="shared" si="28"/>
        <v>экспл</v>
      </c>
      <c r="H126" t="str">
        <f>VLOOKUP(B126,audio_list_stym!$A$3:$AJ$18,11,FALSE)</f>
        <v>Finger</v>
      </c>
      <c r="I126" t="s">
        <v>692</v>
      </c>
      <c r="J126" t="str">
        <f t="shared" si="29"/>
        <v>Finger_5</v>
      </c>
      <c r="L126">
        <f>VLOOKUP(J126,total_visual_stym!$A$2:$D$129,2,FALSE)</f>
        <v>2085</v>
      </c>
      <c r="M126" t="str">
        <f>VLOOKUP(J126,total_visual_stym!$A$2:$D$129,3,FALSE)</f>
        <v>pics\\Finger_5.jpg</v>
      </c>
      <c r="N126">
        <f>VLOOKUP(J126,total_visual_stym!$A$1:$D$129,4,FALSE)</f>
        <v>210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117</v>
      </c>
      <c r="Z126" t="str">
        <f>IF(G126="экспл",VLOOKUP(J126,quest_экспл!$A$1:$N$129,12,FALSE),IF(G126="импл_",0,0))</f>
        <v>sound\\Vityanut_li_on.wav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2179</v>
      </c>
      <c r="AD126" t="str">
        <f t="shared" ca="1" si="39"/>
        <v>pics\\dis20.jpg</v>
      </c>
      <c r="AE126" s="22" t="str">
        <f t="array" aca="1" ref="AE126" ca="1">IF(G126="экспл",INDEX(total_visual_stym!$C$146:$C$209,(RANK(total_visual_stym!E206,total_visual_stym!$E$146:$E$209))),0)</f>
        <v>pics\\dis20.jpg</v>
      </c>
      <c r="AF126" s="22" t="str">
        <f t="shared" si="40"/>
        <v/>
      </c>
      <c r="AI126" t="s">
        <v>128</v>
      </c>
      <c r="AO126">
        <f t="shared" ca="1" si="35"/>
        <v>0.83495395905701109</v>
      </c>
      <c r="AP126" t="str">
        <f t="shared" ca="1" si="36"/>
        <v>pics\\Banan_8.jpg</v>
      </c>
      <c r="AR126" t="str">
        <f t="shared" si="43"/>
        <v/>
      </c>
      <c r="AS126" t="str">
        <f t="shared" si="38"/>
        <v/>
      </c>
      <c r="AT126">
        <f t="shared" ca="1" si="31"/>
        <v>0.50003830063700394</v>
      </c>
      <c r="AU126" t="s">
        <v>697</v>
      </c>
      <c r="AV126" t="str">
        <f t="shared" ca="1" si="32"/>
        <v>sound\\Noviy_plod.wav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_Вытянут_ли_он?</v>
      </c>
      <c r="BA126" t="e">
        <f>VLOOKUP(Q126,audio_list_stym!$B$2:$BQ$299,68,FALSE)</f>
        <v>#N/A</v>
      </c>
      <c r="BB126" t="str">
        <f t="shared" si="33"/>
        <v>На_картинке_ПЕМАТ._Вытянут_ли_он?</v>
      </c>
      <c r="BD126" cm="1">
        <f t="array" aca="1" ref="BD126" ca="1">INDEX($L$122:$L$129,(RANK(AT6,$AT$2:$AT$9)))</f>
        <v>2084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VLOOKUP(B127,audio_list_stym!$A$3:$BP$18,43,FALSE)</f>
        <v>15</v>
      </c>
      <c r="F127" t="str">
        <f>VLOOKUP(E127,metki!$A$2:$B$9,2,FALSE)</f>
        <v>экспл_новые_с_названием</v>
      </c>
      <c r="G127" t="str">
        <f t="shared" si="28"/>
        <v>экспл</v>
      </c>
      <c r="H127" t="str">
        <f>VLOOKUP(B127,audio_list_stym!$A$3:$AJ$18,11,FALSE)</f>
        <v>Finger</v>
      </c>
      <c r="I127" t="s">
        <v>693</v>
      </c>
      <c r="J127" t="str">
        <f t="shared" si="29"/>
        <v>Finger_6</v>
      </c>
      <c r="L127">
        <f>VLOOKUP(J127,total_visual_stym!$A$2:$D$129,2,FALSE)</f>
        <v>2086</v>
      </c>
      <c r="M127" t="str">
        <f>VLOOKUP(J127,total_visual_stym!$A$2:$D$129,3,FALSE)</f>
        <v>pics\\Finger_6.jpg</v>
      </c>
      <c r="N127">
        <f>VLOOKUP(J127,total_visual_stym!$A$1:$D$129,4,FALSE)</f>
        <v>210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118</v>
      </c>
      <c r="Z127" t="str">
        <f>IF(G127="экспл",VLOOKUP(J127,quest_экспл!$A$1:$N$129,12,FALSE),IF(G127="импл_",0,0))</f>
        <v>sound\\Obyemniy_li_on.wav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2196</v>
      </c>
      <c r="AD127" t="str">
        <f t="shared" ca="1" si="39"/>
        <v>pics\\dis40.jpg</v>
      </c>
      <c r="AE127" s="22" t="str">
        <f t="array" aca="1" ref="AE127" ca="1">IF(G127="экспл",INDEX(total_visual_stym!$C$146:$C$209,(RANK(total_visual_stym!E207,total_visual_stym!$E$146:$E$209))),0)</f>
        <v>pics\\dis40.jpg</v>
      </c>
      <c r="AF127" s="22" t="str">
        <f t="shared" si="40"/>
        <v/>
      </c>
      <c r="AI127" t="s">
        <v>129</v>
      </c>
      <c r="AO127">
        <f t="shared" ca="1" si="35"/>
        <v>0.37967586984573343</v>
      </c>
      <c r="AP127" t="str">
        <f t="shared" ca="1" si="36"/>
        <v>pics\\Limon_5.jpg</v>
      </c>
      <c r="AR127" t="str">
        <f t="shared" si="43"/>
        <v/>
      </c>
      <c r="AS127" t="str">
        <f t="shared" si="38"/>
        <v/>
      </c>
      <c r="AT127">
        <f t="shared" ca="1" si="31"/>
        <v>0.24272310811569697</v>
      </c>
      <c r="AU127" t="s">
        <v>697</v>
      </c>
      <c r="AV127" t="str">
        <f t="shared" ca="1" si="32"/>
        <v>sound\\Redkiy_plod.wav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_Объемный_ли_он?</v>
      </c>
      <c r="BA127" t="e">
        <f>VLOOKUP(Q127,audio_list_stym!$B$2:$BQ$299,68,FALSE)</f>
        <v>#N/A</v>
      </c>
      <c r="BB127" t="str">
        <f t="shared" si="33"/>
        <v>На_мониторе_ПЕМАТ._Объемный_ли_он?</v>
      </c>
      <c r="BD127" cm="1">
        <f t="array" aca="1" ref="BD127" ca="1">INDEX($L$122:$L$129,(RANK(AT7,$AT$2:$AT$9)))</f>
        <v>2082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VLOOKUP(B128,audio_list_stym!$A$3:$BP$18,43,FALSE)</f>
        <v>15</v>
      </c>
      <c r="F128" t="str">
        <f>VLOOKUP(E128,metki!$A$2:$B$9,2,FALSE)</f>
        <v>экспл_новые_с_названием</v>
      </c>
      <c r="G128" t="str">
        <f t="shared" si="28"/>
        <v>экспл</v>
      </c>
      <c r="H128" t="str">
        <f>VLOOKUP(B128,audio_list_stym!$A$3:$AJ$18,11,FALSE)</f>
        <v>Finger</v>
      </c>
      <c r="I128" t="s">
        <v>694</v>
      </c>
      <c r="J128" t="str">
        <f t="shared" si="29"/>
        <v>Finger_7</v>
      </c>
      <c r="L128">
        <f>VLOOKUP(J128,total_visual_stym!$A$2:$D$129,2,FALSE)</f>
        <v>2087</v>
      </c>
      <c r="M128" t="str">
        <f>VLOOKUP(J128,total_visual_stym!$A$2:$D$129,3,FALSE)</f>
        <v>pics\\Finger_7.jpg</v>
      </c>
      <c r="N128">
        <f>VLOOKUP(J128,total_visual_stym!$A$1:$D$129,4,FALSE)</f>
        <v>210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119</v>
      </c>
      <c r="Z128" t="str">
        <f>IF(G128="экспл",VLOOKUP(J128,quest_экспл!$A$1:$N$129,12,FALSE),IF(G128="импл_",0,0))</f>
        <v>sound\\Pustoy_li_on.wav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2228</v>
      </c>
      <c r="AD128" t="str">
        <f t="shared" ca="1" si="39"/>
        <v>pics\\dis38.jpg</v>
      </c>
      <c r="AE128" s="22" t="str">
        <f t="array" aca="1" ref="AE128" ca="1">IF(G128="экспл",INDEX(total_visual_stym!$C$146:$C$209,(RANK(total_visual_stym!E208,total_visual_stym!$E$146:$E$209))),0)</f>
        <v>pics\\dis38.jpg</v>
      </c>
      <c r="AF128" s="22" t="str">
        <f t="shared" si="40"/>
        <v/>
      </c>
      <c r="AI128" t="s">
        <v>130</v>
      </c>
      <c r="AO128">
        <f t="shared" ca="1" si="35"/>
        <v>0.6090909301903511</v>
      </c>
      <c r="AP128" t="str">
        <f t="shared" ca="1" si="36"/>
        <v>pics\\Goroh_3.jpg</v>
      </c>
      <c r="AR128" t="str">
        <f t="shared" si="43"/>
        <v/>
      </c>
      <c r="AS128" t="str">
        <f t="shared" si="38"/>
        <v/>
      </c>
      <c r="AT128">
        <f t="shared" ca="1" si="31"/>
        <v>0.97724903353958015</v>
      </c>
      <c r="AU128" t="s">
        <v>697</v>
      </c>
      <c r="AV128" t="str">
        <f t="shared" ca="1" si="32"/>
        <v>sound\\Noviy_plod.wav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_Пустой_ли_он?</v>
      </c>
      <c r="BA128" t="e">
        <f>VLOOKUP(Q128,audio_list_stym!$B$2:$BQ$299,68,FALSE)</f>
        <v>#N/A</v>
      </c>
      <c r="BB128" t="str">
        <f t="shared" si="33"/>
        <v>Перед_Вами_ПЕМАТ._Пустой_ли_он?</v>
      </c>
      <c r="BD128" cm="1">
        <f t="array" aca="1" ref="BD128" ca="1">INDEX($L$122:$L$129,(RANK(AT8,$AT$2:$AT$9)))</f>
        <v>2086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VLOOKUP(B129,audio_list_stym!$A$3:$BP$18,43,FALSE)</f>
        <v>15</v>
      </c>
      <c r="F129" t="str">
        <f>VLOOKUP(E129,metki!$A$2:$B$9,2,FALSE)</f>
        <v>экспл_новые_с_названием</v>
      </c>
      <c r="G129" t="str">
        <f t="shared" si="28"/>
        <v>экспл</v>
      </c>
      <c r="H129" t="str">
        <f>VLOOKUP(B129,audio_list_stym!$A$3:$AJ$18,11,FALSE)</f>
        <v>Finger</v>
      </c>
      <c r="I129" t="s">
        <v>695</v>
      </c>
      <c r="J129" t="str">
        <f t="shared" si="29"/>
        <v>Finger_8</v>
      </c>
      <c r="L129">
        <f>VLOOKUP(J129,total_visual_stym!$A$2:$D$129,2,FALSE)</f>
        <v>2088</v>
      </c>
      <c r="M129" t="str">
        <f>VLOOKUP(J129,total_visual_stym!$A$2:$D$129,3,FALSE)</f>
        <v>pics\\Finger_8.jpg</v>
      </c>
      <c r="N129">
        <f>VLOOKUP(J129,total_visual_stym!$A$1:$D$129,4,FALSE)</f>
        <v>210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120</v>
      </c>
      <c r="Z129" t="str">
        <f>IF(G129="экспл",VLOOKUP(J129,quest_экспл!$A$1:$N$129,12,FALSE),IF(G129="импл_",0,0))</f>
        <v>sound\\Belyi_li_on.wav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2189</v>
      </c>
      <c r="AD129" t="str">
        <f t="shared" ca="1" si="39"/>
        <v>pics\\dis33.jpg</v>
      </c>
      <c r="AE129" s="22" t="str">
        <f t="array" aca="1" ref="AE129" ca="1">IF(G129="экспл",INDEX(total_visual_stym!$C$146:$C$209,(RANK(total_visual_stym!E209,total_visual_stym!$E$146:$E$209))),0)</f>
        <v>pics\\dis33.jpg</v>
      </c>
      <c r="AF129" s="22" t="str">
        <f t="shared" si="40"/>
        <v/>
      </c>
      <c r="AI129" t="s">
        <v>131</v>
      </c>
      <c r="AO129">
        <f t="shared" ca="1" si="35"/>
        <v>0.81011094265828087</v>
      </c>
      <c r="AP129" t="str">
        <f t="shared" ca="1" si="36"/>
        <v>pics\\Finik_1.jpg</v>
      </c>
      <c r="AR129" t="str">
        <f t="shared" si="43"/>
        <v/>
      </c>
      <c r="AS129" t="str">
        <f t="shared" si="38"/>
        <v/>
      </c>
      <c r="AT129">
        <f t="shared" ca="1" si="31"/>
        <v>0.55725716737603981</v>
      </c>
      <c r="AU129" t="s">
        <v>697</v>
      </c>
      <c r="AV129" t="str">
        <f t="shared" ca="1" si="32"/>
        <v>sound\\Noviy_plod.wav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_Белый_ли_он?</v>
      </c>
      <c r="BA129" t="e">
        <f>VLOOKUP(Q129,audio_list_stym!$B$2:$BQ$299,68,FALSE)</f>
        <v>#N/A</v>
      </c>
      <c r="BB129" t="str">
        <f t="shared" si="33"/>
        <v>Вы_видите_ПЕМАТ._Белый_ли_он?</v>
      </c>
      <c r="BD129" cm="1">
        <f t="array" aca="1" ref="BD129" ca="1">INDEX($L$122:$L$129,(RANK(AT9,$AT$2:$AT$9)))</f>
        <v>2085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700-000000000000}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H161"/>
  <sheetViews>
    <sheetView topLeftCell="AT1" zoomScale="57" zoomScaleNormal="57" zoomScaleSheetLayoutView="40" workbookViewId="0">
      <selection activeCell="BH1" sqref="BH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C1" s="23" t="s">
        <v>0</v>
      </c>
      <c r="BD1" s="23" t="s">
        <v>1175</v>
      </c>
      <c r="BE1" s="23" t="s">
        <v>1170</v>
      </c>
      <c r="BF1" s="23" t="s">
        <v>1171</v>
      </c>
      <c r="BG1" s="23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VLOOKUP(B2,audio_list_stym!$A$3:$BP$18,44,FALSE)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VLOOKUP(B2,audio_list_stym!$A$3:$AJ$18,12,FALSE)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pics\\dis63.jpg</v>
      </c>
      <c r="AF2" s="22" t="str">
        <f t="shared" ref="AF2:AF18" si="2">IF(ISTEXT(AR2),AR2,IF(ISTEXT(AS2),AS2,""))</f>
        <v/>
      </c>
      <c r="AG2" t="str">
        <f t="shared" ref="AG2:AG9" si="3">IF(OR(E2=11,E2=13),M2,"")</f>
        <v>pics\\Tomat_1.jpg</v>
      </c>
      <c r="AH2">
        <f t="shared" ref="AH2:AH2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0.58383624887177077</v>
      </c>
      <c r="AP2" t="str">
        <f t="shared" ref="AP2:AP25" ca="1" si="7">INDEX($AM$2:$AM$25,(RANK(AO2,$AO$2:$AO$25)))</f>
        <v>pics\\Finik_2.jpg</v>
      </c>
      <c r="AQ2" t="str">
        <f ca="1">INDEX($AN$2:$AN$25,(RANK(AO2,$AO$2:$AO$25)))</f>
        <v>pics\\Peper_2.jpg</v>
      </c>
      <c r="AT2">
        <f t="shared" ref="AT2:AT65" ca="1" si="8">RAND()</f>
        <v>0.4026096459048174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10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2061</v>
      </c>
      <c r="BE2" cm="1">
        <f t="array" aca="1" ref="BE2" ca="1">INDEX(BD10:BD25,(RANK(AT2,$AT$2:$AT$16)))</f>
        <v>2029</v>
      </c>
      <c r="BF2" cm="1">
        <f t="array" aca="1" ref="BF2" ca="1">INDEX(BD26:BD49,(RANK(AT2,$AT$2:$AT$16)))</f>
        <v>2045</v>
      </c>
      <c r="BG2" cm="1">
        <f t="array" aca="1" ref="BG2" ca="1">INDEX(BD50:BD65,(RANK(AT2,$AT$2:$AT$16)))</f>
        <v>2021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VLOOKUP(B3,audio_list_stym!$A$3:$BP$18,44,FALSE)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VLOOKUP(B3,audio_list_stym!$A$3:$AJ$18,12,FALSE)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2221</v>
      </c>
      <c r="AD3" t="str">
        <f t="shared" ref="AD3:AD66" ca="1" si="11">IF(ISTEXT(AE3),AE3,IF(ISTEXT(AF3),AF3,""))</f>
        <v>pics\\dis28.jpg</v>
      </c>
      <c r="AE3" s="22" t="str">
        <f t="array" aca="1" ref="AE3" ca="1">IF(G3="экспл",INDEX(total_visual_stym!$C$146:$C$209,(RANK(total_visual_stym!E147,total_visual_stym!$E$146:$E$209))),0)</f>
        <v>pics\\dis28.jpg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2">RAND()</f>
        <v>0.14043100189874935</v>
      </c>
      <c r="AP3" t="str">
        <f t="shared" ca="1" si="7"/>
        <v>pics\\Injir_5.jpg</v>
      </c>
      <c r="AQ3" t="str">
        <f t="shared" ref="AQ3:AQ25" ca="1" si="13">INDEX($AN$2:$AN$25,(RANK(AO3,$AO$2:$AO$25)))</f>
        <v>pics\\Tikva_5.jpg</v>
      </c>
      <c r="AT3">
        <f t="shared" ca="1" si="8"/>
        <v>0.6479666963638705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10"/>
        <v>Посмотрите,_вот_XXXXX._Мясистый_ли_он?</v>
      </c>
      <c r="BD3" cm="1">
        <f t="array" aca="1" ref="BD3" ca="1">INDEX($L$2:$L$9,(RANK(AT3,$AT$2:$AT$9)))</f>
        <v>2059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VLOOKUP(B4,audio_list_stym!$A$3:$BP$18,44,FALSE)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VLOOKUP(B4,audio_list_stym!$A$3:$AJ$18,12,FALSE)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2177</v>
      </c>
      <c r="AD4" t="str">
        <f t="shared" ca="1" si="11"/>
        <v>pics\\dis35.jpg</v>
      </c>
      <c r="AE4" s="22" t="str">
        <f t="array" aca="1" ref="AE4" ca="1">IF(G4="экспл",INDEX(total_visual_stym!$C$146:$C$209,(RANK(total_visual_stym!E148,total_visual_stym!$E$146:$E$209))),0)</f>
        <v>pics\\dis35.jpg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2"/>
        <v>0.93596350647266324</v>
      </c>
      <c r="AP4" t="str">
        <f t="shared" ca="1" si="7"/>
        <v>pics\\Kokos_2.jpg</v>
      </c>
      <c r="AQ4" t="str">
        <f t="shared" ca="1" si="13"/>
        <v>pics\\Tomat_2.jpg</v>
      </c>
      <c r="AT4">
        <f t="shared" ca="1" si="8"/>
        <v>0.62794355103439925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10"/>
        <v>Вот_XXXXX._Горький_ли_он?</v>
      </c>
      <c r="BD4" cm="1">
        <f t="array" aca="1" ref="BD4" ca="1">INDEX($L$2:$L$9,(RANK(AT4,$AT$2:$AT$9)))</f>
        <v>2060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VLOOKUP(B5,audio_list_stym!$A$3:$BP$18,44,FALSE)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VLOOKUP(B5,audio_list_stym!$A$3:$AJ$18,12,FALSE)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2208</v>
      </c>
      <c r="AD5" t="str">
        <f t="shared" ca="1" si="11"/>
        <v>pics\\dis45.jpg</v>
      </c>
      <c r="AE5" s="22" t="str">
        <f t="array" aca="1" ref="AE5" ca="1">IF(G5="экспл",INDEX(total_visual_stym!$C$146:$C$209,(RANK(total_visual_stym!E149,total_visual_stym!$E$146:$E$209))),0)</f>
        <v>pics\\dis45.jpg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2"/>
        <v>0.21620659695644229</v>
      </c>
      <c r="AP5" t="str">
        <f t="shared" ca="1" si="7"/>
        <v>pics\\Injir_4.jpg</v>
      </c>
      <c r="AQ5" t="str">
        <f t="shared" ca="1" si="13"/>
        <v>pics\\Tikva_4.jpg</v>
      </c>
      <c r="AT5">
        <f t="shared" ca="1" si="8"/>
        <v>0.758053805523487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10"/>
        <v>Это_XXXXX._Он_яркий?</v>
      </c>
      <c r="BD5" cm="1">
        <f t="array" aca="1" ref="BD5" ca="1">INDEX($L$2:$L$9,(RANK(AT5,$AT$2:$AT$9)))</f>
        <v>2058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VLOOKUP(B6,audio_list_stym!$A$3:$BP$18,44,FALSE)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VLOOKUP(B6,audio_list_stym!$A$3:$AJ$18,12,FALSE)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2170</v>
      </c>
      <c r="AD6" t="str">
        <f t="shared" ca="1" si="11"/>
        <v>pics\\dis36.jpg</v>
      </c>
      <c r="AE6" s="22" t="str">
        <f t="array" aca="1" ref="AE6" ca="1">IF(G6="экспл",INDEX(total_visual_stym!$C$146:$C$209,(RANK(total_visual_stym!E150,total_visual_stym!$E$146:$E$209))),0)</f>
        <v>pics\\dis36.jpg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2"/>
        <v>0.55538467129566282</v>
      </c>
      <c r="AP6" t="str">
        <f t="shared" ca="1" si="7"/>
        <v>pics\\Finik_4.jpg</v>
      </c>
      <c r="AQ6" t="str">
        <f t="shared" ca="1" si="13"/>
        <v>pics\\Peper_4.jpg</v>
      </c>
      <c r="AT6">
        <f t="shared" ca="1" si="8"/>
        <v>0.97528364468744488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10"/>
        <v>На_картинке_XXXXX._Он_острый?</v>
      </c>
      <c r="BD6" cm="1">
        <f t="array" aca="1" ref="BD6" ca="1">INDEX($L$2:$L$9,(RANK(AT6,$AT$2:$AT$9)))</f>
        <v>2057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VLOOKUP(B7,audio_list_stym!$A$3:$BP$18,44,FALSE)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VLOOKUP(B7,audio_list_stym!$A$3:$AJ$18,12,FALSE)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2181</v>
      </c>
      <c r="AD7" t="str">
        <f t="shared" ca="1" si="11"/>
        <v>pics\\dis24.jpg</v>
      </c>
      <c r="AE7" s="22" t="str">
        <f t="array" aca="1" ref="AE7" ca="1">IF(G7="экспл",INDEX(total_visual_stym!$C$146:$C$209,(RANK(total_visual_stym!E151,total_visual_stym!$E$146:$E$209))),0)</f>
        <v>pics\\dis24.jpg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2"/>
        <v>0.43415173049162969</v>
      </c>
      <c r="AP7" t="str">
        <f t="shared" ca="1" si="7"/>
        <v>pics\\Finik_5.jpg</v>
      </c>
      <c r="AQ7" t="str">
        <f t="shared" ca="1" si="13"/>
        <v>pics\\Peper_5.jpg</v>
      </c>
      <c r="AT7">
        <f t="shared" ca="1" si="8"/>
        <v>5.8855713479652905E-2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10"/>
        <v>На_мониторе_XXXXX._Он_спелый?</v>
      </c>
      <c r="BD7" cm="1">
        <f t="array" aca="1" ref="BD7" ca="1">INDEX($L$2:$L$9,(RANK(AT7,$AT$2:$AT$9)))</f>
        <v>2063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VLOOKUP(B8,audio_list_stym!$A$3:$BP$18,44,FALSE)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VLOOKUP(B8,audio_list_stym!$A$3:$AJ$18,12,FALSE)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2200</v>
      </c>
      <c r="AD8" t="str">
        <f t="shared" ca="1" si="11"/>
        <v>pics\\dis57.jpg</v>
      </c>
      <c r="AE8" s="22" t="str">
        <f t="array" aca="1" ref="AE8" ca="1">IF(G8="экспл",INDEX(total_visual_stym!$C$146:$C$209,(RANK(total_visual_stym!E152,total_visual_stym!$E$146:$E$209))),0)</f>
        <v>pics\\dis57.jpg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2"/>
        <v>0.91134090447186111</v>
      </c>
      <c r="AP8" t="str">
        <f t="shared" ca="1" si="7"/>
        <v>pics\\Kokos_4.jpg</v>
      </c>
      <c r="AQ8" t="str">
        <f t="shared" ca="1" si="13"/>
        <v>pics\\Tomat_4.jpg</v>
      </c>
      <c r="AT8">
        <f t="shared" ca="1" si="8"/>
        <v>0.12259146038490576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10"/>
        <v>Перед_Вами_XXXXX._Он_серый?</v>
      </c>
      <c r="BD8" cm="1">
        <f t="array" aca="1" ref="BD8" ca="1">INDEX($L$2:$L$9,(RANK(AT8,$AT$2:$AT$9)))</f>
        <v>2062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VLOOKUP(B9,audio_list_stym!$A$3:$BP$18,44,FALSE)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VLOOKUP(B9,audio_list_stym!$A$3:$AJ$18,12,FALSE)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11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2"/>
        <v>0.27627292121805214</v>
      </c>
      <c r="AP9" t="str">
        <f t="shared" ca="1" si="7"/>
        <v>pics\\Injir_3.jpg</v>
      </c>
      <c r="AQ9" t="str">
        <f t="shared" ca="1" si="13"/>
        <v>pics\\Tikva_3.jpg</v>
      </c>
      <c r="AT9">
        <f t="shared" ca="1" si="8"/>
        <v>1.2894019471693885E-2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10"/>
        <v>Вы_видите_XXXXX._Вязкий_ли_он?</v>
      </c>
      <c r="BD9" cm="1">
        <f t="array" aca="1" ref="BD9" ca="1">INDEX($L$2:$L$9,(RANK(AT9,$AT$2:$AT$9)))</f>
        <v>2064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VLOOKUP(B10,audio_list_stym!$A$3:$BP$18,44,FALSE)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VLOOKUP(B10,audio_list_stym!$A$3:$AJ$18,12,FALSE)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2062</v>
      </c>
      <c r="AD10" t="str">
        <f t="shared" ca="1" si="11"/>
        <v>pics\\Tomat_6.jpg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pics\\Tomat_6.jpg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40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2"/>
        <v>0.7598369463641087</v>
      </c>
      <c r="AP10" t="str">
        <f t="shared" ca="1" si="7"/>
        <v>pics\\Kokos_6.jpg</v>
      </c>
      <c r="AQ10" t="str">
        <f t="shared" ca="1" si="13"/>
        <v>pics\\Tomat_6.jpg</v>
      </c>
      <c r="AS10" t="str">
        <f t="shared" ref="AS10:AS17" ca="1" si="15">IF(AH10="sound\\Tropic",AQ10,"")</f>
        <v>pics\\Tomat_6.jpg</v>
      </c>
      <c r="AT10">
        <f t="shared" ca="1" si="8"/>
        <v>0.52137456175861452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10"/>
        <v>_Старый_ли_ЛИМОН?</v>
      </c>
      <c r="BC10">
        <f>A10</f>
        <v>1202</v>
      </c>
      <c r="BD10" cm="1">
        <f t="array" aca="1" ref="BD10" ca="1">INDEX($L$10:$L$17,(RANK(AT2,$AT$2:$AT$9)))</f>
        <v>2037</v>
      </c>
      <c r="BE10" cm="1">
        <f t="array" aca="1" ref="BE10" ca="1">INDEX(BD2:BD9,(RANK(AT3,$AT$2:$AT$9)))</f>
        <v>2060</v>
      </c>
      <c r="BF10" cm="1">
        <f t="array" aca="1" ref="BF10" ca="1">INDEX(BD18:BD33,(RANK(AT3,$AT$2:$AT$16)))</f>
        <v>2025</v>
      </c>
      <c r="BG10" cm="1">
        <f t="array" aca="1" ref="BG10" ca="1">INDEX(BD34:BD65,(RANK(AT3,$AT$2:$AT$16)))</f>
        <v>2041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VLOOKUP(B11,audio_list_stym!$A$3:$BP$18,44,FALSE)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VLOOKUP(B11,audio_list_stym!$A$3:$AJ$18,12,FALSE)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2059</v>
      </c>
      <c r="AD11" t="str">
        <f t="shared" ca="1" si="11"/>
        <v>pics\\Tomat_3.jpg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pics\\Tomat_3.jpg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2"/>
        <v>0.9327897252843742</v>
      </c>
      <c r="AP11" t="str">
        <f t="shared" ca="1" si="7"/>
        <v>pics\\Kokos_3.jpg</v>
      </c>
      <c r="AQ11" t="str">
        <f t="shared" ca="1" si="13"/>
        <v>pics\\Tomat_3.jpg</v>
      </c>
      <c r="AS11" t="str">
        <f t="shared" ca="1" si="15"/>
        <v>pics\\Tomat_3.jpg</v>
      </c>
      <c r="AT11">
        <f t="shared" ca="1" si="8"/>
        <v>7.8429716532769422E-2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10"/>
        <v>_Фиолетовый_ли_ЛИМОН?</v>
      </c>
      <c r="BD11" cm="1">
        <f t="array" aca="1" ref="BD11" ca="1">INDEX($L$10:$L$17,(RANK(AT3,$AT$2:$AT$9)))</f>
        <v>2035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VLOOKUP(B12,audio_list_stym!$A$3:$BP$18,44,FALSE)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VLOOKUP(B12,audio_list_stym!$A$3:$AJ$18,12,FALSE)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2048</v>
      </c>
      <c r="AD12" t="str">
        <f t="shared" ca="1" si="11"/>
        <v>pics\\Peper_8.jpg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pics\\Peper_8.jpg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2"/>
        <v>0.39776890345110305</v>
      </c>
      <c r="AP12" t="str">
        <f t="shared" ca="1" si="7"/>
        <v>pics\\Finik_8.jpg</v>
      </c>
      <c r="AQ12" t="str">
        <f t="shared" ca="1" si="13"/>
        <v>pics\\Peper_8.jpg</v>
      </c>
      <c r="AS12" t="str">
        <f t="shared" ca="1" si="15"/>
        <v>pics\\Peper_8.jpg</v>
      </c>
      <c r="AT12">
        <f t="shared" ca="1" si="8"/>
        <v>0.37535558451456053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10"/>
        <v>_С_цедрой_ли_ЛИМОН?</v>
      </c>
      <c r="BD12" cm="1">
        <f t="array" aca="1" ref="BD12" ca="1">INDEX($L$10:$L$17,(RANK(AT4,$AT$2:$AT$9)))</f>
        <v>2036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VLOOKUP(B13,audio_list_stym!$A$3:$BP$18,44,FALSE)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VLOOKUP(B13,audio_list_stym!$A$3:$AJ$18,12,FALSE)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2041</v>
      </c>
      <c r="AD13" t="str">
        <f t="shared" ca="1" si="11"/>
        <v>pics\\Peper_1.jpg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pics\\Peper_1.jpg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2"/>
        <v>0.67221054206353859</v>
      </c>
      <c r="AP13" t="str">
        <f t="shared" ca="1" si="7"/>
        <v>pics\\Finik_1.jpg</v>
      </c>
      <c r="AQ13" t="str">
        <f t="shared" ca="1" si="13"/>
        <v>pics\\Peper_1.jpg</v>
      </c>
      <c r="AS13" t="str">
        <f t="shared" ca="1" si="15"/>
        <v>pics\\Peper_1.jpg</v>
      </c>
      <c r="AT13">
        <f t="shared" ca="1" si="8"/>
        <v>0.77841967716850746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10"/>
        <v>_Кислый_ли_ЛИМОН?</v>
      </c>
      <c r="BD13" cm="1">
        <f t="array" aca="1" ref="BD13" ca="1">INDEX($L$10:$L$17,(RANK(AT5,$AT$2:$AT$9)))</f>
        <v>2034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VLOOKUP(B14,audio_list_stym!$A$3:$BP$18,44,FALSE)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VLOOKUP(B14,audio_list_stym!$A$3:$AJ$18,12,FALSE)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2047</v>
      </c>
      <c r="AD14" t="str">
        <f t="shared" ca="1" si="11"/>
        <v>pics\\Peper_7.jpg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pics\\Peper_7.jpg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2"/>
        <v>0.40871670433014151</v>
      </c>
      <c r="AP14" t="str">
        <f t="shared" ca="1" si="7"/>
        <v>pics\\Finik_7.jpg</v>
      </c>
      <c r="AQ14" t="str">
        <f t="shared" ca="1" si="13"/>
        <v>pics\\Peper_7.jpg</v>
      </c>
      <c r="AS14" t="str">
        <f t="shared" ca="1" si="15"/>
        <v>pics\\Peper_7.jpg</v>
      </c>
      <c r="AT14">
        <f t="shared" ca="1" si="8"/>
        <v>0.59547720240989754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10"/>
        <v>_Сочный_ли_ЛИМОН?</v>
      </c>
      <c r="BD14" cm="1">
        <f t="array" aca="1" ref="BD14" ca="1">INDEX($L$10:$L$17,(RANK(AT6,$AT$2:$AT$9)))</f>
        <v>2033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VLOOKUP(B15,audio_list_stym!$A$3:$BP$18,44,FALSE)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VLOOKUP(B15,audio_list_stym!$A$3:$AJ$18,12,FALSE)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2057</v>
      </c>
      <c r="AD15" t="str">
        <f t="shared" ca="1" si="11"/>
        <v>pics\\Tomat_1.jpg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pics\\Tomat_1.jpg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2"/>
        <v>0.95053129918371138</v>
      </c>
      <c r="AP15" t="str">
        <f t="shared" ca="1" si="7"/>
        <v>pics\\Kokos_1.jpg</v>
      </c>
      <c r="AQ15" t="str">
        <f t="shared" ca="1" si="13"/>
        <v>pics\\Tomat_1.jpg</v>
      </c>
      <c r="AS15" t="str">
        <f t="shared" ca="1" si="15"/>
        <v>pics\\Tomat_1.jpg</v>
      </c>
      <c r="AT15">
        <f t="shared" ca="1" si="8"/>
        <v>0.37110203269781761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10"/>
        <v>_Длинный_ли_ЛИМОН?</v>
      </c>
      <c r="BD15" cm="1">
        <f t="array" aca="1" ref="BD15" ca="1">INDEX($L$10:$L$17,(RANK(AT7,$AT$2:$AT$9)))</f>
        <v>2039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VLOOKUP(B16,audio_list_stym!$A$3:$BP$18,44,FALSE)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VLOOKUP(B16,audio_list_stym!$A$3:$AJ$18,12,FALSE)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2046</v>
      </c>
      <c r="AD16" t="str">
        <f t="shared" ca="1" si="11"/>
        <v>pics\\Peper_6.jpg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pics\\Peper_6.jpg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2"/>
        <v>0.42280596401328419</v>
      </c>
      <c r="AP16" t="str">
        <f t="shared" ca="1" si="7"/>
        <v>pics\\Finik_6.jpg</v>
      </c>
      <c r="AQ16" t="str">
        <f t="shared" ca="1" si="13"/>
        <v>pics\\Peper_6.jpg</v>
      </c>
      <c r="AS16" t="str">
        <f t="shared" ca="1" si="15"/>
        <v>pics\\Peper_6.jpg</v>
      </c>
      <c r="AT16">
        <f t="shared" ca="1" si="8"/>
        <v>0.83560734948594639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10"/>
        <v>_Упругий_ли_ЛИМОН?</v>
      </c>
      <c r="BD16" cm="1">
        <f t="array" aca="1" ref="BD16" ca="1">INDEX($L$10:$L$17,(RANK(AT8,$AT$2:$AT$9)))</f>
        <v>2038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VLOOKUP(B17,audio_list_stym!$A$3:$BP$18,44,FALSE)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VLOOKUP(B17,audio_list_stym!$A$3:$AJ$18,12,FALSE)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2166</v>
      </c>
      <c r="AD17" t="str">
        <f t="shared" ca="1" si="11"/>
        <v>pics\\Tikva_6.jpg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pics\\Tikva_6.jpg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2"/>
        <v>0.11938834787463504</v>
      </c>
      <c r="AP17" t="str">
        <f t="shared" ca="1" si="7"/>
        <v>pics\\Injir_6.jpg</v>
      </c>
      <c r="AQ17" t="str">
        <f t="shared" ca="1" si="13"/>
        <v>pics\\Tikva_6.jpg</v>
      </c>
      <c r="AS17" t="str">
        <f t="shared" ca="1" si="15"/>
        <v>pics\\Tikva_6.jpg</v>
      </c>
      <c r="AT17">
        <f t="shared" ca="1" si="8"/>
        <v>0.99694012706682933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10"/>
        <v>_Без_кожуры_ли_ЛИМОН?</v>
      </c>
      <c r="BD17" cm="1">
        <f t="array" aca="1" ref="BD17" ca="1">INDEX($L$10:$L$17,(RANK(AT9,$AT$2:$AT$9)))</f>
        <v>2040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VLOOKUP(B18,audio_list_stym!$A$3:$BP$18,44,FALSE)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VLOOKUP(B18,audio_list_stym!$A$3:$AJ$18,12,FALSE)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2202</v>
      </c>
      <c r="AD18" t="str">
        <f t="shared" ca="1" si="11"/>
        <v>pics\\dis47.jpg</v>
      </c>
      <c r="AE18" s="22" t="str">
        <f t="array" aca="1" ref="AE18" ca="1">IF(G18="экспл",INDEX(total_visual_stym!$C$146:$C$209,(RANK(total_visual_stym!E162,total_visual_stym!$E$146:$E$209))),0)</f>
        <v>pics\\dis47.jpg</v>
      </c>
      <c r="AF18" s="22" t="str">
        <f t="shared" si="2"/>
        <v/>
      </c>
      <c r="AG18" t="str">
        <f t="shared" ref="AG18:AG25" si="16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0.31310355441095705</v>
      </c>
      <c r="AP18" t="str">
        <f t="shared" ca="1" si="7"/>
        <v>pics\\Injir_2.jpg</v>
      </c>
      <c r="AQ18" t="str">
        <f t="shared" ca="1" si="13"/>
        <v>pics\\Tikva_2.jpg</v>
      </c>
      <c r="AT18">
        <f t="shared" ca="1" si="8"/>
        <v>1.7585359734808348E-2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10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2029</v>
      </c>
      <c r="BE18" cm="1">
        <f t="array" aca="1" ref="BE18" ca="1">INDEX(BD2:BD17,(RANK(AT4,$AT$2:$AT$16)))</f>
        <v>2063</v>
      </c>
      <c r="BF18" cm="1">
        <f t="array" aca="1" ref="BF18" ca="1">INDEX(BD26:BD49,(RANK(AT4,$AT$2:$AT$16)))</f>
        <v>2055</v>
      </c>
      <c r="BG18" cm="1">
        <f t="array" aca="1" ref="BG18" ca="1">INDEX(BD50:BD65,(RANK(AT4,$AT$2:$AT$16)))</f>
        <v>2015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VLOOKUP(B19,audio_list_stym!$A$3:$BP$18,44,FALSE)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VLOOKUP(B19,audio_list_stym!$A$3:$AJ$18,12,FALSE)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2171</v>
      </c>
      <c r="AD19" t="str">
        <f t="shared" ca="1" si="11"/>
        <v>pics\\dis22.jpg</v>
      </c>
      <c r="AE19" s="22" t="str">
        <f t="array" aca="1" ref="AE19" ca="1">IF(G19="экспл",INDEX(total_visual_stym!$C$146:$C$209,(RANK(total_visual_stym!E163,total_visual_stym!$E$146:$E$209))),0)</f>
        <v>pics\\dis22.jpg</v>
      </c>
      <c r="AF19" s="22" t="str">
        <f t="shared" ref="AF19:AF38" si="18">IF(ISTEXT(AR19),AR19,IF(ISTEXT(AS19),AS19,""))</f>
        <v/>
      </c>
      <c r="AG19" t="str">
        <f t="shared" si="16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0.38596967985478858</v>
      </c>
      <c r="AP19" t="str">
        <f t="shared" ca="1" si="7"/>
        <v>pics\\Injir_1.jpg</v>
      </c>
      <c r="AQ19" t="str">
        <f t="shared" ca="1" si="13"/>
        <v>pics\\Tikva_1.jpg</v>
      </c>
      <c r="AT19">
        <f t="shared" ca="1" si="8"/>
        <v>0.77405676600067774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10"/>
        <v>Посмотрите,_вот_КОКОС._Полый_ли_он?</v>
      </c>
      <c r="BD19" cm="1">
        <f t="array" aca="1" ref="BD19" ca="1">INDEX($L$18:$L$25,(RANK(AT3,$AT$2:$AT$9)))</f>
        <v>2027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VLOOKUP(B20,audio_list_stym!$A$3:$BP$18,44,FALSE)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VLOOKUP(B20,audio_list_stym!$A$3:$AJ$18,12,FALSE)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2217</v>
      </c>
      <c r="AD20" t="str">
        <f t="shared" ca="1" si="11"/>
        <v>pics\\dis58.jpg</v>
      </c>
      <c r="AE20" s="22" t="str">
        <f t="array" aca="1" ref="AE20" ca="1">IF(G20="экспл",INDEX(total_visual_stym!$C$146:$C$209,(RANK(total_visual_stym!E164,total_visual_stym!$E$146:$E$209))),0)</f>
        <v>pics\\dis58.jpg</v>
      </c>
      <c r="AF20" s="22" t="str">
        <f t="shared" si="18"/>
        <v/>
      </c>
      <c r="AG20" t="str">
        <f t="shared" si="16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0.81109191923434509</v>
      </c>
      <c r="AP20" t="str">
        <f t="shared" ca="1" si="7"/>
        <v>pics\\Kokos_5.jpg</v>
      </c>
      <c r="AQ20" t="str">
        <f t="shared" ca="1" si="13"/>
        <v>pics\\Tomat_5.jpg</v>
      </c>
      <c r="AT20">
        <f t="shared" ca="1" si="8"/>
        <v>0.29964318742424811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10"/>
        <v>Вот_КОКОС._Гладкий_ли_он?</v>
      </c>
      <c r="BD20" cm="1">
        <f t="array" aca="1" ref="BD20" ca="1">INDEX($L$18:$L$25,(RANK(AT4,$AT$2:$AT$9)))</f>
        <v>2028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VLOOKUP(B21,audio_list_stym!$A$3:$BP$18,44,FALSE)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VLOOKUP(B21,audio_list_stym!$A$3:$AJ$18,12,FALSE)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2224</v>
      </c>
      <c r="AD21" t="str">
        <f t="shared" ca="1" si="11"/>
        <v>pics\\dis29.jpg</v>
      </c>
      <c r="AE21" s="22" t="str">
        <f t="array" aca="1" ref="AE21" ca="1">IF(G21="экспл",INDEX(total_visual_stym!$C$146:$C$209,(RANK(total_visual_stym!E165,total_visual_stym!$E$146:$E$209))),0)</f>
        <v>pics\\dis29.jpg</v>
      </c>
      <c r="AF21" s="22" t="str">
        <f t="shared" si="18"/>
        <v/>
      </c>
      <c r="AG21" t="str">
        <f t="shared" si="16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9.3442925425235912E-2</v>
      </c>
      <c r="AP21" t="str">
        <f t="shared" ca="1" si="7"/>
        <v>pics\\Injir_7.jpg</v>
      </c>
      <c r="AQ21" t="str">
        <f t="shared" ca="1" si="13"/>
        <v>pics\\Tikva_7.jpg</v>
      </c>
      <c r="AT21">
        <f t="shared" ca="1" si="8"/>
        <v>0.91127851571063245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10"/>
        <v>Это_КОКОС._Пористый_ли_он?</v>
      </c>
      <c r="BD21" cm="1">
        <f t="array" aca="1" ref="BD21" ca="1">INDEX($L$18:$L$25,(RANK(AT5,$AT$2:$AT$9)))</f>
        <v>2026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VLOOKUP(B22,audio_list_stym!$A$3:$BP$18,44,FALSE)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VLOOKUP(B22,audio_list_stym!$A$3:$AJ$18,12,FALSE)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2172</v>
      </c>
      <c r="AD22" t="str">
        <f t="shared" ca="1" si="11"/>
        <v>pics\\dis23.jpg</v>
      </c>
      <c r="AE22" s="22" t="str">
        <f t="array" aca="1" ref="AE22" ca="1">IF(G22="экспл",INDEX(total_visual_stym!$C$146:$C$209,(RANK(total_visual_stym!E166,total_visual_stym!$E$146:$E$209))),0)</f>
        <v>pics\\dis23.jpg</v>
      </c>
      <c r="AF22" s="22" t="str">
        <f t="shared" si="18"/>
        <v/>
      </c>
      <c r="AG22" t="str">
        <f t="shared" si="16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0.56322492991377249</v>
      </c>
      <c r="AP22" t="str">
        <f t="shared" ca="1" si="7"/>
        <v>pics\\Finik_3.jpg</v>
      </c>
      <c r="AQ22" t="str">
        <f t="shared" ca="1" si="13"/>
        <v>pics\\Peper_3.jpg</v>
      </c>
      <c r="AT22">
        <f t="shared" ca="1" si="8"/>
        <v>0.8516561955639449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10"/>
        <v>На_картинке_КОКОС._Он_вареный?</v>
      </c>
      <c r="BD22" cm="1">
        <f t="array" aca="1" ref="BD22" ca="1">INDEX($L$18:$L$25,(RANK(AT6,$AT$2:$AT$9)))</f>
        <v>2025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VLOOKUP(B23,audio_list_stym!$A$3:$BP$18,44,FALSE)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VLOOKUP(B23,audio_list_stym!$A$3:$AJ$18,12,FALSE)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2187</v>
      </c>
      <c r="AD23" t="str">
        <f t="shared" ca="1" si="11"/>
        <v>pics\\dis1.jpg</v>
      </c>
      <c r="AE23" s="22" t="str">
        <f t="array" aca="1" ref="AE23" ca="1">IF(G23="экспл",INDEX(total_visual_stym!$C$146:$C$209,(RANK(total_visual_stym!E167,total_visual_stym!$E$146:$E$209))),0)</f>
        <v>pics\\dis1.jpg</v>
      </c>
      <c r="AF23" s="22" t="str">
        <f t="shared" si="18"/>
        <v/>
      </c>
      <c r="AG23" t="str">
        <f t="shared" si="16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0.69474372458380229</v>
      </c>
      <c r="AP23" t="str">
        <f t="shared" ca="1" si="7"/>
        <v>pics\\Kokos_8.jpg</v>
      </c>
      <c r="AQ23" t="str">
        <f t="shared" ca="1" si="13"/>
        <v>pics\\Tomat_8.jpg</v>
      </c>
      <c r="AT23">
        <f t="shared" ca="1" si="8"/>
        <v>0.7499417138265253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10"/>
        <v>На_мониторе_КОКОС._Плотный_ли_он?</v>
      </c>
      <c r="BD23" cm="1">
        <f t="array" aca="1" ref="BD23" ca="1">INDEX($L$18:$L$25,(RANK(AT7,$AT$2:$AT$9)))</f>
        <v>2031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VLOOKUP(B24,audio_list_stym!$A$3:$BP$18,44,FALSE)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VLOOKUP(B24,audio_list_stym!$A$3:$AJ$18,12,FALSE)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2197</v>
      </c>
      <c r="AD24" t="str">
        <f t="shared" ca="1" si="11"/>
        <v>pics\\dis54.jpg</v>
      </c>
      <c r="AE24" s="22" t="str">
        <f t="array" aca="1" ref="AE24" ca="1">IF(G24="экспл",INDEX(total_visual_stym!$C$146:$C$209,(RANK(total_visual_stym!E168,total_visual_stym!$E$146:$E$209))),0)</f>
        <v>pics\\dis54.jpg</v>
      </c>
      <c r="AF24" s="22" t="str">
        <f t="shared" si="18"/>
        <v/>
      </c>
      <c r="AG24" t="str">
        <f t="shared" si="16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0.7576274208767485</v>
      </c>
      <c r="AP24" t="str">
        <f t="shared" ca="1" si="7"/>
        <v>pics\\Kokos_7.jpg</v>
      </c>
      <c r="AQ24" t="str">
        <f t="shared" ca="1" si="13"/>
        <v>pics\\Tomat_7.jpg</v>
      </c>
      <c r="AT24">
        <f t="shared" ca="1" si="8"/>
        <v>5.5216027712433613E-3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10"/>
        <v>Перед_Вами_КОКОС._Он_ворсистый?</v>
      </c>
      <c r="BD24" cm="1">
        <f t="array" aca="1" ref="BD24" ca="1">INDEX($L$18:$L$25,(RANK(AT8,$AT$2:$AT$9)))</f>
        <v>2030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VLOOKUP(B25,audio_list_stym!$A$3:$BP$18,44,FALSE)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VLOOKUP(B25,audio_list_stym!$A$3:$AJ$18,12,FALSE)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2216</v>
      </c>
      <c r="AD25" t="str">
        <f t="shared" ca="1" si="11"/>
        <v>pics\\dis59.jpg</v>
      </c>
      <c r="AE25" s="22" t="str">
        <f t="array" aca="1" ref="AE25" ca="1">IF(G25="экспл",INDEX(total_visual_stym!$C$146:$C$209,(RANK(total_visual_stym!E169,total_visual_stym!$E$146:$E$209))),0)</f>
        <v>pics\\dis59.jpg</v>
      </c>
      <c r="AF25" s="22" t="str">
        <f t="shared" si="18"/>
        <v/>
      </c>
      <c r="AG25" t="str">
        <f t="shared" si="16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4.8671472355009793E-2</v>
      </c>
      <c r="AP25" t="str">
        <f t="shared" ca="1" si="7"/>
        <v>pics\\Injir_8.jpg</v>
      </c>
      <c r="AQ25" t="str">
        <f t="shared" ca="1" si="13"/>
        <v>pics\\Tikva_8.jpg</v>
      </c>
      <c r="AT25">
        <f t="shared" ca="1" si="8"/>
        <v>0.54587750098916621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10"/>
        <v>Вы_видите_КОКОС._Он_мягкий?</v>
      </c>
      <c r="BD25" cm="1">
        <f t="array" aca="1" ref="BD25" ca="1">INDEX($L$18:$L$25,(RANK(AT9,$AT$2:$AT$9)))</f>
        <v>2032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VLOOKUP(B26,audio_list_stym!$A$3:$BP$18,44,FALSE)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VLOOKUP(B26,audio_list_stym!$A$3:$AJ$18,12,FALSE)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2010</v>
      </c>
      <c r="AD26" t="str">
        <f t="shared" ca="1" si="11"/>
        <v>pics\\Finik_2.jpg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8"/>
        <v>pics\\Finik_2.jpg</v>
      </c>
      <c r="AH26" t="str">
        <f t="shared" ref="AH26:AH65" si="19">IF(OR(E26=10,E26=12),LEFT(AW26,13),0)</f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20">IF(AH26="sound\\Ogorod",AP2,"")</f>
        <v>pics\\Finik_2.jpg</v>
      </c>
      <c r="AT26">
        <f t="shared" ca="1" si="8"/>
        <v>0.5236227199580461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10"/>
        <v>_С_ботвой_ли_XXXXX?</v>
      </c>
      <c r="BC26">
        <f>A26</f>
        <v>1204</v>
      </c>
      <c r="BD26" cm="1">
        <f t="array" aca="1" ref="BD26" ca="1">INDEX($L$26:$L$33,(RANK(AT2,$AT$2:$AT$9)))</f>
        <v>2053</v>
      </c>
      <c r="BE26" cm="1">
        <f t="array" aca="1" ref="BE26" ca="1">INDEX(BD2:BD25,(RANK(AT5,$AT$2:$AT$16)))</f>
        <v>2058</v>
      </c>
      <c r="BF26" cm="1">
        <f t="array" aca="1" ref="BF26" ca="1">INDEX(BD34:BD49,(RANK(AT5,$AT$2:$AT$16)))</f>
        <v>2042</v>
      </c>
      <c r="BG26" cm="1">
        <f t="array" aca="1" ref="BG26" ca="1">INDEX(BD50:BD65,(RANK(AT5,$AT$2:$AT$16)))</f>
        <v>2010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VLOOKUP(B27,audio_list_stym!$A$3:$BP$18,44,FALSE)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VLOOKUP(B27,audio_list_stym!$A$3:$AJ$18,12,FALSE)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2157</v>
      </c>
      <c r="AD27" t="str">
        <f t="shared" ca="1" si="11"/>
        <v>pics\\Injir_5.jpg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8"/>
        <v>pics\\Injir_5.jpg</v>
      </c>
      <c r="AH27" t="str">
        <f t="shared" si="19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20"/>
        <v>pics\\Injir_5.jpg</v>
      </c>
      <c r="AT27">
        <f t="shared" ca="1" si="8"/>
        <v>0.96602615140080383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10"/>
        <v>_Алый_ли_XXXXX?</v>
      </c>
      <c r="BD27" cm="1">
        <f t="array" aca="1" ref="BD27" ca="1">INDEX($L$26:$L$33,(RANK(AT3,$AT$2:$AT$9)))</f>
        <v>2051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VLOOKUP(B28,audio_list_stym!$A$3:$BP$18,44,FALSE)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VLOOKUP(B28,audio_list_stym!$A$3:$AJ$18,12,FALSE)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2026</v>
      </c>
      <c r="AD28" t="str">
        <f t="shared" ca="1" si="11"/>
        <v>pics\\Kokos_2.jpg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8"/>
        <v>pics\\Kokos_2.jpg</v>
      </c>
      <c r="AH28" t="str">
        <f t="shared" si="19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20"/>
        <v>pics\\Kokos_2.jpg</v>
      </c>
      <c r="AT28">
        <f t="shared" ca="1" si="8"/>
        <v>0.64856984924988359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10"/>
        <v>_Пряный_ли_XXXXX?</v>
      </c>
      <c r="BD28" cm="1">
        <f t="array" aca="1" ref="BD28" ca="1">INDEX($L$26:$L$33,(RANK(AT4,$AT$2:$AT$9)))</f>
        <v>2052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VLOOKUP(B29,audio_list_stym!$A$3:$BP$18,44,FALSE)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VLOOKUP(B29,audio_list_stym!$A$3:$AJ$18,12,FALSE)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2156</v>
      </c>
      <c r="AD29" t="str">
        <f t="shared" ca="1" si="11"/>
        <v>pics\\Injir_4.jpg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8"/>
        <v>pics\\Injir_4.jpg</v>
      </c>
      <c r="AH29" t="str">
        <f t="shared" si="19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20"/>
        <v>pics\\Injir_4.jpg</v>
      </c>
      <c r="AT29">
        <f t="shared" ca="1" si="8"/>
        <v>0.64793245073192707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10"/>
        <v>_Жирный_ли_XXXXX?</v>
      </c>
      <c r="BD29" cm="1">
        <f t="array" aca="1" ref="BD29" ca="1">INDEX($L$26:$L$33,(RANK(AT5,$AT$2:$AT$9)))</f>
        <v>2050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VLOOKUP(B30,audio_list_stym!$A$3:$BP$18,44,FALSE)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VLOOKUP(B30,audio_list_stym!$A$3:$AJ$18,12,FALSE)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2012</v>
      </c>
      <c r="AD30" t="str">
        <f t="shared" ca="1" si="11"/>
        <v>pics\\Finik_4.jpg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8"/>
        <v>pics\\Finik_4.jpg</v>
      </c>
      <c r="AH30" t="str">
        <f t="shared" si="19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20"/>
        <v>pics\\Finik_4.jpg</v>
      </c>
      <c r="AT30">
        <f t="shared" ca="1" si="8"/>
        <v>0.37190169179625232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10"/>
        <v>_Соленый_ли_XXXXX?</v>
      </c>
      <c r="BD30" cm="1">
        <f t="array" aca="1" ref="BD30" ca="1">INDEX($L$26:$L$33,(RANK(AT6,$AT$2:$AT$9)))</f>
        <v>2049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VLOOKUP(B31,audio_list_stym!$A$3:$BP$18,44,FALSE)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VLOOKUP(B31,audio_list_stym!$A$3:$AJ$18,12,FALSE)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2013</v>
      </c>
      <c r="AD31" t="str">
        <f t="shared" ca="1" si="11"/>
        <v>pics\\Finik_5.jpg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8"/>
        <v>pics\\Finik_5.jpg</v>
      </c>
      <c r="AH31" t="str">
        <f t="shared" si="19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20"/>
        <v>pics\\Finik_5.jpg</v>
      </c>
      <c r="AT31">
        <f t="shared" ca="1" si="8"/>
        <v>0.13324837176529514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10"/>
        <v>_Пышный_ли_XXXXX?</v>
      </c>
      <c r="BD31" cm="1">
        <f t="array" aca="1" ref="BD31" ca="1">INDEX($L$26:$L$33,(RANK(AT7,$AT$2:$AT$9)))</f>
        <v>2055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VLOOKUP(B32,audio_list_stym!$A$3:$BP$18,44,FALSE)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VLOOKUP(B32,audio_list_stym!$A$3:$AJ$18,12,FALSE)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2028</v>
      </c>
      <c r="AD32" t="str">
        <f t="shared" ca="1" si="11"/>
        <v>pics\\Kokos_4.jpg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8"/>
        <v>pics\\Kokos_4.jpg</v>
      </c>
      <c r="AH32" t="str">
        <f t="shared" si="19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20"/>
        <v>pics\\Kokos_4.jpg</v>
      </c>
      <c r="AT32">
        <f t="shared" ca="1" si="8"/>
        <v>0.75438080486305548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10"/>
        <v>_Крепкий_ли_XXXXX?</v>
      </c>
      <c r="BD32" cm="1">
        <f t="array" aca="1" ref="BD32" ca="1">INDEX($L$26:$L$33,(RANK(AT8,$AT$2:$AT$9)))</f>
        <v>2054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VLOOKUP(B33,audio_list_stym!$A$3:$BP$18,44,FALSE)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VLOOKUP(B33,audio_list_stym!$A$3:$AJ$18,12,FALSE)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2155</v>
      </c>
      <c r="AD33" t="str">
        <f t="shared" ca="1" si="11"/>
        <v>pics\\Injir_3.jpg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8"/>
        <v>pics\\Injir_3.jpg</v>
      </c>
      <c r="AH33" t="str">
        <f t="shared" si="19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20"/>
        <v>pics\\Injir_3.jpg</v>
      </c>
      <c r="AT33">
        <f t="shared" ca="1" si="8"/>
        <v>0.9351530147525462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10"/>
        <v>_Круглый_ли_XXXXX?</v>
      </c>
      <c r="BD33" cm="1">
        <f t="array" aca="1" ref="BD33" ca="1">INDEX($L$26:$L$33,(RANK(AT9,$AT$2:$AT$9)))</f>
        <v>2056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VLOOKUP(B34,audio_list_stym!$A$3:$BP$18,44,FALSE)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VLOOKUP(B34,audio_list_stym!$A$3:$AJ$18,12,FALSE)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2205</v>
      </c>
      <c r="AD34" t="str">
        <f t="shared" ca="1" si="11"/>
        <v>pics\\dis46.jpg</v>
      </c>
      <c r="AE34" s="22" t="str">
        <f t="array" aca="1" ref="AE34" ca="1">IF(G34="экспл",INDEX(total_visual_stym!$C$146:$C$209,(RANK(total_visual_stym!E178,total_visual_stym!$E$146:$E$209))),0)</f>
        <v>pics\\dis46.jpg</v>
      </c>
      <c r="AF34" s="22" t="str">
        <f t="shared" si="18"/>
        <v/>
      </c>
      <c r="AG34" t="str">
        <f t="shared" ref="AG34:AG41" si="21">IF(OR(E34=11,E34=13),M34,"")</f>
        <v>pics\\Peper_1.jpg</v>
      </c>
      <c r="AH34">
        <f t="shared" si="19"/>
        <v>0</v>
      </c>
      <c r="AI34" t="s">
        <v>720</v>
      </c>
      <c r="AJ34" t="str">
        <f t="shared" si="5"/>
        <v>pics\\Injir</v>
      </c>
      <c r="AK34" t="str">
        <f t="shared" si="14"/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8"/>
        <v>0.16138452359610977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10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2045</v>
      </c>
      <c r="BE34" cm="1">
        <f t="array" aca="1" ref="BE34" ca="1">INDEX(BD2:BD17,(RANK(AT5,$AT$2:$AT$17)))</f>
        <v>2057</v>
      </c>
      <c r="BF34" cm="1">
        <f t="array" aca="1" ref="BF34" ca="1">INDEX(BD18:BD33,(RANK(AT5,$AT$2:$AT$7)))</f>
        <v>2027</v>
      </c>
      <c r="BG34" cm="1">
        <f t="array" aca="1" ref="BG34" ca="1">INDEX(BD42:BD65,(RANK(AT5,$AT$2:$AT$17)))</f>
        <v>2001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VLOOKUP(B35,audio_list_stym!$A$3:$BP$18,44,FALSE)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VLOOKUP(B35,audio_list_stym!$A$3:$AJ$18,12,FALSE)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11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18"/>
        <v/>
      </c>
      <c r="AG35" t="str">
        <f t="shared" si="21"/>
        <v>pics\\Peper_2.jpg</v>
      </c>
      <c r="AH35">
        <f t="shared" si="19"/>
        <v>0</v>
      </c>
      <c r="AI35" t="s">
        <v>721</v>
      </c>
      <c r="AJ35" t="str">
        <f t="shared" si="5"/>
        <v>pics\\Injir</v>
      </c>
      <c r="AK35" t="str">
        <f t="shared" si="14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8"/>
        <v>0.13375288877658897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10"/>
        <v>Посмотрите,_вот_XXXXX._Черный_ли_он?</v>
      </c>
      <c r="BD35" cm="1">
        <f t="array" aca="1" ref="BD35" ca="1">INDEX($L$34:$L$41,(RANK(AT3,$AT$2:$AT$9)))</f>
        <v>2043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VLOOKUP(B36,audio_list_stym!$A$3:$BP$18,44,FALSE)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VLOOKUP(B36,audio_list_stym!$A$3:$AJ$18,12,FALSE)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2193</v>
      </c>
      <c r="AD36" t="str">
        <f t="shared" ca="1" si="11"/>
        <v>pics\\dis2.jpg</v>
      </c>
      <c r="AE36" s="22" t="str">
        <f t="array" aca="1" ref="AE36" ca="1">IF(G36="экспл",INDEX(total_visual_stym!$C$146:$C$209,(RANK(total_visual_stym!E180,total_visual_stym!$E$146:$E$209))),0)</f>
        <v>pics\\dis2.jpg</v>
      </c>
      <c r="AF36" s="22" t="str">
        <f t="shared" si="18"/>
        <v/>
      </c>
      <c r="AG36" t="str">
        <f t="shared" si="21"/>
        <v>pics\\Peper_3.jpg</v>
      </c>
      <c r="AH36">
        <f t="shared" si="19"/>
        <v>0</v>
      </c>
      <c r="AI36" t="s">
        <v>722</v>
      </c>
      <c r="AJ36" t="str">
        <f t="shared" si="5"/>
        <v>pics\\Injir</v>
      </c>
      <c r="AK36" t="str">
        <f t="shared" si="14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8"/>
        <v>0.62642809847575776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10"/>
        <v>Вот_XXXXX._Он_гнилой?</v>
      </c>
      <c r="BD36" cm="1">
        <f t="array" aca="1" ref="BD36" ca="1">INDEX($L$34:$L$41,(RANK(AT4,$AT$2:$AT$9)))</f>
        <v>2044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VLOOKUP(B37,audio_list_stym!$A$3:$BP$18,44,FALSE)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VLOOKUP(B37,audio_list_stym!$A$3:$AJ$18,12,FALSE)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2192</v>
      </c>
      <c r="AD37" t="str">
        <f t="shared" ca="1" si="11"/>
        <v>pics\\dis32.jpg</v>
      </c>
      <c r="AE37" s="22" t="str">
        <f t="array" aca="1" ref="AE37" ca="1">IF(G37="экспл",INDEX(total_visual_stym!$C$146:$C$209,(RANK(total_visual_stym!E181,total_visual_stym!$E$146:$E$209))),0)</f>
        <v>pics\\dis32.jpg</v>
      </c>
      <c r="AF37" s="22" t="str">
        <f t="shared" si="18"/>
        <v/>
      </c>
      <c r="AG37" t="str">
        <f t="shared" si="21"/>
        <v>pics\\Peper_4.jpg</v>
      </c>
      <c r="AH37">
        <f t="shared" si="19"/>
        <v>0</v>
      </c>
      <c r="AI37" t="s">
        <v>723</v>
      </c>
      <c r="AJ37" t="str">
        <f t="shared" si="5"/>
        <v>pics\\Injir</v>
      </c>
      <c r="AK37" t="str">
        <f t="shared" si="14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8"/>
        <v>0.74699903366050147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10"/>
        <v>Это_XXXXX._Он_бугристый?</v>
      </c>
      <c r="BD37" cm="1">
        <f t="array" aca="1" ref="BD37" ca="1">INDEX($L$34:$L$41,(RANK(AT5,$AT$2:$AT$9)))</f>
        <v>2042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VLOOKUP(B38,audio_list_stym!$A$3:$BP$18,44,FALSE)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VLOOKUP(B38,audio_list_stym!$A$3:$AJ$18,12,FALSE)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2223</v>
      </c>
      <c r="AD38" t="str">
        <f t="shared" ca="1" si="11"/>
        <v>pics\\dis15.jpg</v>
      </c>
      <c r="AE38" s="22" t="str">
        <f t="array" aca="1" ref="AE38" ca="1">IF(G38="экспл",INDEX(total_visual_stym!$C$146:$C$209,(RANK(total_visual_stym!E182,total_visual_stym!$E$146:$E$209))),0)</f>
        <v>pics\\dis15.jpg</v>
      </c>
      <c r="AF38" s="22" t="str">
        <f t="shared" si="18"/>
        <v/>
      </c>
      <c r="AG38" t="str">
        <f t="shared" si="21"/>
        <v>pics\\Peper_5.jpg</v>
      </c>
      <c r="AH38">
        <f t="shared" si="19"/>
        <v>0</v>
      </c>
      <c r="AI38" t="s">
        <v>724</v>
      </c>
      <c r="AJ38" t="str">
        <f t="shared" si="5"/>
        <v>pics\\Injir</v>
      </c>
      <c r="AK38" t="str">
        <f t="shared" si="14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8"/>
        <v>2.3602438897186606E-2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10"/>
        <v>На_картинке_XXXXX._Он_слоеный?</v>
      </c>
      <c r="BD38" cm="1">
        <f t="array" aca="1" ref="BD38" ca="1">INDEX($L$34:$L$41,(RANK(AT6,$AT$2:$AT$9)))</f>
        <v>2041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VLOOKUP(B39,audio_list_stym!$A$3:$BP$18,44,FALSE)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VLOOKUP(B39,audio_list_stym!$A$3:$AJ$18,12,FALSE)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2207</v>
      </c>
      <c r="AD39" t="str">
        <f t="shared" ca="1" si="11"/>
        <v>pics\\dis44.jpg</v>
      </c>
      <c r="AE39" s="22" t="str">
        <f t="array" aca="1" ref="AE39" ca="1">IF(G39="экспл",INDEX(total_visual_stym!$C$146:$C$209,(RANK(total_visual_stym!E183,total_visual_stym!$E$146:$E$209))),0)</f>
        <v>pics\\dis44.jpg</v>
      </c>
      <c r="AF39" s="22" t="str">
        <f>IF(ISTEXT(AR39),AR39,IF(ISTEXT(AS39),AS39,""))</f>
        <v/>
      </c>
      <c r="AG39" t="str">
        <f t="shared" si="21"/>
        <v>pics\\Peper_6.jpg</v>
      </c>
      <c r="AH39">
        <f t="shared" si="19"/>
        <v>0</v>
      </c>
      <c r="AI39" t="s">
        <v>725</v>
      </c>
      <c r="AJ39" t="str">
        <f t="shared" si="5"/>
        <v>pics\\Injir</v>
      </c>
      <c r="AK39" t="str">
        <f t="shared" si="14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8"/>
        <v>0.73870703824419592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10"/>
        <v>На_мониторе_XXXXX._Хрустящий_ли_он?</v>
      </c>
      <c r="BD39" cm="1">
        <f t="array" aca="1" ref="BD39" ca="1">INDEX($L$34:$L$41,(RANK(AT7,$AT$2:$AT$9)))</f>
        <v>2047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VLOOKUP(B40,audio_list_stym!$A$3:$BP$18,44,FALSE)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VLOOKUP(B40,audio_list_stym!$A$3:$AJ$18,12,FALSE)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2185</v>
      </c>
      <c r="AD40" t="str">
        <f t="shared" ca="1" si="11"/>
        <v>pics\\dis31.jpg</v>
      </c>
      <c r="AE40" s="22" t="str">
        <f t="array" aca="1" ref="AE40" ca="1">IF(G40="экспл",INDEX(total_visual_stym!$C$146:$C$209,(RANK(total_visual_stym!E184,total_visual_stym!$E$146:$E$209))),0)</f>
        <v>pics\\dis31.jpg</v>
      </c>
      <c r="AF40" s="22" t="str">
        <f>IF(ISTEXT(AR40),AR40,IF(ISTEXT(AS40),AS40,""))</f>
        <v/>
      </c>
      <c r="AG40" t="str">
        <f t="shared" si="21"/>
        <v>pics\\Peper_7.jpg</v>
      </c>
      <c r="AH40">
        <f t="shared" si="19"/>
        <v>0</v>
      </c>
      <c r="AI40" t="s">
        <v>726</v>
      </c>
      <c r="AJ40" t="str">
        <f t="shared" si="5"/>
        <v>pics\\Injir</v>
      </c>
      <c r="AK40" t="str">
        <f t="shared" si="14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8"/>
        <v>0.2540133217076177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10"/>
        <v>Перед_Вами_XXXXX._Блестит_ли_он?</v>
      </c>
      <c r="BD40" cm="1">
        <f t="array" aca="1" ref="BD40" ca="1">INDEX($L$34:$L$41,(RANK(AT8,$AT$2:$AT$9)))</f>
        <v>2046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VLOOKUP(B41,audio_list_stym!$A$3:$BP$18,44,FALSE)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VLOOKUP(B41,audio_list_stym!$A$3:$AJ$18,12,FALSE)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2199</v>
      </c>
      <c r="AD41" t="str">
        <f t="shared" ca="1" si="11"/>
        <v>pics\\dis56.jpg</v>
      </c>
      <c r="AE41" s="22" t="str">
        <f t="array" aca="1" ref="AE41" ca="1">IF(G41="экспл",INDEX(total_visual_stym!$C$146:$C$209,(RANK(total_visual_stym!E185,total_visual_stym!$E$146:$E$209))),0)</f>
        <v>pics\\dis56.jpg</v>
      </c>
      <c r="AF41" s="22" t="str">
        <f t="shared" ref="AF41:AF55" si="22">IF(ISTEXT(AR41),AR41,IF(ISTEXT(AS41),AS41,""))</f>
        <v/>
      </c>
      <c r="AG41" t="str">
        <f t="shared" si="21"/>
        <v>pics\\Peper_8.jpg</v>
      </c>
      <c r="AH41">
        <f t="shared" si="19"/>
        <v>0</v>
      </c>
      <c r="AI41" t="s">
        <v>727</v>
      </c>
      <c r="AJ41" t="str">
        <f t="shared" si="5"/>
        <v>pics\\Injir</v>
      </c>
      <c r="AK41" t="str">
        <f>IF(OR(AJ41="pics\\Limon",AJ41="pics\\Banan",AJ41="pics\\Kokos",AJ41="pics\\Finik",AJ41="pics\\Injir"),AI41, )</f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8"/>
        <v>0.85385576439255984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10"/>
        <v>Вы_видите_XXXXX._Он_цитрусовый?</v>
      </c>
      <c r="BD41" cm="1">
        <f t="array" aca="1" ref="BD41" ca="1">INDEX($L$34:$L$41,(RANK(AT9,$AT$2:$AT$9)))</f>
        <v>2048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VLOOKUP(B42,audio_list_stym!$A$3:$BP$18,44,FALSE)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VLOOKUP(B42,audio_list_stym!$A$3:$AJ$18,12,FALSE)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2162</v>
      </c>
      <c r="AD42" t="str">
        <f t="shared" ca="1" si="11"/>
        <v>pics\\Tikva_2.jpg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2"/>
        <v>pics\\Tikva_2.jpg</v>
      </c>
      <c r="AH42" t="str">
        <f t="shared" si="19"/>
        <v>sound\\Tropic</v>
      </c>
      <c r="AI42" t="s">
        <v>728</v>
      </c>
      <c r="AJ42" t="str">
        <f t="shared" si="5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pics\\Tikva_2.jpg</v>
      </c>
      <c r="AT42">
        <f t="shared" ca="1" si="8"/>
        <v>8.8900417064817661E-2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10"/>
        <v>_Чистый_ли_БАНАН?</v>
      </c>
      <c r="BC42">
        <f>A42</f>
        <v>1206</v>
      </c>
      <c r="BD42" cm="1">
        <f t="array" aca="1" ref="BD42" ca="1">INDEX($L$42:$L$49,(RANK(AT2,$AT$2:$AT$9)))</f>
        <v>2005</v>
      </c>
      <c r="BE42" cm="1">
        <f t="array" aca="1" ref="BE42" ca="1">INDEX(BD2:BD17,(RANK(AT6,$AT$2:$AT17)))</f>
        <v>2059</v>
      </c>
      <c r="BF42" cm="1">
        <f t="array" aca="1" ref="BF42" ca="1">INDEX(BD26:BD41,(RANK(AT6,$AT$2:$AT$17)))</f>
        <v>2051</v>
      </c>
      <c r="BG42" cm="1">
        <f t="array" aca="1" ref="BG42" ca="1">INDEX(BD50:BD65,(RANK(AT6,$AT$2:$AT$17)))</f>
        <v>2011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VLOOKUP(B43,audio_list_stym!$A$3:$BP$18,44,FALSE)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VLOOKUP(B43,audio_list_stym!$A$3:$AJ$18,12,FALSE)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2161</v>
      </c>
      <c r="AD43" t="str">
        <f t="shared" ca="1" si="11"/>
        <v>pics\\Tikva_1.jpg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2"/>
        <v>pics\\Tikva_1.jpg</v>
      </c>
      <c r="AH43" t="str">
        <f t="shared" si="19"/>
        <v>sound\\Tropic</v>
      </c>
      <c r="AI43" t="s">
        <v>729</v>
      </c>
      <c r="AJ43" t="str">
        <f t="shared" si="5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pics\\Tikva_1.jpg</v>
      </c>
      <c r="AT43">
        <f t="shared" ca="1" si="8"/>
        <v>0.13765824280968153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10"/>
        <v>_Свежий_ли_БАНАН?</v>
      </c>
      <c r="BD43" cm="1">
        <f t="array" aca="1" ref="BD43" ca="1">INDEX($L$42:$L$49,(RANK(AT3,$AT$2:$AT$9)))</f>
        <v>2003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VLOOKUP(B44,audio_list_stym!$A$3:$BP$18,44,FALSE)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VLOOKUP(B44,audio_list_stym!$A$3:$AJ$18,12,FALSE)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2061</v>
      </c>
      <c r="AD44" t="str">
        <f t="shared" ca="1" si="11"/>
        <v>pics\\Tomat_5.jpg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2"/>
        <v>pics\\Tomat_5.jpg</v>
      </c>
      <c r="AH44" t="str">
        <f t="shared" si="19"/>
        <v>sound\\Tropic</v>
      </c>
      <c r="AI44" t="s">
        <v>730</v>
      </c>
      <c r="AJ44" t="str">
        <f t="shared" si="5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pics\\Tomat_5.jpg</v>
      </c>
      <c r="AT44">
        <f t="shared" ca="1" si="8"/>
        <v>0.62015514474726985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10"/>
        <v>_Жаренный_ли_БАНАН?</v>
      </c>
      <c r="BD44" cm="1">
        <f t="array" aca="1" ref="BD44" ca="1">INDEX($L$42:$L$49,(RANK(AT4,$AT$2:$AT$9)))</f>
        <v>2004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VLOOKUP(B45,audio_list_stym!$A$3:$BP$18,44,FALSE)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VLOOKUP(B45,audio_list_stym!$A$3:$AJ$18,12,FALSE)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2167</v>
      </c>
      <c r="AD45" t="str">
        <f t="shared" ca="1" si="11"/>
        <v>pics\\Tikva_7.jpg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2"/>
        <v>pics\\Tikva_7.jpg</v>
      </c>
      <c r="AH45" t="str">
        <f t="shared" si="19"/>
        <v>sound\\Tropic</v>
      </c>
      <c r="AI45" t="s">
        <v>731</v>
      </c>
      <c r="AJ45" t="str">
        <f t="shared" si="5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pics\\Tikva_7.jpg</v>
      </c>
      <c r="AT45">
        <f t="shared" ca="1" si="8"/>
        <v>0.99049551965783855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10"/>
        <v>_Сладкий_ли_БАНАН?</v>
      </c>
      <c r="BD45" cm="1">
        <f t="array" aca="1" ref="BD45" ca="1">INDEX($L$42:$L$49,(RANK(AT5,$AT$2:$AT$9)))</f>
        <v>2002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VLOOKUP(B46,audio_list_stym!$A$3:$BP$18,44,FALSE)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VLOOKUP(B46,audio_list_stym!$A$3:$AJ$18,12,FALSE)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2043</v>
      </c>
      <c r="AD46" t="str">
        <f t="shared" ca="1" si="11"/>
        <v>pics\\Peper_3.jpg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2"/>
        <v>pics\\Peper_3.jpg</v>
      </c>
      <c r="AH46" t="str">
        <f t="shared" si="19"/>
        <v>sound\\Tropic</v>
      </c>
      <c r="AI46" t="s">
        <v>732</v>
      </c>
      <c r="AJ46" t="str">
        <f t="shared" si="5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pics\\Peper_3.jpg</v>
      </c>
      <c r="AT46">
        <f t="shared" ca="1" si="8"/>
        <v>0.18774527697637511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10"/>
        <v>_Влажный_ли_БАНАН?</v>
      </c>
      <c r="BD46" cm="1">
        <f t="array" aca="1" ref="BD46" ca="1">INDEX($L$42:$L$49,(RANK(AT6,$AT$2:$AT$9)))</f>
        <v>2001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VLOOKUP(B47,audio_list_stym!$A$3:$BP$18,44,FALSE)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VLOOKUP(B47,audio_list_stym!$A$3:$AJ$18,12,FALSE)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2064</v>
      </c>
      <c r="AD47" t="str">
        <f t="shared" ca="1" si="11"/>
        <v>pics\\Tomat_8.jpg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2"/>
        <v>pics\\Tomat_8.jpg</v>
      </c>
      <c r="AH47" t="str">
        <f t="shared" si="19"/>
        <v>sound\\Tropic</v>
      </c>
      <c r="AI47" t="s">
        <v>733</v>
      </c>
      <c r="AJ47" t="str">
        <f t="shared" si="5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pics\\Tomat_8.jpg</v>
      </c>
      <c r="AT47">
        <f t="shared" ca="1" si="8"/>
        <v>0.37495068992229463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10"/>
        <v>_Съедобный_ли_БАНАН?</v>
      </c>
      <c r="BD47" cm="1">
        <f t="array" aca="1" ref="BD47" ca="1">INDEX($L$42:$L$49,(RANK(AT7,$AT$2:$AT$9)))</f>
        <v>2007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VLOOKUP(B48,audio_list_stym!$A$3:$BP$18,44,FALSE)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VLOOKUP(B48,audio_list_stym!$A$3:$AJ$18,12,FALSE)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2063</v>
      </c>
      <c r="AD48" t="str">
        <f t="shared" ca="1" si="11"/>
        <v>pics\\Tomat_7.jpg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2"/>
        <v>pics\\Tomat_7.jpg</v>
      </c>
      <c r="AH48" t="str">
        <f t="shared" si="19"/>
        <v>sound\\Tropic</v>
      </c>
      <c r="AI48" t="s">
        <v>734</v>
      </c>
      <c r="AJ48" t="str">
        <f t="shared" si="5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pics\\Tomat_7.jpg</v>
      </c>
      <c r="AT48">
        <f t="shared" ca="1" si="8"/>
        <v>0.61334480632848676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10"/>
        <v>_Сиреневый_ли_БАНАН?</v>
      </c>
      <c r="BD48" cm="1">
        <f t="array" aca="1" ref="BD48" ca="1">INDEX($L$42:$L$49,(RANK(AT8,$AT$2:$AT$9)))</f>
        <v>2006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VLOOKUP(B49,audio_list_stym!$A$3:$BP$18,44,FALSE)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VLOOKUP(B49,audio_list_stym!$A$3:$AJ$18,12,FALSE)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2168</v>
      </c>
      <c r="AD49" t="str">
        <f t="shared" ca="1" si="11"/>
        <v>pics\\Tikva_8.jpg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2"/>
        <v>pics\\Tikva_8.jpg</v>
      </c>
      <c r="AH49" t="str">
        <f t="shared" si="19"/>
        <v>sound\\Tropic</v>
      </c>
      <c r="AI49" t="s">
        <v>735</v>
      </c>
      <c r="AJ49" t="str">
        <f t="shared" si="5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pics\\Tikva_8.jpg</v>
      </c>
      <c r="AT49">
        <f t="shared" ca="1" si="8"/>
        <v>6.7123475538508393E-2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10"/>
        <v>_Репчатый_ли_БАНАН?</v>
      </c>
      <c r="BD49" cm="1">
        <f t="array" aca="1" ref="BD49" ca="1">INDEX($L$42:$L$49,(RANK(AT9,$AT$2:$AT$9)))</f>
        <v>2008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VLOOKUP(B50,audio_list_stym!$A$3:$BP$18,44,FALSE)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VLOOKUP(B50,audio_list_stym!$A$3:$AJ$18,12,FALSE)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2190</v>
      </c>
      <c r="AD50" t="str">
        <f t="shared" ca="1" si="11"/>
        <v>pics\\dis27.jpg</v>
      </c>
      <c r="AE50" s="22" t="str">
        <f t="array" aca="1" ref="AE50" ca="1">IF(G50="экспл",INDEX(total_visual_stym!$C$146:$C$209,(RANK(total_visual_stym!E194,total_visual_stym!$E$146:$E$209))),0)</f>
        <v>pics\\dis27.jpg</v>
      </c>
      <c r="AF50" s="22" t="str">
        <f t="shared" si="22"/>
        <v/>
      </c>
      <c r="AG50" t="str">
        <f t="shared" ref="AG50:AG57" si="25">IF(OR(E50=11,E50=13),M50,"")</f>
        <v>pics\\Finik_1.jpg</v>
      </c>
      <c r="AH50">
        <f t="shared" si="19"/>
        <v>0</v>
      </c>
      <c r="AT50">
        <f t="shared" ca="1" si="8"/>
        <v>3.3078787359517192E-2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10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2013</v>
      </c>
      <c r="BE50" cm="1">
        <f t="array" aca="1" ref="BE50" ca="1">INDEX(BD2:BD17,(RANK(AT7,$AT$2:$AT$17)))</f>
        <v>2038</v>
      </c>
      <c r="BF50" cm="1">
        <f t="array" aca="1" ref="BF50" ca="1">INDEX(BD18:BD49,(RANK(AT7,$AT$2:$AT$17)))</f>
        <v>2054</v>
      </c>
      <c r="BG50" cm="1">
        <f t="array" aca="1" ref="BG50" ca="1">INDEX(BD58:BD65,(RANK(AT7,$AT$2:$AT$9)))</f>
        <v>2022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VLOOKUP(B51,audio_list_stym!$A$3:$BP$18,44,FALSE)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VLOOKUP(B51,audio_list_stym!$A$3:$AJ$18,12,FALSE)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2184</v>
      </c>
      <c r="AD51" t="str">
        <f t="shared" ca="1" si="11"/>
        <v>pics\\dis19.jpg</v>
      </c>
      <c r="AE51" s="22" t="str">
        <f t="array" aca="1" ref="AE51" ca="1">IF(G51="экспл",INDEX(total_visual_stym!$C$146:$C$209,(RANK(total_visual_stym!E195,total_visual_stym!$E$146:$E$209))),0)</f>
        <v>pics\\dis19.jpg</v>
      </c>
      <c r="AF51" s="22" t="str">
        <f t="shared" si="22"/>
        <v/>
      </c>
      <c r="AG51" t="str">
        <f t="shared" si="25"/>
        <v>pics\\Finik_2.jpg</v>
      </c>
      <c r="AH51">
        <f t="shared" si="19"/>
        <v>0</v>
      </c>
      <c r="AT51">
        <f t="shared" ca="1" si="8"/>
        <v>0.3630498613586145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10"/>
        <v>Посмотрите,_вот_ФИНИК._Сахаристый_ли_он?</v>
      </c>
      <c r="BD51" cm="1">
        <f t="array" aca="1" ref="BD51" ca="1">INDEX($L$50:$L$57,(RANK(AT3,$AT$2:$AT$9)))</f>
        <v>2011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VLOOKUP(B52,audio_list_stym!$A$3:$BP$18,44,FALSE)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VLOOKUP(B52,audio_list_stym!$A$3:$AJ$18,12,FALSE)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2206</v>
      </c>
      <c r="AD52" t="str">
        <f t="shared" ca="1" si="11"/>
        <v>pics\\dis50.jpg</v>
      </c>
      <c r="AE52" s="22" t="str">
        <f t="array" aca="1" ref="AE52" ca="1">IF(G52="экспл",INDEX(total_visual_stym!$C$146:$C$209,(RANK(total_visual_stym!E196,total_visual_stym!$E$146:$E$209))),0)</f>
        <v>pics\\dis50.jpg</v>
      </c>
      <c r="AF52" s="22" t="str">
        <f t="shared" si="22"/>
        <v/>
      </c>
      <c r="AG52" t="str">
        <f t="shared" si="25"/>
        <v>pics\\Finik_3.jpg</v>
      </c>
      <c r="AH52">
        <f t="shared" si="19"/>
        <v>0</v>
      </c>
      <c r="AT52">
        <f t="shared" ca="1" si="8"/>
        <v>0.85950655365870088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10"/>
        <v>Вот_ФИНИК._Он_скользкий?</v>
      </c>
      <c r="BD52" cm="1">
        <f t="array" aca="1" ref="BD52" ca="1">INDEX($L$50:$L$57,(RANK(AT4,$AT$2:$AT$9)))</f>
        <v>2012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VLOOKUP(B53,audio_list_stym!$A$3:$BP$18,44,FALSE)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VLOOKUP(B53,audio_list_stym!$A$3:$AJ$18,12,FALSE)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2229</v>
      </c>
      <c r="AD53" t="str">
        <f t="shared" ca="1" si="11"/>
        <v>pics\\dis10.jpg</v>
      </c>
      <c r="AE53" s="22" t="str">
        <f t="array" aca="1" ref="AE53" ca="1">IF(G53="экспл",INDEX(total_visual_stym!$C$146:$C$209,(RANK(total_visual_stym!E197,total_visual_stym!$E$146:$E$209))),0)</f>
        <v>pics\\dis10.jpg</v>
      </c>
      <c r="AF53" s="22" t="str">
        <f t="shared" si="22"/>
        <v/>
      </c>
      <c r="AG53" t="str">
        <f t="shared" si="25"/>
        <v>pics\\Finik_4.jpg</v>
      </c>
      <c r="AH53">
        <f t="shared" si="19"/>
        <v>0</v>
      </c>
      <c r="AT53">
        <f t="shared" ca="1" si="8"/>
        <v>0.14975057569423678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10"/>
        <v>Это_ФИНИК._Ломкий_ли_он?</v>
      </c>
      <c r="BD53" cm="1">
        <f t="array" aca="1" ref="BD53" ca="1">INDEX($L$50:$L$57,(RANK(AT5,$AT$2:$AT$9)))</f>
        <v>2010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VLOOKUP(B54,audio_list_stym!$A$3:$BP$18,44,FALSE)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VLOOKUP(B54,audio_list_stym!$A$3:$AJ$18,12,FALSE)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2215</v>
      </c>
      <c r="AD54" t="str">
        <f t="shared" ca="1" si="11"/>
        <v>pics\\dis62.jpg</v>
      </c>
      <c r="AE54" s="22" t="str">
        <f t="array" aca="1" ref="AE54" ca="1">IF(G54="экспл",INDEX(total_visual_stym!$C$146:$C$209,(RANK(total_visual_stym!E198,total_visual_stym!$E$146:$E$209))),0)</f>
        <v>pics\\dis62.jpg</v>
      </c>
      <c r="AF54" s="22" t="str">
        <f t="shared" si="22"/>
        <v/>
      </c>
      <c r="AG54" t="str">
        <f t="shared" si="25"/>
        <v>pics\\Finik_5.jpg</v>
      </c>
      <c r="AH54">
        <f t="shared" si="19"/>
        <v>0</v>
      </c>
      <c r="AI54" s="11"/>
      <c r="AT54">
        <f t="shared" ca="1" si="8"/>
        <v>0.38727188735448359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10"/>
        <v>На_картинке_ФИНИК._Мохнатый_ли_он?</v>
      </c>
      <c r="BD54" cm="1">
        <f t="array" aca="1" ref="BD54" ca="1">INDEX($L$50:$L$57,(RANK(AT6,$AT$2:$AT$9)))</f>
        <v>2009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VLOOKUP(B55,audio_list_stym!$A$3:$BP$18,44,FALSE)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VLOOKUP(B55,audio_list_stym!$A$3:$AJ$18,12,FALSE)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2227</v>
      </c>
      <c r="AD55" t="str">
        <f t="shared" ca="1" si="11"/>
        <v>pics\\dis39.jpg</v>
      </c>
      <c r="AE55" s="22" t="str">
        <f t="array" aca="1" ref="AE55" ca="1">IF(G55="экспл",INDEX(total_visual_stym!$C$146:$C$209,(RANK(total_visual_stym!E199,total_visual_stym!$E$146:$E$209))),0)</f>
        <v>pics\\dis39.jpg</v>
      </c>
      <c r="AF55" s="22" t="str">
        <f t="shared" si="22"/>
        <v/>
      </c>
      <c r="AG55" t="str">
        <f t="shared" si="25"/>
        <v>pics\\Finik_6.jpg</v>
      </c>
      <c r="AH55">
        <f t="shared" si="19"/>
        <v>0</v>
      </c>
      <c r="AT55">
        <f t="shared" ca="1" si="8"/>
        <v>0.96919115163441194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10"/>
        <v>На_мониторе_ФИНИК._Он_сморщенный?</v>
      </c>
      <c r="BD55" cm="1">
        <f t="array" aca="1" ref="BD55" ca="1">INDEX($L$50:$L$57,(RANK(AT7,$AT$2:$AT$9)))</f>
        <v>2015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VLOOKUP(B56,audio_list_stym!$A$3:$BP$18,44,FALSE)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VLOOKUP(B56,audio_list_stym!$A$3:$AJ$18,12,FALSE)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2209</v>
      </c>
      <c r="AD56" t="str">
        <f t="shared" ca="1" si="11"/>
        <v>pics\\dis51.jpg</v>
      </c>
      <c r="AE56" s="22" t="str">
        <f t="array" aca="1" ref="AE56" ca="1">IF(G56="экспл",INDEX(total_visual_stym!$C$146:$C$209,(RANK(total_visual_stym!E200,total_visual_stym!$E$146:$E$209))),0)</f>
        <v>pics\\dis51.jpg</v>
      </c>
      <c r="AF56" s="22" t="str">
        <f>IF(ISTEXT(AR56),AR56,IF(ISTEXT(AS56),AS56,""))</f>
        <v/>
      </c>
      <c r="AG56" t="str">
        <f t="shared" si="25"/>
        <v>pics\\Finik_7.jpg</v>
      </c>
      <c r="AH56">
        <f t="shared" si="19"/>
        <v>0</v>
      </c>
      <c r="AT56">
        <f t="shared" ca="1" si="8"/>
        <v>0.91963005071993931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10"/>
        <v>Перед_Вами_ФИНИК._Он_с_косточкой?</v>
      </c>
      <c r="BD56" cm="1">
        <f t="array" aca="1" ref="BD56" ca="1">INDEX($L$50:$L$57,(RANK(AT8,$AT$2:$AT$9)))</f>
        <v>2014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VLOOKUP(B57,audio_list_stym!$A$3:$BP$18,44,FALSE)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VLOOKUP(B57,audio_list_stym!$A$3:$AJ$18,12,FALSE)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2186</v>
      </c>
      <c r="AD57" t="str">
        <f t="shared" ca="1" si="11"/>
        <v>pics\\dis25.jpg</v>
      </c>
      <c r="AE57" s="22" t="str">
        <f t="array" aca="1" ref="AE57" ca="1">IF(G57="экспл",INDEX(total_visual_stym!$C$146:$C$209,(RANK(total_visual_stym!E201,total_visual_stym!$E$146:$E$209))),0)</f>
        <v>pics\\dis25.jpg</v>
      </c>
      <c r="AF57" s="22" t="str">
        <f>IF(ISTEXT(AR57),AR57,IF(ISTEXT(AS57),AS57,""))</f>
        <v/>
      </c>
      <c r="AG57" t="str">
        <f t="shared" si="25"/>
        <v>pics\\Finik_8.jpg</v>
      </c>
      <c r="AH57">
        <f t="shared" si="19"/>
        <v>0</v>
      </c>
      <c r="AI57" s="11"/>
      <c r="AT57">
        <f t="shared" ca="1" si="8"/>
        <v>8.3036225119372586E-2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10"/>
        <v>Вы_видите_ФИНИК._Он_треугольный?</v>
      </c>
      <c r="BD57" cm="1">
        <f t="array" aca="1" ref="BD57" ca="1">INDEX($L$50:$L$57,(RANK(AT9,$AT$2:$AT$9)))</f>
        <v>2016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VLOOKUP(B58,audio_list_stym!$A$3:$BP$18,44,FALSE)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VLOOKUP(B58,audio_list_stym!$A$3:$AJ$18,12,FALSE)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2030</v>
      </c>
      <c r="AD58" t="str">
        <f t="shared" ca="1" si="11"/>
        <v>pics\\Kokos_6.jpg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6">IF(ISTEXT(AR58),AR58,IF(ISTEXT(AS58),AS58,""))</f>
        <v>pics\\Kokos_6.jpg</v>
      </c>
      <c r="AH58" t="str">
        <f t="shared" si="19"/>
        <v>sound\\Ogorod</v>
      </c>
      <c r="AI58" s="11"/>
      <c r="AR58" t="str">
        <f t="shared" ref="AR58:AR65" ca="1" si="27">IF(AH58="sound\\Ogorod",AP10,"")</f>
        <v>pics\\Kokos_6.jpg</v>
      </c>
      <c r="AT58">
        <f t="shared" ca="1" si="8"/>
        <v>0.42204258351093082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10"/>
        <v>_Рыхлый_ли_XXXXX?</v>
      </c>
      <c r="BC58">
        <f>A58</f>
        <v>1208</v>
      </c>
      <c r="BD58" cm="1">
        <f t="array" aca="1" ref="BD58" ca="1">INDEX($L$58:$L$65,(RANK(AT2,$AT$2:$AT$9)))</f>
        <v>2021</v>
      </c>
      <c r="BE58" cm="1">
        <f t="array" aca="1" ref="BE58" ca="1">INDEX(BD2:BD17,(RANK(AT8,$AT$2:$AT$17)))</f>
        <v>2033</v>
      </c>
      <c r="BF58" cm="1">
        <f t="array" aca="1" ref="BF58" ca="1">INDEX(BD18:BD33,(RANK(AT8,$AT$2:$AT$17)))</f>
        <v>2049</v>
      </c>
      <c r="BG58" cm="1">
        <f t="array" aca="1" ref="BG58" ca="1">INDEX(BD42:BD57,(RANK(AT8,$AT$2:$AT$9)))</f>
        <v>2007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VLOOKUP(B59,audio_list_stym!$A$3:$BP$18,44,FALSE)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VLOOKUP(B59,audio_list_stym!$A$3:$AJ$18,12,FALSE)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2027</v>
      </c>
      <c r="AD59" t="str">
        <f t="shared" ca="1" si="11"/>
        <v>pics\\Kokos_3.jpg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6"/>
        <v>pics\\Kokos_3.jpg</v>
      </c>
      <c r="AH59" t="str">
        <f t="shared" si="19"/>
        <v>sound\\Ogorod</v>
      </c>
      <c r="AR59" t="str">
        <f t="shared" ca="1" si="27"/>
        <v>pics\\Kokos_3.jpg</v>
      </c>
      <c r="AT59">
        <f t="shared" ca="1" si="8"/>
        <v>0.95163185568459085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10"/>
        <v>_В_стручке_ли_XXXXX?</v>
      </c>
      <c r="BD59" cm="1">
        <f t="array" aca="1" ref="BD59" ca="1">INDEX($L$58:$L$65,(RANK(AT3,$AT$2:$AT$9)))</f>
        <v>2019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VLOOKUP(B60,audio_list_stym!$A$3:$BP$18,44,FALSE)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VLOOKUP(B60,audio_list_stym!$A$3:$AJ$18,12,FALSE)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2016</v>
      </c>
      <c r="AD60" t="str">
        <f t="shared" ca="1" si="11"/>
        <v>pics\\Finik_8.jpg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6"/>
        <v>pics\\Finik_8.jpg</v>
      </c>
      <c r="AH60" t="str">
        <f t="shared" si="19"/>
        <v>sound\\Ogorod</v>
      </c>
      <c r="AR60" t="str">
        <f t="shared" ca="1" si="27"/>
        <v>pics\\Finik_8.jpg</v>
      </c>
      <c r="AT60">
        <f t="shared" ca="1" si="8"/>
        <v>0.21976485347723418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10"/>
        <v>_Ядовитый_ли_XXXXX?</v>
      </c>
      <c r="BD60" cm="1">
        <f t="array" aca="1" ref="BD60" ca="1">INDEX($L$58:$L$65,(RANK(AT4,$AT$2:$AT$9)))</f>
        <v>2020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VLOOKUP(B61,audio_list_stym!$A$3:$BP$18,44,FALSE)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VLOOKUP(B61,audio_list_stym!$A$3:$AJ$18,12,FALSE)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2009</v>
      </c>
      <c r="AD61" t="str">
        <f t="shared" ca="1" si="11"/>
        <v>pics\\Finik_1.jpg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6"/>
        <v>pics\\Finik_1.jpg</v>
      </c>
      <c r="AH61" t="str">
        <f t="shared" si="19"/>
        <v>sound\\Ogorod</v>
      </c>
      <c r="AR61" t="str">
        <f t="shared" ca="1" si="27"/>
        <v>pics\\Finik_1.jpg</v>
      </c>
      <c r="AT61">
        <f t="shared" ca="1" si="8"/>
        <v>0.46111484321489693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10"/>
        <v>_Полосатый_ли_XXXXX?</v>
      </c>
      <c r="BD61" cm="1">
        <f t="array" aca="1" ref="BD61" ca="1">INDEX($L$58:$L$65,(RANK(AT5,$AT$2:$AT$9)))</f>
        <v>2018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VLOOKUP(B62,audio_list_stym!$A$3:$BP$18,44,FALSE)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VLOOKUP(B62,audio_list_stym!$A$3:$AJ$18,12,FALSE)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2015</v>
      </c>
      <c r="AD62" t="str">
        <f t="shared" ca="1" si="11"/>
        <v>pics\\Finik_7.jpg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6"/>
        <v>pics\\Finik_7.jpg</v>
      </c>
      <c r="AH62" t="str">
        <f t="shared" si="19"/>
        <v>sound\\Ogorod</v>
      </c>
      <c r="AR62" t="str">
        <f t="shared" ca="1" si="27"/>
        <v>pics\\Finik_7.jpg</v>
      </c>
      <c r="AT62">
        <f t="shared" ca="1" si="8"/>
        <v>0.23214693896844674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10"/>
        <v>_Плоский_ли_XXXXX?</v>
      </c>
      <c r="BD62" cm="1">
        <f t="array" aca="1" ref="BD62" ca="1">INDEX($L$58:$L$65,(RANK(AT6,$AT$2:$AT$9)))</f>
        <v>2017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VLOOKUP(B63,audio_list_stym!$A$3:$BP$18,44,FALSE)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VLOOKUP(B63,audio_list_stym!$A$3:$AJ$18,12,FALSE)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2025</v>
      </c>
      <c r="AD63" t="str">
        <f t="shared" ca="1" si="11"/>
        <v>pics\\Kokos_1.jpg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6"/>
        <v>pics\\Kokos_1.jpg</v>
      </c>
      <c r="AH63" t="str">
        <f t="shared" si="19"/>
        <v>sound\\Ogorod</v>
      </c>
      <c r="AR63" t="str">
        <f t="shared" ca="1" si="27"/>
        <v>pics\\Kokos_1.jpg</v>
      </c>
      <c r="AT63">
        <f t="shared" ca="1" si="8"/>
        <v>0.8895359662663761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10"/>
        <v>_Толченый_ли_XXXXX?</v>
      </c>
      <c r="BD63" cm="1">
        <f t="array" aca="1" ref="BD63" ca="1">INDEX($L$58:$L$65,(RANK(AT7,$AT$2:$AT$9)))</f>
        <v>2023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VLOOKUP(B64,audio_list_stym!$A$3:$BP$18,44,FALSE)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VLOOKUP(B64,audio_list_stym!$A$3:$AJ$18,12,FALSE)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2014</v>
      </c>
      <c r="AD64" t="str">
        <f t="shared" ca="1" si="11"/>
        <v>pics\\Finik_6.jpg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6"/>
        <v>pics\\Finik_6.jpg</v>
      </c>
      <c r="AH64" t="str">
        <f t="shared" si="19"/>
        <v>sound\\Ogorod</v>
      </c>
      <c r="AI64" s="11"/>
      <c r="AR64" t="str">
        <f t="shared" ca="1" si="27"/>
        <v>pics\\Finik_6.jpg</v>
      </c>
      <c r="AT64">
        <f t="shared" ca="1" si="8"/>
        <v>0.46481190357713276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10"/>
        <v>_Зеленый_ли_XXXXX?</v>
      </c>
      <c r="BD64" cm="1">
        <f t="array" aca="1" ref="BD64" ca="1">INDEX($L$58:$L$65,(RANK(AT8,$AT$2:$AT$9)))</f>
        <v>2022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VLOOKUP(B65,audio_list_stym!$A$3:$BP$18,44,FALSE)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VLOOKUP(B65,audio_list_stym!$A$3:$AJ$18,12,FALSE)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2158</v>
      </c>
      <c r="AD65" t="str">
        <f t="shared" ca="1" si="11"/>
        <v>pics\\Injir_6.jpg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6"/>
        <v>pics\\Injir_6.jpg</v>
      </c>
      <c r="AH65" t="str">
        <f t="shared" si="19"/>
        <v>sound\\Ogorod</v>
      </c>
      <c r="AR65" t="str">
        <f t="shared" ca="1" si="27"/>
        <v>pics\\Injir_6.jpg</v>
      </c>
      <c r="AT65">
        <f t="shared" ca="1" si="8"/>
        <v>0.86320828673711714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10"/>
        <v>_Легкий_ли_XXXXX?</v>
      </c>
      <c r="BD65" cm="1">
        <f t="array" aca="1" ref="BD65" ca="1">INDEX($L$58:$L$65,(RANK(AT9,$AT$2:$AT$9)))</f>
        <v>2024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VLOOKUP(B66,audio_list_stym!$A$3:$BP$18,44,FALSE)</f>
        <v>17</v>
      </c>
      <c r="F66" t="str">
        <f>VLOOKUP(E66,metki!$A$2:$B$9,2,FALSE)</f>
        <v>экспл_новые_без_названия</v>
      </c>
      <c r="G66" t="str">
        <f t="shared" ref="G66:G129" si="28">LEFT(F66,5)</f>
        <v>экспл</v>
      </c>
      <c r="H66" t="str">
        <f>VLOOKUP(B66,audio_list_stym!$A$3:$AJ$18,12,FALSE)</f>
        <v>Gac</v>
      </c>
      <c r="I66" t="s">
        <v>688</v>
      </c>
      <c r="J66" t="str">
        <f t="shared" ref="J66:J129" si="29">H66&amp;I66</f>
        <v>Gac_1</v>
      </c>
      <c r="L66">
        <f>VLOOKUP(J66,total_visual_stym!$A$2:$D$129,2,FALSE)</f>
        <v>2089</v>
      </c>
      <c r="M66" t="str">
        <f>VLOOKUP(J66,total_visual_stym!$A$2:$D$129,3,FALSE)</f>
        <v>pics\\Gac_1.jpg</v>
      </c>
      <c r="N66">
        <f>VLOOKUP(J66,total_visual_stym!$A$1:$D$129,4,FALSE)</f>
        <v>211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121</v>
      </c>
      <c r="Z66" t="str">
        <f>IF(G66="экспл",VLOOKUP(J66,quest_экспл!$A$1:$N$129,12,FALSE),IF(G66="импл_",0,0))</f>
        <v>sound\\Ispachkan_li_on.wav</v>
      </c>
      <c r="AA66" t="str">
        <f>IF(G66="экспл",VLOOKUP(J66,quest_экспл!$A$1:$N$129,14,FALSE),IF(G66="импл_",0,0))</f>
        <v>нет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2214</v>
      </c>
      <c r="AD66" t="str">
        <f t="shared" ca="1" si="11"/>
        <v>pics\\dis63.jpg</v>
      </c>
      <c r="AE66" s="22" t="str">
        <f t="array" aca="1" ref="AE66" ca="1">IF(G66="экспл",INDEX(total_visual_stym!$C$146:$C$209,(RANK(total_visual_stym!E146,total_visual_stym!$E$146:$E$209))),0)</f>
        <v>pics\\dis63.jpg</v>
      </c>
      <c r="AF66" s="22" t="str">
        <f t="shared" ref="AF66:AF74" si="30">AS66</f>
        <v/>
      </c>
      <c r="AI66" t="s">
        <v>67</v>
      </c>
      <c r="AO66">
        <f ca="1">RAND()</f>
        <v>8.6917422358972596E-2</v>
      </c>
      <c r="AP66" t="str">
        <f ca="1">INDEX($AI$66:$AI$129,(RANK(AO66,$AO$66:$AO$129)))</f>
        <v>pics\\Redis_8.jpg</v>
      </c>
      <c r="AR66" t="str">
        <f>IF(AH66="sound\\Ogorod",AP18,"")</f>
        <v/>
      </c>
      <c r="AS66" t="str">
        <f>IF(G66="импл_",AP66,"")</f>
        <v/>
      </c>
      <c r="AT66">
        <f t="shared" ref="AT66:AT129" ca="1" si="31">RAND()</f>
        <v>0.4501710106524458</v>
      </c>
      <c r="AU66" t="s">
        <v>697</v>
      </c>
      <c r="AV66" t="str">
        <f t="shared" ref="AV66:AV129" ca="1" si="32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_Испачкан_ли_он?</v>
      </c>
      <c r="BA66" t="e">
        <f>VLOOKUP(Q66,audio_list_stym!$B$2:$BQ$299,68,FALSE)</f>
        <v>#N/A</v>
      </c>
      <c r="BB66" t="str">
        <f t="shared" ref="BB66:BB129" si="33">IF(G66="экспл",AY66&amp;AX66&amp;"."&amp;AZ66,IF(G66="импл_",BA66&amp;AX66&amp;"?"))</f>
        <v>На_экране_XXXXX._Испачкан_ли_он?</v>
      </c>
      <c r="BC66">
        <f>A66</f>
        <v>1209</v>
      </c>
      <c r="BD66" cm="1">
        <f t="array" aca="1" ref="BD66" ca="1">INDEX(L66:L73,(RANK(AT2,$AT$2:$AT$9)))</f>
        <v>2093</v>
      </c>
      <c r="BE66" cm="1">
        <f t="array" aca="1" ref="BE66" ca="1">INDEX(BD74:BD89,(RANK(AT2,$AT$2:$AT$7)))</f>
        <v>2113</v>
      </c>
      <c r="BF66" cm="1">
        <f t="array" aca="1" ref="BF66" ca="1">INDEX(BD90:BD113,(RANK(AT2,$AT$2:$AT$17)))</f>
        <v>2147</v>
      </c>
      <c r="BG66" cm="1">
        <f t="array" aca="1" ref="BG66" ca="1">INDEX(BD114:BD129,(RANK(AT2,$AT$2:$AT$17)))</f>
        <v>2083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VLOOKUP(B67,audio_list_stym!$A$3:$BP$18,44,FALSE)</f>
        <v>17</v>
      </c>
      <c r="F67" t="str">
        <f>VLOOKUP(E67,metki!$A$2:$B$9,2,FALSE)</f>
        <v>экспл_новые_без_названия</v>
      </c>
      <c r="G67" t="str">
        <f t="shared" si="28"/>
        <v>экспл</v>
      </c>
      <c r="H67" t="str">
        <f>VLOOKUP(B67,audio_list_stym!$A$3:$AJ$18,12,FALSE)</f>
        <v>Gac</v>
      </c>
      <c r="I67" t="s">
        <v>689</v>
      </c>
      <c r="J67" t="str">
        <f t="shared" si="29"/>
        <v>Gac_2</v>
      </c>
      <c r="L67">
        <f>VLOOKUP(J67,total_visual_stym!$A$2:$D$129,2,FALSE)</f>
        <v>2090</v>
      </c>
      <c r="M67" t="str">
        <f>VLOOKUP(J67,total_visual_stym!$A$2:$D$129,3,FALSE)</f>
        <v>pics\\Gac_2.jpg</v>
      </c>
      <c r="N67">
        <f>VLOOKUP(J67,total_visual_stym!$A$1:$D$129,4,FALSE)</f>
        <v>211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122</v>
      </c>
      <c r="Z67" t="str">
        <f>IF(G67="экспл",VLOOKUP(J67,quest_экспл!$A$1:$N$129,12,FALSE),IF(G67="импл_",0,0))</f>
        <v>sound\\On_farshirovanniy.wav</v>
      </c>
      <c r="AA67" t="str">
        <f>IF(G67="экспл",VLOOKUP(J67,quest_экспл!$A$1:$N$129,14,FALSE),IF(G67="импл_",0,0))</f>
        <v>нет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2221</v>
      </c>
      <c r="AD67" t="str">
        <f t="shared" ref="AD67:AD74" ca="1" si="34">IF(ISTEXT(AE67),AE67,IF(ISTEXT(AF67),AF67,""))</f>
        <v>pics\\dis28.jpg</v>
      </c>
      <c r="AE67" s="22" t="str">
        <f t="array" aca="1" ref="AE67" ca="1">IF(G67="экспл",INDEX(total_visual_stym!$C$146:$C$209,(RANK(total_visual_stym!E147,total_visual_stym!$E$146:$E$209))),0)</f>
        <v>pics\\dis28.jpg</v>
      </c>
      <c r="AF67" s="22" t="str">
        <f t="shared" si="30"/>
        <v/>
      </c>
      <c r="AI67" t="s">
        <v>68</v>
      </c>
      <c r="AO67">
        <f t="shared" ref="AO67:AO129" ca="1" si="35">RAND()</f>
        <v>0.54647519623484941</v>
      </c>
      <c r="AP67" t="str">
        <f t="shared" ref="AP67:AP129" ca="1" si="36">INDEX($AI$66:$AI$129,(RANK(AO67,$AO$66:$AO$129)))</f>
        <v>pics\\Kokos_3.jpg</v>
      </c>
      <c r="AR67" t="str">
        <f t="shared" ref="AR67:AR73" si="37">IF(AH67="sound\\Ogorod",AP19,"")</f>
        <v/>
      </c>
      <c r="AS67" t="str">
        <f t="shared" ref="AS67:AS73" si="38">IF(G67="импл_",AP67,"")</f>
        <v/>
      </c>
      <c r="AT67">
        <f t="shared" ca="1" si="31"/>
        <v>0.72057170854277908</v>
      </c>
      <c r="AU67" t="s">
        <v>697</v>
      </c>
      <c r="AV67" t="str">
        <f t="shared" ca="1" si="32"/>
        <v>sound\\Noviy_plod.wav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_Он_фаршированный?</v>
      </c>
      <c r="BA67" t="e">
        <f>VLOOKUP(Q67,audio_list_stym!$B$2:$BQ$299,68,FALSE)</f>
        <v>#N/A</v>
      </c>
      <c r="BB67" t="str">
        <f t="shared" si="33"/>
        <v>Посмотрите,_вот_XXXXX._Он_фаршированный?</v>
      </c>
      <c r="BD67" cm="1">
        <f t="array" aca="1" ref="BD67" ca="1">INDEX(L67:L74,(RANK(AT3,$AT$2:$AT$9)))</f>
        <v>2092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VLOOKUP(B68,audio_list_stym!$A$3:$BP$18,44,FALSE)</f>
        <v>17</v>
      </c>
      <c r="F68" t="str">
        <f>VLOOKUP(E68,metki!$A$2:$B$9,2,FALSE)</f>
        <v>экспл_новые_без_названия</v>
      </c>
      <c r="G68" t="str">
        <f t="shared" si="28"/>
        <v>экспл</v>
      </c>
      <c r="H68" t="str">
        <f>VLOOKUP(B68,audio_list_stym!$A$3:$AJ$18,12,FALSE)</f>
        <v>Gac</v>
      </c>
      <c r="I68" t="s">
        <v>690</v>
      </c>
      <c r="J68" t="str">
        <f t="shared" si="29"/>
        <v>Gac_3</v>
      </c>
      <c r="L68">
        <f>VLOOKUP(J68,total_visual_stym!$A$2:$D$129,2,FALSE)</f>
        <v>2091</v>
      </c>
      <c r="M68" t="str">
        <f>VLOOKUP(J68,total_visual_stym!$A$2:$D$129,3,FALSE)</f>
        <v>pics\\Gac_3.jpg</v>
      </c>
      <c r="N68">
        <f>VLOOKUP(J68,total_visual_stym!$A$1:$D$129,4,FALSE)</f>
        <v>211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123</v>
      </c>
      <c r="Z68" t="str">
        <f>IF(G68="экспл",VLOOKUP(J68,quest_экспл!$A$1:$N$129,12,FALSE),IF(G68="импл_",0,0))</f>
        <v>sound\\On_razrezanniy.wav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2177</v>
      </c>
      <c r="AD68" t="str">
        <f t="shared" ca="1" si="34"/>
        <v>pics\\dis35.jpg</v>
      </c>
      <c r="AE68" s="22" t="str">
        <f t="array" aca="1" ref="AE68" ca="1">IF(G68="экспл",INDEX(total_visual_stym!$C$146:$C$209,(RANK(total_visual_stym!E148,total_visual_stym!$E$146:$E$209))),0)</f>
        <v>pics\\dis35.jpg</v>
      </c>
      <c r="AF68" s="22" t="str">
        <f t="shared" si="30"/>
        <v/>
      </c>
      <c r="AI68" t="s">
        <v>69</v>
      </c>
      <c r="AO68">
        <f t="shared" ca="1" si="35"/>
        <v>0.76471295139741458</v>
      </c>
      <c r="AP68" t="str">
        <f t="shared" ca="1" si="36"/>
        <v>pics\\Finik_8.jpg</v>
      </c>
      <c r="AR68" t="str">
        <f t="shared" si="37"/>
        <v/>
      </c>
      <c r="AS68" t="str">
        <f t="shared" si="38"/>
        <v/>
      </c>
      <c r="AT68">
        <f t="shared" ca="1" si="31"/>
        <v>0.46440701498769277</v>
      </c>
      <c r="AU68" t="s">
        <v>697</v>
      </c>
      <c r="AV68" t="str">
        <f t="shared" ca="1" si="32"/>
        <v>sound\\Redkiy_plod.wav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_Он_разрезанный?</v>
      </c>
      <c r="BA68" t="e">
        <f>VLOOKUP(Q68,audio_list_stym!$B$2:$BQ$299,68,FALSE)</f>
        <v>#N/A</v>
      </c>
      <c r="BB68" t="str">
        <f t="shared" si="33"/>
        <v>Вот_XXXXX._Он_разрезанный?</v>
      </c>
      <c r="BD68" cm="1">
        <f t="array" aca="1" ref="BD68" ca="1">INDEX(L68:L75,(RANK(AT4,$AT$2:$AT$9)))</f>
        <v>2094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VLOOKUP(B69,audio_list_stym!$A$3:$BP$18,44,FALSE)</f>
        <v>17</v>
      </c>
      <c r="F69" t="str">
        <f>VLOOKUP(E69,metki!$A$2:$B$9,2,FALSE)</f>
        <v>экспл_новые_без_названия</v>
      </c>
      <c r="G69" t="str">
        <f t="shared" si="28"/>
        <v>экспл</v>
      </c>
      <c r="H69" t="str">
        <f>VLOOKUP(B69,audio_list_stym!$A$3:$AJ$18,12,FALSE)</f>
        <v>Gac</v>
      </c>
      <c r="I69" t="s">
        <v>691</v>
      </c>
      <c r="J69" t="str">
        <f t="shared" si="29"/>
        <v>Gac_4</v>
      </c>
      <c r="L69">
        <f>VLOOKUP(J69,total_visual_stym!$A$2:$D$129,2,FALSE)</f>
        <v>2092</v>
      </c>
      <c r="M69" t="str">
        <f>VLOOKUP(J69,total_visual_stym!$A$2:$D$129,3,FALSE)</f>
        <v>pics\\Gac_4.jpg</v>
      </c>
      <c r="N69">
        <f>VLOOKUP(J69,total_visual_stym!$A$1:$D$129,4,FALSE)</f>
        <v>211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124</v>
      </c>
      <c r="Z69" t="str">
        <f>IF(G69="экспл",VLOOKUP(J69,quest_экспл!$A$1:$N$129,12,FALSE),IF(G69="импл_",0,0))</f>
        <v>sound\\On_s_lepestkami.wav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2208</v>
      </c>
      <c r="AD69" t="str">
        <f t="shared" ca="1" si="34"/>
        <v>pics\\dis45.jpg</v>
      </c>
      <c r="AE69" s="22" t="str">
        <f t="array" aca="1" ref="AE69" ca="1">IF(G69="экспл",INDEX(total_visual_stym!$C$146:$C$209,(RANK(total_visual_stym!E149,total_visual_stym!$E$146:$E$209))),0)</f>
        <v>pics\\dis45.jpg</v>
      </c>
      <c r="AF69" s="22" t="str">
        <f t="shared" si="30"/>
        <v/>
      </c>
      <c r="AI69" t="s">
        <v>70</v>
      </c>
      <c r="AO69">
        <f t="shared" ca="1" si="35"/>
        <v>5.6041524506197038E-2</v>
      </c>
      <c r="AP69" t="str">
        <f t="shared" ca="1" si="36"/>
        <v>pics\\Tomat_3.jpg</v>
      </c>
      <c r="AR69" t="str">
        <f t="shared" si="37"/>
        <v/>
      </c>
      <c r="AS69" t="str">
        <f t="shared" si="38"/>
        <v/>
      </c>
      <c r="AT69">
        <f t="shared" ca="1" si="31"/>
        <v>0.89960357900979437</v>
      </c>
      <c r="AU69" t="s">
        <v>697</v>
      </c>
      <c r="AV69" t="str">
        <f t="shared" ca="1" si="32"/>
        <v>sound\\Noviy_plod.wav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_Он_с_лепестками?</v>
      </c>
      <c r="BA69" t="e">
        <f>VLOOKUP(Q69,audio_list_stym!$B$2:$BQ$299,68,FALSE)</f>
        <v>#N/A</v>
      </c>
      <c r="BB69" t="str">
        <f t="shared" si="33"/>
        <v>Это_XXXXX._Он_с_лепестками?</v>
      </c>
      <c r="BD69" cm="1">
        <f t="array" aca="1" ref="BD69" ca="1">INDEX(L69:L76,(RANK(AT5,$AT$2:$AT$9)))</f>
        <v>2093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VLOOKUP(B70,audio_list_stym!$A$3:$BP$18,44,FALSE)</f>
        <v>17</v>
      </c>
      <c r="F70" t="str">
        <f>VLOOKUP(E70,metki!$A$2:$B$9,2,FALSE)</f>
        <v>экспл_новые_без_названия</v>
      </c>
      <c r="G70" t="str">
        <f t="shared" si="28"/>
        <v>экспл</v>
      </c>
      <c r="H70" t="str">
        <f>VLOOKUP(B70,audio_list_stym!$A$3:$AJ$18,12,FALSE)</f>
        <v>Gac</v>
      </c>
      <c r="I70" t="s">
        <v>692</v>
      </c>
      <c r="J70" t="str">
        <f t="shared" si="29"/>
        <v>Gac_5</v>
      </c>
      <c r="L70">
        <f>VLOOKUP(J70,total_visual_stym!$A$2:$D$129,2,FALSE)</f>
        <v>2093</v>
      </c>
      <c r="M70" t="str">
        <f>VLOOKUP(J70,total_visual_stym!$A$2:$D$129,3,FALSE)</f>
        <v>pics\\Gac_5.jpg</v>
      </c>
      <c r="N70">
        <f>VLOOKUP(J70,total_visual_stym!$A$1:$D$129,4,FALSE)</f>
        <v>211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125</v>
      </c>
      <c r="Z70" t="str">
        <f>IF(G70="экспл",VLOOKUP(J70,quest_экспл!$A$1:$N$129,12,FALSE),IF(G70="импл_",0,0))</f>
        <v>sound\\Kolyuchiy_li_on.wav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2170</v>
      </c>
      <c r="AD70" t="str">
        <f t="shared" ca="1" si="34"/>
        <v>pics\\dis36.jpg</v>
      </c>
      <c r="AE70" s="22" t="str">
        <f t="array" aca="1" ref="AE70" ca="1">IF(G70="экспл",INDEX(total_visual_stym!$C$146:$C$209,(RANK(total_visual_stym!E150,total_visual_stym!$E$146:$E$209))),0)</f>
        <v>pics\\dis36.jpg</v>
      </c>
      <c r="AF70" s="22" t="str">
        <f t="shared" si="30"/>
        <v/>
      </c>
      <c r="AI70" t="s">
        <v>71</v>
      </c>
      <c r="AO70">
        <f t="shared" ca="1" si="35"/>
        <v>0.76281881951280706</v>
      </c>
      <c r="AP70" t="str">
        <f t="shared" ca="1" si="36"/>
        <v>pics\\Goroh_2.jpg</v>
      </c>
      <c r="AR70" t="str">
        <f t="shared" si="37"/>
        <v/>
      </c>
      <c r="AS70" t="str">
        <f t="shared" si="38"/>
        <v/>
      </c>
      <c r="AT70">
        <f t="shared" ca="1" si="31"/>
        <v>0.18599435736450154</v>
      </c>
      <c r="AU70" t="s">
        <v>697</v>
      </c>
      <c r="AV70" t="str">
        <f t="shared" ca="1" si="32"/>
        <v>sound\\Redkiy_plod.wav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_Колючий_ли_он?</v>
      </c>
      <c r="BA70" t="e">
        <f>VLOOKUP(Q70,audio_list_stym!$B$2:$BQ$299,68,FALSE)</f>
        <v>#N/A</v>
      </c>
      <c r="BB70" t="str">
        <f t="shared" si="33"/>
        <v>На_картинке_XXXXX._Колючий_ли_он?</v>
      </c>
      <c r="BD70" cm="1">
        <f t="array" aca="1" ref="BD70" ca="1">INDEX(L70:L77,(RANK(AT6,$AT$2:$AT$9)))</f>
        <v>2093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VLOOKUP(B71,audio_list_stym!$A$3:$BP$18,44,FALSE)</f>
        <v>17</v>
      </c>
      <c r="F71" t="str">
        <f>VLOOKUP(E71,metki!$A$2:$B$9,2,FALSE)</f>
        <v>экспл_новые_без_названия</v>
      </c>
      <c r="G71" t="str">
        <f t="shared" si="28"/>
        <v>экспл</v>
      </c>
      <c r="H71" t="str">
        <f>VLOOKUP(B71,audio_list_stym!$A$3:$AJ$18,12,FALSE)</f>
        <v>Gac</v>
      </c>
      <c r="I71" t="s">
        <v>693</v>
      </c>
      <c r="J71" t="str">
        <f t="shared" si="29"/>
        <v>Gac_6</v>
      </c>
      <c r="L71">
        <f>VLOOKUP(J71,total_visual_stym!$A$2:$D$129,2,FALSE)</f>
        <v>2094</v>
      </c>
      <c r="M71" t="str">
        <f>VLOOKUP(J71,total_visual_stym!$A$2:$D$129,3,FALSE)</f>
        <v>pics\\Gac_6.jpg</v>
      </c>
      <c r="N71">
        <f>VLOOKUP(J71,total_visual_stym!$A$1:$D$129,4,FALSE)</f>
        <v>211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126</v>
      </c>
      <c r="Z71" t="str">
        <f>IF(G71="экспл",VLOOKUP(J71,quest_экспл!$A$1:$N$129,12,FALSE),IF(G71="импл_",0,0))</f>
        <v>sound\\Oranzheviy_li_on.wav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2181</v>
      </c>
      <c r="AD71" t="str">
        <f t="shared" ca="1" si="34"/>
        <v>pics\\dis24.jpg</v>
      </c>
      <c r="AE71" s="22" t="str">
        <f t="array" aca="1" ref="AE71" ca="1">IF(G71="экспл",INDEX(total_visual_stym!$C$146:$C$209,(RANK(total_visual_stym!E151,total_visual_stym!$E$146:$E$209))),0)</f>
        <v>pics\\dis24.jpg</v>
      </c>
      <c r="AF71" s="22" t="str">
        <f t="shared" si="30"/>
        <v/>
      </c>
      <c r="AI71" t="s">
        <v>72</v>
      </c>
      <c r="AO71">
        <f t="shared" ca="1" si="35"/>
        <v>0.34311309993319639</v>
      </c>
      <c r="AP71" t="str">
        <f t="shared" ca="1" si="36"/>
        <v>pics\\Peper_1.jpg</v>
      </c>
      <c r="AR71" t="str">
        <f t="shared" si="37"/>
        <v/>
      </c>
      <c r="AS71" t="str">
        <f t="shared" si="38"/>
        <v/>
      </c>
      <c r="AT71">
        <f t="shared" ca="1" si="31"/>
        <v>0.56631662364025848</v>
      </c>
      <c r="AU71" t="s">
        <v>697</v>
      </c>
      <c r="AV71" t="str">
        <f t="shared" ca="1" si="32"/>
        <v>sound\\Noviy_plod.wav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_Оранжевый_ли_он?</v>
      </c>
      <c r="BA71" t="e">
        <f>VLOOKUP(Q71,audio_list_stym!$B$2:$BQ$299,68,FALSE)</f>
        <v>#N/A</v>
      </c>
      <c r="BB71" t="str">
        <f t="shared" si="33"/>
        <v>На_мониторе_XXXXX._Оранжевый_ли_он?</v>
      </c>
      <c r="BD71" cm="1">
        <f t="array" aca="1" ref="BD71" ca="1">INDEX(L71:L78,(RANK(AT7,$AT$2:$AT$9)))</f>
        <v>2116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VLOOKUP(B72,audio_list_stym!$A$3:$BP$18,44,FALSE)</f>
        <v>17</v>
      </c>
      <c r="F72" t="str">
        <f>VLOOKUP(E72,metki!$A$2:$B$9,2,FALSE)</f>
        <v>экспл_новые_без_названия</v>
      </c>
      <c r="G72" t="str">
        <f t="shared" si="28"/>
        <v>экспл</v>
      </c>
      <c r="H72" t="str">
        <f>VLOOKUP(B72,audio_list_stym!$A$3:$AJ$18,12,FALSE)</f>
        <v>Gac</v>
      </c>
      <c r="I72" t="s">
        <v>694</v>
      </c>
      <c r="J72" t="str">
        <f t="shared" si="29"/>
        <v>Gac_7</v>
      </c>
      <c r="L72">
        <f>VLOOKUP(J72,total_visual_stym!$A$2:$D$129,2,FALSE)</f>
        <v>2095</v>
      </c>
      <c r="M72" t="str">
        <f>VLOOKUP(J72,total_visual_stym!$A$2:$D$129,3,FALSE)</f>
        <v>pics\\Gac_7.jpg</v>
      </c>
      <c r="N72">
        <f>VLOOKUP(J72,total_visual_stym!$A$1:$D$129,4,FALSE)</f>
        <v>211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127</v>
      </c>
      <c r="Z72" t="str">
        <f>IF(G72="экспл",VLOOKUP(J72,quest_экспл!$A$1:$N$129,12,FALSE),IF(G72="импл_",0,0))</f>
        <v>sound\\On_zernistiy.wav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2200</v>
      </c>
      <c r="AD72" t="str">
        <f t="shared" ca="1" si="34"/>
        <v>pics\\dis57.jpg</v>
      </c>
      <c r="AE72" s="22" t="str">
        <f t="array" aca="1" ref="AE72" ca="1">IF(G72="экспл",INDEX(total_visual_stym!$C$146:$C$209,(RANK(total_visual_stym!E152,total_visual_stym!$E$146:$E$209))),0)</f>
        <v>pics\\dis57.jpg</v>
      </c>
      <c r="AF72" s="22" t="str">
        <f t="shared" si="30"/>
        <v/>
      </c>
      <c r="AI72" t="s">
        <v>73</v>
      </c>
      <c r="AO72">
        <f t="shared" ca="1" si="35"/>
        <v>0.29563042512409421</v>
      </c>
      <c r="AP72" t="str">
        <f t="shared" ca="1" si="36"/>
        <v>pics\\Peper_5.jpg</v>
      </c>
      <c r="AR72" t="str">
        <f t="shared" si="37"/>
        <v/>
      </c>
      <c r="AS72" t="str">
        <f t="shared" si="38"/>
        <v/>
      </c>
      <c r="AT72">
        <f t="shared" ca="1" si="31"/>
        <v>0.38002539877189145</v>
      </c>
      <c r="AU72" t="s">
        <v>697</v>
      </c>
      <c r="AV72" t="str">
        <f t="shared" ca="1" si="32"/>
        <v>sound\\Redkiy_plod.wav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_Он_зернистый?</v>
      </c>
      <c r="BA72" t="e">
        <f>VLOOKUP(Q72,audio_list_stym!$B$2:$BQ$299,68,FALSE)</f>
        <v>#N/A</v>
      </c>
      <c r="BB72" t="str">
        <f t="shared" si="33"/>
        <v>Перед_Вами_XXXXX._Он_зернистый?</v>
      </c>
      <c r="BD72" cm="1">
        <f t="array" aca="1" ref="BD72" ca="1">INDEX(L72:L79,(RANK(AT8,$AT$2:$AT$9)))</f>
        <v>2116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VLOOKUP(B73,audio_list_stym!$A$3:$BP$18,44,FALSE)</f>
        <v>17</v>
      </c>
      <c r="F73" t="str">
        <f>VLOOKUP(E73,metki!$A$2:$B$9,2,FALSE)</f>
        <v>экспл_новые_без_названия</v>
      </c>
      <c r="G73" t="str">
        <f t="shared" si="28"/>
        <v>экспл</v>
      </c>
      <c r="H73" t="str">
        <f>VLOOKUP(B73,audio_list_stym!$A$3:$AJ$18,12,FALSE)</f>
        <v>Gac</v>
      </c>
      <c r="I73" t="s">
        <v>695</v>
      </c>
      <c r="J73" t="str">
        <f t="shared" si="29"/>
        <v>Gac_8</v>
      </c>
      <c r="L73">
        <f>VLOOKUP(J73,total_visual_stym!$A$2:$D$129,2,FALSE)</f>
        <v>2096</v>
      </c>
      <c r="M73" t="str">
        <f>VLOOKUP(J73,total_visual_stym!$A$2:$D$129,3,FALSE)</f>
        <v>pics\\Gac_8.jpg</v>
      </c>
      <c r="N73">
        <f>VLOOKUP(J73,total_visual_stym!$A$1:$D$129,4,FALSE)</f>
        <v>211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128</v>
      </c>
      <c r="Z73" t="str">
        <f>IF(G73="экспл",VLOOKUP(J73,quest_экспл!$A$1:$N$129,12,FALSE),IF(G73="импл_",0,0))</f>
        <v>sound\\Okruglya_li_on.wav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4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 t="str">
        <f t="shared" si="30"/>
        <v/>
      </c>
      <c r="AI73" t="s">
        <v>74</v>
      </c>
      <c r="AO73">
        <f t="shared" ca="1" si="35"/>
        <v>0.95374454499452754</v>
      </c>
      <c r="AP73" t="str">
        <f t="shared" ca="1" si="36"/>
        <v>pics\\Banan_6.jpg</v>
      </c>
      <c r="AR73" t="str">
        <f t="shared" si="37"/>
        <v/>
      </c>
      <c r="AS73" t="str">
        <f t="shared" si="38"/>
        <v/>
      </c>
      <c r="AT73">
        <f t="shared" ca="1" si="31"/>
        <v>0.78856448497008969</v>
      </c>
      <c r="AU73" t="s">
        <v>697</v>
      </c>
      <c r="AV73" t="str">
        <f t="shared" ca="1" si="32"/>
        <v>sound\\Noviy_plod.wav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_Округлый_ли_он?</v>
      </c>
      <c r="BA73" t="e">
        <f>VLOOKUP(Q73,audio_list_stym!$B$2:$BQ$299,68,FALSE)</f>
        <v>#N/A</v>
      </c>
      <c r="BB73" t="str">
        <f t="shared" si="33"/>
        <v>Вы_видите_XXXXX._Округлый_ли_он?</v>
      </c>
      <c r="BD73" cm="1">
        <f t="array" aca="1" ref="BD73" ca="1">INDEX(L73:L80,(RANK(AT9,$AT$2:$AT$9)))</f>
        <v>2119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VLOOKUP(B74,audio_list_stym!$A$3:$BP$18,44,FALSE)</f>
        <v>14</v>
      </c>
      <c r="F74" t="str">
        <f>VLOOKUP(E74,metki!$A$2:$B$9,2,FALSE)</f>
        <v>импл_новые_с_названием</v>
      </c>
      <c r="G74" t="str">
        <f t="shared" si="28"/>
        <v>импл_</v>
      </c>
      <c r="H74" t="str">
        <f>VLOOKUP(B74,audio_list_stym!$A$3:$AJ$18,12,FALSE)</f>
        <v>Noni</v>
      </c>
      <c r="I74" t="s">
        <v>688</v>
      </c>
      <c r="J74" t="str">
        <f t="shared" si="29"/>
        <v>Noni_1</v>
      </c>
      <c r="L74">
        <f>VLOOKUP(J74,total_visual_stym!$A$2:$D$129,2,FALSE)</f>
        <v>2113</v>
      </c>
      <c r="M74" t="str">
        <f>VLOOKUP(J74,total_visual_stym!$A$2:$D$129,3,FALSE)</f>
        <v>pics\\Noni_1.jpg</v>
      </c>
      <c r="N74">
        <f>VLOOKUP(J74,total_visual_stym!$A$1:$D$129,4,FALSE)</f>
        <v>212</v>
      </c>
      <c r="P74">
        <f>IF(G74="экспл",0,IF(G74="импл_",VLOOKUP(J74,quest_импл!$A$1:$J$129,7,FALSE),0))</f>
        <v>257</v>
      </c>
      <c r="Q74" t="str">
        <f>IF(G74="экспл",0,IF(G74="импл_",VLOOKUP(J74,quest_импл!$A$1:$J$129,8,FALSE),0))</f>
        <v>sound\\Beliy_li_vnutri.wav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2054</v>
      </c>
      <c r="AD74" t="str">
        <f t="shared" ca="1" si="34"/>
        <v>pics\\Redis_6.jpg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0"/>
        <v>pics\\Redis_6.jpg</v>
      </c>
      <c r="AI74" t="s">
        <v>76</v>
      </c>
      <c r="AO74">
        <f t="shared" ca="1" si="35"/>
        <v>0.15753494107021881</v>
      </c>
      <c r="AP74" t="str">
        <f t="shared" ca="1" si="36"/>
        <v>pics\\Redis_6.jpg</v>
      </c>
      <c r="AR74" t="str">
        <f>IF(AH74="sound\\Ogorod",AP2,"")</f>
        <v/>
      </c>
      <c r="AS74" t="str">
        <f ca="1">IF(G74="импл_",AP74,"")</f>
        <v>pics\\Redis_6.jpg</v>
      </c>
      <c r="AT74">
        <f t="shared" ca="1" si="31"/>
        <v>0.4561614492171715</v>
      </c>
      <c r="AU74" t="s">
        <v>697</v>
      </c>
      <c r="AV74" t="str">
        <f t="shared" ca="1" si="32"/>
        <v>sound\\Redkiy_plod.wav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_Белый_ли_внутри_</v>
      </c>
      <c r="BB74" t="str">
        <f t="shared" si="33"/>
        <v>_Белый_ли_внутри_БАРОХ?</v>
      </c>
      <c r="BC74">
        <f>A74</f>
        <v>1210</v>
      </c>
      <c r="BD74" cm="1">
        <f t="array" aca="1" ref="BD74" ca="1">INDEX($L$74:$L$81,(RANK(AT2,$AT$2:$AT$9)))</f>
        <v>2117</v>
      </c>
      <c r="BE74" cm="1">
        <f t="array" aca="1" ref="BE74" ca="1">INDEX(BD66:BD73,(RANK(AT3,$AT$2:$AT$9)))</f>
        <v>2094</v>
      </c>
      <c r="BF74" cm="1">
        <f t="array" aca="1" ref="BF74" ca="1">INDEX(BD82:BD105,(RANK(AT3,$AT$2:$AT$17)))</f>
        <v>2135</v>
      </c>
      <c r="BG74" cm="1">
        <f t="array" aca="1" ref="BG74" ca="1">INDEX(BD106:BD129,(RANK(AT3,$AT$2:$AT$9)))</f>
        <v>2068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VLOOKUP(B75,audio_list_stym!$A$3:$BP$18,44,FALSE)</f>
        <v>14</v>
      </c>
      <c r="F75" t="str">
        <f>VLOOKUP(E75,metki!$A$2:$B$9,2,FALSE)</f>
        <v>импл_новые_с_названием</v>
      </c>
      <c r="G75" t="str">
        <f t="shared" si="28"/>
        <v>импл_</v>
      </c>
      <c r="H75" t="str">
        <f>VLOOKUP(B75,audio_list_stym!$A$3:$AJ$18,12,FALSE)</f>
        <v>Noni</v>
      </c>
      <c r="I75" t="s">
        <v>689</v>
      </c>
      <c r="J75" t="str">
        <f t="shared" si="29"/>
        <v>Noni_2</v>
      </c>
      <c r="L75">
        <f>VLOOKUP(J75,total_visual_stym!$A$2:$D$129,2,FALSE)</f>
        <v>2114</v>
      </c>
      <c r="M75" t="str">
        <f>VLOOKUP(J75,total_visual_stym!$A$2:$D$129,3,FALSE)</f>
        <v>pics\\Noni_2.jpg</v>
      </c>
      <c r="N75">
        <f>VLOOKUP(J75,total_visual_stym!$A$1:$D$129,4,FALSE)</f>
        <v>212</v>
      </c>
      <c r="P75">
        <f>IF(G75="экспл",0,IF(G75="импл_",VLOOKUP(J75,quest_импл!$A$1:$J$129,7,FALSE),0))</f>
        <v>258</v>
      </c>
      <c r="Q75" t="str">
        <f>IF(G75="экспл",0,IF(G75="импл_",VLOOKUP(J75,quest_импл!$A$1:$J$129,8,FALSE),0))</f>
        <v>sound\\Rebristiy_li.wav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2021</v>
      </c>
      <c r="AD75" t="str">
        <f t="shared" ref="AD75:AD129" ca="1" si="39">IF(ISTEXT(AE75),AE75,IF(ISTEXT(AF75),AF75,""))</f>
        <v>pics\\Goroh_5.jpg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40">AS75</f>
        <v>pics\\Goroh_5.jpg</v>
      </c>
      <c r="AI75" t="s">
        <v>77</v>
      </c>
      <c r="AO75">
        <f t="shared" ca="1" si="35"/>
        <v>0.64643266340555128</v>
      </c>
      <c r="AP75" t="str">
        <f t="shared" ca="1" si="36"/>
        <v>pics\\Goroh_5.jpg</v>
      </c>
      <c r="AR75" t="str">
        <f t="shared" ref="AR75:AR97" si="41">IF(AH75="sound\\Ogorod",AP3,"")</f>
        <v/>
      </c>
      <c r="AS75" t="str">
        <f t="shared" ref="AS75:AS129" ca="1" si="42">IF(G75="импл_",AP75,"")</f>
        <v>pics\\Goroh_5.jpg</v>
      </c>
      <c r="AT75">
        <f t="shared" ca="1" si="31"/>
        <v>0.47229509138343184</v>
      </c>
      <c r="AU75" t="s">
        <v>697</v>
      </c>
      <c r="AV75" t="str">
        <f t="shared" ca="1" si="32"/>
        <v>sound\\Noviy_plod.wav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_Ребристый_ли_</v>
      </c>
      <c r="BB75" t="str">
        <f t="shared" si="33"/>
        <v>_Ребристый_ли_БАРОХ?</v>
      </c>
      <c r="BD75" cm="1">
        <f t="array" aca="1" ref="BD75" ca="1">INDEX($L$74:$L$81,(RANK(AT3,$AT$2:$AT$9)))</f>
        <v>2115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VLOOKUP(B76,audio_list_stym!$A$3:$BP$18,44,FALSE)</f>
        <v>14</v>
      </c>
      <c r="F76" t="str">
        <f>VLOOKUP(E76,metki!$A$2:$B$9,2,FALSE)</f>
        <v>импл_новые_с_названием</v>
      </c>
      <c r="G76" t="str">
        <f t="shared" si="28"/>
        <v>импл_</v>
      </c>
      <c r="H76" t="str">
        <f>VLOOKUP(B76,audio_list_stym!$A$3:$AJ$18,12,FALSE)</f>
        <v>Noni</v>
      </c>
      <c r="I76" t="s">
        <v>690</v>
      </c>
      <c r="J76" t="str">
        <f t="shared" si="29"/>
        <v>Noni_3</v>
      </c>
      <c r="L76">
        <f>VLOOKUP(J76,total_visual_stym!$A$2:$D$129,2,FALSE)</f>
        <v>2115</v>
      </c>
      <c r="M76" t="str">
        <f>VLOOKUP(J76,total_visual_stym!$A$2:$D$129,3,FALSE)</f>
        <v>pics\\Noni_3.jpg</v>
      </c>
      <c r="N76">
        <f>VLOOKUP(J76,total_visual_stym!$A$1:$D$129,4,FALSE)</f>
        <v>212</v>
      </c>
      <c r="P76">
        <f>IF(G76="экспл",0,IF(G76="импл_",VLOOKUP(J76,quest_импл!$A$1:$J$129,7,FALSE),0))</f>
        <v>259</v>
      </c>
      <c r="Q76" t="str">
        <f>IF(G76="экспл",0,IF(G76="импл_",VLOOKUP(J76,quest_импл!$A$1:$J$129,8,FALSE),0))</f>
        <v>sound\\Goluboy_li.wav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2044</v>
      </c>
      <c r="AD76" t="str">
        <f t="shared" ca="1" si="39"/>
        <v>pics\\Peper_4.jpg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40"/>
        <v>pics\\Peper_4.jpg</v>
      </c>
      <c r="AI76" t="s">
        <v>78</v>
      </c>
      <c r="AO76">
        <f t="shared" ca="1" si="35"/>
        <v>0.32561550103282555</v>
      </c>
      <c r="AP76" t="str">
        <f t="shared" ca="1" si="36"/>
        <v>pics\\Peper_4.jpg</v>
      </c>
      <c r="AR76" t="str">
        <f t="shared" si="41"/>
        <v/>
      </c>
      <c r="AS76" t="str">
        <f t="shared" ca="1" si="42"/>
        <v>pics\\Peper_4.jpg</v>
      </c>
      <c r="AT76">
        <f t="shared" ca="1" si="31"/>
        <v>2.3994929799405318E-2</v>
      </c>
      <c r="AU76" t="s">
        <v>697</v>
      </c>
      <c r="AV76" t="str">
        <f t="shared" ca="1" si="32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_Голубой_ли_</v>
      </c>
      <c r="BB76" t="str">
        <f t="shared" si="33"/>
        <v>_Голубой_ли_БАРОХ?</v>
      </c>
      <c r="BD76" cm="1">
        <f t="array" aca="1" ref="BD76" ca="1">INDEX($L$74:$L$81,(RANK(AT4,$AT$2:$AT$9)))</f>
        <v>2116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VLOOKUP(B77,audio_list_stym!$A$3:$BP$18,44,FALSE)</f>
        <v>14</v>
      </c>
      <c r="F77" t="str">
        <f>VLOOKUP(E77,metki!$A$2:$B$9,2,FALSE)</f>
        <v>импл_новые_с_названием</v>
      </c>
      <c r="G77" t="str">
        <f t="shared" si="28"/>
        <v>импл_</v>
      </c>
      <c r="H77" t="str">
        <f>VLOOKUP(B77,audio_list_stym!$A$3:$AJ$18,12,FALSE)</f>
        <v>Noni</v>
      </c>
      <c r="I77" t="s">
        <v>691</v>
      </c>
      <c r="J77" t="str">
        <f t="shared" si="29"/>
        <v>Noni_4</v>
      </c>
      <c r="L77">
        <f>VLOOKUP(J77,total_visual_stym!$A$2:$D$129,2,FALSE)</f>
        <v>2116</v>
      </c>
      <c r="M77" t="str">
        <f>VLOOKUP(J77,total_visual_stym!$A$2:$D$129,3,FALSE)</f>
        <v>pics\\Noni_4.jpg</v>
      </c>
      <c r="N77">
        <f>VLOOKUP(J77,total_visual_stym!$A$1:$D$129,4,FALSE)</f>
        <v>212</v>
      </c>
      <c r="P77">
        <f>IF(G77="экспл",0,IF(G77="импл_",VLOOKUP(J77,quest_импл!$A$1:$J$129,7,FALSE),0))</f>
        <v>260</v>
      </c>
      <c r="Q77" t="str">
        <f>IF(G77="экспл",0,IF(G77="импл_",VLOOKUP(J77,quest_импл!$A$1:$J$129,8,FALSE),0))</f>
        <v>sound\\S_bugorkami_li.wav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2050</v>
      </c>
      <c r="AD77" t="str">
        <f t="shared" ca="1" si="39"/>
        <v>pics\\Redis_2.jpg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40"/>
        <v>pics\\Redis_2.jpg</v>
      </c>
      <c r="AI77" t="s">
        <v>79</v>
      </c>
      <c r="AO77">
        <f t="shared" ca="1" si="35"/>
        <v>0.219069198997354</v>
      </c>
      <c r="AP77" t="str">
        <f t="shared" ca="1" si="36"/>
        <v>pics\\Redis_2.jpg</v>
      </c>
      <c r="AR77" t="str">
        <f t="shared" si="41"/>
        <v/>
      </c>
      <c r="AS77" t="str">
        <f t="shared" ca="1" si="42"/>
        <v>pics\\Redis_2.jpg</v>
      </c>
      <c r="AT77">
        <f t="shared" ca="1" si="31"/>
        <v>0.68963855819447772</v>
      </c>
      <c r="AU77" t="s">
        <v>697</v>
      </c>
      <c r="AV77" t="str">
        <f t="shared" ca="1" si="32"/>
        <v>sound\\Noviy_plod.wav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_С_бугорками_ли_</v>
      </c>
      <c r="BB77" t="str">
        <f t="shared" si="33"/>
        <v>_С_бугорками_ли_БАРОХ?</v>
      </c>
      <c r="BD77" cm="1">
        <f t="array" aca="1" ref="BD77" ca="1">INDEX($L$74:$L$81,(RANK(AT5,$AT$2:$AT$9)))</f>
        <v>2114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VLOOKUP(B78,audio_list_stym!$A$3:$BP$18,44,FALSE)</f>
        <v>14</v>
      </c>
      <c r="F78" t="str">
        <f>VLOOKUP(E78,metki!$A$2:$B$9,2,FALSE)</f>
        <v>импл_новые_с_названием</v>
      </c>
      <c r="G78" t="str">
        <f t="shared" si="28"/>
        <v>импл_</v>
      </c>
      <c r="H78" t="str">
        <f>VLOOKUP(B78,audio_list_stym!$A$3:$AJ$18,12,FALSE)</f>
        <v>Noni</v>
      </c>
      <c r="I78" t="s">
        <v>692</v>
      </c>
      <c r="J78" t="str">
        <f t="shared" si="29"/>
        <v>Noni_5</v>
      </c>
      <c r="L78">
        <f>VLOOKUP(J78,total_visual_stym!$A$2:$D$129,2,FALSE)</f>
        <v>2117</v>
      </c>
      <c r="M78" t="str">
        <f>VLOOKUP(J78,total_visual_stym!$A$2:$D$129,3,FALSE)</f>
        <v>pics\\Noni_5.jpg</v>
      </c>
      <c r="N78">
        <f>VLOOKUP(J78,total_visual_stym!$A$1:$D$129,4,FALSE)</f>
        <v>212</v>
      </c>
      <c r="P78">
        <f>IF(G78="экспл",0,IF(G78="импл_",VLOOKUP(J78,quest_импл!$A$1:$J$129,7,FALSE),0))</f>
        <v>261</v>
      </c>
      <c r="Q78" t="str">
        <f>IF(G78="экспл",0,IF(G78="импл_",VLOOKUP(J78,quest_импл!$A$1:$J$129,8,FALSE),0))</f>
        <v>sound\\Ovalniy_li.wav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2049</v>
      </c>
      <c r="AD78" t="str">
        <f t="shared" ca="1" si="39"/>
        <v>pics\\Redis_1.jpg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40"/>
        <v>pics\\Redis_1.jpg</v>
      </c>
      <c r="AI78" t="s">
        <v>80</v>
      </c>
      <c r="AO78">
        <f t="shared" ca="1" si="35"/>
        <v>0.22877997491733626</v>
      </c>
      <c r="AP78" t="str">
        <f t="shared" ca="1" si="36"/>
        <v>pics\\Redis_1.jpg</v>
      </c>
      <c r="AR78" t="str">
        <f t="shared" si="41"/>
        <v/>
      </c>
      <c r="AS78" t="str">
        <f t="shared" ca="1" si="42"/>
        <v>pics\\Redis_1.jpg</v>
      </c>
      <c r="AT78">
        <f t="shared" ca="1" si="31"/>
        <v>0.41575420082630843</v>
      </c>
      <c r="AU78" t="s">
        <v>697</v>
      </c>
      <c r="AV78" t="str">
        <f t="shared" ca="1" si="32"/>
        <v>sound\\Redkiy_plod.wav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_Овальный_ли_</v>
      </c>
      <c r="BB78" t="str">
        <f t="shared" si="33"/>
        <v>_Овальный_ли_БАРОХ?</v>
      </c>
      <c r="BD78" cm="1">
        <f t="array" aca="1" ref="BD78" ca="1">INDEX($L$74:$L$81,(RANK(AT6,$AT$2:$AT$9)))</f>
        <v>2113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VLOOKUP(B79,audio_list_stym!$A$3:$BP$18,44,FALSE)</f>
        <v>14</v>
      </c>
      <c r="F79" t="str">
        <f>VLOOKUP(E79,metki!$A$2:$B$9,2,FALSE)</f>
        <v>импл_новые_с_названием</v>
      </c>
      <c r="G79" t="str">
        <f t="shared" si="28"/>
        <v>импл_</v>
      </c>
      <c r="H79" t="str">
        <f>VLOOKUP(B79,audio_list_stym!$A$3:$AJ$18,12,FALSE)</f>
        <v>Noni</v>
      </c>
      <c r="I79" t="s">
        <v>693</v>
      </c>
      <c r="J79" t="str">
        <f t="shared" si="29"/>
        <v>Noni_6</v>
      </c>
      <c r="L79">
        <f>VLOOKUP(J79,total_visual_stym!$A$2:$D$129,2,FALSE)</f>
        <v>2118</v>
      </c>
      <c r="M79" t="str">
        <f>VLOOKUP(J79,total_visual_stym!$A$2:$D$129,3,FALSE)</f>
        <v>pics\\Noni_6.jpg</v>
      </c>
      <c r="N79">
        <f>VLOOKUP(J79,total_visual_stym!$A$1:$D$129,4,FALSE)</f>
        <v>212</v>
      </c>
      <c r="P79">
        <f>IF(G79="экспл",0,IF(G79="импл_",VLOOKUP(J79,quest_импл!$A$1:$J$129,7,FALSE),0))</f>
        <v>262</v>
      </c>
      <c r="Q79" t="str">
        <f>IF(G79="экспл",0,IF(G79="импл_",VLOOKUP(J79,quest_импл!$A$1:$J$129,8,FALSE),0))</f>
        <v>sound\\Zhidkiy_li.wav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2047</v>
      </c>
      <c r="AD79" t="str">
        <f t="shared" ca="1" si="39"/>
        <v>pics\\Peper_7.jpg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40"/>
        <v>pics\\Peper_7.jpg</v>
      </c>
      <c r="AI79" t="s">
        <v>81</v>
      </c>
      <c r="AO79">
        <f t="shared" ca="1" si="35"/>
        <v>0.24722950451786518</v>
      </c>
      <c r="AP79" t="str">
        <f t="shared" ca="1" si="36"/>
        <v>pics\\Peper_7.jpg</v>
      </c>
      <c r="AR79" t="str">
        <f t="shared" si="41"/>
        <v/>
      </c>
      <c r="AS79" t="str">
        <f t="shared" ca="1" si="42"/>
        <v>pics\\Peper_7.jpg</v>
      </c>
      <c r="AT79">
        <f t="shared" ca="1" si="31"/>
        <v>0.39919178928275523</v>
      </c>
      <c r="AU79" t="s">
        <v>697</v>
      </c>
      <c r="AV79" t="str">
        <f t="shared" ca="1" si="32"/>
        <v>sound\\Redkiy_plod.wav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_Жидкий_ли_</v>
      </c>
      <c r="BB79" t="str">
        <f t="shared" si="33"/>
        <v>_Жидкий_ли_БАРОХ?</v>
      </c>
      <c r="BD79" cm="1">
        <f t="array" aca="1" ref="BD79" ca="1">INDEX($L$74:$L$81,(RANK(AT7,$AT$2:$AT$9)))</f>
        <v>2119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VLOOKUP(B80,audio_list_stym!$A$3:$BP$18,44,FALSE)</f>
        <v>14</v>
      </c>
      <c r="F80" t="str">
        <f>VLOOKUP(E80,metki!$A$2:$B$9,2,FALSE)</f>
        <v>импл_новые_с_названием</v>
      </c>
      <c r="G80" t="str">
        <f t="shared" si="28"/>
        <v>импл_</v>
      </c>
      <c r="H80" t="str">
        <f>VLOOKUP(B80,audio_list_stym!$A$3:$AJ$18,12,FALSE)</f>
        <v>Noni</v>
      </c>
      <c r="I80" t="s">
        <v>694</v>
      </c>
      <c r="J80" t="str">
        <f t="shared" si="29"/>
        <v>Noni_7</v>
      </c>
      <c r="L80">
        <f>VLOOKUP(J80,total_visual_stym!$A$2:$D$129,2,FALSE)</f>
        <v>2119</v>
      </c>
      <c r="M80" t="str">
        <f>VLOOKUP(J80,total_visual_stym!$A$2:$D$129,3,FALSE)</f>
        <v>pics\\Noni_7.jpg</v>
      </c>
      <c r="N80">
        <f>VLOOKUP(J80,total_visual_stym!$A$1:$D$129,4,FALSE)</f>
        <v>212</v>
      </c>
      <c r="P80">
        <f>IF(G80="экспл",0,IF(G80="импл_",VLOOKUP(J80,quest_импл!$A$1:$J$129,7,FALSE),0))</f>
        <v>263</v>
      </c>
      <c r="Q80" t="str">
        <f>IF(G80="экспл",0,IF(G80="импл_",VLOOKUP(J80,quest_импл!$A$1:$J$129,8,FALSE),0))</f>
        <v>sound\\Lohmatiy_li.wav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2007</v>
      </c>
      <c r="AD80" t="str">
        <f t="shared" ca="1" si="39"/>
        <v>pics\\Banan_7.jpg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40"/>
        <v>pics\\Banan_7.jpg</v>
      </c>
      <c r="AI80" t="s">
        <v>82</v>
      </c>
      <c r="AO80">
        <f t="shared" ca="1" si="35"/>
        <v>0.95297082882759709</v>
      </c>
      <c r="AP80" t="str">
        <f t="shared" ca="1" si="36"/>
        <v>pics\\Banan_7.jpg</v>
      </c>
      <c r="AR80" t="str">
        <f t="shared" si="41"/>
        <v/>
      </c>
      <c r="AS80" t="str">
        <f t="shared" ca="1" si="42"/>
        <v>pics\\Banan_7.jpg</v>
      </c>
      <c r="AT80">
        <f t="shared" ca="1" si="31"/>
        <v>0.70577035234723984</v>
      </c>
      <c r="AU80" t="s">
        <v>697</v>
      </c>
      <c r="AV80" t="str">
        <f t="shared" ca="1" si="32"/>
        <v>sound\\Noviy_plod.wav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_Лохматый_ли_</v>
      </c>
      <c r="BB80" t="str">
        <f t="shared" si="33"/>
        <v>_Лохматый_ли_БАРОХ?</v>
      </c>
      <c r="BD80" cm="1">
        <f t="array" aca="1" ref="BD80" ca="1">INDEX($L$74:$L$81,(RANK(AT8,$AT$2:$AT$9)))</f>
        <v>2118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VLOOKUP(B81,audio_list_stym!$A$3:$BP$18,44,FALSE)</f>
        <v>14</v>
      </c>
      <c r="F81" t="str">
        <f>VLOOKUP(E81,metki!$A$2:$B$9,2,FALSE)</f>
        <v>импл_новые_с_названием</v>
      </c>
      <c r="G81" t="str">
        <f t="shared" si="28"/>
        <v>импл_</v>
      </c>
      <c r="H81" t="str">
        <f>VLOOKUP(B81,audio_list_stym!$A$3:$AJ$18,12,FALSE)</f>
        <v>Noni</v>
      </c>
      <c r="I81" t="s">
        <v>695</v>
      </c>
      <c r="J81" t="str">
        <f t="shared" si="29"/>
        <v>Noni_8</v>
      </c>
      <c r="L81">
        <f>VLOOKUP(J81,total_visual_stym!$A$2:$D$129,2,FALSE)</f>
        <v>2120</v>
      </c>
      <c r="M81" t="str">
        <f>VLOOKUP(J81,total_visual_stym!$A$2:$D$129,3,FALSE)</f>
        <v>pics\\Noni_8.jpg</v>
      </c>
      <c r="N81">
        <f>VLOOKUP(J81,total_visual_stym!$A$1:$D$129,4,FALSE)</f>
        <v>212</v>
      </c>
      <c r="P81">
        <f>IF(G81="экспл",0,IF(G81="импл_",VLOOKUP(J81,quest_импл!$A$1:$J$129,7,FALSE),0))</f>
        <v>264</v>
      </c>
      <c r="Q81" t="str">
        <f>IF(G81="экспл",0,IF(G81="импл_",VLOOKUP(J81,quest_импл!$A$1:$J$129,8,FALSE),0))</f>
        <v>sound\\Zolotistiy_li.wav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2040</v>
      </c>
      <c r="AD81" t="str">
        <f t="shared" ca="1" si="39"/>
        <v>pics\\Limon_8.jpg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40"/>
        <v>pics\\Limon_8.jpg</v>
      </c>
      <c r="AI81" t="s">
        <v>83</v>
      </c>
      <c r="AO81">
        <f t="shared" ca="1" si="35"/>
        <v>0.34462710603060487</v>
      </c>
      <c r="AP81" t="str">
        <f t="shared" ca="1" si="36"/>
        <v>pics\\Limon_8.jpg</v>
      </c>
      <c r="AR81" t="str">
        <f t="shared" si="41"/>
        <v/>
      </c>
      <c r="AS81" t="str">
        <f t="shared" ca="1" si="42"/>
        <v>pics\\Limon_8.jpg</v>
      </c>
      <c r="AT81">
        <f t="shared" ca="1" si="31"/>
        <v>0.61980078364645597</v>
      </c>
      <c r="AU81" t="s">
        <v>697</v>
      </c>
      <c r="AV81" t="str">
        <f t="shared" ca="1" si="32"/>
        <v>sound\\Noviy_plod.wav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_Золотистый_ли_</v>
      </c>
      <c r="BB81" t="str">
        <f t="shared" si="33"/>
        <v>_Золотистый_ли_БАРОХ?</v>
      </c>
      <c r="BD81" cm="1">
        <f t="array" aca="1" ref="BD81" ca="1">INDEX($L$74:$L$81,(RANK(AT9,$AT$2:$AT$9)))</f>
        <v>2120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VLOOKUP(B82,audio_list_stym!$A$3:$BP$18,44,FALSE)</f>
        <v>15</v>
      </c>
      <c r="F82" t="str">
        <f>VLOOKUP(E82,metki!$A$2:$B$9,2,FALSE)</f>
        <v>экспл_новые_с_названием</v>
      </c>
      <c r="G82" t="str">
        <f t="shared" si="28"/>
        <v>экспл</v>
      </c>
      <c r="H82" t="str">
        <f>VLOOKUP(B82,audio_list_stym!$A$3:$AJ$18,12,FALSE)</f>
        <v>Sapota</v>
      </c>
      <c r="I82" t="s">
        <v>688</v>
      </c>
      <c r="J82" t="str">
        <f t="shared" si="29"/>
        <v>Sapota_1</v>
      </c>
      <c r="L82">
        <f>VLOOKUP(J82,total_visual_stym!$A$2:$D$129,2,FALSE)</f>
        <v>2129</v>
      </c>
      <c r="M82" t="str">
        <f>VLOOKUP(J82,total_visual_stym!$A$2:$D$129,3,FALSE)</f>
        <v>pics\\Sapota_1.jpg</v>
      </c>
      <c r="N82">
        <f>VLOOKUP(J82,total_visual_stym!$A$1:$D$129,4,FALSE)</f>
        <v>213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137</v>
      </c>
      <c r="Z82" t="str">
        <f>IF(G82="экспл",VLOOKUP(J82,quest_экспл!$A$1:$N$129,12,FALSE),IF(G82="импл_",0,0))</f>
        <v>sound\\On_sharoobraxniy.wav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2202</v>
      </c>
      <c r="AD82" t="str">
        <f t="shared" ca="1" si="39"/>
        <v>pics\\dis47.jpg</v>
      </c>
      <c r="AE82" s="22" t="str">
        <f t="array" aca="1" ref="AE82" ca="1">IF(G82="экспл",INDEX(total_visual_stym!$C$146:$C$209,(RANK(total_visual_stym!E162,total_visual_stym!$E$146:$E$209))),0)</f>
        <v>pics\\dis47.jpg</v>
      </c>
      <c r="AF82" s="22" t="str">
        <f t="shared" si="40"/>
        <v/>
      </c>
      <c r="AI82" t="s">
        <v>84</v>
      </c>
      <c r="AO82">
        <f t="shared" ca="1" si="35"/>
        <v>0.4686809570318653</v>
      </c>
      <c r="AP82" t="str">
        <f t="shared" ca="1" si="36"/>
        <v>pics\\Kokos_6.jpg</v>
      </c>
      <c r="AR82" t="str">
        <f t="shared" si="41"/>
        <v/>
      </c>
      <c r="AS82" t="str">
        <f t="shared" si="42"/>
        <v/>
      </c>
      <c r="AT82">
        <f t="shared" ca="1" si="31"/>
        <v>0.64328314837881184</v>
      </c>
      <c r="AU82" t="s">
        <v>697</v>
      </c>
      <c r="AV82" t="str">
        <f t="shared" ca="1" si="32"/>
        <v>sound\\Noviy_plod.wav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_Он_шарообразный?</v>
      </c>
      <c r="BA82" t="e">
        <f>VLOOKUP(Q82,audio_list_stym!$B$2:$BQ$299,68,FALSE)</f>
        <v>#N/A</v>
      </c>
      <c r="BB82" t="str">
        <f t="shared" si="33"/>
        <v>На_экране_ЛИРОХ._Он_шарообразный?</v>
      </c>
      <c r="BC82">
        <f>A82</f>
        <v>1211</v>
      </c>
      <c r="BD82" cm="1">
        <f t="array" aca="1" ref="BD82" ca="1">INDEX($L$82:$L$89,(RANK(AT2,$AT$2:$AT$9)))</f>
        <v>2133</v>
      </c>
      <c r="BE82" cm="1">
        <f t="array" aca="1" ref="BE82" ca="1">INDEX(BD66:BD81,(RANK(AT4,$AT$2:$AT$17)))</f>
        <v>2116</v>
      </c>
      <c r="BF82" cm="1">
        <f t="array" aca="1" ref="BF82" ca="1">INDEX(BD90:BD105,(RANK(AT4,$AT$2:$AT$17)))</f>
        <v>2142</v>
      </c>
      <c r="BG82" cm="1">
        <f t="array" aca="1" ref="BG82" ca="1">INDEX(BD106:BD129,(RANK(AT4,$AT$2:$AT$9)))</f>
        <v>2066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VLOOKUP(B83,audio_list_stym!$A$3:$BP$18,44,FALSE)</f>
        <v>15</v>
      </c>
      <c r="F83" t="str">
        <f>VLOOKUP(E83,metki!$A$2:$B$9,2,FALSE)</f>
        <v>экспл_новые_с_названием</v>
      </c>
      <c r="G83" t="str">
        <f t="shared" si="28"/>
        <v>экспл</v>
      </c>
      <c r="H83" t="str">
        <f>VLOOKUP(B83,audio_list_stym!$A$3:$AJ$18,12,FALSE)</f>
        <v>Sapota</v>
      </c>
      <c r="I83" t="s">
        <v>689</v>
      </c>
      <c r="J83" t="str">
        <f t="shared" si="29"/>
        <v>Sapota_2</v>
      </c>
      <c r="L83">
        <f>VLOOKUP(J83,total_visual_stym!$A$2:$D$129,2,FALSE)</f>
        <v>2130</v>
      </c>
      <c r="M83" t="str">
        <f>VLOOKUP(J83,total_visual_stym!$A$2:$D$129,3,FALSE)</f>
        <v>pics\\Sapota_2.jpg</v>
      </c>
      <c r="N83">
        <f>VLOOKUP(J83,total_visual_stym!$A$1:$D$129,4,FALSE)</f>
        <v>213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138</v>
      </c>
      <c r="Z83" t="str">
        <f>IF(G83="экспл",VLOOKUP(J83,quest_экспл!$A$1:$N$129,12,FALSE),IF(G83="импл_",0,0))</f>
        <v>sound\\On_nadrezan.wav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2171</v>
      </c>
      <c r="AD83" t="str">
        <f t="shared" ca="1" si="39"/>
        <v>pics\\dis22.jpg</v>
      </c>
      <c r="AE83" s="22" t="str">
        <f t="array" aca="1" ref="AE83" ca="1">IF(G83="экспл",INDEX(total_visual_stym!$C$146:$C$209,(RANK(total_visual_stym!E163,total_visual_stym!$E$146:$E$209))),0)</f>
        <v>pics\\dis22.jpg</v>
      </c>
      <c r="AF83" s="22" t="str">
        <f t="shared" si="40"/>
        <v/>
      </c>
      <c r="AI83" t="s">
        <v>85</v>
      </c>
      <c r="AO83">
        <f t="shared" ca="1" si="35"/>
        <v>0.32623832697328226</v>
      </c>
      <c r="AP83" t="str">
        <f t="shared" ca="1" si="36"/>
        <v>pics\\Peper_3.jpg</v>
      </c>
      <c r="AR83" t="str">
        <f t="shared" si="41"/>
        <v/>
      </c>
      <c r="AS83" t="str">
        <f t="shared" si="42"/>
        <v/>
      </c>
      <c r="AT83">
        <f t="shared" ca="1" si="31"/>
        <v>5.9062130993193795E-3</v>
      </c>
      <c r="AU83" t="s">
        <v>697</v>
      </c>
      <c r="AV83" t="str">
        <f t="shared" ca="1" si="32"/>
        <v>sound\\Redkiy_plod.wav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_Он_надрезан?</v>
      </c>
      <c r="BA83" t="e">
        <f>VLOOKUP(Q83,audio_list_stym!$B$2:$BQ$299,68,FALSE)</f>
        <v>#N/A</v>
      </c>
      <c r="BB83" t="str">
        <f t="shared" si="33"/>
        <v>Посмотрите,_вот_ЛИРОХ._Он_надрезан?</v>
      </c>
      <c r="BD83" cm="1">
        <f t="array" aca="1" ref="BD83" ca="1">INDEX($L$82:$L$89,(RANK(AT3,$AT$2:$AT$9)))</f>
        <v>2131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VLOOKUP(B84,audio_list_stym!$A$3:$BP$18,44,FALSE)</f>
        <v>15</v>
      </c>
      <c r="F84" t="str">
        <f>VLOOKUP(E84,metki!$A$2:$B$9,2,FALSE)</f>
        <v>экспл_новые_с_названием</v>
      </c>
      <c r="G84" t="str">
        <f t="shared" si="28"/>
        <v>экспл</v>
      </c>
      <c r="H84" t="str">
        <f>VLOOKUP(B84,audio_list_stym!$A$3:$AJ$18,12,FALSE)</f>
        <v>Sapota</v>
      </c>
      <c r="I84" t="s">
        <v>690</v>
      </c>
      <c r="J84" t="str">
        <f t="shared" si="29"/>
        <v>Sapota_3</v>
      </c>
      <c r="L84">
        <f>VLOOKUP(J84,total_visual_stym!$A$2:$D$129,2,FALSE)</f>
        <v>2131</v>
      </c>
      <c r="M84" t="str">
        <f>VLOOKUP(J84,total_visual_stym!$A$2:$D$129,3,FALSE)</f>
        <v>pics\\Sapota_3.jpg</v>
      </c>
      <c r="N84">
        <f>VLOOKUP(J84,total_visual_stym!$A$1:$D$129,4,FALSE)</f>
        <v>213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139</v>
      </c>
      <c r="Z84" t="str">
        <f>IF(G84="экспл",VLOOKUP(J84,quest_экспл!$A$1:$N$129,12,FALSE),IF(G84="импл_",0,0))</f>
        <v>sound\\On_perekruchen.wav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2217</v>
      </c>
      <c r="AD84" t="str">
        <f t="shared" ca="1" si="39"/>
        <v>pics\\dis58.jpg</v>
      </c>
      <c r="AE84" s="22" t="str">
        <f t="array" aca="1" ref="AE84" ca="1">IF(G84="экспл",INDEX(total_visual_stym!$C$146:$C$209,(RANK(total_visual_stym!E164,total_visual_stym!$E$146:$E$209))),0)</f>
        <v>pics\\dis58.jpg</v>
      </c>
      <c r="AF84" s="22" t="str">
        <f t="shared" si="40"/>
        <v/>
      </c>
      <c r="AI84" t="s">
        <v>94</v>
      </c>
      <c r="AO84">
        <f t="shared" ca="1" si="35"/>
        <v>0.51581957577670823</v>
      </c>
      <c r="AP84" t="str">
        <f t="shared" ca="1" si="36"/>
        <v>pics\\Kokos_4.jpg</v>
      </c>
      <c r="AR84" t="str">
        <f t="shared" si="41"/>
        <v/>
      </c>
      <c r="AS84" t="str">
        <f t="shared" si="42"/>
        <v/>
      </c>
      <c r="AT84">
        <f t="shared" ca="1" si="31"/>
        <v>0.14581085220286261</v>
      </c>
      <c r="AU84" t="s">
        <v>697</v>
      </c>
      <c r="AV84" t="str">
        <f t="shared" ca="1" si="32"/>
        <v>sound\\Redkiy_plod.wav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_Он_перекручен?</v>
      </c>
      <c r="BA84" t="e">
        <f>VLOOKUP(Q84,audio_list_stym!$B$2:$BQ$299,68,FALSE)</f>
        <v>#N/A</v>
      </c>
      <c r="BB84" t="str">
        <f t="shared" si="33"/>
        <v>Вот_ЛИРОХ._Он_перекручен?</v>
      </c>
      <c r="BD84" cm="1">
        <f t="array" aca="1" ref="BD84" ca="1">INDEX($L$82:$L$89,(RANK(AT4,$AT$2:$AT$9)))</f>
        <v>2132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VLOOKUP(B85,audio_list_stym!$A$3:$BP$18,44,FALSE)</f>
        <v>15</v>
      </c>
      <c r="F85" t="str">
        <f>VLOOKUP(E85,metki!$A$2:$B$9,2,FALSE)</f>
        <v>экспл_новые_с_названием</v>
      </c>
      <c r="G85" t="str">
        <f t="shared" si="28"/>
        <v>экспл</v>
      </c>
      <c r="H85" t="str">
        <f>VLOOKUP(B85,audio_list_stym!$A$3:$AJ$18,12,FALSE)</f>
        <v>Sapota</v>
      </c>
      <c r="I85" t="s">
        <v>691</v>
      </c>
      <c r="J85" t="str">
        <f t="shared" si="29"/>
        <v>Sapota_4</v>
      </c>
      <c r="L85">
        <f>VLOOKUP(J85,total_visual_stym!$A$2:$D$129,2,FALSE)</f>
        <v>2132</v>
      </c>
      <c r="M85" t="str">
        <f>VLOOKUP(J85,total_visual_stym!$A$2:$D$129,3,FALSE)</f>
        <v>pics\\Sapota_4.jpg</v>
      </c>
      <c r="N85">
        <f>VLOOKUP(J85,total_visual_stym!$A$1:$D$129,4,FALSE)</f>
        <v>213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140</v>
      </c>
      <c r="Z85" t="str">
        <f>IF(G85="экспл",VLOOKUP(J85,quest_экспл!$A$1:$N$129,12,FALSE),IF(G85="импл_",0,0))</f>
        <v>sound\\Sorvan_li_on.wav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2224</v>
      </c>
      <c r="AD85" t="str">
        <f t="shared" ca="1" si="39"/>
        <v>pics\\dis29.jpg</v>
      </c>
      <c r="AE85" s="22" t="str">
        <f t="array" aca="1" ref="AE85" ca="1">IF(G85="экспл",INDEX(total_visual_stym!$C$146:$C$209,(RANK(total_visual_stym!E165,total_visual_stym!$E$146:$E$209))),0)</f>
        <v>pics\\dis29.jpg</v>
      </c>
      <c r="AF85" s="22" t="str">
        <f t="shared" si="40"/>
        <v/>
      </c>
      <c r="AI85" t="s">
        <v>95</v>
      </c>
      <c r="AO85">
        <f t="shared" ca="1" si="35"/>
        <v>0.38919654310309038</v>
      </c>
      <c r="AP85" t="str">
        <f t="shared" ca="1" si="36"/>
        <v>pics\\Limon_4.jpg</v>
      </c>
      <c r="AR85" t="str">
        <f t="shared" si="41"/>
        <v/>
      </c>
      <c r="AS85" t="str">
        <f t="shared" si="42"/>
        <v/>
      </c>
      <c r="AT85">
        <f t="shared" ca="1" si="31"/>
        <v>0.79907156758698017</v>
      </c>
      <c r="AU85" t="s">
        <v>697</v>
      </c>
      <c r="AV85" t="str">
        <f t="shared" ca="1" si="32"/>
        <v>sound\\Noviy_plod.wav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_Сорван_ли_он?</v>
      </c>
      <c r="BA85" t="e">
        <f>VLOOKUP(Q85,audio_list_stym!$B$2:$BQ$299,68,FALSE)</f>
        <v>#N/A</v>
      </c>
      <c r="BB85" t="str">
        <f t="shared" si="33"/>
        <v>Это_ЛИРОХ._Сорван_ли_он?</v>
      </c>
      <c r="BD85" cm="1">
        <f t="array" aca="1" ref="BD85" ca="1">INDEX($L$82:$L$89,(RANK(AT5,$AT$2:$AT$9)))</f>
        <v>2130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VLOOKUP(B86,audio_list_stym!$A$3:$BP$18,44,FALSE)</f>
        <v>15</v>
      </c>
      <c r="F86" t="str">
        <f>VLOOKUP(E86,metki!$A$2:$B$9,2,FALSE)</f>
        <v>экспл_новые_с_названием</v>
      </c>
      <c r="G86" t="str">
        <f t="shared" si="28"/>
        <v>экспл</v>
      </c>
      <c r="H86" t="str">
        <f>VLOOKUP(B86,audio_list_stym!$A$3:$AJ$18,12,FALSE)</f>
        <v>Sapota</v>
      </c>
      <c r="I86" t="s">
        <v>692</v>
      </c>
      <c r="J86" t="str">
        <f t="shared" si="29"/>
        <v>Sapota_5</v>
      </c>
      <c r="L86">
        <f>VLOOKUP(J86,total_visual_stym!$A$2:$D$129,2,FALSE)</f>
        <v>2133</v>
      </c>
      <c r="M86" t="str">
        <f>VLOOKUP(J86,total_visual_stym!$A$2:$D$129,3,FALSE)</f>
        <v>pics\\Sapota_5.jpg</v>
      </c>
      <c r="N86">
        <f>VLOOKUP(J86,total_visual_stym!$A$1:$D$129,4,FALSE)</f>
        <v>213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141</v>
      </c>
      <c r="Z86" t="str">
        <f>IF(G86="экспл",VLOOKUP(J86,quest_экспл!$A$1:$N$129,12,FALSE),IF(G86="импл_",0,0))</f>
        <v>sound\\Spressovan_li_on.wav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2172</v>
      </c>
      <c r="AD86" t="str">
        <f t="shared" ca="1" si="39"/>
        <v>pics\\dis23.jpg</v>
      </c>
      <c r="AE86" s="22" t="str">
        <f t="array" aca="1" ref="AE86" ca="1">IF(G86="экспл",INDEX(total_visual_stym!$C$146:$C$209,(RANK(total_visual_stym!E166,total_visual_stym!$E$146:$E$209))),0)</f>
        <v>pics\\dis23.jpg</v>
      </c>
      <c r="AF86" s="22" t="str">
        <f t="shared" si="40"/>
        <v/>
      </c>
      <c r="AI86" t="s">
        <v>96</v>
      </c>
      <c r="AO86">
        <f t="shared" ca="1" si="35"/>
        <v>8.2616297420552431E-2</v>
      </c>
      <c r="AP86" t="str">
        <f t="shared" ca="1" si="36"/>
        <v>pics\\Tomat_2.jpg</v>
      </c>
      <c r="AR86" t="str">
        <f t="shared" si="41"/>
        <v/>
      </c>
      <c r="AS86" t="str">
        <f t="shared" si="42"/>
        <v/>
      </c>
      <c r="AT86">
        <f t="shared" ca="1" si="31"/>
        <v>0.24902710664499661</v>
      </c>
      <c r="AU86" t="s">
        <v>697</v>
      </c>
      <c r="AV86" t="str">
        <f t="shared" ca="1" si="32"/>
        <v>sound\\Redkiy_plod.wav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_Спрессован_ли_он?</v>
      </c>
      <c r="BA86" t="e">
        <f>VLOOKUP(Q86,audio_list_stym!$B$2:$BQ$299,68,FALSE)</f>
        <v>#N/A</v>
      </c>
      <c r="BB86" t="str">
        <f t="shared" si="33"/>
        <v>На_картинке_ЛИРОХ._Спрессован_ли_он?</v>
      </c>
      <c r="BD86" cm="1">
        <f t="array" aca="1" ref="BD86" ca="1">INDEX($L$82:$L$89,(RANK(AT6,$AT$2:$AT$9)))</f>
        <v>2129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VLOOKUP(B87,audio_list_stym!$A$3:$BP$18,44,FALSE)</f>
        <v>15</v>
      </c>
      <c r="F87" t="str">
        <f>VLOOKUP(E87,metki!$A$2:$B$9,2,FALSE)</f>
        <v>экспл_новые_с_названием</v>
      </c>
      <c r="G87" t="str">
        <f t="shared" si="28"/>
        <v>экспл</v>
      </c>
      <c r="H87" t="str">
        <f>VLOOKUP(B87,audio_list_stym!$A$3:$AJ$18,12,FALSE)</f>
        <v>Sapota</v>
      </c>
      <c r="I87" t="s">
        <v>693</v>
      </c>
      <c r="J87" t="str">
        <f t="shared" si="29"/>
        <v>Sapota_6</v>
      </c>
      <c r="L87">
        <f>VLOOKUP(J87,total_visual_stym!$A$2:$D$129,2,FALSE)</f>
        <v>2134</v>
      </c>
      <c r="M87" t="str">
        <f>VLOOKUP(J87,total_visual_stym!$A$2:$D$129,3,FALSE)</f>
        <v>pics\\Sapota_6.jpg</v>
      </c>
      <c r="N87">
        <f>VLOOKUP(J87,total_visual_stym!$A$1:$D$129,4,FALSE)</f>
        <v>213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142</v>
      </c>
      <c r="Z87" t="str">
        <f>IF(G87="экспл",VLOOKUP(J87,quest_экспл!$A$1:$N$129,12,FALSE),IF(G87="импл_",0,0))</f>
        <v>sound\\Zheltiy_li_on.wav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2187</v>
      </c>
      <c r="AD87" t="str">
        <f t="shared" ca="1" si="39"/>
        <v>pics\\dis1.jpg</v>
      </c>
      <c r="AE87" s="22" t="str">
        <f t="array" aca="1" ref="AE87" ca="1">IF(G87="экспл",INDEX(total_visual_stym!$C$146:$C$209,(RANK(total_visual_stym!E167,total_visual_stym!$E$146:$E$209))),0)</f>
        <v>pics\\dis1.jpg</v>
      </c>
      <c r="AF87" s="22" t="str">
        <f t="shared" si="40"/>
        <v/>
      </c>
      <c r="AI87" t="s">
        <v>97</v>
      </c>
      <c r="AO87">
        <f t="shared" ca="1" si="35"/>
        <v>0.35944601777370744</v>
      </c>
      <c r="AP87" t="str">
        <f t="shared" ca="1" si="36"/>
        <v>pics\\Limon_5.jpg</v>
      </c>
      <c r="AR87" t="str">
        <f t="shared" si="41"/>
        <v/>
      </c>
      <c r="AS87" t="str">
        <f t="shared" si="42"/>
        <v/>
      </c>
      <c r="AT87">
        <f t="shared" ca="1" si="31"/>
        <v>0.13205340917273622</v>
      </c>
      <c r="AU87" t="s">
        <v>697</v>
      </c>
      <c r="AV87" t="str">
        <f t="shared" ca="1" si="32"/>
        <v>sound\\Redkiy_plod.wav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_Желтый_ли_он?</v>
      </c>
      <c r="BA87" t="e">
        <f>VLOOKUP(Q87,audio_list_stym!$B$2:$BQ$299,68,FALSE)</f>
        <v>#N/A</v>
      </c>
      <c r="BB87" t="str">
        <f t="shared" si="33"/>
        <v>На_мониторе_ЛИРОХ._Желтый_ли_он?</v>
      </c>
      <c r="BD87" cm="1">
        <f t="array" aca="1" ref="BD87" ca="1">INDEX($L$82:$L$89,(RANK(AT7,$AT$2:$AT$9)))</f>
        <v>2135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VLOOKUP(B88,audio_list_stym!$A$3:$BP$18,44,FALSE)</f>
        <v>15</v>
      </c>
      <c r="F88" t="str">
        <f>VLOOKUP(E88,metki!$A$2:$B$9,2,FALSE)</f>
        <v>экспл_новые_с_названием</v>
      </c>
      <c r="G88" t="str">
        <f t="shared" si="28"/>
        <v>экспл</v>
      </c>
      <c r="H88" t="str">
        <f>VLOOKUP(B88,audio_list_stym!$A$3:$AJ$18,12,FALSE)</f>
        <v>Sapota</v>
      </c>
      <c r="I88" t="s">
        <v>694</v>
      </c>
      <c r="J88" t="str">
        <f t="shared" si="29"/>
        <v>Sapota_7</v>
      </c>
      <c r="L88">
        <f>VLOOKUP(J88,total_visual_stym!$A$2:$D$129,2,FALSE)</f>
        <v>2135</v>
      </c>
      <c r="M88" t="str">
        <f>VLOOKUP(J88,total_visual_stym!$A$2:$D$129,3,FALSE)</f>
        <v>pics\\Sapota_7.jpg</v>
      </c>
      <c r="N88">
        <f>VLOOKUP(J88,total_visual_stym!$A$1:$D$129,4,FALSE)</f>
        <v>213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143</v>
      </c>
      <c r="Z88" t="str">
        <f>IF(G88="экспл",VLOOKUP(J88,quest_экспл!$A$1:$N$129,12,FALSE),IF(G88="импл_",0,0))</f>
        <v>sound\\Rovniy_li_on.wav</v>
      </c>
      <c r="AA88" t="str">
        <f>IF(G88="экспл",VLOOKUP(J88,quest_экспл!$A$1:$N$129,14,FALSE),IF(G88="импл_",0,0))</f>
        <v>да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2197</v>
      </c>
      <c r="AD88" t="str">
        <f t="shared" ca="1" si="39"/>
        <v>pics\\dis54.jpg</v>
      </c>
      <c r="AE88" s="22" t="str">
        <f t="array" aca="1" ref="AE88" ca="1">IF(G88="экспл",INDEX(total_visual_stym!$C$146:$C$209,(RANK(total_visual_stym!E168,total_visual_stym!$E$146:$E$209))),0)</f>
        <v>pics\\dis54.jpg</v>
      </c>
      <c r="AF88" s="22" t="str">
        <f t="shared" si="40"/>
        <v/>
      </c>
      <c r="AI88" t="s">
        <v>98</v>
      </c>
      <c r="AO88">
        <f t="shared" ca="1" si="35"/>
        <v>0.17089066857577162</v>
      </c>
      <c r="AP88" t="str">
        <f t="shared" ca="1" si="36"/>
        <v>pics\\Redis_5.jpg</v>
      </c>
      <c r="AR88" t="str">
        <f t="shared" si="41"/>
        <v/>
      </c>
      <c r="AS88" t="str">
        <f t="shared" si="42"/>
        <v/>
      </c>
      <c r="AT88">
        <f t="shared" ca="1" si="31"/>
        <v>0.33389977520176761</v>
      </c>
      <c r="AU88" t="s">
        <v>697</v>
      </c>
      <c r="AV88" t="str">
        <f t="shared" ca="1" si="32"/>
        <v>sound\\Redkiy_plod.wav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_Ровный_ли_он?</v>
      </c>
      <c r="BA88" t="e">
        <f>VLOOKUP(Q88,audio_list_stym!$B$2:$BQ$299,68,FALSE)</f>
        <v>#N/A</v>
      </c>
      <c r="BB88" t="str">
        <f t="shared" si="33"/>
        <v>Перед_Вами_ЛИРОХ._Ровный_ли_он?</v>
      </c>
      <c r="BD88" cm="1">
        <f t="array" aca="1" ref="BD88" ca="1">INDEX($L$82:$L$89,(RANK(AT8,$AT$2:$AT$9)))</f>
        <v>2134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VLOOKUP(B89,audio_list_stym!$A$3:$BP$18,44,FALSE)</f>
        <v>15</v>
      </c>
      <c r="F89" t="str">
        <f>VLOOKUP(E89,metki!$A$2:$B$9,2,FALSE)</f>
        <v>экспл_новые_с_названием</v>
      </c>
      <c r="G89" t="str">
        <f t="shared" si="28"/>
        <v>экспл</v>
      </c>
      <c r="H89" t="str">
        <f>VLOOKUP(B89,audio_list_stym!$A$3:$AJ$18,12,FALSE)</f>
        <v>Sapota</v>
      </c>
      <c r="I89" t="s">
        <v>695</v>
      </c>
      <c r="J89" t="str">
        <f t="shared" si="29"/>
        <v>Sapota_8</v>
      </c>
      <c r="L89">
        <f>VLOOKUP(J89,total_visual_stym!$A$2:$D$129,2,FALSE)</f>
        <v>2136</v>
      </c>
      <c r="M89" t="str">
        <f>VLOOKUP(J89,total_visual_stym!$A$2:$D$129,3,FALSE)</f>
        <v>pics\\Sapota_8.jpg</v>
      </c>
      <c r="N89">
        <f>VLOOKUP(J89,total_visual_stym!$A$1:$D$129,4,FALSE)</f>
        <v>213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144</v>
      </c>
      <c r="Z89" t="str">
        <f>IF(G89="экспл",VLOOKUP(J89,quest_экспл!$A$1:$N$129,12,FALSE),IF(G89="импл_",0,0))</f>
        <v>sound\\On_imeet_shipi.wav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2216</v>
      </c>
      <c r="AD89" t="str">
        <f t="shared" ca="1" si="39"/>
        <v>pics\\dis59.jpg</v>
      </c>
      <c r="AE89" s="22" t="str">
        <f t="array" aca="1" ref="AE89" ca="1">IF(G89="экспл",INDEX(total_visual_stym!$C$146:$C$209,(RANK(total_visual_stym!E169,total_visual_stym!$E$146:$E$209))),0)</f>
        <v>pics\\dis59.jpg</v>
      </c>
      <c r="AF89" s="22" t="str">
        <f t="shared" si="40"/>
        <v/>
      </c>
      <c r="AI89" t="s">
        <v>99</v>
      </c>
      <c r="AO89">
        <f t="shared" ca="1" si="35"/>
        <v>0.64292097941507764</v>
      </c>
      <c r="AP89" t="str">
        <f t="shared" ca="1" si="36"/>
        <v>pics\\Goroh_6.jpg</v>
      </c>
      <c r="AR89" t="str">
        <f t="shared" si="41"/>
        <v/>
      </c>
      <c r="AS89" t="str">
        <f t="shared" si="42"/>
        <v/>
      </c>
      <c r="AT89">
        <f t="shared" ca="1" si="31"/>
        <v>0.61949286538204096</v>
      </c>
      <c r="AU89" t="s">
        <v>697</v>
      </c>
      <c r="AV89" t="str">
        <f t="shared" ca="1" si="32"/>
        <v>sound\\Noviy_plod.wav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_Он_имеет_шипы?</v>
      </c>
      <c r="BA89" t="e">
        <f>VLOOKUP(Q89,audio_list_stym!$B$2:$BQ$299,68,FALSE)</f>
        <v>#N/A</v>
      </c>
      <c r="BB89" t="str">
        <f t="shared" si="33"/>
        <v>Вы_видите_ЛИРОХ._Он_имеет_шипы?</v>
      </c>
      <c r="BD89" cm="1">
        <f t="array" aca="1" ref="BD89" ca="1">INDEX($L$82:$L$89,(RANK(AT9,$AT$2:$AT$9)))</f>
        <v>2136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VLOOKUP(B90,audio_list_stym!$A$3:$BP$18,44,FALSE)</f>
        <v>16</v>
      </c>
      <c r="F90" t="str">
        <f>VLOOKUP(E90,metki!$A$2:$B$9,2,FALSE)</f>
        <v>импл_новые_без_названия</v>
      </c>
      <c r="G90" t="str">
        <f t="shared" si="28"/>
        <v>импл_</v>
      </c>
      <c r="H90" t="str">
        <f>VLOOKUP(B90,audio_list_stym!$A$3:$AJ$18,12,FALSE)</f>
        <v>Tamanid</v>
      </c>
      <c r="I90" t="s">
        <v>688</v>
      </c>
      <c r="J90" t="str">
        <f t="shared" si="29"/>
        <v>Tamanid_1</v>
      </c>
      <c r="L90">
        <f>VLOOKUP(J90,total_visual_stym!$A$2:$D$129,2,FALSE)</f>
        <v>2137</v>
      </c>
      <c r="M90" t="str">
        <f>VLOOKUP(J90,total_visual_stym!$A$2:$D$129,3,FALSE)</f>
        <v>pics\\Tamanid_1.jpg</v>
      </c>
      <c r="N90">
        <f>VLOOKUP(J90,total_visual_stym!$A$1:$D$129,4,FALSE)</f>
        <v>214</v>
      </c>
      <c r="P90">
        <f>IF(G90="экспл",0,IF(G90="импл_",VLOOKUP(J90,quest_импл!$A$1:$J$129,7,FALSE),0))</f>
        <v>273</v>
      </c>
      <c r="Q90" t="str">
        <f>IF(G90="экспл",0,IF(G90="импл_",VLOOKUP(J90,quest_импл!$A$1:$J$129,8,FALSE),0))</f>
        <v>sound\\Krasnovatiy_li.wav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2034</v>
      </c>
      <c r="AD90" t="str">
        <f t="shared" ca="1" si="39"/>
        <v>pics\\Limon_2.jpg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40"/>
        <v>pics\\Limon_2.jpg</v>
      </c>
      <c r="AI90" t="s">
        <v>100</v>
      </c>
      <c r="AO90">
        <f t="shared" ca="1" si="35"/>
        <v>0.41967942753776877</v>
      </c>
      <c r="AP90" t="str">
        <f t="shared" ca="1" si="36"/>
        <v>pics\\Limon_2.jpg</v>
      </c>
      <c r="AR90" t="str">
        <f t="shared" si="41"/>
        <v/>
      </c>
      <c r="AS90" t="str">
        <f t="shared" ca="1" si="42"/>
        <v>pics\\Limon_2.jpg</v>
      </c>
      <c r="AT90">
        <f t="shared" ca="1" si="31"/>
        <v>0.84900827455330186</v>
      </c>
      <c r="AU90" t="s">
        <v>697</v>
      </c>
      <c r="AV90" t="str">
        <f t="shared" ca="1" si="32"/>
        <v>sound\\Noviy_plod.wav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_Красноватый_ли_</v>
      </c>
      <c r="BB90" t="str">
        <f t="shared" si="33"/>
        <v>_Красноватый_ли_XXXXX?</v>
      </c>
      <c r="BC90">
        <f>A90</f>
        <v>1212</v>
      </c>
      <c r="BD90" cm="1">
        <f t="array" aca="1" ref="BD90" ca="1">INDEX($L$90:$L$97,(RANK(AT2,$AT$2:$AT$9)))</f>
        <v>2141</v>
      </c>
      <c r="BE90" cm="1">
        <f t="array" aca="1" ref="BE90" ca="1">INDEX(BD66:BD81,(RANK(AT5,$AT$2:$AT$17)))</f>
        <v>2093</v>
      </c>
      <c r="BF90" cm="1">
        <f t="array" aca="1" ref="BF90" ca="1">INDEX(BD98:BD113,(RANK(AT5,$AT$2:$AT$17)))</f>
        <v>2145</v>
      </c>
      <c r="BG90" cm="1">
        <f t="array" aca="1" ref="BG90" ca="1">INDEX(BD114:BD129,(RANK(AT5,$AT$2:$AT$9)))</f>
        <v>2075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VLOOKUP(B91,audio_list_stym!$A$3:$BP$18,44,FALSE)</f>
        <v>16</v>
      </c>
      <c r="F91" t="str">
        <f>VLOOKUP(E91,metki!$A$2:$B$9,2,FALSE)</f>
        <v>импл_новые_без_названия</v>
      </c>
      <c r="G91" t="str">
        <f t="shared" si="28"/>
        <v>импл_</v>
      </c>
      <c r="H91" t="str">
        <f>VLOOKUP(B91,audio_list_stym!$A$3:$AJ$18,12,FALSE)</f>
        <v>Tamanid</v>
      </c>
      <c r="I91" t="s">
        <v>689</v>
      </c>
      <c r="J91" t="str">
        <f t="shared" si="29"/>
        <v>Tamanid_2</v>
      </c>
      <c r="L91">
        <f>VLOOKUP(J91,total_visual_stym!$A$2:$D$129,2,FALSE)</f>
        <v>2138</v>
      </c>
      <c r="M91" t="str">
        <f>VLOOKUP(J91,total_visual_stym!$A$2:$D$129,3,FALSE)</f>
        <v>pics\\Tamanid_2.jpg</v>
      </c>
      <c r="N91">
        <f>VLOOKUP(J91,total_visual_stym!$A$1:$D$129,4,FALSE)</f>
        <v>214</v>
      </c>
      <c r="P91">
        <f>IF(G91="экспл",0,IF(G91="импл_",VLOOKUP(J91,quest_импл!$A$1:$J$129,7,FALSE),0))</f>
        <v>274</v>
      </c>
      <c r="Q91" t="str">
        <f>IF(G91="экспл",0,IF(G91="импл_",VLOOKUP(J91,quest_импл!$A$1:$J$129,8,FALSE),0))</f>
        <v>sound\\Izognut_li.wav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2001</v>
      </c>
      <c r="AD91" t="str">
        <f t="shared" ca="1" si="39"/>
        <v>pics\\Banan_1.jpg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40"/>
        <v>pics\\Banan_1.jpg</v>
      </c>
      <c r="AI91" t="s">
        <v>101</v>
      </c>
      <c r="AO91">
        <f t="shared" ca="1" si="35"/>
        <v>0.99986307701725285</v>
      </c>
      <c r="AP91" t="str">
        <f t="shared" ca="1" si="36"/>
        <v>pics\\Banan_1.jpg</v>
      </c>
      <c r="AR91" t="str">
        <f t="shared" si="41"/>
        <v/>
      </c>
      <c r="AS91" t="str">
        <f t="shared" ca="1" si="42"/>
        <v>pics\\Banan_1.jpg</v>
      </c>
      <c r="AT91">
        <f t="shared" ca="1" si="31"/>
        <v>0.96281831683702523</v>
      </c>
      <c r="AU91" t="s">
        <v>697</v>
      </c>
      <c r="AV91" t="str">
        <f t="shared" ca="1" si="32"/>
        <v>sound\\Noviy_plod.wav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_Изогнут_ли_</v>
      </c>
      <c r="BB91" t="str">
        <f t="shared" si="33"/>
        <v>_Изогнут_ли_XXXXX?</v>
      </c>
      <c r="BD91" cm="1">
        <f t="array" aca="1" ref="BD91" ca="1">INDEX($L$90:$L$97,(RANK(AT3,$AT$2:$AT$9)))</f>
        <v>2139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VLOOKUP(B92,audio_list_stym!$A$3:$BP$18,44,FALSE)</f>
        <v>16</v>
      </c>
      <c r="F92" t="str">
        <f>VLOOKUP(E92,metki!$A$2:$B$9,2,FALSE)</f>
        <v>импл_новые_без_названия</v>
      </c>
      <c r="G92" t="str">
        <f t="shared" si="28"/>
        <v>импл_</v>
      </c>
      <c r="H92" t="str">
        <f>VLOOKUP(B92,audio_list_stym!$A$3:$AJ$18,12,FALSE)</f>
        <v>Tamanid</v>
      </c>
      <c r="I92" t="s">
        <v>690</v>
      </c>
      <c r="J92" t="str">
        <f t="shared" si="29"/>
        <v>Tamanid_3</v>
      </c>
      <c r="L92">
        <f>VLOOKUP(J92,total_visual_stym!$A$2:$D$129,2,FALSE)</f>
        <v>2139</v>
      </c>
      <c r="M92" t="str">
        <f>VLOOKUP(J92,total_visual_stym!$A$2:$D$129,3,FALSE)</f>
        <v>pics\\Tamanid_3.jpg</v>
      </c>
      <c r="N92">
        <f>VLOOKUP(J92,total_visual_stym!$A$1:$D$129,4,FALSE)</f>
        <v>214</v>
      </c>
      <c r="P92">
        <f>IF(G92="экспл",0,IF(G92="импл_",VLOOKUP(J92,quest_импл!$A$1:$J$129,7,FALSE),0))</f>
        <v>275</v>
      </c>
      <c r="Q92" t="str">
        <f>IF(G92="экспл",0,IF(G92="импл_",VLOOKUP(J92,quest_импл!$A$1:$J$129,8,FALSE),0))</f>
        <v>sound\\Barhatistiy_li.wav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2039</v>
      </c>
      <c r="AD92" t="str">
        <f t="shared" ca="1" si="39"/>
        <v>pics\\Limon_7.jpg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40"/>
        <v>pics\\Limon_7.jpg</v>
      </c>
      <c r="AI92" t="s">
        <v>102</v>
      </c>
      <c r="AO92">
        <f t="shared" ca="1" si="35"/>
        <v>0.34748156930060881</v>
      </c>
      <c r="AP92" t="str">
        <f t="shared" ca="1" si="36"/>
        <v>pics\\Limon_7.jpg</v>
      </c>
      <c r="AR92" t="str">
        <f t="shared" si="41"/>
        <v/>
      </c>
      <c r="AS92" t="str">
        <f t="shared" ca="1" si="42"/>
        <v>pics\\Limon_7.jpg</v>
      </c>
      <c r="AT92">
        <f t="shared" ca="1" si="31"/>
        <v>0.38753216902400511</v>
      </c>
      <c r="AU92" t="s">
        <v>697</v>
      </c>
      <c r="AV92" t="str">
        <f t="shared" ca="1" si="32"/>
        <v>sound\\Redkiy_plod.wav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_Бархатистый_ли_</v>
      </c>
      <c r="BB92" t="str">
        <f t="shared" si="33"/>
        <v>_Бархатистый_ли_XXXXX?</v>
      </c>
      <c r="BD92" cm="1">
        <f t="array" aca="1" ref="BD92" ca="1">INDEX($L$90:$L$97,(RANK(AT4,$AT$2:$AT$9)))</f>
        <v>2140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VLOOKUP(B93,audio_list_stym!$A$3:$BP$18,44,FALSE)</f>
        <v>16</v>
      </c>
      <c r="F93" t="str">
        <f>VLOOKUP(E93,metki!$A$2:$B$9,2,FALSE)</f>
        <v>импл_новые_без_названия</v>
      </c>
      <c r="G93" t="str">
        <f t="shared" si="28"/>
        <v>импл_</v>
      </c>
      <c r="H93" t="str">
        <f>VLOOKUP(B93,audio_list_stym!$A$3:$AJ$18,12,FALSE)</f>
        <v>Tamanid</v>
      </c>
      <c r="I93" t="s">
        <v>691</v>
      </c>
      <c r="J93" t="str">
        <f t="shared" si="29"/>
        <v>Tamanid_4</v>
      </c>
      <c r="L93">
        <f>VLOOKUP(J93,total_visual_stym!$A$2:$D$129,2,FALSE)</f>
        <v>2140</v>
      </c>
      <c r="M93" t="str">
        <f>VLOOKUP(J93,total_visual_stym!$A$2:$D$129,3,FALSE)</f>
        <v>pics\\Tamanid_4.jpg</v>
      </c>
      <c r="N93">
        <f>VLOOKUP(J93,total_visual_stym!$A$1:$D$129,4,FALSE)</f>
        <v>214</v>
      </c>
      <c r="P93">
        <f>IF(G93="экспл",0,IF(G93="импл_",VLOOKUP(J93,quest_импл!$A$1:$J$129,7,FALSE),0))</f>
        <v>276</v>
      </c>
      <c r="Q93" t="str">
        <f>IF(G93="экспл",0,IF(G93="импл_",VLOOKUP(J93,quest_импл!$A$1:$J$129,8,FALSE),0))</f>
        <v>sound\\Odnotonniy_li.wav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2013</v>
      </c>
      <c r="AD93" t="str">
        <f t="shared" ca="1" si="39"/>
        <v>pics\\Finik_5.jpg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40"/>
        <v>pics\\Finik_5.jpg</v>
      </c>
      <c r="AI93" t="s">
        <v>103</v>
      </c>
      <c r="AO93">
        <f t="shared" ca="1" si="35"/>
        <v>0.81955290109113743</v>
      </c>
      <c r="AP93" t="str">
        <f t="shared" ca="1" si="36"/>
        <v>pics\\Finik_5.jpg</v>
      </c>
      <c r="AR93" t="str">
        <f t="shared" si="41"/>
        <v/>
      </c>
      <c r="AS93" t="str">
        <f t="shared" ca="1" si="42"/>
        <v>pics\\Finik_5.jpg</v>
      </c>
      <c r="AT93">
        <f t="shared" ca="1" si="31"/>
        <v>0.82572798660921698</v>
      </c>
      <c r="AU93" t="s">
        <v>697</v>
      </c>
      <c r="AV93" t="str">
        <f t="shared" ca="1" si="32"/>
        <v>sound\\Noviy_plod.wav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_Однотонный_ли_</v>
      </c>
      <c r="BB93" t="str">
        <f t="shared" si="33"/>
        <v>_Однотонный_ли_XXXXX?</v>
      </c>
      <c r="BD93" cm="1">
        <f t="array" aca="1" ref="BD93" ca="1">INDEX($L$90:$L$97,(RANK(AT5,$AT$2:$AT$9)))</f>
        <v>2138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VLOOKUP(B94,audio_list_stym!$A$3:$BP$18,44,FALSE)</f>
        <v>16</v>
      </c>
      <c r="F94" t="str">
        <f>VLOOKUP(E94,metki!$A$2:$B$9,2,FALSE)</f>
        <v>импл_новые_без_названия</v>
      </c>
      <c r="G94" t="str">
        <f t="shared" si="28"/>
        <v>импл_</v>
      </c>
      <c r="H94" t="str">
        <f>VLOOKUP(B94,audio_list_stym!$A$3:$AJ$18,12,FALSE)</f>
        <v>Tamanid</v>
      </c>
      <c r="I94" t="s">
        <v>692</v>
      </c>
      <c r="J94" t="str">
        <f t="shared" si="29"/>
        <v>Tamanid_5</v>
      </c>
      <c r="L94">
        <f>VLOOKUP(J94,total_visual_stym!$A$2:$D$129,2,FALSE)</f>
        <v>2141</v>
      </c>
      <c r="M94" t="str">
        <f>VLOOKUP(J94,total_visual_stym!$A$2:$D$129,3,FALSE)</f>
        <v>pics\\Tamanid_5.jpg</v>
      </c>
      <c r="N94">
        <f>VLOOKUP(J94,total_visual_stym!$A$1:$D$129,4,FALSE)</f>
        <v>214</v>
      </c>
      <c r="P94">
        <f>IF(G94="экспл",0,IF(G94="импл_",VLOOKUP(J94,quest_импл!$A$1:$J$129,7,FALSE),0))</f>
        <v>277</v>
      </c>
      <c r="Q94" t="str">
        <f>IF(G94="экспл",0,IF(G94="импл_",VLOOKUP(J94,quest_импл!$A$1:$J$129,8,FALSE),0))</f>
        <v>sound\\Prozrachniy_li.wav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2015</v>
      </c>
      <c r="AD94" t="str">
        <f t="shared" ca="1" si="39"/>
        <v>pics\\Finik_7.jpg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40"/>
        <v>pics\\Finik_7.jpg</v>
      </c>
      <c r="AI94" t="s">
        <v>104</v>
      </c>
      <c r="AO94">
        <f t="shared" ca="1" si="35"/>
        <v>0.76992682576475435</v>
      </c>
      <c r="AP94" t="str">
        <f t="shared" ca="1" si="36"/>
        <v>pics\\Finik_7.jpg</v>
      </c>
      <c r="AR94" t="str">
        <f t="shared" si="41"/>
        <v/>
      </c>
      <c r="AS94" t="str">
        <f t="shared" ca="1" si="42"/>
        <v>pics\\Finik_7.jpg</v>
      </c>
      <c r="AT94">
        <f t="shared" ca="1" si="31"/>
        <v>0.47101196279766544</v>
      </c>
      <c r="AU94" t="s">
        <v>697</v>
      </c>
      <c r="AV94" t="str">
        <f t="shared" ca="1" si="32"/>
        <v>sound\\Redkiy_plod.wav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_Прозрачный_ли_</v>
      </c>
      <c r="BB94" t="str">
        <f t="shared" si="33"/>
        <v>_Прозрачный_ли_XXXXX?</v>
      </c>
      <c r="BD94" cm="1">
        <f t="array" aca="1" ref="BD94" ca="1">INDEX($L$90:$L$97,(RANK(AT6,$AT$2:$AT$9)))</f>
        <v>2137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VLOOKUP(B95,audio_list_stym!$A$3:$BP$18,44,FALSE)</f>
        <v>16</v>
      </c>
      <c r="F95" t="str">
        <f>VLOOKUP(E95,metki!$A$2:$B$9,2,FALSE)</f>
        <v>импл_новые_без_названия</v>
      </c>
      <c r="G95" t="str">
        <f t="shared" si="28"/>
        <v>импл_</v>
      </c>
      <c r="H95" t="str">
        <f>VLOOKUP(B95,audio_list_stym!$A$3:$AJ$18,12,FALSE)</f>
        <v>Tamanid</v>
      </c>
      <c r="I95" t="s">
        <v>693</v>
      </c>
      <c r="J95" t="str">
        <f t="shared" si="29"/>
        <v>Tamanid_6</v>
      </c>
      <c r="L95">
        <f>VLOOKUP(J95,total_visual_stym!$A$2:$D$129,2,FALSE)</f>
        <v>2142</v>
      </c>
      <c r="M95" t="str">
        <f>VLOOKUP(J95,total_visual_stym!$A$2:$D$129,3,FALSE)</f>
        <v>pics\\Tamanid_6.jpg</v>
      </c>
      <c r="N95">
        <f>VLOOKUP(J95,total_visual_stym!$A$1:$D$129,4,FALSE)</f>
        <v>214</v>
      </c>
      <c r="P95">
        <f>IF(G95="экспл",0,IF(G95="импл_",VLOOKUP(J95,quest_импл!$A$1:$J$129,7,FALSE),0))</f>
        <v>278</v>
      </c>
      <c r="Q95" t="str">
        <f>IF(G95="экспл",0,IF(G95="импл_",VLOOKUP(J95,quest_импл!$A$1:$J$129,8,FALSE),0))</f>
        <v>sound\\Izmelchen_li.wav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2010</v>
      </c>
      <c r="AD95" t="str">
        <f t="shared" ca="1" si="39"/>
        <v>pics\\Finik_2.jpg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40"/>
        <v>pics\\Finik_2.jpg</v>
      </c>
      <c r="AI95" t="s">
        <v>105</v>
      </c>
      <c r="AO95">
        <f t="shared" ca="1" si="35"/>
        <v>0.92481191610336644</v>
      </c>
      <c r="AP95" t="str">
        <f t="shared" ca="1" si="36"/>
        <v>pics\\Finik_2.jpg</v>
      </c>
      <c r="AR95" t="str">
        <f t="shared" si="41"/>
        <v/>
      </c>
      <c r="AS95" t="str">
        <f t="shared" ca="1" si="42"/>
        <v>pics\\Finik_2.jpg</v>
      </c>
      <c r="AT95">
        <f t="shared" ca="1" si="31"/>
        <v>9.9423254504694802E-2</v>
      </c>
      <c r="AU95" t="s">
        <v>697</v>
      </c>
      <c r="AV95" t="str">
        <f t="shared" ca="1" si="32"/>
        <v>sound\\Redkiy_plod.wav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_Измельчен_ли_</v>
      </c>
      <c r="BB95" t="str">
        <f t="shared" si="33"/>
        <v>_Измельчен_ли_XXXXX?</v>
      </c>
      <c r="BD95" cm="1">
        <f t="array" aca="1" ref="BD95" ca="1">INDEX($L$90:$L$97,(RANK(AT7,$AT$2:$AT$9)))</f>
        <v>2143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VLOOKUP(B96,audio_list_stym!$A$3:$BP$18,44,FALSE)</f>
        <v>16</v>
      </c>
      <c r="F96" t="str">
        <f>VLOOKUP(E96,metki!$A$2:$B$9,2,FALSE)</f>
        <v>импл_новые_без_названия</v>
      </c>
      <c r="G96" t="str">
        <f t="shared" si="28"/>
        <v>импл_</v>
      </c>
      <c r="H96" t="str">
        <f>VLOOKUP(B96,audio_list_stym!$A$3:$AJ$18,12,FALSE)</f>
        <v>Tamanid</v>
      </c>
      <c r="I96" t="s">
        <v>694</v>
      </c>
      <c r="J96" t="str">
        <f t="shared" si="29"/>
        <v>Tamanid_7</v>
      </c>
      <c r="L96">
        <f>VLOOKUP(J96,total_visual_stym!$A$2:$D$129,2,FALSE)</f>
        <v>2143</v>
      </c>
      <c r="M96" t="str">
        <f>VLOOKUP(J96,total_visual_stym!$A$2:$D$129,3,FALSE)</f>
        <v>pics\\Tamanid_7.jpg</v>
      </c>
      <c r="N96">
        <f>VLOOKUP(J96,total_visual_stym!$A$1:$D$129,4,FALSE)</f>
        <v>214</v>
      </c>
      <c r="P96">
        <f>IF(G96="экспл",0,IF(G96="импл_",VLOOKUP(J96,quest_импл!$A$1:$J$129,7,FALSE),0))</f>
        <v>279</v>
      </c>
      <c r="Q96" t="str">
        <f>IF(G96="экспл",0,IF(G96="импл_",VLOOKUP(J96,quest_импл!$A$1:$J$129,8,FALSE),0))</f>
        <v>sound\\Cvetushiy_li.wav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2048</v>
      </c>
      <c r="AD96" t="str">
        <f t="shared" ca="1" si="39"/>
        <v>pics\\Peper_8.jpg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40"/>
        <v>pics\\Peper_8.jpg</v>
      </c>
      <c r="AI96" t="s">
        <v>106</v>
      </c>
      <c r="AO96">
        <f t="shared" ca="1" si="35"/>
        <v>0.24584834727244542</v>
      </c>
      <c r="AP96" t="str">
        <f t="shared" ca="1" si="36"/>
        <v>pics\\Peper_8.jpg</v>
      </c>
      <c r="AR96" t="str">
        <f t="shared" si="41"/>
        <v/>
      </c>
      <c r="AS96" t="str">
        <f t="shared" ca="1" si="42"/>
        <v>pics\\Peper_8.jpg</v>
      </c>
      <c r="AT96">
        <f t="shared" ca="1" si="31"/>
        <v>0.83449285970405984</v>
      </c>
      <c r="AU96" t="s">
        <v>697</v>
      </c>
      <c r="AV96" t="str">
        <f t="shared" ca="1" si="32"/>
        <v>sound\\Noviy_plod.wav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_Цветущий_ли_</v>
      </c>
      <c r="BB96" t="str">
        <f t="shared" si="33"/>
        <v>_Цветущий_ли_XXXXX?</v>
      </c>
      <c r="BD96" cm="1">
        <f t="array" aca="1" ref="BD96" ca="1">INDEX($L$90:$L$97,(RANK(AT8,$AT$2:$AT$9)))</f>
        <v>2142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VLOOKUP(B97,audio_list_stym!$A$3:$BP$18,44,FALSE)</f>
        <v>16</v>
      </c>
      <c r="F97" t="str">
        <f>VLOOKUP(E97,metki!$A$2:$B$9,2,FALSE)</f>
        <v>импл_новые_без_названия</v>
      </c>
      <c r="G97" t="str">
        <f t="shared" si="28"/>
        <v>импл_</v>
      </c>
      <c r="H97" t="str">
        <f>VLOOKUP(B97,audio_list_stym!$A$3:$AJ$18,12,FALSE)</f>
        <v>Tamanid</v>
      </c>
      <c r="I97" t="s">
        <v>695</v>
      </c>
      <c r="J97" t="str">
        <f t="shared" si="29"/>
        <v>Tamanid_8</v>
      </c>
      <c r="L97">
        <f>VLOOKUP(J97,total_visual_stym!$A$2:$D$129,2,FALSE)</f>
        <v>2144</v>
      </c>
      <c r="M97" t="str">
        <f>VLOOKUP(J97,total_visual_stym!$A$2:$D$129,3,FALSE)</f>
        <v>pics\\Tamanid_8.jpg</v>
      </c>
      <c r="N97">
        <f>VLOOKUP(J97,total_visual_stym!$A$1:$D$129,4,FALSE)</f>
        <v>214</v>
      </c>
      <c r="P97">
        <f>IF(G97="экспл",0,IF(G97="импл_",VLOOKUP(J97,quest_импл!$A$1:$J$129,7,FALSE),0))</f>
        <v>280</v>
      </c>
      <c r="Q97" t="str">
        <f>IF(G97="экспл",0,IF(G97="импл_",VLOOKUP(J97,quest_импл!$A$1:$J$129,8,FALSE),0))</f>
        <v>sound\\Skruchen_li.wav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2017</v>
      </c>
      <c r="AD97" t="str">
        <f t="shared" ca="1" si="39"/>
        <v>pics\\Goroh_1.jpg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40"/>
        <v>pics\\Goroh_1.jpg</v>
      </c>
      <c r="AI97" t="s">
        <v>107</v>
      </c>
      <c r="AO97">
        <f t="shared" ca="1" si="35"/>
        <v>0.76284141559569496</v>
      </c>
      <c r="AP97" t="str">
        <f t="shared" ca="1" si="36"/>
        <v>pics\\Goroh_1.jpg</v>
      </c>
      <c r="AR97" t="str">
        <f t="shared" si="41"/>
        <v/>
      </c>
      <c r="AS97" t="str">
        <f t="shared" ca="1" si="42"/>
        <v>pics\\Goroh_1.jpg</v>
      </c>
      <c r="AT97">
        <f t="shared" ca="1" si="31"/>
        <v>0.17402811735044066</v>
      </c>
      <c r="AU97" t="s">
        <v>697</v>
      </c>
      <c r="AV97" t="str">
        <f t="shared" ca="1" si="32"/>
        <v>sound\\Redkiy_plod.wav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_Скручен_ли_</v>
      </c>
      <c r="BB97" t="str">
        <f t="shared" si="33"/>
        <v>_Скручен_ли_XXXXX?</v>
      </c>
      <c r="BD97" cm="1">
        <f t="array" aca="1" ref="BD97" ca="1">INDEX($L$90:$L$97,(RANK(AT9,$AT$2:$AT$9)))</f>
        <v>2144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VLOOKUP(B98,audio_list_stym!$A$3:$BP$18,44,FALSE)</f>
        <v>17</v>
      </c>
      <c r="F98" t="str">
        <f>VLOOKUP(E98,metki!$A$2:$B$9,2,FALSE)</f>
        <v>экспл_новые_без_названия</v>
      </c>
      <c r="G98" t="str">
        <f t="shared" si="28"/>
        <v>экспл</v>
      </c>
      <c r="H98" t="str">
        <f>VLOOKUP(B98,audio_list_stym!$A$3:$AJ$18,12,FALSE)</f>
        <v>ZF</v>
      </c>
      <c r="I98" t="s">
        <v>688</v>
      </c>
      <c r="J98" t="str">
        <f t="shared" si="29"/>
        <v>ZF_1</v>
      </c>
      <c r="L98">
        <f>VLOOKUP(J98,total_visual_stym!$A$2:$D$129,2,FALSE)</f>
        <v>2145</v>
      </c>
      <c r="M98" t="str">
        <f>VLOOKUP(J98,total_visual_stym!$A$2:$D$129,3,FALSE)</f>
        <v>pics\\ZF_1.jpg</v>
      </c>
      <c r="N98">
        <f>VLOOKUP(J98,total_visual_stym!$A$1:$D$129,4,FALSE)</f>
        <v>215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153</v>
      </c>
      <c r="Z98" t="str">
        <f>IF(G98="экспл",VLOOKUP(J98,quest_экспл!$A$1:$N$129,12,FALSE),IF(G98="импл_",0,0))</f>
        <v>sound\\On_s_chashuykami.wav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2205</v>
      </c>
      <c r="AD98" t="str">
        <f t="shared" ca="1" si="39"/>
        <v>pics\\dis46.jpg</v>
      </c>
      <c r="AE98" s="22" t="str">
        <f t="array" aca="1" ref="AE98" ca="1">IF(G98="экспл",INDEX(total_visual_stym!$C$146:$C$209,(RANK(total_visual_stym!E178,total_visual_stym!$E$146:$E$209))),0)</f>
        <v>pics\\dis46.jpg</v>
      </c>
      <c r="AF98" s="22" t="str">
        <f t="shared" si="40"/>
        <v/>
      </c>
      <c r="AI98" t="s">
        <v>108</v>
      </c>
      <c r="AO98">
        <f t="shared" ca="1" si="35"/>
        <v>0.39547292038916593</v>
      </c>
      <c r="AP98" t="str">
        <f t="shared" ca="1" si="36"/>
        <v>pics\\Limon_3.jpg</v>
      </c>
      <c r="AR98" t="str">
        <f>IF(AH98="sound\\Ogorod",AP26,"")</f>
        <v/>
      </c>
      <c r="AS98" t="str">
        <f t="shared" si="42"/>
        <v/>
      </c>
      <c r="AT98">
        <f t="shared" ca="1" si="31"/>
        <v>0.37379001139121271</v>
      </c>
      <c r="AU98" t="s">
        <v>697</v>
      </c>
      <c r="AV98" t="str">
        <f t="shared" ca="1" si="32"/>
        <v>sound\\Redkiy_plod.wav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_Он_с_чешуйками?</v>
      </c>
      <c r="BA98" t="e">
        <f>VLOOKUP(Q98,audio_list_stym!$B$2:$BQ$299,68,FALSE)</f>
        <v>#N/A</v>
      </c>
      <c r="BB98" t="str">
        <f t="shared" si="33"/>
        <v>На_экране_XXXXX._Он_с_чешуйками?</v>
      </c>
      <c r="BC98">
        <f>A98</f>
        <v>1213</v>
      </c>
      <c r="BD98" cm="1">
        <f t="array" aca="1" ref="BD98" ca="1">INDEX($L$98:$L$105,(RANK(AT2,$AT$2:$AT$9)))</f>
        <v>2149</v>
      </c>
      <c r="BE98" cm="1">
        <f t="array" aca="1" ref="BE98" ca="1">INDEX(BD66:BD81,(RANK(AT6,$AT$2:$AT$9)))</f>
        <v>2093</v>
      </c>
      <c r="BF98" cm="1">
        <f t="array" aca="1" ref="BF98" ca="1">INDEX(BD82:BD97,(RANK(AT6,$AT$2:$AT$9)))</f>
        <v>2133</v>
      </c>
      <c r="BG98" cm="1">
        <f t="array" aca="1" ref="BG98" ca="1">INDEX(BD106:BD129,(RANK(AT6,$AT$2:$AT$17)))</f>
        <v>2067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VLOOKUP(B99,audio_list_stym!$A$3:$BP$18,44,FALSE)</f>
        <v>17</v>
      </c>
      <c r="F99" t="str">
        <f>VLOOKUP(E99,metki!$A$2:$B$9,2,FALSE)</f>
        <v>экспл_новые_без_названия</v>
      </c>
      <c r="G99" t="str">
        <f t="shared" si="28"/>
        <v>экспл</v>
      </c>
      <c r="H99" t="str">
        <f>VLOOKUP(B99,audio_list_stym!$A$3:$AJ$18,12,FALSE)</f>
        <v>ZF</v>
      </c>
      <c r="I99" t="s">
        <v>689</v>
      </c>
      <c r="J99" t="str">
        <f t="shared" si="29"/>
        <v>ZF_2</v>
      </c>
      <c r="L99">
        <f>VLOOKUP(J99,total_visual_stym!$A$2:$D$129,2,FALSE)</f>
        <v>2146</v>
      </c>
      <c r="M99" t="str">
        <f>VLOOKUP(J99,total_visual_stym!$A$2:$D$129,3,FALSE)</f>
        <v>pics\\ZF_2.jpg</v>
      </c>
      <c r="N99">
        <f>VLOOKUP(J99,total_visual_stym!$A$1:$D$129,4,FALSE)</f>
        <v>215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154</v>
      </c>
      <c r="Z99" t="str">
        <f>IF(G99="экспл",VLOOKUP(J99,quest_экспл!$A$1:$N$129,12,FALSE),IF(G99="импл_",0,0))</f>
        <v>sound\\On_rozoviy.wav</v>
      </c>
      <c r="AA99" t="str">
        <f>IF(G99="экспл",VLOOKUP(J99,quest_экспл!$A$1:$N$129,14,FALSE),IF(G99="импл_",0,0))</f>
        <v>нет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9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si="40"/>
        <v/>
      </c>
      <c r="AI99" t="s">
        <v>109</v>
      </c>
      <c r="AO99">
        <f t="shared" ca="1" si="35"/>
        <v>0.96845174883622909</v>
      </c>
      <c r="AP99" t="str">
        <f t="shared" ca="1" si="36"/>
        <v>pics\\Banan_3.jpg</v>
      </c>
      <c r="AR99" t="str">
        <f t="shared" ref="AR99:AR120" si="43">IF(AH99="sound\\Ogorod",AP27,"")</f>
        <v/>
      </c>
      <c r="AS99" t="str">
        <f t="shared" si="42"/>
        <v/>
      </c>
      <c r="AT99">
        <f t="shared" ca="1" si="31"/>
        <v>0.29437520490298308</v>
      </c>
      <c r="AU99" t="s">
        <v>697</v>
      </c>
      <c r="AV99" t="str">
        <f t="shared" ca="1" si="32"/>
        <v>sound\\Redkiy_plod.wav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_Он_розовый?</v>
      </c>
      <c r="BA99" t="e">
        <f>VLOOKUP(Q99,audio_list_stym!$B$2:$BQ$299,68,FALSE)</f>
        <v>#N/A</v>
      </c>
      <c r="BB99" t="str">
        <f t="shared" si="33"/>
        <v>Посмотрите,_вот_XXXXX._Он_розовый?</v>
      </c>
      <c r="BD99" cm="1">
        <f t="array" aca="1" ref="BD99" ca="1">INDEX($L$98:$L$105,(RANK(AT3,$AT$2:$AT$9)))</f>
        <v>2147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VLOOKUP(B100,audio_list_stym!$A$3:$BP$18,44,FALSE)</f>
        <v>17</v>
      </c>
      <c r="F100" t="str">
        <f>VLOOKUP(E100,metki!$A$2:$B$9,2,FALSE)</f>
        <v>экспл_новые_без_названия</v>
      </c>
      <c r="G100" t="str">
        <f t="shared" si="28"/>
        <v>экспл</v>
      </c>
      <c r="H100" t="str">
        <f>VLOOKUP(B100,audio_list_stym!$A$3:$AJ$18,12,FALSE)</f>
        <v>ZF</v>
      </c>
      <c r="I100" t="s">
        <v>690</v>
      </c>
      <c r="J100" t="str">
        <f t="shared" si="29"/>
        <v>ZF_3</v>
      </c>
      <c r="L100">
        <f>VLOOKUP(J100,total_visual_stym!$A$2:$D$129,2,FALSE)</f>
        <v>2147</v>
      </c>
      <c r="M100" t="str">
        <f>VLOOKUP(J100,total_visual_stym!$A$2:$D$129,3,FALSE)</f>
        <v>pics\\ZF_3.jpg</v>
      </c>
      <c r="N100">
        <f>VLOOKUP(J100,total_visual_stym!$A$1:$D$129,4,FALSE)</f>
        <v>215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155</v>
      </c>
      <c r="Z100" t="str">
        <f>IF(G100="экспл",VLOOKUP(J100,quest_экспл!$A$1:$N$129,12,FALSE),IF(G100="импл_",0,0))</f>
        <v>sound\\Tonkiy_li_on.wav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2193</v>
      </c>
      <c r="AD100" t="str">
        <f t="shared" ca="1" si="39"/>
        <v>pics\\dis2.jpg</v>
      </c>
      <c r="AE100" s="22" t="str">
        <f t="array" aca="1" ref="AE100" ca="1">IF(G100="экспл",INDEX(total_visual_stym!$C$146:$C$209,(RANK(total_visual_stym!E180,total_visual_stym!$E$146:$E$209))),0)</f>
        <v>pics\\dis2.jpg</v>
      </c>
      <c r="AF100" s="22" t="str">
        <f t="shared" si="40"/>
        <v/>
      </c>
      <c r="AI100" t="s">
        <v>110</v>
      </c>
      <c r="AO100">
        <f t="shared" ca="1" si="35"/>
        <v>0.51454039051376133</v>
      </c>
      <c r="AP100" t="str">
        <f t="shared" ca="1" si="36"/>
        <v>pics\\Kokos_5.jpg</v>
      </c>
      <c r="AR100" t="str">
        <f t="shared" si="43"/>
        <v/>
      </c>
      <c r="AS100" t="str">
        <f t="shared" si="42"/>
        <v/>
      </c>
      <c r="AT100">
        <f t="shared" ca="1" si="31"/>
        <v>0.66323565444064903</v>
      </c>
      <c r="AU100" t="s">
        <v>697</v>
      </c>
      <c r="AV100" t="str">
        <f t="shared" ca="1" si="32"/>
        <v>sound\\Noviy_plod.wav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_Тонкий_ли_он?</v>
      </c>
      <c r="BA100" t="e">
        <f>VLOOKUP(Q100,audio_list_stym!$B$2:$BQ$299,68,FALSE)</f>
        <v>#N/A</v>
      </c>
      <c r="BB100" t="str">
        <f t="shared" si="33"/>
        <v>Вот_XXXXX._Тонкий_ли_он?</v>
      </c>
      <c r="BD100" cm="1">
        <f t="array" aca="1" ref="BD100" ca="1">INDEX($L$98:$L$105,(RANK(AT4,$AT$2:$AT$9)))</f>
        <v>2148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VLOOKUP(B101,audio_list_stym!$A$3:$BP$18,44,FALSE)</f>
        <v>17</v>
      </c>
      <c r="F101" t="str">
        <f>VLOOKUP(E101,metki!$A$2:$B$9,2,FALSE)</f>
        <v>экспл_новые_без_названия</v>
      </c>
      <c r="G101" t="str">
        <f t="shared" si="28"/>
        <v>экспл</v>
      </c>
      <c r="H101" t="str">
        <f>VLOOKUP(B101,audio_list_stym!$A$3:$AJ$18,12,FALSE)</f>
        <v>ZF</v>
      </c>
      <c r="I101" t="s">
        <v>691</v>
      </c>
      <c r="J101" t="str">
        <f t="shared" si="29"/>
        <v>ZF_4</v>
      </c>
      <c r="L101">
        <f>VLOOKUP(J101,total_visual_stym!$A$2:$D$129,2,FALSE)</f>
        <v>2148</v>
      </c>
      <c r="M101" t="str">
        <f>VLOOKUP(J101,total_visual_stym!$A$2:$D$129,3,FALSE)</f>
        <v>pics\\ZF_4.jpg</v>
      </c>
      <c r="N101">
        <f>VLOOKUP(J101,total_visual_stym!$A$1:$D$129,4,FALSE)</f>
        <v>215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156</v>
      </c>
      <c r="Z101" t="str">
        <f>IF(G101="экспл",VLOOKUP(J101,quest_экспл!$A$1:$N$129,12,FALSE),IF(G101="импл_",0,0))</f>
        <v>sound\\Celniy_li_on.wav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2192</v>
      </c>
      <c r="AD101" t="str">
        <f t="shared" ca="1" si="39"/>
        <v>pics\\dis32.jpg</v>
      </c>
      <c r="AE101" s="22" t="str">
        <f t="array" aca="1" ref="AE101" ca="1">IF(G101="экспл",INDEX(total_visual_stym!$C$146:$C$209,(RANK(total_visual_stym!E181,total_visual_stym!$E$146:$E$209))),0)</f>
        <v>pics\\dis32.jpg</v>
      </c>
      <c r="AF101" s="22" t="str">
        <f t="shared" si="40"/>
        <v/>
      </c>
      <c r="AI101" t="s">
        <v>111</v>
      </c>
      <c r="AO101">
        <f t="shared" ca="1" si="35"/>
        <v>1.5105921794814625E-3</v>
      </c>
      <c r="AP101" t="str">
        <f t="shared" ca="1" si="36"/>
        <v>pics\\Tomat_8.jpg</v>
      </c>
      <c r="AR101" t="str">
        <f t="shared" si="43"/>
        <v/>
      </c>
      <c r="AS101" t="str">
        <f t="shared" si="42"/>
        <v/>
      </c>
      <c r="AT101">
        <f t="shared" ca="1" si="31"/>
        <v>0.4496773950719013</v>
      </c>
      <c r="AU101" t="s">
        <v>697</v>
      </c>
      <c r="AV101" t="str">
        <f t="shared" ca="1" si="32"/>
        <v>sound\\Redkiy_plod.wav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_Цельный_ли_он?</v>
      </c>
      <c r="BA101" t="e">
        <f>VLOOKUP(Q101,audio_list_stym!$B$2:$BQ$299,68,FALSE)</f>
        <v>#N/A</v>
      </c>
      <c r="BB101" t="str">
        <f t="shared" si="33"/>
        <v>Это_XXXXX._Цельный_ли_он?</v>
      </c>
      <c r="BD101" cm="1">
        <f t="array" aca="1" ref="BD101" ca="1">INDEX($L$98:$L$105,(RANK(AT5,$AT$2:$AT$9)))</f>
        <v>2146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VLOOKUP(B102,audio_list_stym!$A$3:$BP$18,44,FALSE)</f>
        <v>17</v>
      </c>
      <c r="F102" t="str">
        <f>VLOOKUP(E102,metki!$A$2:$B$9,2,FALSE)</f>
        <v>экспл_новые_без_названия</v>
      </c>
      <c r="G102" t="str">
        <f t="shared" si="28"/>
        <v>экспл</v>
      </c>
      <c r="H102" t="str">
        <f>VLOOKUP(B102,audio_list_stym!$A$3:$AJ$18,12,FALSE)</f>
        <v>ZF</v>
      </c>
      <c r="I102" t="s">
        <v>692</v>
      </c>
      <c r="J102" t="str">
        <f t="shared" si="29"/>
        <v>ZF_5</v>
      </c>
      <c r="L102">
        <f>VLOOKUP(J102,total_visual_stym!$A$2:$D$129,2,FALSE)</f>
        <v>2149</v>
      </c>
      <c r="M102" t="str">
        <f>VLOOKUP(J102,total_visual_stym!$A$2:$D$129,3,FALSE)</f>
        <v>pics\\ZF_5.jpg</v>
      </c>
      <c r="N102">
        <f>VLOOKUP(J102,total_visual_stym!$A$1:$D$129,4,FALSE)</f>
        <v>215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157</v>
      </c>
      <c r="Z102" t="str">
        <f>IF(G102="экспл",VLOOKUP(J102,quest_экспл!$A$1:$N$129,12,FALSE),IF(G102="импл_",0,0))</f>
        <v>sound\\On_shershaviy.wav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2223</v>
      </c>
      <c r="AD102" t="str">
        <f t="shared" ca="1" si="39"/>
        <v>pics\\dis15.jpg</v>
      </c>
      <c r="AE102" s="22" t="str">
        <f t="array" aca="1" ref="AE102" ca="1">IF(G102="экспл",INDEX(total_visual_stym!$C$146:$C$209,(RANK(total_visual_stym!E182,total_visual_stym!$E$146:$E$209))),0)</f>
        <v>pics\\dis15.jpg</v>
      </c>
      <c r="AF102" s="22" t="str">
        <f t="shared" si="40"/>
        <v/>
      </c>
      <c r="AI102" t="s">
        <v>112</v>
      </c>
      <c r="AO102">
        <f t="shared" ca="1" si="35"/>
        <v>0.96757556133313982</v>
      </c>
      <c r="AP102" t="str">
        <f t="shared" ca="1" si="36"/>
        <v>pics\\Banan_4.jpg</v>
      </c>
      <c r="AR102" t="str">
        <f t="shared" si="43"/>
        <v/>
      </c>
      <c r="AS102" t="str">
        <f t="shared" si="42"/>
        <v/>
      </c>
      <c r="AT102">
        <f t="shared" ca="1" si="31"/>
        <v>0.81260189444202879</v>
      </c>
      <c r="AU102" t="s">
        <v>697</v>
      </c>
      <c r="AV102" t="str">
        <f t="shared" ca="1" si="32"/>
        <v>sound\\Noviy_plod.wav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_Он_шершавый?</v>
      </c>
      <c r="BA102" t="e">
        <f>VLOOKUP(Q102,audio_list_stym!$B$2:$BQ$299,68,FALSE)</f>
        <v>#N/A</v>
      </c>
      <c r="BB102" t="str">
        <f t="shared" si="33"/>
        <v>На_картинке_XXXXX._Он_шершавый?</v>
      </c>
      <c r="BD102" cm="1">
        <f t="array" aca="1" ref="BD102" ca="1">INDEX($L$98:$L$105,(RANK(AT6,$AT$2:$AT$9)))</f>
        <v>2145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VLOOKUP(B103,audio_list_stym!$A$3:$BP$18,44,FALSE)</f>
        <v>17</v>
      </c>
      <c r="F103" t="str">
        <f>VLOOKUP(E103,metki!$A$2:$B$9,2,FALSE)</f>
        <v>экспл_новые_без_названия</v>
      </c>
      <c r="G103" t="str">
        <f t="shared" si="28"/>
        <v>экспл</v>
      </c>
      <c r="H103" t="str">
        <f>VLOOKUP(B103,audio_list_stym!$A$3:$AJ$18,12,FALSE)</f>
        <v>ZF</v>
      </c>
      <c r="I103" t="s">
        <v>693</v>
      </c>
      <c r="J103" t="str">
        <f t="shared" si="29"/>
        <v>ZF_6</v>
      </c>
      <c r="L103">
        <f>VLOOKUP(J103,total_visual_stym!$A$2:$D$129,2,FALSE)</f>
        <v>2150</v>
      </c>
      <c r="M103" t="str">
        <f>VLOOKUP(J103,total_visual_stym!$A$2:$D$129,3,FALSE)</f>
        <v>pics\\ZF_6.jpg</v>
      </c>
      <c r="N103">
        <f>VLOOKUP(J103,total_visual_stym!$A$1:$D$129,4,FALSE)</f>
        <v>215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158</v>
      </c>
      <c r="Z103" t="str">
        <f>IF(G103="экспл",VLOOKUP(J103,quest_экспл!$A$1:$N$129,12,FALSE),IF(G103="импл_",0,0))</f>
        <v>sound\\Zaostrin_li_on.wav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2207</v>
      </c>
      <c r="AD103" t="str">
        <f t="shared" ca="1" si="39"/>
        <v>pics\\dis44.jpg</v>
      </c>
      <c r="AE103" s="22" t="str">
        <f t="array" aca="1" ref="AE103" ca="1">IF(G103="экспл",INDEX(total_visual_stym!$C$146:$C$209,(RANK(total_visual_stym!E183,total_visual_stym!$E$146:$E$209))),0)</f>
        <v>pics\\dis44.jpg</v>
      </c>
      <c r="AF103" s="22" t="str">
        <f t="shared" si="40"/>
        <v/>
      </c>
      <c r="AI103" t="s">
        <v>113</v>
      </c>
      <c r="AO103">
        <f t="shared" ca="1" si="35"/>
        <v>0.17571267055743955</v>
      </c>
      <c r="AP103" t="str">
        <f t="shared" ca="1" si="36"/>
        <v>pics\\Redis_4.jpg</v>
      </c>
      <c r="AR103" t="str">
        <f t="shared" si="43"/>
        <v/>
      </c>
      <c r="AS103" t="str">
        <f t="shared" si="42"/>
        <v/>
      </c>
      <c r="AT103">
        <f t="shared" ca="1" si="31"/>
        <v>0.208336178502325</v>
      </c>
      <c r="AU103" t="s">
        <v>697</v>
      </c>
      <c r="AV103" t="str">
        <f t="shared" ca="1" si="32"/>
        <v>sound\\Redkiy_plod.wav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_Заострен_ли_он?</v>
      </c>
      <c r="BA103" t="e">
        <f>VLOOKUP(Q103,audio_list_stym!$B$2:$BQ$299,68,FALSE)</f>
        <v>#N/A</v>
      </c>
      <c r="BB103" t="str">
        <f t="shared" si="33"/>
        <v>На_мониторе_XXXXX._Заострен_ли_он?</v>
      </c>
      <c r="BD103" cm="1">
        <f t="array" aca="1" ref="BD103" ca="1">INDEX($L$98:$L$105,(RANK(AT7,$AT$2:$AT$9)))</f>
        <v>2151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VLOOKUP(B104,audio_list_stym!$A$3:$BP$18,44,FALSE)</f>
        <v>17</v>
      </c>
      <c r="F104" t="str">
        <f>VLOOKUP(E104,metki!$A$2:$B$9,2,FALSE)</f>
        <v>экспл_новые_без_названия</v>
      </c>
      <c r="G104" t="str">
        <f t="shared" si="28"/>
        <v>экспл</v>
      </c>
      <c r="H104" t="str">
        <f>VLOOKUP(B104,audio_list_stym!$A$3:$AJ$18,12,FALSE)</f>
        <v>ZF</v>
      </c>
      <c r="I104" t="s">
        <v>694</v>
      </c>
      <c r="J104" t="str">
        <f t="shared" si="29"/>
        <v>ZF_7</v>
      </c>
      <c r="L104">
        <f>VLOOKUP(J104,total_visual_stym!$A$2:$D$129,2,FALSE)</f>
        <v>2151</v>
      </c>
      <c r="M104" t="str">
        <f>VLOOKUP(J104,total_visual_stym!$A$2:$D$129,3,FALSE)</f>
        <v>pics\\ZF_7.jpg</v>
      </c>
      <c r="N104">
        <f>VLOOKUP(J104,total_visual_stym!$A$1:$D$129,4,FALSE)</f>
        <v>215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159</v>
      </c>
      <c r="Z104" t="str">
        <f>IF(G104="экспл",VLOOKUP(J104,quest_экспл!$A$1:$N$129,12,FALSE),IF(G104="импл_",0,0))</f>
        <v>sound\\On_rassipchatiy.wav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2185</v>
      </c>
      <c r="AD104" t="str">
        <f t="shared" ca="1" si="39"/>
        <v>pics\\dis31.jpg</v>
      </c>
      <c r="AE104" s="22" t="str">
        <f t="array" aca="1" ref="AE104" ca="1">IF(G104="экспл",INDEX(total_visual_stym!$C$146:$C$209,(RANK(total_visual_stym!E184,total_visual_stym!$E$146:$E$209))),0)</f>
        <v>pics\\dis31.jpg</v>
      </c>
      <c r="AF104" s="22" t="str">
        <f t="shared" si="40"/>
        <v/>
      </c>
      <c r="AI104" t="s">
        <v>114</v>
      </c>
      <c r="AO104">
        <f t="shared" ca="1" si="35"/>
        <v>0.62531623871823894</v>
      </c>
      <c r="AP104" t="str">
        <f t="shared" ca="1" si="36"/>
        <v>pics\\Goroh_7.jpg</v>
      </c>
      <c r="AR104" t="str">
        <f t="shared" si="43"/>
        <v/>
      </c>
      <c r="AS104" t="str">
        <f t="shared" si="42"/>
        <v/>
      </c>
      <c r="AT104">
        <f t="shared" ca="1" si="31"/>
        <v>1.4059704044869337E-2</v>
      </c>
      <c r="AU104" t="s">
        <v>697</v>
      </c>
      <c r="AV104" t="str">
        <f t="shared" ca="1" si="32"/>
        <v>sound\\Redkiy_plod.wav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_Он_рассыпчатый?</v>
      </c>
      <c r="BA104" t="e">
        <f>VLOOKUP(Q104,audio_list_stym!$B$2:$BQ$299,68,FALSE)</f>
        <v>#N/A</v>
      </c>
      <c r="BB104" t="str">
        <f t="shared" si="33"/>
        <v>Перед_Вами_XXXXX._Он_рассыпчатый?</v>
      </c>
      <c r="BD104" cm="1">
        <f t="array" aca="1" ref="BD104" ca="1">INDEX($L$98:$L$105,(RANK(AT8,$AT$2:$AT$9)))</f>
        <v>2150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VLOOKUP(B105,audio_list_stym!$A$3:$BP$18,44,FALSE)</f>
        <v>17</v>
      </c>
      <c r="F105" t="str">
        <f>VLOOKUP(E105,metki!$A$2:$B$9,2,FALSE)</f>
        <v>экспл_новые_без_названия</v>
      </c>
      <c r="G105" t="str">
        <f t="shared" si="28"/>
        <v>экспл</v>
      </c>
      <c r="H105" t="str">
        <f>VLOOKUP(B105,audio_list_stym!$A$3:$AJ$18,12,FALSE)</f>
        <v>ZF</v>
      </c>
      <c r="I105" t="s">
        <v>695</v>
      </c>
      <c r="J105" t="str">
        <f t="shared" si="29"/>
        <v>ZF_8</v>
      </c>
      <c r="L105">
        <f>VLOOKUP(J105,total_visual_stym!$A$2:$D$129,2,FALSE)</f>
        <v>2152</v>
      </c>
      <c r="M105" t="str">
        <f>VLOOKUP(J105,total_visual_stym!$A$2:$D$129,3,FALSE)</f>
        <v>pics\\ZF_8.jpg</v>
      </c>
      <c r="N105">
        <f>VLOOKUP(J105,total_visual_stym!$A$1:$D$129,4,FALSE)</f>
        <v>215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160</v>
      </c>
      <c r="Z105" t="str">
        <f>IF(G105="экспл",VLOOKUP(J105,quest_экспл!$A$1:$N$129,12,FALSE),IF(G105="импл_",0,0))</f>
        <v>sound\\Ochishen_li_on.wav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2199</v>
      </c>
      <c r="AD105" t="str">
        <f t="shared" ca="1" si="39"/>
        <v>pics\\dis56.jpg</v>
      </c>
      <c r="AE105" s="22" t="str">
        <f t="array" aca="1" ref="AE105" ca="1">IF(G105="экспл",INDEX(total_visual_stym!$C$146:$C$209,(RANK(total_visual_stym!E185,total_visual_stym!$E$146:$E$209))),0)</f>
        <v>pics\\dis56.jpg</v>
      </c>
      <c r="AF105" s="22" t="str">
        <f t="shared" si="40"/>
        <v/>
      </c>
      <c r="AI105" t="s">
        <v>115</v>
      </c>
      <c r="AO105">
        <f t="shared" ca="1" si="35"/>
        <v>0.60801762897873968</v>
      </c>
      <c r="AP105" t="str">
        <f t="shared" ca="1" si="36"/>
        <v>pics\\Kokos_1.jpg</v>
      </c>
      <c r="AR105" t="str">
        <f t="shared" si="43"/>
        <v/>
      </c>
      <c r="AS105" t="str">
        <f t="shared" si="42"/>
        <v/>
      </c>
      <c r="AT105">
        <f t="shared" ca="1" si="31"/>
        <v>0.73544219355339624</v>
      </c>
      <c r="AU105" t="s">
        <v>697</v>
      </c>
      <c r="AV105" t="str">
        <f t="shared" ca="1" si="32"/>
        <v>sound\\Noviy_plod.wav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_Очищен_ли_он?</v>
      </c>
      <c r="BA105" t="e">
        <f>VLOOKUP(Q105,audio_list_stym!$B$2:$BQ$299,68,FALSE)</f>
        <v>#N/A</v>
      </c>
      <c r="BB105" t="str">
        <f t="shared" si="33"/>
        <v>Вы_видите_XXXXX._Очищен_ли_он?</v>
      </c>
      <c r="BD105" cm="1">
        <f t="array" aca="1" ref="BD105" ca="1">INDEX($L$98:$L$105,(RANK(AT9,$AT$2:$AT$9)))</f>
        <v>2152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VLOOKUP(B106,audio_list_stym!$A$3:$BP$18,44,FALSE)</f>
        <v>14</v>
      </c>
      <c r="F106" t="str">
        <f>VLOOKUP(E106,metki!$A$2:$B$9,2,FALSE)</f>
        <v>импл_новые_с_названием</v>
      </c>
      <c r="G106" t="str">
        <f t="shared" si="28"/>
        <v>импл_</v>
      </c>
      <c r="H106" t="str">
        <f>VLOOKUP(B106,audio_list_stym!$A$3:$AJ$18,12,FALSE)</f>
        <v>Ackee</v>
      </c>
      <c r="I106" t="s">
        <v>688</v>
      </c>
      <c r="J106" t="str">
        <f t="shared" si="29"/>
        <v>Ackee_1</v>
      </c>
      <c r="L106">
        <f>VLOOKUP(J106,total_visual_stym!$A$2:$D$129,2,FALSE)</f>
        <v>2065</v>
      </c>
      <c r="M106" t="str">
        <f>VLOOKUP(J106,total_visual_stym!$A$2:$D$129,3,FALSE)</f>
        <v>pics\\Ackee_1.jpg</v>
      </c>
      <c r="N106">
        <f>VLOOKUP(J106,total_visual_stym!$A$1:$D$129,4,FALSE)</f>
        <v>208</v>
      </c>
      <c r="P106">
        <f>IF(G106="экспл",0,IF(G106="импл_",VLOOKUP(J106,quest_импл!$A$1:$J$129,7,FALSE),0))</f>
        <v>225</v>
      </c>
      <c r="Q106" t="str">
        <f>IF(G106="экспл",0,IF(G106="импл_",VLOOKUP(J106,quest_импл!$A$1:$J$129,8,FALSE),0))</f>
        <v>sound\\Sushenniy_li.wav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нет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2002</v>
      </c>
      <c r="AD106" t="str">
        <f t="shared" ca="1" si="39"/>
        <v>pics\\Banan_2.jpg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40"/>
        <v>pics\\Banan_2.jpg</v>
      </c>
      <c r="AI106" t="s">
        <v>116</v>
      </c>
      <c r="AO106">
        <f t="shared" ca="1" si="35"/>
        <v>0.97710550585971345</v>
      </c>
      <c r="AP106" t="str">
        <f t="shared" ca="1" si="36"/>
        <v>pics\\Banan_2.jpg</v>
      </c>
      <c r="AR106" t="str">
        <f t="shared" si="43"/>
        <v/>
      </c>
      <c r="AS106" t="str">
        <f t="shared" ca="1" si="42"/>
        <v>pics\\Banan_2.jpg</v>
      </c>
      <c r="AT106">
        <f t="shared" ca="1" si="31"/>
        <v>0.54853679420128409</v>
      </c>
      <c r="AU106" t="s">
        <v>697</v>
      </c>
      <c r="AV106" t="str">
        <f t="shared" ca="1" si="32"/>
        <v>sound\\Noviy_plod.wav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_Сушеный_ли_</v>
      </c>
      <c r="BB106" t="str">
        <f t="shared" si="33"/>
        <v>_Сушеный_ли_ГОНИК?</v>
      </c>
      <c r="BC106">
        <f>A106</f>
        <v>1214</v>
      </c>
      <c r="BD106" cm="1">
        <f t="array" aca="1" ref="BD106" ca="1">INDEX($L$106:$L$113,(RANK(AT2,$AT$2:$AT$9)))</f>
        <v>2069</v>
      </c>
      <c r="BE106" cm="1">
        <f t="array" aca="1" ref="BE106" ca="1">INDEX(BD66:BD81,(RANK(AT7,$AT$2:$AT$17)))</f>
        <v>2118</v>
      </c>
      <c r="BF106" cm="1">
        <f t="array" aca="1" ref="BF106" ca="1">INDEX(BD90:BD105,(RANK(AT7,$AT$2:$AT$17)))</f>
        <v>2150</v>
      </c>
      <c r="BG106" cm="1">
        <f t="array" aca="1" ref="BG106" ca="1">INDEX(BD114:BD129,(RANK(AT7,$AT$2:$AT$9)))</f>
        <v>2078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VLOOKUP(B107,audio_list_stym!$A$3:$BP$18,44,FALSE)</f>
        <v>14</v>
      </c>
      <c r="F107" t="str">
        <f>VLOOKUP(E107,metki!$A$2:$B$9,2,FALSE)</f>
        <v>импл_новые_с_названием</v>
      </c>
      <c r="G107" t="str">
        <f t="shared" si="28"/>
        <v>импл_</v>
      </c>
      <c r="H107" t="str">
        <f>VLOOKUP(B107,audio_list_stym!$A$3:$AJ$18,12,FALSE)</f>
        <v>Ackee</v>
      </c>
      <c r="I107" t="s">
        <v>689</v>
      </c>
      <c r="J107" t="str">
        <f t="shared" si="29"/>
        <v>Ackee_2</v>
      </c>
      <c r="L107">
        <f>VLOOKUP(J107,total_visual_stym!$A$2:$D$129,2,FALSE)</f>
        <v>2066</v>
      </c>
      <c r="M107" t="str">
        <f>VLOOKUP(J107,total_visual_stym!$A$2:$D$129,3,FALSE)</f>
        <v>pics\\Ackee_2.jpg</v>
      </c>
      <c r="N107">
        <f>VLOOKUP(J107,total_visual_stym!$A$1:$D$129,4,FALSE)</f>
        <v>208</v>
      </c>
      <c r="P107">
        <f>IF(G107="экспл",0,IF(G107="импл_",VLOOKUP(J107,quest_импл!$A$1:$J$129,7,FALSE),0))</f>
        <v>226</v>
      </c>
      <c r="Q107" t="str">
        <f>IF(G107="экспл",0,IF(G107="импл_",VLOOKUP(J107,quest_импл!$A$1:$J$129,8,FALSE),0))</f>
        <v>sound\\S_vetochkoy_li.wav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2009</v>
      </c>
      <c r="AD107" t="str">
        <f t="shared" ca="1" si="39"/>
        <v>pics\\Finik_1.jpg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40"/>
        <v>pics\\Finik_1.jpg</v>
      </c>
      <c r="AI107" t="s">
        <v>117</v>
      </c>
      <c r="AO107">
        <f t="shared" ca="1" si="35"/>
        <v>0.93059480986195986</v>
      </c>
      <c r="AP107" t="str">
        <f t="shared" ca="1" si="36"/>
        <v>pics\\Finik_1.jpg</v>
      </c>
      <c r="AR107" t="str">
        <f t="shared" si="43"/>
        <v/>
      </c>
      <c r="AS107" t="str">
        <f t="shared" ca="1" si="42"/>
        <v>pics\\Finik_1.jpg</v>
      </c>
      <c r="AT107">
        <f t="shared" ca="1" si="31"/>
        <v>0.16765237904613406</v>
      </c>
      <c r="AU107" t="s">
        <v>697</v>
      </c>
      <c r="AV107" t="str">
        <f t="shared" ca="1" si="32"/>
        <v>sound\\Redkiy_plod.wav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_С_веточкой_ли_</v>
      </c>
      <c r="BB107" t="str">
        <f t="shared" si="33"/>
        <v>_С_веточкой_ли_ГОНИК?</v>
      </c>
      <c r="BD107" cm="1">
        <f t="array" aca="1" ref="BD107" ca="1">INDEX($L$106:$L$113,(RANK(AT3,$AT$2:$AT$9)))</f>
        <v>2067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VLOOKUP(B108,audio_list_stym!$A$3:$BP$18,44,FALSE)</f>
        <v>14</v>
      </c>
      <c r="F108" t="str">
        <f>VLOOKUP(E108,metki!$A$2:$B$9,2,FALSE)</f>
        <v>импл_новые_с_названием</v>
      </c>
      <c r="G108" t="str">
        <f t="shared" si="28"/>
        <v>импл_</v>
      </c>
      <c r="H108" t="str">
        <f>VLOOKUP(B108,audio_list_stym!$A$3:$AJ$18,12,FALSE)</f>
        <v>Ackee</v>
      </c>
      <c r="I108" t="s">
        <v>690</v>
      </c>
      <c r="J108" t="str">
        <f t="shared" si="29"/>
        <v>Ackee_3</v>
      </c>
      <c r="L108">
        <f>VLOOKUP(J108,total_visual_stym!$A$2:$D$129,2,FALSE)</f>
        <v>2067</v>
      </c>
      <c r="M108" t="str">
        <f>VLOOKUP(J108,total_visual_stym!$A$2:$D$129,3,FALSE)</f>
        <v>pics\\Ackee_3.jpg</v>
      </c>
      <c r="N108">
        <f>VLOOKUP(J108,total_visual_stym!$A$1:$D$129,4,FALSE)</f>
        <v>208</v>
      </c>
      <c r="P108">
        <f>IF(G108="экспл",0,IF(G108="импл_",VLOOKUP(J108,quest_импл!$A$1:$J$129,7,FALSE),0))</f>
        <v>227</v>
      </c>
      <c r="Q108" t="str">
        <f>IF(G108="экспл",0,IF(G108="импл_",VLOOKUP(J108,quest_импл!$A$1:$J$129,8,FALSE),0))</f>
        <v>sound\\Rasskrit_li.wav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2012</v>
      </c>
      <c r="AD108" t="str">
        <f t="shared" ca="1" si="39"/>
        <v>pics\\Finik_4.jpg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40"/>
        <v>pics\\Finik_4.jpg</v>
      </c>
      <c r="AI108" t="s">
        <v>118</v>
      </c>
      <c r="AO108">
        <f t="shared" ca="1" si="35"/>
        <v>0.82699519930400001</v>
      </c>
      <c r="AP108" t="str">
        <f t="shared" ca="1" si="36"/>
        <v>pics\\Finik_4.jpg</v>
      </c>
      <c r="AR108" t="str">
        <f t="shared" si="43"/>
        <v/>
      </c>
      <c r="AS108" t="str">
        <f t="shared" ca="1" si="42"/>
        <v>pics\\Finik_4.jpg</v>
      </c>
      <c r="AT108">
        <f t="shared" ca="1" si="31"/>
        <v>0.36925187684672844</v>
      </c>
      <c r="AU108" t="s">
        <v>697</v>
      </c>
      <c r="AV108" t="str">
        <f t="shared" ca="1" si="32"/>
        <v>sound\\Redkiy_plod.wav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_Раскрыт_ли_</v>
      </c>
      <c r="BB108" t="str">
        <f t="shared" si="33"/>
        <v>_Раскрыт_ли_ГОНИК?</v>
      </c>
      <c r="BD108" cm="1">
        <f t="array" aca="1" ref="BD108" ca="1">INDEX($L$106:$L$113,(RANK(AT4,$AT$2:$AT$9)))</f>
        <v>2068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VLOOKUP(B109,audio_list_stym!$A$3:$BP$18,44,FALSE)</f>
        <v>14</v>
      </c>
      <c r="F109" t="str">
        <f>VLOOKUP(E109,metki!$A$2:$B$9,2,FALSE)</f>
        <v>импл_новые_с_названием</v>
      </c>
      <c r="G109" t="str">
        <f t="shared" si="28"/>
        <v>импл_</v>
      </c>
      <c r="H109" t="str">
        <f>VLOOKUP(B109,audio_list_stym!$A$3:$AJ$18,12,FALSE)</f>
        <v>Ackee</v>
      </c>
      <c r="I109" t="s">
        <v>691</v>
      </c>
      <c r="J109" t="str">
        <f t="shared" si="29"/>
        <v>Ackee_4</v>
      </c>
      <c r="L109">
        <f>VLOOKUP(J109,total_visual_stym!$A$2:$D$129,2,FALSE)</f>
        <v>2068</v>
      </c>
      <c r="M109" t="str">
        <f>VLOOKUP(J109,total_visual_stym!$A$2:$D$129,3,FALSE)</f>
        <v>pics\\Ackee_4.jpg</v>
      </c>
      <c r="N109">
        <f>VLOOKUP(J109,total_visual_stym!$A$1:$D$129,4,FALSE)</f>
        <v>208</v>
      </c>
      <c r="P109">
        <f>IF(G109="экспл",0,IF(G109="импл_",VLOOKUP(J109,quest_импл!$A$1:$J$129,7,FALSE),0))</f>
        <v>228</v>
      </c>
      <c r="Q109" t="str">
        <f>IF(G109="экспл",0,IF(G109="импл_",VLOOKUP(J109,quest_импл!$A$1:$J$129,8,FALSE),0))</f>
        <v>sound\\Pushistiy_li.wav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2020</v>
      </c>
      <c r="AD109" t="str">
        <f t="shared" ca="1" si="39"/>
        <v>pics\\Goroh_4.jpg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40"/>
        <v>pics\\Goroh_4.jpg</v>
      </c>
      <c r="AI109" t="s">
        <v>119</v>
      </c>
      <c r="AO109">
        <f t="shared" ca="1" si="35"/>
        <v>0.72856428536578333</v>
      </c>
      <c r="AP109" t="str">
        <f t="shared" ca="1" si="36"/>
        <v>pics\\Goroh_4.jpg</v>
      </c>
      <c r="AR109" t="str">
        <f t="shared" si="43"/>
        <v/>
      </c>
      <c r="AS109" t="str">
        <f t="shared" ca="1" si="42"/>
        <v>pics\\Goroh_4.jpg</v>
      </c>
      <c r="AT109">
        <f t="shared" ca="1" si="31"/>
        <v>0.84859583173318331</v>
      </c>
      <c r="AU109" t="s">
        <v>697</v>
      </c>
      <c r="AV109" t="str">
        <f t="shared" ca="1" si="32"/>
        <v>sound\\Noviy_plod.wav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_Пушистый_ли_</v>
      </c>
      <c r="BB109" t="str">
        <f t="shared" si="33"/>
        <v>_Пушистый_ли_ГОНИК?</v>
      </c>
      <c r="BD109" cm="1">
        <f t="array" aca="1" ref="BD109" ca="1">INDEX($L$106:$L$113,(RANK(AT5,$AT$2:$AT$9)))</f>
        <v>2066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VLOOKUP(B110,audio_list_stym!$A$3:$BP$18,44,FALSE)</f>
        <v>14</v>
      </c>
      <c r="F110" t="str">
        <f>VLOOKUP(E110,metki!$A$2:$B$9,2,FALSE)</f>
        <v>импл_новые_с_названием</v>
      </c>
      <c r="G110" t="str">
        <f t="shared" si="28"/>
        <v>импл_</v>
      </c>
      <c r="H110" t="str">
        <f>VLOOKUP(B110,audio_list_stym!$A$3:$AJ$18,12,FALSE)</f>
        <v>Ackee</v>
      </c>
      <c r="I110" t="s">
        <v>692</v>
      </c>
      <c r="J110" t="str">
        <f t="shared" si="29"/>
        <v>Ackee_5</v>
      </c>
      <c r="L110">
        <f>VLOOKUP(J110,total_visual_stym!$A$2:$D$129,2,FALSE)</f>
        <v>2069</v>
      </c>
      <c r="M110" t="str">
        <f>VLOOKUP(J110,total_visual_stym!$A$2:$D$129,3,FALSE)</f>
        <v>pics\\Ackee_5.jpg</v>
      </c>
      <c r="N110">
        <f>VLOOKUP(J110,total_visual_stym!$A$1:$D$129,4,FALSE)</f>
        <v>208</v>
      </c>
      <c r="P110">
        <f>IF(G110="экспл",0,IF(G110="импл_",VLOOKUP(J110,quest_импл!$A$1:$J$129,7,FALSE),0))</f>
        <v>229</v>
      </c>
      <c r="Q110" t="str">
        <f>IF(G110="экспл",0,IF(G110="импл_",VLOOKUP(J110,quest_импл!$A$1:$J$129,8,FALSE),0))</f>
        <v>sound\\Kvadratniy_li.wav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2032</v>
      </c>
      <c r="AD110" t="str">
        <f t="shared" ca="1" si="39"/>
        <v>pics\\Kokos_8.jpg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40"/>
        <v>pics\\Kokos_8.jpg</v>
      </c>
      <c r="AI110" t="s">
        <v>120</v>
      </c>
      <c r="AO110">
        <f t="shared" ca="1" si="35"/>
        <v>0.43285864843687516</v>
      </c>
      <c r="AP110" t="str">
        <f t="shared" ca="1" si="36"/>
        <v>pics\\Kokos_8.jpg</v>
      </c>
      <c r="AR110" t="str">
        <f t="shared" si="43"/>
        <v/>
      </c>
      <c r="AS110" t="str">
        <f t="shared" ca="1" si="42"/>
        <v>pics\\Kokos_8.jpg</v>
      </c>
      <c r="AT110">
        <f t="shared" ca="1" si="31"/>
        <v>0.64687206715795909</v>
      </c>
      <c r="AU110" t="s">
        <v>697</v>
      </c>
      <c r="AV110" t="str">
        <f t="shared" ca="1" si="32"/>
        <v>sound\\Noviy_plod.wav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_Квадратный_ли_</v>
      </c>
      <c r="BB110" t="str">
        <f t="shared" si="33"/>
        <v>_Квадратный_ли_ГОНИК?</v>
      </c>
      <c r="BD110" cm="1">
        <f t="array" aca="1" ref="BD110" ca="1">INDEX($L$106:$L$113,(RANK(AT6,$AT$2:$AT$9)))</f>
        <v>2065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VLOOKUP(B111,audio_list_stym!$A$3:$BP$18,44,FALSE)</f>
        <v>14</v>
      </c>
      <c r="F111" t="str">
        <f>VLOOKUP(E111,metki!$A$2:$B$9,2,FALSE)</f>
        <v>импл_новые_с_названием</v>
      </c>
      <c r="G111" t="str">
        <f t="shared" si="28"/>
        <v>импл_</v>
      </c>
      <c r="H111" t="str">
        <f>VLOOKUP(B111,audio_list_stym!$A$3:$AJ$18,12,FALSE)</f>
        <v>Ackee</v>
      </c>
      <c r="I111" t="s">
        <v>693</v>
      </c>
      <c r="J111" t="str">
        <f t="shared" si="29"/>
        <v>Ackee_6</v>
      </c>
      <c r="L111">
        <f>VLOOKUP(J111,total_visual_stym!$A$2:$D$129,2,FALSE)</f>
        <v>2070</v>
      </c>
      <c r="M111" t="str">
        <f>VLOOKUP(J111,total_visual_stym!$A$2:$D$129,3,FALSE)</f>
        <v>pics\\Ackee_6.jpg</v>
      </c>
      <c r="N111">
        <f>VLOOKUP(J111,total_visual_stym!$A$1:$D$129,4,FALSE)</f>
        <v>208</v>
      </c>
      <c r="P111">
        <f>IF(G111="экспл",0,IF(G111="импл_",VLOOKUP(J111,quest_импл!$A$1:$J$129,7,FALSE),0))</f>
        <v>230</v>
      </c>
      <c r="Q111" t="str">
        <f>IF(G111="экспл",0,IF(G111="импл_",VLOOKUP(J111,quest_импл!$A$1:$J$129,8,FALSE),0))</f>
        <v>sound\\Sklizskiy_li.wav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2011</v>
      </c>
      <c r="AD111" t="str">
        <f t="shared" ca="1" si="39"/>
        <v>pics\\Finik_3.jpg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40"/>
        <v>pics\\Finik_3.jpg</v>
      </c>
      <c r="AI111" t="s">
        <v>121</v>
      </c>
      <c r="AO111">
        <f t="shared" ca="1" si="35"/>
        <v>0.89294760484379443</v>
      </c>
      <c r="AP111" t="str">
        <f t="shared" ca="1" si="36"/>
        <v>pics\\Finik_3.jpg</v>
      </c>
      <c r="AR111" t="str">
        <f t="shared" si="43"/>
        <v/>
      </c>
      <c r="AS111" t="str">
        <f t="shared" ca="1" si="42"/>
        <v>pics\\Finik_3.jpg</v>
      </c>
      <c r="AT111">
        <f t="shared" ca="1" si="31"/>
        <v>0.11433991257847875</v>
      </c>
      <c r="AU111" t="s">
        <v>697</v>
      </c>
      <c r="AV111" t="str">
        <f t="shared" ca="1" si="32"/>
        <v>sound\\Redkiy_plod.wav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_Склизкий_ли_</v>
      </c>
      <c r="BB111" t="str">
        <f t="shared" si="33"/>
        <v>_Склизкий_ли_ГОНИК?</v>
      </c>
      <c r="BD111" cm="1">
        <f t="array" aca="1" ref="BD111" ca="1">INDEX($L$106:$L$113,(RANK(AT7,$AT$2:$AT$9)))</f>
        <v>2071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VLOOKUP(B112,audio_list_stym!$A$3:$BP$18,44,FALSE)</f>
        <v>14</v>
      </c>
      <c r="F112" t="str">
        <f>VLOOKUP(E112,metki!$A$2:$B$9,2,FALSE)</f>
        <v>импл_новые_с_названием</v>
      </c>
      <c r="G112" t="str">
        <f t="shared" si="28"/>
        <v>импл_</v>
      </c>
      <c r="H112" t="str">
        <f>VLOOKUP(B112,audio_list_stym!$A$3:$AJ$18,12,FALSE)</f>
        <v>Ackee</v>
      </c>
      <c r="I112" t="s">
        <v>694</v>
      </c>
      <c r="J112" t="str">
        <f t="shared" si="29"/>
        <v>Ackee_7</v>
      </c>
      <c r="L112">
        <f>VLOOKUP(J112,total_visual_stym!$A$2:$D$129,2,FALSE)</f>
        <v>2071</v>
      </c>
      <c r="M112" t="str">
        <f>VLOOKUP(J112,total_visual_stym!$A$2:$D$129,3,FALSE)</f>
        <v>pics\\Ackee_7.jpg</v>
      </c>
      <c r="N112">
        <f>VLOOKUP(J112,total_visual_stym!$A$1:$D$129,4,FALSE)</f>
        <v>208</v>
      </c>
      <c r="P112">
        <f>IF(G112="экспл",0,IF(G112="импл_",VLOOKUP(J112,quest_импл!$A$1:$J$129,7,FALSE),0))</f>
        <v>231</v>
      </c>
      <c r="Q112" t="str">
        <f>IF(G112="экспл",0,IF(G112="импл_",VLOOKUP(J112,quest_импл!$A$1:$J$129,8,FALSE),0))</f>
        <v>sound\\Uvyadshiy_li.wav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да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2014</v>
      </c>
      <c r="AD112" t="str">
        <f t="shared" ca="1" si="39"/>
        <v>pics\\Finik_6.jpg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40"/>
        <v>pics\\Finik_6.jpg</v>
      </c>
      <c r="AI112" t="s">
        <v>122</v>
      </c>
      <c r="AO112">
        <f t="shared" ca="1" si="35"/>
        <v>0.78529139203493814</v>
      </c>
      <c r="AP112" t="str">
        <f t="shared" ca="1" si="36"/>
        <v>pics\\Finik_6.jpg</v>
      </c>
      <c r="AR112" t="str">
        <f t="shared" si="43"/>
        <v/>
      </c>
      <c r="AS112" t="str">
        <f t="shared" ca="1" si="42"/>
        <v>pics\\Finik_6.jpg</v>
      </c>
      <c r="AT112">
        <f t="shared" ca="1" si="31"/>
        <v>0.76297087502526517</v>
      </c>
      <c r="AU112" t="s">
        <v>697</v>
      </c>
      <c r="AV112" t="str">
        <f t="shared" ca="1" si="32"/>
        <v>sound\\Noviy_plod.wav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_Увядший_ли_</v>
      </c>
      <c r="BB112" t="str">
        <f t="shared" si="33"/>
        <v>_Увядший_ли_ГОНИК?</v>
      </c>
      <c r="BD112" cm="1">
        <f t="array" aca="1" ref="BD112" ca="1">INDEX($L$106:$L$113,(RANK(AT8,$AT$2:$AT$9)))</f>
        <v>2070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VLOOKUP(B113,audio_list_stym!$A$3:$BP$18,44,FALSE)</f>
        <v>14</v>
      </c>
      <c r="F113" t="str">
        <f>VLOOKUP(E113,metki!$A$2:$B$9,2,FALSE)</f>
        <v>импл_новые_с_названием</v>
      </c>
      <c r="G113" t="str">
        <f t="shared" si="28"/>
        <v>импл_</v>
      </c>
      <c r="H113" t="str">
        <f>VLOOKUP(B113,audio_list_stym!$A$3:$AJ$18,12,FALSE)</f>
        <v>Ackee</v>
      </c>
      <c r="I113" t="s">
        <v>695</v>
      </c>
      <c r="J113" t="str">
        <f t="shared" si="29"/>
        <v>Ackee_8</v>
      </c>
      <c r="L113">
        <f>VLOOKUP(J113,total_visual_stym!$A$2:$D$129,2,FALSE)</f>
        <v>2072</v>
      </c>
      <c r="M113" t="str">
        <f>VLOOKUP(J113,total_visual_stym!$A$2:$D$129,3,FALSE)</f>
        <v>pics\\Ackee_8.jpg</v>
      </c>
      <c r="N113">
        <f>VLOOKUP(J113,total_visual_stym!$A$1:$D$129,4,FALSE)</f>
        <v>208</v>
      </c>
      <c r="P113">
        <f>IF(G113="экспл",0,IF(G113="импл_",VLOOKUP(J113,quest_импл!$A$1:$J$129,7,FALSE),0))</f>
        <v>232</v>
      </c>
      <c r="Q113" t="str">
        <f>IF(G113="экспл",0,IF(G113="импл_",VLOOKUP(J113,quest_импл!$A$1:$J$129,8,FALSE),0))</f>
        <v>sound\\Raznocvetniy_li.wav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2060</v>
      </c>
      <c r="AD113" t="str">
        <f t="shared" ca="1" si="39"/>
        <v>pics\\Tomat_4.jpg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40"/>
        <v>pics\\Tomat_4.jpg</v>
      </c>
      <c r="AI113" t="s">
        <v>123</v>
      </c>
      <c r="AO113">
        <f t="shared" ca="1" si="35"/>
        <v>5.3315457926206511E-2</v>
      </c>
      <c r="AP113" t="str">
        <f t="shared" ca="1" si="36"/>
        <v>pics\\Tomat_4.jpg</v>
      </c>
      <c r="AR113" t="str">
        <f t="shared" si="43"/>
        <v/>
      </c>
      <c r="AS113" t="str">
        <f t="shared" ca="1" si="42"/>
        <v>pics\\Tomat_4.jpg</v>
      </c>
      <c r="AT113">
        <f t="shared" ca="1" si="31"/>
        <v>0.62653301870721512</v>
      </c>
      <c r="AU113" t="s">
        <v>697</v>
      </c>
      <c r="AV113" t="str">
        <f t="shared" ca="1" si="32"/>
        <v>sound\\Noviy_plod.wav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_Разноцветный_ли_</v>
      </c>
      <c r="BB113" t="str">
        <f t="shared" si="33"/>
        <v>_Разноцветный_ли_ГОНИК?</v>
      </c>
      <c r="BD113" cm="1">
        <f t="array" aca="1" ref="BD113" ca="1">INDEX($L$106:$L$113,(RANK(AT9,$AT$2:$AT$9)))</f>
        <v>2072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VLOOKUP(B114,audio_list_stym!$A$3:$BP$18,44,FALSE)</f>
        <v>15</v>
      </c>
      <c r="F114" t="str">
        <f>VLOOKUP(E114,metki!$A$2:$B$9,2,FALSE)</f>
        <v>экспл_новые_с_названием</v>
      </c>
      <c r="G114" t="str">
        <f t="shared" si="28"/>
        <v>экспл</v>
      </c>
      <c r="H114" t="str">
        <f>VLOOKUP(B114,audio_list_stym!$A$3:$AJ$18,12,FALSE)</f>
        <v>Ake</v>
      </c>
      <c r="I114" t="s">
        <v>688</v>
      </c>
      <c r="J114" t="str">
        <f t="shared" si="29"/>
        <v>Ake_1</v>
      </c>
      <c r="L114">
        <f>VLOOKUP(J114,total_visual_stym!$A$2:$D$129,2,FALSE)</f>
        <v>2073</v>
      </c>
      <c r="M114" t="str">
        <f>VLOOKUP(J114,total_visual_stym!$A$2:$D$129,3,FALSE)</f>
        <v>pics\\Ake_1.jpg</v>
      </c>
      <c r="N114">
        <f>VLOOKUP(J114,total_visual_stym!$A$1:$D$129,4,FALSE)</f>
        <v>209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105</v>
      </c>
      <c r="Z114" t="str">
        <f>IF(G114="экспл",VLOOKUP(J114,quest_экспл!$A$1:$N$129,12,FALSE),IF(G114="импл_",0,0))</f>
        <v>sound\\On_imeet_myakot.wav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2190</v>
      </c>
      <c r="AD114" t="str">
        <f t="shared" ca="1" si="39"/>
        <v>pics\\dis27.jpg</v>
      </c>
      <c r="AE114" s="22" t="str">
        <f t="array" aca="1" ref="AE114" ca="1">IF(G114="экспл",INDEX(total_visual_stym!$C$146:$C$209,(RANK(total_visual_stym!E194,total_visual_stym!$E$146:$E$209))),0)</f>
        <v>pics\\dis27.jpg</v>
      </c>
      <c r="AF114" s="22" t="str">
        <f t="shared" si="40"/>
        <v/>
      </c>
      <c r="AI114" t="s">
        <v>86</v>
      </c>
      <c r="AO114">
        <f t="shared" ca="1" si="35"/>
        <v>0.26040158356423437</v>
      </c>
      <c r="AP114" t="str">
        <f t="shared" ca="1" si="36"/>
        <v>pics\\Peper_6.jpg</v>
      </c>
      <c r="AR114" t="str">
        <f t="shared" si="43"/>
        <v/>
      </c>
      <c r="AS114" t="str">
        <f t="shared" si="42"/>
        <v/>
      </c>
      <c r="AT114">
        <f t="shared" ca="1" si="31"/>
        <v>0.22828919285267579</v>
      </c>
      <c r="AU114" t="s">
        <v>697</v>
      </c>
      <c r="AV114" t="str">
        <f t="shared" ca="1" si="32"/>
        <v>sound\\Redkiy_plod.wav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_Он_имеет_мякоть?</v>
      </c>
      <c r="BA114" t="e">
        <f>VLOOKUP(Q114,audio_list_stym!$B$2:$BQ$299,68,FALSE)</f>
        <v>#N/A</v>
      </c>
      <c r="BB114" t="str">
        <f t="shared" si="33"/>
        <v>На_экране_ТОДИС._Он_имеет_мякоть?</v>
      </c>
      <c r="BC114">
        <f>A114</f>
        <v>1215</v>
      </c>
      <c r="BD114" cm="1">
        <f t="array" aca="1" ref="BD114" ca="1">INDEX($L$114:$L$121,(RANK(AT2,$AT$2:$AT$9)))</f>
        <v>2077</v>
      </c>
      <c r="BE114" cm="1">
        <f t="array" aca="1" ref="BE114" ca="1">INDEX(BD66:BD81,(RANK(AT8,$AT$2:$AT$17)))</f>
        <v>2113</v>
      </c>
      <c r="BF114" cm="1">
        <f t="array" aca="1" ref="BF114" ca="1">INDEX(BD82:BD97,(RANK(AT8,$AT$2:$AT$9)))</f>
        <v>2135</v>
      </c>
      <c r="BG114" cm="1">
        <f t="array" aca="1" ref="BG114" ca="1">INDEX(BD98:BD113,(RANK(AT8,$AT$2:$AT$9)))</f>
        <v>2151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VLOOKUP(B115,audio_list_stym!$A$3:$BP$18,44,FALSE)</f>
        <v>15</v>
      </c>
      <c r="F115" t="str">
        <f>VLOOKUP(E115,metki!$A$2:$B$9,2,FALSE)</f>
        <v>экспл_новые_с_названием</v>
      </c>
      <c r="G115" t="str">
        <f t="shared" si="28"/>
        <v>экспл</v>
      </c>
      <c r="H115" t="str">
        <f>VLOOKUP(B115,audio_list_stym!$A$3:$AJ$18,12,FALSE)</f>
        <v>Ake</v>
      </c>
      <c r="I115" t="s">
        <v>689</v>
      </c>
      <c r="J115" t="str">
        <f t="shared" si="29"/>
        <v>Ake_2</v>
      </c>
      <c r="L115">
        <f>VLOOKUP(J115,total_visual_stym!$A$2:$D$129,2,FALSE)</f>
        <v>2074</v>
      </c>
      <c r="M115" t="str">
        <f>VLOOKUP(J115,total_visual_stym!$A$2:$D$129,3,FALSE)</f>
        <v>pics\\Ake_2.jpg</v>
      </c>
      <c r="N115">
        <f>VLOOKUP(J115,total_visual_stym!$A$1:$D$129,4,FALSE)</f>
        <v>209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106</v>
      </c>
      <c r="Z115" t="str">
        <f>IF(G115="экспл",VLOOKUP(J115,quest_экспл!$A$1:$N$129,12,FALSE),IF(G115="импл_",0,0))</f>
        <v>sound\\Prodolgovatiy_li_on.wav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2184</v>
      </c>
      <c r="AD115" t="str">
        <f t="shared" ca="1" si="39"/>
        <v>pics\\dis19.jpg</v>
      </c>
      <c r="AE115" s="22" t="str">
        <f t="array" aca="1" ref="AE115" ca="1">IF(G115="экспл",INDEX(total_visual_stym!$C$146:$C$209,(RANK(total_visual_stym!E195,total_visual_stym!$E$146:$E$209))),0)</f>
        <v>pics\\dis19.jpg</v>
      </c>
      <c r="AF115" s="22" t="str">
        <f t="shared" si="40"/>
        <v/>
      </c>
      <c r="AI115" t="s">
        <v>87</v>
      </c>
      <c r="AO115">
        <f t="shared" ca="1" si="35"/>
        <v>0.93234093119040473</v>
      </c>
      <c r="AP115" t="str">
        <f t="shared" ca="1" si="36"/>
        <v>pics\\Banan_8.jpg</v>
      </c>
      <c r="AR115" t="str">
        <f t="shared" si="43"/>
        <v/>
      </c>
      <c r="AS115" t="str">
        <f t="shared" si="42"/>
        <v/>
      </c>
      <c r="AT115">
        <f t="shared" ca="1" si="31"/>
        <v>0.32476464204936573</v>
      </c>
      <c r="AU115" t="s">
        <v>697</v>
      </c>
      <c r="AV115" t="str">
        <f t="shared" ca="1" si="32"/>
        <v>sound\\Redkiy_plod.wav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_Продолговатый_ли_он?</v>
      </c>
      <c r="BA115" t="e">
        <f>VLOOKUP(Q115,audio_list_stym!$B$2:$BQ$299,68,FALSE)</f>
        <v>#N/A</v>
      </c>
      <c r="BB115" t="str">
        <f t="shared" si="33"/>
        <v>Посмотрите,_вот_ТОДИС._Продолговатый_ли_он?</v>
      </c>
      <c r="BD115" cm="1">
        <f t="array" aca="1" ref="BD115" ca="1">INDEX($L$114:$L$121,(RANK(AT3,$AT$2:$AT$9)))</f>
        <v>2075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VLOOKUP(B116,audio_list_stym!$A$3:$BP$18,44,FALSE)</f>
        <v>15</v>
      </c>
      <c r="F116" t="str">
        <f>VLOOKUP(E116,metki!$A$2:$B$9,2,FALSE)</f>
        <v>экспл_новые_с_названием</v>
      </c>
      <c r="G116" t="str">
        <f t="shared" si="28"/>
        <v>экспл</v>
      </c>
      <c r="H116" t="str">
        <f>VLOOKUP(B116,audio_list_stym!$A$3:$AJ$18,12,FALSE)</f>
        <v>Ake</v>
      </c>
      <c r="I116" t="s">
        <v>690</v>
      </c>
      <c r="J116" t="str">
        <f t="shared" si="29"/>
        <v>Ake_3</v>
      </c>
      <c r="L116">
        <f>VLOOKUP(J116,total_visual_stym!$A$2:$D$129,2,FALSE)</f>
        <v>2075</v>
      </c>
      <c r="M116" t="str">
        <f>VLOOKUP(J116,total_visual_stym!$A$2:$D$129,3,FALSE)</f>
        <v>pics\\Ake_3.jpg</v>
      </c>
      <c r="N116">
        <f>VLOOKUP(J116,total_visual_stym!$A$1:$D$129,4,FALSE)</f>
        <v>209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107</v>
      </c>
      <c r="Z116" t="str">
        <f>IF(G116="экспл",VLOOKUP(J116,quest_экспл!$A$1:$N$129,12,FALSE),IF(G116="импл_",0,0))</f>
        <v>sound\\Pyatnistiy_li_on.wav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2206</v>
      </c>
      <c r="AD116" t="str">
        <f t="shared" ca="1" si="39"/>
        <v>pics\\dis50.jpg</v>
      </c>
      <c r="AE116" s="22" t="str">
        <f t="array" aca="1" ref="AE116" ca="1">IF(G116="экспл",INDEX(total_visual_stym!$C$146:$C$209,(RANK(total_visual_stym!E196,total_visual_stym!$E$146:$E$209))),0)</f>
        <v>pics\\dis50.jpg</v>
      </c>
      <c r="AF116" s="22" t="str">
        <f t="shared" si="40"/>
        <v/>
      </c>
      <c r="AI116" t="s">
        <v>88</v>
      </c>
      <c r="AO116">
        <f t="shared" ca="1" si="35"/>
        <v>0.35312732584913198</v>
      </c>
      <c r="AP116" t="str">
        <f t="shared" ca="1" si="36"/>
        <v>pics\\Limon_6.jpg</v>
      </c>
      <c r="AR116" t="str">
        <f t="shared" si="43"/>
        <v/>
      </c>
      <c r="AS116" t="str">
        <f t="shared" si="42"/>
        <v/>
      </c>
      <c r="AT116">
        <f t="shared" ca="1" si="31"/>
        <v>0.92199775793520733</v>
      </c>
      <c r="AU116" t="s">
        <v>697</v>
      </c>
      <c r="AV116" t="str">
        <f t="shared" ca="1" si="32"/>
        <v>sound\\Noviy_plod.wav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_Пятнистый_ли_он?</v>
      </c>
      <c r="BA116" t="e">
        <f>VLOOKUP(Q116,audio_list_stym!$B$2:$BQ$299,68,FALSE)</f>
        <v>#N/A</v>
      </c>
      <c r="BB116" t="str">
        <f t="shared" si="33"/>
        <v>Вот_ТОДИС._Пятнистый_ли_он?</v>
      </c>
      <c r="BD116" cm="1">
        <f t="array" aca="1" ref="BD116" ca="1">INDEX($L$114:$L$121,(RANK(AT4,$AT$2:$AT$9)))</f>
        <v>2076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VLOOKUP(B117,audio_list_stym!$A$3:$BP$18,44,FALSE)</f>
        <v>15</v>
      </c>
      <c r="F117" t="str">
        <f>VLOOKUP(E117,metki!$A$2:$B$9,2,FALSE)</f>
        <v>экспл_новые_с_названием</v>
      </c>
      <c r="G117" t="str">
        <f t="shared" si="28"/>
        <v>экспл</v>
      </c>
      <c r="H117" t="str">
        <f>VLOOKUP(B117,audio_list_stym!$A$3:$AJ$18,12,FALSE)</f>
        <v>Ake</v>
      </c>
      <c r="I117" t="s">
        <v>691</v>
      </c>
      <c r="J117" t="str">
        <f t="shared" si="29"/>
        <v>Ake_4</v>
      </c>
      <c r="L117">
        <f>VLOOKUP(J117,total_visual_stym!$A$2:$D$129,2,FALSE)</f>
        <v>2076</v>
      </c>
      <c r="M117" t="str">
        <f>VLOOKUP(J117,total_visual_stym!$A$2:$D$129,3,FALSE)</f>
        <v>pics\\Ake_4.jpg</v>
      </c>
      <c r="N117">
        <f>VLOOKUP(J117,total_visual_stym!$A$1:$D$129,4,FALSE)</f>
        <v>209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108</v>
      </c>
      <c r="Z117" t="str">
        <f>IF(G117="экспл",VLOOKUP(J117,quest_экспл!$A$1:$N$129,12,FALSE),IF(G117="импл_",0,0))</f>
        <v>sound\\On_s_kozhuroy.wav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2229</v>
      </c>
      <c r="AD117" t="str">
        <f t="shared" ca="1" si="39"/>
        <v>pics\\dis10.jpg</v>
      </c>
      <c r="AE117" s="22" t="str">
        <f t="array" aca="1" ref="AE117" ca="1">IF(G117="экспл",INDEX(total_visual_stym!$C$146:$C$209,(RANK(total_visual_stym!E197,total_visual_stym!$E$146:$E$209))),0)</f>
        <v>pics\\dis10.jpg</v>
      </c>
      <c r="AF117" s="22" t="str">
        <f t="shared" si="40"/>
        <v/>
      </c>
      <c r="AI117" t="s">
        <v>89</v>
      </c>
      <c r="AO117">
        <f t="shared" ca="1" si="35"/>
        <v>0.18989027691743232</v>
      </c>
      <c r="AP117" t="str">
        <f t="shared" ca="1" si="36"/>
        <v>pics\\Redis_3.jpg</v>
      </c>
      <c r="AR117" t="str">
        <f t="shared" si="43"/>
        <v/>
      </c>
      <c r="AS117" t="str">
        <f t="shared" si="42"/>
        <v/>
      </c>
      <c r="AT117">
        <f t="shared" ca="1" si="31"/>
        <v>0.35247755819290572</v>
      </c>
      <c r="AU117" t="s">
        <v>697</v>
      </c>
      <c r="AV117" t="str">
        <f t="shared" ca="1" si="32"/>
        <v>sound\\Redkiy_plod.wav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_Он_с_кожурой?</v>
      </c>
      <c r="BA117" t="e">
        <f>VLOOKUP(Q117,audio_list_stym!$B$2:$BQ$299,68,FALSE)</f>
        <v>#N/A</v>
      </c>
      <c r="BB117" t="str">
        <f t="shared" si="33"/>
        <v>Это_ТОДИС._Он_с_кожурой?</v>
      </c>
      <c r="BD117" cm="1">
        <f t="array" aca="1" ref="BD117" ca="1">INDEX($L$114:$L$121,(RANK(AT5,$AT$2:$AT$9)))</f>
        <v>2074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VLOOKUP(B118,audio_list_stym!$A$3:$BP$18,44,FALSE)</f>
        <v>15</v>
      </c>
      <c r="F118" t="str">
        <f>VLOOKUP(E118,metki!$A$2:$B$9,2,FALSE)</f>
        <v>экспл_новые_с_названием</v>
      </c>
      <c r="G118" t="str">
        <f t="shared" si="28"/>
        <v>экспл</v>
      </c>
      <c r="H118" t="str">
        <f>VLOOKUP(B118,audio_list_stym!$A$3:$AJ$18,12,FALSE)</f>
        <v>Ake</v>
      </c>
      <c r="I118" t="s">
        <v>692</v>
      </c>
      <c r="J118" t="str">
        <f t="shared" si="29"/>
        <v>Ake_5</v>
      </c>
      <c r="L118">
        <f>VLOOKUP(J118,total_visual_stym!$A$2:$D$129,2,FALSE)</f>
        <v>2077</v>
      </c>
      <c r="M118" t="str">
        <f>VLOOKUP(J118,total_visual_stym!$A$2:$D$129,3,FALSE)</f>
        <v>pics\\Ake_5.jpg</v>
      </c>
      <c r="N118">
        <f>VLOOKUP(J118,total_visual_stym!$A$1:$D$129,4,FALSE)</f>
        <v>209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109</v>
      </c>
      <c r="Z118" t="str">
        <f>IF(G118="экспл",VLOOKUP(J118,quest_экспл!$A$1:$N$129,12,FALSE),IF(G118="импл_",0,0))</f>
        <v>sound\\Fioletoviy_li_on.wav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2215</v>
      </c>
      <c r="AD118" t="str">
        <f t="shared" ca="1" si="39"/>
        <v>pics\\dis62.jpg</v>
      </c>
      <c r="AE118" s="22" t="str">
        <f t="array" aca="1" ref="AE118" ca="1">IF(G118="экспл",INDEX(total_visual_stym!$C$146:$C$209,(RANK(total_visual_stym!E198,total_visual_stym!$E$146:$E$209))),0)</f>
        <v>pics\\dis62.jpg</v>
      </c>
      <c r="AF118" s="22" t="str">
        <f t="shared" si="40"/>
        <v/>
      </c>
      <c r="AI118" t="s">
        <v>90</v>
      </c>
      <c r="AO118">
        <f t="shared" ca="1" si="35"/>
        <v>0.45548256671659604</v>
      </c>
      <c r="AP118" t="str">
        <f t="shared" ca="1" si="36"/>
        <v>pics\\Kokos_7.jpg</v>
      </c>
      <c r="AR118" t="str">
        <f t="shared" si="43"/>
        <v/>
      </c>
      <c r="AS118" t="str">
        <f t="shared" si="42"/>
        <v/>
      </c>
      <c r="AT118">
        <f t="shared" ca="1" si="31"/>
        <v>0.16879063761043478</v>
      </c>
      <c r="AU118" t="s">
        <v>697</v>
      </c>
      <c r="AV118" t="str">
        <f t="shared" ca="1" si="32"/>
        <v>sound\\Redkiy_plod.wav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_Синий_ли_он?</v>
      </c>
      <c r="BA118" t="e">
        <f>VLOOKUP(Q118,audio_list_stym!$B$2:$BQ$299,68,FALSE)</f>
        <v>#N/A</v>
      </c>
      <c r="BB118" t="str">
        <f t="shared" si="33"/>
        <v>На_картинке_ТОДИС._Синий_ли_он?</v>
      </c>
      <c r="BD118" cm="1">
        <f t="array" aca="1" ref="BD118" ca="1">INDEX($L$114:$L$121,(RANK(AT6,$AT$2:$AT$9)))</f>
        <v>2073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VLOOKUP(B119,audio_list_stym!$A$3:$BP$18,44,FALSE)</f>
        <v>15</v>
      </c>
      <c r="F119" t="str">
        <f>VLOOKUP(E119,metki!$A$2:$B$9,2,FALSE)</f>
        <v>экспл_новые_с_названием</v>
      </c>
      <c r="G119" t="str">
        <f t="shared" si="28"/>
        <v>экспл</v>
      </c>
      <c r="H119" t="str">
        <f>VLOOKUP(B119,audio_list_stym!$A$3:$AJ$18,12,FALSE)</f>
        <v>Ake</v>
      </c>
      <c r="I119" t="s">
        <v>693</v>
      </c>
      <c r="J119" t="str">
        <f t="shared" si="29"/>
        <v>Ake_6</v>
      </c>
      <c r="L119">
        <f>VLOOKUP(J119,total_visual_stym!$A$2:$D$129,2,FALSE)</f>
        <v>2078</v>
      </c>
      <c r="M119" t="str">
        <f>VLOOKUP(J119,total_visual_stym!$A$2:$D$129,3,FALSE)</f>
        <v>pics\\Ake_6.jpg</v>
      </c>
      <c r="N119">
        <f>VLOOKUP(J119,total_visual_stym!$A$1:$D$129,4,FALSE)</f>
        <v>209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110</v>
      </c>
      <c r="Z119" t="str">
        <f>IF(G119="экспл",VLOOKUP(J119,quest_экспл!$A$1:$N$129,12,FALSE),IF(G119="импл_",0,0))</f>
        <v>sound\\On_s_dolkami.wav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2227</v>
      </c>
      <c r="AD119" t="str">
        <f t="shared" ca="1" si="39"/>
        <v>pics\\dis39.jpg</v>
      </c>
      <c r="AE119" s="22" t="str">
        <f t="array" aca="1" ref="AE119" ca="1">IF(G119="экспл",INDEX(total_visual_stym!$C$146:$C$209,(RANK(total_visual_stym!E199,total_visual_stym!$E$146:$E$209))),0)</f>
        <v>pics\\dis39.jpg</v>
      </c>
      <c r="AF119" s="22" t="str">
        <f t="shared" si="40"/>
        <v/>
      </c>
      <c r="AI119" t="s">
        <v>91</v>
      </c>
      <c r="AO119">
        <f t="shared" ca="1" si="35"/>
        <v>0.61481721890010332</v>
      </c>
      <c r="AP119" t="str">
        <f t="shared" ca="1" si="36"/>
        <v>pics\\Goroh_8.jpg</v>
      </c>
      <c r="AR119" t="str">
        <f t="shared" si="43"/>
        <v/>
      </c>
      <c r="AS119" t="str">
        <f t="shared" si="42"/>
        <v/>
      </c>
      <c r="AT119">
        <f t="shared" ca="1" si="31"/>
        <v>0.99001258045478557</v>
      </c>
      <c r="AU119" t="s">
        <v>697</v>
      </c>
      <c r="AV119" t="str">
        <f t="shared" ca="1" si="32"/>
        <v>sound\\Noviy_plod.wav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_Он_с_дольками?</v>
      </c>
      <c r="BA119" t="e">
        <f>VLOOKUP(Q119,audio_list_stym!$B$2:$BQ$299,68,FALSE)</f>
        <v>#N/A</v>
      </c>
      <c r="BB119" t="str">
        <f t="shared" si="33"/>
        <v>На_мониторе_ТОДИС._Он_с_дольками?</v>
      </c>
      <c r="BD119" cm="1">
        <f t="array" aca="1" ref="BD119" ca="1">INDEX($L$114:$L$121,(RANK(AT7,$AT$2:$AT$9)))</f>
        <v>2079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VLOOKUP(B120,audio_list_stym!$A$3:$BP$18,44,FALSE)</f>
        <v>15</v>
      </c>
      <c r="F120" t="str">
        <f>VLOOKUP(E120,metki!$A$2:$B$9,2,FALSE)</f>
        <v>экспл_новые_с_названием</v>
      </c>
      <c r="G120" t="str">
        <f t="shared" si="28"/>
        <v>экспл</v>
      </c>
      <c r="H120" t="str">
        <f>VLOOKUP(B120,audio_list_stym!$A$3:$AJ$18,12,FALSE)</f>
        <v>Ake</v>
      </c>
      <c r="I120" t="s">
        <v>694</v>
      </c>
      <c r="J120" t="str">
        <f t="shared" si="29"/>
        <v>Ake_7</v>
      </c>
      <c r="L120">
        <f>VLOOKUP(J120,total_visual_stym!$A$2:$D$129,2,FALSE)</f>
        <v>2079</v>
      </c>
      <c r="M120" t="str">
        <f>VLOOKUP(J120,total_visual_stym!$A$2:$D$129,3,FALSE)</f>
        <v>pics\\Ake_7.jpg</v>
      </c>
      <c r="N120">
        <f>VLOOKUP(J120,total_visual_stym!$A$1:$D$129,4,FALSE)</f>
        <v>209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111</v>
      </c>
      <c r="Z120" t="str">
        <f>IF(G120="экспл",VLOOKUP(J120,quest_экспл!$A$1:$N$129,12,FALSE),IF(G120="импл_",0,0))</f>
        <v>sound\\On_visushenniy.wav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2209</v>
      </c>
      <c r="AD120" t="str">
        <f t="shared" ca="1" si="39"/>
        <v>pics\\dis51.jpg</v>
      </c>
      <c r="AE120" s="22" t="str">
        <f t="array" aca="1" ref="AE120" ca="1">IF(G120="экспл",INDEX(total_visual_stym!$C$146:$C$209,(RANK(total_visual_stym!E200,total_visual_stym!$E$146:$E$209))),0)</f>
        <v>pics\\dis51.jpg</v>
      </c>
      <c r="AF120" s="22" t="str">
        <f t="shared" si="40"/>
        <v/>
      </c>
      <c r="AI120" t="s">
        <v>92</v>
      </c>
      <c r="AO120">
        <f t="shared" ca="1" si="35"/>
        <v>0.33225593858707647</v>
      </c>
      <c r="AP120" t="str">
        <f t="shared" ca="1" si="36"/>
        <v>pics\\Peper_2.jpg</v>
      </c>
      <c r="AR120" t="str">
        <f t="shared" si="43"/>
        <v/>
      </c>
      <c r="AS120" t="str">
        <f t="shared" si="42"/>
        <v/>
      </c>
      <c r="AT120">
        <f t="shared" ca="1" si="31"/>
        <v>0.4367439094895782</v>
      </c>
      <c r="AU120" t="s">
        <v>697</v>
      </c>
      <c r="AV120" t="str">
        <f t="shared" ca="1" si="32"/>
        <v>sound\\Redkiy_plod.wav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_Он_высушенный?</v>
      </c>
      <c r="BA120" t="e">
        <f>VLOOKUP(Q120,audio_list_stym!$B$2:$BQ$299,68,FALSE)</f>
        <v>#N/A</v>
      </c>
      <c r="BB120" t="str">
        <f t="shared" si="33"/>
        <v>Перед_Вами_ТОДИС._Он_высушенный?</v>
      </c>
      <c r="BD120" cm="1">
        <f t="array" aca="1" ref="BD120" ca="1">INDEX($L$114:$L$121,(RANK(AT8,$AT$2:$AT$9)))</f>
        <v>2078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VLOOKUP(B121,audio_list_stym!$A$3:$BP$18,44,FALSE)</f>
        <v>15</v>
      </c>
      <c r="F121" t="str">
        <f>VLOOKUP(E121,metki!$A$2:$B$9,2,FALSE)</f>
        <v>экспл_новые_с_названием</v>
      </c>
      <c r="G121" t="str">
        <f t="shared" si="28"/>
        <v>экспл</v>
      </c>
      <c r="H121" t="str">
        <f>VLOOKUP(B121,audio_list_stym!$A$3:$AJ$18,12,FALSE)</f>
        <v>Ake</v>
      </c>
      <c r="I121" t="s">
        <v>695</v>
      </c>
      <c r="J121" t="str">
        <f t="shared" si="29"/>
        <v>Ake_8</v>
      </c>
      <c r="L121">
        <f>VLOOKUP(J121,total_visual_stym!$A$2:$D$129,2,FALSE)</f>
        <v>2080</v>
      </c>
      <c r="M121" t="str">
        <f>VLOOKUP(J121,total_visual_stym!$A$2:$D$129,3,FALSE)</f>
        <v>pics\\Ake_8.jpg</v>
      </c>
      <c r="N121">
        <f>VLOOKUP(J121,total_visual_stym!$A$1:$D$129,4,FALSE)</f>
        <v>209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112</v>
      </c>
      <c r="Z121" t="str">
        <f>IF(G121="экспл",VLOOKUP(J121,quest_экспл!$A$1:$N$129,12,FALSE),IF(G121="импл_",0,0))</f>
        <v>sound\\Myatiy_li_on.wav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2186</v>
      </c>
      <c r="AD121" t="str">
        <f t="shared" ca="1" si="39"/>
        <v>pics\\dis25.jpg</v>
      </c>
      <c r="AE121" s="22" t="str">
        <f t="array" aca="1" ref="AE121" ca="1">IF(G121="экспл",INDEX(total_visual_stym!$C$146:$C$209,(RANK(total_visual_stym!E201,total_visual_stym!$E$146:$E$209))),0)</f>
        <v>pics\\dis25.jpg</v>
      </c>
      <c r="AF121" s="22" t="str">
        <f t="shared" si="40"/>
        <v/>
      </c>
      <c r="AI121" t="s">
        <v>93</v>
      </c>
      <c r="AO121">
        <f t="shared" ca="1" si="35"/>
        <v>0.13547628343592577</v>
      </c>
      <c r="AP121" t="str">
        <f t="shared" ca="1" si="36"/>
        <v>pics\\Redis_7.jpg</v>
      </c>
      <c r="AR121" t="str">
        <f>IF(AH121="sound\\Ogorod",AP49,"")</f>
        <v/>
      </c>
      <c r="AS121" t="str">
        <f t="shared" si="42"/>
        <v/>
      </c>
      <c r="AT121">
        <f t="shared" ca="1" si="31"/>
        <v>0.97672618456933735</v>
      </c>
      <c r="AU121" t="s">
        <v>697</v>
      </c>
      <c r="AV121" t="str">
        <f t="shared" ca="1" si="32"/>
        <v>sound\\Noviy_plod.wav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_Мятый_ли_он?</v>
      </c>
      <c r="BA121" t="e">
        <f>VLOOKUP(Q121,audio_list_stym!$B$2:$BQ$299,68,FALSE)</f>
        <v>#N/A</v>
      </c>
      <c r="BB121" t="str">
        <f t="shared" si="33"/>
        <v>Вы_видите_ТОДИС._Мятый_ли_он?</v>
      </c>
      <c r="BD121" cm="1">
        <f t="array" aca="1" ref="BD121" ca="1">INDEX($L$114:$L$121,(RANK(AT9,$AT$2:$AT$9)))</f>
        <v>2080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VLOOKUP(B122,audio_list_stym!$A$3:$BP$18,44,FALSE)</f>
        <v>16</v>
      </c>
      <c r="F122" t="str">
        <f>VLOOKUP(E122,metki!$A$2:$B$9,2,FALSE)</f>
        <v>импл_новые_без_названия</v>
      </c>
      <c r="G122" t="str">
        <f t="shared" si="28"/>
        <v>импл_</v>
      </c>
      <c r="H122" t="str">
        <f>VLOOKUP(B122,audio_list_stym!$A$3:$AJ$18,12,FALSE)</f>
        <v>Finger</v>
      </c>
      <c r="I122" t="s">
        <v>688</v>
      </c>
      <c r="J122" t="str">
        <f t="shared" si="29"/>
        <v>Finger_1</v>
      </c>
      <c r="L122">
        <f>VLOOKUP(J122,total_visual_stym!$A$2:$D$129,2,FALSE)</f>
        <v>2081</v>
      </c>
      <c r="M122" t="str">
        <f>VLOOKUP(J122,total_visual_stym!$A$2:$D$129,3,FALSE)</f>
        <v>pics\\Finger_1.jpg</v>
      </c>
      <c r="N122">
        <f>VLOOKUP(J122,total_visual_stym!$A$1:$D$129,4,FALSE)</f>
        <v>210</v>
      </c>
      <c r="P122">
        <f>IF(G122="экспл",0,IF(G122="импл_",VLOOKUP(J122,quest_импл!$A$1:$J$129,7,FALSE),0))</f>
        <v>241</v>
      </c>
      <c r="Q122" t="str">
        <f>IF(G122="экспл",0,IF(G122="импл_",VLOOKUP(J122,quest_импл!$A$1:$J$129,8,FALSE),0))</f>
        <v>sound\\Vityanut_li.wav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2019</v>
      </c>
      <c r="AD122" t="str">
        <f t="shared" ca="1" si="39"/>
        <v>pics\\Goroh_3.jpg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40"/>
        <v>pics\\Goroh_3.jpg</v>
      </c>
      <c r="AI122" t="s">
        <v>124</v>
      </c>
      <c r="AO122">
        <f t="shared" ca="1" si="35"/>
        <v>0.74387381625393567</v>
      </c>
      <c r="AP122" t="str">
        <f t="shared" ca="1" si="36"/>
        <v>pics\\Goroh_3.jpg</v>
      </c>
      <c r="AR122" t="str">
        <f t="shared" ref="AR122:AR129" si="44">IF(AH122="sound\\Ogorod",AP50,"")</f>
        <v/>
      </c>
      <c r="AS122" t="str">
        <f t="shared" ca="1" si="42"/>
        <v>pics\\Goroh_3.jpg</v>
      </c>
      <c r="AT122">
        <f t="shared" ca="1" si="31"/>
        <v>0.85104883914294704</v>
      </c>
      <c r="AU122" t="s">
        <v>697</v>
      </c>
      <c r="AV122" t="str">
        <f t="shared" ca="1" si="32"/>
        <v>sound\\Noviy_plod.wav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_Вытянут_ли_</v>
      </c>
      <c r="BB122" t="str">
        <f t="shared" si="33"/>
        <v>_Вытянут_ли_XXXXX?</v>
      </c>
      <c r="BC122">
        <f>A122</f>
        <v>1216</v>
      </c>
      <c r="BD122" cm="1">
        <f t="array" aca="1" ref="BD122" ca="1">INDEX($L$122:$L$129,(RANK(AT2,$AT$2:$AT$9)))</f>
        <v>2085</v>
      </c>
      <c r="BE122" cm="1">
        <f t="array" aca="1" ref="BE122" ca="1">INDEX(BD66:BD81,(RANK(AT9,$AT$2:$AT$17)))</f>
        <v>2120</v>
      </c>
      <c r="BF122" cm="1">
        <f t="array" aca="1" ref="BF122" ca="1">INDEX(BD90:BD105,(RANK(AT9,$AT$2:$AT$17)))</f>
        <v>2152</v>
      </c>
      <c r="BG122" cm="1">
        <f t="array" aca="1" ref="BG122" ca="1">INDEX(BD106:BD121,(RANK(AT9,$AT$2:$AT$17)))</f>
        <v>2080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VLOOKUP(B123,audio_list_stym!$A$3:$BP$18,44,FALSE)</f>
        <v>16</v>
      </c>
      <c r="F123" t="str">
        <f>VLOOKUP(E123,metki!$A$2:$B$9,2,FALSE)</f>
        <v>импл_новые_без_названия</v>
      </c>
      <c r="G123" t="str">
        <f t="shared" si="28"/>
        <v>импл_</v>
      </c>
      <c r="H123" t="str">
        <f>VLOOKUP(B123,audio_list_stym!$A$3:$AJ$18,12,FALSE)</f>
        <v>Finger</v>
      </c>
      <c r="I123" t="s">
        <v>689</v>
      </c>
      <c r="J123" t="str">
        <f t="shared" si="29"/>
        <v>Finger_2</v>
      </c>
      <c r="L123">
        <f>VLOOKUP(J123,total_visual_stym!$A$2:$D$129,2,FALSE)</f>
        <v>2082</v>
      </c>
      <c r="M123" t="str">
        <f>VLOOKUP(J123,total_visual_stym!$A$2:$D$129,3,FALSE)</f>
        <v>pics\\Finger_2.jpg</v>
      </c>
      <c r="N123">
        <f>VLOOKUP(J123,total_visual_stym!$A$1:$D$129,4,FALSE)</f>
        <v>210</v>
      </c>
      <c r="P123">
        <f>IF(G123="экспл",0,IF(G123="импл_",VLOOKUP(J123,quest_импл!$A$1:$J$129,7,FALSE),0))</f>
        <v>242</v>
      </c>
      <c r="Q123" t="str">
        <f>IF(G123="экспл",0,IF(G123="импл_",VLOOKUP(J123,quest_импл!$A$1:$J$129,8,FALSE),0))</f>
        <v>sound\\Nadloman_li.wav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2026</v>
      </c>
      <c r="AD123" t="str">
        <f t="shared" ca="1" si="39"/>
        <v>pics\\Kokos_2.jpg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40"/>
        <v>pics\\Kokos_2.jpg</v>
      </c>
      <c r="AI123" t="s">
        <v>125</v>
      </c>
      <c r="AO123">
        <f t="shared" ca="1" si="35"/>
        <v>0.54991826117033549</v>
      </c>
      <c r="AP123" t="str">
        <f t="shared" ca="1" si="36"/>
        <v>pics\\Kokos_2.jpg</v>
      </c>
      <c r="AR123" t="str">
        <f t="shared" si="44"/>
        <v/>
      </c>
      <c r="AS123" t="str">
        <f t="shared" ca="1" si="42"/>
        <v>pics\\Kokos_2.jpg</v>
      </c>
      <c r="AT123">
        <f t="shared" ca="1" si="31"/>
        <v>0.5451042709259506</v>
      </c>
      <c r="AU123" t="s">
        <v>697</v>
      </c>
      <c r="AV123" t="str">
        <f t="shared" ca="1" si="32"/>
        <v>sound\\Noviy_plod.wav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_Надломан_ли_</v>
      </c>
      <c r="BB123" t="str">
        <f t="shared" si="33"/>
        <v>_Надломан_ли_XXXXX?</v>
      </c>
      <c r="BD123" cm="1">
        <f t="array" aca="1" ref="BD123" ca="1">INDEX($L$122:$L$129,(RANK(AT3,$AT$2:$AT$9)))</f>
        <v>2083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VLOOKUP(B124,audio_list_stym!$A$3:$BP$18,44,FALSE)</f>
        <v>16</v>
      </c>
      <c r="F124" t="str">
        <f>VLOOKUP(E124,metki!$A$2:$B$9,2,FALSE)</f>
        <v>импл_новые_без_названия</v>
      </c>
      <c r="G124" t="str">
        <f t="shared" si="28"/>
        <v>импл_</v>
      </c>
      <c r="H124" t="str">
        <f>VLOOKUP(B124,audio_list_stym!$A$3:$AJ$18,12,FALSE)</f>
        <v>Finger</v>
      </c>
      <c r="I124" t="s">
        <v>690</v>
      </c>
      <c r="J124" t="str">
        <f t="shared" si="29"/>
        <v>Finger_3</v>
      </c>
      <c r="L124">
        <f>VLOOKUP(J124,total_visual_stym!$A$2:$D$129,2,FALSE)</f>
        <v>2083</v>
      </c>
      <c r="M124" t="str">
        <f>VLOOKUP(J124,total_visual_stym!$A$2:$D$129,3,FALSE)</f>
        <v>pics\\Finger_3.jpg</v>
      </c>
      <c r="N124">
        <f>VLOOKUP(J124,total_visual_stym!$A$1:$D$129,4,FALSE)</f>
        <v>210</v>
      </c>
      <c r="P124">
        <f>IF(G124="экспл",0,IF(G124="импл_",VLOOKUP(J124,quest_импл!$A$1:$J$129,7,FALSE),0))</f>
        <v>243</v>
      </c>
      <c r="Q124" t="str">
        <f>IF(G124="экспл",0,IF(G124="импл_",VLOOKUP(J124,quest_импл!$A$1:$J$129,8,FALSE),0))</f>
        <v>sound\\Volnistiy_li.wav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2061</v>
      </c>
      <c r="AD124" t="str">
        <f t="shared" ca="1" si="39"/>
        <v>pics\\Tomat_5.jpg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40"/>
        <v>pics\\Tomat_5.jpg</v>
      </c>
      <c r="AI124" t="s">
        <v>126</v>
      </c>
      <c r="AO124">
        <f t="shared" ca="1" si="35"/>
        <v>4.516979469625626E-2</v>
      </c>
      <c r="AP124" t="str">
        <f t="shared" ca="1" si="36"/>
        <v>pics\\Tomat_5.jpg</v>
      </c>
      <c r="AR124" t="str">
        <f t="shared" si="44"/>
        <v/>
      </c>
      <c r="AS124" t="str">
        <f t="shared" ca="1" si="42"/>
        <v>pics\\Tomat_5.jpg</v>
      </c>
      <c r="AT124">
        <f t="shared" ca="1" si="31"/>
        <v>0.84925445537763566</v>
      </c>
      <c r="AU124" t="s">
        <v>697</v>
      </c>
      <c r="AV124" t="str">
        <f t="shared" ca="1" si="32"/>
        <v>sound\\Noviy_plod.wav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_Волнистый_ли_</v>
      </c>
      <c r="BB124" t="str">
        <f t="shared" si="33"/>
        <v>_Волнистый_ли_XXXXX?</v>
      </c>
      <c r="BD124" cm="1">
        <f t="array" aca="1" ref="BD124" ca="1">INDEX($L$122:$L$129,(RANK(AT4,$AT$2:$AT$9)))</f>
        <v>2084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VLOOKUP(B125,audio_list_stym!$A$3:$BP$18,44,FALSE)</f>
        <v>16</v>
      </c>
      <c r="F125" t="str">
        <f>VLOOKUP(E125,metki!$A$2:$B$9,2,FALSE)</f>
        <v>импл_новые_без_названия</v>
      </c>
      <c r="G125" t="str">
        <f t="shared" si="28"/>
        <v>импл_</v>
      </c>
      <c r="H125" t="str">
        <f>VLOOKUP(B125,audio_list_stym!$A$3:$AJ$18,12,FALSE)</f>
        <v>Finger</v>
      </c>
      <c r="I125" t="s">
        <v>691</v>
      </c>
      <c r="J125" t="str">
        <f t="shared" si="29"/>
        <v>Finger_4</v>
      </c>
      <c r="L125">
        <f>VLOOKUP(J125,total_visual_stym!$A$2:$D$129,2,FALSE)</f>
        <v>2084</v>
      </c>
      <c r="M125" t="str">
        <f>VLOOKUP(J125,total_visual_stym!$A$2:$D$129,3,FALSE)</f>
        <v>pics\\Finger_4.jpg</v>
      </c>
      <c r="N125">
        <f>VLOOKUP(J125,total_visual_stym!$A$1:$D$129,4,FALSE)</f>
        <v>210</v>
      </c>
      <c r="P125">
        <f>IF(G125="экспл",0,IF(G125="импл_",VLOOKUP(J125,quest_импл!$A$1:$J$129,7,FALSE),0))</f>
        <v>244</v>
      </c>
      <c r="Q125" t="str">
        <f>IF(G125="экспл",0,IF(G125="импл_",VLOOKUP(J125,quest_импл!$A$1:$J$129,8,FALSE),0))</f>
        <v>sound\\Buriy_li.wav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2005</v>
      </c>
      <c r="AD125" t="str">
        <f t="shared" ca="1" si="39"/>
        <v>pics\\Banan_5.jpg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40"/>
        <v>pics\\Banan_5.jpg</v>
      </c>
      <c r="AI125" t="s">
        <v>127</v>
      </c>
      <c r="AO125">
        <f t="shared" ca="1" si="35"/>
        <v>0.95761745805045129</v>
      </c>
      <c r="AP125" t="str">
        <f t="shared" ca="1" si="36"/>
        <v>pics\\Banan_5.jpg</v>
      </c>
      <c r="AR125" t="str">
        <f t="shared" si="44"/>
        <v/>
      </c>
      <c r="AS125" t="str">
        <f t="shared" ca="1" si="42"/>
        <v>pics\\Banan_5.jpg</v>
      </c>
      <c r="AT125">
        <f t="shared" ca="1" si="31"/>
        <v>0.32927731585812303</v>
      </c>
      <c r="AU125" t="s">
        <v>697</v>
      </c>
      <c r="AV125" t="str">
        <f t="shared" ca="1" si="32"/>
        <v>sound\\Redkiy_plod.wav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_Бурый_ли_</v>
      </c>
      <c r="BB125" t="str">
        <f t="shared" si="33"/>
        <v>_Бурый_ли_XXXXX?</v>
      </c>
      <c r="BD125" cm="1">
        <f t="array" aca="1" ref="BD125" ca="1">INDEX($L$122:$L$129,(RANK(AT5,$AT$2:$AT$9)))</f>
        <v>2082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VLOOKUP(B126,audio_list_stym!$A$3:$BP$18,44,FALSE)</f>
        <v>16</v>
      </c>
      <c r="F126" t="str">
        <f>VLOOKUP(E126,metki!$A$2:$B$9,2,FALSE)</f>
        <v>импл_новые_без_названия</v>
      </c>
      <c r="G126" t="str">
        <f t="shared" si="28"/>
        <v>импл_</v>
      </c>
      <c r="H126" t="str">
        <f>VLOOKUP(B126,audio_list_stym!$A$3:$AJ$18,12,FALSE)</f>
        <v>Finger</v>
      </c>
      <c r="I126" t="s">
        <v>692</v>
      </c>
      <c r="J126" t="str">
        <f t="shared" si="29"/>
        <v>Finger_5</v>
      </c>
      <c r="L126">
        <f>VLOOKUP(J126,total_visual_stym!$A$2:$D$129,2,FALSE)</f>
        <v>2085</v>
      </c>
      <c r="M126" t="str">
        <f>VLOOKUP(J126,total_visual_stym!$A$2:$D$129,3,FALSE)</f>
        <v>pics\\Finger_5.jpg</v>
      </c>
      <c r="N126">
        <f>VLOOKUP(J126,total_visual_stym!$A$1:$D$129,4,FALSE)</f>
        <v>210</v>
      </c>
      <c r="P126">
        <f>IF(G126="экспл",0,IF(G126="импл_",VLOOKUP(J126,quest_импл!$A$1:$J$129,7,FALSE),0))</f>
        <v>245</v>
      </c>
      <c r="Q126" t="str">
        <f>IF(G126="экспл",0,IF(G126="импл_",VLOOKUP(J126,quest_импл!$A$1:$J$129,8,FALSE),0))</f>
        <v>sound\\Vizhatiy_li.wav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2057</v>
      </c>
      <c r="AD126" t="str">
        <f t="shared" ca="1" si="39"/>
        <v>pics\\Tomat_1.jpg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40"/>
        <v>pics\\Tomat_1.jpg</v>
      </c>
      <c r="AI126" t="s">
        <v>128</v>
      </c>
      <c r="AO126">
        <f t="shared" ca="1" si="35"/>
        <v>8.5255449468560451E-2</v>
      </c>
      <c r="AP126" t="str">
        <f t="shared" ca="1" si="36"/>
        <v>pics\\Tomat_1.jpg</v>
      </c>
      <c r="AR126" t="str">
        <f t="shared" si="44"/>
        <v/>
      </c>
      <c r="AS126" t="str">
        <f t="shared" ca="1" si="42"/>
        <v>pics\\Tomat_1.jpg</v>
      </c>
      <c r="AT126">
        <f t="shared" ca="1" si="31"/>
        <v>0.50553133508037429</v>
      </c>
      <c r="AU126" t="s">
        <v>697</v>
      </c>
      <c r="AV126" t="str">
        <f t="shared" ca="1" si="32"/>
        <v>sound\\Noviy_plod.wav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_Выжатый_ли_</v>
      </c>
      <c r="BB126" t="str">
        <f t="shared" si="33"/>
        <v>_Выжатый_ли_XXXXX?</v>
      </c>
      <c r="BD126" cm="1">
        <f t="array" aca="1" ref="BD126" ca="1">INDEX($L$122:$L$129,(RANK(AT6,$AT$2:$AT$9)))</f>
        <v>2081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VLOOKUP(B127,audio_list_stym!$A$3:$BP$18,44,FALSE)</f>
        <v>16</v>
      </c>
      <c r="F127" t="str">
        <f>VLOOKUP(E127,metki!$A$2:$B$9,2,FALSE)</f>
        <v>импл_новые_без_названия</v>
      </c>
      <c r="G127" t="str">
        <f t="shared" si="28"/>
        <v>импл_</v>
      </c>
      <c r="H127" t="str">
        <f>VLOOKUP(B127,audio_list_stym!$A$3:$AJ$18,12,FALSE)</f>
        <v>Finger</v>
      </c>
      <c r="I127" t="s">
        <v>693</v>
      </c>
      <c r="J127" t="str">
        <f t="shared" si="29"/>
        <v>Finger_6</v>
      </c>
      <c r="L127">
        <f>VLOOKUP(J127,total_visual_stym!$A$2:$D$129,2,FALSE)</f>
        <v>2086</v>
      </c>
      <c r="M127" t="str">
        <f>VLOOKUP(J127,total_visual_stym!$A$2:$D$129,3,FALSE)</f>
        <v>pics\\Finger_6.jpg</v>
      </c>
      <c r="N127">
        <f>VLOOKUP(J127,total_visual_stym!$A$1:$D$129,4,FALSE)</f>
        <v>210</v>
      </c>
      <c r="P127">
        <f>IF(G127="экспл",0,IF(G127="импл_",VLOOKUP(J127,quest_импл!$A$1:$J$129,7,FALSE),0))</f>
        <v>246</v>
      </c>
      <c r="Q127" t="str">
        <f>IF(G127="экспл",0,IF(G127="импл_",VLOOKUP(J127,quest_импл!$A$1:$J$129,8,FALSE),0))</f>
        <v>sound\\Obemniy_li.wav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2063</v>
      </c>
      <c r="AD127" t="str">
        <f t="shared" ca="1" si="39"/>
        <v>pics\\Tomat_7.jpg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40"/>
        <v>pics\\Tomat_7.jpg</v>
      </c>
      <c r="AI127" t="s">
        <v>129</v>
      </c>
      <c r="AO127">
        <f t="shared" ca="1" si="35"/>
        <v>2.0104102032582283E-2</v>
      </c>
      <c r="AP127" t="str">
        <f t="shared" ca="1" si="36"/>
        <v>pics\\Tomat_7.jpg</v>
      </c>
      <c r="AR127" t="str">
        <f t="shared" si="44"/>
        <v/>
      </c>
      <c r="AS127" t="str">
        <f t="shared" ca="1" si="42"/>
        <v>pics\\Tomat_7.jpg</v>
      </c>
      <c r="AT127">
        <f t="shared" ca="1" si="31"/>
        <v>0.15155116416721948</v>
      </c>
      <c r="AU127" t="s">
        <v>697</v>
      </c>
      <c r="AV127" t="str">
        <f t="shared" ca="1" si="32"/>
        <v>sound\\Redkiy_plod.wav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_Объемный_ли_</v>
      </c>
      <c r="BB127" t="str">
        <f t="shared" si="33"/>
        <v>_Объемный_ли_XXXXX?</v>
      </c>
      <c r="BD127" cm="1">
        <f t="array" aca="1" ref="BD127" ca="1">INDEX($L$122:$L$129,(RANK(AT7,$AT$2:$AT$9)))</f>
        <v>2087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VLOOKUP(B128,audio_list_stym!$A$3:$BP$18,44,FALSE)</f>
        <v>16</v>
      </c>
      <c r="F128" t="str">
        <f>VLOOKUP(E128,metki!$A$2:$B$9,2,FALSE)</f>
        <v>импл_новые_без_названия</v>
      </c>
      <c r="G128" t="str">
        <f t="shared" si="28"/>
        <v>импл_</v>
      </c>
      <c r="H128" t="str">
        <f>VLOOKUP(B128,audio_list_stym!$A$3:$AJ$18,12,FALSE)</f>
        <v>Finger</v>
      </c>
      <c r="I128" t="s">
        <v>694</v>
      </c>
      <c r="J128" t="str">
        <f t="shared" si="29"/>
        <v>Finger_7</v>
      </c>
      <c r="L128">
        <f>VLOOKUP(J128,total_visual_stym!$A$2:$D$129,2,FALSE)</f>
        <v>2087</v>
      </c>
      <c r="M128" t="str">
        <f>VLOOKUP(J128,total_visual_stym!$A$2:$D$129,3,FALSE)</f>
        <v>pics\\Finger_7.jpg</v>
      </c>
      <c r="N128">
        <f>VLOOKUP(J128,total_visual_stym!$A$1:$D$129,4,FALSE)</f>
        <v>210</v>
      </c>
      <c r="P128">
        <f>IF(G128="экспл",0,IF(G128="импл_",VLOOKUP(J128,quest_импл!$A$1:$J$129,7,FALSE),0))</f>
        <v>247</v>
      </c>
      <c r="Q128" t="str">
        <f>IF(G128="экспл",0,IF(G128="импл_",VLOOKUP(J128,quest_импл!$A$1:$J$129,8,FALSE),0))</f>
        <v>sound\\Pustoy_li.wav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2033</v>
      </c>
      <c r="AD128" t="str">
        <f t="shared" ca="1" si="39"/>
        <v>pics\\Limon_1.jpg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40"/>
        <v>pics\\Limon_1.jpg</v>
      </c>
      <c r="AI128" t="s">
        <v>130</v>
      </c>
      <c r="AO128">
        <f t="shared" ca="1" si="35"/>
        <v>0.42635703052610363</v>
      </c>
      <c r="AP128" t="str">
        <f t="shared" ca="1" si="36"/>
        <v>pics\\Limon_1.jpg</v>
      </c>
      <c r="AR128" t="str">
        <f t="shared" si="44"/>
        <v/>
      </c>
      <c r="AS128" t="str">
        <f t="shared" ca="1" si="42"/>
        <v>pics\\Limon_1.jpg</v>
      </c>
      <c r="AT128">
        <f t="shared" ca="1" si="31"/>
        <v>2.4867447749749472E-2</v>
      </c>
      <c r="AU128" t="s">
        <v>697</v>
      </c>
      <c r="AV128" t="str">
        <f t="shared" ca="1" si="32"/>
        <v>sound\\Redkiy_plod.wav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_Пустой_ли_</v>
      </c>
      <c r="BB128" t="str">
        <f t="shared" si="33"/>
        <v>_Пустой_ли_XXXXX?</v>
      </c>
      <c r="BD128" cm="1">
        <f t="array" aca="1" ref="BD128" ca="1">INDEX($L$122:$L$129,(RANK(AT8,$AT$2:$AT$9)))</f>
        <v>2086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VLOOKUP(B129,audio_list_stym!$A$3:$BP$18,44,FALSE)</f>
        <v>16</v>
      </c>
      <c r="F129" t="str">
        <f>VLOOKUP(E129,metki!$A$2:$B$9,2,FALSE)</f>
        <v>импл_новые_без_названия</v>
      </c>
      <c r="G129" t="str">
        <f t="shared" si="28"/>
        <v>импл_</v>
      </c>
      <c r="H129" t="str">
        <f>VLOOKUP(B129,audio_list_stym!$A$3:$AJ$18,12,FALSE)</f>
        <v>Finger</v>
      </c>
      <c r="I129" t="s">
        <v>695</v>
      </c>
      <c r="J129" t="str">
        <f t="shared" si="29"/>
        <v>Finger_8</v>
      </c>
      <c r="L129">
        <f>VLOOKUP(J129,total_visual_stym!$A$2:$D$129,2,FALSE)</f>
        <v>2088</v>
      </c>
      <c r="M129" t="str">
        <f>VLOOKUP(J129,total_visual_stym!$A$2:$D$129,3,FALSE)</f>
        <v>pics\\Finger_8.jpg</v>
      </c>
      <c r="N129">
        <f>VLOOKUP(J129,total_visual_stym!$A$1:$D$129,4,FALSE)</f>
        <v>210</v>
      </c>
      <c r="P129">
        <f>IF(G129="экспл",0,IF(G129="импл_",VLOOKUP(J129,quest_импл!$A$1:$J$129,7,FALSE),0))</f>
        <v>248</v>
      </c>
      <c r="Q129" t="str">
        <f>IF(G129="экспл",0,IF(G129="импл_",VLOOKUP(J129,quest_импл!$A$1:$J$129,8,FALSE),0))</f>
        <v>sound\\Beliy_li.wav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2062</v>
      </c>
      <c r="AD129" t="str">
        <f t="shared" ca="1" si="39"/>
        <v>pics\\Tomat_6.jpg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40"/>
        <v>pics\\Tomat_6.jpg</v>
      </c>
      <c r="AI129" t="s">
        <v>131</v>
      </c>
      <c r="AO129">
        <f t="shared" ca="1" si="35"/>
        <v>2.3888471609320838E-2</v>
      </c>
      <c r="AP129" t="str">
        <f t="shared" ca="1" si="36"/>
        <v>pics\\Tomat_6.jpg</v>
      </c>
      <c r="AR129" t="str">
        <f t="shared" si="44"/>
        <v/>
      </c>
      <c r="AS129" t="str">
        <f t="shared" ca="1" si="42"/>
        <v>pics\\Tomat_6.jpg</v>
      </c>
      <c r="AT129">
        <f t="shared" ca="1" si="31"/>
        <v>0.36398178690637206</v>
      </c>
      <c r="AU129" t="s">
        <v>697</v>
      </c>
      <c r="AV129" t="str">
        <f t="shared" ca="1" si="32"/>
        <v>sound\\Redkiy_plod.wav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_Белый_ли_</v>
      </c>
      <c r="BB129" t="str">
        <f t="shared" si="33"/>
        <v>_Белый_ли_XXXXX?</v>
      </c>
      <c r="BD129" cm="1">
        <f t="array" aca="1" ref="BD129" ca="1">INDEX($L$122:$L$129,(RANK(AT9,$AT$2:$AT$9)))</f>
        <v>2088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800-000000000000}"/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H161"/>
  <sheetViews>
    <sheetView topLeftCell="AT1" zoomScale="57" zoomScaleNormal="57" zoomScaleSheetLayoutView="40" workbookViewId="0">
      <selection activeCell="BH1" sqref="BH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C1" s="23" t="s">
        <v>0</v>
      </c>
      <c r="BD1" s="23" t="s">
        <v>1175</v>
      </c>
      <c r="BE1" s="23" t="s">
        <v>1170</v>
      </c>
      <c r="BF1" s="23" t="s">
        <v>1171</v>
      </c>
      <c r="BG1" s="23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VLOOKUP(B2,audio_list_stym!$A$3:$BP$18,45,FALSE)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VLOOKUP(B2,audio_list_stym!$A$3:$AJ$18,13,FALSE)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pics\\Banan_7.jpg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9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0.43656459580848861</v>
      </c>
      <c r="AP2" t="str">
        <f t="shared" ref="AP2:AP25" ca="1" si="6">INDEX($AM$2:$AM$25,(RANK(AO2,$AO$2:$AO$25)))</f>
        <v>pics\\Banan_7.jpg</v>
      </c>
      <c r="AQ2" t="str">
        <f ca="1">INDEX($AN$2:$AN$25,(RANK(AO2,$AO$2:$AO$25)))</f>
        <v>pics\\Goroh_7.jpg</v>
      </c>
      <c r="AR2" t="str">
        <f t="shared" ref="AR2:AR9" ca="1" si="7">IF(AH2="sound\\Ogorod",AP2,"")</f>
        <v>pics\\Banan_7.jpg</v>
      </c>
      <c r="AT2">
        <f t="shared" ref="AT2:AT65" ca="1" si="8">RAND()</f>
        <v>0.37126681018991559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_Целый_ли_ТОМАТ?</v>
      </c>
      <c r="BC2">
        <f>A2</f>
        <v>1201</v>
      </c>
      <c r="BD2" cm="1">
        <f t="array" aca="1" ref="BD2" ca="1">INDEX($L$2:$L$9,(RANK(AT2,$AT$2:$AT$9)))</f>
        <v>2059</v>
      </c>
      <c r="BE2" cm="1">
        <f t="array" aca="1" ref="BE2" ca="1">INDEX(BD10:BD25,(RANK(AT2,$AT$2:$AT$16)))</f>
        <v>2040</v>
      </c>
      <c r="BF2" cm="1">
        <f t="array" aca="1" ref="BF2" ca="1">INDEX(BD26:BD49,(RANK(AT2,$AT$2:$AT$16)))</f>
        <v>2056</v>
      </c>
      <c r="BG2" cm="1">
        <f t="array" aca="1" ref="BG2" ca="1">INDEX(BD50:BD65,(RANK(AT2,$AT$2:$AT$16)))</f>
        <v>2016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VLOOKUP(B3,audio_list_stym!$A$3:$BP$18,45,FALSE)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VLOOKUP(B3,audio_list_stym!$A$3:$AJ$18,13,FALSE)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2004</v>
      </c>
      <c r="AD3" t="str">
        <f t="shared" ref="AD3:AD66" ca="1" si="11">IF(ISTEXT(AE3),AE3,IF(ISTEXT(AF3),AF3,""))</f>
        <v>pics\\Banan_4.jpg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pics\\Banan_4.jpg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0.54844149058297265</v>
      </c>
      <c r="AP3" t="str">
        <f t="shared" ca="1" si="6"/>
        <v>pics\\Banan_4.jpg</v>
      </c>
      <c r="AQ3" t="str">
        <f t="shared" ref="AQ3:AQ25" ca="1" si="13">INDEX($AN$2:$AN$25,(RANK(AO3,$AO$2:$AO$25)))</f>
        <v>pics\\Goroh_4.jpg</v>
      </c>
      <c r="AR3" t="str">
        <f t="shared" ca="1" si="7"/>
        <v>pics\\Banan_4.jpg</v>
      </c>
      <c r="AT3">
        <f t="shared" ca="1" si="8"/>
        <v>0.23359307431634646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_Мясистый_ли_ТОМАТ?</v>
      </c>
      <c r="BD3" cm="1">
        <f t="array" aca="1" ref="BD3" ca="1">INDEX($L$2:$L$9,(RANK(AT3,$AT$2:$AT$9)))</f>
        <v>2060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VLOOKUP(B4,audio_list_stym!$A$3:$BP$18,45,FALSE)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VLOOKUP(B4,audio_list_stym!$A$3:$AJ$18,13,FALSE)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2003</v>
      </c>
      <c r="AD4" t="str">
        <f t="shared" ca="1" si="11"/>
        <v>pics\\Banan_3.jpg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pics\\Banan_3.jpg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0.62668697771266146</v>
      </c>
      <c r="AP4" t="str">
        <f t="shared" ca="1" si="6"/>
        <v>pics\\Banan_3.jpg</v>
      </c>
      <c r="AQ4" t="str">
        <f t="shared" ca="1" si="13"/>
        <v>pics\\Goroh_3.jpg</v>
      </c>
      <c r="AR4" t="str">
        <f t="shared" ca="1" si="7"/>
        <v>pics\\Banan_3.jpg</v>
      </c>
      <c r="AT4">
        <f t="shared" ca="1" si="8"/>
        <v>0.7393303039625192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_Горький_ли_ТОМАТ?</v>
      </c>
      <c r="BD4" cm="1">
        <f t="array" aca="1" ref="BD4" ca="1">INDEX($L$2:$L$9,(RANK(AT4,$AT$2:$AT$9)))</f>
        <v>2057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VLOOKUP(B5,audio_list_stym!$A$3:$BP$18,45,FALSE)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VLOOKUP(B5,audio_list_stym!$A$3:$AJ$18,13,FALSE)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2040</v>
      </c>
      <c r="AD5" t="str">
        <f t="shared" ca="1" si="11"/>
        <v>pics\\Limon_8.jpg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pics\\Limon_8.jpg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0.77361827289233975</v>
      </c>
      <c r="AP5" t="str">
        <f t="shared" ca="1" si="6"/>
        <v>pics\\Limon_8.jpg</v>
      </c>
      <c r="AQ5" t="str">
        <f t="shared" ca="1" si="13"/>
        <v>pics\\Redis_8.jpg</v>
      </c>
      <c r="AR5" t="str">
        <f t="shared" ca="1" si="7"/>
        <v>pics\\Limon_8.jpg</v>
      </c>
      <c r="AT5">
        <f t="shared" ca="1" si="8"/>
        <v>5.393678843909322E-2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_Яркий_ли_ТОМАТ?</v>
      </c>
      <c r="BD5" cm="1">
        <f t="array" aca="1" ref="BD5" ca="1">INDEX($L$2:$L$9,(RANK(AT5,$AT$2:$AT$9)))</f>
        <v>2062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VLOOKUP(B6,audio_list_stym!$A$3:$BP$18,45,FALSE)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VLOOKUP(B6,audio_list_stym!$A$3:$AJ$18,13,FALSE)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2157</v>
      </c>
      <c r="AD6" t="str">
        <f t="shared" ca="1" si="11"/>
        <v>pics\\Injir_5.jpg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pics\\Injir_5.jpg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0.17754869317639121</v>
      </c>
      <c r="AP6" t="str">
        <f t="shared" ca="1" si="6"/>
        <v>pics\\Injir_5.jpg</v>
      </c>
      <c r="AQ6" t="str">
        <f t="shared" ca="1" si="13"/>
        <v>pics\\Tikva_5.jpg</v>
      </c>
      <c r="AR6" t="str">
        <f t="shared" ca="1" si="7"/>
        <v>pics\\Injir_5.jpg</v>
      </c>
      <c r="AT6">
        <f t="shared" ca="1" si="8"/>
        <v>0.42381333759566697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_Острый_ли_ТОМАТ?</v>
      </c>
      <c r="BD6" cm="1">
        <f t="array" aca="1" ref="BD6" ca="1">INDEX($L$2:$L$9,(RANK(AT6,$AT$2:$AT$9)))</f>
        <v>2058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VLOOKUP(B7,audio_list_stym!$A$3:$BP$18,45,FALSE)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VLOOKUP(B7,audio_list_stym!$A$3:$AJ$18,13,FALSE)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2153</v>
      </c>
      <c r="AD7" t="str">
        <f t="shared" ca="1" si="11"/>
        <v>pics\\Injir_1.jpg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pics\\Injir_1.jpg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0.30709542575141924</v>
      </c>
      <c r="AP7" t="str">
        <f t="shared" ca="1" si="6"/>
        <v>pics\\Injir_1.jpg</v>
      </c>
      <c r="AQ7" t="str">
        <f t="shared" ca="1" si="13"/>
        <v>pics\\Tikva_1.jpg</v>
      </c>
      <c r="AR7" t="str">
        <f t="shared" ca="1" si="7"/>
        <v>pics\\Injir_1.jpg</v>
      </c>
      <c r="AT7">
        <f t="shared" ca="1" si="8"/>
        <v>0.12413999233434148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_Спелый_ли_ТОМАТ?</v>
      </c>
      <c r="BD7" cm="1">
        <f t="array" aca="1" ref="BD7" ca="1">INDEX($L$2:$L$9,(RANK(AT7,$AT$2:$AT$9)))</f>
        <v>2061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VLOOKUP(B8,audio_list_stym!$A$3:$BP$18,45,FALSE)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VLOOKUP(B8,audio_list_stym!$A$3:$AJ$18,13,FALSE)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2006</v>
      </c>
      <c r="AD8" t="str">
        <f t="shared" ca="1" si="11"/>
        <v>pics\\Banan_6.jpg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pics\\Banan_6.jpg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0.50993574262779917</v>
      </c>
      <c r="AP8" t="str">
        <f t="shared" ca="1" si="6"/>
        <v>pics\\Banan_6.jpg</v>
      </c>
      <c r="AQ8" t="str">
        <f t="shared" ca="1" si="13"/>
        <v>pics\\Goroh_6.jpg</v>
      </c>
      <c r="AR8" t="str">
        <f t="shared" ca="1" si="7"/>
        <v>pics\\Banan_6.jpg</v>
      </c>
      <c r="AT8">
        <f t="shared" ca="1" si="8"/>
        <v>2.4128076357669226E-2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_Серый_ли_ТОМАТ?</v>
      </c>
      <c r="BD8" cm="1">
        <f t="array" aca="1" ref="BD8" ca="1">INDEX($L$2:$L$9,(RANK(AT8,$AT$2:$AT$9)))</f>
        <v>2063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VLOOKUP(B9,audio_list_stym!$A$3:$BP$18,45,FALSE)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VLOOKUP(B9,audio_list_stym!$A$3:$AJ$18,13,FALSE)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2037</v>
      </c>
      <c r="AD9" t="str">
        <f t="shared" ca="1" si="11"/>
        <v>pics\\Limon_5.jpg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pics\\Limon_5.jpg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0.8447453470021864</v>
      </c>
      <c r="AP9" t="str">
        <f t="shared" ca="1" si="6"/>
        <v>pics\\Limon_5.jpg</v>
      </c>
      <c r="AQ9" t="str">
        <f t="shared" ca="1" si="13"/>
        <v>pics\\Redis_5.jpg</v>
      </c>
      <c r="AR9" t="str">
        <f t="shared" ca="1" si="7"/>
        <v>pics\\Limon_5.jpg</v>
      </c>
      <c r="AT9">
        <f t="shared" ca="1" si="8"/>
        <v>1.9431618750906821E-2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_Вязкий_ли_ТОМАТ?</v>
      </c>
      <c r="BD9" cm="1">
        <f t="array" aca="1" ref="BD9" ca="1">INDEX($L$2:$L$9,(RANK(AT9,$AT$2:$AT$9)))</f>
        <v>2064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VLOOKUP(B10,audio_list_stym!$A$3:$BP$18,45,FALSE)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VLOOKUP(B10,audio_list_stym!$A$3:$AJ$18,13,FALSE)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2178</v>
      </c>
      <c r="AD10" t="str">
        <f t="shared" ca="1" si="11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8.0434956575304861E-2</v>
      </c>
      <c r="AP10" t="str">
        <f t="shared" ca="1" si="6"/>
        <v>pics\\Injir_8.jpg</v>
      </c>
      <c r="AQ10" t="str">
        <f t="shared" ca="1" si="13"/>
        <v>pics\\Tikva_8.jpg</v>
      </c>
      <c r="AT10">
        <f t="shared" ca="1" si="8"/>
        <v>0.50304490553926906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На_экране_ЛИМОН._Он_старый?</v>
      </c>
      <c r="BC10">
        <f>A10</f>
        <v>1202</v>
      </c>
      <c r="BD10" cm="1">
        <f t="array" aca="1" ref="BD10" ca="1">INDEX($L$10:$L$17,(RANK(AT2,$AT$2:$AT$9)))</f>
        <v>2035</v>
      </c>
      <c r="BE10" cm="1">
        <f t="array" aca="1" ref="BE10" ca="1">INDEX(BD2:BD9,(RANK(AT3,$AT$2:$AT$9)))</f>
        <v>2062</v>
      </c>
      <c r="BF10" cm="1">
        <f t="array" aca="1" ref="BF10" ca="1">INDEX(BD18:BD33,(RANK(AT3,$AT$2:$AT$16)))</f>
        <v>2052</v>
      </c>
      <c r="BG10" cm="1">
        <f t="array" aca="1" ref="BG10" ca="1">INDEX(BD34:BD65,(RANK(AT3,$AT$2:$AT$16)))</f>
        <v>2004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VLOOKUP(B11,audio_list_stym!$A$3:$BP$18,45,FALSE)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VLOOKUP(B11,audio_list_stym!$A$3:$AJ$18,13,FALSE)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2210</v>
      </c>
      <c r="AD11" t="str">
        <f t="shared" ca="1" si="11"/>
        <v>pics\\dis48.jpg</v>
      </c>
      <c r="AE11" s="22" t="str">
        <f t="array" aca="1" ref="AE11" ca="1">IF(G11="экспл",INDEX(total_visual_stym!$C$146:$C$209,(RANK(total_visual_stym!E155,total_visual_stym!$E$146:$E$209))),0)</f>
        <v>pics\\dis48.jpg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0.20908853822091211</v>
      </c>
      <c r="AP11" t="str">
        <f t="shared" ca="1" si="6"/>
        <v>pics\\Injir_4.jpg</v>
      </c>
      <c r="AQ11" t="str">
        <f t="shared" ca="1" si="13"/>
        <v>pics\\Tikva_4.jpg</v>
      </c>
      <c r="AT11">
        <f t="shared" ca="1" si="8"/>
        <v>0.61541082516892165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Посмотрите,_вот_ЛИМОН._Фиолетовый_ли_он?</v>
      </c>
      <c r="BD11" cm="1">
        <f t="array" aca="1" ref="BD11" ca="1">INDEX($L$10:$L$17,(RANK(AT3,$AT$2:$AT$9)))</f>
        <v>2036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VLOOKUP(B12,audio_list_stym!$A$3:$BP$18,45,FALSE)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VLOOKUP(B12,audio_list_stym!$A$3:$AJ$18,13,FALSE)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2201</v>
      </c>
      <c r="AD12" t="str">
        <f t="shared" ca="1" si="11"/>
        <v>pics\\dis43.jpg</v>
      </c>
      <c r="AE12" s="22" t="str">
        <f t="array" aca="1" ref="AE12" ca="1">IF(G12="экспл",INDEX(total_visual_stym!$C$146:$C$209,(RANK(total_visual_stym!E156,total_visual_stym!$E$146:$E$209))),0)</f>
        <v>pics\\dis43.jpg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0.29033426496537873</v>
      </c>
      <c r="AP12" t="str">
        <f t="shared" ca="1" si="6"/>
        <v>pics\\Injir_2.jpg</v>
      </c>
      <c r="AQ12" t="str">
        <f t="shared" ca="1" si="13"/>
        <v>pics\\Tikva_2.jpg</v>
      </c>
      <c r="AT12">
        <f t="shared" ca="1" si="8"/>
        <v>0.71251410946155325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Вот_ЛИМОН._Он_с_цедрой?</v>
      </c>
      <c r="BD12" cm="1">
        <f t="array" aca="1" ref="BD12" ca="1">INDEX($L$10:$L$17,(RANK(AT4,$AT$2:$AT$9)))</f>
        <v>2033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VLOOKUP(B13,audio_list_stym!$A$3:$BP$18,45,FALSE)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VLOOKUP(B13,audio_list_stym!$A$3:$AJ$18,13,FALSE)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2203</v>
      </c>
      <c r="AD13" t="str">
        <f t="shared" ca="1" si="11"/>
        <v>pics\\dis53.jpg</v>
      </c>
      <c r="AE13" s="22" t="str">
        <f t="array" aca="1" ref="AE13" ca="1">IF(G13="экспл",INDEX(total_visual_stym!$C$146:$C$209,(RANK(total_visual_stym!E157,total_visual_stym!$E$146:$E$209))),0)</f>
        <v>pics\\dis53.jpg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0.25793577388012912</v>
      </c>
      <c r="AP13" t="str">
        <f t="shared" ca="1" si="6"/>
        <v>pics\\Injir_3.jpg</v>
      </c>
      <c r="AQ13" t="str">
        <f t="shared" ca="1" si="13"/>
        <v>pics\\Tikva_3.jpg</v>
      </c>
      <c r="AT13">
        <f t="shared" ca="1" si="8"/>
        <v>0.13988359049257715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Это_ЛИМОН._Кислый_ли_он?</v>
      </c>
      <c r="BD13" cm="1">
        <f t="array" aca="1" ref="BD13" ca="1">INDEX($L$10:$L$17,(RANK(AT5,$AT$2:$AT$9)))</f>
        <v>2038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VLOOKUP(B14,audio_list_stym!$A$3:$BP$18,45,FALSE)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VLOOKUP(B14,audio_list_stym!$A$3:$AJ$18,13,FALSE)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2220</v>
      </c>
      <c r="AD14" t="str">
        <f t="shared" ca="1" si="11"/>
        <v>pics\\dis16.jpg</v>
      </c>
      <c r="AE14" s="22" t="str">
        <f t="array" aca="1" ref="AE14" ca="1">IF(G14="экспл",INDEX(total_visual_stym!$C$146:$C$209,(RANK(total_visual_stym!E158,total_visual_stym!$E$146:$E$209))),0)</f>
        <v>pics\\dis16.jpg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0.91213857349484029</v>
      </c>
      <c r="AP14" t="str">
        <f t="shared" ca="1" si="6"/>
        <v>pics\\Limon_3.jpg</v>
      </c>
      <c r="AQ14" t="str">
        <f t="shared" ca="1" si="13"/>
        <v>pics\\Redis_3.jpg</v>
      </c>
      <c r="AT14">
        <f t="shared" ca="1" si="8"/>
        <v>0.3355999527627731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На_картинке_ЛИМОН._Сочный_ли_он?</v>
      </c>
      <c r="BD14" cm="1">
        <f t="array" aca="1" ref="BD14" ca="1">INDEX($L$10:$L$17,(RANK(AT6,$AT$2:$AT$9)))</f>
        <v>2034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VLOOKUP(B15,audio_list_stym!$A$3:$BP$18,45,FALSE)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VLOOKUP(B15,audio_list_stym!$A$3:$AJ$18,13,FALSE)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2195</v>
      </c>
      <c r="AD15" t="str">
        <f t="shared" ca="1" si="11"/>
        <v>pics\\dis41.jpg</v>
      </c>
      <c r="AE15" s="22" t="str">
        <f t="array" aca="1" ref="AE15" ca="1">IF(G15="экспл",INDEX(total_visual_stym!$C$146:$C$209,(RANK(total_visual_stym!E159,total_visual_stym!$E$146:$E$209))),0)</f>
        <v>pics\\dis41.jpg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0.69203866625385368</v>
      </c>
      <c r="AP15" t="str">
        <f t="shared" ca="1" si="6"/>
        <v>pics\\Banan_1.jpg</v>
      </c>
      <c r="AQ15" t="str">
        <f t="shared" ca="1" si="13"/>
        <v>pics\\Goroh_1.jpg</v>
      </c>
      <c r="AT15">
        <f t="shared" ca="1" si="8"/>
        <v>0.51329676915942524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На_мониторе_ЛИМОН._Упругий_ли_он?</v>
      </c>
      <c r="BD15" cm="1">
        <f t="array" aca="1" ref="BD15" ca="1">INDEX($L$10:$L$17,(RANK(AT7,$AT$2:$AT$9)))</f>
        <v>2037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VLOOKUP(B16,audio_list_stym!$A$3:$BP$18,45,FALSE)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VLOOKUP(B16,audio_list_stym!$A$3:$AJ$18,13,FALSE)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2226</v>
      </c>
      <c r="AD16" t="str">
        <f t="shared" ca="1" si="11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0.99870141592026873</v>
      </c>
      <c r="AP16" t="str">
        <f t="shared" ca="1" si="6"/>
        <v>pics\\Limon_1.jpg</v>
      </c>
      <c r="AQ16" t="str">
        <f t="shared" ca="1" si="13"/>
        <v>pics\\Redis_1.jpg</v>
      </c>
      <c r="AT16">
        <f t="shared" ca="1" si="8"/>
        <v>0.55808946599139797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Перед_Вами_ЛИМОН._Он_длинный?</v>
      </c>
      <c r="BD16" cm="1">
        <f t="array" aca="1" ref="BD16" ca="1">INDEX($L$10:$L$17,(RANK(AT8,$AT$2:$AT$9)))</f>
        <v>2039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VLOOKUP(B17,audio_list_stym!$A$3:$BP$18,45,FALSE)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VLOOKUP(B17,audio_list_stym!$A$3:$AJ$18,13,FALSE)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2212</v>
      </c>
      <c r="AD17" t="str">
        <f t="shared" ca="1" si="11"/>
        <v>pics\\dis61.jpg</v>
      </c>
      <c r="AE17" s="22" t="str">
        <f t="array" aca="1" ref="AE17" ca="1">IF(G17="экспл",INDEX(total_visual_stym!$C$146:$C$209,(RANK(total_visual_stym!E161,total_visual_stym!$E$146:$E$209))),0)</f>
        <v>pics\\dis61.jpg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0.79239174247696098</v>
      </c>
      <c r="AP17" t="str">
        <f t="shared" ca="1" si="6"/>
        <v>pics\\Limon_6.jpg</v>
      </c>
      <c r="AQ17" t="str">
        <f t="shared" ca="1" si="13"/>
        <v>pics\\Redis_6.jpg</v>
      </c>
      <c r="AT17">
        <f t="shared" ca="1" si="8"/>
        <v>0.44806409356753785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Вы_видите_ЛИМОН._Он_без_кожуры?</v>
      </c>
      <c r="BD17" cm="1">
        <f t="array" aca="1" ref="BD17" ca="1">INDEX($L$10:$L$17,(RANK(AT9,$AT$2:$AT$9)))</f>
        <v>2040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VLOOKUP(B18,audio_list_stym!$A$3:$BP$18,45,FALSE)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VLOOKUP(B18,audio_list_stym!$A$3:$AJ$18,13,FALSE)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2052</v>
      </c>
      <c r="AD18" t="str">
        <f t="shared" ca="1" si="11"/>
        <v>pics\\Redis_4.jpg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pics\\Redis_4.jpg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ref="AK18:AK25" si="16">IF(OR(AJ18="pics\\Limon",AJ18="pics\\Banan",AJ18="pics\\Kokos",AJ18="pics\\Finik",AJ18="pics\\Injir"),AI18, )</f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0.85448934356041817</v>
      </c>
      <c r="AP18" t="str">
        <f t="shared" ca="1" si="6"/>
        <v>pics\\Limon_4.jpg</v>
      </c>
      <c r="AQ18" t="str">
        <f t="shared" ca="1" si="13"/>
        <v>pics\\Redis_4.jpg</v>
      </c>
      <c r="AS18" t="str">
        <f t="shared" ref="AS18:AS25" ca="1" si="17">IF(AH18="sound\\Tropic",AQ18,"")</f>
        <v>pics\\Redis_4.jpg</v>
      </c>
      <c r="AT18">
        <f t="shared" ca="1" si="8"/>
        <v>0.36000029458499883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_С_молоком_ли_XXXXX?</v>
      </c>
      <c r="BC18">
        <f>A18</f>
        <v>1203</v>
      </c>
      <c r="BD18" cm="1">
        <f t="array" aca="1" ref="BD18" ca="1">INDEX($L$18:$L$25,(RANK(AT2,$AT$2:$AT$9)))</f>
        <v>2027</v>
      </c>
      <c r="BE18" cm="1">
        <f t="array" aca="1" ref="BE18" ca="1">INDEX(BD2:BD17,(RANK(AT4,$AT$2:$AT$16)))</f>
        <v>2059</v>
      </c>
      <c r="BF18" cm="1">
        <f t="array" aca="1" ref="BF18" ca="1">INDEX(BD26:BD49,(RANK(AT4,$AT$2:$AT$16)))</f>
        <v>2051</v>
      </c>
      <c r="BG18" cm="1">
        <f t="array" aca="1" ref="BG18" ca="1">INDEX(BD50:BD65,(RANK(AT4,$AT$2:$AT$16)))</f>
        <v>2011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VLOOKUP(B19,audio_list_stym!$A$3:$BP$18,45,FALSE)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VLOOKUP(B19,audio_list_stym!$A$3:$AJ$18,13,FALSE)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2024</v>
      </c>
      <c r="AD19" t="str">
        <f t="shared" ca="1" si="11"/>
        <v>pics\\Goroh_8.jpg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8">IF(ISTEXT(AR19),AR19,IF(ISTEXT(AS19),AS19,""))</f>
        <v>pics\\Goroh_8.jpg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16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0.41213833268322841</v>
      </c>
      <c r="AP19" t="str">
        <f t="shared" ca="1" si="6"/>
        <v>pics\\Banan_8.jpg</v>
      </c>
      <c r="AQ19" t="str">
        <f t="shared" ca="1" si="13"/>
        <v>pics\\Goroh_8.jpg</v>
      </c>
      <c r="AS19" t="str">
        <f t="shared" ca="1" si="17"/>
        <v>pics\\Goroh_8.jpg</v>
      </c>
      <c r="AT19">
        <f t="shared" ca="1" si="8"/>
        <v>0.88863137989602836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_Полый_ли_XXXXX?</v>
      </c>
      <c r="BD19" cm="1">
        <f t="array" aca="1" ref="BD19" ca="1">INDEX($L$18:$L$25,(RANK(AT3,$AT$2:$AT$9)))</f>
        <v>2028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VLOOKUP(B20,audio_list_stym!$A$3:$BP$18,45,FALSE)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VLOOKUP(B20,audio_list_stym!$A$3:$AJ$18,13,FALSE)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2021</v>
      </c>
      <c r="AD20" t="str">
        <f t="shared" ca="1" si="11"/>
        <v>pics\\Goroh_5.jpg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8"/>
        <v>pics\\Goroh_5.jpg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16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0.53785983725151287</v>
      </c>
      <c r="AP20" t="str">
        <f t="shared" ca="1" si="6"/>
        <v>pics\\Banan_5.jpg</v>
      </c>
      <c r="AQ20" t="str">
        <f t="shared" ca="1" si="13"/>
        <v>pics\\Goroh_5.jpg</v>
      </c>
      <c r="AS20" t="str">
        <f t="shared" ca="1" si="17"/>
        <v>pics\\Goroh_5.jpg</v>
      </c>
      <c r="AT20">
        <f t="shared" ca="1" si="8"/>
        <v>0.92739242096484265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_Гладкий_ли_XXXXX?</v>
      </c>
      <c r="BD20" cm="1">
        <f t="array" aca="1" ref="BD20" ca="1">INDEX($L$18:$L$25,(RANK(AT4,$AT$2:$AT$9)))</f>
        <v>2025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VLOOKUP(B21,audio_list_stym!$A$3:$BP$18,45,FALSE)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VLOOKUP(B21,audio_list_stym!$A$3:$AJ$18,13,FALSE)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2018</v>
      </c>
      <c r="AD21" t="str">
        <f t="shared" ca="1" si="11"/>
        <v>pics\\Goroh_2.jpg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8"/>
        <v>pics\\Goroh_2.jpg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16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0.63075260928398058</v>
      </c>
      <c r="AP21" t="str">
        <f t="shared" ca="1" si="6"/>
        <v>pics\\Banan_2.jpg</v>
      </c>
      <c r="AQ21" t="str">
        <f t="shared" ca="1" si="13"/>
        <v>pics\\Goroh_2.jpg</v>
      </c>
      <c r="AS21" t="str">
        <f t="shared" ca="1" si="17"/>
        <v>pics\\Goroh_2.jpg</v>
      </c>
      <c r="AT21">
        <f t="shared" ca="1" si="8"/>
        <v>0.72473819857472499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_Пористый_ли_XXXXX?</v>
      </c>
      <c r="BD21" cm="1">
        <f t="array" aca="1" ref="BD21" ca="1">INDEX($L$18:$L$25,(RANK(AT5,$AT$2:$AT$9)))</f>
        <v>2030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VLOOKUP(B22,audio_list_stym!$A$3:$BP$18,45,FALSE)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VLOOKUP(B22,audio_list_stym!$A$3:$AJ$18,13,FALSE)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2050</v>
      </c>
      <c r="AD22" t="str">
        <f t="shared" ca="1" si="11"/>
        <v>pics\\Redis_2.jpg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8"/>
        <v>pics\\Redis_2.jpg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16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0.96637796923417341</v>
      </c>
      <c r="AP22" t="str">
        <f t="shared" ca="1" si="6"/>
        <v>pics\\Limon_2.jpg</v>
      </c>
      <c r="AQ22" t="str">
        <f t="shared" ca="1" si="13"/>
        <v>pics\\Redis_2.jpg</v>
      </c>
      <c r="AS22" t="str">
        <f t="shared" ca="1" si="17"/>
        <v>pics\\Redis_2.jpg</v>
      </c>
      <c r="AT22">
        <f t="shared" ca="1" si="8"/>
        <v>0.34772341321588374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_Вареный_ли_XXXXX?</v>
      </c>
      <c r="BD22" cm="1">
        <f t="array" aca="1" ref="BD22" ca="1">INDEX($L$18:$L$25,(RANK(AT6,$AT$2:$AT$9)))</f>
        <v>2026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VLOOKUP(B23,audio_list_stym!$A$3:$BP$18,45,FALSE)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VLOOKUP(B23,audio_list_stym!$A$3:$AJ$18,13,FALSE)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2166</v>
      </c>
      <c r="AD23" t="str">
        <f t="shared" ca="1" si="11"/>
        <v>pics\\Tikva_6.jpg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8"/>
        <v>pics\\Tikva_6.jpg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16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0.14517006285685885</v>
      </c>
      <c r="AP23" t="str">
        <f t="shared" ca="1" si="6"/>
        <v>pics\\Injir_6.jpg</v>
      </c>
      <c r="AQ23" t="str">
        <f t="shared" ca="1" si="13"/>
        <v>pics\\Tikva_6.jpg</v>
      </c>
      <c r="AS23" t="str">
        <f t="shared" ca="1" si="17"/>
        <v>pics\\Tikva_6.jpg</v>
      </c>
      <c r="AT23">
        <f t="shared" ca="1" si="8"/>
        <v>0.94830965037710646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_Плотный_ли_XXXXX?</v>
      </c>
      <c r="BD23" cm="1">
        <f t="array" aca="1" ref="BD23" ca="1">INDEX($L$18:$L$25,(RANK(AT7,$AT$2:$AT$9)))</f>
        <v>2029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VLOOKUP(B24,audio_list_stym!$A$3:$BP$18,45,FALSE)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VLOOKUP(B24,audio_list_stym!$A$3:$AJ$18,13,FALSE)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2055</v>
      </c>
      <c r="AD24" t="str">
        <f t="shared" ca="1" si="11"/>
        <v>pics\\Redis_7.jpg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8"/>
        <v>pics\\Redis_7.jpg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16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0.79183234559122107</v>
      </c>
      <c r="AP24" t="str">
        <f t="shared" ca="1" si="6"/>
        <v>pics\\Limon_7.jpg</v>
      </c>
      <c r="AQ24" t="str">
        <f t="shared" ca="1" si="13"/>
        <v>pics\\Redis_7.jpg</v>
      </c>
      <c r="AS24" t="str">
        <f t="shared" ca="1" si="17"/>
        <v>pics\\Redis_7.jpg</v>
      </c>
      <c r="AT24">
        <f t="shared" ca="1" si="8"/>
        <v>0.37521017120324085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_Ворсистый_ли_XXXXX?</v>
      </c>
      <c r="BD24" cm="1">
        <f t="array" aca="1" ref="BD24" ca="1">INDEX($L$18:$L$25,(RANK(AT8,$AT$2:$AT$9)))</f>
        <v>2031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VLOOKUP(B25,audio_list_stym!$A$3:$BP$18,45,FALSE)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VLOOKUP(B25,audio_list_stym!$A$3:$AJ$18,13,FALSE)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2167</v>
      </c>
      <c r="AD25" t="str">
        <f t="shared" ca="1" si="11"/>
        <v>pics\\Tikva_7.jpg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8"/>
        <v>pics\\Tikva_7.jpg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16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0.11693977706068015</v>
      </c>
      <c r="AP25" t="str">
        <f t="shared" ca="1" si="6"/>
        <v>pics\\Injir_7.jpg</v>
      </c>
      <c r="AQ25" t="str">
        <f t="shared" ca="1" si="13"/>
        <v>pics\\Tikva_7.jpg</v>
      </c>
      <c r="AS25" t="str">
        <f t="shared" ca="1" si="17"/>
        <v>pics\\Tikva_7.jpg</v>
      </c>
      <c r="AT25">
        <f t="shared" ca="1" si="8"/>
        <v>0.1846614476618309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_Мягкий_ли_XXXXX?</v>
      </c>
      <c r="BD25" cm="1">
        <f t="array" aca="1" ref="BD25" ca="1">INDEX($L$18:$L$25,(RANK(AT9,$AT$2:$AT$9)))</f>
        <v>2032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VLOOKUP(B26,audio_list_stym!$A$3:$BP$18,45,FALSE)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VLOOKUP(B26,audio_list_stym!$A$3:$AJ$18,13,FALSE)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2225</v>
      </c>
      <c r="AD26" t="str">
        <f t="shared" ca="1" si="11"/>
        <v>pics\\dis9.jpg</v>
      </c>
      <c r="AE26" s="22" t="str">
        <f t="array" aca="1" ref="AE26" ca="1">IF(G26="экспл",INDEX(total_visual_stym!$C$146:$C$209,(RANK(total_visual_stym!E170,total_visual_stym!$E$146:$E$209))),0)</f>
        <v>pics\\dis9.jpg</v>
      </c>
      <c r="AF26" s="22" t="str">
        <f t="shared" si="18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6.0831032906316973E-2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На_экране_XXXXX._Он_с_ботвой?</v>
      </c>
      <c r="BC26">
        <f>A26</f>
        <v>1204</v>
      </c>
      <c r="BD26" cm="1">
        <f t="array" aca="1" ref="BD26" ca="1">INDEX($L$26:$L$33,(RANK(AT2,$AT$2:$AT$9)))</f>
        <v>2051</v>
      </c>
      <c r="BE26" cm="1">
        <f t="array" aca="1" ref="BE26" ca="1">INDEX(BD2:BD25,(RANK(AT5,$AT$2:$AT$16)))</f>
        <v>2034</v>
      </c>
      <c r="BF26" cm="1">
        <f t="array" aca="1" ref="BF26" ca="1">INDEX(BD34:BD49,(RANK(AT5,$AT$2:$AT$16)))</f>
        <v>2002</v>
      </c>
      <c r="BG26" cm="1">
        <f t="array" aca="1" ref="BG26" ca="1">INDEX(BD50:BD65,(RANK(AT5,$AT$2:$AT$16)))</f>
        <v>2018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VLOOKUP(B27,audio_list_stym!$A$3:$BP$18,45,FALSE)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VLOOKUP(B27,audio_list_stym!$A$3:$AJ$18,13,FALSE)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2175</v>
      </c>
      <c r="AD27" t="str">
        <f t="shared" ca="1" si="11"/>
        <v>pics\\dis5.jpg</v>
      </c>
      <c r="AE27" s="22" t="str">
        <f t="array" aca="1" ref="AE27" ca="1">IF(G27="экспл",INDEX(total_visual_stym!$C$146:$C$209,(RANK(total_visual_stym!E171,total_visual_stym!$E$146:$E$209))),0)</f>
        <v>pics\\dis5.jpg</v>
      </c>
      <c r="AF27" s="22" t="str">
        <f t="shared" si="18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0.23283880134123813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Посмотрите,_вот_XXXXX._Он_алый?</v>
      </c>
      <c r="BD27" cm="1">
        <f t="array" aca="1" ref="BD27" ca="1">INDEX($L$26:$L$33,(RANK(AT3,$AT$2:$AT$9)))</f>
        <v>2052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VLOOKUP(B28,audio_list_stym!$A$3:$BP$18,45,FALSE)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VLOOKUP(B28,audio_list_stym!$A$3:$AJ$18,13,FALSE)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2191</v>
      </c>
      <c r="AD28" t="str">
        <f t="shared" ca="1" si="11"/>
        <v>pics\\dis26.jpg</v>
      </c>
      <c r="AE28" s="22" t="str">
        <f t="array" aca="1" ref="AE28" ca="1">IF(G28="экспл",INDEX(total_visual_stym!$C$146:$C$209,(RANK(total_visual_stym!E172,total_visual_stym!$E$146:$E$209))),0)</f>
        <v>pics\\dis26.jpg</v>
      </c>
      <c r="AF28" s="22" t="str">
        <f t="shared" si="18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0.46595974736969448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Вот_XXXXX._Пряный_ли_он?</v>
      </c>
      <c r="BD28" cm="1">
        <f t="array" aca="1" ref="BD28" ca="1">INDEX($L$26:$L$33,(RANK(AT4,$AT$2:$AT$9)))</f>
        <v>2049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VLOOKUP(B29,audio_list_stym!$A$3:$BP$18,45,FALSE)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VLOOKUP(B29,audio_list_stym!$A$3:$AJ$18,13,FALSE)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2188</v>
      </c>
      <c r="AD29" t="str">
        <f t="shared" ca="1" si="11"/>
        <v>pics\\dis3.jpg</v>
      </c>
      <c r="AE29" s="22" t="str">
        <f t="array" aca="1" ref="AE29" ca="1">IF(G29="экспл",INDEX(total_visual_stym!$C$146:$C$209,(RANK(total_visual_stym!E173,total_visual_stym!$E$146:$E$209))),0)</f>
        <v>pics\\dis3.jpg</v>
      </c>
      <c r="AF29" s="22" t="str">
        <f t="shared" si="18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0.32375502633578812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Это_XXXXX._Жирный_ли_он?</v>
      </c>
      <c r="BD29" cm="1">
        <f t="array" aca="1" ref="BD29" ca="1">INDEX($L$26:$L$33,(RANK(AT5,$AT$2:$AT$9)))</f>
        <v>2054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VLOOKUP(B30,audio_list_stym!$A$3:$BP$18,45,FALSE)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VLOOKUP(B30,audio_list_stym!$A$3:$AJ$18,13,FALSE)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2194</v>
      </c>
      <c r="AD30" t="str">
        <f t="shared" ca="1" si="11"/>
        <v>pics\\dis55.jpg</v>
      </c>
      <c r="AE30" s="22" t="str">
        <f t="array" aca="1" ref="AE30" ca="1">IF(G30="экспл",INDEX(total_visual_stym!$C$146:$C$209,(RANK(total_visual_stym!E174,total_visual_stym!$E$146:$E$209))),0)</f>
        <v>pics\\dis55.jpg</v>
      </c>
      <c r="AF30" s="22" t="str">
        <f t="shared" si="18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0.43603752475013513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На_картинке_XXXXX._Он_соленый?</v>
      </c>
      <c r="BD30" cm="1">
        <f t="array" aca="1" ref="BD30" ca="1">INDEX($L$26:$L$33,(RANK(AT6,$AT$2:$AT$9)))</f>
        <v>2050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VLOOKUP(B31,audio_list_stym!$A$3:$BP$18,45,FALSE)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VLOOKUP(B31,audio_list_stym!$A$3:$AJ$18,13,FALSE)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2219</v>
      </c>
      <c r="AD31" t="str">
        <f t="shared" ca="1" si="11"/>
        <v>pics\\dis17.jpg</v>
      </c>
      <c r="AE31" s="22" t="str">
        <f t="array" aca="1" ref="AE31" ca="1">IF(G31="экспл",INDEX(total_visual_stym!$C$146:$C$209,(RANK(total_visual_stym!E175,total_visual_stym!$E$146:$E$209))),0)</f>
        <v>pics\\dis17.jpg</v>
      </c>
      <c r="AF31" s="22" t="str">
        <f t="shared" si="18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0.31707850808865679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На_мониторе_XXXXX._Пышный_ли_он?</v>
      </c>
      <c r="BD31" cm="1">
        <f t="array" aca="1" ref="BD31" ca="1">INDEX($L$26:$L$33,(RANK(AT7,$AT$2:$AT$9)))</f>
        <v>2053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VLOOKUP(B32,audio_list_stym!$A$3:$BP$18,45,FALSE)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VLOOKUP(B32,audio_list_stym!$A$3:$AJ$18,13,FALSE)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2222</v>
      </c>
      <c r="AD32" t="str">
        <f t="shared" ca="1" si="11"/>
        <v>pics\\dis14.jpg</v>
      </c>
      <c r="AE32" s="22" t="str">
        <f t="array" aca="1" ref="AE32" ca="1">IF(G32="экспл",INDEX(total_visual_stym!$C$146:$C$209,(RANK(total_visual_stym!E176,total_visual_stym!$E$146:$E$209))),0)</f>
        <v>pics\\dis14.jpg</v>
      </c>
      <c r="AF32" s="22" t="str">
        <f t="shared" si="18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0.53812003449590651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Перед_Вами_XXXXX._Крепкий_ли_он?</v>
      </c>
      <c r="BD32" cm="1">
        <f t="array" aca="1" ref="BD32" ca="1">INDEX($L$26:$L$33,(RANK(AT8,$AT$2:$AT$9)))</f>
        <v>2055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VLOOKUP(B33,audio_list_stym!$A$3:$BP$18,45,FALSE)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VLOOKUP(B33,audio_list_stym!$A$3:$AJ$18,13,FALSE)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2231</v>
      </c>
      <c r="AD33" t="str">
        <f t="shared" ca="1" si="11"/>
        <v>pics\\dis12.jpg</v>
      </c>
      <c r="AE33" s="22" t="str">
        <f t="array" aca="1" ref="AE33" ca="1">IF(G33="экспл",INDEX(total_visual_stym!$C$146:$C$209,(RANK(total_visual_stym!E177,total_visual_stym!$E$146:$E$209))),0)</f>
        <v>pics\\dis12.jpg</v>
      </c>
      <c r="AF33" s="22" t="str">
        <f t="shared" si="18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0.48515878137452928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Вы_видите_XXXXX._Он_круглый?</v>
      </c>
      <c r="BD33" cm="1">
        <f t="array" aca="1" ref="BD33" ca="1">INDEX($L$26:$L$33,(RANK(AT9,$AT$2:$AT$9)))</f>
        <v>2056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VLOOKUP(B34,audio_list_stym!$A$3:$BP$18,45,FALSE)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VLOOKUP(B34,audio_list_stym!$A$3:$AJ$18,13,FALSE)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2160</v>
      </c>
      <c r="AD34" t="str">
        <f t="shared" ca="1" si="11"/>
        <v>pics\\Injir_8.jpg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8"/>
        <v>pics\\Injir_8.jpg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pics\\Injir_8.jpg</v>
      </c>
      <c r="AT34">
        <f t="shared" ca="1" si="8"/>
        <v>0.48914088279388923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_Сырой_ли_ПЕРЕЦ?</v>
      </c>
      <c r="BC34">
        <f>A34</f>
        <v>1205</v>
      </c>
      <c r="BD34" cm="1">
        <f t="array" aca="1" ref="BD34" ca="1">INDEX($L$34:$L$41,(RANK(AT2,$AT$2:$AT$9)))</f>
        <v>2043</v>
      </c>
      <c r="BE34" cm="1">
        <f t="array" aca="1" ref="BE34" ca="1">INDEX(BD2:BD17,(RANK(AT5,$AT$2:$AT$17)))</f>
        <v>2037</v>
      </c>
      <c r="BF34" cm="1">
        <f t="array" aca="1" ref="BF34" ca="1">INDEX(BD18:BD33,(RANK(AT5,$AT$2:$AT$7)))</f>
        <v>2029</v>
      </c>
      <c r="BG34" cm="1">
        <f t="array" aca="1" ref="BG34" ca="1">INDEX(BD42:BD65,(RANK(AT5,$AT$2:$AT$17)))</f>
        <v>2013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VLOOKUP(B35,audio_list_stym!$A$3:$BP$18,45,FALSE)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VLOOKUP(B35,audio_list_stym!$A$3:$AJ$18,13,FALSE)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2156</v>
      </c>
      <c r="AD35" t="str">
        <f t="shared" ca="1" si="11"/>
        <v>pics\\Injir_4.jpg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8"/>
        <v>pics\\Injir_4.jpg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pics\\Injir_4.jpg</v>
      </c>
      <c r="AT35">
        <f t="shared" ca="1" si="8"/>
        <v>0.61853367109743373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_Слоеный_ли_ПЕРЕЦ?</v>
      </c>
      <c r="BD35" cm="1">
        <f t="array" aca="1" ref="BD35" ca="1">INDEX($L$34:$L$41,(RANK(AT3,$AT$2:$AT$9)))</f>
        <v>2044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VLOOKUP(B36,audio_list_stym!$A$3:$BP$18,45,FALSE)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VLOOKUP(B36,audio_list_stym!$A$3:$AJ$18,13,FALSE)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2154</v>
      </c>
      <c r="AD36" t="str">
        <f t="shared" ca="1" si="11"/>
        <v>pics\\Injir_2.jpg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8"/>
        <v>pics\\Injir_2.jpg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pics\\Injir_2.jpg</v>
      </c>
      <c r="AT36">
        <f t="shared" ca="1" si="8"/>
        <v>0.74339189452111931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_Гнилой_ли_ПЕРЕЦ?</v>
      </c>
      <c r="BD36" cm="1">
        <f t="array" aca="1" ref="BD36" ca="1">INDEX($L$34:$L$41,(RANK(AT4,$AT$2:$AT$9)))</f>
        <v>2041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VLOOKUP(B37,audio_list_stym!$A$3:$BP$18,45,FALSE)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VLOOKUP(B37,audio_list_stym!$A$3:$AJ$18,13,FALSE)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2155</v>
      </c>
      <c r="AD37" t="str">
        <f t="shared" ca="1" si="11"/>
        <v>pics\\Injir_3.jpg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8"/>
        <v>pics\\Injir_3.jpg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pics\\Injir_3.jpg</v>
      </c>
      <c r="AT37">
        <f t="shared" ca="1" si="8"/>
        <v>0.38481403515368451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_Бугристый_ли_ПЕРЕЦ?</v>
      </c>
      <c r="BD37" cm="1">
        <f t="array" aca="1" ref="BD37" ca="1">INDEX($L$34:$L$41,(RANK(AT5,$AT$2:$AT$9)))</f>
        <v>2046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VLOOKUP(B38,audio_list_stym!$A$3:$BP$18,45,FALSE)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VLOOKUP(B38,audio_list_stym!$A$3:$AJ$18,13,FALSE)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2035</v>
      </c>
      <c r="AD38" t="str">
        <f t="shared" ca="1" si="11"/>
        <v>pics\\Limon_3.jpg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8"/>
        <v>pics\\Limon_3.jpg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pics\\Limon_3.jpg</v>
      </c>
      <c r="AT38">
        <f t="shared" ca="1" si="8"/>
        <v>0.13677379519485833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_Черный_ли_ПЕРЕЦ?</v>
      </c>
      <c r="BD38" cm="1">
        <f t="array" aca="1" ref="BD38" ca="1">INDEX($L$34:$L$41,(RANK(AT6,$AT$2:$AT$9)))</f>
        <v>2042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VLOOKUP(B39,audio_list_stym!$A$3:$BP$18,45,FALSE)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VLOOKUP(B39,audio_list_stym!$A$3:$AJ$18,13,FALSE)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2001</v>
      </c>
      <c r="AD39" t="str">
        <f t="shared" ca="1" si="11"/>
        <v>pics\\Banan_1.jpg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pics\\Banan_1.jpg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pics\\Banan_1.jpg</v>
      </c>
      <c r="AT39">
        <f t="shared" ca="1" si="8"/>
        <v>0.42944968493893854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_Хрустящий_ли_ПЕРЕЦ?</v>
      </c>
      <c r="BD39" cm="1">
        <f t="array" aca="1" ref="BD39" ca="1">INDEX($L$34:$L$41,(RANK(AT7,$AT$2:$AT$9)))</f>
        <v>2045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VLOOKUP(B40,audio_list_stym!$A$3:$BP$18,45,FALSE)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VLOOKUP(B40,audio_list_stym!$A$3:$AJ$18,13,FALSE)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2033</v>
      </c>
      <c r="AD40" t="str">
        <f t="shared" ca="1" si="11"/>
        <v>pics\\Limon_1.jpg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pics\\Limon_1.jpg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pics\\Limon_1.jpg</v>
      </c>
      <c r="AT40">
        <f t="shared" ca="1" si="8"/>
        <v>7.696727095012168E-2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_Блестит_ли_ПЕРЕЦ?</v>
      </c>
      <c r="BD40" cm="1">
        <f t="array" aca="1" ref="BD40" ca="1">INDEX($L$34:$L$41,(RANK(AT8,$AT$2:$AT$9)))</f>
        <v>2047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VLOOKUP(B41,audio_list_stym!$A$3:$BP$18,45,FALSE)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VLOOKUP(B41,audio_list_stym!$A$3:$AJ$18,13,FALSE)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2038</v>
      </c>
      <c r="AD41" t="str">
        <f t="shared" ca="1" si="11"/>
        <v>pics\\Limon_6.jpg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pics\\Limon_6.jpg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pics\\Limon_6.jpg</v>
      </c>
      <c r="AT41">
        <f t="shared" ca="1" si="8"/>
        <v>0.70522661221339944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_Цитрусовый_ли_ПЕРЕЦ?</v>
      </c>
      <c r="BD41" cm="1">
        <f t="array" aca="1" ref="BD41" ca="1">INDEX($L$34:$L$41,(RANK(AT9,$AT$2:$AT$9)))</f>
        <v>2048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VLOOKUP(B42,audio_list_stym!$A$3:$BP$18,45,FALSE)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VLOOKUP(B42,audio_list_stym!$A$3:$AJ$18,13,FALSE)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2230</v>
      </c>
      <c r="AD42" t="str">
        <f t="shared" ca="1" si="11"/>
        <v>pics\\dis8.jpg</v>
      </c>
      <c r="AE42" s="22" t="str">
        <f t="array" aca="1" ref="AE42" ca="1">IF(G42="экспл",INDEX(total_visual_stym!$C$146:$C$209,(RANK(total_visual_stym!E186,total_visual_stym!$E$146:$E$209))),0)</f>
        <v>pics\\dis8.jpg</v>
      </c>
      <c r="AF42" s="22" t="str">
        <f t="shared" si="22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7.0675581265211229E-2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На_экране_БАНАН._Он_чистый?</v>
      </c>
      <c r="BC42">
        <f>A42</f>
        <v>1206</v>
      </c>
      <c r="BD42" cm="1">
        <f t="array" aca="1" ref="BD42" ca="1">INDEX($L$42:$L$49,(RANK(AT2,$AT$2:$AT$9)))</f>
        <v>2003</v>
      </c>
      <c r="BE42" cm="1">
        <f t="array" aca="1" ref="BE42" ca="1">INDEX(BD2:BD17,(RANK(AT6,$AT$2:$AT17)))</f>
        <v>2064</v>
      </c>
      <c r="BF42" cm="1">
        <f t="array" aca="1" ref="BF42" ca="1">INDEX(BD26:BD41,(RANK(AT6,$AT$2:$AT$17)))</f>
        <v>2056</v>
      </c>
      <c r="BG42" cm="1">
        <f t="array" aca="1" ref="BG42" ca="1">INDEX(BD50:BD65,(RANK(AT6,$AT$2:$AT$17)))</f>
        <v>2016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VLOOKUP(B43,audio_list_stym!$A$3:$BP$18,45,FALSE)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VLOOKUP(B43,audio_list_stym!$A$3:$AJ$18,13,FALSE)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2173</v>
      </c>
      <c r="AD43" t="str">
        <f t="shared" ca="1" si="11"/>
        <v>pics\\dis37.jpg</v>
      </c>
      <c r="AE43" s="22" t="str">
        <f t="array" aca="1" ref="AE43" ca="1">IF(G43="экспл",INDEX(total_visual_stym!$C$146:$C$209,(RANK(total_visual_stym!E187,total_visual_stym!$E$146:$E$209))),0)</f>
        <v>pics\\dis37.jpg</v>
      </c>
      <c r="AF43" s="22" t="str">
        <f t="shared" si="22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0.65108418933892542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Посмотрите,_вот_БАНАН._Свежий_ли_он?</v>
      </c>
      <c r="BD43" cm="1">
        <f t="array" aca="1" ref="BD43" ca="1">INDEX($L$42:$L$49,(RANK(AT3,$AT$2:$AT$9)))</f>
        <v>2004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VLOOKUP(B44,audio_list_stym!$A$3:$BP$18,45,FALSE)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VLOOKUP(B44,audio_list_stym!$A$3:$AJ$18,13,FALSE)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2176</v>
      </c>
      <c r="AD44" t="str">
        <f t="shared" ca="1" si="11"/>
        <v>pics\\dis21.jpg</v>
      </c>
      <c r="AE44" s="22" t="str">
        <f t="array" aca="1" ref="AE44" ca="1">IF(G44="экспл",INDEX(total_visual_stym!$C$146:$C$209,(RANK(total_visual_stym!E188,total_visual_stym!$E$146:$E$209))),0)</f>
        <v>pics\\dis21.jpg</v>
      </c>
      <c r="AF44" s="22" t="str">
        <f t="shared" si="22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0.10763299252447034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Вот_БАНАН._Он_жаренный?</v>
      </c>
      <c r="BD44" cm="1">
        <f t="array" aca="1" ref="BD44" ca="1">INDEX($L$42:$L$49,(RANK(AT4,$AT$2:$AT$9)))</f>
        <v>2001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VLOOKUP(B45,audio_list_stym!$A$3:$BP$18,45,FALSE)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VLOOKUP(B45,audio_list_stym!$A$3:$AJ$18,13,FALSE)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2183</v>
      </c>
      <c r="AD45" t="str">
        <f t="shared" ca="1" si="11"/>
        <v>pics\\dis18.jpg</v>
      </c>
      <c r="AE45" s="22" t="str">
        <f t="array" aca="1" ref="AE45" ca="1">IF(G45="экспл",INDEX(total_visual_stym!$C$146:$C$209,(RANK(total_visual_stym!E189,total_visual_stym!$E$146:$E$209))),0)</f>
        <v>pics\\dis18.jpg</v>
      </c>
      <c r="AF45" s="22" t="str">
        <f t="shared" si="22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0.2723508779617424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Это_БАНАН._Сладкий_ли_он?</v>
      </c>
      <c r="BD45" cm="1">
        <f t="array" aca="1" ref="BD45" ca="1">INDEX($L$42:$L$49,(RANK(AT5,$AT$2:$AT$9)))</f>
        <v>2006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VLOOKUP(B46,audio_list_stym!$A$3:$BP$18,45,FALSE)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VLOOKUP(B46,audio_list_stym!$A$3:$AJ$18,13,FALSE)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2180</v>
      </c>
      <c r="AD46" t="str">
        <f t="shared" ca="1" si="11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2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0.35960051294076234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На_картинке_БАНАН._Влажный_ли_он?</v>
      </c>
      <c r="BD46" cm="1">
        <f t="array" aca="1" ref="BD46" ca="1">INDEX($L$42:$L$49,(RANK(AT6,$AT$2:$AT$9)))</f>
        <v>2002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VLOOKUP(B47,audio_list_stym!$A$3:$BP$18,45,FALSE)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VLOOKUP(B47,audio_list_stym!$A$3:$AJ$18,13,FALSE)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2211</v>
      </c>
      <c r="AD47" t="str">
        <f t="shared" ca="1" si="11"/>
        <v>pics\\dis60.jpg</v>
      </c>
      <c r="AE47" s="22" t="str">
        <f t="array" aca="1" ref="AE47" ca="1">IF(G47="экспл",INDEX(total_visual_stym!$C$146:$C$209,(RANK(total_visual_stym!E191,total_visual_stym!$E$146:$E$209))),0)</f>
        <v>pics\\dis60.jpg</v>
      </c>
      <c r="AF47" s="22" t="str">
        <f t="shared" si="22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0.10239368731118204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На_мониторе_БАНАН._Он_съедобный?</v>
      </c>
      <c r="BD47" cm="1">
        <f t="array" aca="1" ref="BD47" ca="1">INDEX($L$42:$L$49,(RANK(AT7,$AT$2:$AT$9)))</f>
        <v>2005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VLOOKUP(B48,audio_list_stym!$A$3:$BP$18,45,FALSE)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VLOOKUP(B48,audio_list_stym!$A$3:$AJ$18,13,FALSE)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2218</v>
      </c>
      <c r="AD48" t="str">
        <f t="shared" ca="1" si="11"/>
        <v>pics\\dis64.jpg</v>
      </c>
      <c r="AE48" s="22" t="str">
        <f t="array" aca="1" ref="AE48" ca="1">IF(G48="экспл",INDEX(total_visual_stym!$C$146:$C$209,(RANK(total_visual_stym!E192,total_visual_stym!$E$146:$E$209))),0)</f>
        <v>pics\\dis64.jpg</v>
      </c>
      <c r="AF48" s="22" t="str">
        <f t="shared" si="22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0.60877721493566606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Перед_Вами_БАНАН._Сиреневый_ли_он?</v>
      </c>
      <c r="BD48" cm="1">
        <f t="array" aca="1" ref="BD48" ca="1">INDEX($L$42:$L$49,(RANK(AT8,$AT$2:$AT$9)))</f>
        <v>2007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VLOOKUP(B49,audio_list_stym!$A$3:$BP$18,45,FALSE)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VLOOKUP(B49,audio_list_stym!$A$3:$AJ$18,13,FALSE)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2232</v>
      </c>
      <c r="AD49" t="str">
        <f t="shared" ca="1" si="11"/>
        <v>pics\\dis13.jpg</v>
      </c>
      <c r="AE49" s="22" t="str">
        <f t="array" aca="1" ref="AE49" ca="1">IF(G49="экспл",INDEX(total_visual_stym!$C$146:$C$209,(RANK(total_visual_stym!E193,total_visual_stym!$E$146:$E$209))),0)</f>
        <v>pics\\dis13.jpg</v>
      </c>
      <c r="AF49" s="22" t="str">
        <f t="shared" si="22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3.0409308426660564E-2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Вы_видите_БАНАН._Он_репчатый?</v>
      </c>
      <c r="BD49" cm="1">
        <f t="array" aca="1" ref="BD49" ca="1">INDEX($L$42:$L$49,(RANK(AT9,$AT$2:$AT$9)))</f>
        <v>2008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VLOOKUP(B50,audio_list_stym!$A$3:$BP$18,45,FALSE)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VLOOKUP(B50,audio_list_stym!$A$3:$AJ$18,13,FALSE)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2023</v>
      </c>
      <c r="AD50" t="str">
        <f t="shared" ca="1" si="11"/>
        <v>pics\\Goroh_7.jpg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pics\\Goroh_7.jpg</v>
      </c>
      <c r="AH50" t="str">
        <f t="shared" si="3"/>
        <v>sound\\Tropic</v>
      </c>
      <c r="AS50" t="str">
        <f ca="1">IF(AH50="sound\\Tropic",AQ2,"")</f>
        <v>pics\\Goroh_7.jpg</v>
      </c>
      <c r="AT50">
        <f t="shared" ca="1" si="8"/>
        <v>0.84758805321697628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_Коричневый_ли_XXXXX?</v>
      </c>
      <c r="BC50">
        <f>A50</f>
        <v>1207</v>
      </c>
      <c r="BD50" cm="1">
        <f t="array" aca="1" ref="BD50" ca="1">INDEX($L$50:$L$57,(RANK(AT2,$AT$2:$AT$9)))</f>
        <v>2011</v>
      </c>
      <c r="BE50" cm="1">
        <f t="array" aca="1" ref="BE50" ca="1">INDEX(BD2:BD17,(RANK(AT7,$AT$2:$AT$17)))</f>
        <v>2034</v>
      </c>
      <c r="BF50" cm="1">
        <f t="array" aca="1" ref="BF50" ca="1">INDEX(BD18:BD49,(RANK(AT7,$AT$2:$AT$17)))</f>
        <v>2050</v>
      </c>
      <c r="BG50" cm="1">
        <f t="array" aca="1" ref="BG50" ca="1">INDEX(BD58:BD65,(RANK(AT7,$AT$2:$AT$9)))</f>
        <v>2018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VLOOKUP(B51,audio_list_stym!$A$3:$BP$18,45,FALSE)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VLOOKUP(B51,audio_list_stym!$A$3:$AJ$18,13,FALSE)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2020</v>
      </c>
      <c r="AD51" t="str">
        <f t="shared" ca="1" si="11"/>
        <v>pics\\Goroh_4.jpg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pics\\Goroh_4.jpg</v>
      </c>
      <c r="AH51" t="str">
        <f t="shared" si="3"/>
        <v>sound\\Tropic</v>
      </c>
      <c r="AS51" t="str">
        <f t="shared" ref="AS51:AS57" ca="1" si="24">IF(AH51="sound\\Tropic",AQ3,"")</f>
        <v>pics\\Goroh_4.jpg</v>
      </c>
      <c r="AT51">
        <f t="shared" ca="1" si="8"/>
        <v>0.86529423862811583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_Сахаристый_ли_XXXXX?</v>
      </c>
      <c r="BD51" cm="1">
        <f t="array" aca="1" ref="BD51" ca="1">INDEX($L$50:$L$57,(RANK(AT3,$AT$2:$AT$9)))</f>
        <v>2012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VLOOKUP(B52,audio_list_stym!$A$3:$BP$18,45,FALSE)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VLOOKUP(B52,audio_list_stym!$A$3:$AJ$18,13,FALSE)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2019</v>
      </c>
      <c r="AD52" t="str">
        <f t="shared" ca="1" si="11"/>
        <v>pics\\Goroh_3.jpg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pics\\Goroh_3.jpg</v>
      </c>
      <c r="AH52" t="str">
        <f t="shared" si="3"/>
        <v>sound\\Tropic</v>
      </c>
      <c r="AS52" t="str">
        <f t="shared" ca="1" si="24"/>
        <v>pics\\Goroh_3.jpg</v>
      </c>
      <c r="AT52">
        <f t="shared" ca="1" si="8"/>
        <v>0.70353161406972697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_Скользкий_ли_XXXXX?</v>
      </c>
      <c r="BD52" cm="1">
        <f t="array" aca="1" ref="BD52" ca="1">INDEX($L$50:$L$57,(RANK(AT4,$AT$2:$AT$9)))</f>
        <v>2009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VLOOKUP(B53,audio_list_stym!$A$3:$BP$18,45,FALSE)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VLOOKUP(B53,audio_list_stym!$A$3:$AJ$18,13,FALSE)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2056</v>
      </c>
      <c r="AD53" t="str">
        <f t="shared" ca="1" si="11"/>
        <v>pics\\Redis_8.jpg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pics\\Redis_8.jpg</v>
      </c>
      <c r="AH53" t="str">
        <f t="shared" si="3"/>
        <v>sound\\Tropic</v>
      </c>
      <c r="AS53" t="str">
        <f t="shared" ca="1" si="24"/>
        <v>pics\\Redis_8.jpg</v>
      </c>
      <c r="AT53">
        <f t="shared" ca="1" si="8"/>
        <v>0.64901899247520878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_Ломкий_ли_XXXXX?</v>
      </c>
      <c r="BD53" cm="1">
        <f t="array" aca="1" ref="BD53" ca="1">INDEX($L$50:$L$57,(RANK(AT5,$AT$2:$AT$9)))</f>
        <v>2014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VLOOKUP(B54,audio_list_stym!$A$3:$BP$18,45,FALSE)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VLOOKUP(B54,audio_list_stym!$A$3:$AJ$18,13,FALSE)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2165</v>
      </c>
      <c r="AD54" t="str">
        <f t="shared" ca="1" si="11"/>
        <v>pics\\Tikva_5.jpg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pics\\Tikva_5.jpg</v>
      </c>
      <c r="AH54" t="str">
        <f t="shared" si="3"/>
        <v>sound\\Tropic</v>
      </c>
      <c r="AI54" s="11"/>
      <c r="AS54" t="str">
        <f t="shared" ca="1" si="24"/>
        <v>pics\\Tikva_5.jpg</v>
      </c>
      <c r="AT54">
        <f t="shared" ca="1" si="8"/>
        <v>0.55426924063151217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_Мохнатый_ли_XXXXX?</v>
      </c>
      <c r="BD54" cm="1">
        <f t="array" aca="1" ref="BD54" ca="1">INDEX($L$50:$L$57,(RANK(AT6,$AT$2:$AT$9)))</f>
        <v>2010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VLOOKUP(B55,audio_list_stym!$A$3:$BP$18,45,FALSE)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VLOOKUP(B55,audio_list_stym!$A$3:$AJ$18,13,FALSE)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2161</v>
      </c>
      <c r="AD55" t="str">
        <f t="shared" ca="1" si="11"/>
        <v>pics\\Tikva_1.jpg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pics\\Tikva_1.jpg</v>
      </c>
      <c r="AH55" t="str">
        <f t="shared" si="3"/>
        <v>sound\\Tropic</v>
      </c>
      <c r="AS55" t="str">
        <f t="shared" ca="1" si="24"/>
        <v>pics\\Tikva_1.jpg</v>
      </c>
      <c r="AT55">
        <f t="shared" ca="1" si="8"/>
        <v>0.10062920973986078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_Сморщенный_ли_XXXXX?</v>
      </c>
      <c r="BD55" cm="1">
        <f t="array" aca="1" ref="BD55" ca="1">INDEX($L$50:$L$57,(RANK(AT7,$AT$2:$AT$9)))</f>
        <v>2013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VLOOKUP(B56,audio_list_stym!$A$3:$BP$18,45,FALSE)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VLOOKUP(B56,audio_list_stym!$A$3:$AJ$18,13,FALSE)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2022</v>
      </c>
      <c r="AD56" t="str">
        <f t="shared" ca="1" si="11"/>
        <v>pics\\Goroh_6.jpg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pics\\Goroh_6.jpg</v>
      </c>
      <c r="AH56" t="str">
        <f t="shared" si="3"/>
        <v>sound\\Tropic</v>
      </c>
      <c r="AS56" t="str">
        <f t="shared" ca="1" si="24"/>
        <v>pics\\Goroh_6.jpg</v>
      </c>
      <c r="AT56">
        <f t="shared" ca="1" si="8"/>
        <v>0.53019738561389973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_С_косточкой_ли_XXXXX?</v>
      </c>
      <c r="BD56" cm="1">
        <f t="array" aca="1" ref="BD56" ca="1">INDEX($L$50:$L$57,(RANK(AT8,$AT$2:$AT$9)))</f>
        <v>2015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VLOOKUP(B57,audio_list_stym!$A$3:$BP$18,45,FALSE)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VLOOKUP(B57,audio_list_stym!$A$3:$AJ$18,13,FALSE)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2053</v>
      </c>
      <c r="AD57" t="str">
        <f t="shared" ca="1" si="11"/>
        <v>pics\\Redis_5.jpg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pics\\Redis_5.jpg</v>
      </c>
      <c r="AH57" t="str">
        <f t="shared" si="3"/>
        <v>sound\\Tropic</v>
      </c>
      <c r="AI57" s="11"/>
      <c r="AS57" t="str">
        <f t="shared" ca="1" si="24"/>
        <v>pics\\Redis_5.jpg</v>
      </c>
      <c r="AT57">
        <f t="shared" ca="1" si="8"/>
        <v>0.65985300116254808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_Треугольный_ли_XXXXX?</v>
      </c>
      <c r="BD57" cm="1">
        <f t="array" aca="1" ref="BD57" ca="1">INDEX($L$50:$L$57,(RANK(AT9,$AT$2:$AT$9)))</f>
        <v>2016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VLOOKUP(B58,audio_list_stym!$A$3:$BP$18,45,FALSE)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VLOOKUP(B58,audio_list_stym!$A$3:$AJ$18,13,FALSE)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2204</v>
      </c>
      <c r="AD58" t="str">
        <f t="shared" ca="1" si="11"/>
        <v>pics\\dis52.jpg</v>
      </c>
      <c r="AE58" s="22" t="str">
        <f t="array" aca="1" ref="AE58" ca="1">IF(G58="экспл",INDEX(total_visual_stym!$C$146:$C$209,(RANK(total_visual_stym!E202,total_visual_stym!$E$146:$E$209))),0)</f>
        <v>pics\\dis52.jpg</v>
      </c>
      <c r="AF58" s="22" t="str">
        <f t="shared" ref="AF58:AF65" si="25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8"/>
        <v>0.55443729388282958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На_экране_XXXXX._Рыхлый_ли_он?</v>
      </c>
      <c r="BC58">
        <f>A58</f>
        <v>1208</v>
      </c>
      <c r="BD58" cm="1">
        <f t="array" aca="1" ref="BD58" ca="1">INDEX($L$58:$L$65,(RANK(AT2,$AT$2:$AT$9)))</f>
        <v>2019</v>
      </c>
      <c r="BE58" cm="1">
        <f t="array" aca="1" ref="BE58" ca="1">INDEX(BD2:BD17,(RANK(AT8,$AT$2:$AT$17)))</f>
        <v>2039</v>
      </c>
      <c r="BF58" cm="1">
        <f t="array" aca="1" ref="BF58" ca="1">INDEX(BD18:BD33,(RANK(AT8,$AT$2:$AT$17)))</f>
        <v>2055</v>
      </c>
      <c r="BG58" cm="1">
        <f t="array" aca="1" ref="BG58" ca="1">INDEX(BD42:BD57,(RANK(AT8,$AT$2:$AT$9)))</f>
        <v>2007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VLOOKUP(B59,audio_list_stym!$A$3:$BP$18,45,FALSE)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VLOOKUP(B59,audio_list_stym!$A$3:$AJ$18,13,FALSE)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2213</v>
      </c>
      <c r="AD59" t="str">
        <f t="shared" ca="1" si="11"/>
        <v>pics\\dis49.jpg</v>
      </c>
      <c r="AE59" s="22" t="str">
        <f t="array" aca="1" ref="AE59" ca="1">IF(G59="экспл",INDEX(total_visual_stym!$C$146:$C$209,(RANK(total_visual_stym!E203,total_visual_stym!$E$146:$E$209))),0)</f>
        <v>pics\\dis49.jpg</v>
      </c>
      <c r="AF59" s="22" t="str">
        <f t="shared" si="25"/>
        <v/>
      </c>
      <c r="AG59" t="str">
        <f t="shared" si="14"/>
        <v>pics\\Goroh_2.jpg</v>
      </c>
      <c r="AH59">
        <f t="shared" si="3"/>
        <v>0</v>
      </c>
      <c r="AT59">
        <f t="shared" ca="1" si="8"/>
        <v>8.8767605583675468E-2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Посмотрите,_вот_XXXXX._Он_в_стручке?</v>
      </c>
      <c r="BD59" cm="1">
        <f t="array" aca="1" ref="BD59" ca="1">INDEX($L$58:$L$65,(RANK(AT3,$AT$2:$AT$9)))</f>
        <v>2020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VLOOKUP(B60,audio_list_stym!$A$3:$BP$18,45,FALSE)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VLOOKUP(B60,audio_list_stym!$A$3:$AJ$18,13,FALSE)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2198</v>
      </c>
      <c r="AD60" t="str">
        <f t="shared" ca="1" si="11"/>
        <v>pics\\dis42.jpg</v>
      </c>
      <c r="AE60" s="22" t="str">
        <f t="array" aca="1" ref="AE60" ca="1">IF(G60="экспл",INDEX(total_visual_stym!$C$146:$C$209,(RANK(total_visual_stym!E204,total_visual_stym!$E$146:$E$209))),0)</f>
        <v>pics\\dis42.jpg</v>
      </c>
      <c r="AF60" s="22" t="str">
        <f t="shared" si="25"/>
        <v/>
      </c>
      <c r="AG60" t="str">
        <f t="shared" si="14"/>
        <v>pics\\Goroh_3.jpg</v>
      </c>
      <c r="AH60">
        <f t="shared" si="3"/>
        <v>0</v>
      </c>
      <c r="AT60">
        <f t="shared" ca="1" si="8"/>
        <v>0.94309291910288295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Вот_XXXXX._Ядовитый_ли_он?</v>
      </c>
      <c r="BD60" cm="1">
        <f t="array" aca="1" ref="BD60" ca="1">INDEX($L$58:$L$65,(RANK(AT4,$AT$2:$AT$9)))</f>
        <v>2017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VLOOKUP(B61,audio_list_stym!$A$3:$BP$18,45,FALSE)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VLOOKUP(B61,audio_list_stym!$A$3:$AJ$18,13,FALSE)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2174</v>
      </c>
      <c r="AD61" t="str">
        <f t="shared" ca="1" si="11"/>
        <v>pics\\dis7.jpg</v>
      </c>
      <c r="AE61" s="22" t="str">
        <f t="array" aca="1" ref="AE61" ca="1">IF(G61="экспл",INDEX(total_visual_stym!$C$146:$C$209,(RANK(total_visual_stym!E205,total_visual_stym!$E$146:$E$209))),0)</f>
        <v>pics\\dis7.jpg</v>
      </c>
      <c r="AF61" s="22" t="str">
        <f t="shared" si="25"/>
        <v/>
      </c>
      <c r="AG61" t="str">
        <f t="shared" si="14"/>
        <v>pics\\Goroh_4.jpg</v>
      </c>
      <c r="AH61">
        <f t="shared" si="3"/>
        <v>0</v>
      </c>
      <c r="AT61">
        <f t="shared" ca="1" si="8"/>
        <v>3.2645771960373215E-2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Это_XXXXX._Он_полосатый?</v>
      </c>
      <c r="BD61" cm="1">
        <f t="array" aca="1" ref="BD61" ca="1">INDEX($L$58:$L$65,(RANK(AT5,$AT$2:$AT$9)))</f>
        <v>2022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VLOOKUP(B62,audio_list_stym!$A$3:$BP$18,45,FALSE)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VLOOKUP(B62,audio_list_stym!$A$3:$AJ$18,13,FALSE)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2179</v>
      </c>
      <c r="AD62" t="str">
        <f t="shared" ca="1" si="11"/>
        <v>pics\\dis20.jpg</v>
      </c>
      <c r="AE62" s="22" t="str">
        <f t="array" aca="1" ref="AE62" ca="1">IF(G62="экспл",INDEX(total_visual_stym!$C$146:$C$209,(RANK(total_visual_stym!E206,total_visual_stym!$E$146:$E$209))),0)</f>
        <v>pics\\dis20.jpg</v>
      </c>
      <c r="AF62" s="22" t="str">
        <f t="shared" si="25"/>
        <v/>
      </c>
      <c r="AG62" t="str">
        <f t="shared" si="14"/>
        <v>pics\\Goroh_5.jpg</v>
      </c>
      <c r="AH62">
        <f t="shared" si="3"/>
        <v>0</v>
      </c>
      <c r="AT62">
        <f t="shared" ca="1" si="8"/>
        <v>0.1782693791596357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На_картинке_XXXXX._Он_плоский?</v>
      </c>
      <c r="BD62" cm="1">
        <f t="array" aca="1" ref="BD62" ca="1">INDEX($L$58:$L$65,(RANK(AT6,$AT$2:$AT$9)))</f>
        <v>2018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VLOOKUP(B63,audio_list_stym!$A$3:$BP$18,45,FALSE)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VLOOKUP(B63,audio_list_stym!$A$3:$AJ$18,13,FALSE)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2196</v>
      </c>
      <c r="AD63" t="str">
        <f t="shared" ca="1" si="11"/>
        <v>pics\\dis40.jpg</v>
      </c>
      <c r="AE63" s="22" t="str">
        <f t="array" aca="1" ref="AE63" ca="1">IF(G63="экспл",INDEX(total_visual_stym!$C$146:$C$209,(RANK(total_visual_stym!E207,total_visual_stym!$E$146:$E$209))),0)</f>
        <v>pics\\dis40.jpg</v>
      </c>
      <c r="AF63" s="22" t="str">
        <f t="shared" si="25"/>
        <v/>
      </c>
      <c r="AG63" t="str">
        <f t="shared" si="14"/>
        <v>pics\\Goroh_6.jpg</v>
      </c>
      <c r="AH63">
        <f t="shared" si="3"/>
        <v>0</v>
      </c>
      <c r="AT63">
        <f t="shared" ca="1" si="8"/>
        <v>0.26634169400590746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На_мониторе_XXXXX._Он_толченый?</v>
      </c>
      <c r="BD63" cm="1">
        <f t="array" aca="1" ref="BD63" ca="1">INDEX($L$58:$L$65,(RANK(AT7,$AT$2:$AT$9)))</f>
        <v>2021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VLOOKUP(B64,audio_list_stym!$A$3:$BP$18,45,FALSE)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VLOOKUP(B64,audio_list_stym!$A$3:$AJ$18,13,FALSE)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2228</v>
      </c>
      <c r="AD64" t="str">
        <f t="shared" ca="1" si="11"/>
        <v>pics\\dis38.jpg</v>
      </c>
      <c r="AE64" s="22" t="str">
        <f t="array" aca="1" ref="AE64" ca="1">IF(G64="экспл",INDEX(total_visual_stym!$C$146:$C$209,(RANK(total_visual_stym!E208,total_visual_stym!$E$146:$E$209))),0)</f>
        <v>pics\\dis38.jpg</v>
      </c>
      <c r="AF64" s="22" t="str">
        <f t="shared" si="25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8"/>
        <v>0.84459054782257448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Перед_Вами_XXXXX._Зеленый_ли_он?</v>
      </c>
      <c r="BD64" cm="1">
        <f t="array" aca="1" ref="BD64" ca="1">INDEX($L$58:$L$65,(RANK(AT8,$AT$2:$AT$9)))</f>
        <v>2023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VLOOKUP(B65,audio_list_stym!$A$3:$BP$18,45,FALSE)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VLOOKUP(B65,audio_list_stym!$A$3:$AJ$18,13,FALSE)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2189</v>
      </c>
      <c r="AD65" t="str">
        <f t="shared" ca="1" si="11"/>
        <v>pics\\dis33.jpg</v>
      </c>
      <c r="AE65" s="22" t="str">
        <f t="array" aca="1" ref="AE65" ca="1">IF(G65="экспл",INDEX(total_visual_stym!$C$146:$C$209,(RANK(total_visual_stym!E209,total_visual_stym!$E$146:$E$209))),0)</f>
        <v>pics\\dis33.jpg</v>
      </c>
      <c r="AF65" s="22" t="str">
        <f t="shared" si="25"/>
        <v/>
      </c>
      <c r="AG65" t="str">
        <f t="shared" si="14"/>
        <v>pics\\Goroh_8.jpg</v>
      </c>
      <c r="AH65">
        <f t="shared" si="3"/>
        <v>0</v>
      </c>
      <c r="AT65">
        <f t="shared" ca="1" si="8"/>
        <v>0.88634950231736354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Вы_видите_XXXXX._Легкий_ли_он?</v>
      </c>
      <c r="BD65" cm="1">
        <f t="array" aca="1" ref="BD65" ca="1">INDEX($L$58:$L$65,(RANK(AT9,$AT$2:$AT$9)))</f>
        <v>2024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VLOOKUP(B66,audio_list_stym!$A$3:$BP$18,45,FALSE)</f>
        <v>14</v>
      </c>
      <c r="F66" t="str">
        <f>VLOOKUP(E66,metki!$A$2:$B$9,2,FALSE)</f>
        <v>импл_новые_с_названием</v>
      </c>
      <c r="G66" t="str">
        <f t="shared" ref="G66:G129" si="26">LEFT(F66,5)</f>
        <v>импл_</v>
      </c>
      <c r="H66" t="str">
        <f>VLOOKUP(B66,audio_list_stym!$A$3:$AJ$18,13,FALSE)</f>
        <v>Noni</v>
      </c>
      <c r="I66" t="s">
        <v>688</v>
      </c>
      <c r="J66" t="str">
        <f t="shared" ref="J66:J129" si="27">H66&amp;I66</f>
        <v>Noni_1</v>
      </c>
      <c r="L66">
        <f>VLOOKUP(J66,total_visual_stym!$A$2:$D$129,2,FALSE)</f>
        <v>2113</v>
      </c>
      <c r="M66" t="str">
        <f>VLOOKUP(J66,total_visual_stym!$A$2:$D$129,3,FALSE)</f>
        <v>pics\\Noni_1.jpg</v>
      </c>
      <c r="N66">
        <f>VLOOKUP(J66,total_visual_stym!$A$1:$D$129,4,FALSE)</f>
        <v>212</v>
      </c>
      <c r="P66">
        <f>IF(G66="экспл",0,IF(G66="импл_",VLOOKUP(J66,quest_импл!$A$1:$J$129,7,FALSE),0))</f>
        <v>257</v>
      </c>
      <c r="Q66" t="str">
        <f>IF(G66="экспл",0,IF(G66="импл_",VLOOKUP(J66,quest_импл!$A$1:$J$129,8,FALSE),0))</f>
        <v>sound\\Beliy_li_vnutri.wav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2014</v>
      </c>
      <c r="AD66" t="str">
        <f t="shared" ca="1" si="11"/>
        <v>pics\\Finik_6.jpg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28">AS66</f>
        <v>pics\\Finik_6.jpg</v>
      </c>
      <c r="AI66" t="s">
        <v>67</v>
      </c>
      <c r="AO66">
        <f ca="1">RAND()</f>
        <v>0.82165781535636839</v>
      </c>
      <c r="AP66" t="str">
        <f ca="1">INDEX($AI$66:$AI$129,(RANK(AO66,$AO$66:$AO$129)))</f>
        <v>pics\\Finik_6.jpg</v>
      </c>
      <c r="AS66" t="str">
        <f ca="1">IF(G66="импл_",AP66,"")</f>
        <v>pics\\Finik_6.jpg</v>
      </c>
      <c r="AT66">
        <f t="shared" ref="AT66:AT129" ca="1" si="29">RAND()</f>
        <v>0.99565970810089022</v>
      </c>
      <c r="AU66" t="s">
        <v>697</v>
      </c>
      <c r="AV66" t="str">
        <f t="shared" ref="AV66:AV129" ca="1" si="30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_Белый_ли_внутри_</v>
      </c>
      <c r="BB66" t="str">
        <f t="shared" ref="BB66:BB129" si="31">IF(G66="экспл",AY66&amp;AX66&amp;"."&amp;AZ66,IF(G66="импл_",BA66&amp;AX66&amp;"?"))</f>
        <v>_Белый_ли_внутри_РЕНАН?</v>
      </c>
      <c r="BC66">
        <f>A66</f>
        <v>1209</v>
      </c>
      <c r="BD66" cm="1">
        <f t="array" aca="1" ref="BD66" ca="1">INDEX(L66:L73,(RANK(AT2,$AT$2:$AT$9)))</f>
        <v>2115</v>
      </c>
      <c r="BE66" cm="1">
        <f t="array" aca="1" ref="BE66" ca="1">INDEX(BD74:BD89,(RANK(AT2,$AT$2:$AT$7)))</f>
        <v>2129</v>
      </c>
      <c r="BF66" cm="1">
        <f t="array" aca="1" ref="BF66" ca="1">INDEX(BD90:BD113,(RANK(AT2,$AT$2:$AT$17)))</f>
        <v>2067</v>
      </c>
      <c r="BG66" cm="1">
        <f t="array" aca="1" ref="BG66" ca="1">INDEX(BD114:BD129,(RANK(AT2,$AT$2:$AT$17)))</f>
        <v>2091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VLOOKUP(B67,audio_list_stym!$A$3:$BP$18,45,FALSE)</f>
        <v>14</v>
      </c>
      <c r="F67" t="str">
        <f>VLOOKUP(E67,metki!$A$2:$B$9,2,FALSE)</f>
        <v>импл_новые_с_названием</v>
      </c>
      <c r="G67" t="str">
        <f t="shared" si="26"/>
        <v>импл_</v>
      </c>
      <c r="H67" t="str">
        <f>VLOOKUP(B67,audio_list_stym!$A$3:$AJ$18,13,FALSE)</f>
        <v>Noni</v>
      </c>
      <c r="I67" t="s">
        <v>689</v>
      </c>
      <c r="J67" t="str">
        <f t="shared" si="27"/>
        <v>Noni_2</v>
      </c>
      <c r="L67">
        <f>VLOOKUP(J67,total_visual_stym!$A$2:$D$129,2,FALSE)</f>
        <v>2114</v>
      </c>
      <c r="M67" t="str">
        <f>VLOOKUP(J67,total_visual_stym!$A$2:$D$129,3,FALSE)</f>
        <v>pics\\Noni_2.jpg</v>
      </c>
      <c r="N67">
        <f>VLOOKUP(J67,total_visual_stym!$A$1:$D$129,4,FALSE)</f>
        <v>212</v>
      </c>
      <c r="P67">
        <f>IF(G67="экспл",0,IF(G67="импл_",VLOOKUP(J67,quest_импл!$A$1:$J$129,7,FALSE),0))</f>
        <v>258</v>
      </c>
      <c r="Q67" t="str">
        <f>IF(G67="экспл",0,IF(G67="импл_",VLOOKUP(J67,quest_импл!$A$1:$J$129,8,FALSE),0))</f>
        <v>sound\\Rebristiy_li.wav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2016</v>
      </c>
      <c r="AD67" t="str">
        <f t="shared" ref="AD67:AD74" ca="1" si="32">IF(ISTEXT(AE67),AE67,IF(ISTEXT(AF67),AF67,""))</f>
        <v>pics\\Finik_8.jpg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8"/>
        <v>pics\\Finik_8.jpg</v>
      </c>
      <c r="AI67" t="s">
        <v>68</v>
      </c>
      <c r="AO67">
        <f t="shared" ref="AO67:AO129" ca="1" si="33">RAND()</f>
        <v>0.81118616284931955</v>
      </c>
      <c r="AP67" t="str">
        <f t="shared" ref="AP67:AP129" ca="1" si="34">INDEX($AI$66:$AI$129,(RANK(AO67,$AO$66:$AO$129)))</f>
        <v>pics\\Finik_8.jpg</v>
      </c>
      <c r="AR67" t="str">
        <f t="shared" ref="AR67:AR73" si="35">IF(AH67="sound\\Ogorod",AP19,"")</f>
        <v/>
      </c>
      <c r="AS67" t="str">
        <f t="shared" ref="AS67:AS73" ca="1" si="36">IF(G67="импл_",AP67,"")</f>
        <v>pics\\Finik_8.jpg</v>
      </c>
      <c r="AT67">
        <f t="shared" ca="1" si="29"/>
        <v>0.61372327021403184</v>
      </c>
      <c r="AU67" t="s">
        <v>697</v>
      </c>
      <c r="AV67" t="str">
        <f t="shared" ca="1" si="30"/>
        <v>sound\\Noviy_plod.wav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_Ребристый_ли_</v>
      </c>
      <c r="BB67" t="str">
        <f t="shared" si="31"/>
        <v>_Ребристый_ли_РЕНАН?</v>
      </c>
      <c r="BD67" cm="1">
        <f t="array" aca="1" ref="BD67" ca="1">INDEX(L67:L74,(RANK(AT3,$AT$2:$AT$9)))</f>
        <v>2117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VLOOKUP(B68,audio_list_stym!$A$3:$BP$18,45,FALSE)</f>
        <v>14</v>
      </c>
      <c r="F68" t="str">
        <f>VLOOKUP(E68,metki!$A$2:$B$9,2,FALSE)</f>
        <v>импл_новые_с_названием</v>
      </c>
      <c r="G68" t="str">
        <f t="shared" si="26"/>
        <v>импл_</v>
      </c>
      <c r="H68" t="str">
        <f>VLOOKUP(B68,audio_list_stym!$A$3:$AJ$18,13,FALSE)</f>
        <v>Noni</v>
      </c>
      <c r="I68" t="s">
        <v>690</v>
      </c>
      <c r="J68" t="str">
        <f t="shared" si="27"/>
        <v>Noni_3</v>
      </c>
      <c r="L68">
        <f>VLOOKUP(J68,total_visual_stym!$A$2:$D$129,2,FALSE)</f>
        <v>2115</v>
      </c>
      <c r="M68" t="str">
        <f>VLOOKUP(J68,total_visual_stym!$A$2:$D$129,3,FALSE)</f>
        <v>pics\\Noni_3.jpg</v>
      </c>
      <c r="N68">
        <f>VLOOKUP(J68,total_visual_stym!$A$1:$D$129,4,FALSE)</f>
        <v>212</v>
      </c>
      <c r="P68">
        <f>IF(G68="экспл",0,IF(G68="импл_",VLOOKUP(J68,quest_импл!$A$1:$J$129,7,FALSE),0))</f>
        <v>259</v>
      </c>
      <c r="Q68" t="str">
        <f>IF(G68="экспл",0,IF(G68="импл_",VLOOKUP(J68,quest_импл!$A$1:$J$129,8,FALSE),0))</f>
        <v>sound\\Goluboy_li.wav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2034</v>
      </c>
      <c r="AD68" t="str">
        <f t="shared" ca="1" si="32"/>
        <v>pics\\Limon_2.jpg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8"/>
        <v>pics\\Limon_2.jpg</v>
      </c>
      <c r="AI68" t="s">
        <v>69</v>
      </c>
      <c r="AO68">
        <f t="shared" ca="1" si="33"/>
        <v>0.51401779096358502</v>
      </c>
      <c r="AP68" t="str">
        <f t="shared" ca="1" si="34"/>
        <v>pics\\Limon_2.jpg</v>
      </c>
      <c r="AR68" t="str">
        <f t="shared" si="35"/>
        <v/>
      </c>
      <c r="AS68" t="str">
        <f t="shared" ca="1" si="36"/>
        <v>pics\\Limon_2.jpg</v>
      </c>
      <c r="AT68">
        <f t="shared" ca="1" si="29"/>
        <v>7.0472154430002432E-2</v>
      </c>
      <c r="AU68" t="s">
        <v>697</v>
      </c>
      <c r="AV68" t="str">
        <f t="shared" ca="1" si="30"/>
        <v>sound\\Redkiy_plod.wav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_Голубой_ли_</v>
      </c>
      <c r="BB68" t="str">
        <f t="shared" si="31"/>
        <v>_Голубой_ли_РЕНАН?</v>
      </c>
      <c r="BD68" cm="1">
        <f t="array" aca="1" ref="BD68" ca="1">INDEX(L68:L75,(RANK(AT4,$AT$2:$AT$9)))</f>
        <v>2115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VLOOKUP(B69,audio_list_stym!$A$3:$BP$18,45,FALSE)</f>
        <v>14</v>
      </c>
      <c r="F69" t="str">
        <f>VLOOKUP(E69,metki!$A$2:$B$9,2,FALSE)</f>
        <v>импл_новые_с_названием</v>
      </c>
      <c r="G69" t="str">
        <f t="shared" si="26"/>
        <v>импл_</v>
      </c>
      <c r="H69" t="str">
        <f>VLOOKUP(B69,audio_list_stym!$A$3:$AJ$18,13,FALSE)</f>
        <v>Noni</v>
      </c>
      <c r="I69" t="s">
        <v>691</v>
      </c>
      <c r="J69" t="str">
        <f t="shared" si="27"/>
        <v>Noni_4</v>
      </c>
      <c r="L69">
        <f>VLOOKUP(J69,total_visual_stym!$A$2:$D$129,2,FALSE)</f>
        <v>2116</v>
      </c>
      <c r="M69" t="str">
        <f>VLOOKUP(J69,total_visual_stym!$A$2:$D$129,3,FALSE)</f>
        <v>pics\\Noni_4.jpg</v>
      </c>
      <c r="N69">
        <f>VLOOKUP(J69,total_visual_stym!$A$1:$D$129,4,FALSE)</f>
        <v>212</v>
      </c>
      <c r="P69">
        <f>IF(G69="экспл",0,IF(G69="импл_",VLOOKUP(J69,quest_импл!$A$1:$J$129,7,FALSE),0))</f>
        <v>260</v>
      </c>
      <c r="Q69" t="str">
        <f>IF(G69="экспл",0,IF(G69="импл_",VLOOKUP(J69,quest_импл!$A$1:$J$129,8,FALSE),0))</f>
        <v>sound\\S_bugorkami_li.wav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2003</v>
      </c>
      <c r="AD69" t="str">
        <f t="shared" ca="1" si="32"/>
        <v>pics\\Banan_3.jpg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8"/>
        <v>pics\\Banan_3.jpg</v>
      </c>
      <c r="AI69" t="s">
        <v>70</v>
      </c>
      <c r="AO69">
        <f t="shared" ca="1" si="33"/>
        <v>0.95311556856331736</v>
      </c>
      <c r="AP69" t="str">
        <f t="shared" ca="1" si="34"/>
        <v>pics\\Banan_3.jpg</v>
      </c>
      <c r="AR69" t="str">
        <f t="shared" si="35"/>
        <v/>
      </c>
      <c r="AS69" t="str">
        <f t="shared" ca="1" si="36"/>
        <v>pics\\Banan_3.jpg</v>
      </c>
      <c r="AT69">
        <f t="shared" ca="1" si="29"/>
        <v>0.69944360073713985</v>
      </c>
      <c r="AU69" t="s">
        <v>697</v>
      </c>
      <c r="AV69" t="str">
        <f t="shared" ca="1" si="30"/>
        <v>sound\\Noviy_plod.wav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_С_бугорками_ли_</v>
      </c>
      <c r="BB69" t="str">
        <f t="shared" si="31"/>
        <v>_С_бугорками_ли_РЕНАН?</v>
      </c>
      <c r="BD69" cm="1">
        <f t="array" aca="1" ref="BD69" ca="1">INDEX(L69:L76,(RANK(AT5,$AT$2:$AT$9)))</f>
        <v>2129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VLOOKUP(B70,audio_list_stym!$A$3:$BP$18,45,FALSE)</f>
        <v>14</v>
      </c>
      <c r="F70" t="str">
        <f>VLOOKUP(E70,metki!$A$2:$B$9,2,FALSE)</f>
        <v>импл_новые_с_названием</v>
      </c>
      <c r="G70" t="str">
        <f t="shared" si="26"/>
        <v>импл_</v>
      </c>
      <c r="H70" t="str">
        <f>VLOOKUP(B70,audio_list_stym!$A$3:$AJ$18,13,FALSE)</f>
        <v>Noni</v>
      </c>
      <c r="I70" t="s">
        <v>692</v>
      </c>
      <c r="J70" t="str">
        <f t="shared" si="27"/>
        <v>Noni_5</v>
      </c>
      <c r="L70">
        <f>VLOOKUP(J70,total_visual_stym!$A$2:$D$129,2,FALSE)</f>
        <v>2117</v>
      </c>
      <c r="M70" t="str">
        <f>VLOOKUP(J70,total_visual_stym!$A$2:$D$129,3,FALSE)</f>
        <v>pics\\Noni_5.jpg</v>
      </c>
      <c r="N70">
        <f>VLOOKUP(J70,total_visual_stym!$A$1:$D$129,4,FALSE)</f>
        <v>212</v>
      </c>
      <c r="P70">
        <f>IF(G70="экспл",0,IF(G70="импл_",VLOOKUP(J70,quest_импл!$A$1:$J$129,7,FALSE),0))</f>
        <v>261</v>
      </c>
      <c r="Q70" t="str">
        <f>IF(G70="экспл",0,IF(G70="импл_",VLOOKUP(J70,quest_импл!$A$1:$J$129,8,FALSE),0))</f>
        <v>sound\\Ovalniy_li.wav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2042</v>
      </c>
      <c r="AD70" t="str">
        <f t="shared" ca="1" si="32"/>
        <v>pics\\Peper_2.jpg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8"/>
        <v>pics\\Peper_2.jpg</v>
      </c>
      <c r="AI70" t="s">
        <v>71</v>
      </c>
      <c r="AO70">
        <f t="shared" ca="1" si="33"/>
        <v>0.41892696208252533</v>
      </c>
      <c r="AP70" t="str">
        <f t="shared" ca="1" si="34"/>
        <v>pics\\Peper_2.jpg</v>
      </c>
      <c r="AR70" t="str">
        <f t="shared" si="35"/>
        <v/>
      </c>
      <c r="AS70" t="str">
        <f t="shared" ca="1" si="36"/>
        <v>pics\\Peper_2.jpg</v>
      </c>
      <c r="AT70">
        <f t="shared" ca="1" si="29"/>
        <v>3.6093554311131815E-2</v>
      </c>
      <c r="AU70" t="s">
        <v>697</v>
      </c>
      <c r="AV70" t="str">
        <f t="shared" ca="1" si="30"/>
        <v>sound\\Redkiy_plod.wav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_Овальный_ли_</v>
      </c>
      <c r="BB70" t="str">
        <f t="shared" si="31"/>
        <v>_Овальный_ли_РЕНАН?</v>
      </c>
      <c r="BD70" cm="1">
        <f t="array" aca="1" ref="BD70" ca="1">INDEX(L70:L77,(RANK(AT6,$AT$2:$AT$9)))</f>
        <v>2118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VLOOKUP(B71,audio_list_stym!$A$3:$BP$18,45,FALSE)</f>
        <v>14</v>
      </c>
      <c r="F71" t="str">
        <f>VLOOKUP(E71,metki!$A$2:$B$9,2,FALSE)</f>
        <v>импл_новые_с_названием</v>
      </c>
      <c r="G71" t="str">
        <f t="shared" si="26"/>
        <v>импл_</v>
      </c>
      <c r="H71" t="str">
        <f>VLOOKUP(B71,audio_list_stym!$A$3:$AJ$18,13,FALSE)</f>
        <v>Noni</v>
      </c>
      <c r="I71" t="s">
        <v>693</v>
      </c>
      <c r="J71" t="str">
        <f t="shared" si="27"/>
        <v>Noni_6</v>
      </c>
      <c r="L71">
        <f>VLOOKUP(J71,total_visual_stym!$A$2:$D$129,2,FALSE)</f>
        <v>2118</v>
      </c>
      <c r="M71" t="str">
        <f>VLOOKUP(J71,total_visual_stym!$A$2:$D$129,3,FALSE)</f>
        <v>pics\\Noni_6.jpg</v>
      </c>
      <c r="N71">
        <f>VLOOKUP(J71,total_visual_stym!$A$1:$D$129,4,FALSE)</f>
        <v>212</v>
      </c>
      <c r="P71">
        <f>IF(G71="экспл",0,IF(G71="импл_",VLOOKUP(J71,quest_импл!$A$1:$J$129,7,FALSE),0))</f>
        <v>262</v>
      </c>
      <c r="Q71" t="str">
        <f>IF(G71="экспл",0,IF(G71="импл_",VLOOKUP(J71,quest_импл!$A$1:$J$129,8,FALSE),0))</f>
        <v>sound\\Zhidkiy_li.wav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2028</v>
      </c>
      <c r="AD71" t="str">
        <f t="shared" ca="1" si="32"/>
        <v>pics\\Kokos_4.jpg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8"/>
        <v>pics\\Kokos_4.jpg</v>
      </c>
      <c r="AI71" t="s">
        <v>72</v>
      </c>
      <c r="AO71">
        <f t="shared" ca="1" si="33"/>
        <v>0.56875894374559277</v>
      </c>
      <c r="AP71" t="str">
        <f t="shared" ca="1" si="34"/>
        <v>pics\\Kokos_4.jpg</v>
      </c>
      <c r="AR71" t="str">
        <f t="shared" si="35"/>
        <v/>
      </c>
      <c r="AS71" t="str">
        <f t="shared" ca="1" si="36"/>
        <v>pics\\Kokos_4.jpg</v>
      </c>
      <c r="AT71">
        <f t="shared" ca="1" si="29"/>
        <v>0.24556754620494825</v>
      </c>
      <c r="AU71" t="s">
        <v>697</v>
      </c>
      <c r="AV71" t="str">
        <f t="shared" ca="1" si="30"/>
        <v>sound\\Redkiy_plod.wav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_Жидкий_ли_</v>
      </c>
      <c r="BB71" t="str">
        <f t="shared" si="31"/>
        <v>_Жидкий_ли_РЕНАН?</v>
      </c>
      <c r="BD71" cm="1">
        <f t="array" aca="1" ref="BD71" ca="1">INDEX(L71:L78,(RANK(AT7,$AT$2:$AT$9)))</f>
        <v>2130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VLOOKUP(B72,audio_list_stym!$A$3:$BP$18,45,FALSE)</f>
        <v>14</v>
      </c>
      <c r="F72" t="str">
        <f>VLOOKUP(E72,metki!$A$2:$B$9,2,FALSE)</f>
        <v>импл_новые_с_названием</v>
      </c>
      <c r="G72" t="str">
        <f t="shared" si="26"/>
        <v>импл_</v>
      </c>
      <c r="H72" t="str">
        <f>VLOOKUP(B72,audio_list_stym!$A$3:$AJ$18,13,FALSE)</f>
        <v>Noni</v>
      </c>
      <c r="I72" t="s">
        <v>694</v>
      </c>
      <c r="J72" t="str">
        <f t="shared" si="27"/>
        <v>Noni_7</v>
      </c>
      <c r="L72">
        <f>VLOOKUP(J72,total_visual_stym!$A$2:$D$129,2,FALSE)</f>
        <v>2119</v>
      </c>
      <c r="M72" t="str">
        <f>VLOOKUP(J72,total_visual_stym!$A$2:$D$129,3,FALSE)</f>
        <v>pics\\Noni_7.jpg</v>
      </c>
      <c r="N72">
        <f>VLOOKUP(J72,total_visual_stym!$A$1:$D$129,4,FALSE)</f>
        <v>212</v>
      </c>
      <c r="P72">
        <f>IF(G72="экспл",0,IF(G72="импл_",VLOOKUP(J72,quest_импл!$A$1:$J$129,7,FALSE),0))</f>
        <v>263</v>
      </c>
      <c r="Q72" t="str">
        <f>IF(G72="экспл",0,IF(G72="импл_",VLOOKUP(J72,quest_импл!$A$1:$J$129,8,FALSE),0))</f>
        <v>sound\\Lohmatiy_li.wav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2015</v>
      </c>
      <c r="AD72" t="str">
        <f t="shared" ca="1" si="32"/>
        <v>pics\\Finik_7.jpg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8"/>
        <v>pics\\Finik_7.jpg</v>
      </c>
      <c r="AI72" t="s">
        <v>73</v>
      </c>
      <c r="AO72">
        <f t="shared" ca="1" si="33"/>
        <v>0.81673299843995228</v>
      </c>
      <c r="AP72" t="str">
        <f t="shared" ca="1" si="34"/>
        <v>pics\\Finik_7.jpg</v>
      </c>
      <c r="AR72" t="str">
        <f t="shared" si="35"/>
        <v/>
      </c>
      <c r="AS72" t="str">
        <f t="shared" ca="1" si="36"/>
        <v>pics\\Finik_7.jpg</v>
      </c>
      <c r="AT72">
        <f t="shared" ca="1" si="29"/>
        <v>0.7286785195904022</v>
      </c>
      <c r="AU72" t="s">
        <v>697</v>
      </c>
      <c r="AV72" t="str">
        <f t="shared" ca="1" si="30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_Лохматый_ли_</v>
      </c>
      <c r="BB72" t="str">
        <f t="shared" si="31"/>
        <v>_Лохматый_ли_РЕНАН?</v>
      </c>
      <c r="BD72" cm="1">
        <f t="array" aca="1" ref="BD72" ca="1">INDEX(L72:L79,(RANK(AT8,$AT$2:$AT$9)))</f>
        <v>2133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VLOOKUP(B73,audio_list_stym!$A$3:$BP$18,45,FALSE)</f>
        <v>14</v>
      </c>
      <c r="F73" t="str">
        <f>VLOOKUP(E73,metki!$A$2:$B$9,2,FALSE)</f>
        <v>импл_новые_с_названием</v>
      </c>
      <c r="G73" t="str">
        <f t="shared" si="26"/>
        <v>импл_</v>
      </c>
      <c r="H73" t="str">
        <f>VLOOKUP(B73,audio_list_stym!$A$3:$AJ$18,13,FALSE)</f>
        <v>Noni</v>
      </c>
      <c r="I73" t="s">
        <v>695</v>
      </c>
      <c r="J73" t="str">
        <f t="shared" si="27"/>
        <v>Noni_8</v>
      </c>
      <c r="L73">
        <f>VLOOKUP(J73,total_visual_stym!$A$2:$D$129,2,FALSE)</f>
        <v>2120</v>
      </c>
      <c r="M73" t="str">
        <f>VLOOKUP(J73,total_visual_stym!$A$2:$D$129,3,FALSE)</f>
        <v>pics\\Noni_8.jpg</v>
      </c>
      <c r="N73">
        <f>VLOOKUP(J73,total_visual_stym!$A$1:$D$129,4,FALSE)</f>
        <v>212</v>
      </c>
      <c r="P73">
        <f>IF(G73="экспл",0,IF(G73="импл_",VLOOKUP(J73,quest_импл!$A$1:$J$129,7,FALSE),0))</f>
        <v>264</v>
      </c>
      <c r="Q73" t="str">
        <f>IF(G73="экспл",0,IF(G73="импл_",VLOOKUP(J73,quest_импл!$A$1:$J$129,8,FALSE),0))</f>
        <v>sound\\Zolotistiy_li.wav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2017</v>
      </c>
      <c r="AD73" t="str">
        <f t="shared" ca="1" si="32"/>
        <v>pics\\Goroh_1.jpg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8"/>
        <v>pics\\Goroh_1.jpg</v>
      </c>
      <c r="AI73" t="s">
        <v>74</v>
      </c>
      <c r="AO73">
        <f t="shared" ca="1" si="33"/>
        <v>0.75700422940199019</v>
      </c>
      <c r="AP73" t="str">
        <f t="shared" ca="1" si="34"/>
        <v>pics\\Goroh_1.jpg</v>
      </c>
      <c r="AR73" t="str">
        <f t="shared" si="35"/>
        <v/>
      </c>
      <c r="AS73" t="str">
        <f t="shared" ca="1" si="36"/>
        <v>pics\\Goroh_1.jpg</v>
      </c>
      <c r="AT73">
        <f t="shared" ca="1" si="29"/>
        <v>0.33025582932883168</v>
      </c>
      <c r="AU73" t="s">
        <v>697</v>
      </c>
      <c r="AV73" t="str">
        <f t="shared" ca="1" si="30"/>
        <v>sound\\Redkiy_plod.wav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_Золотистый_ли_</v>
      </c>
      <c r="BB73" t="str">
        <f t="shared" si="31"/>
        <v>_Золотистый_ли_РЕНАН?</v>
      </c>
      <c r="BD73" cm="1">
        <f t="array" aca="1" ref="BD73" ca="1">INDEX(L73:L80,(RANK(AT9,$AT$2:$AT$9)))</f>
        <v>2135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VLOOKUP(B74,audio_list_stym!$A$3:$BP$18,45,FALSE)</f>
        <v>15</v>
      </c>
      <c r="F74" t="str">
        <f>VLOOKUP(E74,metki!$A$2:$B$9,2,FALSE)</f>
        <v>экспл_новые_с_названием</v>
      </c>
      <c r="G74" t="str">
        <f t="shared" si="26"/>
        <v>экспл</v>
      </c>
      <c r="H74" t="str">
        <f>VLOOKUP(B74,audio_list_stym!$A$3:$AJ$18,13,FALSE)</f>
        <v>Sapota</v>
      </c>
      <c r="I74" t="s">
        <v>688</v>
      </c>
      <c r="J74" t="str">
        <f t="shared" si="27"/>
        <v>Sapota_1</v>
      </c>
      <c r="L74">
        <f>VLOOKUP(J74,total_visual_stym!$A$2:$D$129,2,FALSE)</f>
        <v>2129</v>
      </c>
      <c r="M74" t="str">
        <f>VLOOKUP(J74,total_visual_stym!$A$2:$D$129,3,FALSE)</f>
        <v>pics\\Sapota_1.jpg</v>
      </c>
      <c r="N74">
        <f>VLOOKUP(J74,total_visual_stym!$A$1:$D$129,4,FALSE)</f>
        <v>213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137</v>
      </c>
      <c r="Z74" t="str">
        <f>IF(G74="экспл",VLOOKUP(J74,quest_экспл!$A$1:$N$129,12,FALSE),IF(G74="импл_",0,0))</f>
        <v>sound\\On_sharoobraxniy.wav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2178</v>
      </c>
      <c r="AD74" t="str">
        <f t="shared" ca="1" si="32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28"/>
        <v/>
      </c>
      <c r="AI74" t="s">
        <v>76</v>
      </c>
      <c r="AO74">
        <f t="shared" ca="1" si="33"/>
        <v>0.47948732769110425</v>
      </c>
      <c r="AP74" t="str">
        <f t="shared" ca="1" si="34"/>
        <v>pics\\Limon_5.jpg</v>
      </c>
      <c r="AR74" t="str">
        <f>IF(AH74="sound\\Ogorod",AP2,"")</f>
        <v/>
      </c>
      <c r="AS74" t="str">
        <f>IF(G74="импл_",AP74,"")</f>
        <v/>
      </c>
      <c r="AT74">
        <f t="shared" ca="1" si="29"/>
        <v>0.88284572361000602</v>
      </c>
      <c r="AU74" t="s">
        <v>697</v>
      </c>
      <c r="AV74" t="str">
        <f t="shared" ca="1" si="30"/>
        <v>sound\\Noviy_plod.wav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_Он_шарообразный?</v>
      </c>
      <c r="BA74" t="e">
        <f>VLOOKUP(Q74,audio_list_stym!$B$2:$BQ$299,68,FALSE)</f>
        <v>#N/A</v>
      </c>
      <c r="BB74" t="str">
        <f t="shared" si="31"/>
        <v>На_экране_БАРОХ._Он_шарообразный?</v>
      </c>
      <c r="BC74">
        <f>A74</f>
        <v>1210</v>
      </c>
      <c r="BD74" cm="1">
        <f t="array" aca="1" ref="BD74" ca="1">INDEX($L$74:$L$81,(RANK(AT2,$AT$2:$AT$9)))</f>
        <v>2131</v>
      </c>
      <c r="BE74" cm="1">
        <f t="array" aca="1" ref="BE74" ca="1">INDEX(BD66:BD73,(RANK(AT3,$AT$2:$AT$9)))</f>
        <v>2129</v>
      </c>
      <c r="BF74" cm="1">
        <f t="array" aca="1" ref="BF74" ca="1">INDEX(BD82:BD105,(RANK(AT3,$AT$2:$AT$17)))</f>
        <v>2145</v>
      </c>
      <c r="BG74" cm="1">
        <f t="array" aca="1" ref="BG74" ca="1">INDEX(BD106:BD129,(RANK(AT3,$AT$2:$AT$9)))</f>
        <v>2078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VLOOKUP(B75,audio_list_stym!$A$3:$BP$18,45,FALSE)</f>
        <v>15</v>
      </c>
      <c r="F75" t="str">
        <f>VLOOKUP(E75,metki!$A$2:$B$9,2,FALSE)</f>
        <v>экспл_новые_с_названием</v>
      </c>
      <c r="G75" t="str">
        <f t="shared" si="26"/>
        <v>экспл</v>
      </c>
      <c r="H75" t="str">
        <f>VLOOKUP(B75,audio_list_stym!$A$3:$AJ$18,13,FALSE)</f>
        <v>Sapota</v>
      </c>
      <c r="I75" t="s">
        <v>689</v>
      </c>
      <c r="J75" t="str">
        <f t="shared" si="27"/>
        <v>Sapota_2</v>
      </c>
      <c r="L75">
        <f>VLOOKUP(J75,total_visual_stym!$A$2:$D$129,2,FALSE)</f>
        <v>2130</v>
      </c>
      <c r="M75" t="str">
        <f>VLOOKUP(J75,total_visual_stym!$A$2:$D$129,3,FALSE)</f>
        <v>pics\\Sapota_2.jpg</v>
      </c>
      <c r="N75">
        <f>VLOOKUP(J75,total_visual_stym!$A$1:$D$129,4,FALSE)</f>
        <v>213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138</v>
      </c>
      <c r="Z75" t="str">
        <f>IF(G75="экспл",VLOOKUP(J75,quest_экспл!$A$1:$N$129,12,FALSE),IF(G75="импл_",0,0))</f>
        <v>sound\\On_nadrezan.wav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2210</v>
      </c>
      <c r="AD75" t="str">
        <f t="shared" ref="AD75:AD129" ca="1" si="37">IF(ISTEXT(AE75),AE75,IF(ISTEXT(AF75),AF75,""))</f>
        <v>pics\\dis48.jpg</v>
      </c>
      <c r="AE75" s="22" t="str">
        <f t="array" aca="1" ref="AE75" ca="1">IF(G75="экспл",INDEX(total_visual_stym!$C$146:$C$209,(RANK(total_visual_stym!E155,total_visual_stym!$E$146:$E$209))),0)</f>
        <v>pics\\dis48.jpg</v>
      </c>
      <c r="AF75" s="22" t="str">
        <f t="shared" ref="AF75:AF129" si="38">AS75</f>
        <v/>
      </c>
      <c r="AI75" t="s">
        <v>77</v>
      </c>
      <c r="AO75">
        <f t="shared" ca="1" si="33"/>
        <v>0.23735800862711798</v>
      </c>
      <c r="AP75" t="str">
        <f t="shared" ca="1" si="34"/>
        <v>pics\\Redis_4.jpg</v>
      </c>
      <c r="AR75" t="str">
        <f t="shared" ref="AR75:AR97" si="39">IF(AH75="sound\\Ogorod",AP3,"")</f>
        <v/>
      </c>
      <c r="AS75" t="str">
        <f t="shared" ref="AS75:AS129" si="40">IF(G75="импл_",AP75,"")</f>
        <v/>
      </c>
      <c r="AT75">
        <f t="shared" ca="1" si="29"/>
        <v>0.95776543103505007</v>
      </c>
      <c r="AU75" t="s">
        <v>697</v>
      </c>
      <c r="AV75" t="str">
        <f t="shared" ca="1" si="30"/>
        <v>sound\\Noviy_plod.wav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_Он_надрезан?</v>
      </c>
      <c r="BA75" t="e">
        <f>VLOOKUP(Q75,audio_list_stym!$B$2:$BQ$299,68,FALSE)</f>
        <v>#N/A</v>
      </c>
      <c r="BB75" t="str">
        <f t="shared" si="31"/>
        <v>Посмотрите,_вот_БАРОХ._Он_надрезан?</v>
      </c>
      <c r="BD75" cm="1">
        <f t="array" aca="1" ref="BD75" ca="1">INDEX($L$74:$L$81,(RANK(AT3,$AT$2:$AT$9)))</f>
        <v>2132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VLOOKUP(B76,audio_list_stym!$A$3:$BP$18,45,FALSE)</f>
        <v>15</v>
      </c>
      <c r="F76" t="str">
        <f>VLOOKUP(E76,metki!$A$2:$B$9,2,FALSE)</f>
        <v>экспл_новые_с_названием</v>
      </c>
      <c r="G76" t="str">
        <f t="shared" si="26"/>
        <v>экспл</v>
      </c>
      <c r="H76" t="str">
        <f>VLOOKUP(B76,audio_list_stym!$A$3:$AJ$18,13,FALSE)</f>
        <v>Sapota</v>
      </c>
      <c r="I76" t="s">
        <v>690</v>
      </c>
      <c r="J76" t="str">
        <f t="shared" si="27"/>
        <v>Sapota_3</v>
      </c>
      <c r="L76">
        <f>VLOOKUP(J76,total_visual_stym!$A$2:$D$129,2,FALSE)</f>
        <v>2131</v>
      </c>
      <c r="M76" t="str">
        <f>VLOOKUP(J76,total_visual_stym!$A$2:$D$129,3,FALSE)</f>
        <v>pics\\Sapota_3.jpg</v>
      </c>
      <c r="N76">
        <f>VLOOKUP(J76,total_visual_stym!$A$1:$D$129,4,FALSE)</f>
        <v>213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139</v>
      </c>
      <c r="Z76" t="str">
        <f>IF(G76="экспл",VLOOKUP(J76,quest_экспл!$A$1:$N$129,12,FALSE),IF(G76="импл_",0,0))</f>
        <v>sound\\On_perekruchen.wav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2201</v>
      </c>
      <c r="AD76" t="str">
        <f t="shared" ca="1" si="37"/>
        <v>pics\\dis43.jpg</v>
      </c>
      <c r="AE76" s="22" t="str">
        <f t="array" aca="1" ref="AE76" ca="1">IF(G76="экспл",INDEX(total_visual_stym!$C$146:$C$209,(RANK(total_visual_stym!E156,total_visual_stym!$E$146:$E$209))),0)</f>
        <v>pics\\dis43.jpg</v>
      </c>
      <c r="AF76" s="22" t="str">
        <f t="shared" si="38"/>
        <v/>
      </c>
      <c r="AI76" t="s">
        <v>78</v>
      </c>
      <c r="AO76">
        <f t="shared" ca="1" si="33"/>
        <v>0.4667966160337359</v>
      </c>
      <c r="AP76" t="str">
        <f t="shared" ca="1" si="34"/>
        <v>pics\\Limon_6.jpg</v>
      </c>
      <c r="AR76" t="str">
        <f t="shared" si="39"/>
        <v/>
      </c>
      <c r="AS76" t="str">
        <f t="shared" si="40"/>
        <v/>
      </c>
      <c r="AT76">
        <f t="shared" ca="1" si="29"/>
        <v>0.42641598791674407</v>
      </c>
      <c r="AU76" t="s">
        <v>697</v>
      </c>
      <c r="AV76" t="str">
        <f t="shared" ca="1" si="30"/>
        <v>sound\\Redkiy_plod.wav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_Он_перекручен?</v>
      </c>
      <c r="BA76" t="e">
        <f>VLOOKUP(Q76,audio_list_stym!$B$2:$BQ$299,68,FALSE)</f>
        <v>#N/A</v>
      </c>
      <c r="BB76" t="str">
        <f t="shared" si="31"/>
        <v>Вот_БАРОХ._Он_перекручен?</v>
      </c>
      <c r="BD76" cm="1">
        <f t="array" aca="1" ref="BD76" ca="1">INDEX($L$74:$L$81,(RANK(AT4,$AT$2:$AT$9)))</f>
        <v>2129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VLOOKUP(B77,audio_list_stym!$A$3:$BP$18,45,FALSE)</f>
        <v>15</v>
      </c>
      <c r="F77" t="str">
        <f>VLOOKUP(E77,metki!$A$2:$B$9,2,FALSE)</f>
        <v>экспл_новые_с_названием</v>
      </c>
      <c r="G77" t="str">
        <f t="shared" si="26"/>
        <v>экспл</v>
      </c>
      <c r="H77" t="str">
        <f>VLOOKUP(B77,audio_list_stym!$A$3:$AJ$18,13,FALSE)</f>
        <v>Sapota</v>
      </c>
      <c r="I77" t="s">
        <v>691</v>
      </c>
      <c r="J77" t="str">
        <f t="shared" si="27"/>
        <v>Sapota_4</v>
      </c>
      <c r="L77">
        <f>VLOOKUP(J77,total_visual_stym!$A$2:$D$129,2,FALSE)</f>
        <v>2132</v>
      </c>
      <c r="M77" t="str">
        <f>VLOOKUP(J77,total_visual_stym!$A$2:$D$129,3,FALSE)</f>
        <v>pics\\Sapota_4.jpg</v>
      </c>
      <c r="N77">
        <f>VLOOKUP(J77,total_visual_stym!$A$1:$D$129,4,FALSE)</f>
        <v>213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140</v>
      </c>
      <c r="Z77" t="str">
        <f>IF(G77="экспл",VLOOKUP(J77,quest_экспл!$A$1:$N$129,12,FALSE),IF(G77="импл_",0,0))</f>
        <v>sound\\Sorvan_li_on.wav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2203</v>
      </c>
      <c r="AD77" t="str">
        <f t="shared" ca="1" si="37"/>
        <v>pics\\dis53.jpg</v>
      </c>
      <c r="AE77" s="22" t="str">
        <f t="array" aca="1" ref="AE77" ca="1">IF(G77="экспл",INDEX(total_visual_stym!$C$146:$C$209,(RANK(total_visual_stym!E157,total_visual_stym!$E$146:$E$209))),0)</f>
        <v>pics\\dis53.jpg</v>
      </c>
      <c r="AF77" s="22" t="str">
        <f t="shared" si="38"/>
        <v/>
      </c>
      <c r="AI77" t="s">
        <v>79</v>
      </c>
      <c r="AO77">
        <f t="shared" ca="1" si="33"/>
        <v>0.73330939555953745</v>
      </c>
      <c r="AP77" t="str">
        <f t="shared" ca="1" si="34"/>
        <v>pics\\Goroh_2.jpg</v>
      </c>
      <c r="AR77" t="str">
        <f t="shared" si="39"/>
        <v/>
      </c>
      <c r="AS77" t="str">
        <f t="shared" si="40"/>
        <v/>
      </c>
      <c r="AT77">
        <f t="shared" ca="1" si="29"/>
        <v>0.52762356003520872</v>
      </c>
      <c r="AU77" t="s">
        <v>697</v>
      </c>
      <c r="AV77" t="str">
        <f t="shared" ca="1" si="30"/>
        <v>sound\\Noviy_plod.wav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_Сорван_ли_он?</v>
      </c>
      <c r="BA77" t="e">
        <f>VLOOKUP(Q77,audio_list_stym!$B$2:$BQ$299,68,FALSE)</f>
        <v>#N/A</v>
      </c>
      <c r="BB77" t="str">
        <f t="shared" si="31"/>
        <v>Это_БАРОХ._Сорван_ли_он?</v>
      </c>
      <c r="BD77" cm="1">
        <f t="array" aca="1" ref="BD77" ca="1">INDEX($L$74:$L$81,(RANK(AT5,$AT$2:$AT$9)))</f>
        <v>2134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VLOOKUP(B78,audio_list_stym!$A$3:$BP$18,45,FALSE)</f>
        <v>15</v>
      </c>
      <c r="F78" t="str">
        <f>VLOOKUP(E78,metki!$A$2:$B$9,2,FALSE)</f>
        <v>экспл_новые_с_названием</v>
      </c>
      <c r="G78" t="str">
        <f t="shared" si="26"/>
        <v>экспл</v>
      </c>
      <c r="H78" t="str">
        <f>VLOOKUP(B78,audio_list_stym!$A$3:$AJ$18,13,FALSE)</f>
        <v>Sapota</v>
      </c>
      <c r="I78" t="s">
        <v>692</v>
      </c>
      <c r="J78" t="str">
        <f t="shared" si="27"/>
        <v>Sapota_5</v>
      </c>
      <c r="L78">
        <f>VLOOKUP(J78,total_visual_stym!$A$2:$D$129,2,FALSE)</f>
        <v>2133</v>
      </c>
      <c r="M78" t="str">
        <f>VLOOKUP(J78,total_visual_stym!$A$2:$D$129,3,FALSE)</f>
        <v>pics\\Sapota_5.jpg</v>
      </c>
      <c r="N78">
        <f>VLOOKUP(J78,total_visual_stym!$A$1:$D$129,4,FALSE)</f>
        <v>213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141</v>
      </c>
      <c r="Z78" t="str">
        <f>IF(G78="экспл",VLOOKUP(J78,quest_экспл!$A$1:$N$129,12,FALSE),IF(G78="импл_",0,0))</f>
        <v>sound\\Spressovan_li_on.wav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2220</v>
      </c>
      <c r="AD78" t="str">
        <f t="shared" ca="1" si="37"/>
        <v>pics\\dis16.jpg</v>
      </c>
      <c r="AE78" s="22" t="str">
        <f t="array" aca="1" ref="AE78" ca="1">IF(G78="экспл",INDEX(total_visual_stym!$C$146:$C$209,(RANK(total_visual_stym!E158,total_visual_stym!$E$146:$E$209))),0)</f>
        <v>pics\\dis16.jpg</v>
      </c>
      <c r="AF78" s="22" t="str">
        <f t="shared" si="38"/>
        <v/>
      </c>
      <c r="AI78" t="s">
        <v>80</v>
      </c>
      <c r="AO78">
        <f t="shared" ca="1" si="33"/>
        <v>0.24039975945553771</v>
      </c>
      <c r="AP78" t="str">
        <f t="shared" ca="1" si="34"/>
        <v>pics\\Redis_3.jpg</v>
      </c>
      <c r="AR78" t="str">
        <f t="shared" si="39"/>
        <v/>
      </c>
      <c r="AS78" t="str">
        <f t="shared" si="40"/>
        <v/>
      </c>
      <c r="AT78">
        <f t="shared" ca="1" si="29"/>
        <v>0.3424338514597044</v>
      </c>
      <c r="AU78" t="s">
        <v>697</v>
      </c>
      <c r="AV78" t="str">
        <f t="shared" ca="1" si="30"/>
        <v>sound\\Redkiy_plod.wav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_Спрессован_ли_он?</v>
      </c>
      <c r="BA78" t="e">
        <f>VLOOKUP(Q78,audio_list_stym!$B$2:$BQ$299,68,FALSE)</f>
        <v>#N/A</v>
      </c>
      <c r="BB78" t="str">
        <f t="shared" si="31"/>
        <v>На_картинке_БАРОХ._Спрессован_ли_он?</v>
      </c>
      <c r="BD78" cm="1">
        <f t="array" aca="1" ref="BD78" ca="1">INDEX($L$74:$L$81,(RANK(AT6,$AT$2:$AT$9)))</f>
        <v>2130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VLOOKUP(B79,audio_list_stym!$A$3:$BP$18,45,FALSE)</f>
        <v>15</v>
      </c>
      <c r="F79" t="str">
        <f>VLOOKUP(E79,metki!$A$2:$B$9,2,FALSE)</f>
        <v>экспл_новые_с_названием</v>
      </c>
      <c r="G79" t="str">
        <f t="shared" si="26"/>
        <v>экспл</v>
      </c>
      <c r="H79" t="str">
        <f>VLOOKUP(B79,audio_list_stym!$A$3:$AJ$18,13,FALSE)</f>
        <v>Sapota</v>
      </c>
      <c r="I79" t="s">
        <v>693</v>
      </c>
      <c r="J79" t="str">
        <f t="shared" si="27"/>
        <v>Sapota_6</v>
      </c>
      <c r="L79">
        <f>VLOOKUP(J79,total_visual_stym!$A$2:$D$129,2,FALSE)</f>
        <v>2134</v>
      </c>
      <c r="M79" t="str">
        <f>VLOOKUP(J79,total_visual_stym!$A$2:$D$129,3,FALSE)</f>
        <v>pics\\Sapota_6.jpg</v>
      </c>
      <c r="N79">
        <f>VLOOKUP(J79,total_visual_stym!$A$1:$D$129,4,FALSE)</f>
        <v>213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142</v>
      </c>
      <c r="Z79" t="str">
        <f>IF(G79="экспл",VLOOKUP(J79,quest_экспл!$A$1:$N$129,12,FALSE),IF(G79="импл_",0,0))</f>
        <v>sound\\Zheltiy_li_on.wav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2195</v>
      </c>
      <c r="AD79" t="str">
        <f t="shared" ca="1" si="37"/>
        <v>pics\\dis41.jpg</v>
      </c>
      <c r="AE79" s="22" t="str">
        <f t="array" aca="1" ref="AE79" ca="1">IF(G79="экспл",INDEX(total_visual_stym!$C$146:$C$209,(RANK(total_visual_stym!E159,total_visual_stym!$E$146:$E$209))),0)</f>
        <v>pics\\dis41.jpg</v>
      </c>
      <c r="AF79" s="22" t="str">
        <f t="shared" si="38"/>
        <v/>
      </c>
      <c r="AI79" t="s">
        <v>81</v>
      </c>
      <c r="AO79">
        <f t="shared" ca="1" si="33"/>
        <v>0.61130242087526454</v>
      </c>
      <c r="AP79" t="str">
        <f t="shared" ca="1" si="34"/>
        <v>pics\\Kokos_2.jpg</v>
      </c>
      <c r="AR79" t="str">
        <f t="shared" si="39"/>
        <v/>
      </c>
      <c r="AS79" t="str">
        <f t="shared" si="40"/>
        <v/>
      </c>
      <c r="AT79">
        <f t="shared" ca="1" si="29"/>
        <v>6.4058802658223835E-2</v>
      </c>
      <c r="AU79" t="s">
        <v>697</v>
      </c>
      <c r="AV79" t="str">
        <f t="shared" ca="1" si="30"/>
        <v>sound\\Redkiy_plod.wav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_Желтый_ли_он?</v>
      </c>
      <c r="BA79" t="e">
        <f>VLOOKUP(Q79,audio_list_stym!$B$2:$BQ$299,68,FALSE)</f>
        <v>#N/A</v>
      </c>
      <c r="BB79" t="str">
        <f t="shared" si="31"/>
        <v>На_мониторе_БАРОХ._Желтый_ли_он?</v>
      </c>
      <c r="BD79" cm="1">
        <f t="array" aca="1" ref="BD79" ca="1">INDEX($L$74:$L$81,(RANK(AT7,$AT$2:$AT$9)))</f>
        <v>2133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VLOOKUP(B80,audio_list_stym!$A$3:$BP$18,45,FALSE)</f>
        <v>15</v>
      </c>
      <c r="F80" t="str">
        <f>VLOOKUP(E80,metki!$A$2:$B$9,2,FALSE)</f>
        <v>экспл_новые_с_названием</v>
      </c>
      <c r="G80" t="str">
        <f t="shared" si="26"/>
        <v>экспл</v>
      </c>
      <c r="H80" t="str">
        <f>VLOOKUP(B80,audio_list_stym!$A$3:$AJ$18,13,FALSE)</f>
        <v>Sapota</v>
      </c>
      <c r="I80" t="s">
        <v>694</v>
      </c>
      <c r="J80" t="str">
        <f t="shared" si="27"/>
        <v>Sapota_7</v>
      </c>
      <c r="L80">
        <f>VLOOKUP(J80,total_visual_stym!$A$2:$D$129,2,FALSE)</f>
        <v>2135</v>
      </c>
      <c r="M80" t="str">
        <f>VLOOKUP(J80,total_visual_stym!$A$2:$D$129,3,FALSE)</f>
        <v>pics\\Sapota_7.jpg</v>
      </c>
      <c r="N80">
        <f>VLOOKUP(J80,total_visual_stym!$A$1:$D$129,4,FALSE)</f>
        <v>213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143</v>
      </c>
      <c r="Z80" t="str">
        <f>IF(G80="экспл",VLOOKUP(J80,quest_экспл!$A$1:$N$129,12,FALSE),IF(G80="импл_",0,0))</f>
        <v>sound\\Rovniy_li_on.wav</v>
      </c>
      <c r="AA80" t="str">
        <f>IF(G80="экспл",VLOOKUP(J80,quest_экспл!$A$1:$N$129,14,FALSE),IF(G80="импл_",0,0))</f>
        <v>да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2226</v>
      </c>
      <c r="AD80" t="str">
        <f t="shared" ca="1" si="37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38"/>
        <v/>
      </c>
      <c r="AI80" t="s">
        <v>82</v>
      </c>
      <c r="AO80">
        <f t="shared" ca="1" si="33"/>
        <v>7.4587789363331103E-2</v>
      </c>
      <c r="AP80" t="str">
        <f t="shared" ca="1" si="34"/>
        <v>pics\\Tomat_4.jpg</v>
      </c>
      <c r="AR80" t="str">
        <f t="shared" si="39"/>
        <v/>
      </c>
      <c r="AS80" t="str">
        <f t="shared" si="40"/>
        <v/>
      </c>
      <c r="AT80">
        <f t="shared" ca="1" si="29"/>
        <v>0.14173370043737177</v>
      </c>
      <c r="AU80" t="s">
        <v>697</v>
      </c>
      <c r="AV80" t="str">
        <f t="shared" ca="1" si="30"/>
        <v>sound\\Redkiy_plod.wav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_Ровный_ли_он?</v>
      </c>
      <c r="BA80" t="e">
        <f>VLOOKUP(Q80,audio_list_stym!$B$2:$BQ$299,68,FALSE)</f>
        <v>#N/A</v>
      </c>
      <c r="BB80" t="str">
        <f t="shared" si="31"/>
        <v>Перед_Вами_БАРОХ._Ровный_ли_он?</v>
      </c>
      <c r="BD80" cm="1">
        <f t="array" aca="1" ref="BD80" ca="1">INDEX($L$74:$L$81,(RANK(AT8,$AT$2:$AT$9)))</f>
        <v>2135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VLOOKUP(B81,audio_list_stym!$A$3:$BP$18,45,FALSE)</f>
        <v>15</v>
      </c>
      <c r="F81" t="str">
        <f>VLOOKUP(E81,metki!$A$2:$B$9,2,FALSE)</f>
        <v>экспл_новые_с_названием</v>
      </c>
      <c r="G81" t="str">
        <f t="shared" si="26"/>
        <v>экспл</v>
      </c>
      <c r="H81" t="str">
        <f>VLOOKUP(B81,audio_list_stym!$A$3:$AJ$18,13,FALSE)</f>
        <v>Sapota</v>
      </c>
      <c r="I81" t="s">
        <v>695</v>
      </c>
      <c r="J81" t="str">
        <f t="shared" si="27"/>
        <v>Sapota_8</v>
      </c>
      <c r="L81">
        <f>VLOOKUP(J81,total_visual_stym!$A$2:$D$129,2,FALSE)</f>
        <v>2136</v>
      </c>
      <c r="M81" t="str">
        <f>VLOOKUP(J81,total_visual_stym!$A$2:$D$129,3,FALSE)</f>
        <v>pics\\Sapota_8.jpg</v>
      </c>
      <c r="N81">
        <f>VLOOKUP(J81,total_visual_stym!$A$1:$D$129,4,FALSE)</f>
        <v>213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144</v>
      </c>
      <c r="Z81" t="str">
        <f>IF(G81="экспл",VLOOKUP(J81,quest_экспл!$A$1:$N$129,12,FALSE),IF(G81="импл_",0,0))</f>
        <v>sound\\On_imeet_shipi.wav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2212</v>
      </c>
      <c r="AD81" t="str">
        <f t="shared" ca="1" si="37"/>
        <v>pics\\dis61.jpg</v>
      </c>
      <c r="AE81" s="22" t="str">
        <f t="array" aca="1" ref="AE81" ca="1">IF(G81="экспл",INDEX(total_visual_stym!$C$146:$C$209,(RANK(total_visual_stym!E161,total_visual_stym!$E$146:$E$209))),0)</f>
        <v>pics\\dis61.jpg</v>
      </c>
      <c r="AF81" s="22" t="str">
        <f t="shared" si="38"/>
        <v/>
      </c>
      <c r="AI81" t="s">
        <v>83</v>
      </c>
      <c r="AO81">
        <f t="shared" ca="1" si="33"/>
        <v>0.58745610137692994</v>
      </c>
      <c r="AP81" t="str">
        <f t="shared" ca="1" si="34"/>
        <v>pics\\Kokos_3.jpg</v>
      </c>
      <c r="AR81" t="str">
        <f t="shared" si="39"/>
        <v/>
      </c>
      <c r="AS81" t="str">
        <f t="shared" si="40"/>
        <v/>
      </c>
      <c r="AT81">
        <f t="shared" ca="1" si="29"/>
        <v>0.34455533506194735</v>
      </c>
      <c r="AU81" t="s">
        <v>697</v>
      </c>
      <c r="AV81" t="str">
        <f t="shared" ca="1" si="30"/>
        <v>sound\\Redkiy_plod.wav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_Он_имеет_шипы?</v>
      </c>
      <c r="BA81" t="e">
        <f>VLOOKUP(Q81,audio_list_stym!$B$2:$BQ$299,68,FALSE)</f>
        <v>#N/A</v>
      </c>
      <c r="BB81" t="str">
        <f t="shared" si="31"/>
        <v>Вы_видите_БАРОХ._Он_имеет_шипы?</v>
      </c>
      <c r="BD81" cm="1">
        <f t="array" aca="1" ref="BD81" ca="1">INDEX($L$74:$L$81,(RANK(AT9,$AT$2:$AT$9)))</f>
        <v>2136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VLOOKUP(B82,audio_list_stym!$A$3:$BP$18,45,FALSE)</f>
        <v>16</v>
      </c>
      <c r="F82" t="str">
        <f>VLOOKUP(E82,metki!$A$2:$B$9,2,FALSE)</f>
        <v>импл_новые_без_названия</v>
      </c>
      <c r="G82" t="str">
        <f t="shared" si="26"/>
        <v>импл_</v>
      </c>
      <c r="H82" t="str">
        <f>VLOOKUP(B82,audio_list_stym!$A$3:$AJ$18,13,FALSE)</f>
        <v>Tamanid</v>
      </c>
      <c r="I82" t="s">
        <v>688</v>
      </c>
      <c r="J82" t="str">
        <f t="shared" si="27"/>
        <v>Tamanid_1</v>
      </c>
      <c r="L82">
        <f>VLOOKUP(J82,total_visual_stym!$A$2:$D$129,2,FALSE)</f>
        <v>2137</v>
      </c>
      <c r="M82" t="str">
        <f>VLOOKUP(J82,total_visual_stym!$A$2:$D$129,3,FALSE)</f>
        <v>pics\\Tamanid_1.jpg</v>
      </c>
      <c r="N82">
        <f>VLOOKUP(J82,total_visual_stym!$A$1:$D$129,4,FALSE)</f>
        <v>214</v>
      </c>
      <c r="P82">
        <f>IF(G82="экспл",0,IF(G82="импл_",VLOOKUP(J82,quest_импл!$A$1:$J$129,7,FALSE),0))</f>
        <v>273</v>
      </c>
      <c r="Q82" t="str">
        <f>IF(G82="экспл",0,IF(G82="импл_",VLOOKUP(J82,quest_импл!$A$1:$J$129,8,FALSE),0))</f>
        <v>sound\\Krasnovatiy_li.wav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2006</v>
      </c>
      <c r="AD82" t="str">
        <f t="shared" ca="1" si="37"/>
        <v>pics\\Banan_6.jpg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8"/>
        <v>pics\\Banan_6.jpg</v>
      </c>
      <c r="AI82" t="s">
        <v>84</v>
      </c>
      <c r="AO82">
        <f t="shared" ca="1" si="33"/>
        <v>0.90997248940258657</v>
      </c>
      <c r="AP82" t="str">
        <f t="shared" ca="1" si="34"/>
        <v>pics\\Banan_6.jpg</v>
      </c>
      <c r="AR82" t="str">
        <f t="shared" si="39"/>
        <v/>
      </c>
      <c r="AS82" t="str">
        <f t="shared" ca="1" si="40"/>
        <v>pics\\Banan_6.jpg</v>
      </c>
      <c r="AT82">
        <f t="shared" ca="1" si="29"/>
        <v>0.72459913249863395</v>
      </c>
      <c r="AU82" t="s">
        <v>697</v>
      </c>
      <c r="AV82" t="str">
        <f t="shared" ca="1" si="30"/>
        <v>sound\\Noviy_plod.wav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_Красноватый_ли_</v>
      </c>
      <c r="BB82" t="str">
        <f t="shared" si="31"/>
        <v>_Красноватый_ли_XXXXX?</v>
      </c>
      <c r="BC82">
        <f>A82</f>
        <v>1211</v>
      </c>
      <c r="BD82" cm="1">
        <f t="array" aca="1" ref="BD82" ca="1">INDEX($L$82:$L$89,(RANK(AT2,$AT$2:$AT$9)))</f>
        <v>2139</v>
      </c>
      <c r="BE82" cm="1">
        <f t="array" aca="1" ref="BE82" ca="1">INDEX(BD66:BD81,(RANK(AT4,$AT$2:$AT$17)))</f>
        <v>2115</v>
      </c>
      <c r="BF82" cm="1">
        <f t="array" aca="1" ref="BF82" ca="1">INDEX(BD90:BD105,(RANK(AT4,$AT$2:$AT$17)))</f>
        <v>2147</v>
      </c>
      <c r="BG82" cm="1">
        <f t="array" aca="1" ref="BG82" ca="1">INDEX(BD106:BD129,(RANK(AT4,$AT$2:$AT$9)))</f>
        <v>2075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VLOOKUP(B83,audio_list_stym!$A$3:$BP$18,45,FALSE)</f>
        <v>16</v>
      </c>
      <c r="F83" t="str">
        <f>VLOOKUP(E83,metki!$A$2:$B$9,2,FALSE)</f>
        <v>импл_новые_без_названия</v>
      </c>
      <c r="G83" t="str">
        <f t="shared" si="26"/>
        <v>импл_</v>
      </c>
      <c r="H83" t="str">
        <f>VLOOKUP(B83,audio_list_stym!$A$3:$AJ$18,13,FALSE)</f>
        <v>Tamanid</v>
      </c>
      <c r="I83" t="s">
        <v>689</v>
      </c>
      <c r="J83" t="str">
        <f t="shared" si="27"/>
        <v>Tamanid_2</v>
      </c>
      <c r="L83">
        <f>VLOOKUP(J83,total_visual_stym!$A$2:$D$129,2,FALSE)</f>
        <v>2138</v>
      </c>
      <c r="M83" t="str">
        <f>VLOOKUP(J83,total_visual_stym!$A$2:$D$129,3,FALSE)</f>
        <v>pics\\Tamanid_2.jpg</v>
      </c>
      <c r="N83">
        <f>VLOOKUP(J83,total_visual_stym!$A$1:$D$129,4,FALSE)</f>
        <v>214</v>
      </c>
      <c r="P83">
        <f>IF(G83="экспл",0,IF(G83="импл_",VLOOKUP(J83,quest_импл!$A$1:$J$129,7,FALSE),0))</f>
        <v>274</v>
      </c>
      <c r="Q83" t="str">
        <f>IF(G83="экспл",0,IF(G83="импл_",VLOOKUP(J83,quest_импл!$A$1:$J$129,8,FALSE),0))</f>
        <v>sound\\Izognut_li.wav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2001</v>
      </c>
      <c r="AD83" t="str">
        <f t="shared" ca="1" si="37"/>
        <v>pics\\Banan_1.jpg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8"/>
        <v>pics\\Banan_1.jpg</v>
      </c>
      <c r="AI83" t="s">
        <v>85</v>
      </c>
      <c r="AO83">
        <f t="shared" ca="1" si="33"/>
        <v>0.99268576886438087</v>
      </c>
      <c r="AP83" t="str">
        <f t="shared" ca="1" si="34"/>
        <v>pics\\Banan_1.jpg</v>
      </c>
      <c r="AR83" t="str">
        <f t="shared" si="39"/>
        <v/>
      </c>
      <c r="AS83" t="str">
        <f t="shared" ca="1" si="40"/>
        <v>pics\\Banan_1.jpg</v>
      </c>
      <c r="AT83">
        <f t="shared" ca="1" si="29"/>
        <v>1.125534158207242E-2</v>
      </c>
      <c r="AU83" t="s">
        <v>697</v>
      </c>
      <c r="AV83" t="str">
        <f t="shared" ca="1" si="30"/>
        <v>sound\\Redkiy_plod.wav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_Изогнут_ли_</v>
      </c>
      <c r="BB83" t="str">
        <f t="shared" si="31"/>
        <v>_Изогнут_ли_XXXXX?</v>
      </c>
      <c r="BD83" cm="1">
        <f t="array" aca="1" ref="BD83" ca="1">INDEX($L$82:$L$89,(RANK(AT3,$AT$2:$AT$9)))</f>
        <v>2140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VLOOKUP(B84,audio_list_stym!$A$3:$BP$18,45,FALSE)</f>
        <v>16</v>
      </c>
      <c r="F84" t="str">
        <f>VLOOKUP(E84,metki!$A$2:$B$9,2,FALSE)</f>
        <v>импл_новые_без_названия</v>
      </c>
      <c r="G84" t="str">
        <f t="shared" si="26"/>
        <v>импл_</v>
      </c>
      <c r="H84" t="str">
        <f>VLOOKUP(B84,audio_list_stym!$A$3:$AJ$18,13,FALSE)</f>
        <v>Tamanid</v>
      </c>
      <c r="I84" t="s">
        <v>690</v>
      </c>
      <c r="J84" t="str">
        <f t="shared" si="27"/>
        <v>Tamanid_3</v>
      </c>
      <c r="L84">
        <f>VLOOKUP(J84,total_visual_stym!$A$2:$D$129,2,FALSE)</f>
        <v>2139</v>
      </c>
      <c r="M84" t="str">
        <f>VLOOKUP(J84,total_visual_stym!$A$2:$D$129,3,FALSE)</f>
        <v>pics\\Tamanid_3.jpg</v>
      </c>
      <c r="N84">
        <f>VLOOKUP(J84,total_visual_stym!$A$1:$D$129,4,FALSE)</f>
        <v>214</v>
      </c>
      <c r="P84">
        <f>IF(G84="экспл",0,IF(G84="импл_",VLOOKUP(J84,quest_импл!$A$1:$J$129,7,FALSE),0))</f>
        <v>275</v>
      </c>
      <c r="Q84" t="str">
        <f>IF(G84="экспл",0,IF(G84="импл_",VLOOKUP(J84,quest_импл!$A$1:$J$129,8,FALSE),0))</f>
        <v>sound\\Barhatistiy_li.wav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2036</v>
      </c>
      <c r="AD84" t="str">
        <f t="shared" ca="1" si="37"/>
        <v>pics\\Limon_4.jpg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8"/>
        <v>pics\\Limon_4.jpg</v>
      </c>
      <c r="AI84" t="s">
        <v>94</v>
      </c>
      <c r="AO84">
        <f t="shared" ca="1" si="33"/>
        <v>0.48336940412546514</v>
      </c>
      <c r="AP84" t="str">
        <f t="shared" ca="1" si="34"/>
        <v>pics\\Limon_4.jpg</v>
      </c>
      <c r="AR84" t="str">
        <f t="shared" si="39"/>
        <v/>
      </c>
      <c r="AS84" t="str">
        <f t="shared" ca="1" si="40"/>
        <v>pics\\Limon_4.jpg</v>
      </c>
      <c r="AT84">
        <f t="shared" ca="1" si="29"/>
        <v>0.71234976294933083</v>
      </c>
      <c r="AU84" t="s">
        <v>697</v>
      </c>
      <c r="AV84" t="str">
        <f t="shared" ca="1" si="30"/>
        <v>sound\\Noviy_plod.wav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_Бархатистый_ли_</v>
      </c>
      <c r="BB84" t="str">
        <f t="shared" si="31"/>
        <v>_Бархатистый_ли_XXXXX?</v>
      </c>
      <c r="BD84" cm="1">
        <f t="array" aca="1" ref="BD84" ca="1">INDEX($L$82:$L$89,(RANK(AT4,$AT$2:$AT$9)))</f>
        <v>2137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VLOOKUP(B85,audio_list_stym!$A$3:$BP$18,45,FALSE)</f>
        <v>16</v>
      </c>
      <c r="F85" t="str">
        <f>VLOOKUP(E85,metki!$A$2:$B$9,2,FALSE)</f>
        <v>импл_новые_без_названия</v>
      </c>
      <c r="G85" t="str">
        <f t="shared" si="26"/>
        <v>импл_</v>
      </c>
      <c r="H85" t="str">
        <f>VLOOKUP(B85,audio_list_stym!$A$3:$AJ$18,13,FALSE)</f>
        <v>Tamanid</v>
      </c>
      <c r="I85" t="s">
        <v>691</v>
      </c>
      <c r="J85" t="str">
        <f t="shared" si="27"/>
        <v>Tamanid_4</v>
      </c>
      <c r="L85">
        <f>VLOOKUP(J85,total_visual_stym!$A$2:$D$129,2,FALSE)</f>
        <v>2140</v>
      </c>
      <c r="M85" t="str">
        <f>VLOOKUP(J85,total_visual_stym!$A$2:$D$129,3,FALSE)</f>
        <v>pics\\Tamanid_4.jpg</v>
      </c>
      <c r="N85">
        <f>VLOOKUP(J85,total_visual_stym!$A$1:$D$129,4,FALSE)</f>
        <v>214</v>
      </c>
      <c r="P85">
        <f>IF(G85="экспл",0,IF(G85="импл_",VLOOKUP(J85,quest_импл!$A$1:$J$129,7,FALSE),0))</f>
        <v>276</v>
      </c>
      <c r="Q85" t="str">
        <f>IF(G85="экспл",0,IF(G85="импл_",VLOOKUP(J85,quest_импл!$A$1:$J$129,8,FALSE),0))</f>
        <v>sound\\Odnotonniy_li.wav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2004</v>
      </c>
      <c r="AD85" t="str">
        <f t="shared" ca="1" si="37"/>
        <v>pics\\Banan_4.jpg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8"/>
        <v>pics\\Banan_4.jpg</v>
      </c>
      <c r="AI85" t="s">
        <v>95</v>
      </c>
      <c r="AO85">
        <f t="shared" ca="1" si="33"/>
        <v>0.9521635912678349</v>
      </c>
      <c r="AP85" t="str">
        <f t="shared" ca="1" si="34"/>
        <v>pics\\Banan_4.jpg</v>
      </c>
      <c r="AR85" t="str">
        <f t="shared" si="39"/>
        <v/>
      </c>
      <c r="AS85" t="str">
        <f t="shared" ca="1" si="40"/>
        <v>pics\\Banan_4.jpg</v>
      </c>
      <c r="AT85">
        <f t="shared" ca="1" si="29"/>
        <v>0.54961145130735256</v>
      </c>
      <c r="AU85" t="s">
        <v>697</v>
      </c>
      <c r="AV85" t="str">
        <f t="shared" ca="1" si="30"/>
        <v>sound\\Noviy_plod.wav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_Однотонный_ли_</v>
      </c>
      <c r="BB85" t="str">
        <f t="shared" si="31"/>
        <v>_Однотонный_ли_XXXXX?</v>
      </c>
      <c r="BD85" cm="1">
        <f t="array" aca="1" ref="BD85" ca="1">INDEX($L$82:$L$89,(RANK(AT5,$AT$2:$AT$9)))</f>
        <v>2142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VLOOKUP(B86,audio_list_stym!$A$3:$BP$18,45,FALSE)</f>
        <v>16</v>
      </c>
      <c r="F86" t="str">
        <f>VLOOKUP(E86,metki!$A$2:$B$9,2,FALSE)</f>
        <v>импл_новые_без_названия</v>
      </c>
      <c r="G86" t="str">
        <f t="shared" si="26"/>
        <v>импл_</v>
      </c>
      <c r="H86" t="str">
        <f>VLOOKUP(B86,audio_list_stym!$A$3:$AJ$18,13,FALSE)</f>
        <v>Tamanid</v>
      </c>
      <c r="I86" t="s">
        <v>692</v>
      </c>
      <c r="J86" t="str">
        <f t="shared" si="27"/>
        <v>Tamanid_5</v>
      </c>
      <c r="L86">
        <f>VLOOKUP(J86,total_visual_stym!$A$2:$D$129,2,FALSE)</f>
        <v>2141</v>
      </c>
      <c r="M86" t="str">
        <f>VLOOKUP(J86,total_visual_stym!$A$2:$D$129,3,FALSE)</f>
        <v>pics\\Tamanid_5.jpg</v>
      </c>
      <c r="N86">
        <f>VLOOKUP(J86,total_visual_stym!$A$1:$D$129,4,FALSE)</f>
        <v>214</v>
      </c>
      <c r="P86">
        <f>IF(G86="экспл",0,IF(G86="импл_",VLOOKUP(J86,quest_импл!$A$1:$J$129,7,FALSE),0))</f>
        <v>277</v>
      </c>
      <c r="Q86" t="str">
        <f>IF(G86="экспл",0,IF(G86="импл_",VLOOKUP(J86,quest_импл!$A$1:$J$129,8,FALSE),0))</f>
        <v>sound\\Prozrachniy_li.wav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2020</v>
      </c>
      <c r="AD86" t="str">
        <f t="shared" ca="1" si="37"/>
        <v>pics\\Goroh_4.jpg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8"/>
        <v>pics\\Goroh_4.jpg</v>
      </c>
      <c r="AI86" t="s">
        <v>96</v>
      </c>
      <c r="AO86">
        <f t="shared" ca="1" si="33"/>
        <v>0.73299573762086323</v>
      </c>
      <c r="AP86" t="str">
        <f t="shared" ca="1" si="34"/>
        <v>pics\\Goroh_4.jpg</v>
      </c>
      <c r="AR86" t="str">
        <f t="shared" si="39"/>
        <v/>
      </c>
      <c r="AS86" t="str">
        <f t="shared" ca="1" si="40"/>
        <v>pics\\Goroh_4.jpg</v>
      </c>
      <c r="AT86">
        <f t="shared" ca="1" si="29"/>
        <v>0.7076167395000319</v>
      </c>
      <c r="AU86" t="s">
        <v>697</v>
      </c>
      <c r="AV86" t="str">
        <f t="shared" ca="1" si="30"/>
        <v>sound\\Noviy_plod.wav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_Прозрачный_ли_</v>
      </c>
      <c r="BB86" t="str">
        <f t="shared" si="31"/>
        <v>_Прозрачный_ли_XXXXX?</v>
      </c>
      <c r="BD86" cm="1">
        <f t="array" aca="1" ref="BD86" ca="1">INDEX($L$82:$L$89,(RANK(AT6,$AT$2:$AT$9)))</f>
        <v>2138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VLOOKUP(B87,audio_list_stym!$A$3:$BP$18,45,FALSE)</f>
        <v>16</v>
      </c>
      <c r="F87" t="str">
        <f>VLOOKUP(E87,metki!$A$2:$B$9,2,FALSE)</f>
        <v>импл_новые_без_названия</v>
      </c>
      <c r="G87" t="str">
        <f t="shared" si="26"/>
        <v>импл_</v>
      </c>
      <c r="H87" t="str">
        <f>VLOOKUP(B87,audio_list_stym!$A$3:$AJ$18,13,FALSE)</f>
        <v>Tamanid</v>
      </c>
      <c r="I87" t="s">
        <v>693</v>
      </c>
      <c r="J87" t="str">
        <f t="shared" si="27"/>
        <v>Tamanid_6</v>
      </c>
      <c r="L87">
        <f>VLOOKUP(J87,total_visual_stym!$A$2:$D$129,2,FALSE)</f>
        <v>2142</v>
      </c>
      <c r="M87" t="str">
        <f>VLOOKUP(J87,total_visual_stym!$A$2:$D$129,3,FALSE)</f>
        <v>pics\\Tamanid_6.jpg</v>
      </c>
      <c r="N87">
        <f>VLOOKUP(J87,total_visual_stym!$A$1:$D$129,4,FALSE)</f>
        <v>214</v>
      </c>
      <c r="P87">
        <f>IF(G87="экспл",0,IF(G87="импл_",VLOOKUP(J87,quest_импл!$A$1:$J$129,7,FALSE),0))</f>
        <v>278</v>
      </c>
      <c r="Q87" t="str">
        <f>IF(G87="экспл",0,IF(G87="импл_",VLOOKUP(J87,quest_импл!$A$1:$J$129,8,FALSE),0))</f>
        <v>sound\\Izmelchen_li.wav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2002</v>
      </c>
      <c r="AD87" t="str">
        <f t="shared" ca="1" si="37"/>
        <v>pics\\Banan_2.jpg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8"/>
        <v>pics\\Banan_2.jpg</v>
      </c>
      <c r="AI87" t="s">
        <v>97</v>
      </c>
      <c r="AO87">
        <f t="shared" ca="1" si="33"/>
        <v>0.97530729663312721</v>
      </c>
      <c r="AP87" t="str">
        <f t="shared" ca="1" si="34"/>
        <v>pics\\Banan_2.jpg</v>
      </c>
      <c r="AR87" t="str">
        <f t="shared" si="39"/>
        <v/>
      </c>
      <c r="AS87" t="str">
        <f t="shared" ca="1" si="40"/>
        <v>pics\\Banan_2.jpg</v>
      </c>
      <c r="AT87">
        <f t="shared" ca="1" si="29"/>
        <v>0.50059948585887792</v>
      </c>
      <c r="AU87" t="s">
        <v>697</v>
      </c>
      <c r="AV87" t="str">
        <f t="shared" ca="1" si="30"/>
        <v>sound\\Noviy_plod.wav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_Измельчен_ли_</v>
      </c>
      <c r="BB87" t="str">
        <f t="shared" si="31"/>
        <v>_Измельчен_ли_XXXXX?</v>
      </c>
      <c r="BD87" cm="1">
        <f t="array" aca="1" ref="BD87" ca="1">INDEX($L$82:$L$89,(RANK(AT7,$AT$2:$AT$9)))</f>
        <v>2141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VLOOKUP(B88,audio_list_stym!$A$3:$BP$18,45,FALSE)</f>
        <v>16</v>
      </c>
      <c r="F88" t="str">
        <f>VLOOKUP(E88,metki!$A$2:$B$9,2,FALSE)</f>
        <v>импл_новые_без_названия</v>
      </c>
      <c r="G88" t="str">
        <f t="shared" si="26"/>
        <v>импл_</v>
      </c>
      <c r="H88" t="str">
        <f>VLOOKUP(B88,audio_list_stym!$A$3:$AJ$18,13,FALSE)</f>
        <v>Tamanid</v>
      </c>
      <c r="I88" t="s">
        <v>694</v>
      </c>
      <c r="J88" t="str">
        <f t="shared" si="27"/>
        <v>Tamanid_7</v>
      </c>
      <c r="L88">
        <f>VLOOKUP(J88,total_visual_stym!$A$2:$D$129,2,FALSE)</f>
        <v>2143</v>
      </c>
      <c r="M88" t="str">
        <f>VLOOKUP(J88,total_visual_stym!$A$2:$D$129,3,FALSE)</f>
        <v>pics\\Tamanid_7.jpg</v>
      </c>
      <c r="N88">
        <f>VLOOKUP(J88,total_visual_stym!$A$1:$D$129,4,FALSE)</f>
        <v>214</v>
      </c>
      <c r="P88">
        <f>IF(G88="экспл",0,IF(G88="импл_",VLOOKUP(J88,quest_импл!$A$1:$J$129,7,FALSE),0))</f>
        <v>279</v>
      </c>
      <c r="Q88" t="str">
        <f>IF(G88="экспл",0,IF(G88="импл_",VLOOKUP(J88,quest_импл!$A$1:$J$129,8,FALSE),0))</f>
        <v>sound\\Cvetushiy_li.wav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2029</v>
      </c>
      <c r="AD88" t="str">
        <f t="shared" ca="1" si="37"/>
        <v>pics\\Kokos_5.jpg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8"/>
        <v>pics\\Kokos_5.jpg</v>
      </c>
      <c r="AI88" t="s">
        <v>98</v>
      </c>
      <c r="AO88">
        <f t="shared" ca="1" si="33"/>
        <v>0.56423033844072901</v>
      </c>
      <c r="AP88" t="str">
        <f t="shared" ca="1" si="34"/>
        <v>pics\\Kokos_5.jpg</v>
      </c>
      <c r="AR88" t="str">
        <f t="shared" si="39"/>
        <v/>
      </c>
      <c r="AS88" t="str">
        <f t="shared" ca="1" si="40"/>
        <v>pics\\Kokos_5.jpg</v>
      </c>
      <c r="AT88">
        <f t="shared" ca="1" si="29"/>
        <v>0.66293729208342389</v>
      </c>
      <c r="AU88" t="s">
        <v>697</v>
      </c>
      <c r="AV88" t="str">
        <f t="shared" ca="1" si="30"/>
        <v>sound\\Noviy_plod.wav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_Цветущий_ли_</v>
      </c>
      <c r="BB88" t="str">
        <f t="shared" si="31"/>
        <v>_Цветущий_ли_XXXXX?</v>
      </c>
      <c r="BD88" cm="1">
        <f t="array" aca="1" ref="BD88" ca="1">INDEX($L$82:$L$89,(RANK(AT8,$AT$2:$AT$9)))</f>
        <v>2143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VLOOKUP(B89,audio_list_stym!$A$3:$BP$18,45,FALSE)</f>
        <v>16</v>
      </c>
      <c r="F89" t="str">
        <f>VLOOKUP(E89,metki!$A$2:$B$9,2,FALSE)</f>
        <v>импл_новые_без_названия</v>
      </c>
      <c r="G89" t="str">
        <f t="shared" si="26"/>
        <v>импл_</v>
      </c>
      <c r="H89" t="str">
        <f>VLOOKUP(B89,audio_list_stym!$A$3:$AJ$18,13,FALSE)</f>
        <v>Tamanid</v>
      </c>
      <c r="I89" t="s">
        <v>695</v>
      </c>
      <c r="J89" t="str">
        <f t="shared" si="27"/>
        <v>Tamanid_8</v>
      </c>
      <c r="L89">
        <f>VLOOKUP(J89,total_visual_stym!$A$2:$D$129,2,FALSE)</f>
        <v>2144</v>
      </c>
      <c r="M89" t="str">
        <f>VLOOKUP(J89,total_visual_stym!$A$2:$D$129,3,FALSE)</f>
        <v>pics\\Tamanid_8.jpg</v>
      </c>
      <c r="N89">
        <f>VLOOKUP(J89,total_visual_stym!$A$1:$D$129,4,FALSE)</f>
        <v>214</v>
      </c>
      <c r="P89">
        <f>IF(G89="экспл",0,IF(G89="импл_",VLOOKUP(J89,quest_импл!$A$1:$J$129,7,FALSE),0))</f>
        <v>280</v>
      </c>
      <c r="Q89" t="str">
        <f>IF(G89="экспл",0,IF(G89="импл_",VLOOKUP(J89,quest_импл!$A$1:$J$129,8,FALSE),0))</f>
        <v>sound\\Skruchen_li.wav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2007</v>
      </c>
      <c r="AD89" t="str">
        <f t="shared" ca="1" si="37"/>
        <v>pics\\Banan_7.jpg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8"/>
        <v>pics\\Banan_7.jpg</v>
      </c>
      <c r="AI89" t="s">
        <v>99</v>
      </c>
      <c r="AO89">
        <f t="shared" ca="1" si="33"/>
        <v>0.8998773271739684</v>
      </c>
      <c r="AP89" t="str">
        <f t="shared" ca="1" si="34"/>
        <v>pics\\Banan_7.jpg</v>
      </c>
      <c r="AR89" t="str">
        <f t="shared" si="39"/>
        <v/>
      </c>
      <c r="AS89" t="str">
        <f t="shared" ca="1" si="40"/>
        <v>pics\\Banan_7.jpg</v>
      </c>
      <c r="AT89">
        <f t="shared" ca="1" si="29"/>
        <v>0.14443428764083532</v>
      </c>
      <c r="AU89" t="s">
        <v>697</v>
      </c>
      <c r="AV89" t="str">
        <f t="shared" ca="1" si="30"/>
        <v>sound\\Redkiy_plod.wav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_Скручен_ли_</v>
      </c>
      <c r="BB89" t="str">
        <f t="shared" si="31"/>
        <v>_Скручен_ли_XXXXX?</v>
      </c>
      <c r="BD89" cm="1">
        <f t="array" aca="1" ref="BD89" ca="1">INDEX($L$82:$L$89,(RANK(AT9,$AT$2:$AT$9)))</f>
        <v>2144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VLOOKUP(B90,audio_list_stym!$A$3:$BP$18,45,FALSE)</f>
        <v>17</v>
      </c>
      <c r="F90" t="str">
        <f>VLOOKUP(E90,metki!$A$2:$B$9,2,FALSE)</f>
        <v>экспл_новые_без_названия</v>
      </c>
      <c r="G90" t="str">
        <f t="shared" si="26"/>
        <v>экспл</v>
      </c>
      <c r="H90" t="str">
        <f>VLOOKUP(B90,audio_list_stym!$A$3:$AJ$18,13,FALSE)</f>
        <v>ZF</v>
      </c>
      <c r="I90" t="s">
        <v>688</v>
      </c>
      <c r="J90" t="str">
        <f t="shared" si="27"/>
        <v>ZF_1</v>
      </c>
      <c r="L90">
        <f>VLOOKUP(J90,total_visual_stym!$A$2:$D$129,2,FALSE)</f>
        <v>2145</v>
      </c>
      <c r="M90" t="str">
        <f>VLOOKUP(J90,total_visual_stym!$A$2:$D$129,3,FALSE)</f>
        <v>pics\\ZF_1.jpg</v>
      </c>
      <c r="N90">
        <f>VLOOKUP(J90,total_visual_stym!$A$1:$D$129,4,FALSE)</f>
        <v>215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153</v>
      </c>
      <c r="Z90" t="str">
        <f>IF(G90="экспл",VLOOKUP(J90,quest_экспл!$A$1:$N$129,12,FALSE),IF(G90="импл_",0,0))</f>
        <v>sound\\On_s_chashuykami.wav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2225</v>
      </c>
      <c r="AD90" t="str">
        <f t="shared" ca="1" si="37"/>
        <v>pics\\dis9.jpg</v>
      </c>
      <c r="AE90" s="22" t="str">
        <f t="array" aca="1" ref="AE90" ca="1">IF(G90="экспл",INDEX(total_visual_stym!$C$146:$C$209,(RANK(total_visual_stym!E170,total_visual_stym!$E$146:$E$209))),0)</f>
        <v>pics\\dis9.jpg</v>
      </c>
      <c r="AF90" s="22" t="str">
        <f t="shared" si="38"/>
        <v/>
      </c>
      <c r="AI90" t="s">
        <v>100</v>
      </c>
      <c r="AO90">
        <f t="shared" ca="1" si="33"/>
        <v>0.5144124698995286</v>
      </c>
      <c r="AP90" t="str">
        <f t="shared" ca="1" si="34"/>
        <v>pics\\Limon_1.jpg</v>
      </c>
      <c r="AR90" t="str">
        <f t="shared" si="39"/>
        <v/>
      </c>
      <c r="AS90" t="str">
        <f t="shared" si="40"/>
        <v/>
      </c>
      <c r="AT90">
        <f t="shared" ca="1" si="29"/>
        <v>0.58729806764395276</v>
      </c>
      <c r="AU90" t="s">
        <v>697</v>
      </c>
      <c r="AV90" t="str">
        <f t="shared" ca="1" si="30"/>
        <v>sound\\Noviy_plod.wav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_Он_с_чешуйками?</v>
      </c>
      <c r="BA90" t="e">
        <f>VLOOKUP(Q90,audio_list_stym!$B$2:$BQ$299,68,FALSE)</f>
        <v>#N/A</v>
      </c>
      <c r="BB90" t="str">
        <f t="shared" si="31"/>
        <v>На_экране_XXXXX._Он_с_чешуйками?</v>
      </c>
      <c r="BC90">
        <f>A90</f>
        <v>1212</v>
      </c>
      <c r="BD90" cm="1">
        <f t="array" aca="1" ref="BD90" ca="1">INDEX($L$90:$L$97,(RANK(AT2,$AT$2:$AT$9)))</f>
        <v>2147</v>
      </c>
      <c r="BE90" cm="1">
        <f t="array" aca="1" ref="BE90" ca="1">INDEX(BD66:BD81,(RANK(AT5,$AT$2:$AT$17)))</f>
        <v>2133</v>
      </c>
      <c r="BF90" cm="1">
        <f t="array" aca="1" ref="BF90" ca="1">INDEX(BD98:BD113,(RANK(AT5,$AT$2:$AT$17)))</f>
        <v>2077</v>
      </c>
      <c r="BG90" cm="1">
        <f t="array" aca="1" ref="BG90" ca="1">INDEX(BD114:BD129,(RANK(AT5,$AT$2:$AT$9)))</f>
        <v>2085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VLOOKUP(B91,audio_list_stym!$A$3:$BP$18,45,FALSE)</f>
        <v>17</v>
      </c>
      <c r="F91" t="str">
        <f>VLOOKUP(E91,metki!$A$2:$B$9,2,FALSE)</f>
        <v>экспл_новые_без_названия</v>
      </c>
      <c r="G91" t="str">
        <f t="shared" si="26"/>
        <v>экспл</v>
      </c>
      <c r="H91" t="str">
        <f>VLOOKUP(B91,audio_list_stym!$A$3:$AJ$18,13,FALSE)</f>
        <v>ZF</v>
      </c>
      <c r="I91" t="s">
        <v>689</v>
      </c>
      <c r="J91" t="str">
        <f t="shared" si="27"/>
        <v>ZF_2</v>
      </c>
      <c r="L91">
        <f>VLOOKUP(J91,total_visual_stym!$A$2:$D$129,2,FALSE)</f>
        <v>2146</v>
      </c>
      <c r="M91" t="str">
        <f>VLOOKUP(J91,total_visual_stym!$A$2:$D$129,3,FALSE)</f>
        <v>pics\\ZF_2.jpg</v>
      </c>
      <c r="N91">
        <f>VLOOKUP(J91,total_visual_stym!$A$1:$D$129,4,FALSE)</f>
        <v>215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154</v>
      </c>
      <c r="Z91" t="str">
        <f>IF(G91="экспл",VLOOKUP(J91,quest_экспл!$A$1:$N$129,12,FALSE),IF(G91="импл_",0,0))</f>
        <v>sound\\On_rozoviy.wav</v>
      </c>
      <c r="AA91" t="str">
        <f>IF(G91="экспл",VLOOKUP(J91,quest_экспл!$A$1:$N$129,14,FALSE),IF(G91="импл_",0,0))</f>
        <v>нет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2175</v>
      </c>
      <c r="AD91" t="str">
        <f t="shared" ca="1" si="37"/>
        <v>pics\\dis5.jpg</v>
      </c>
      <c r="AE91" s="22" t="str">
        <f t="array" aca="1" ref="AE91" ca="1">IF(G91="экспл",INDEX(total_visual_stym!$C$146:$C$209,(RANK(total_visual_stym!E171,total_visual_stym!$E$146:$E$209))),0)</f>
        <v>pics\\dis5.jpg</v>
      </c>
      <c r="AF91" s="22" t="str">
        <f t="shared" si="38"/>
        <v/>
      </c>
      <c r="AI91" t="s">
        <v>101</v>
      </c>
      <c r="AO91">
        <f t="shared" ca="1" si="33"/>
        <v>0.30610036808426955</v>
      </c>
      <c r="AP91" t="str">
        <f t="shared" ca="1" si="34"/>
        <v>pics\\Peper_7.jpg</v>
      </c>
      <c r="AR91" t="str">
        <f t="shared" si="39"/>
        <v/>
      </c>
      <c r="AS91" t="str">
        <f t="shared" si="40"/>
        <v/>
      </c>
      <c r="AT91">
        <f t="shared" ca="1" si="29"/>
        <v>0.92751148550724094</v>
      </c>
      <c r="AU91" t="s">
        <v>697</v>
      </c>
      <c r="AV91" t="str">
        <f t="shared" ca="1" si="30"/>
        <v>sound\\Noviy_plod.wav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_Он_розовый?</v>
      </c>
      <c r="BA91" t="e">
        <f>VLOOKUP(Q91,audio_list_stym!$B$2:$BQ$299,68,FALSE)</f>
        <v>#N/A</v>
      </c>
      <c r="BB91" t="str">
        <f t="shared" si="31"/>
        <v>Посмотрите,_вот_XXXXX._Он_розовый?</v>
      </c>
      <c r="BD91" cm="1">
        <f t="array" aca="1" ref="BD91" ca="1">INDEX($L$90:$L$97,(RANK(AT3,$AT$2:$AT$9)))</f>
        <v>2148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VLOOKUP(B92,audio_list_stym!$A$3:$BP$18,45,FALSE)</f>
        <v>17</v>
      </c>
      <c r="F92" t="str">
        <f>VLOOKUP(E92,metki!$A$2:$B$9,2,FALSE)</f>
        <v>экспл_новые_без_названия</v>
      </c>
      <c r="G92" t="str">
        <f t="shared" si="26"/>
        <v>экспл</v>
      </c>
      <c r="H92" t="str">
        <f>VLOOKUP(B92,audio_list_stym!$A$3:$AJ$18,13,FALSE)</f>
        <v>ZF</v>
      </c>
      <c r="I92" t="s">
        <v>690</v>
      </c>
      <c r="J92" t="str">
        <f t="shared" si="27"/>
        <v>ZF_3</v>
      </c>
      <c r="L92">
        <f>VLOOKUP(J92,total_visual_stym!$A$2:$D$129,2,FALSE)</f>
        <v>2147</v>
      </c>
      <c r="M92" t="str">
        <f>VLOOKUP(J92,total_visual_stym!$A$2:$D$129,3,FALSE)</f>
        <v>pics\\ZF_3.jpg</v>
      </c>
      <c r="N92">
        <f>VLOOKUP(J92,total_visual_stym!$A$1:$D$129,4,FALSE)</f>
        <v>215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155</v>
      </c>
      <c r="Z92" t="str">
        <f>IF(G92="экспл",VLOOKUP(J92,quest_экспл!$A$1:$N$129,12,FALSE),IF(G92="импл_",0,0))</f>
        <v>sound\\Tonkiy_li_on.wav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2191</v>
      </c>
      <c r="AD92" t="str">
        <f t="shared" ca="1" si="37"/>
        <v>pics\\dis26.jpg</v>
      </c>
      <c r="AE92" s="22" t="str">
        <f t="array" aca="1" ref="AE92" ca="1">IF(G92="экспл",INDEX(total_visual_stym!$C$146:$C$209,(RANK(total_visual_stym!E172,total_visual_stym!$E$146:$E$209))),0)</f>
        <v>pics\\dis26.jpg</v>
      </c>
      <c r="AF92" s="22" t="str">
        <f t="shared" si="38"/>
        <v/>
      </c>
      <c r="AI92" t="s">
        <v>102</v>
      </c>
      <c r="AO92">
        <f t="shared" ca="1" si="33"/>
        <v>0.30970503317729292</v>
      </c>
      <c r="AP92" t="str">
        <f t="shared" ca="1" si="34"/>
        <v>pics\\Peper_6.jpg</v>
      </c>
      <c r="AR92" t="str">
        <f t="shared" si="39"/>
        <v/>
      </c>
      <c r="AS92" t="str">
        <f t="shared" si="40"/>
        <v/>
      </c>
      <c r="AT92">
        <f t="shared" ca="1" si="29"/>
        <v>0.30869350061686041</v>
      </c>
      <c r="AU92" t="s">
        <v>697</v>
      </c>
      <c r="AV92" t="str">
        <f t="shared" ca="1" si="30"/>
        <v>sound\\Redkiy_plod.wav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_Тонкий_ли_он?</v>
      </c>
      <c r="BA92" t="e">
        <f>VLOOKUP(Q92,audio_list_stym!$B$2:$BQ$299,68,FALSE)</f>
        <v>#N/A</v>
      </c>
      <c r="BB92" t="str">
        <f t="shared" si="31"/>
        <v>Вот_XXXXX._Тонкий_ли_он?</v>
      </c>
      <c r="BD92" cm="1">
        <f t="array" aca="1" ref="BD92" ca="1">INDEX($L$90:$L$97,(RANK(AT4,$AT$2:$AT$9)))</f>
        <v>2145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VLOOKUP(B93,audio_list_stym!$A$3:$BP$18,45,FALSE)</f>
        <v>17</v>
      </c>
      <c r="F93" t="str">
        <f>VLOOKUP(E93,metki!$A$2:$B$9,2,FALSE)</f>
        <v>экспл_новые_без_названия</v>
      </c>
      <c r="G93" t="str">
        <f t="shared" si="26"/>
        <v>экспл</v>
      </c>
      <c r="H93" t="str">
        <f>VLOOKUP(B93,audio_list_stym!$A$3:$AJ$18,13,FALSE)</f>
        <v>ZF</v>
      </c>
      <c r="I93" t="s">
        <v>691</v>
      </c>
      <c r="J93" t="str">
        <f t="shared" si="27"/>
        <v>ZF_4</v>
      </c>
      <c r="L93">
        <f>VLOOKUP(J93,total_visual_stym!$A$2:$D$129,2,FALSE)</f>
        <v>2148</v>
      </c>
      <c r="M93" t="str">
        <f>VLOOKUP(J93,total_visual_stym!$A$2:$D$129,3,FALSE)</f>
        <v>pics\\ZF_4.jpg</v>
      </c>
      <c r="N93">
        <f>VLOOKUP(J93,total_visual_stym!$A$1:$D$129,4,FALSE)</f>
        <v>215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156</v>
      </c>
      <c r="Z93" t="str">
        <f>IF(G93="экспл",VLOOKUP(J93,quest_экспл!$A$1:$N$129,12,FALSE),IF(G93="импл_",0,0))</f>
        <v>sound\\Celniy_li_on.wav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2188</v>
      </c>
      <c r="AD93" t="str">
        <f t="shared" ca="1" si="37"/>
        <v>pics\\dis3.jpg</v>
      </c>
      <c r="AE93" s="22" t="str">
        <f t="array" aca="1" ref="AE93" ca="1">IF(G93="экспл",INDEX(total_visual_stym!$C$146:$C$209,(RANK(total_visual_stym!E173,total_visual_stym!$E$146:$E$209))),0)</f>
        <v>pics\\dis3.jpg</v>
      </c>
      <c r="AF93" s="22" t="str">
        <f t="shared" si="38"/>
        <v/>
      </c>
      <c r="AI93" t="s">
        <v>103</v>
      </c>
      <c r="AO93">
        <f t="shared" ca="1" si="33"/>
        <v>0.8938280423763082</v>
      </c>
      <c r="AP93" t="str">
        <f t="shared" ca="1" si="34"/>
        <v>pics\\Banan_8.jpg</v>
      </c>
      <c r="AR93" t="str">
        <f t="shared" si="39"/>
        <v/>
      </c>
      <c r="AS93" t="str">
        <f t="shared" si="40"/>
        <v/>
      </c>
      <c r="AT93">
        <f t="shared" ca="1" si="29"/>
        <v>0.31751484315458545</v>
      </c>
      <c r="AU93" t="s">
        <v>697</v>
      </c>
      <c r="AV93" t="str">
        <f t="shared" ca="1" si="30"/>
        <v>sound\\Redkiy_plod.wav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_Цельный_ли_он?</v>
      </c>
      <c r="BA93" t="e">
        <f>VLOOKUP(Q93,audio_list_stym!$B$2:$BQ$299,68,FALSE)</f>
        <v>#N/A</v>
      </c>
      <c r="BB93" t="str">
        <f t="shared" si="31"/>
        <v>Это_XXXXX._Цельный_ли_он?</v>
      </c>
      <c r="BD93" cm="1">
        <f t="array" aca="1" ref="BD93" ca="1">INDEX($L$90:$L$97,(RANK(AT5,$AT$2:$AT$9)))</f>
        <v>2150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VLOOKUP(B94,audio_list_stym!$A$3:$BP$18,45,FALSE)</f>
        <v>17</v>
      </c>
      <c r="F94" t="str">
        <f>VLOOKUP(E94,metki!$A$2:$B$9,2,FALSE)</f>
        <v>экспл_новые_без_названия</v>
      </c>
      <c r="G94" t="str">
        <f t="shared" si="26"/>
        <v>экспл</v>
      </c>
      <c r="H94" t="str">
        <f>VLOOKUP(B94,audio_list_stym!$A$3:$AJ$18,13,FALSE)</f>
        <v>ZF</v>
      </c>
      <c r="I94" t="s">
        <v>692</v>
      </c>
      <c r="J94" t="str">
        <f t="shared" si="27"/>
        <v>ZF_5</v>
      </c>
      <c r="L94">
        <f>VLOOKUP(J94,total_visual_stym!$A$2:$D$129,2,FALSE)</f>
        <v>2149</v>
      </c>
      <c r="M94" t="str">
        <f>VLOOKUP(J94,total_visual_stym!$A$2:$D$129,3,FALSE)</f>
        <v>pics\\ZF_5.jpg</v>
      </c>
      <c r="N94">
        <f>VLOOKUP(J94,total_visual_stym!$A$1:$D$129,4,FALSE)</f>
        <v>215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157</v>
      </c>
      <c r="Z94" t="str">
        <f>IF(G94="экспл",VLOOKUP(J94,quest_экспл!$A$1:$N$129,12,FALSE),IF(G94="импл_",0,0))</f>
        <v>sound\\On_shershaviy.wav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2194</v>
      </c>
      <c r="AD94" t="str">
        <f t="shared" ca="1" si="37"/>
        <v>pics\\dis55.jpg</v>
      </c>
      <c r="AE94" s="22" t="str">
        <f t="array" aca="1" ref="AE94" ca="1">IF(G94="экспл",INDEX(total_visual_stym!$C$146:$C$209,(RANK(total_visual_stym!E174,total_visual_stym!$E$146:$E$209))),0)</f>
        <v>pics\\dis55.jpg</v>
      </c>
      <c r="AF94" s="22" t="str">
        <f t="shared" si="38"/>
        <v/>
      </c>
      <c r="AI94" t="s">
        <v>104</v>
      </c>
      <c r="AO94">
        <f t="shared" ca="1" si="33"/>
        <v>0.62824311412491152</v>
      </c>
      <c r="AP94" t="str">
        <f t="shared" ca="1" si="34"/>
        <v>pics\\Kokos_1.jpg</v>
      </c>
      <c r="AR94" t="str">
        <f t="shared" si="39"/>
        <v/>
      </c>
      <c r="AS94" t="str">
        <f t="shared" si="40"/>
        <v/>
      </c>
      <c r="AT94">
        <f t="shared" ca="1" si="29"/>
        <v>0.19678353907417812</v>
      </c>
      <c r="AU94" t="s">
        <v>697</v>
      </c>
      <c r="AV94" t="str">
        <f t="shared" ca="1" si="30"/>
        <v>sound\\Redkiy_plod.wav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_Он_шершавый?</v>
      </c>
      <c r="BA94" t="e">
        <f>VLOOKUP(Q94,audio_list_stym!$B$2:$BQ$299,68,FALSE)</f>
        <v>#N/A</v>
      </c>
      <c r="BB94" t="str">
        <f t="shared" si="31"/>
        <v>На_картинке_XXXXX._Он_шершавый?</v>
      </c>
      <c r="BD94" cm="1">
        <f t="array" aca="1" ref="BD94" ca="1">INDEX($L$90:$L$97,(RANK(AT6,$AT$2:$AT$9)))</f>
        <v>2146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VLOOKUP(B95,audio_list_stym!$A$3:$BP$18,45,FALSE)</f>
        <v>17</v>
      </c>
      <c r="F95" t="str">
        <f>VLOOKUP(E95,metki!$A$2:$B$9,2,FALSE)</f>
        <v>экспл_новые_без_названия</v>
      </c>
      <c r="G95" t="str">
        <f t="shared" si="26"/>
        <v>экспл</v>
      </c>
      <c r="H95" t="str">
        <f>VLOOKUP(B95,audio_list_stym!$A$3:$AJ$18,13,FALSE)</f>
        <v>ZF</v>
      </c>
      <c r="I95" t="s">
        <v>693</v>
      </c>
      <c r="J95" t="str">
        <f t="shared" si="27"/>
        <v>ZF_6</v>
      </c>
      <c r="L95">
        <f>VLOOKUP(J95,total_visual_stym!$A$2:$D$129,2,FALSE)</f>
        <v>2150</v>
      </c>
      <c r="M95" t="str">
        <f>VLOOKUP(J95,total_visual_stym!$A$2:$D$129,3,FALSE)</f>
        <v>pics\\ZF_6.jpg</v>
      </c>
      <c r="N95">
        <f>VLOOKUP(J95,total_visual_stym!$A$1:$D$129,4,FALSE)</f>
        <v>215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158</v>
      </c>
      <c r="Z95" t="str">
        <f>IF(G95="экспл",VLOOKUP(J95,quest_экспл!$A$1:$N$129,12,FALSE),IF(G95="импл_",0,0))</f>
        <v>sound\\Zaostrin_li_on.wav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2219</v>
      </c>
      <c r="AD95" t="str">
        <f t="shared" ca="1" si="37"/>
        <v>pics\\dis17.jpg</v>
      </c>
      <c r="AE95" s="22" t="str">
        <f t="array" aca="1" ref="AE95" ca="1">IF(G95="экспл",INDEX(total_visual_stym!$C$146:$C$209,(RANK(total_visual_stym!E175,total_visual_stym!$E$146:$E$209))),0)</f>
        <v>pics\\dis17.jpg</v>
      </c>
      <c r="AF95" s="22" t="str">
        <f t="shared" si="38"/>
        <v/>
      </c>
      <c r="AI95" t="s">
        <v>105</v>
      </c>
      <c r="AO95">
        <f t="shared" ca="1" si="33"/>
        <v>0.72412965943511431</v>
      </c>
      <c r="AP95" t="str">
        <f t="shared" ca="1" si="34"/>
        <v>pics\\Goroh_6.jpg</v>
      </c>
      <c r="AR95" t="str">
        <f t="shared" si="39"/>
        <v/>
      </c>
      <c r="AS95" t="str">
        <f t="shared" si="40"/>
        <v/>
      </c>
      <c r="AT95">
        <f t="shared" ca="1" si="29"/>
        <v>0.25798288119580459</v>
      </c>
      <c r="AU95" t="s">
        <v>697</v>
      </c>
      <c r="AV95" t="str">
        <f t="shared" ca="1" si="30"/>
        <v>sound\\Redkiy_plod.wav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_Заострен_ли_он?</v>
      </c>
      <c r="BA95" t="e">
        <f>VLOOKUP(Q95,audio_list_stym!$B$2:$BQ$299,68,FALSE)</f>
        <v>#N/A</v>
      </c>
      <c r="BB95" t="str">
        <f t="shared" si="31"/>
        <v>На_мониторе_XXXXX._Заострен_ли_он?</v>
      </c>
      <c r="BD95" cm="1">
        <f t="array" aca="1" ref="BD95" ca="1">INDEX($L$90:$L$97,(RANK(AT7,$AT$2:$AT$9)))</f>
        <v>2149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VLOOKUP(B96,audio_list_stym!$A$3:$BP$18,45,FALSE)</f>
        <v>17</v>
      </c>
      <c r="F96" t="str">
        <f>VLOOKUP(E96,metki!$A$2:$B$9,2,FALSE)</f>
        <v>экспл_новые_без_названия</v>
      </c>
      <c r="G96" t="str">
        <f t="shared" si="26"/>
        <v>экспл</v>
      </c>
      <c r="H96" t="str">
        <f>VLOOKUP(B96,audio_list_stym!$A$3:$AJ$18,13,FALSE)</f>
        <v>ZF</v>
      </c>
      <c r="I96" t="s">
        <v>694</v>
      </c>
      <c r="J96" t="str">
        <f t="shared" si="27"/>
        <v>ZF_7</v>
      </c>
      <c r="L96">
        <f>VLOOKUP(J96,total_visual_stym!$A$2:$D$129,2,FALSE)</f>
        <v>2151</v>
      </c>
      <c r="M96" t="str">
        <f>VLOOKUP(J96,total_visual_stym!$A$2:$D$129,3,FALSE)</f>
        <v>pics\\ZF_7.jpg</v>
      </c>
      <c r="N96">
        <f>VLOOKUP(J96,total_visual_stym!$A$1:$D$129,4,FALSE)</f>
        <v>215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159</v>
      </c>
      <c r="Z96" t="str">
        <f>IF(G96="экспл",VLOOKUP(J96,quest_экспл!$A$1:$N$129,12,FALSE),IF(G96="импл_",0,0))</f>
        <v>sound\\On_rassipchatiy.wav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2222</v>
      </c>
      <c r="AD96" t="str">
        <f t="shared" ca="1" si="37"/>
        <v>pics\\dis14.jpg</v>
      </c>
      <c r="AE96" s="22" t="str">
        <f t="array" aca="1" ref="AE96" ca="1">IF(G96="экспл",INDEX(total_visual_stym!$C$146:$C$209,(RANK(total_visual_stym!E176,total_visual_stym!$E$146:$E$209))),0)</f>
        <v>pics\\dis14.jpg</v>
      </c>
      <c r="AF96" s="22" t="str">
        <f t="shared" si="38"/>
        <v/>
      </c>
      <c r="AI96" t="s">
        <v>106</v>
      </c>
      <c r="AO96">
        <f t="shared" ca="1" si="33"/>
        <v>0.42270032642095068</v>
      </c>
      <c r="AP96" t="str">
        <f t="shared" ca="1" si="34"/>
        <v>pics\\Peper_1.jpg</v>
      </c>
      <c r="AR96" t="str">
        <f t="shared" si="39"/>
        <v/>
      </c>
      <c r="AS96" t="str">
        <f t="shared" si="40"/>
        <v/>
      </c>
      <c r="AT96">
        <f t="shared" ca="1" si="29"/>
        <v>0.5598705702649126</v>
      </c>
      <c r="AU96" t="s">
        <v>697</v>
      </c>
      <c r="AV96" t="str">
        <f t="shared" ca="1" si="30"/>
        <v>sound\\Noviy_plod.wav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_Он_рассыпчатый?</v>
      </c>
      <c r="BA96" t="e">
        <f>VLOOKUP(Q96,audio_list_stym!$B$2:$BQ$299,68,FALSE)</f>
        <v>#N/A</v>
      </c>
      <c r="BB96" t="str">
        <f t="shared" si="31"/>
        <v>Перед_Вами_XXXXX._Он_рассыпчатый?</v>
      </c>
      <c r="BD96" cm="1">
        <f t="array" aca="1" ref="BD96" ca="1">INDEX($L$90:$L$97,(RANK(AT8,$AT$2:$AT$9)))</f>
        <v>2151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VLOOKUP(B97,audio_list_stym!$A$3:$BP$18,45,FALSE)</f>
        <v>17</v>
      </c>
      <c r="F97" t="str">
        <f>VLOOKUP(E97,metki!$A$2:$B$9,2,FALSE)</f>
        <v>экспл_новые_без_названия</v>
      </c>
      <c r="G97" t="str">
        <f t="shared" si="26"/>
        <v>экспл</v>
      </c>
      <c r="H97" t="str">
        <f>VLOOKUP(B97,audio_list_stym!$A$3:$AJ$18,13,FALSE)</f>
        <v>ZF</v>
      </c>
      <c r="I97" t="s">
        <v>695</v>
      </c>
      <c r="J97" t="str">
        <f t="shared" si="27"/>
        <v>ZF_8</v>
      </c>
      <c r="L97">
        <f>VLOOKUP(J97,total_visual_stym!$A$2:$D$129,2,FALSE)</f>
        <v>2152</v>
      </c>
      <c r="M97" t="str">
        <f>VLOOKUP(J97,total_visual_stym!$A$2:$D$129,3,FALSE)</f>
        <v>pics\\ZF_8.jpg</v>
      </c>
      <c r="N97">
        <f>VLOOKUP(J97,total_visual_stym!$A$1:$D$129,4,FALSE)</f>
        <v>215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160</v>
      </c>
      <c r="Z97" t="str">
        <f>IF(G97="экспл",VLOOKUP(J97,quest_экспл!$A$1:$N$129,12,FALSE),IF(G97="импл_",0,0))</f>
        <v>sound\\Ochishen_li_on.wav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2231</v>
      </c>
      <c r="AD97" t="str">
        <f t="shared" ca="1" si="37"/>
        <v>pics\\dis12.jpg</v>
      </c>
      <c r="AE97" s="22" t="str">
        <f t="array" aca="1" ref="AE97" ca="1">IF(G97="экспл",INDEX(total_visual_stym!$C$146:$C$209,(RANK(total_visual_stym!E177,total_visual_stym!$E$146:$E$209))),0)</f>
        <v>pics\\dis12.jpg</v>
      </c>
      <c r="AF97" s="22" t="str">
        <f t="shared" si="38"/>
        <v/>
      </c>
      <c r="AI97" t="s">
        <v>107</v>
      </c>
      <c r="AO97">
        <f t="shared" ca="1" si="33"/>
        <v>0.88943067209991544</v>
      </c>
      <c r="AP97" t="str">
        <f t="shared" ca="1" si="34"/>
        <v>pics\\Finik_1.jpg</v>
      </c>
      <c r="AR97" t="str">
        <f t="shared" si="39"/>
        <v/>
      </c>
      <c r="AS97" t="str">
        <f t="shared" si="40"/>
        <v/>
      </c>
      <c r="AT97">
        <f t="shared" ca="1" si="29"/>
        <v>0.95488674988112299</v>
      </c>
      <c r="AU97" t="s">
        <v>697</v>
      </c>
      <c r="AV97" t="str">
        <f t="shared" ca="1" si="30"/>
        <v>sound\\Noviy_plod.wav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_Очищен_ли_он?</v>
      </c>
      <c r="BA97" t="e">
        <f>VLOOKUP(Q97,audio_list_stym!$B$2:$BQ$299,68,FALSE)</f>
        <v>#N/A</v>
      </c>
      <c r="BB97" t="str">
        <f t="shared" si="31"/>
        <v>Вы_видите_XXXXX._Очищен_ли_он?</v>
      </c>
      <c r="BD97" cm="1">
        <f t="array" aca="1" ref="BD97" ca="1">INDEX($L$90:$L$97,(RANK(AT9,$AT$2:$AT$9)))</f>
        <v>2152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VLOOKUP(B98,audio_list_stym!$A$3:$BP$18,45,FALSE)</f>
        <v>14</v>
      </c>
      <c r="F98" t="str">
        <f>VLOOKUP(E98,metki!$A$2:$B$9,2,FALSE)</f>
        <v>импл_новые_с_названием</v>
      </c>
      <c r="G98" t="str">
        <f t="shared" si="26"/>
        <v>импл_</v>
      </c>
      <c r="H98" t="str">
        <f>VLOOKUP(B98,audio_list_stym!$A$3:$AJ$18,13,FALSE)</f>
        <v>Ackee</v>
      </c>
      <c r="I98" t="s">
        <v>688</v>
      </c>
      <c r="J98" t="str">
        <f t="shared" si="27"/>
        <v>Ackee_1</v>
      </c>
      <c r="L98">
        <f>VLOOKUP(J98,total_visual_stym!$A$2:$D$129,2,FALSE)</f>
        <v>2065</v>
      </c>
      <c r="M98" t="str">
        <f>VLOOKUP(J98,total_visual_stym!$A$2:$D$129,3,FALSE)</f>
        <v>pics\\Ackee_1.jpg</v>
      </c>
      <c r="N98">
        <f>VLOOKUP(J98,total_visual_stym!$A$1:$D$129,4,FALSE)</f>
        <v>208</v>
      </c>
      <c r="P98">
        <f>IF(G98="экспл",0,IF(G98="импл_",VLOOKUP(J98,quest_импл!$A$1:$J$129,7,FALSE),0))</f>
        <v>225</v>
      </c>
      <c r="Q98" t="str">
        <f>IF(G98="экспл",0,IF(G98="импл_",VLOOKUP(J98,quest_импл!$A$1:$J$129,8,FALSE),0))</f>
        <v>sound\\Sushenniy_li.wav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нет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2050</v>
      </c>
      <c r="AD98" t="str">
        <f t="shared" ca="1" si="37"/>
        <v>pics\\Redis_2.jpg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8"/>
        <v>pics\\Redis_2.jpg</v>
      </c>
      <c r="AI98" t="s">
        <v>108</v>
      </c>
      <c r="AO98">
        <f t="shared" ca="1" si="33"/>
        <v>0.25571458290092453</v>
      </c>
      <c r="AP98" t="str">
        <f t="shared" ca="1" si="34"/>
        <v>pics\\Redis_2.jpg</v>
      </c>
      <c r="AR98" t="str">
        <f>IF(AH98="sound\\Ogorod",AP26,"")</f>
        <v/>
      </c>
      <c r="AS98" t="str">
        <f t="shared" ca="1" si="40"/>
        <v>pics\\Redis_2.jpg</v>
      </c>
      <c r="AT98">
        <f t="shared" ca="1" si="29"/>
        <v>0.58520976124322832</v>
      </c>
      <c r="AU98" t="s">
        <v>697</v>
      </c>
      <c r="AV98" t="str">
        <f t="shared" ca="1" si="30"/>
        <v>sound\\Noviy_plod.wav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_Сушеный_ли_</v>
      </c>
      <c r="BB98" t="str">
        <f t="shared" si="31"/>
        <v>_Сушеный_ли_КОДИС?</v>
      </c>
      <c r="BC98">
        <f>A98</f>
        <v>1213</v>
      </c>
      <c r="BD98" cm="1">
        <f t="array" aca="1" ref="BD98" ca="1">INDEX($L$98:$L$105,(RANK(AT2,$AT$2:$AT$9)))</f>
        <v>2067</v>
      </c>
      <c r="BE98" cm="1">
        <f t="array" aca="1" ref="BE98" ca="1">INDEX(BD66:BD81,(RANK(AT6,$AT$2:$AT$9)))</f>
        <v>2117</v>
      </c>
      <c r="BF98" cm="1">
        <f t="array" aca="1" ref="BF98" ca="1">INDEX(BD82:BD97,(RANK(AT6,$AT$2:$AT$9)))</f>
        <v>2140</v>
      </c>
      <c r="BG98" cm="1">
        <f t="array" aca="1" ref="BG98" ca="1">INDEX(BD106:BD129,(RANK(AT6,$AT$2:$AT$17)))</f>
        <v>2080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VLOOKUP(B99,audio_list_stym!$A$3:$BP$18,45,FALSE)</f>
        <v>14</v>
      </c>
      <c r="F99" t="str">
        <f>VLOOKUP(E99,metki!$A$2:$B$9,2,FALSE)</f>
        <v>импл_новые_с_названием</v>
      </c>
      <c r="G99" t="str">
        <f t="shared" si="26"/>
        <v>импл_</v>
      </c>
      <c r="H99" t="str">
        <f>VLOOKUP(B99,audio_list_stym!$A$3:$AJ$18,13,FALSE)</f>
        <v>Ackee</v>
      </c>
      <c r="I99" t="s">
        <v>689</v>
      </c>
      <c r="J99" t="str">
        <f t="shared" si="27"/>
        <v>Ackee_2</v>
      </c>
      <c r="L99">
        <f>VLOOKUP(J99,total_visual_stym!$A$2:$D$129,2,FALSE)</f>
        <v>2066</v>
      </c>
      <c r="M99" t="str">
        <f>VLOOKUP(J99,total_visual_stym!$A$2:$D$129,3,FALSE)</f>
        <v>pics\\Ackee_2.jpg</v>
      </c>
      <c r="N99">
        <f>VLOOKUP(J99,total_visual_stym!$A$1:$D$129,4,FALSE)</f>
        <v>208</v>
      </c>
      <c r="P99">
        <f>IF(G99="экспл",0,IF(G99="импл_",VLOOKUP(J99,quest_импл!$A$1:$J$129,7,FALSE),0))</f>
        <v>226</v>
      </c>
      <c r="Q99" t="str">
        <f>IF(G99="экспл",0,IF(G99="импл_",VLOOKUP(J99,quest_импл!$A$1:$J$129,8,FALSE),0))</f>
        <v>sound\\S_vetochkoy_li.wav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2056</v>
      </c>
      <c r="AD99" t="str">
        <f t="shared" ca="1" si="37"/>
        <v>pics\\Redis_8.jpg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8"/>
        <v>pics\\Redis_8.jpg</v>
      </c>
      <c r="AI99" t="s">
        <v>109</v>
      </c>
      <c r="AO99">
        <f t="shared" ca="1" si="33"/>
        <v>0.1417319578637698</v>
      </c>
      <c r="AP99" t="str">
        <f t="shared" ca="1" si="34"/>
        <v>pics\\Redis_8.jpg</v>
      </c>
      <c r="AR99" t="str">
        <f t="shared" ref="AR99:AR120" si="41">IF(AH99="sound\\Ogorod",AP27,"")</f>
        <v/>
      </c>
      <c r="AS99" t="str">
        <f t="shared" ca="1" si="40"/>
        <v>pics\\Redis_8.jpg</v>
      </c>
      <c r="AT99">
        <f t="shared" ca="1" si="29"/>
        <v>0.12390509567332741</v>
      </c>
      <c r="AU99" t="s">
        <v>697</v>
      </c>
      <c r="AV99" t="str">
        <f t="shared" ca="1" si="30"/>
        <v>sound\\Redkiy_plod.wav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_С_веточкой_ли_</v>
      </c>
      <c r="BB99" t="str">
        <f t="shared" si="31"/>
        <v>_С_веточкой_ли_КОДИС?</v>
      </c>
      <c r="BD99" cm="1">
        <f t="array" aca="1" ref="BD99" ca="1">INDEX($L$98:$L$105,(RANK(AT3,$AT$2:$AT$9)))</f>
        <v>2068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VLOOKUP(B100,audio_list_stym!$A$3:$BP$18,45,FALSE)</f>
        <v>14</v>
      </c>
      <c r="F100" t="str">
        <f>VLOOKUP(E100,metki!$A$2:$B$9,2,FALSE)</f>
        <v>импл_новые_с_названием</v>
      </c>
      <c r="G100" t="str">
        <f t="shared" si="26"/>
        <v>импл_</v>
      </c>
      <c r="H100" t="str">
        <f>VLOOKUP(B100,audio_list_stym!$A$3:$AJ$18,13,FALSE)</f>
        <v>Ackee</v>
      </c>
      <c r="I100" t="s">
        <v>690</v>
      </c>
      <c r="J100" t="str">
        <f t="shared" si="27"/>
        <v>Ackee_3</v>
      </c>
      <c r="L100">
        <f>VLOOKUP(J100,total_visual_stym!$A$2:$D$129,2,FALSE)</f>
        <v>2067</v>
      </c>
      <c r="M100" t="str">
        <f>VLOOKUP(J100,total_visual_stym!$A$2:$D$129,3,FALSE)</f>
        <v>pics\\Ackee_3.jpg</v>
      </c>
      <c r="N100">
        <f>VLOOKUP(J100,total_visual_stym!$A$1:$D$129,4,FALSE)</f>
        <v>208</v>
      </c>
      <c r="P100">
        <f>IF(G100="экспл",0,IF(G100="импл_",VLOOKUP(J100,quest_импл!$A$1:$J$129,7,FALSE),0))</f>
        <v>227</v>
      </c>
      <c r="Q100" t="str">
        <f>IF(G100="экспл",0,IF(G100="импл_",VLOOKUP(J100,quest_импл!$A$1:$J$129,8,FALSE),0))</f>
        <v>sound\\Rasskrit_li.wav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2035</v>
      </c>
      <c r="AD100" t="str">
        <f t="shared" ca="1" si="37"/>
        <v>pics\\Limon_3.jpg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8"/>
        <v>pics\\Limon_3.jpg</v>
      </c>
      <c r="AI100" t="s">
        <v>110</v>
      </c>
      <c r="AO100">
        <f t="shared" ca="1" si="33"/>
        <v>0.50515530904081907</v>
      </c>
      <c r="AP100" t="str">
        <f t="shared" ca="1" si="34"/>
        <v>pics\\Limon_3.jpg</v>
      </c>
      <c r="AR100" t="str">
        <f t="shared" si="41"/>
        <v/>
      </c>
      <c r="AS100" t="str">
        <f t="shared" ca="1" si="40"/>
        <v>pics\\Limon_3.jpg</v>
      </c>
      <c r="AT100">
        <f t="shared" ca="1" si="29"/>
        <v>0.83564779952145107</v>
      </c>
      <c r="AU100" t="s">
        <v>697</v>
      </c>
      <c r="AV100" t="str">
        <f t="shared" ca="1" si="30"/>
        <v>sound\\Noviy_plod.wav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_Раскрыт_ли_</v>
      </c>
      <c r="BB100" t="str">
        <f t="shared" si="31"/>
        <v>_Раскрыт_ли_КОДИС?</v>
      </c>
      <c r="BD100" cm="1">
        <f t="array" aca="1" ref="BD100" ca="1">INDEX($L$98:$L$105,(RANK(AT4,$AT$2:$AT$9)))</f>
        <v>2065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VLOOKUP(B101,audio_list_stym!$A$3:$BP$18,45,FALSE)</f>
        <v>14</v>
      </c>
      <c r="F101" t="str">
        <f>VLOOKUP(E101,metki!$A$2:$B$9,2,FALSE)</f>
        <v>импл_новые_с_названием</v>
      </c>
      <c r="G101" t="str">
        <f t="shared" si="26"/>
        <v>импл_</v>
      </c>
      <c r="H101" t="str">
        <f>VLOOKUP(B101,audio_list_stym!$A$3:$AJ$18,13,FALSE)</f>
        <v>Ackee</v>
      </c>
      <c r="I101" t="s">
        <v>691</v>
      </c>
      <c r="J101" t="str">
        <f t="shared" si="27"/>
        <v>Ackee_4</v>
      </c>
      <c r="L101">
        <f>VLOOKUP(J101,total_visual_stym!$A$2:$D$129,2,FALSE)</f>
        <v>2068</v>
      </c>
      <c r="M101" t="str">
        <f>VLOOKUP(J101,total_visual_stym!$A$2:$D$129,3,FALSE)</f>
        <v>pics\\Ackee_4.jpg</v>
      </c>
      <c r="N101">
        <f>VLOOKUP(J101,total_visual_stym!$A$1:$D$129,4,FALSE)</f>
        <v>208</v>
      </c>
      <c r="P101">
        <f>IF(G101="экспл",0,IF(G101="импл_",VLOOKUP(J101,quest_импл!$A$1:$J$129,7,FALSE),0))</f>
        <v>228</v>
      </c>
      <c r="Q101" t="str">
        <f>IF(G101="экспл",0,IF(G101="импл_",VLOOKUP(J101,quest_импл!$A$1:$J$129,8,FALSE),0))</f>
        <v>sound\\Pushistiy_li.wav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2061</v>
      </c>
      <c r="AD101" t="str">
        <f t="shared" ca="1" si="37"/>
        <v>pics\\Tomat_5.jpg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8"/>
        <v>pics\\Tomat_5.jpg</v>
      </c>
      <c r="AI101" t="s">
        <v>111</v>
      </c>
      <c r="AO101">
        <f t="shared" ca="1" si="33"/>
        <v>5.1253631305871794E-2</v>
      </c>
      <c r="AP101" t="str">
        <f t="shared" ca="1" si="34"/>
        <v>pics\\Tomat_5.jpg</v>
      </c>
      <c r="AR101" t="str">
        <f t="shared" si="41"/>
        <v/>
      </c>
      <c r="AS101" t="str">
        <f t="shared" ca="1" si="40"/>
        <v>pics\\Tomat_5.jpg</v>
      </c>
      <c r="AT101">
        <f t="shared" ca="1" si="29"/>
        <v>0.54025270854521212</v>
      </c>
      <c r="AU101" t="s">
        <v>697</v>
      </c>
      <c r="AV101" t="str">
        <f t="shared" ca="1" si="30"/>
        <v>sound\\Noviy_plod.wav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_Пушистый_ли_</v>
      </c>
      <c r="BB101" t="str">
        <f t="shared" si="31"/>
        <v>_Пушистый_ли_КОДИС?</v>
      </c>
      <c r="BD101" cm="1">
        <f t="array" aca="1" ref="BD101" ca="1">INDEX($L$98:$L$105,(RANK(AT5,$AT$2:$AT$9)))</f>
        <v>2070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VLOOKUP(B102,audio_list_stym!$A$3:$BP$18,45,FALSE)</f>
        <v>14</v>
      </c>
      <c r="F102" t="str">
        <f>VLOOKUP(E102,metki!$A$2:$B$9,2,FALSE)</f>
        <v>импл_новые_с_названием</v>
      </c>
      <c r="G102" t="str">
        <f t="shared" si="26"/>
        <v>импл_</v>
      </c>
      <c r="H102" t="str">
        <f>VLOOKUP(B102,audio_list_stym!$A$3:$AJ$18,13,FALSE)</f>
        <v>Ackee</v>
      </c>
      <c r="I102" t="s">
        <v>692</v>
      </c>
      <c r="J102" t="str">
        <f t="shared" si="27"/>
        <v>Ackee_5</v>
      </c>
      <c r="L102">
        <f>VLOOKUP(J102,total_visual_stym!$A$2:$D$129,2,FALSE)</f>
        <v>2069</v>
      </c>
      <c r="M102" t="str">
        <f>VLOOKUP(J102,total_visual_stym!$A$2:$D$129,3,FALSE)</f>
        <v>pics\\Ackee_5.jpg</v>
      </c>
      <c r="N102">
        <f>VLOOKUP(J102,total_visual_stym!$A$1:$D$129,4,FALSE)</f>
        <v>208</v>
      </c>
      <c r="P102">
        <f>IF(G102="экспл",0,IF(G102="импл_",VLOOKUP(J102,quest_импл!$A$1:$J$129,7,FALSE),0))</f>
        <v>229</v>
      </c>
      <c r="Q102" t="str">
        <f>IF(G102="экспл",0,IF(G102="импл_",VLOOKUP(J102,quest_импл!$A$1:$J$129,8,FALSE),0))</f>
        <v>sound\\Kvadratniy_li.wav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2054</v>
      </c>
      <c r="AD102" t="str">
        <f t="shared" ca="1" si="37"/>
        <v>pics\\Redis_6.jpg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8"/>
        <v>pics\\Redis_6.jpg</v>
      </c>
      <c r="AI102" t="s">
        <v>112</v>
      </c>
      <c r="AO102">
        <f t="shared" ca="1" si="33"/>
        <v>0.1818220717860074</v>
      </c>
      <c r="AP102" t="str">
        <f t="shared" ca="1" si="34"/>
        <v>pics\\Redis_6.jpg</v>
      </c>
      <c r="AR102" t="str">
        <f t="shared" si="41"/>
        <v/>
      </c>
      <c r="AS102" t="str">
        <f t="shared" ca="1" si="40"/>
        <v>pics\\Redis_6.jpg</v>
      </c>
      <c r="AT102">
        <f t="shared" ca="1" si="29"/>
        <v>0.17810139020961857</v>
      </c>
      <c r="AU102" t="s">
        <v>697</v>
      </c>
      <c r="AV102" t="str">
        <f t="shared" ca="1" si="30"/>
        <v>sound\\Redkiy_plod.wav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_Квадратный_ли_</v>
      </c>
      <c r="BB102" t="str">
        <f t="shared" si="31"/>
        <v>_Квадратный_ли_КОДИС?</v>
      </c>
      <c r="BD102" cm="1">
        <f t="array" aca="1" ref="BD102" ca="1">INDEX($L$98:$L$105,(RANK(AT6,$AT$2:$AT$9)))</f>
        <v>2066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VLOOKUP(B103,audio_list_stym!$A$3:$BP$18,45,FALSE)</f>
        <v>14</v>
      </c>
      <c r="F103" t="str">
        <f>VLOOKUP(E103,metki!$A$2:$B$9,2,FALSE)</f>
        <v>импл_новые_с_названием</v>
      </c>
      <c r="G103" t="str">
        <f t="shared" si="26"/>
        <v>импл_</v>
      </c>
      <c r="H103" t="str">
        <f>VLOOKUP(B103,audio_list_stym!$A$3:$AJ$18,13,FALSE)</f>
        <v>Ackee</v>
      </c>
      <c r="I103" t="s">
        <v>693</v>
      </c>
      <c r="J103" t="str">
        <f t="shared" si="27"/>
        <v>Ackee_6</v>
      </c>
      <c r="L103">
        <f>VLOOKUP(J103,total_visual_stym!$A$2:$D$129,2,FALSE)</f>
        <v>2070</v>
      </c>
      <c r="M103" t="str">
        <f>VLOOKUP(J103,total_visual_stym!$A$2:$D$129,3,FALSE)</f>
        <v>pics\\Ackee_6.jpg</v>
      </c>
      <c r="N103">
        <f>VLOOKUP(J103,total_visual_stym!$A$1:$D$129,4,FALSE)</f>
        <v>208</v>
      </c>
      <c r="P103">
        <f>IF(G103="экспл",0,IF(G103="импл_",VLOOKUP(J103,quest_импл!$A$1:$J$129,7,FALSE),0))</f>
        <v>230</v>
      </c>
      <c r="Q103" t="str">
        <f>IF(G103="экспл",0,IF(G103="импл_",VLOOKUP(J103,quest_импл!$A$1:$J$129,8,FALSE),0))</f>
        <v>sound\\Sklizskiy_li.wav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2012</v>
      </c>
      <c r="AD103" t="str">
        <f t="shared" ca="1" si="37"/>
        <v>pics\\Finik_4.jpg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8"/>
        <v>pics\\Finik_4.jpg</v>
      </c>
      <c r="AI103" t="s">
        <v>113</v>
      </c>
      <c r="AO103">
        <f t="shared" ca="1" si="33"/>
        <v>0.85930704644173739</v>
      </c>
      <c r="AP103" t="str">
        <f t="shared" ca="1" si="34"/>
        <v>pics\\Finik_4.jpg</v>
      </c>
      <c r="AR103" t="str">
        <f t="shared" si="41"/>
        <v/>
      </c>
      <c r="AS103" t="str">
        <f t="shared" ca="1" si="40"/>
        <v>pics\\Finik_4.jpg</v>
      </c>
      <c r="AT103">
        <f t="shared" ca="1" si="29"/>
        <v>0.75731980833045565</v>
      </c>
      <c r="AU103" t="s">
        <v>697</v>
      </c>
      <c r="AV103" t="str">
        <f t="shared" ca="1" si="30"/>
        <v>sound\\Noviy_plod.wav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_Склизкий_ли_</v>
      </c>
      <c r="BB103" t="str">
        <f t="shared" si="31"/>
        <v>_Склизкий_ли_КОДИС?</v>
      </c>
      <c r="BD103" cm="1">
        <f t="array" aca="1" ref="BD103" ca="1">INDEX($L$98:$L$105,(RANK(AT7,$AT$2:$AT$9)))</f>
        <v>2069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VLOOKUP(B104,audio_list_stym!$A$3:$BP$18,45,FALSE)</f>
        <v>14</v>
      </c>
      <c r="F104" t="str">
        <f>VLOOKUP(E104,metki!$A$2:$B$9,2,FALSE)</f>
        <v>импл_новые_с_названием</v>
      </c>
      <c r="G104" t="str">
        <f t="shared" si="26"/>
        <v>импл_</v>
      </c>
      <c r="H104" t="str">
        <f>VLOOKUP(B104,audio_list_stym!$A$3:$AJ$18,13,FALSE)</f>
        <v>Ackee</v>
      </c>
      <c r="I104" t="s">
        <v>694</v>
      </c>
      <c r="J104" t="str">
        <f t="shared" si="27"/>
        <v>Ackee_7</v>
      </c>
      <c r="L104">
        <f>VLOOKUP(J104,total_visual_stym!$A$2:$D$129,2,FALSE)</f>
        <v>2071</v>
      </c>
      <c r="M104" t="str">
        <f>VLOOKUP(J104,total_visual_stym!$A$2:$D$129,3,FALSE)</f>
        <v>pics\\Ackee_7.jpg</v>
      </c>
      <c r="N104">
        <f>VLOOKUP(J104,total_visual_stym!$A$1:$D$129,4,FALSE)</f>
        <v>208</v>
      </c>
      <c r="P104">
        <f>IF(G104="экспл",0,IF(G104="импл_",VLOOKUP(J104,quest_импл!$A$1:$J$129,7,FALSE),0))</f>
        <v>231</v>
      </c>
      <c r="Q104" t="str">
        <f>IF(G104="экспл",0,IF(G104="импл_",VLOOKUP(J104,quest_импл!$A$1:$J$129,8,FALSE),0))</f>
        <v>sound\\Uvyadshiy_li.wav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да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2010</v>
      </c>
      <c r="AD104" t="str">
        <f t="shared" ca="1" si="37"/>
        <v>pics\\Finik_2.jpg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8"/>
        <v>pics\\Finik_2.jpg</v>
      </c>
      <c r="AI104" t="s">
        <v>114</v>
      </c>
      <c r="AO104">
        <f t="shared" ca="1" si="33"/>
        <v>0.87600583404634591</v>
      </c>
      <c r="AP104" t="str">
        <f t="shared" ca="1" si="34"/>
        <v>pics\\Finik_2.jpg</v>
      </c>
      <c r="AR104" t="str">
        <f t="shared" si="41"/>
        <v/>
      </c>
      <c r="AS104" t="str">
        <f t="shared" ca="1" si="40"/>
        <v>pics\\Finik_2.jpg</v>
      </c>
      <c r="AT104">
        <f t="shared" ca="1" si="29"/>
        <v>0.49651938925639305</v>
      </c>
      <c r="AU104" t="s">
        <v>697</v>
      </c>
      <c r="AV104" t="str">
        <f t="shared" ca="1" si="30"/>
        <v>sound\\Noviy_plod.wav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_Увядший_ли_</v>
      </c>
      <c r="BB104" t="str">
        <f t="shared" si="31"/>
        <v>_Увядший_ли_КОДИС?</v>
      </c>
      <c r="BD104" cm="1">
        <f t="array" aca="1" ref="BD104" ca="1">INDEX($L$98:$L$105,(RANK(AT8,$AT$2:$AT$9)))</f>
        <v>2071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VLOOKUP(B105,audio_list_stym!$A$3:$BP$18,45,FALSE)</f>
        <v>14</v>
      </c>
      <c r="F105" t="str">
        <f>VLOOKUP(E105,metki!$A$2:$B$9,2,FALSE)</f>
        <v>импл_новые_с_названием</v>
      </c>
      <c r="G105" t="str">
        <f t="shared" si="26"/>
        <v>импл_</v>
      </c>
      <c r="H105" t="str">
        <f>VLOOKUP(B105,audio_list_stym!$A$3:$AJ$18,13,FALSE)</f>
        <v>Ackee</v>
      </c>
      <c r="I105" t="s">
        <v>695</v>
      </c>
      <c r="J105" t="str">
        <f t="shared" si="27"/>
        <v>Ackee_8</v>
      </c>
      <c r="L105">
        <f>VLOOKUP(J105,total_visual_stym!$A$2:$D$129,2,FALSE)</f>
        <v>2072</v>
      </c>
      <c r="M105" t="str">
        <f>VLOOKUP(J105,total_visual_stym!$A$2:$D$129,3,FALSE)</f>
        <v>pics\\Ackee_8.jpg</v>
      </c>
      <c r="N105">
        <f>VLOOKUP(J105,total_visual_stym!$A$1:$D$129,4,FALSE)</f>
        <v>208</v>
      </c>
      <c r="P105">
        <f>IF(G105="экспл",0,IF(G105="импл_",VLOOKUP(J105,quest_импл!$A$1:$J$129,7,FALSE),0))</f>
        <v>232</v>
      </c>
      <c r="Q105" t="str">
        <f>IF(G105="экспл",0,IF(G105="импл_",VLOOKUP(J105,quest_импл!$A$1:$J$129,8,FALSE),0))</f>
        <v>sound\\Raznocvetniy_li.wav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2019</v>
      </c>
      <c r="AD105" t="str">
        <f t="shared" ca="1" si="37"/>
        <v>pics\\Goroh_3.jpg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8"/>
        <v>pics\\Goroh_3.jpg</v>
      </c>
      <c r="AI105" t="s">
        <v>115</v>
      </c>
      <c r="AO105">
        <f t="shared" ca="1" si="33"/>
        <v>0.7332557218320731</v>
      </c>
      <c r="AP105" t="str">
        <f t="shared" ca="1" si="34"/>
        <v>pics\\Goroh_3.jpg</v>
      </c>
      <c r="AR105" t="str">
        <f t="shared" si="41"/>
        <v/>
      </c>
      <c r="AS105" t="str">
        <f t="shared" ca="1" si="40"/>
        <v>pics\\Goroh_3.jpg</v>
      </c>
      <c r="AT105">
        <f t="shared" ca="1" si="29"/>
        <v>0.48586561829285702</v>
      </c>
      <c r="AU105" t="s">
        <v>697</v>
      </c>
      <c r="AV105" t="str">
        <f t="shared" ca="1" si="30"/>
        <v>sound\\Noviy_plod.wav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_Разноцветный_ли_</v>
      </c>
      <c r="BB105" t="str">
        <f t="shared" si="31"/>
        <v>_Разноцветный_ли_КОДИС?</v>
      </c>
      <c r="BD105" cm="1">
        <f t="array" aca="1" ref="BD105" ca="1">INDEX($L$98:$L$105,(RANK(AT9,$AT$2:$AT$9)))</f>
        <v>2072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VLOOKUP(B106,audio_list_stym!$A$3:$BP$18,45,FALSE)</f>
        <v>15</v>
      </c>
      <c r="F106" t="str">
        <f>VLOOKUP(E106,metki!$A$2:$B$9,2,FALSE)</f>
        <v>экспл_новые_с_названием</v>
      </c>
      <c r="G106" t="str">
        <f t="shared" si="26"/>
        <v>экспл</v>
      </c>
      <c r="H106" t="str">
        <f>VLOOKUP(B106,audio_list_stym!$A$3:$AJ$18,13,FALSE)</f>
        <v>Ake</v>
      </c>
      <c r="I106" t="s">
        <v>688</v>
      </c>
      <c r="J106" t="str">
        <f t="shared" si="27"/>
        <v>Ake_1</v>
      </c>
      <c r="L106">
        <f>VLOOKUP(J106,total_visual_stym!$A$2:$D$129,2,FALSE)</f>
        <v>2073</v>
      </c>
      <c r="M106" t="str">
        <f>VLOOKUP(J106,total_visual_stym!$A$2:$D$129,3,FALSE)</f>
        <v>pics\\Ake_1.jpg</v>
      </c>
      <c r="N106">
        <f>VLOOKUP(J106,total_visual_stym!$A$1:$D$129,4,FALSE)</f>
        <v>209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105</v>
      </c>
      <c r="Z106" t="str">
        <f>IF(G106="экспл",VLOOKUP(J106,quest_экспл!$A$1:$N$129,12,FALSE),IF(G106="импл_",0,0))</f>
        <v>sound\\On_imeet_myakot.wav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2230</v>
      </c>
      <c r="AD106" t="str">
        <f t="shared" ca="1" si="37"/>
        <v>pics\\dis8.jpg</v>
      </c>
      <c r="AE106" s="22" t="str">
        <f t="array" aca="1" ref="AE106" ca="1">IF(G106="экспл",INDEX(total_visual_stym!$C$146:$C$209,(RANK(total_visual_stym!E186,total_visual_stym!$E$146:$E$209))),0)</f>
        <v>pics\\dis8.jpg</v>
      </c>
      <c r="AF106" s="22" t="str">
        <f t="shared" si="38"/>
        <v/>
      </c>
      <c r="AI106" t="s">
        <v>116</v>
      </c>
      <c r="AO106">
        <f t="shared" ca="1" si="33"/>
        <v>0.29347074551348729</v>
      </c>
      <c r="AP106" t="str">
        <f t="shared" ca="1" si="34"/>
        <v>pics\\Peper_8.jpg</v>
      </c>
      <c r="AR106" t="str">
        <f t="shared" si="41"/>
        <v/>
      </c>
      <c r="AS106" t="str">
        <f t="shared" si="40"/>
        <v/>
      </c>
      <c r="AT106">
        <f t="shared" ca="1" si="29"/>
        <v>0.89893086933309407</v>
      </c>
      <c r="AU106" t="s">
        <v>697</v>
      </c>
      <c r="AV106" t="str">
        <f t="shared" ca="1" si="30"/>
        <v>sound\\Noviy_plod.wav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_Он_имеет_мякоть?</v>
      </c>
      <c r="BA106" t="e">
        <f>VLOOKUP(Q106,audio_list_stym!$B$2:$BQ$299,68,FALSE)</f>
        <v>#N/A</v>
      </c>
      <c r="BB106" t="str">
        <f t="shared" si="31"/>
        <v>На_экране_ГОНИК._Он_имеет_мякоть?</v>
      </c>
      <c r="BC106">
        <f>A106</f>
        <v>1214</v>
      </c>
      <c r="BD106" cm="1">
        <f t="array" aca="1" ref="BD106" ca="1">INDEX($L$106:$L$113,(RANK(AT2,$AT$2:$AT$9)))</f>
        <v>2075</v>
      </c>
      <c r="BE106" cm="1">
        <f t="array" aca="1" ref="BE106" ca="1">INDEX(BD66:BD81,(RANK(AT7,$AT$2:$AT$17)))</f>
        <v>2130</v>
      </c>
      <c r="BF106" cm="1">
        <f t="array" aca="1" ref="BF106" ca="1">INDEX(BD90:BD105,(RANK(AT7,$AT$2:$AT$17)))</f>
        <v>2066</v>
      </c>
      <c r="BG106" cm="1">
        <f t="array" aca="1" ref="BG106" ca="1">INDEX(BD114:BD129,(RANK(AT7,$AT$2:$AT$9)))</f>
        <v>2082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VLOOKUP(B107,audio_list_stym!$A$3:$BP$18,45,FALSE)</f>
        <v>15</v>
      </c>
      <c r="F107" t="str">
        <f>VLOOKUP(E107,metki!$A$2:$B$9,2,FALSE)</f>
        <v>экспл_новые_с_названием</v>
      </c>
      <c r="G107" t="str">
        <f t="shared" si="26"/>
        <v>экспл</v>
      </c>
      <c r="H107" t="str">
        <f>VLOOKUP(B107,audio_list_stym!$A$3:$AJ$18,13,FALSE)</f>
        <v>Ake</v>
      </c>
      <c r="I107" t="s">
        <v>689</v>
      </c>
      <c r="J107" t="str">
        <f t="shared" si="27"/>
        <v>Ake_2</v>
      </c>
      <c r="L107">
        <f>VLOOKUP(J107,total_visual_stym!$A$2:$D$129,2,FALSE)</f>
        <v>2074</v>
      </c>
      <c r="M107" t="str">
        <f>VLOOKUP(J107,total_visual_stym!$A$2:$D$129,3,FALSE)</f>
        <v>pics\\Ake_2.jpg</v>
      </c>
      <c r="N107">
        <f>VLOOKUP(J107,total_visual_stym!$A$1:$D$129,4,FALSE)</f>
        <v>209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106</v>
      </c>
      <c r="Z107" t="str">
        <f>IF(G107="экспл",VLOOKUP(J107,quest_экспл!$A$1:$N$129,12,FALSE),IF(G107="импл_",0,0))</f>
        <v>sound\\Prodolgovatiy_li_on.wav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2173</v>
      </c>
      <c r="AD107" t="str">
        <f t="shared" ca="1" si="37"/>
        <v>pics\\dis37.jpg</v>
      </c>
      <c r="AE107" s="22" t="str">
        <f t="array" aca="1" ref="AE107" ca="1">IF(G107="экспл",INDEX(total_visual_stym!$C$146:$C$209,(RANK(total_visual_stym!E187,total_visual_stym!$E$146:$E$209))),0)</f>
        <v>pics\\dis37.jpg</v>
      </c>
      <c r="AF107" s="22" t="str">
        <f t="shared" si="38"/>
        <v/>
      </c>
      <c r="AI107" t="s">
        <v>117</v>
      </c>
      <c r="AO107">
        <f t="shared" ca="1" si="33"/>
        <v>0.65365191862363048</v>
      </c>
      <c r="AP107" t="str">
        <f t="shared" ca="1" si="34"/>
        <v>pics\\Goroh_7.jpg</v>
      </c>
      <c r="AR107" t="str">
        <f t="shared" si="41"/>
        <v/>
      </c>
      <c r="AS107" t="str">
        <f t="shared" si="40"/>
        <v/>
      </c>
      <c r="AT107">
        <f t="shared" ca="1" si="29"/>
        <v>0.95558579287535383</v>
      </c>
      <c r="AU107" t="s">
        <v>697</v>
      </c>
      <c r="AV107" t="str">
        <f t="shared" ca="1" si="30"/>
        <v>sound\\Noviy_plod.wav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_Продолговатый_ли_он?</v>
      </c>
      <c r="BA107" t="e">
        <f>VLOOKUP(Q107,audio_list_stym!$B$2:$BQ$299,68,FALSE)</f>
        <v>#N/A</v>
      </c>
      <c r="BB107" t="str">
        <f t="shared" si="31"/>
        <v>Посмотрите,_вот_ГОНИК._Продолговатый_ли_он?</v>
      </c>
      <c r="BD107" cm="1">
        <f t="array" aca="1" ref="BD107" ca="1">INDEX($L$106:$L$113,(RANK(AT3,$AT$2:$AT$9)))</f>
        <v>2076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VLOOKUP(B108,audio_list_stym!$A$3:$BP$18,45,FALSE)</f>
        <v>15</v>
      </c>
      <c r="F108" t="str">
        <f>VLOOKUP(E108,metki!$A$2:$B$9,2,FALSE)</f>
        <v>экспл_новые_с_названием</v>
      </c>
      <c r="G108" t="str">
        <f t="shared" si="26"/>
        <v>экспл</v>
      </c>
      <c r="H108" t="str">
        <f>VLOOKUP(B108,audio_list_stym!$A$3:$AJ$18,13,FALSE)</f>
        <v>Ake</v>
      </c>
      <c r="I108" t="s">
        <v>690</v>
      </c>
      <c r="J108" t="str">
        <f t="shared" si="27"/>
        <v>Ake_3</v>
      </c>
      <c r="L108">
        <f>VLOOKUP(J108,total_visual_stym!$A$2:$D$129,2,FALSE)</f>
        <v>2075</v>
      </c>
      <c r="M108" t="str">
        <f>VLOOKUP(J108,total_visual_stym!$A$2:$D$129,3,FALSE)</f>
        <v>pics\\Ake_3.jpg</v>
      </c>
      <c r="N108">
        <f>VLOOKUP(J108,total_visual_stym!$A$1:$D$129,4,FALSE)</f>
        <v>209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107</v>
      </c>
      <c r="Z108" t="str">
        <f>IF(G108="экспл",VLOOKUP(J108,quest_экспл!$A$1:$N$129,12,FALSE),IF(G108="импл_",0,0))</f>
        <v>sound\\Pyatnistiy_li_on.wav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2176</v>
      </c>
      <c r="AD108" t="str">
        <f t="shared" ca="1" si="37"/>
        <v>pics\\dis21.jpg</v>
      </c>
      <c r="AE108" s="22" t="str">
        <f t="array" aca="1" ref="AE108" ca="1">IF(G108="экспл",INDEX(total_visual_stym!$C$146:$C$209,(RANK(total_visual_stym!E188,total_visual_stym!$E$146:$E$209))),0)</f>
        <v>pics\\dis21.jpg</v>
      </c>
      <c r="AF108" s="22" t="str">
        <f t="shared" si="38"/>
        <v/>
      </c>
      <c r="AI108" t="s">
        <v>118</v>
      </c>
      <c r="AO108">
        <f t="shared" ca="1" si="33"/>
        <v>0.55446496076775231</v>
      </c>
      <c r="AP108" t="str">
        <f t="shared" ca="1" si="34"/>
        <v>pics\\Kokos_6.jpg</v>
      </c>
      <c r="AR108" t="str">
        <f t="shared" si="41"/>
        <v/>
      </c>
      <c r="AS108" t="str">
        <f t="shared" si="40"/>
        <v/>
      </c>
      <c r="AT108">
        <f t="shared" ca="1" si="29"/>
        <v>0.23041082554592873</v>
      </c>
      <c r="AU108" t="s">
        <v>697</v>
      </c>
      <c r="AV108" t="str">
        <f t="shared" ca="1" si="30"/>
        <v>sound\\Redkiy_plod.wav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_Пятнистый_ли_он?</v>
      </c>
      <c r="BA108" t="e">
        <f>VLOOKUP(Q108,audio_list_stym!$B$2:$BQ$299,68,FALSE)</f>
        <v>#N/A</v>
      </c>
      <c r="BB108" t="str">
        <f t="shared" si="31"/>
        <v>Вот_ГОНИК._Пятнистый_ли_он?</v>
      </c>
      <c r="BD108" cm="1">
        <f t="array" aca="1" ref="BD108" ca="1">INDEX($L$106:$L$113,(RANK(AT4,$AT$2:$AT$9)))</f>
        <v>2073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VLOOKUP(B109,audio_list_stym!$A$3:$BP$18,45,FALSE)</f>
        <v>15</v>
      </c>
      <c r="F109" t="str">
        <f>VLOOKUP(E109,metki!$A$2:$B$9,2,FALSE)</f>
        <v>экспл_новые_с_названием</v>
      </c>
      <c r="G109" t="str">
        <f t="shared" si="26"/>
        <v>экспл</v>
      </c>
      <c r="H109" t="str">
        <f>VLOOKUP(B109,audio_list_stym!$A$3:$AJ$18,13,FALSE)</f>
        <v>Ake</v>
      </c>
      <c r="I109" t="s">
        <v>691</v>
      </c>
      <c r="J109" t="str">
        <f t="shared" si="27"/>
        <v>Ake_4</v>
      </c>
      <c r="L109">
        <f>VLOOKUP(J109,total_visual_stym!$A$2:$D$129,2,FALSE)</f>
        <v>2076</v>
      </c>
      <c r="M109" t="str">
        <f>VLOOKUP(J109,total_visual_stym!$A$2:$D$129,3,FALSE)</f>
        <v>pics\\Ake_4.jpg</v>
      </c>
      <c r="N109">
        <f>VLOOKUP(J109,total_visual_stym!$A$1:$D$129,4,FALSE)</f>
        <v>209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108</v>
      </c>
      <c r="Z109" t="str">
        <f>IF(G109="экспл",VLOOKUP(J109,quest_экспл!$A$1:$N$129,12,FALSE),IF(G109="импл_",0,0))</f>
        <v>sound\\On_s_kozhuroy.wav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2183</v>
      </c>
      <c r="AD109" t="str">
        <f t="shared" ca="1" si="37"/>
        <v>pics\\dis18.jpg</v>
      </c>
      <c r="AE109" s="22" t="str">
        <f t="array" aca="1" ref="AE109" ca="1">IF(G109="экспл",INDEX(total_visual_stym!$C$146:$C$209,(RANK(total_visual_stym!E189,total_visual_stym!$E$146:$E$209))),0)</f>
        <v>pics\\dis18.jpg</v>
      </c>
      <c r="AF109" s="22" t="str">
        <f t="shared" si="38"/>
        <v/>
      </c>
      <c r="AI109" t="s">
        <v>119</v>
      </c>
      <c r="AO109">
        <f t="shared" ca="1" si="33"/>
        <v>0.87254211137076965</v>
      </c>
      <c r="AP109" t="str">
        <f t="shared" ca="1" si="34"/>
        <v>pics\\Finik_3.jpg</v>
      </c>
      <c r="AR109" t="str">
        <f t="shared" si="41"/>
        <v/>
      </c>
      <c r="AS109" t="str">
        <f t="shared" si="40"/>
        <v/>
      </c>
      <c r="AT109">
        <f t="shared" ca="1" si="29"/>
        <v>0.84381014058547232</v>
      </c>
      <c r="AU109" t="s">
        <v>697</v>
      </c>
      <c r="AV109" t="str">
        <f t="shared" ca="1" si="30"/>
        <v>sound\\Noviy_plod.wav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_Он_с_кожурой?</v>
      </c>
      <c r="BA109" t="e">
        <f>VLOOKUP(Q109,audio_list_stym!$B$2:$BQ$299,68,FALSE)</f>
        <v>#N/A</v>
      </c>
      <c r="BB109" t="str">
        <f t="shared" si="31"/>
        <v>Это_ГОНИК._Он_с_кожурой?</v>
      </c>
      <c r="BD109" cm="1">
        <f t="array" aca="1" ref="BD109" ca="1">INDEX($L$106:$L$113,(RANK(AT5,$AT$2:$AT$9)))</f>
        <v>2078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VLOOKUP(B110,audio_list_stym!$A$3:$BP$18,45,FALSE)</f>
        <v>15</v>
      </c>
      <c r="F110" t="str">
        <f>VLOOKUP(E110,metki!$A$2:$B$9,2,FALSE)</f>
        <v>экспл_новые_с_названием</v>
      </c>
      <c r="G110" t="str">
        <f t="shared" si="26"/>
        <v>экспл</v>
      </c>
      <c r="H110" t="str">
        <f>VLOOKUP(B110,audio_list_stym!$A$3:$AJ$18,13,FALSE)</f>
        <v>Ake</v>
      </c>
      <c r="I110" t="s">
        <v>692</v>
      </c>
      <c r="J110" t="str">
        <f t="shared" si="27"/>
        <v>Ake_5</v>
      </c>
      <c r="L110">
        <f>VLOOKUP(J110,total_visual_stym!$A$2:$D$129,2,FALSE)</f>
        <v>2077</v>
      </c>
      <c r="M110" t="str">
        <f>VLOOKUP(J110,total_visual_stym!$A$2:$D$129,3,FALSE)</f>
        <v>pics\\Ake_5.jpg</v>
      </c>
      <c r="N110">
        <f>VLOOKUP(J110,total_visual_stym!$A$1:$D$129,4,FALSE)</f>
        <v>209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109</v>
      </c>
      <c r="Z110" t="str">
        <f>IF(G110="экспл",VLOOKUP(J110,quest_экспл!$A$1:$N$129,12,FALSE),IF(G110="импл_",0,0))</f>
        <v>sound\\Fioletoviy_li_on.wav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2180</v>
      </c>
      <c r="AD110" t="str">
        <f t="shared" ca="1" si="37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38"/>
        <v/>
      </c>
      <c r="AI110" t="s">
        <v>120</v>
      </c>
      <c r="AO110">
        <f t="shared" ca="1" si="33"/>
        <v>0.20871701895018446</v>
      </c>
      <c r="AP110" t="str">
        <f t="shared" ca="1" si="34"/>
        <v>pics\\Redis_5.jpg</v>
      </c>
      <c r="AR110" t="str">
        <f t="shared" si="41"/>
        <v/>
      </c>
      <c r="AS110" t="str">
        <f t="shared" si="40"/>
        <v/>
      </c>
      <c r="AT110">
        <f t="shared" ca="1" si="29"/>
        <v>9.7972877357607069E-2</v>
      </c>
      <c r="AU110" t="s">
        <v>697</v>
      </c>
      <c r="AV110" t="str">
        <f t="shared" ca="1" si="30"/>
        <v>sound\\Redkiy_plod.wav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_Синий_ли_он?</v>
      </c>
      <c r="BA110" t="e">
        <f>VLOOKUP(Q110,audio_list_stym!$B$2:$BQ$299,68,FALSE)</f>
        <v>#N/A</v>
      </c>
      <c r="BB110" t="str">
        <f t="shared" si="31"/>
        <v>На_картинке_ГОНИК._Синий_ли_он?</v>
      </c>
      <c r="BD110" cm="1">
        <f t="array" aca="1" ref="BD110" ca="1">INDEX($L$106:$L$113,(RANK(AT6,$AT$2:$AT$9)))</f>
        <v>2074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VLOOKUP(B111,audio_list_stym!$A$3:$BP$18,45,FALSE)</f>
        <v>15</v>
      </c>
      <c r="F111" t="str">
        <f>VLOOKUP(E111,metki!$A$2:$B$9,2,FALSE)</f>
        <v>экспл_новые_с_названием</v>
      </c>
      <c r="G111" t="str">
        <f t="shared" si="26"/>
        <v>экспл</v>
      </c>
      <c r="H111" t="str">
        <f>VLOOKUP(B111,audio_list_stym!$A$3:$AJ$18,13,FALSE)</f>
        <v>Ake</v>
      </c>
      <c r="I111" t="s">
        <v>693</v>
      </c>
      <c r="J111" t="str">
        <f t="shared" si="27"/>
        <v>Ake_6</v>
      </c>
      <c r="L111">
        <f>VLOOKUP(J111,total_visual_stym!$A$2:$D$129,2,FALSE)</f>
        <v>2078</v>
      </c>
      <c r="M111" t="str">
        <f>VLOOKUP(J111,total_visual_stym!$A$2:$D$129,3,FALSE)</f>
        <v>pics\\Ake_6.jpg</v>
      </c>
      <c r="N111">
        <f>VLOOKUP(J111,total_visual_stym!$A$1:$D$129,4,FALSE)</f>
        <v>209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110</v>
      </c>
      <c r="Z111" t="str">
        <f>IF(G111="экспл",VLOOKUP(J111,quest_экспл!$A$1:$N$129,12,FALSE),IF(G111="импл_",0,0))</f>
        <v>sound\\On_s_dolkami.wav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2211</v>
      </c>
      <c r="AD111" t="str">
        <f t="shared" ca="1" si="37"/>
        <v>pics\\dis60.jpg</v>
      </c>
      <c r="AE111" s="22" t="str">
        <f t="array" aca="1" ref="AE111" ca="1">IF(G111="экспл",INDEX(total_visual_stym!$C$146:$C$209,(RANK(total_visual_stym!E191,total_visual_stym!$E$146:$E$209))),0)</f>
        <v>pics\\dis60.jpg</v>
      </c>
      <c r="AF111" s="22" t="str">
        <f t="shared" si="38"/>
        <v/>
      </c>
      <c r="AI111" t="s">
        <v>121</v>
      </c>
      <c r="AO111">
        <f t="shared" ca="1" si="33"/>
        <v>1.2503718017348286E-2</v>
      </c>
      <c r="AP111" t="str">
        <f t="shared" ca="1" si="34"/>
        <v>pics\\Tomat_6.jpg</v>
      </c>
      <c r="AR111" t="str">
        <f t="shared" si="41"/>
        <v/>
      </c>
      <c r="AS111" t="str">
        <f t="shared" si="40"/>
        <v/>
      </c>
      <c r="AT111">
        <f t="shared" ca="1" si="29"/>
        <v>0.42919194488633006</v>
      </c>
      <c r="AU111" t="s">
        <v>697</v>
      </c>
      <c r="AV111" t="str">
        <f t="shared" ca="1" si="30"/>
        <v>sound\\Redkiy_plod.wav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_Он_с_дольками?</v>
      </c>
      <c r="BA111" t="e">
        <f>VLOOKUP(Q111,audio_list_stym!$B$2:$BQ$299,68,FALSE)</f>
        <v>#N/A</v>
      </c>
      <c r="BB111" t="str">
        <f t="shared" si="31"/>
        <v>На_мониторе_ГОНИК._Он_с_дольками?</v>
      </c>
      <c r="BD111" cm="1">
        <f t="array" aca="1" ref="BD111" ca="1">INDEX($L$106:$L$113,(RANK(AT7,$AT$2:$AT$9)))</f>
        <v>2077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VLOOKUP(B112,audio_list_stym!$A$3:$BP$18,45,FALSE)</f>
        <v>15</v>
      </c>
      <c r="F112" t="str">
        <f>VLOOKUP(E112,metki!$A$2:$B$9,2,FALSE)</f>
        <v>экспл_новые_с_названием</v>
      </c>
      <c r="G112" t="str">
        <f t="shared" si="26"/>
        <v>экспл</v>
      </c>
      <c r="H112" t="str">
        <f>VLOOKUP(B112,audio_list_stym!$A$3:$AJ$18,13,FALSE)</f>
        <v>Ake</v>
      </c>
      <c r="I112" t="s">
        <v>694</v>
      </c>
      <c r="J112" t="str">
        <f t="shared" si="27"/>
        <v>Ake_7</v>
      </c>
      <c r="L112">
        <f>VLOOKUP(J112,total_visual_stym!$A$2:$D$129,2,FALSE)</f>
        <v>2079</v>
      </c>
      <c r="M112" t="str">
        <f>VLOOKUP(J112,total_visual_stym!$A$2:$D$129,3,FALSE)</f>
        <v>pics\\Ake_7.jpg</v>
      </c>
      <c r="N112">
        <f>VLOOKUP(J112,total_visual_stym!$A$1:$D$129,4,FALSE)</f>
        <v>209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111</v>
      </c>
      <c r="Z112" t="str">
        <f>IF(G112="экспл",VLOOKUP(J112,quest_экспл!$A$1:$N$129,12,FALSE),IF(G112="импл_",0,0))</f>
        <v>sound\\On_visushenniy.wav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2218</v>
      </c>
      <c r="AD112" t="str">
        <f t="shared" ca="1" si="37"/>
        <v>pics\\dis64.jpg</v>
      </c>
      <c r="AE112" s="22" t="str">
        <f t="array" aca="1" ref="AE112" ca="1">IF(G112="экспл",INDEX(total_visual_stym!$C$146:$C$209,(RANK(total_visual_stym!E192,total_visual_stym!$E$146:$E$209))),0)</f>
        <v>pics\\dis64.jpg</v>
      </c>
      <c r="AF112" s="22" t="str">
        <f t="shared" si="38"/>
        <v/>
      </c>
      <c r="AI112" t="s">
        <v>122</v>
      </c>
      <c r="AO112">
        <f t="shared" ca="1" si="33"/>
        <v>9.6034403855186468E-2</v>
      </c>
      <c r="AP112" t="str">
        <f t="shared" ca="1" si="34"/>
        <v>pics\\Tomat_3.jpg</v>
      </c>
      <c r="AR112" t="str">
        <f t="shared" si="41"/>
        <v/>
      </c>
      <c r="AS112" t="str">
        <f t="shared" si="40"/>
        <v/>
      </c>
      <c r="AT112">
        <f t="shared" ca="1" si="29"/>
        <v>7.8471669920552989E-2</v>
      </c>
      <c r="AU112" t="s">
        <v>697</v>
      </c>
      <c r="AV112" t="str">
        <f t="shared" ca="1" si="30"/>
        <v>sound\\Redkiy_plod.wav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_Он_высушенный?</v>
      </c>
      <c r="BA112" t="e">
        <f>VLOOKUP(Q112,audio_list_stym!$B$2:$BQ$299,68,FALSE)</f>
        <v>#N/A</v>
      </c>
      <c r="BB112" t="str">
        <f t="shared" si="31"/>
        <v>Перед_Вами_ГОНИК._Он_высушенный?</v>
      </c>
      <c r="BD112" cm="1">
        <f t="array" aca="1" ref="BD112" ca="1">INDEX($L$106:$L$113,(RANK(AT8,$AT$2:$AT$9)))</f>
        <v>2079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VLOOKUP(B113,audio_list_stym!$A$3:$BP$18,45,FALSE)</f>
        <v>15</v>
      </c>
      <c r="F113" t="str">
        <f>VLOOKUP(E113,metki!$A$2:$B$9,2,FALSE)</f>
        <v>экспл_новые_с_названием</v>
      </c>
      <c r="G113" t="str">
        <f t="shared" si="26"/>
        <v>экспл</v>
      </c>
      <c r="H113" t="str">
        <f>VLOOKUP(B113,audio_list_stym!$A$3:$AJ$18,13,FALSE)</f>
        <v>Ake</v>
      </c>
      <c r="I113" t="s">
        <v>695</v>
      </c>
      <c r="J113" t="str">
        <f t="shared" si="27"/>
        <v>Ake_8</v>
      </c>
      <c r="L113">
        <f>VLOOKUP(J113,total_visual_stym!$A$2:$D$129,2,FALSE)</f>
        <v>2080</v>
      </c>
      <c r="M113" t="str">
        <f>VLOOKUP(J113,total_visual_stym!$A$2:$D$129,3,FALSE)</f>
        <v>pics\\Ake_8.jpg</v>
      </c>
      <c r="N113">
        <f>VLOOKUP(J113,total_visual_stym!$A$1:$D$129,4,FALSE)</f>
        <v>209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112</v>
      </c>
      <c r="Z113" t="str">
        <f>IF(G113="экспл",VLOOKUP(J113,quest_экспл!$A$1:$N$129,12,FALSE),IF(G113="импл_",0,0))</f>
        <v>sound\\Myatiy_li_on.wav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2232</v>
      </c>
      <c r="AD113" t="str">
        <f t="shared" ca="1" si="37"/>
        <v>pics\\dis13.jpg</v>
      </c>
      <c r="AE113" s="22" t="str">
        <f t="array" aca="1" ref="AE113" ca="1">IF(G113="экспл",INDEX(total_visual_stym!$C$146:$C$209,(RANK(total_visual_stym!E193,total_visual_stym!$E$146:$E$209))),0)</f>
        <v>pics\\dis13.jpg</v>
      </c>
      <c r="AF113" s="22" t="str">
        <f t="shared" si="38"/>
        <v/>
      </c>
      <c r="AI113" t="s">
        <v>123</v>
      </c>
      <c r="AO113">
        <f t="shared" ca="1" si="33"/>
        <v>0.72661596205570611</v>
      </c>
      <c r="AP113" t="str">
        <f t="shared" ca="1" si="34"/>
        <v>pics\\Goroh_5.jpg</v>
      </c>
      <c r="AR113" t="str">
        <f t="shared" si="41"/>
        <v/>
      </c>
      <c r="AS113" t="str">
        <f t="shared" si="40"/>
        <v/>
      </c>
      <c r="AT113">
        <f t="shared" ca="1" si="29"/>
        <v>0.46418017700359726</v>
      </c>
      <c r="AU113" t="s">
        <v>697</v>
      </c>
      <c r="AV113" t="str">
        <f t="shared" ca="1" si="30"/>
        <v>sound\\Redkiy_plod.wav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_Мятый_ли_он?</v>
      </c>
      <c r="BA113" t="e">
        <f>VLOOKUP(Q113,audio_list_stym!$B$2:$BQ$299,68,FALSE)</f>
        <v>#N/A</v>
      </c>
      <c r="BB113" t="str">
        <f t="shared" si="31"/>
        <v>Вы_видите_ГОНИК._Мятый_ли_он?</v>
      </c>
      <c r="BD113" cm="1">
        <f t="array" aca="1" ref="BD113" ca="1">INDEX($L$106:$L$113,(RANK(AT9,$AT$2:$AT$9)))</f>
        <v>2080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VLOOKUP(B114,audio_list_stym!$A$3:$BP$18,45,FALSE)</f>
        <v>16</v>
      </c>
      <c r="F114" t="str">
        <f>VLOOKUP(E114,metki!$A$2:$B$9,2,FALSE)</f>
        <v>импл_новые_без_названия</v>
      </c>
      <c r="G114" t="str">
        <f t="shared" si="26"/>
        <v>импл_</v>
      </c>
      <c r="H114" t="str">
        <f>VLOOKUP(B114,audio_list_stym!$A$3:$AJ$18,13,FALSE)</f>
        <v>Finger</v>
      </c>
      <c r="I114" t="s">
        <v>688</v>
      </c>
      <c r="J114" t="str">
        <f t="shared" si="27"/>
        <v>Finger_1</v>
      </c>
      <c r="L114">
        <f>VLOOKUP(J114,total_visual_stym!$A$2:$D$129,2,FALSE)</f>
        <v>2081</v>
      </c>
      <c r="M114" t="str">
        <f>VLOOKUP(J114,total_visual_stym!$A$2:$D$129,3,FALSE)</f>
        <v>pics\\Finger_1.jpg</v>
      </c>
      <c r="N114">
        <f>VLOOKUP(J114,total_visual_stym!$A$1:$D$129,4,FALSE)</f>
        <v>210</v>
      </c>
      <c r="P114">
        <f>IF(G114="экспл",0,IF(G114="импл_",VLOOKUP(J114,quest_импл!$A$1:$J$129,7,FALSE),0))</f>
        <v>241</v>
      </c>
      <c r="Q114" t="str">
        <f>IF(G114="экспл",0,IF(G114="импл_",VLOOKUP(J114,quest_импл!$A$1:$J$129,8,FALSE),0))</f>
        <v>sound\\Vityanut_li.wav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2043</v>
      </c>
      <c r="AD114" t="str">
        <f t="shared" ca="1" si="37"/>
        <v>pics\\Peper_3.jpg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8"/>
        <v>pics\\Peper_3.jpg</v>
      </c>
      <c r="AI114" t="s">
        <v>86</v>
      </c>
      <c r="AO114">
        <f t="shared" ca="1" si="33"/>
        <v>0.34032377219446419</v>
      </c>
      <c r="AP114" t="str">
        <f t="shared" ca="1" si="34"/>
        <v>pics\\Peper_3.jpg</v>
      </c>
      <c r="AR114" t="str">
        <f t="shared" si="41"/>
        <v/>
      </c>
      <c r="AS114" t="str">
        <f t="shared" ca="1" si="40"/>
        <v>pics\\Peper_3.jpg</v>
      </c>
      <c r="AT114">
        <f t="shared" ca="1" si="29"/>
        <v>0.34293138441971394</v>
      </c>
      <c r="AU114" t="s">
        <v>697</v>
      </c>
      <c r="AV114" t="str">
        <f t="shared" ca="1" si="30"/>
        <v>sound\\Redkiy_plod.wav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_Вытянут_ли_</v>
      </c>
      <c r="BB114" t="str">
        <f t="shared" si="31"/>
        <v>_Вытянут_ли_XXXXX?</v>
      </c>
      <c r="BC114">
        <f>A114</f>
        <v>1215</v>
      </c>
      <c r="BD114" cm="1">
        <f t="array" aca="1" ref="BD114" ca="1">INDEX($L$114:$L$121,(RANK(AT2,$AT$2:$AT$9)))</f>
        <v>2083</v>
      </c>
      <c r="BE114" cm="1">
        <f t="array" aca="1" ref="BE114" ca="1">INDEX(BD66:BD81,(RANK(AT8,$AT$2:$AT$17)))</f>
        <v>2135</v>
      </c>
      <c r="BF114" cm="1">
        <f t="array" aca="1" ref="BF114" ca="1">INDEX(BD82:BD97,(RANK(AT8,$AT$2:$AT$9)))</f>
        <v>2143</v>
      </c>
      <c r="BG114" cm="1">
        <f t="array" aca="1" ref="BG114" ca="1">INDEX(BD98:BD113,(RANK(AT8,$AT$2:$AT$9)))</f>
        <v>2071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VLOOKUP(B115,audio_list_stym!$A$3:$BP$18,45,FALSE)</f>
        <v>16</v>
      </c>
      <c r="F115" t="str">
        <f>VLOOKUP(E115,metki!$A$2:$B$9,2,FALSE)</f>
        <v>импл_новые_без_названия</v>
      </c>
      <c r="G115" t="str">
        <f t="shared" si="26"/>
        <v>импл_</v>
      </c>
      <c r="H115" t="str">
        <f>VLOOKUP(B115,audio_list_stym!$A$3:$AJ$18,13,FALSE)</f>
        <v>Finger</v>
      </c>
      <c r="I115" t="s">
        <v>689</v>
      </c>
      <c r="J115" t="str">
        <f t="shared" si="27"/>
        <v>Finger_2</v>
      </c>
      <c r="L115">
        <f>VLOOKUP(J115,total_visual_stym!$A$2:$D$129,2,FALSE)</f>
        <v>2082</v>
      </c>
      <c r="M115" t="str">
        <f>VLOOKUP(J115,total_visual_stym!$A$2:$D$129,3,FALSE)</f>
        <v>pics\\Finger_2.jpg</v>
      </c>
      <c r="N115">
        <f>VLOOKUP(J115,total_visual_stym!$A$1:$D$129,4,FALSE)</f>
        <v>210</v>
      </c>
      <c r="P115">
        <f>IF(G115="экспл",0,IF(G115="импл_",VLOOKUP(J115,quest_импл!$A$1:$J$129,7,FALSE),0))</f>
        <v>242</v>
      </c>
      <c r="Q115" t="str">
        <f>IF(G115="экспл",0,IF(G115="импл_",VLOOKUP(J115,quest_импл!$A$1:$J$129,8,FALSE),0))</f>
        <v>sound\\Nadloman_li.wav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2040</v>
      </c>
      <c r="AD115" t="str">
        <f t="shared" ca="1" si="37"/>
        <v>pics\\Limon_8.jpg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8"/>
        <v>pics\\Limon_8.jpg</v>
      </c>
      <c r="AI115" t="s">
        <v>87</v>
      </c>
      <c r="AO115">
        <f t="shared" ca="1" si="33"/>
        <v>0.44560881057850343</v>
      </c>
      <c r="AP115" t="str">
        <f t="shared" ca="1" si="34"/>
        <v>pics\\Limon_8.jpg</v>
      </c>
      <c r="AR115" t="str">
        <f t="shared" si="41"/>
        <v/>
      </c>
      <c r="AS115" t="str">
        <f t="shared" ca="1" si="40"/>
        <v>pics\\Limon_8.jpg</v>
      </c>
      <c r="AT115">
        <f t="shared" ca="1" si="29"/>
        <v>0.25959943666438501</v>
      </c>
      <c r="AU115" t="s">
        <v>697</v>
      </c>
      <c r="AV115" t="str">
        <f t="shared" ca="1" si="30"/>
        <v>sound\\Redkiy_plod.wav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_Надломан_ли_</v>
      </c>
      <c r="BB115" t="str">
        <f t="shared" si="31"/>
        <v>_Надломан_ли_XXXXX?</v>
      </c>
      <c r="BD115" cm="1">
        <f t="array" aca="1" ref="BD115" ca="1">INDEX($L$114:$L$121,(RANK(AT3,$AT$2:$AT$9)))</f>
        <v>2084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VLOOKUP(B116,audio_list_stym!$A$3:$BP$18,45,FALSE)</f>
        <v>16</v>
      </c>
      <c r="F116" t="str">
        <f>VLOOKUP(E116,metki!$A$2:$B$9,2,FALSE)</f>
        <v>импл_новые_без_названия</v>
      </c>
      <c r="G116" t="str">
        <f t="shared" si="26"/>
        <v>импл_</v>
      </c>
      <c r="H116" t="str">
        <f>VLOOKUP(B116,audio_list_stym!$A$3:$AJ$18,13,FALSE)</f>
        <v>Finger</v>
      </c>
      <c r="I116" t="s">
        <v>690</v>
      </c>
      <c r="J116" t="str">
        <f t="shared" si="27"/>
        <v>Finger_3</v>
      </c>
      <c r="L116">
        <f>VLOOKUP(J116,total_visual_stym!$A$2:$D$129,2,FALSE)</f>
        <v>2083</v>
      </c>
      <c r="M116" t="str">
        <f>VLOOKUP(J116,total_visual_stym!$A$2:$D$129,3,FALSE)</f>
        <v>pics\\Finger_3.jpg</v>
      </c>
      <c r="N116">
        <f>VLOOKUP(J116,total_visual_stym!$A$1:$D$129,4,FALSE)</f>
        <v>210</v>
      </c>
      <c r="P116">
        <f>IF(G116="экспл",0,IF(G116="импл_",VLOOKUP(J116,quest_импл!$A$1:$J$129,7,FALSE),0))</f>
        <v>243</v>
      </c>
      <c r="Q116" t="str">
        <f>IF(G116="экспл",0,IF(G116="импл_",VLOOKUP(J116,quest_импл!$A$1:$J$129,8,FALSE),0))</f>
        <v>sound\\Volnistiy_li.wav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2032</v>
      </c>
      <c r="AD116" t="str">
        <f t="shared" ca="1" si="37"/>
        <v>pics\\Kokos_8.jpg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8"/>
        <v>pics\\Kokos_8.jpg</v>
      </c>
      <c r="AI116" t="s">
        <v>88</v>
      </c>
      <c r="AO116">
        <f t="shared" ca="1" si="33"/>
        <v>0.51486465485684785</v>
      </c>
      <c r="AP116" t="str">
        <f t="shared" ca="1" si="34"/>
        <v>pics\\Kokos_8.jpg</v>
      </c>
      <c r="AR116" t="str">
        <f t="shared" si="41"/>
        <v/>
      </c>
      <c r="AS116" t="str">
        <f t="shared" ca="1" si="40"/>
        <v>pics\\Kokos_8.jpg</v>
      </c>
      <c r="AT116">
        <f t="shared" ca="1" si="29"/>
        <v>0.45181667499188738</v>
      </c>
      <c r="AU116" t="s">
        <v>697</v>
      </c>
      <c r="AV116" t="str">
        <f t="shared" ca="1" si="30"/>
        <v>sound\\Redkiy_plod.wav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_Волнистый_ли_</v>
      </c>
      <c r="BB116" t="str">
        <f t="shared" si="31"/>
        <v>_Волнистый_ли_XXXXX?</v>
      </c>
      <c r="BD116" cm="1">
        <f t="array" aca="1" ref="BD116" ca="1">INDEX($L$114:$L$121,(RANK(AT4,$AT$2:$AT$9)))</f>
        <v>2081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VLOOKUP(B117,audio_list_stym!$A$3:$BP$18,45,FALSE)</f>
        <v>16</v>
      </c>
      <c r="F117" t="str">
        <f>VLOOKUP(E117,metki!$A$2:$B$9,2,FALSE)</f>
        <v>импл_новые_без_названия</v>
      </c>
      <c r="G117" t="str">
        <f t="shared" si="26"/>
        <v>импл_</v>
      </c>
      <c r="H117" t="str">
        <f>VLOOKUP(B117,audio_list_stym!$A$3:$AJ$18,13,FALSE)</f>
        <v>Finger</v>
      </c>
      <c r="I117" t="s">
        <v>691</v>
      </c>
      <c r="J117" t="str">
        <f t="shared" si="27"/>
        <v>Finger_4</v>
      </c>
      <c r="L117">
        <f>VLOOKUP(J117,total_visual_stym!$A$2:$D$129,2,FALSE)</f>
        <v>2084</v>
      </c>
      <c r="M117" t="str">
        <f>VLOOKUP(J117,total_visual_stym!$A$2:$D$129,3,FALSE)</f>
        <v>pics\\Finger_4.jpg</v>
      </c>
      <c r="N117">
        <f>VLOOKUP(J117,total_visual_stym!$A$1:$D$129,4,FALSE)</f>
        <v>210</v>
      </c>
      <c r="P117">
        <f>IF(G117="экспл",0,IF(G117="импл_",VLOOKUP(J117,quest_импл!$A$1:$J$129,7,FALSE),0))</f>
        <v>244</v>
      </c>
      <c r="Q117" t="str">
        <f>IF(G117="экспл",0,IF(G117="импл_",VLOOKUP(J117,quest_импл!$A$1:$J$129,8,FALSE),0))</f>
        <v>sound\\Buriy_li.wav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2013</v>
      </c>
      <c r="AD117" t="str">
        <f t="shared" ca="1" si="37"/>
        <v>pics\\Finik_5.jpg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8"/>
        <v>pics\\Finik_5.jpg</v>
      </c>
      <c r="AI117" t="s">
        <v>89</v>
      </c>
      <c r="AO117">
        <f t="shared" ca="1" si="33"/>
        <v>0.84061936371725421</v>
      </c>
      <c r="AP117" t="str">
        <f t="shared" ca="1" si="34"/>
        <v>pics\\Finik_5.jpg</v>
      </c>
      <c r="AR117" t="str">
        <f t="shared" si="41"/>
        <v/>
      </c>
      <c r="AS117" t="str">
        <f t="shared" ca="1" si="40"/>
        <v>pics\\Finik_5.jpg</v>
      </c>
      <c r="AT117">
        <f t="shared" ca="1" si="29"/>
        <v>0.68651019807179736</v>
      </c>
      <c r="AU117" t="s">
        <v>697</v>
      </c>
      <c r="AV117" t="str">
        <f t="shared" ca="1" si="30"/>
        <v>sound\\Noviy_plod.wav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_Бурый_ли_</v>
      </c>
      <c r="BB117" t="str">
        <f t="shared" si="31"/>
        <v>_Бурый_ли_XXXXX?</v>
      </c>
      <c r="BD117" cm="1">
        <f t="array" aca="1" ref="BD117" ca="1">INDEX($L$114:$L$121,(RANK(AT5,$AT$2:$AT$9)))</f>
        <v>2086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VLOOKUP(B118,audio_list_stym!$A$3:$BP$18,45,FALSE)</f>
        <v>16</v>
      </c>
      <c r="F118" t="str">
        <f>VLOOKUP(E118,metki!$A$2:$B$9,2,FALSE)</f>
        <v>импл_новые_без_названия</v>
      </c>
      <c r="G118" t="str">
        <f t="shared" si="26"/>
        <v>импл_</v>
      </c>
      <c r="H118" t="str">
        <f>VLOOKUP(B118,audio_list_stym!$A$3:$AJ$18,13,FALSE)</f>
        <v>Finger</v>
      </c>
      <c r="I118" t="s">
        <v>692</v>
      </c>
      <c r="J118" t="str">
        <f t="shared" si="27"/>
        <v>Finger_5</v>
      </c>
      <c r="L118">
        <f>VLOOKUP(J118,total_visual_stym!$A$2:$D$129,2,FALSE)</f>
        <v>2085</v>
      </c>
      <c r="M118" t="str">
        <f>VLOOKUP(J118,total_visual_stym!$A$2:$D$129,3,FALSE)</f>
        <v>pics\\Finger_5.jpg</v>
      </c>
      <c r="N118">
        <f>VLOOKUP(J118,total_visual_stym!$A$1:$D$129,4,FALSE)</f>
        <v>210</v>
      </c>
      <c r="P118">
        <f>IF(G118="экспл",0,IF(G118="импл_",VLOOKUP(J118,quest_импл!$A$1:$J$129,7,FALSE),0))</f>
        <v>245</v>
      </c>
      <c r="Q118" t="str">
        <f>IF(G118="экспл",0,IF(G118="импл_",VLOOKUP(J118,quest_импл!$A$1:$J$129,8,FALSE),0))</f>
        <v>sound\\Vizhatiy_li.wav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2055</v>
      </c>
      <c r="AD118" t="str">
        <f t="shared" ca="1" si="37"/>
        <v>pics\\Redis_7.jpg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8"/>
        <v>pics\\Redis_7.jpg</v>
      </c>
      <c r="AI118" t="s">
        <v>90</v>
      </c>
      <c r="AO118">
        <f t="shared" ca="1" si="33"/>
        <v>0.17237815861530059</v>
      </c>
      <c r="AP118" t="str">
        <f t="shared" ca="1" si="34"/>
        <v>pics\\Redis_7.jpg</v>
      </c>
      <c r="AR118" t="str">
        <f t="shared" si="41"/>
        <v/>
      </c>
      <c r="AS118" t="str">
        <f t="shared" ca="1" si="40"/>
        <v>pics\\Redis_7.jpg</v>
      </c>
      <c r="AT118">
        <f t="shared" ca="1" si="29"/>
        <v>0.72312204882731435</v>
      </c>
      <c r="AU118" t="s">
        <v>697</v>
      </c>
      <c r="AV118" t="str">
        <f t="shared" ca="1" si="30"/>
        <v>sound\\Noviy_plod.wav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_Выжатый_ли_</v>
      </c>
      <c r="BB118" t="str">
        <f t="shared" si="31"/>
        <v>_Выжатый_ли_XXXXX?</v>
      </c>
      <c r="BD118" cm="1">
        <f t="array" aca="1" ref="BD118" ca="1">INDEX($L$114:$L$121,(RANK(AT6,$AT$2:$AT$9)))</f>
        <v>2082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VLOOKUP(B119,audio_list_stym!$A$3:$BP$18,45,FALSE)</f>
        <v>16</v>
      </c>
      <c r="F119" t="str">
        <f>VLOOKUP(E119,metki!$A$2:$B$9,2,FALSE)</f>
        <v>импл_новые_без_названия</v>
      </c>
      <c r="G119" t="str">
        <f t="shared" si="26"/>
        <v>импл_</v>
      </c>
      <c r="H119" t="str">
        <f>VLOOKUP(B119,audio_list_stym!$A$3:$AJ$18,13,FALSE)</f>
        <v>Finger</v>
      </c>
      <c r="I119" t="s">
        <v>693</v>
      </c>
      <c r="J119" t="str">
        <f t="shared" si="27"/>
        <v>Finger_6</v>
      </c>
      <c r="L119">
        <f>VLOOKUP(J119,total_visual_stym!$A$2:$D$129,2,FALSE)</f>
        <v>2086</v>
      </c>
      <c r="M119" t="str">
        <f>VLOOKUP(J119,total_visual_stym!$A$2:$D$129,3,FALSE)</f>
        <v>pics\\Finger_6.jpg</v>
      </c>
      <c r="N119">
        <f>VLOOKUP(J119,total_visual_stym!$A$1:$D$129,4,FALSE)</f>
        <v>210</v>
      </c>
      <c r="P119">
        <f>IF(G119="экспл",0,IF(G119="импл_",VLOOKUP(J119,quest_импл!$A$1:$J$129,7,FALSE),0))</f>
        <v>246</v>
      </c>
      <c r="Q119" t="str">
        <f>IF(G119="экспл",0,IF(G119="импл_",VLOOKUP(J119,quest_импл!$A$1:$J$129,8,FALSE),0))</f>
        <v>sound\\Obemniy_li.wav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2058</v>
      </c>
      <c r="AD119" t="str">
        <f t="shared" ca="1" si="37"/>
        <v>pics\\Tomat_2.jpg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8"/>
        <v>pics\\Tomat_2.jpg</v>
      </c>
      <c r="AI119" t="s">
        <v>91</v>
      </c>
      <c r="AO119">
        <f t="shared" ca="1" si="33"/>
        <v>0.10411524841697806</v>
      </c>
      <c r="AP119" t="str">
        <f t="shared" ca="1" si="34"/>
        <v>pics\\Tomat_2.jpg</v>
      </c>
      <c r="AR119" t="str">
        <f t="shared" si="41"/>
        <v/>
      </c>
      <c r="AS119" t="str">
        <f t="shared" ca="1" si="40"/>
        <v>pics\\Tomat_2.jpg</v>
      </c>
      <c r="AT119">
        <f t="shared" ca="1" si="29"/>
        <v>0.76537485865385357</v>
      </c>
      <c r="AU119" t="s">
        <v>697</v>
      </c>
      <c r="AV119" t="str">
        <f t="shared" ca="1" si="30"/>
        <v>sound\\Noviy_plod.wav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_Объемный_ли_</v>
      </c>
      <c r="BB119" t="str">
        <f t="shared" si="31"/>
        <v>_Объемный_ли_XXXXX?</v>
      </c>
      <c r="BD119" cm="1">
        <f t="array" aca="1" ref="BD119" ca="1">INDEX($L$114:$L$121,(RANK(AT7,$AT$2:$AT$9)))</f>
        <v>2085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VLOOKUP(B120,audio_list_stym!$A$3:$BP$18,45,FALSE)</f>
        <v>16</v>
      </c>
      <c r="F120" t="str">
        <f>VLOOKUP(E120,metki!$A$2:$B$9,2,FALSE)</f>
        <v>импл_новые_без_названия</v>
      </c>
      <c r="G120" t="str">
        <f t="shared" si="26"/>
        <v>импл_</v>
      </c>
      <c r="H120" t="str">
        <f>VLOOKUP(B120,audio_list_stym!$A$3:$AJ$18,13,FALSE)</f>
        <v>Finger</v>
      </c>
      <c r="I120" t="s">
        <v>694</v>
      </c>
      <c r="J120" t="str">
        <f t="shared" si="27"/>
        <v>Finger_7</v>
      </c>
      <c r="L120">
        <f>VLOOKUP(J120,total_visual_stym!$A$2:$D$129,2,FALSE)</f>
        <v>2087</v>
      </c>
      <c r="M120" t="str">
        <f>VLOOKUP(J120,total_visual_stym!$A$2:$D$129,3,FALSE)</f>
        <v>pics\\Finger_7.jpg</v>
      </c>
      <c r="N120">
        <f>VLOOKUP(J120,total_visual_stym!$A$1:$D$129,4,FALSE)</f>
        <v>210</v>
      </c>
      <c r="P120">
        <f>IF(G120="экспл",0,IF(G120="импл_",VLOOKUP(J120,quest_импл!$A$1:$J$129,7,FALSE),0))</f>
        <v>247</v>
      </c>
      <c r="Q120" t="str">
        <f>IF(G120="экспл",0,IF(G120="импл_",VLOOKUP(J120,quest_импл!$A$1:$J$129,8,FALSE),0))</f>
        <v>sound\\Pustoy_li.wav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2064</v>
      </c>
      <c r="AD120" t="str">
        <f t="shared" ca="1" si="37"/>
        <v>pics\\Tomat_8.jpg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8"/>
        <v>pics\\Tomat_8.jpg</v>
      </c>
      <c r="AI120" t="s">
        <v>92</v>
      </c>
      <c r="AO120">
        <f t="shared" ca="1" si="33"/>
        <v>1.5601420777681119E-3</v>
      </c>
      <c r="AP120" t="str">
        <f t="shared" ca="1" si="34"/>
        <v>pics\\Tomat_8.jpg</v>
      </c>
      <c r="AR120" t="str">
        <f t="shared" si="41"/>
        <v/>
      </c>
      <c r="AS120" t="str">
        <f t="shared" ca="1" si="40"/>
        <v>pics\\Tomat_8.jpg</v>
      </c>
      <c r="AT120">
        <f t="shared" ca="1" si="29"/>
        <v>0.62958876579458878</v>
      </c>
      <c r="AU120" t="s">
        <v>697</v>
      </c>
      <c r="AV120" t="str">
        <f t="shared" ca="1" si="30"/>
        <v>sound\\Noviy_plod.wav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_Пустой_ли_</v>
      </c>
      <c r="BB120" t="str">
        <f t="shared" si="31"/>
        <v>_Пустой_ли_XXXXX?</v>
      </c>
      <c r="BD120" cm="1">
        <f t="array" aca="1" ref="BD120" ca="1">INDEX($L$114:$L$121,(RANK(AT8,$AT$2:$AT$9)))</f>
        <v>2087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VLOOKUP(B121,audio_list_stym!$A$3:$BP$18,45,FALSE)</f>
        <v>16</v>
      </c>
      <c r="F121" t="str">
        <f>VLOOKUP(E121,metki!$A$2:$B$9,2,FALSE)</f>
        <v>импл_новые_без_названия</v>
      </c>
      <c r="G121" t="str">
        <f t="shared" si="26"/>
        <v>импл_</v>
      </c>
      <c r="H121" t="str">
        <f>VLOOKUP(B121,audio_list_stym!$A$3:$AJ$18,13,FALSE)</f>
        <v>Finger</v>
      </c>
      <c r="I121" t="s">
        <v>695</v>
      </c>
      <c r="J121" t="str">
        <f t="shared" si="27"/>
        <v>Finger_8</v>
      </c>
      <c r="L121">
        <f>VLOOKUP(J121,total_visual_stym!$A$2:$D$129,2,FALSE)</f>
        <v>2088</v>
      </c>
      <c r="M121" t="str">
        <f>VLOOKUP(J121,total_visual_stym!$A$2:$D$129,3,FALSE)</f>
        <v>pics\\Finger_8.jpg</v>
      </c>
      <c r="N121">
        <f>VLOOKUP(J121,total_visual_stym!$A$1:$D$129,4,FALSE)</f>
        <v>210</v>
      </c>
      <c r="P121">
        <f>IF(G121="экспл",0,IF(G121="импл_",VLOOKUP(J121,quest_импл!$A$1:$J$129,7,FALSE),0))</f>
        <v>248</v>
      </c>
      <c r="Q121" t="str">
        <f>IF(G121="экспл",0,IF(G121="импл_",VLOOKUP(J121,quest_импл!$A$1:$J$129,8,FALSE),0))</f>
        <v>sound\\Beliy_li.wav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2057</v>
      </c>
      <c r="AD121" t="str">
        <f t="shared" ca="1" si="37"/>
        <v>pics\\Tomat_1.jpg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8"/>
        <v>pics\\Tomat_1.jpg</v>
      </c>
      <c r="AI121" t="s">
        <v>93</v>
      </c>
      <c r="AO121">
        <f t="shared" ca="1" si="33"/>
        <v>0.13501762779712356</v>
      </c>
      <c r="AP121" t="str">
        <f t="shared" ca="1" si="34"/>
        <v>pics\\Tomat_1.jpg</v>
      </c>
      <c r="AR121" t="str">
        <f>IF(AH121="sound\\Ogorod",AP49,"")</f>
        <v/>
      </c>
      <c r="AS121" t="str">
        <f t="shared" ca="1" si="40"/>
        <v>pics\\Tomat_1.jpg</v>
      </c>
      <c r="AT121">
        <f t="shared" ca="1" si="29"/>
        <v>0.92561274516766656</v>
      </c>
      <c r="AU121" t="s">
        <v>697</v>
      </c>
      <c r="AV121" t="str">
        <f t="shared" ca="1" si="30"/>
        <v>sound\\Noviy_plod.wav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_Белый_ли_</v>
      </c>
      <c r="BB121" t="str">
        <f t="shared" si="31"/>
        <v>_Белый_ли_XXXXX?</v>
      </c>
      <c r="BD121" cm="1">
        <f t="array" aca="1" ref="BD121" ca="1">INDEX($L$114:$L$121,(RANK(AT9,$AT$2:$AT$9)))</f>
        <v>2088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VLOOKUP(B122,audio_list_stym!$A$3:$BP$18,45,FALSE)</f>
        <v>17</v>
      </c>
      <c r="F122" t="str">
        <f>VLOOKUP(E122,metki!$A$2:$B$9,2,FALSE)</f>
        <v>экспл_новые_без_названия</v>
      </c>
      <c r="G122" t="str">
        <f t="shared" si="26"/>
        <v>экспл</v>
      </c>
      <c r="H122" t="str">
        <f>VLOOKUP(B122,audio_list_stym!$A$3:$AJ$18,13,FALSE)</f>
        <v>Gac</v>
      </c>
      <c r="I122" t="s">
        <v>688</v>
      </c>
      <c r="J122" t="str">
        <f t="shared" si="27"/>
        <v>Gac_1</v>
      </c>
      <c r="L122">
        <f>VLOOKUP(J122,total_visual_stym!$A$2:$D$129,2,FALSE)</f>
        <v>2089</v>
      </c>
      <c r="M122" t="str">
        <f>VLOOKUP(J122,total_visual_stym!$A$2:$D$129,3,FALSE)</f>
        <v>pics\\Gac_1.jpg</v>
      </c>
      <c r="N122">
        <f>VLOOKUP(J122,total_visual_stym!$A$1:$D$129,4,FALSE)</f>
        <v>211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121</v>
      </c>
      <c r="Z122" t="str">
        <f>IF(G122="экспл",VLOOKUP(J122,quest_экспл!$A$1:$N$129,12,FALSE),IF(G122="импл_",0,0))</f>
        <v>sound\\Ispachkan_li_on.wav</v>
      </c>
      <c r="AA122" t="str">
        <f>IF(G122="экспл",VLOOKUP(J122,quest_экспл!$A$1:$N$129,14,FALSE),IF(G122="импл_",0,0))</f>
        <v>нет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2204</v>
      </c>
      <c r="AD122" t="str">
        <f t="shared" ca="1" si="37"/>
        <v>pics\\dis52.jpg</v>
      </c>
      <c r="AE122" s="22" t="str">
        <f t="array" aca="1" ref="AE122" ca="1">IF(G122="экспл",INDEX(total_visual_stym!$C$146:$C$209,(RANK(total_visual_stym!E202,total_visual_stym!$E$146:$E$209))),0)</f>
        <v>pics\\dis52.jpg</v>
      </c>
      <c r="AF122" s="22" t="str">
        <f t="shared" si="38"/>
        <v/>
      </c>
      <c r="AI122" t="s">
        <v>124</v>
      </c>
      <c r="AO122">
        <f t="shared" ca="1" si="33"/>
        <v>0.93438059704127796</v>
      </c>
      <c r="AP122" t="str">
        <f t="shared" ca="1" si="34"/>
        <v>pics\\Banan_5.jpg</v>
      </c>
      <c r="AR122" t="str">
        <f t="shared" ref="AR122:AR129" si="42">IF(AH122="sound\\Ogorod",AP50,"")</f>
        <v/>
      </c>
      <c r="AS122" t="str">
        <f t="shared" si="40"/>
        <v/>
      </c>
      <c r="AT122">
        <f t="shared" ca="1" si="29"/>
        <v>0.44410072223353125</v>
      </c>
      <c r="AU122" t="s">
        <v>697</v>
      </c>
      <c r="AV122" t="str">
        <f t="shared" ca="1" si="30"/>
        <v>sound\\Redkiy_plod.wav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_Испачкан_ли_он?</v>
      </c>
      <c r="BA122" t="e">
        <f>VLOOKUP(Q122,audio_list_stym!$B$2:$BQ$299,68,FALSE)</f>
        <v>#N/A</v>
      </c>
      <c r="BB122" t="str">
        <f t="shared" si="31"/>
        <v>На_экране_XXXXX._Испачкан_ли_он?</v>
      </c>
      <c r="BC122">
        <f>A122</f>
        <v>1216</v>
      </c>
      <c r="BD122" cm="1">
        <f t="array" aca="1" ref="BD122" ca="1">INDEX($L$122:$L$129,(RANK(AT2,$AT$2:$AT$9)))</f>
        <v>2091</v>
      </c>
      <c r="BE122" cm="1">
        <f t="array" aca="1" ref="BE122" ca="1">INDEX(BD66:BD81,(RANK(AT9,$AT$2:$AT$17)))</f>
        <v>2136</v>
      </c>
      <c r="BF122" cm="1">
        <f t="array" aca="1" ref="BF122" ca="1">INDEX(BD90:BD105,(RANK(AT9,$AT$2:$AT$17)))</f>
        <v>2072</v>
      </c>
      <c r="BG122" cm="1">
        <f t="array" aca="1" ref="BG122" ca="1">INDEX(BD106:BD121,(RANK(AT9,$AT$2:$AT$17)))</f>
        <v>2088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VLOOKUP(B123,audio_list_stym!$A$3:$BP$18,45,FALSE)</f>
        <v>17</v>
      </c>
      <c r="F123" t="str">
        <f>VLOOKUP(E123,metki!$A$2:$B$9,2,FALSE)</f>
        <v>экспл_новые_без_названия</v>
      </c>
      <c r="G123" t="str">
        <f t="shared" si="26"/>
        <v>экспл</v>
      </c>
      <c r="H123" t="str">
        <f>VLOOKUP(B123,audio_list_stym!$A$3:$AJ$18,13,FALSE)</f>
        <v>Gac</v>
      </c>
      <c r="I123" t="s">
        <v>689</v>
      </c>
      <c r="J123" t="str">
        <f t="shared" si="27"/>
        <v>Gac_2</v>
      </c>
      <c r="L123">
        <f>VLOOKUP(J123,total_visual_stym!$A$2:$D$129,2,FALSE)</f>
        <v>2090</v>
      </c>
      <c r="M123" t="str">
        <f>VLOOKUP(J123,total_visual_stym!$A$2:$D$129,3,FALSE)</f>
        <v>pics\\Gac_2.jpg</v>
      </c>
      <c r="N123">
        <f>VLOOKUP(J123,total_visual_stym!$A$1:$D$129,4,FALSE)</f>
        <v>211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122</v>
      </c>
      <c r="Z123" t="str">
        <f>IF(G123="экспл",VLOOKUP(J123,quest_экспл!$A$1:$N$129,12,FALSE),IF(G123="импл_",0,0))</f>
        <v>sound\\On_farshirovanniy.wav</v>
      </c>
      <c r="AA123" t="str">
        <f>IF(G123="экспл",VLOOKUP(J123,quest_экспл!$A$1:$N$129,14,FALSE),IF(G123="импл_",0,0))</f>
        <v>нет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2213</v>
      </c>
      <c r="AD123" t="str">
        <f t="shared" ca="1" si="37"/>
        <v>pics\\dis49.jpg</v>
      </c>
      <c r="AE123" s="22" t="str">
        <f t="array" aca="1" ref="AE123" ca="1">IF(G123="экспл",INDEX(total_visual_stym!$C$146:$C$209,(RANK(total_visual_stym!E203,total_visual_stym!$E$146:$E$209))),0)</f>
        <v>pics\\dis49.jpg</v>
      </c>
      <c r="AF123" s="22" t="str">
        <f t="shared" si="38"/>
        <v/>
      </c>
      <c r="AI123" t="s">
        <v>125</v>
      </c>
      <c r="AO123">
        <f t="shared" ca="1" si="33"/>
        <v>0.63223630504566786</v>
      </c>
      <c r="AP123" t="str">
        <f t="shared" ca="1" si="34"/>
        <v>pics\\Goroh_8.jpg</v>
      </c>
      <c r="AR123" t="str">
        <f t="shared" si="42"/>
        <v/>
      </c>
      <c r="AS123" t="str">
        <f t="shared" si="40"/>
        <v/>
      </c>
      <c r="AT123">
        <f t="shared" ca="1" si="29"/>
        <v>0.53575267917104252</v>
      </c>
      <c r="AU123" t="s">
        <v>697</v>
      </c>
      <c r="AV123" t="str">
        <f t="shared" ca="1" si="30"/>
        <v>sound\\Noviy_plod.wav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_Он_фаршированный?</v>
      </c>
      <c r="BA123" t="e">
        <f>VLOOKUP(Q123,audio_list_stym!$B$2:$BQ$299,68,FALSE)</f>
        <v>#N/A</v>
      </c>
      <c r="BB123" t="str">
        <f t="shared" si="31"/>
        <v>Посмотрите,_вот_XXXXX._Он_фаршированный?</v>
      </c>
      <c r="BD123" cm="1">
        <f t="array" aca="1" ref="BD123" ca="1">INDEX($L$122:$L$129,(RANK(AT3,$AT$2:$AT$9)))</f>
        <v>2092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VLOOKUP(B124,audio_list_stym!$A$3:$BP$18,45,FALSE)</f>
        <v>17</v>
      </c>
      <c r="F124" t="str">
        <f>VLOOKUP(E124,metki!$A$2:$B$9,2,FALSE)</f>
        <v>экспл_новые_без_названия</v>
      </c>
      <c r="G124" t="str">
        <f t="shared" si="26"/>
        <v>экспл</v>
      </c>
      <c r="H124" t="str">
        <f>VLOOKUP(B124,audio_list_stym!$A$3:$AJ$18,13,FALSE)</f>
        <v>Gac</v>
      </c>
      <c r="I124" t="s">
        <v>690</v>
      </c>
      <c r="J124" t="str">
        <f t="shared" si="27"/>
        <v>Gac_3</v>
      </c>
      <c r="L124">
        <f>VLOOKUP(J124,total_visual_stym!$A$2:$D$129,2,FALSE)</f>
        <v>2091</v>
      </c>
      <c r="M124" t="str">
        <f>VLOOKUP(J124,total_visual_stym!$A$2:$D$129,3,FALSE)</f>
        <v>pics\\Gac_3.jpg</v>
      </c>
      <c r="N124">
        <f>VLOOKUP(J124,total_visual_stym!$A$1:$D$129,4,FALSE)</f>
        <v>211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123</v>
      </c>
      <c r="Z124" t="str">
        <f>IF(G124="экспл",VLOOKUP(J124,quest_экспл!$A$1:$N$129,12,FALSE),IF(G124="импл_",0,0))</f>
        <v>sound\\On_razrezanniy.wav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2198</v>
      </c>
      <c r="AD124" t="str">
        <f t="shared" ca="1" si="37"/>
        <v>pics\\dis42.jpg</v>
      </c>
      <c r="AE124" s="22" t="str">
        <f t="array" aca="1" ref="AE124" ca="1">IF(G124="экспл",INDEX(total_visual_stym!$C$146:$C$209,(RANK(total_visual_stym!E204,total_visual_stym!$E$146:$E$209))),0)</f>
        <v>pics\\dis42.jpg</v>
      </c>
      <c r="AF124" s="22" t="str">
        <f t="shared" si="38"/>
        <v/>
      </c>
      <c r="AI124" t="s">
        <v>126</v>
      </c>
      <c r="AO124">
        <f t="shared" ca="1" si="33"/>
        <v>0.33772315841469247</v>
      </c>
      <c r="AP124" t="str">
        <f t="shared" ca="1" si="34"/>
        <v>pics\\Peper_4.jpg</v>
      </c>
      <c r="AR124" t="str">
        <f t="shared" si="42"/>
        <v/>
      </c>
      <c r="AS124" t="str">
        <f t="shared" si="40"/>
        <v/>
      </c>
      <c r="AT124">
        <f t="shared" ca="1" si="29"/>
        <v>0.23221297095854709</v>
      </c>
      <c r="AU124" t="s">
        <v>697</v>
      </c>
      <c r="AV124" t="str">
        <f t="shared" ca="1" si="30"/>
        <v>sound\\Redkiy_plod.wav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_Он_разрезанный?</v>
      </c>
      <c r="BA124" t="e">
        <f>VLOOKUP(Q124,audio_list_stym!$B$2:$BQ$299,68,FALSE)</f>
        <v>#N/A</v>
      </c>
      <c r="BB124" t="str">
        <f t="shared" si="31"/>
        <v>Вот_XXXXX._Он_разрезанный?</v>
      </c>
      <c r="BD124" cm="1">
        <f t="array" aca="1" ref="BD124" ca="1">INDEX($L$122:$L$129,(RANK(AT4,$AT$2:$AT$9)))</f>
        <v>2089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VLOOKUP(B125,audio_list_stym!$A$3:$BP$18,45,FALSE)</f>
        <v>17</v>
      </c>
      <c r="F125" t="str">
        <f>VLOOKUP(E125,metki!$A$2:$B$9,2,FALSE)</f>
        <v>экспл_новые_без_названия</v>
      </c>
      <c r="G125" t="str">
        <f t="shared" si="26"/>
        <v>экспл</v>
      </c>
      <c r="H125" t="str">
        <f>VLOOKUP(B125,audio_list_stym!$A$3:$AJ$18,13,FALSE)</f>
        <v>Gac</v>
      </c>
      <c r="I125" t="s">
        <v>691</v>
      </c>
      <c r="J125" t="str">
        <f t="shared" si="27"/>
        <v>Gac_4</v>
      </c>
      <c r="L125">
        <f>VLOOKUP(J125,total_visual_stym!$A$2:$D$129,2,FALSE)</f>
        <v>2092</v>
      </c>
      <c r="M125" t="str">
        <f>VLOOKUP(J125,total_visual_stym!$A$2:$D$129,3,FALSE)</f>
        <v>pics\\Gac_4.jpg</v>
      </c>
      <c r="N125">
        <f>VLOOKUP(J125,total_visual_stym!$A$1:$D$129,4,FALSE)</f>
        <v>211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124</v>
      </c>
      <c r="Z125" t="str">
        <f>IF(G125="экспл",VLOOKUP(J125,quest_экспл!$A$1:$N$129,12,FALSE),IF(G125="импл_",0,0))</f>
        <v>sound\\On_s_lepestkami.wav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2174</v>
      </c>
      <c r="AD125" t="str">
        <f t="shared" ca="1" si="37"/>
        <v>pics\\dis7.jpg</v>
      </c>
      <c r="AE125" s="22" t="str">
        <f t="array" aca="1" ref="AE125" ca="1">IF(G125="экспл",INDEX(total_visual_stym!$C$146:$C$209,(RANK(total_visual_stym!E205,total_visual_stym!$E$146:$E$209))),0)</f>
        <v>pics\\dis7.jpg</v>
      </c>
      <c r="AF125" s="22" t="str">
        <f t="shared" si="38"/>
        <v/>
      </c>
      <c r="AI125" t="s">
        <v>127</v>
      </c>
      <c r="AO125">
        <f t="shared" ca="1" si="33"/>
        <v>0.44582637233716038</v>
      </c>
      <c r="AP125" t="str">
        <f t="shared" ca="1" si="34"/>
        <v>pics\\Limon_7.jpg</v>
      </c>
      <c r="AR125" t="str">
        <f t="shared" si="42"/>
        <v/>
      </c>
      <c r="AS125" t="str">
        <f t="shared" si="40"/>
        <v/>
      </c>
      <c r="AT125">
        <f t="shared" ca="1" si="29"/>
        <v>0.11866768011535034</v>
      </c>
      <c r="AU125" t="s">
        <v>697</v>
      </c>
      <c r="AV125" t="str">
        <f t="shared" ca="1" si="30"/>
        <v>sound\\Redkiy_plod.wav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_Он_с_лепестками?</v>
      </c>
      <c r="BA125" t="e">
        <f>VLOOKUP(Q125,audio_list_stym!$B$2:$BQ$299,68,FALSE)</f>
        <v>#N/A</v>
      </c>
      <c r="BB125" t="str">
        <f t="shared" si="31"/>
        <v>Это_XXXXX._Он_с_лепестками?</v>
      </c>
      <c r="BD125" cm="1">
        <f t="array" aca="1" ref="BD125" ca="1">INDEX($L$122:$L$129,(RANK(AT5,$AT$2:$AT$9)))</f>
        <v>2094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VLOOKUP(B126,audio_list_stym!$A$3:$BP$18,45,FALSE)</f>
        <v>17</v>
      </c>
      <c r="F126" t="str">
        <f>VLOOKUP(E126,metki!$A$2:$B$9,2,FALSE)</f>
        <v>экспл_новые_без_названия</v>
      </c>
      <c r="G126" t="str">
        <f t="shared" si="26"/>
        <v>экспл</v>
      </c>
      <c r="H126" t="str">
        <f>VLOOKUP(B126,audio_list_stym!$A$3:$AJ$18,13,FALSE)</f>
        <v>Gac</v>
      </c>
      <c r="I126" t="s">
        <v>692</v>
      </c>
      <c r="J126" t="str">
        <f t="shared" si="27"/>
        <v>Gac_5</v>
      </c>
      <c r="L126">
        <f>VLOOKUP(J126,total_visual_stym!$A$2:$D$129,2,FALSE)</f>
        <v>2093</v>
      </c>
      <c r="M126" t="str">
        <f>VLOOKUP(J126,total_visual_stym!$A$2:$D$129,3,FALSE)</f>
        <v>pics\\Gac_5.jpg</v>
      </c>
      <c r="N126">
        <f>VLOOKUP(J126,total_visual_stym!$A$1:$D$129,4,FALSE)</f>
        <v>211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125</v>
      </c>
      <c r="Z126" t="str">
        <f>IF(G126="экспл",VLOOKUP(J126,quest_экспл!$A$1:$N$129,12,FALSE),IF(G126="импл_",0,0))</f>
        <v>sound\\Kolyuchiy_li_on.wav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2179</v>
      </c>
      <c r="AD126" t="str">
        <f t="shared" ca="1" si="37"/>
        <v>pics\\dis20.jpg</v>
      </c>
      <c r="AE126" s="22" t="str">
        <f t="array" aca="1" ref="AE126" ca="1">IF(G126="экспл",INDEX(total_visual_stym!$C$146:$C$209,(RANK(total_visual_stym!E206,total_visual_stym!$E$146:$E$209))),0)</f>
        <v>pics\\dis20.jpg</v>
      </c>
      <c r="AF126" s="22" t="str">
        <f t="shared" si="38"/>
        <v/>
      </c>
      <c r="AI126" t="s">
        <v>128</v>
      </c>
      <c r="AO126">
        <f t="shared" ca="1" si="33"/>
        <v>8.0942198925731956E-3</v>
      </c>
      <c r="AP126" t="str">
        <f t="shared" ca="1" si="34"/>
        <v>pics\\Tomat_7.jpg</v>
      </c>
      <c r="AR126" t="str">
        <f t="shared" si="42"/>
        <v/>
      </c>
      <c r="AS126" t="str">
        <f t="shared" si="40"/>
        <v/>
      </c>
      <c r="AT126">
        <f t="shared" ca="1" si="29"/>
        <v>0.38502263401522152</v>
      </c>
      <c r="AU126" t="s">
        <v>697</v>
      </c>
      <c r="AV126" t="str">
        <f t="shared" ca="1" si="30"/>
        <v>sound\\Redkiy_plod.wav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_Колючий_ли_он?</v>
      </c>
      <c r="BA126" t="e">
        <f>VLOOKUP(Q126,audio_list_stym!$B$2:$BQ$299,68,FALSE)</f>
        <v>#N/A</v>
      </c>
      <c r="BB126" t="str">
        <f t="shared" si="31"/>
        <v>На_картинке_XXXXX._Колючий_ли_он?</v>
      </c>
      <c r="BD126" cm="1">
        <f t="array" aca="1" ref="BD126" ca="1">INDEX($L$122:$L$129,(RANK(AT6,$AT$2:$AT$9)))</f>
        <v>2090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VLOOKUP(B127,audio_list_stym!$A$3:$BP$18,45,FALSE)</f>
        <v>17</v>
      </c>
      <c r="F127" t="str">
        <f>VLOOKUP(E127,metki!$A$2:$B$9,2,FALSE)</f>
        <v>экспл_новые_без_названия</v>
      </c>
      <c r="G127" t="str">
        <f t="shared" si="26"/>
        <v>экспл</v>
      </c>
      <c r="H127" t="str">
        <f>VLOOKUP(B127,audio_list_stym!$A$3:$AJ$18,13,FALSE)</f>
        <v>Gac</v>
      </c>
      <c r="I127" t="s">
        <v>693</v>
      </c>
      <c r="J127" t="str">
        <f t="shared" si="27"/>
        <v>Gac_6</v>
      </c>
      <c r="L127">
        <f>VLOOKUP(J127,total_visual_stym!$A$2:$D$129,2,FALSE)</f>
        <v>2094</v>
      </c>
      <c r="M127" t="str">
        <f>VLOOKUP(J127,total_visual_stym!$A$2:$D$129,3,FALSE)</f>
        <v>pics\\Gac_6.jpg</v>
      </c>
      <c r="N127">
        <f>VLOOKUP(J127,total_visual_stym!$A$1:$D$129,4,FALSE)</f>
        <v>211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126</v>
      </c>
      <c r="Z127" t="str">
        <f>IF(G127="экспл",VLOOKUP(J127,quest_экспл!$A$1:$N$129,12,FALSE),IF(G127="импл_",0,0))</f>
        <v>sound\\Oranzheviy_li_on.wav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2196</v>
      </c>
      <c r="AD127" t="str">
        <f t="shared" ca="1" si="37"/>
        <v>pics\\dis40.jpg</v>
      </c>
      <c r="AE127" s="22" t="str">
        <f t="array" aca="1" ref="AE127" ca="1">IF(G127="экспл",INDEX(total_visual_stym!$C$146:$C$209,(RANK(total_visual_stym!E207,total_visual_stym!$E$146:$E$209))),0)</f>
        <v>pics\\dis40.jpg</v>
      </c>
      <c r="AF127" s="22" t="str">
        <f t="shared" si="38"/>
        <v/>
      </c>
      <c r="AI127" t="s">
        <v>129</v>
      </c>
      <c r="AO127">
        <f t="shared" ca="1" si="33"/>
        <v>0.26897786948706381</v>
      </c>
      <c r="AP127" t="str">
        <f t="shared" ca="1" si="34"/>
        <v>pics\\Redis_1.jpg</v>
      </c>
      <c r="AR127" t="str">
        <f t="shared" si="42"/>
        <v/>
      </c>
      <c r="AS127" t="str">
        <f t="shared" si="40"/>
        <v/>
      </c>
      <c r="AT127">
        <f t="shared" ca="1" si="29"/>
        <v>8.6768521836614321E-2</v>
      </c>
      <c r="AU127" t="s">
        <v>697</v>
      </c>
      <c r="AV127" t="str">
        <f t="shared" ca="1" si="30"/>
        <v>sound\\Redkiy_plod.wav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_Оранжевый_ли_он?</v>
      </c>
      <c r="BA127" t="e">
        <f>VLOOKUP(Q127,audio_list_stym!$B$2:$BQ$299,68,FALSE)</f>
        <v>#N/A</v>
      </c>
      <c r="BB127" t="str">
        <f t="shared" si="31"/>
        <v>На_мониторе_XXXXX._Оранжевый_ли_он?</v>
      </c>
      <c r="BD127" cm="1">
        <f t="array" aca="1" ref="BD127" ca="1">INDEX($L$122:$L$129,(RANK(AT7,$AT$2:$AT$9)))</f>
        <v>2093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VLOOKUP(B128,audio_list_stym!$A$3:$BP$18,45,FALSE)</f>
        <v>17</v>
      </c>
      <c r="F128" t="str">
        <f>VLOOKUP(E128,metki!$A$2:$B$9,2,FALSE)</f>
        <v>экспл_новые_без_названия</v>
      </c>
      <c r="G128" t="str">
        <f t="shared" si="26"/>
        <v>экспл</v>
      </c>
      <c r="H128" t="str">
        <f>VLOOKUP(B128,audio_list_stym!$A$3:$AJ$18,13,FALSE)</f>
        <v>Gac</v>
      </c>
      <c r="I128" t="s">
        <v>694</v>
      </c>
      <c r="J128" t="str">
        <f t="shared" si="27"/>
        <v>Gac_7</v>
      </c>
      <c r="L128">
        <f>VLOOKUP(J128,total_visual_stym!$A$2:$D$129,2,FALSE)</f>
        <v>2095</v>
      </c>
      <c r="M128" t="str">
        <f>VLOOKUP(J128,total_visual_stym!$A$2:$D$129,3,FALSE)</f>
        <v>pics\\Gac_7.jpg</v>
      </c>
      <c r="N128">
        <f>VLOOKUP(J128,total_visual_stym!$A$1:$D$129,4,FALSE)</f>
        <v>211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127</v>
      </c>
      <c r="Z128" t="str">
        <f>IF(G128="экспл",VLOOKUP(J128,quest_экспл!$A$1:$N$129,12,FALSE),IF(G128="импл_",0,0))</f>
        <v>sound\\On_zernistiy.wav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2228</v>
      </c>
      <c r="AD128" t="str">
        <f t="shared" ca="1" si="37"/>
        <v>pics\\dis38.jpg</v>
      </c>
      <c r="AE128" s="22" t="str">
        <f t="array" aca="1" ref="AE128" ca="1">IF(G128="экспл",INDEX(total_visual_stym!$C$146:$C$209,(RANK(total_visual_stym!E208,total_visual_stym!$E$146:$E$209))),0)</f>
        <v>pics\\dis38.jpg</v>
      </c>
      <c r="AF128" s="22" t="str">
        <f t="shared" si="38"/>
        <v/>
      </c>
      <c r="AI128" t="s">
        <v>130</v>
      </c>
      <c r="AO128">
        <f t="shared" ca="1" si="33"/>
        <v>0.33571453572362675</v>
      </c>
      <c r="AP128" t="str">
        <f t="shared" ca="1" si="34"/>
        <v>pics\\Peper_5.jpg</v>
      </c>
      <c r="AR128" t="str">
        <f t="shared" si="42"/>
        <v/>
      </c>
      <c r="AS128" t="str">
        <f t="shared" si="40"/>
        <v/>
      </c>
      <c r="AT128">
        <f t="shared" ca="1" si="29"/>
        <v>7.4517419777677785E-2</v>
      </c>
      <c r="AU128" t="s">
        <v>697</v>
      </c>
      <c r="AV128" t="str">
        <f t="shared" ca="1" si="30"/>
        <v>sound\\Redkiy_plod.wav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_Он_зернистый?</v>
      </c>
      <c r="BA128" t="e">
        <f>VLOOKUP(Q128,audio_list_stym!$B$2:$BQ$299,68,FALSE)</f>
        <v>#N/A</v>
      </c>
      <c r="BB128" t="str">
        <f t="shared" si="31"/>
        <v>Перед_Вами_XXXXX._Он_зернистый?</v>
      </c>
      <c r="BD128" cm="1">
        <f t="array" aca="1" ref="BD128" ca="1">INDEX($L$122:$L$129,(RANK(AT8,$AT$2:$AT$9)))</f>
        <v>2095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VLOOKUP(B129,audio_list_stym!$A$3:$BP$18,45,FALSE)</f>
        <v>17</v>
      </c>
      <c r="F129" t="str">
        <f>VLOOKUP(E129,metki!$A$2:$B$9,2,FALSE)</f>
        <v>экспл_новые_без_названия</v>
      </c>
      <c r="G129" t="str">
        <f t="shared" si="26"/>
        <v>экспл</v>
      </c>
      <c r="H129" t="str">
        <f>VLOOKUP(B129,audio_list_stym!$A$3:$AJ$18,13,FALSE)</f>
        <v>Gac</v>
      </c>
      <c r="I129" t="s">
        <v>695</v>
      </c>
      <c r="J129" t="str">
        <f t="shared" si="27"/>
        <v>Gac_8</v>
      </c>
      <c r="L129">
        <f>VLOOKUP(J129,total_visual_stym!$A$2:$D$129,2,FALSE)</f>
        <v>2096</v>
      </c>
      <c r="M129" t="str">
        <f>VLOOKUP(J129,total_visual_stym!$A$2:$D$129,3,FALSE)</f>
        <v>pics\\Gac_8.jpg</v>
      </c>
      <c r="N129">
        <f>VLOOKUP(J129,total_visual_stym!$A$1:$D$129,4,FALSE)</f>
        <v>211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128</v>
      </c>
      <c r="Z129" t="str">
        <f>IF(G129="экспл",VLOOKUP(J129,quest_экспл!$A$1:$N$129,12,FALSE),IF(G129="импл_",0,0))</f>
        <v>sound\\Okruglya_li_on.wav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2189</v>
      </c>
      <c r="AD129" t="str">
        <f t="shared" ca="1" si="37"/>
        <v>pics\\dis33.jpg</v>
      </c>
      <c r="AE129" s="22" t="str">
        <f t="array" aca="1" ref="AE129" ca="1">IF(G129="экспл",INDEX(total_visual_stym!$C$146:$C$209,(RANK(total_visual_stym!E209,total_visual_stym!$E$146:$E$209))),0)</f>
        <v>pics\\dis33.jpg</v>
      </c>
      <c r="AF129" s="22" t="str">
        <f t="shared" si="38"/>
        <v/>
      </c>
      <c r="AI129" t="s">
        <v>131</v>
      </c>
      <c r="AO129">
        <f t="shared" ca="1" si="33"/>
        <v>0.54442338866190931</v>
      </c>
      <c r="AP129" t="str">
        <f t="shared" ca="1" si="34"/>
        <v>pics\\Kokos_7.jpg</v>
      </c>
      <c r="AR129" t="str">
        <f t="shared" si="42"/>
        <v/>
      </c>
      <c r="AS129" t="str">
        <f t="shared" si="40"/>
        <v/>
      </c>
      <c r="AT129">
        <f t="shared" ca="1" si="29"/>
        <v>0.72862531674210895</v>
      </c>
      <c r="AU129" t="s">
        <v>697</v>
      </c>
      <c r="AV129" t="str">
        <f t="shared" ca="1" si="30"/>
        <v>sound\\Noviy_plod.wav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_Округлый_ли_он?</v>
      </c>
      <c r="BA129" t="e">
        <f>VLOOKUP(Q129,audio_list_stym!$B$2:$BQ$299,68,FALSE)</f>
        <v>#N/A</v>
      </c>
      <c r="BB129" t="str">
        <f t="shared" si="31"/>
        <v>Вы_видите_XXXXX._Округлый_ли_он?</v>
      </c>
      <c r="BD129" cm="1">
        <f t="array" aca="1" ref="BD129" ca="1">INDEX($L$122:$L$129,(RANK(AT9,$AT$2:$AT$9)))</f>
        <v>2096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900-000000000000}"/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H161"/>
  <sheetViews>
    <sheetView topLeftCell="AV1" zoomScale="57" zoomScaleNormal="57" zoomScaleSheetLayoutView="40" workbookViewId="0">
      <selection activeCell="BH1" sqref="BH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C1" s="23" t="s">
        <v>0</v>
      </c>
      <c r="BD1" s="23" t="s">
        <v>1175</v>
      </c>
      <c r="BE1" s="23" t="s">
        <v>1170</v>
      </c>
      <c r="BF1" s="23" t="s">
        <v>1171</v>
      </c>
      <c r="BG1" s="23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VLOOKUP(B2,audio_list_stym!$A$3:$BP$18,46,FALSE)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VLOOKUP(B2,audio_list_stym!$A$3:$AJ$18,14,FALSE)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pics\\dis63.jpg</v>
      </c>
      <c r="AF2" s="22" t="str">
        <f t="shared" ref="AF2:AF1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0.62890463240315775</v>
      </c>
      <c r="AP2" t="str">
        <f t="shared" ref="AP2:AP25" ca="1" si="7">INDEX($AM$2:$AM$25,(RANK(AO2,$AO$2:$AO$25)))</f>
        <v>pics\\Finik_2.jpg</v>
      </c>
      <c r="AQ2" t="str">
        <f ca="1">INDEX($AN$2:$AN$25,(RANK(AO2,$AO$2:$AO$25)))</f>
        <v>pics\\Peper_2.jpg</v>
      </c>
      <c r="AT2">
        <f t="shared" ref="AT2:AT65" ca="1" si="8">RAND()</f>
        <v>0.82461679143565614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10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2059</v>
      </c>
      <c r="BE2" cm="1">
        <f t="array" aca="1" ref="BE2" ca="1">INDEX(BD10:BD25,(RANK(AT2,$AT$2:$AT$16)))</f>
        <v>2037</v>
      </c>
      <c r="BF2" cm="1">
        <f t="array" aca="1" ref="BF2" ca="1">INDEX(BD26:BD49,(RANK(AT2,$AT$2:$AT$16)))</f>
        <v>2053</v>
      </c>
      <c r="BG2" cm="1">
        <f t="array" aca="1" ref="BG2" ca="1">INDEX(BD50:BD65,(RANK(AT2,$AT$2:$AT$16)))</f>
        <v>2013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VLOOKUP(B3,audio_list_stym!$A$3:$BP$18,46,FALSE)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VLOOKUP(B3,audio_list_stym!$A$3:$AJ$18,14,FALSE)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2221</v>
      </c>
      <c r="AD3" t="str">
        <f t="shared" ref="AD3:AD66" ca="1" si="11">IF(ISTEXT(AE3),AE3,IF(ISTEXT(AF3),AF3,""))</f>
        <v>pics\\dis28.jpg</v>
      </c>
      <c r="AE3" s="22" t="str">
        <f t="array" aca="1" ref="AE3" ca="1">IF(G3="экспл",INDEX(total_visual_stym!$C$146:$C$209,(RANK(total_visual_stym!E147,total_visual_stym!$E$146:$E$209))),0)</f>
        <v>pics\\dis28.jpg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2">RAND()</f>
        <v>0.63846063968332079</v>
      </c>
      <c r="AP3" t="str">
        <f t="shared" ca="1" si="7"/>
        <v>pics\\Finik_1.jpg</v>
      </c>
      <c r="AQ3" t="str">
        <f t="shared" ref="AQ3:AQ25" ca="1" si="13">INDEX($AN$2:$AN$25,(RANK(AO3,$AO$2:$AO$25)))</f>
        <v>pics\\Peper_1.jpg</v>
      </c>
      <c r="AT3">
        <f t="shared" ca="1" si="8"/>
        <v>0.42814718338943492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10"/>
        <v>Посмотрите,_вот_ТОМАТ._Мясистый_ли_он?</v>
      </c>
      <c r="BD3" cm="1">
        <f t="array" aca="1" ref="BD3" ca="1">INDEX($L$2:$L$9,(RANK(AT3,$AT$2:$AT$9)))</f>
        <v>2063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VLOOKUP(B4,audio_list_stym!$A$3:$BP$18,46,FALSE)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VLOOKUP(B4,audio_list_stym!$A$3:$AJ$18,14,FALSE)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2177</v>
      </c>
      <c r="AD4" t="str">
        <f t="shared" ca="1" si="11"/>
        <v>pics\\dis35.jpg</v>
      </c>
      <c r="AE4" s="22" t="str">
        <f t="array" aca="1" ref="AE4" ca="1">IF(G4="экспл",INDEX(total_visual_stym!$C$146:$C$209,(RANK(total_visual_stym!E148,total_visual_stym!$E$146:$E$209))),0)</f>
        <v>pics\\dis35.jpg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2"/>
        <v>0.11044662215431855</v>
      </c>
      <c r="AP4" t="str">
        <f t="shared" ca="1" si="7"/>
        <v>pics\\Injir_6.jpg</v>
      </c>
      <c r="AQ4" t="str">
        <f t="shared" ca="1" si="13"/>
        <v>pics\\Tikva_6.jpg</v>
      </c>
      <c r="AT4">
        <f t="shared" ca="1" si="8"/>
        <v>0.76770259571103427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10"/>
        <v>Вот_ТОМАТ._Горький_ли_он?</v>
      </c>
      <c r="BD4" cm="1">
        <f t="array" aca="1" ref="BD4" ca="1">INDEX($L$2:$L$9,(RANK(AT4,$AT$2:$AT$9)))</f>
        <v>2060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VLOOKUP(B5,audio_list_stym!$A$3:$BP$18,46,FALSE)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VLOOKUP(B5,audio_list_stym!$A$3:$AJ$18,14,FALSE)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2208</v>
      </c>
      <c r="AD5" t="str">
        <f t="shared" ca="1" si="11"/>
        <v>pics\\dis45.jpg</v>
      </c>
      <c r="AE5" s="22" t="str">
        <f t="array" aca="1" ref="AE5" ca="1">IF(G5="экспл",INDEX(total_visual_stym!$C$146:$C$209,(RANK(total_visual_stym!E149,total_visual_stym!$E$146:$E$209))),0)</f>
        <v>pics\\dis45.jpg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2"/>
        <v>0.86341688420894391</v>
      </c>
      <c r="AP5" t="str">
        <f t="shared" ca="1" si="7"/>
        <v>pics\\Kokos_4.jpg</v>
      </c>
      <c r="AQ5" t="str">
        <f t="shared" ca="1" si="13"/>
        <v>pics\\Tomat_4.jpg</v>
      </c>
      <c r="AT5">
        <f t="shared" ca="1" si="8"/>
        <v>8.7937103444739595E-3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10"/>
        <v>Это_ТОМАТ._Он_яркий?</v>
      </c>
      <c r="BD5" cm="1">
        <f t="array" aca="1" ref="BD5" ca="1">INDEX($L$2:$L$9,(RANK(AT5,$AT$2:$AT$9)))</f>
        <v>2064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VLOOKUP(B6,audio_list_stym!$A$3:$BP$18,46,FALSE)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VLOOKUP(B6,audio_list_stym!$A$3:$AJ$18,14,FALSE)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2170</v>
      </c>
      <c r="AD6" t="str">
        <f t="shared" ca="1" si="11"/>
        <v>pics\\dis36.jpg</v>
      </c>
      <c r="AE6" s="22" t="str">
        <f t="array" aca="1" ref="AE6" ca="1">IF(G6="экспл",INDEX(total_visual_stym!$C$146:$C$209,(RANK(total_visual_stym!E150,total_visual_stym!$E$146:$E$209))),0)</f>
        <v>pics\\dis36.jpg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2"/>
        <v>0.3452442926685374</v>
      </c>
      <c r="AP6" t="str">
        <f t="shared" ca="1" si="7"/>
        <v>pics\\Injir_2.jpg</v>
      </c>
      <c r="AQ6" t="str">
        <f t="shared" ca="1" si="13"/>
        <v>pics\\Tikva_2.jpg</v>
      </c>
      <c r="AT6">
        <f t="shared" ca="1" si="8"/>
        <v>0.96269193464108671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10"/>
        <v>На_картинке_ТОМАТ._Он_острый?</v>
      </c>
      <c r="BD6" cm="1">
        <f t="array" aca="1" ref="BD6" ca="1">INDEX($L$2:$L$9,(RANK(AT6,$AT$2:$AT$9)))</f>
        <v>2057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VLOOKUP(B7,audio_list_stym!$A$3:$BP$18,46,FALSE)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VLOOKUP(B7,audio_list_stym!$A$3:$AJ$18,14,FALSE)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2181</v>
      </c>
      <c r="AD7" t="str">
        <f t="shared" ca="1" si="11"/>
        <v>pics\\dis24.jpg</v>
      </c>
      <c r="AE7" s="22" t="str">
        <f t="array" aca="1" ref="AE7" ca="1">IF(G7="экспл",INDEX(total_visual_stym!$C$146:$C$209,(RANK(total_visual_stym!E151,total_visual_stym!$E$146:$E$209))),0)</f>
        <v>pics\\dis24.jpg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2"/>
        <v>0.54228101318923738</v>
      </c>
      <c r="AP7" t="str">
        <f t="shared" ca="1" si="7"/>
        <v>pics\\Finik_5.jpg</v>
      </c>
      <c r="AQ7" t="str">
        <f t="shared" ca="1" si="13"/>
        <v>pics\\Peper_5.jpg</v>
      </c>
      <c r="AT7">
        <f t="shared" ca="1" si="8"/>
        <v>0.66893632626625688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10"/>
        <v>На_мониторе_ТОМАТ._Он_спелый?</v>
      </c>
      <c r="BD7" cm="1">
        <f t="array" aca="1" ref="BD7" ca="1">INDEX($L$2:$L$9,(RANK(AT7,$AT$2:$AT$9)))</f>
        <v>2061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VLOOKUP(B8,audio_list_stym!$A$3:$BP$18,46,FALSE)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VLOOKUP(B8,audio_list_stym!$A$3:$AJ$18,14,FALSE)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2200</v>
      </c>
      <c r="AD8" t="str">
        <f t="shared" ca="1" si="11"/>
        <v>pics\\dis57.jpg</v>
      </c>
      <c r="AE8" s="22" t="str">
        <f t="array" aca="1" ref="AE8" ca="1">IF(G8="экспл",INDEX(total_visual_stym!$C$146:$C$209,(RANK(total_visual_stym!E152,total_visual_stym!$E$146:$E$209))),0)</f>
        <v>pics\\dis57.jpg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2"/>
        <v>0.56073415315694508</v>
      </c>
      <c r="AP8" t="str">
        <f t="shared" ca="1" si="7"/>
        <v>pics\\Finik_4.jpg</v>
      </c>
      <c r="AQ8" t="str">
        <f t="shared" ca="1" si="13"/>
        <v>pics\\Peper_4.jpg</v>
      </c>
      <c r="AT8">
        <f t="shared" ca="1" si="8"/>
        <v>0.63475792688238275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10"/>
        <v>Перед_Вами_ТОМАТ._Он_серый?</v>
      </c>
      <c r="BD8" cm="1">
        <f t="array" aca="1" ref="BD8" ca="1">INDEX($L$2:$L$9,(RANK(AT8,$AT$2:$AT$9)))</f>
        <v>2062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VLOOKUP(B9,audio_list_stym!$A$3:$BP$18,46,FALSE)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VLOOKUP(B9,audio_list_stym!$A$3:$AJ$18,14,FALSE)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11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2"/>
        <v>0.77543209887169451</v>
      </c>
      <c r="AP9" t="str">
        <f t="shared" ca="1" si="7"/>
        <v>pics\\Kokos_6.jpg</v>
      </c>
      <c r="AQ9" t="str">
        <f t="shared" ca="1" si="13"/>
        <v>pics\\Tomat_6.jpg</v>
      </c>
      <c r="AT9">
        <f t="shared" ca="1" si="8"/>
        <v>0.89039043280283503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10"/>
        <v>Вы_видите_ТОМАТ._Вязкий_ли_он?</v>
      </c>
      <c r="BD9" cm="1">
        <f t="array" aca="1" ref="BD9" ca="1">INDEX($L$2:$L$9,(RANK(AT9,$AT$2:$AT$9)))</f>
        <v>2058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VLOOKUP(B10,audio_list_stym!$A$3:$BP$18,46,FALSE)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VLOOKUP(B10,audio_list_stym!$A$3:$AJ$18,14,FALSE)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2048</v>
      </c>
      <c r="AD10" t="str">
        <f t="shared" ca="1" si="11"/>
        <v>pics\\Peper_8.jpg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pics\\Peper_8.jpg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2"/>
        <v>0.39852513337666318</v>
      </c>
      <c r="AP10" t="str">
        <f t="shared" ca="1" si="7"/>
        <v>pics\\Finik_8.jpg</v>
      </c>
      <c r="AQ10" t="str">
        <f t="shared" ca="1" si="13"/>
        <v>pics\\Peper_8.jpg</v>
      </c>
      <c r="AS10" t="str">
        <f t="shared" ref="AS10:AS17" ca="1" si="15">IF(AH10="sound\\Tropic",AQ10,"")</f>
        <v>pics\\Peper_8.jpg</v>
      </c>
      <c r="AT10">
        <f t="shared" ca="1" si="8"/>
        <v>0.50904288359629324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10"/>
        <v>_Старый_ли_XXXXX?</v>
      </c>
      <c r="BC10">
        <f>A10</f>
        <v>1202</v>
      </c>
      <c r="BD10" cm="1">
        <f t="array" aca="1" ref="BD10" ca="1">INDEX($L$10:$L$17,(RANK(AT2,$AT$2:$AT$9)))</f>
        <v>2035</v>
      </c>
      <c r="BE10" cm="1">
        <f t="array" aca="1" ref="BE10" ca="1">INDEX(BD2:BD9,(RANK(AT3,$AT$2:$AT$9)))</f>
        <v>2062</v>
      </c>
      <c r="BF10" cm="1">
        <f t="array" aca="1" ref="BF10" ca="1">INDEX(BD18:BD33,(RANK(AT3,$AT$2:$AT$16)))</f>
        <v>2052</v>
      </c>
      <c r="BG10" cm="1">
        <f t="array" aca="1" ref="BG10" ca="1">INDEX(BD34:BD65,(RANK(AT3,$AT$2:$AT$16)))</f>
        <v>2004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VLOOKUP(B11,audio_list_stym!$A$3:$BP$18,46,FALSE)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VLOOKUP(B11,audio_list_stym!$A$3:$AJ$18,14,FALSE)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2064</v>
      </c>
      <c r="AD11" t="str">
        <f t="shared" ca="1" si="11"/>
        <v>pics\\Tomat_8.jpg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pics\\Tomat_8.jpg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2"/>
        <v>0.67714043663430368</v>
      </c>
      <c r="AP11" t="str">
        <f t="shared" ca="1" si="7"/>
        <v>pics\\Kokos_8.jpg</v>
      </c>
      <c r="AQ11" t="str">
        <f t="shared" ca="1" si="13"/>
        <v>pics\\Tomat_8.jpg</v>
      </c>
      <c r="AS11" t="str">
        <f t="shared" ca="1" si="15"/>
        <v>pics\\Tomat_8.jpg</v>
      </c>
      <c r="AT11">
        <f t="shared" ca="1" si="8"/>
        <v>0.98302164950287907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10"/>
        <v>_Фиолетовый_ли_XXXXX?</v>
      </c>
      <c r="BD11" cm="1">
        <f t="array" aca="1" ref="BD11" ca="1">INDEX($L$10:$L$17,(RANK(AT3,$AT$2:$AT$9)))</f>
        <v>2039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VLOOKUP(B12,audio_list_stym!$A$3:$BP$18,46,FALSE)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VLOOKUP(B12,audio_list_stym!$A$3:$AJ$18,14,FALSE)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2059</v>
      </c>
      <c r="AD12" t="str">
        <f t="shared" ca="1" si="11"/>
        <v>pics\\Tomat_3.jpg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pics\\Tomat_3.jpg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2"/>
        <v>0.86472994055737418</v>
      </c>
      <c r="AP12" t="str">
        <f t="shared" ca="1" si="7"/>
        <v>pics\\Kokos_3.jpg</v>
      </c>
      <c r="AQ12" t="str">
        <f t="shared" ca="1" si="13"/>
        <v>pics\\Tomat_3.jpg</v>
      </c>
      <c r="AS12" t="str">
        <f t="shared" ca="1" si="15"/>
        <v>pics\\Tomat_3.jpg</v>
      </c>
      <c r="AT12">
        <f t="shared" ca="1" si="8"/>
        <v>0.41396560127317439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10"/>
        <v>_С_цедрой_ли_XXXXX?</v>
      </c>
      <c r="BD12" cm="1">
        <f t="array" aca="1" ref="BD12" ca="1">INDEX($L$10:$L$17,(RANK(AT4,$AT$2:$AT$9)))</f>
        <v>2036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VLOOKUP(B13,audio_list_stym!$A$3:$BP$18,46,FALSE)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VLOOKUP(B13,audio_list_stym!$A$3:$AJ$18,14,FALSE)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2046</v>
      </c>
      <c r="AD13" t="str">
        <f t="shared" ca="1" si="11"/>
        <v>pics\\Peper_6.jpg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pics\\Peper_6.jpg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2"/>
        <v>0.45863949264548776</v>
      </c>
      <c r="AP13" t="str">
        <f t="shared" ca="1" si="7"/>
        <v>pics\\Finik_6.jpg</v>
      </c>
      <c r="AQ13" t="str">
        <f t="shared" ca="1" si="13"/>
        <v>pics\\Peper_6.jpg</v>
      </c>
      <c r="AS13" t="str">
        <f t="shared" ca="1" si="15"/>
        <v>pics\\Peper_6.jpg</v>
      </c>
      <c r="AT13">
        <f t="shared" ca="1" si="8"/>
        <v>0.84435328089588102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10"/>
        <v>_Кислый_ли_XXXXX?</v>
      </c>
      <c r="BD13" cm="1">
        <f t="array" aca="1" ref="BD13" ca="1">INDEX($L$10:$L$17,(RANK(AT5,$AT$2:$AT$9)))</f>
        <v>2040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VLOOKUP(B14,audio_list_stym!$A$3:$BP$18,46,FALSE)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VLOOKUP(B14,audio_list_stym!$A$3:$AJ$18,14,FALSE)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2164</v>
      </c>
      <c r="AD14" t="str">
        <f t="shared" ca="1" si="11"/>
        <v>pics\\Tikva_4.jpg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pics\\Tikva_4.jpg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2"/>
        <v>0.26042186455873784</v>
      </c>
      <c r="AP14" t="str">
        <f t="shared" ca="1" si="7"/>
        <v>pics\\Injir_4.jpg</v>
      </c>
      <c r="AQ14" t="str">
        <f t="shared" ca="1" si="13"/>
        <v>pics\\Tikva_4.jpg</v>
      </c>
      <c r="AS14" t="str">
        <f t="shared" ca="1" si="15"/>
        <v>pics\\Tikva_4.jpg</v>
      </c>
      <c r="AT14">
        <f t="shared" ca="1" si="8"/>
        <v>0.95130865066211756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10"/>
        <v>_Сочный_ли_XXXXX?</v>
      </c>
      <c r="BD14" cm="1">
        <f t="array" aca="1" ref="BD14" ca="1">INDEX($L$10:$L$17,(RANK(AT6,$AT$2:$AT$9)))</f>
        <v>2033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VLOOKUP(B15,audio_list_stym!$A$3:$BP$18,46,FALSE)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VLOOKUP(B15,audio_list_stym!$A$3:$AJ$18,14,FALSE)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2161</v>
      </c>
      <c r="AD15" t="str">
        <f t="shared" ca="1" si="11"/>
        <v>pics\\Tikva_1.jpg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pics\\Tikva_1.jpg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2"/>
        <v>0.38279226014370771</v>
      </c>
      <c r="AP15" t="str">
        <f t="shared" ca="1" si="7"/>
        <v>pics\\Injir_1.jpg</v>
      </c>
      <c r="AQ15" t="str">
        <f t="shared" ca="1" si="13"/>
        <v>pics\\Tikva_1.jpg</v>
      </c>
      <c r="AS15" t="str">
        <f t="shared" ca="1" si="15"/>
        <v>pics\\Tikva_1.jpg</v>
      </c>
      <c r="AT15">
        <f t="shared" ca="1" si="8"/>
        <v>5.2401127947428905E-2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10"/>
        <v>_Длинный_ли_XXXXX?</v>
      </c>
      <c r="BD15" cm="1">
        <f t="array" aca="1" ref="BD15" ca="1">INDEX($L$10:$L$17,(RANK(AT7,$AT$2:$AT$9)))</f>
        <v>2037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VLOOKUP(B16,audio_list_stym!$A$3:$BP$18,46,FALSE)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VLOOKUP(B16,audio_list_stym!$A$3:$AJ$18,14,FALSE)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2061</v>
      </c>
      <c r="AD16" t="str">
        <f t="shared" ca="1" si="11"/>
        <v>pics\\Tomat_5.jpg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pics\\Tomat_5.jpg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2"/>
        <v>0.85812043383785341</v>
      </c>
      <c r="AP16" t="str">
        <f t="shared" ca="1" si="7"/>
        <v>pics\\Kokos_5.jpg</v>
      </c>
      <c r="AQ16" t="str">
        <f t="shared" ca="1" si="13"/>
        <v>pics\\Tomat_5.jpg</v>
      </c>
      <c r="AS16" t="str">
        <f t="shared" ca="1" si="15"/>
        <v>pics\\Tomat_5.jpg</v>
      </c>
      <c r="AT16">
        <f t="shared" ca="1" si="8"/>
        <v>9.1962850955674025E-2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10"/>
        <v>_Упругий_ли_XXXXX?</v>
      </c>
      <c r="BD16" cm="1">
        <f t="array" aca="1" ref="BD16" ca="1">INDEX($L$10:$L$17,(RANK(AT8,$AT$2:$AT$9)))</f>
        <v>2038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VLOOKUP(B17,audio_list_stym!$A$3:$BP$18,46,FALSE)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VLOOKUP(B17,audio_list_stym!$A$3:$AJ$18,14,FALSE)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2047</v>
      </c>
      <c r="AD17" t="str">
        <f t="shared" ca="1" si="11"/>
        <v>pics\\Peper_7.jpg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pics\\Peper_7.jpg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2"/>
        <v>0.41762086746538618</v>
      </c>
      <c r="AP17" t="str">
        <f t="shared" ca="1" si="7"/>
        <v>pics\\Finik_7.jpg</v>
      </c>
      <c r="AQ17" t="str">
        <f t="shared" ca="1" si="13"/>
        <v>pics\\Peper_7.jpg</v>
      </c>
      <c r="AS17" t="str">
        <f t="shared" ca="1" si="15"/>
        <v>pics\\Peper_7.jpg</v>
      </c>
      <c r="AT17">
        <f t="shared" ca="1" si="8"/>
        <v>0.53540016178658334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10"/>
        <v>_Без_кожуры_ли_XXXXX?</v>
      </c>
      <c r="BD17" cm="1">
        <f t="array" aca="1" ref="BD17" ca="1">INDEX($L$10:$L$17,(RANK(AT9,$AT$2:$AT$9)))</f>
        <v>2034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VLOOKUP(B18,audio_list_stym!$A$3:$BP$18,46,FALSE)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VLOOKUP(B18,audio_list_stym!$A$3:$AJ$18,14,FALSE)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2202</v>
      </c>
      <c r="AD18" t="str">
        <f t="shared" ca="1" si="11"/>
        <v>pics\\dis47.jpg</v>
      </c>
      <c r="AE18" s="22" t="str">
        <f t="array" aca="1" ref="AE18" ca="1">IF(G18="экспл",INDEX(total_visual_stym!$C$146:$C$209,(RANK(total_visual_stym!E162,total_visual_stym!$E$146:$E$209))),0)</f>
        <v>pics\\dis47.jpg</v>
      </c>
      <c r="AF18" s="22" t="str">
        <f t="shared" si="2"/>
        <v/>
      </c>
      <c r="AG18" t="str">
        <f t="shared" ref="AG18:AG25" si="16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0.98226097009348923</v>
      </c>
      <c r="AP18" t="str">
        <f t="shared" ca="1" si="7"/>
        <v>pics\\Kokos_1.jpg</v>
      </c>
      <c r="AQ18" t="str">
        <f t="shared" ca="1" si="13"/>
        <v>pics\\Tomat_1.jpg</v>
      </c>
      <c r="AT18">
        <f t="shared" ca="1" si="8"/>
        <v>0.61000421496140667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10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2027</v>
      </c>
      <c r="BE18" cm="1">
        <f t="array" aca="1" ref="BE18" ca="1">INDEX(BD2:BD17,(RANK(AT4,$AT$2:$AT$16)))</f>
        <v>2062</v>
      </c>
      <c r="BF18" cm="1">
        <f t="array" aca="1" ref="BF18" ca="1">INDEX(BD26:BD49,(RANK(AT4,$AT$2:$AT$16)))</f>
        <v>2054</v>
      </c>
      <c r="BG18" cm="1">
        <f t="array" aca="1" ref="BG18" ca="1">INDEX(BD50:BD65,(RANK(AT4,$AT$2:$AT$16)))</f>
        <v>2014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VLOOKUP(B19,audio_list_stym!$A$3:$BP$18,46,FALSE)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VLOOKUP(B19,audio_list_stym!$A$3:$AJ$18,14,FALSE)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2171</v>
      </c>
      <c r="AD19" t="str">
        <f t="shared" ca="1" si="11"/>
        <v>pics\\dis22.jpg</v>
      </c>
      <c r="AE19" s="22" t="str">
        <f t="array" aca="1" ref="AE19" ca="1">IF(G19="экспл",INDEX(total_visual_stym!$C$146:$C$209,(RANK(total_visual_stym!E163,total_visual_stym!$E$146:$E$209))),0)</f>
        <v>pics\\dis22.jpg</v>
      </c>
      <c r="AF19" s="22" t="str">
        <f t="shared" ref="AF19:AF38" si="18">IF(ISTEXT(AR19),AR19,IF(ISTEXT(AS19),AS19,""))</f>
        <v/>
      </c>
      <c r="AG19" t="str">
        <f t="shared" si="16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0.76080601956368665</v>
      </c>
      <c r="AP19" t="str">
        <f t="shared" ca="1" si="7"/>
        <v>pics\\Kokos_7.jpg</v>
      </c>
      <c r="AQ19" t="str">
        <f t="shared" ca="1" si="13"/>
        <v>pics\\Tomat_7.jpg</v>
      </c>
      <c r="AT19">
        <f t="shared" ca="1" si="8"/>
        <v>0.51440691010872375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10"/>
        <v>Посмотрите,_вот_XXXXX._Полый_ли_он?</v>
      </c>
      <c r="BD19" cm="1">
        <f t="array" aca="1" ref="BD19" ca="1">INDEX($L$18:$L$25,(RANK(AT3,$AT$2:$AT$9)))</f>
        <v>2031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VLOOKUP(B20,audio_list_stym!$A$3:$BP$18,46,FALSE)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VLOOKUP(B20,audio_list_stym!$A$3:$AJ$18,14,FALSE)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2217</v>
      </c>
      <c r="AD20" t="str">
        <f t="shared" ca="1" si="11"/>
        <v>pics\\dis58.jpg</v>
      </c>
      <c r="AE20" s="22" t="str">
        <f t="array" aca="1" ref="AE20" ca="1">IF(G20="экспл",INDEX(total_visual_stym!$C$146:$C$209,(RANK(total_visual_stym!E164,total_visual_stym!$E$146:$E$209))),0)</f>
        <v>pics\\dis58.jpg</v>
      </c>
      <c r="AF20" s="22" t="str">
        <f t="shared" si="18"/>
        <v/>
      </c>
      <c r="AG20" t="str">
        <f t="shared" si="16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3.0731059554755968E-2</v>
      </c>
      <c r="AP20" t="str">
        <f t="shared" ca="1" si="7"/>
        <v>pics\\Injir_7.jpg</v>
      </c>
      <c r="AQ20" t="str">
        <f t="shared" ca="1" si="13"/>
        <v>pics\\Tikva_7.jpg</v>
      </c>
      <c r="AT20">
        <f t="shared" ca="1" si="8"/>
        <v>0.68680450258473746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10"/>
        <v>Вот_XXXXX._Гладкий_ли_он?</v>
      </c>
      <c r="BD20" cm="1">
        <f t="array" aca="1" ref="BD20" ca="1">INDEX($L$18:$L$25,(RANK(AT4,$AT$2:$AT$9)))</f>
        <v>2028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VLOOKUP(B21,audio_list_stym!$A$3:$BP$18,46,FALSE)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VLOOKUP(B21,audio_list_stym!$A$3:$AJ$18,14,FALSE)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2224</v>
      </c>
      <c r="AD21" t="str">
        <f t="shared" ca="1" si="11"/>
        <v>pics\\dis29.jpg</v>
      </c>
      <c r="AE21" s="22" t="str">
        <f t="array" aca="1" ref="AE21" ca="1">IF(G21="экспл",INDEX(total_visual_stym!$C$146:$C$209,(RANK(total_visual_stym!E165,total_visual_stym!$E$146:$E$209))),0)</f>
        <v>pics\\dis29.jpg</v>
      </c>
      <c r="AF21" s="22" t="str">
        <f t="shared" si="18"/>
        <v/>
      </c>
      <c r="AG21" t="str">
        <f t="shared" si="16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2.6168543375828524E-2</v>
      </c>
      <c r="AP21" t="str">
        <f t="shared" ca="1" si="7"/>
        <v>pics\\Injir_8.jpg</v>
      </c>
      <c r="AQ21" t="str">
        <f t="shared" ca="1" si="13"/>
        <v>pics\\Tikva_8.jpg</v>
      </c>
      <c r="AT21">
        <f t="shared" ca="1" si="8"/>
        <v>0.2866140497770201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10"/>
        <v>Это_XXXXX._Пористый_ли_он?</v>
      </c>
      <c r="BD21" cm="1">
        <f t="array" aca="1" ref="BD21" ca="1">INDEX($L$18:$L$25,(RANK(AT5,$AT$2:$AT$9)))</f>
        <v>2032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VLOOKUP(B22,audio_list_stym!$A$3:$BP$18,46,FALSE)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VLOOKUP(B22,audio_list_stym!$A$3:$AJ$18,14,FALSE)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2172</v>
      </c>
      <c r="AD22" t="str">
        <f t="shared" ca="1" si="11"/>
        <v>pics\\dis23.jpg</v>
      </c>
      <c r="AE22" s="22" t="str">
        <f t="array" aca="1" ref="AE22" ca="1">IF(G22="экспл",INDEX(total_visual_stym!$C$146:$C$209,(RANK(total_visual_stym!E166,total_visual_stym!$E$146:$E$209))),0)</f>
        <v>pics\\dis23.jpg</v>
      </c>
      <c r="AF22" s="22" t="str">
        <f t="shared" si="18"/>
        <v/>
      </c>
      <c r="AG22" t="str">
        <f t="shared" si="16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0.87396313282500349</v>
      </c>
      <c r="AP22" t="str">
        <f t="shared" ca="1" si="7"/>
        <v>pics\\Kokos_2.jpg</v>
      </c>
      <c r="AQ22" t="str">
        <f t="shared" ca="1" si="13"/>
        <v>pics\\Tomat_2.jpg</v>
      </c>
      <c r="AT22">
        <f t="shared" ca="1" si="8"/>
        <v>0.25878243059374151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10"/>
        <v>На_картинке_XXXXX._Он_вареный?</v>
      </c>
      <c r="BD22" cm="1">
        <f t="array" aca="1" ref="BD22" ca="1">INDEX($L$18:$L$25,(RANK(AT6,$AT$2:$AT$9)))</f>
        <v>2025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VLOOKUP(B23,audio_list_stym!$A$3:$BP$18,46,FALSE)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VLOOKUP(B23,audio_list_stym!$A$3:$AJ$18,14,FALSE)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2187</v>
      </c>
      <c r="AD23" t="str">
        <f t="shared" ca="1" si="11"/>
        <v>pics\\dis1.jpg</v>
      </c>
      <c r="AE23" s="22" t="str">
        <f t="array" aca="1" ref="AE23" ca="1">IF(G23="экспл",INDEX(total_visual_stym!$C$146:$C$209,(RANK(total_visual_stym!E167,total_visual_stym!$E$146:$E$209))),0)</f>
        <v>pics\\dis1.jpg</v>
      </c>
      <c r="AF23" s="22" t="str">
        <f t="shared" si="18"/>
        <v/>
      </c>
      <c r="AG23" t="str">
        <f t="shared" si="16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0.21754051412813258</v>
      </c>
      <c r="AP23" t="str">
        <f t="shared" ca="1" si="7"/>
        <v>pics\\Injir_5.jpg</v>
      </c>
      <c r="AQ23" t="str">
        <f t="shared" ca="1" si="13"/>
        <v>pics\\Tikva_5.jpg</v>
      </c>
      <c r="AT23">
        <f t="shared" ca="1" si="8"/>
        <v>0.28858809702529409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10"/>
        <v>На_мониторе_XXXXX._Плотный_ли_он?</v>
      </c>
      <c r="BD23" cm="1">
        <f t="array" aca="1" ref="BD23" ca="1">INDEX($L$18:$L$25,(RANK(AT7,$AT$2:$AT$9)))</f>
        <v>2029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VLOOKUP(B24,audio_list_stym!$A$3:$BP$18,46,FALSE)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VLOOKUP(B24,audio_list_stym!$A$3:$AJ$18,14,FALSE)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2197</v>
      </c>
      <c r="AD24" t="str">
        <f t="shared" ca="1" si="11"/>
        <v>pics\\dis54.jpg</v>
      </c>
      <c r="AE24" s="22" t="str">
        <f t="array" aca="1" ref="AE24" ca="1">IF(G24="экспл",INDEX(total_visual_stym!$C$146:$C$209,(RANK(total_visual_stym!E168,total_visual_stym!$E$146:$E$209))),0)</f>
        <v>pics\\dis54.jpg</v>
      </c>
      <c r="AF24" s="22" t="str">
        <f t="shared" si="18"/>
        <v/>
      </c>
      <c r="AG24" t="str">
        <f t="shared" si="16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0.30383020583230513</v>
      </c>
      <c r="AP24" t="str">
        <f t="shared" ca="1" si="7"/>
        <v>pics\\Injir_3.jpg</v>
      </c>
      <c r="AQ24" t="str">
        <f t="shared" ca="1" si="13"/>
        <v>pics\\Tikva_3.jpg</v>
      </c>
      <c r="AT24">
        <f t="shared" ca="1" si="8"/>
        <v>0.21548427951041493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10"/>
        <v>Перед_Вами_XXXXX._Он_ворсистый?</v>
      </c>
      <c r="BD24" cm="1">
        <f t="array" aca="1" ref="BD24" ca="1">INDEX($L$18:$L$25,(RANK(AT8,$AT$2:$AT$9)))</f>
        <v>2030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VLOOKUP(B25,audio_list_stym!$A$3:$BP$18,46,FALSE)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VLOOKUP(B25,audio_list_stym!$A$3:$AJ$18,14,FALSE)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2216</v>
      </c>
      <c r="AD25" t="str">
        <f t="shared" ca="1" si="11"/>
        <v>pics\\dis59.jpg</v>
      </c>
      <c r="AE25" s="22" t="str">
        <f t="array" aca="1" ref="AE25" ca="1">IF(G25="экспл",INDEX(total_visual_stym!$C$146:$C$209,(RANK(total_visual_stym!E169,total_visual_stym!$E$146:$E$209))),0)</f>
        <v>pics\\dis59.jpg</v>
      </c>
      <c r="AF25" s="22" t="str">
        <f t="shared" si="18"/>
        <v/>
      </c>
      <c r="AG25" t="str">
        <f t="shared" si="16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0.60914627793122167</v>
      </c>
      <c r="AP25" t="str">
        <f t="shared" ca="1" si="7"/>
        <v>pics\\Finik_3.jpg</v>
      </c>
      <c r="AQ25" t="str">
        <f t="shared" ca="1" si="13"/>
        <v>pics\\Peper_3.jpg</v>
      </c>
      <c r="AT25">
        <f t="shared" ca="1" si="8"/>
        <v>4.0564512333522984E-3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10"/>
        <v>Вы_видите_XXXXX._Он_мягкий?</v>
      </c>
      <c r="BD25" cm="1">
        <f t="array" aca="1" ref="BD25" ca="1">INDEX($L$18:$L$25,(RANK(AT9,$AT$2:$AT$9)))</f>
        <v>2026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VLOOKUP(B26,audio_list_stym!$A$3:$BP$18,46,FALSE)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VLOOKUP(B26,audio_list_stym!$A$3:$AJ$18,14,FALSE)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2010</v>
      </c>
      <c r="AD26" t="str">
        <f t="shared" ca="1" si="11"/>
        <v>pics\\Finik_2.jpg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8"/>
        <v>pics\\Finik_2.jpg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pics\\Finik_2.jpg</v>
      </c>
      <c r="AT26">
        <f t="shared" ca="1" si="8"/>
        <v>0.5396114406689746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10"/>
        <v>_С_ботвой_ли_РЕДИС?</v>
      </c>
      <c r="BC26">
        <f>A26</f>
        <v>1204</v>
      </c>
      <c r="BD26" cm="1">
        <f t="array" aca="1" ref="BD26" ca="1">INDEX($L$26:$L$33,(RANK(AT2,$AT$2:$AT$9)))</f>
        <v>2051</v>
      </c>
      <c r="BE26" cm="1">
        <f t="array" aca="1" ref="BE26" ca="1">INDEX(BD2:BD25,(RANK(AT5,$AT$2:$AT$16)))</f>
        <v>2038</v>
      </c>
      <c r="BF26" cm="1">
        <f t="array" aca="1" ref="BF26" ca="1">INDEX(BD34:BD49,(RANK(AT5,$AT$2:$AT$16)))</f>
        <v>2006</v>
      </c>
      <c r="BG26" cm="1">
        <f t="array" aca="1" ref="BG26" ca="1">INDEX(BD50:BD65,(RANK(AT5,$AT$2:$AT$16)))</f>
        <v>2022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VLOOKUP(B27,audio_list_stym!$A$3:$BP$18,46,FALSE)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VLOOKUP(B27,audio_list_stym!$A$3:$AJ$18,14,FALSE)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2009</v>
      </c>
      <c r="AD27" t="str">
        <f t="shared" ca="1" si="11"/>
        <v>pics\\Finik_1.jpg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8"/>
        <v>pics\\Finik_1.jpg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pics\\Finik_1.jpg</v>
      </c>
      <c r="AT27">
        <f t="shared" ca="1" si="8"/>
        <v>0.85798910628625702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10"/>
        <v>_Алый_ли_РЕДИС?</v>
      </c>
      <c r="BD27" cm="1">
        <f t="array" aca="1" ref="BD27" ca="1">INDEX($L$26:$L$33,(RANK(AT3,$AT$2:$AT$9)))</f>
        <v>2055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VLOOKUP(B28,audio_list_stym!$A$3:$BP$18,46,FALSE)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VLOOKUP(B28,audio_list_stym!$A$3:$AJ$18,14,FALSE)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2158</v>
      </c>
      <c r="AD28" t="str">
        <f t="shared" ca="1" si="11"/>
        <v>pics\\Injir_6.jpg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8"/>
        <v>pics\\Injir_6.jpg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pics\\Injir_6.jpg</v>
      </c>
      <c r="AT28">
        <f t="shared" ca="1" si="8"/>
        <v>3.8411609268523161E-2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10"/>
        <v>_Пряный_ли_РЕДИС?</v>
      </c>
      <c r="BD28" cm="1">
        <f t="array" aca="1" ref="BD28" ca="1">INDEX($L$26:$L$33,(RANK(AT4,$AT$2:$AT$9)))</f>
        <v>2052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VLOOKUP(B29,audio_list_stym!$A$3:$BP$18,46,FALSE)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VLOOKUP(B29,audio_list_stym!$A$3:$AJ$18,14,FALSE)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2028</v>
      </c>
      <c r="AD29" t="str">
        <f t="shared" ca="1" si="11"/>
        <v>pics\\Kokos_4.jpg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8"/>
        <v>pics\\Kokos_4.jpg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pics\\Kokos_4.jpg</v>
      </c>
      <c r="AT29">
        <f t="shared" ca="1" si="8"/>
        <v>0.56131234457138435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10"/>
        <v>_Жирный_ли_РЕДИС?</v>
      </c>
      <c r="BD29" cm="1">
        <f t="array" aca="1" ref="BD29" ca="1">INDEX($L$26:$L$33,(RANK(AT5,$AT$2:$AT$9)))</f>
        <v>2056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VLOOKUP(B30,audio_list_stym!$A$3:$BP$18,46,FALSE)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VLOOKUP(B30,audio_list_stym!$A$3:$AJ$18,14,FALSE)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2154</v>
      </c>
      <c r="AD30" t="str">
        <f t="shared" ca="1" si="11"/>
        <v>pics\\Injir_2.jpg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8"/>
        <v>pics\\Injir_2.jpg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pics\\Injir_2.jpg</v>
      </c>
      <c r="AT30">
        <f t="shared" ca="1" si="8"/>
        <v>5.9280364195681057E-2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10"/>
        <v>_Соленый_ли_РЕДИС?</v>
      </c>
      <c r="BD30" cm="1">
        <f t="array" aca="1" ref="BD30" ca="1">INDEX($L$26:$L$33,(RANK(AT6,$AT$2:$AT$9)))</f>
        <v>2049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VLOOKUP(B31,audio_list_stym!$A$3:$BP$18,46,FALSE)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VLOOKUP(B31,audio_list_stym!$A$3:$AJ$18,14,FALSE)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2013</v>
      </c>
      <c r="AD31" t="str">
        <f t="shared" ca="1" si="11"/>
        <v>pics\\Finik_5.jpg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8"/>
        <v>pics\\Finik_5.jpg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pics\\Finik_5.jpg</v>
      </c>
      <c r="AT31">
        <f t="shared" ca="1" si="8"/>
        <v>0.31123264956469299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10"/>
        <v>_Пышный_ли_РЕДИС?</v>
      </c>
      <c r="BD31" cm="1">
        <f t="array" aca="1" ref="BD31" ca="1">INDEX($L$26:$L$33,(RANK(AT7,$AT$2:$AT$9)))</f>
        <v>2053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VLOOKUP(B32,audio_list_stym!$A$3:$BP$18,46,FALSE)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VLOOKUP(B32,audio_list_stym!$A$3:$AJ$18,14,FALSE)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2012</v>
      </c>
      <c r="AD32" t="str">
        <f t="shared" ca="1" si="11"/>
        <v>pics\\Finik_4.jpg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8"/>
        <v>pics\\Finik_4.jpg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pics\\Finik_4.jpg</v>
      </c>
      <c r="AT32">
        <f t="shared" ca="1" si="8"/>
        <v>0.99799271976730841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10"/>
        <v>_Крепкий_ли_РЕДИС?</v>
      </c>
      <c r="BD32" cm="1">
        <f t="array" aca="1" ref="BD32" ca="1">INDEX($L$26:$L$33,(RANK(AT8,$AT$2:$AT$9)))</f>
        <v>2054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VLOOKUP(B33,audio_list_stym!$A$3:$BP$18,46,FALSE)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VLOOKUP(B33,audio_list_stym!$A$3:$AJ$18,14,FALSE)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2030</v>
      </c>
      <c r="AD33" t="str">
        <f t="shared" ca="1" si="11"/>
        <v>pics\\Kokos_6.jpg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8"/>
        <v>pics\\Kokos_6.jpg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pics\\Kokos_6.jpg</v>
      </c>
      <c r="AT33">
        <f t="shared" ca="1" si="8"/>
        <v>0.52547783005952298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10"/>
        <v>_Круглый_ли_РЕДИС?</v>
      </c>
      <c r="BD33" cm="1">
        <f t="array" aca="1" ref="BD33" ca="1">INDEX($L$26:$L$33,(RANK(AT9,$AT$2:$AT$9)))</f>
        <v>2050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VLOOKUP(B34,audio_list_stym!$A$3:$BP$18,46,FALSE)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VLOOKUP(B34,audio_list_stym!$A$3:$AJ$18,14,FALSE)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2205</v>
      </c>
      <c r="AD34" t="str">
        <f t="shared" ca="1" si="11"/>
        <v>pics\\dis46.jpg</v>
      </c>
      <c r="AE34" s="22" t="str">
        <f t="array" aca="1" ref="AE34" ca="1">IF(G34="экспл",INDEX(total_visual_stym!$C$146:$C$209,(RANK(total_visual_stym!E178,total_visual_stym!$E$146:$E$209))),0)</f>
        <v>pics\\dis46.jpg</v>
      </c>
      <c r="AF34" s="22" t="str">
        <f t="shared" si="18"/>
        <v/>
      </c>
      <c r="AG34" t="str">
        <f t="shared" ref="AG34:AG41" si="20">IF(OR(E34=11,E34=13),M34,"")</f>
        <v>pics\\Peper_1.jpg</v>
      </c>
      <c r="AH34">
        <f t="shared" si="4"/>
        <v>0</v>
      </c>
      <c r="AI34" t="s">
        <v>720</v>
      </c>
      <c r="AJ34" t="str">
        <f t="shared" si="5"/>
        <v>pics\\Injir</v>
      </c>
      <c r="AK34" t="str">
        <f t="shared" ref="AK34:AK41" si="21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8"/>
        <v>0.52018874076674604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10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2043</v>
      </c>
      <c r="BE34" cm="1">
        <f t="array" aca="1" ref="BE34" ca="1">INDEX(BD2:BD17,(RANK(AT5,$AT$2:$AT$17)))</f>
        <v>2034</v>
      </c>
      <c r="BF34" cm="1">
        <f t="array" aca="1" ref="BF34" ca="1">INDEX(BD18:BD33,(RANK(AT5,$AT$2:$AT$7)))</f>
        <v>2029</v>
      </c>
      <c r="BG34" cm="1">
        <f t="array" aca="1" ref="BG34" ca="1">INDEX(BD42:BD65,(RANK(AT5,$AT$2:$AT$17)))</f>
        <v>2010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VLOOKUP(B35,audio_list_stym!$A$3:$BP$18,46,FALSE)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VLOOKUP(B35,audio_list_stym!$A$3:$AJ$18,14,FALSE)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11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18"/>
        <v/>
      </c>
      <c r="AG35" t="str">
        <f t="shared" si="20"/>
        <v>pics\\Peper_2.jpg</v>
      </c>
      <c r="AH35">
        <f t="shared" si="4"/>
        <v>0</v>
      </c>
      <c r="AI35" t="s">
        <v>721</v>
      </c>
      <c r="AJ35" t="str">
        <f t="shared" si="5"/>
        <v>pics\\Injir</v>
      </c>
      <c r="AK35" t="str">
        <f t="shared" si="21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8"/>
        <v>0.55408405857272902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10"/>
        <v>Посмотрите,_вот_ПЕРЕЦ._Черный_ли_он?</v>
      </c>
      <c r="BD35" cm="1">
        <f t="array" aca="1" ref="BD35" ca="1">INDEX($L$34:$L$41,(RANK(AT3,$AT$2:$AT$9)))</f>
        <v>2047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VLOOKUP(B36,audio_list_stym!$A$3:$BP$18,46,FALSE)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VLOOKUP(B36,audio_list_stym!$A$3:$AJ$18,14,FALSE)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2193</v>
      </c>
      <c r="AD36" t="str">
        <f t="shared" ca="1" si="11"/>
        <v>pics\\dis2.jpg</v>
      </c>
      <c r="AE36" s="22" t="str">
        <f t="array" aca="1" ref="AE36" ca="1">IF(G36="экспл",INDEX(total_visual_stym!$C$146:$C$209,(RANK(total_visual_stym!E180,total_visual_stym!$E$146:$E$209))),0)</f>
        <v>pics\\dis2.jpg</v>
      </c>
      <c r="AF36" s="22" t="str">
        <f t="shared" si="18"/>
        <v/>
      </c>
      <c r="AG36" t="str">
        <f t="shared" si="20"/>
        <v>pics\\Peper_3.jpg</v>
      </c>
      <c r="AH36">
        <f t="shared" si="4"/>
        <v>0</v>
      </c>
      <c r="AI36" t="s">
        <v>722</v>
      </c>
      <c r="AJ36" t="str">
        <f t="shared" si="5"/>
        <v>pics\\Injir</v>
      </c>
      <c r="AK36" t="str">
        <f t="shared" si="21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8"/>
        <v>0.7312724948809094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10"/>
        <v>Вот_ПЕРЕЦ._Он_гнилой?</v>
      </c>
      <c r="BD36" cm="1">
        <f t="array" aca="1" ref="BD36" ca="1">INDEX($L$34:$L$41,(RANK(AT4,$AT$2:$AT$9)))</f>
        <v>2044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VLOOKUP(B37,audio_list_stym!$A$3:$BP$18,46,FALSE)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VLOOKUP(B37,audio_list_stym!$A$3:$AJ$18,14,FALSE)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2192</v>
      </c>
      <c r="AD37" t="str">
        <f t="shared" ca="1" si="11"/>
        <v>pics\\dis32.jpg</v>
      </c>
      <c r="AE37" s="22" t="str">
        <f t="array" aca="1" ref="AE37" ca="1">IF(G37="экспл",INDEX(total_visual_stym!$C$146:$C$209,(RANK(total_visual_stym!E181,total_visual_stym!$E$146:$E$209))),0)</f>
        <v>pics\\dis32.jpg</v>
      </c>
      <c r="AF37" s="22" t="str">
        <f t="shared" si="18"/>
        <v/>
      </c>
      <c r="AG37" t="str">
        <f t="shared" si="20"/>
        <v>pics\\Peper_4.jpg</v>
      </c>
      <c r="AH37">
        <f t="shared" si="4"/>
        <v>0</v>
      </c>
      <c r="AI37" t="s">
        <v>723</v>
      </c>
      <c r="AJ37" t="str">
        <f t="shared" si="5"/>
        <v>pics\\Injir</v>
      </c>
      <c r="AK37" t="str">
        <f t="shared" si="21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8"/>
        <v>0.18394197089967035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10"/>
        <v>Это_ПЕРЕЦ._Он_бугристый?</v>
      </c>
      <c r="BD37" cm="1">
        <f t="array" aca="1" ref="BD37" ca="1">INDEX($L$34:$L$41,(RANK(AT5,$AT$2:$AT$9)))</f>
        <v>2048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VLOOKUP(B38,audio_list_stym!$A$3:$BP$18,46,FALSE)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VLOOKUP(B38,audio_list_stym!$A$3:$AJ$18,14,FALSE)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2223</v>
      </c>
      <c r="AD38" t="str">
        <f t="shared" ca="1" si="11"/>
        <v>pics\\dis15.jpg</v>
      </c>
      <c r="AE38" s="22" t="str">
        <f t="array" aca="1" ref="AE38" ca="1">IF(G38="экспл",INDEX(total_visual_stym!$C$146:$C$209,(RANK(total_visual_stym!E182,total_visual_stym!$E$146:$E$209))),0)</f>
        <v>pics\\dis15.jpg</v>
      </c>
      <c r="AF38" s="22" t="str">
        <f t="shared" si="18"/>
        <v/>
      </c>
      <c r="AG38" t="str">
        <f t="shared" si="20"/>
        <v>pics\\Peper_5.jpg</v>
      </c>
      <c r="AH38">
        <f t="shared" si="4"/>
        <v>0</v>
      </c>
      <c r="AI38" t="s">
        <v>724</v>
      </c>
      <c r="AJ38" t="str">
        <f t="shared" si="5"/>
        <v>pics\\Injir</v>
      </c>
      <c r="AK38" t="str">
        <f t="shared" si="21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8"/>
        <v>0.52970803051337878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10"/>
        <v>На_картинке_ПЕРЕЦ._Он_слоеный?</v>
      </c>
      <c r="BD38" cm="1">
        <f t="array" aca="1" ref="BD38" ca="1">INDEX($L$34:$L$41,(RANK(AT6,$AT$2:$AT$9)))</f>
        <v>2041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VLOOKUP(B39,audio_list_stym!$A$3:$BP$18,46,FALSE)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VLOOKUP(B39,audio_list_stym!$A$3:$AJ$18,14,FALSE)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2207</v>
      </c>
      <c r="AD39" t="str">
        <f t="shared" ca="1" si="11"/>
        <v>pics\\dis44.jpg</v>
      </c>
      <c r="AE39" s="22" t="str">
        <f t="array" aca="1" ref="AE39" ca="1">IF(G39="экспл",INDEX(total_visual_stym!$C$146:$C$209,(RANK(total_visual_stym!E183,total_visual_stym!$E$146:$E$209))),0)</f>
        <v>pics\\dis44.jpg</v>
      </c>
      <c r="AF39" s="22" t="str">
        <f>IF(ISTEXT(AR39),AR39,IF(ISTEXT(AS39),AS39,""))</f>
        <v/>
      </c>
      <c r="AG39" t="str">
        <f t="shared" si="20"/>
        <v>pics\\Peper_6.jpg</v>
      </c>
      <c r="AH39">
        <f t="shared" si="4"/>
        <v>0</v>
      </c>
      <c r="AI39" t="s">
        <v>725</v>
      </c>
      <c r="AJ39" t="str">
        <f t="shared" si="5"/>
        <v>pics\\Injir</v>
      </c>
      <c r="AK39" t="str">
        <f t="shared" si="21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8"/>
        <v>0.18225602896751503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10"/>
        <v>На_мониторе_ПЕРЕЦ._Хрустящий_ли_он?</v>
      </c>
      <c r="BD39" cm="1">
        <f t="array" aca="1" ref="BD39" ca="1">INDEX($L$34:$L$41,(RANK(AT7,$AT$2:$AT$9)))</f>
        <v>2045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VLOOKUP(B40,audio_list_stym!$A$3:$BP$18,46,FALSE)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VLOOKUP(B40,audio_list_stym!$A$3:$AJ$18,14,FALSE)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2185</v>
      </c>
      <c r="AD40" t="str">
        <f t="shared" ca="1" si="11"/>
        <v>pics\\dis31.jpg</v>
      </c>
      <c r="AE40" s="22" t="str">
        <f t="array" aca="1" ref="AE40" ca="1">IF(G40="экспл",INDEX(total_visual_stym!$C$146:$C$209,(RANK(total_visual_stym!E184,total_visual_stym!$E$146:$E$209))),0)</f>
        <v>pics\\dis31.jpg</v>
      </c>
      <c r="AF40" s="22" t="str">
        <f>IF(ISTEXT(AR40),AR40,IF(ISTEXT(AS40),AS40,""))</f>
        <v/>
      </c>
      <c r="AG40" t="str">
        <f t="shared" si="20"/>
        <v>pics\\Peper_7.jpg</v>
      </c>
      <c r="AH40">
        <f t="shared" si="4"/>
        <v>0</v>
      </c>
      <c r="AI40" t="s">
        <v>726</v>
      </c>
      <c r="AJ40" t="str">
        <f t="shared" si="5"/>
        <v>pics\\Injir</v>
      </c>
      <c r="AK40" t="str">
        <f t="shared" si="21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8"/>
        <v>0.46256250221246054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10"/>
        <v>Перед_Вами_ПЕРЕЦ._Блестит_ли_он?</v>
      </c>
      <c r="BD40" cm="1">
        <f t="array" aca="1" ref="BD40" ca="1">INDEX($L$34:$L$41,(RANK(AT8,$AT$2:$AT$9)))</f>
        <v>2046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VLOOKUP(B41,audio_list_stym!$A$3:$BP$18,46,FALSE)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VLOOKUP(B41,audio_list_stym!$A$3:$AJ$18,14,FALSE)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2199</v>
      </c>
      <c r="AD41" t="str">
        <f t="shared" ca="1" si="11"/>
        <v>pics\\dis56.jpg</v>
      </c>
      <c r="AE41" s="22" t="str">
        <f t="array" aca="1" ref="AE41" ca="1">IF(G41="экспл",INDEX(total_visual_stym!$C$146:$C$209,(RANK(total_visual_stym!E185,total_visual_stym!$E$146:$E$209))),0)</f>
        <v>pics\\dis56.jpg</v>
      </c>
      <c r="AF41" s="22" t="str">
        <f t="shared" ref="AF41:AF55" si="22">IF(ISTEXT(AR41),AR41,IF(ISTEXT(AS41),AS41,""))</f>
        <v/>
      </c>
      <c r="AG41" t="str">
        <f t="shared" si="20"/>
        <v>pics\\Peper_8.jpg</v>
      </c>
      <c r="AH41">
        <f t="shared" si="4"/>
        <v>0</v>
      </c>
      <c r="AI41" t="s">
        <v>727</v>
      </c>
      <c r="AJ41" t="str">
        <f t="shared" si="5"/>
        <v>pics\\Injir</v>
      </c>
      <c r="AK41" t="str">
        <f t="shared" si="21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8"/>
        <v>6.6981450173548063E-2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10"/>
        <v>Вы_видите_ПЕРЕЦ._Он_цитрусовый?</v>
      </c>
      <c r="BD41" cm="1">
        <f t="array" aca="1" ref="BD41" ca="1">INDEX($L$34:$L$41,(RANK(AT9,$AT$2:$AT$9)))</f>
        <v>2042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VLOOKUP(B42,audio_list_stym!$A$3:$BP$18,46,FALSE)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VLOOKUP(B42,audio_list_stym!$A$3:$AJ$18,14,FALSE)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2057</v>
      </c>
      <c r="AD42" t="str">
        <f t="shared" ca="1" si="11"/>
        <v>pics\\Tomat_1.jpg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2"/>
        <v>pics\\Tomat_1.jpg</v>
      </c>
      <c r="AH42" t="str">
        <f t="shared" si="4"/>
        <v>sound\\Tropic</v>
      </c>
      <c r="AI42" t="s">
        <v>728</v>
      </c>
      <c r="AJ42" t="str">
        <f t="shared" si="5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pics\\Tomat_1.jpg</v>
      </c>
      <c r="AT42">
        <f t="shared" ca="1" si="8"/>
        <v>0.20199216183581381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10"/>
        <v>_Чистый_ли_XXXXX?</v>
      </c>
      <c r="BC42">
        <f>A42</f>
        <v>1206</v>
      </c>
      <c r="BD42" cm="1">
        <f t="array" aca="1" ref="BD42" ca="1">INDEX($L$42:$L$49,(RANK(AT2,$AT$2:$AT$9)))</f>
        <v>2003</v>
      </c>
      <c r="BE42" cm="1">
        <f t="array" aca="1" ref="BE42" ca="1">INDEX(BD2:BD17,(RANK(AT6,$AT$2:$AT17)))</f>
        <v>2063</v>
      </c>
      <c r="BF42" cm="1">
        <f t="array" aca="1" ref="BF42" ca="1">INDEX(BD26:BD41,(RANK(AT6,$AT$2:$AT$17)))</f>
        <v>2055</v>
      </c>
      <c r="BG42" cm="1">
        <f t="array" aca="1" ref="BG42" ca="1">INDEX(BD50:BD65,(RANK(AT6,$AT$2:$AT$17)))</f>
        <v>2015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VLOOKUP(B43,audio_list_stym!$A$3:$BP$18,46,FALSE)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VLOOKUP(B43,audio_list_stym!$A$3:$AJ$18,14,FALSE)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2063</v>
      </c>
      <c r="AD43" t="str">
        <f t="shared" ca="1" si="11"/>
        <v>pics\\Tomat_7.jpg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2"/>
        <v>pics\\Tomat_7.jpg</v>
      </c>
      <c r="AH43" t="str">
        <f t="shared" si="4"/>
        <v>sound\\Tropic</v>
      </c>
      <c r="AI43" t="s">
        <v>729</v>
      </c>
      <c r="AJ43" t="str">
        <f t="shared" si="5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pics\\Tomat_7.jpg</v>
      </c>
      <c r="AT43">
        <f t="shared" ca="1" si="8"/>
        <v>0.75864020154736655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10"/>
        <v>_Свежий_ли_XXXXX?</v>
      </c>
      <c r="BD43" cm="1">
        <f t="array" aca="1" ref="BD43" ca="1">INDEX($L$42:$L$49,(RANK(AT3,$AT$2:$AT$9)))</f>
        <v>2007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VLOOKUP(B44,audio_list_stym!$A$3:$BP$18,46,FALSE)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VLOOKUP(B44,audio_list_stym!$A$3:$AJ$18,14,FALSE)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2167</v>
      </c>
      <c r="AD44" t="str">
        <f t="shared" ca="1" si="11"/>
        <v>pics\\Tikva_7.jpg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2"/>
        <v>pics\\Tikva_7.jpg</v>
      </c>
      <c r="AH44" t="str">
        <f t="shared" si="4"/>
        <v>sound\\Tropic</v>
      </c>
      <c r="AI44" t="s">
        <v>730</v>
      </c>
      <c r="AJ44" t="str">
        <f t="shared" si="5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pics\\Tikva_7.jpg</v>
      </c>
      <c r="AT44">
        <f t="shared" ca="1" si="8"/>
        <v>0.37820393428573318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10"/>
        <v>_Жаренный_ли_XXXXX?</v>
      </c>
      <c r="BD44" cm="1">
        <f t="array" aca="1" ref="BD44" ca="1">INDEX($L$42:$L$49,(RANK(AT4,$AT$2:$AT$9)))</f>
        <v>2004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VLOOKUP(B45,audio_list_stym!$A$3:$BP$18,46,FALSE)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VLOOKUP(B45,audio_list_stym!$A$3:$AJ$18,14,FALSE)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2168</v>
      </c>
      <c r="AD45" t="str">
        <f t="shared" ca="1" si="11"/>
        <v>pics\\Tikva_8.jpg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2"/>
        <v>pics\\Tikva_8.jpg</v>
      </c>
      <c r="AH45" t="str">
        <f t="shared" si="4"/>
        <v>sound\\Tropic</v>
      </c>
      <c r="AI45" t="s">
        <v>731</v>
      </c>
      <c r="AJ45" t="str">
        <f t="shared" si="5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pics\\Tikva_8.jpg</v>
      </c>
      <c r="AT45">
        <f t="shared" ca="1" si="8"/>
        <v>0.70137686834990554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10"/>
        <v>_Сладкий_ли_XXXXX?</v>
      </c>
      <c r="BD45" cm="1">
        <f t="array" aca="1" ref="BD45" ca="1">INDEX($L$42:$L$49,(RANK(AT5,$AT$2:$AT$9)))</f>
        <v>2008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VLOOKUP(B46,audio_list_stym!$A$3:$BP$18,46,FALSE)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VLOOKUP(B46,audio_list_stym!$A$3:$AJ$18,14,FALSE)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2058</v>
      </c>
      <c r="AD46" t="str">
        <f t="shared" ca="1" si="11"/>
        <v>pics\\Tomat_2.jpg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2"/>
        <v>pics\\Tomat_2.jpg</v>
      </c>
      <c r="AH46" t="str">
        <f t="shared" si="4"/>
        <v>sound\\Tropic</v>
      </c>
      <c r="AI46" t="s">
        <v>732</v>
      </c>
      <c r="AJ46" t="str">
        <f t="shared" si="5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pics\\Tomat_2.jpg</v>
      </c>
      <c r="AT46">
        <f t="shared" ca="1" si="8"/>
        <v>0.36654784015173281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10"/>
        <v>_Влажный_ли_XXXXX?</v>
      </c>
      <c r="BD46" cm="1">
        <f t="array" aca="1" ref="BD46" ca="1">INDEX($L$42:$L$49,(RANK(AT6,$AT$2:$AT$9)))</f>
        <v>2001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VLOOKUP(B47,audio_list_stym!$A$3:$BP$18,46,FALSE)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VLOOKUP(B47,audio_list_stym!$A$3:$AJ$18,14,FALSE)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2165</v>
      </c>
      <c r="AD47" t="str">
        <f t="shared" ca="1" si="11"/>
        <v>pics\\Tikva_5.jpg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2"/>
        <v>pics\\Tikva_5.jpg</v>
      </c>
      <c r="AH47" t="str">
        <f t="shared" si="4"/>
        <v>sound\\Tropic</v>
      </c>
      <c r="AI47" t="s">
        <v>733</v>
      </c>
      <c r="AJ47" t="str">
        <f t="shared" si="5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pics\\Tikva_5.jpg</v>
      </c>
      <c r="AT47">
        <f t="shared" ca="1" si="8"/>
        <v>0.37270862450066811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10"/>
        <v>_Съедобный_ли_XXXXX?</v>
      </c>
      <c r="BD47" cm="1">
        <f t="array" aca="1" ref="BD47" ca="1">INDEX($L$42:$L$49,(RANK(AT7,$AT$2:$AT$9)))</f>
        <v>2005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VLOOKUP(B48,audio_list_stym!$A$3:$BP$18,46,FALSE)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VLOOKUP(B48,audio_list_stym!$A$3:$AJ$18,14,FALSE)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2163</v>
      </c>
      <c r="AD48" t="str">
        <f t="shared" ca="1" si="11"/>
        <v>pics\\Tikva_3.jpg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2"/>
        <v>pics\\Tikva_3.jpg</v>
      </c>
      <c r="AH48" t="str">
        <f t="shared" si="4"/>
        <v>sound\\Tropic</v>
      </c>
      <c r="AI48" t="s">
        <v>734</v>
      </c>
      <c r="AJ48" t="str">
        <f t="shared" si="5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pics\\Tikva_3.jpg</v>
      </c>
      <c r="AT48">
        <f t="shared" ca="1" si="8"/>
        <v>0.3993488655403703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10"/>
        <v>_Сиреневый_ли_XXXXX?</v>
      </c>
      <c r="BD48" cm="1">
        <f t="array" aca="1" ref="BD48" ca="1">INDEX($L$42:$L$49,(RANK(AT8,$AT$2:$AT$9)))</f>
        <v>2006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VLOOKUP(B49,audio_list_stym!$A$3:$BP$18,46,FALSE)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VLOOKUP(B49,audio_list_stym!$A$3:$AJ$18,14,FALSE)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2043</v>
      </c>
      <c r="AD49" t="str">
        <f t="shared" ca="1" si="11"/>
        <v>pics\\Peper_3.jpg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2"/>
        <v>pics\\Peper_3.jpg</v>
      </c>
      <c r="AH49" t="str">
        <f t="shared" si="4"/>
        <v>sound\\Tropic</v>
      </c>
      <c r="AI49" t="s">
        <v>735</v>
      </c>
      <c r="AJ49" t="str">
        <f t="shared" si="5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pics\\Peper_3.jpg</v>
      </c>
      <c r="AT49">
        <f t="shared" ca="1" si="8"/>
        <v>0.61403923477706435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10"/>
        <v>_Репчатый_ли_XXXXX?</v>
      </c>
      <c r="BD49" cm="1">
        <f t="array" aca="1" ref="BD49" ca="1">INDEX($L$42:$L$49,(RANK(AT9,$AT$2:$AT$9)))</f>
        <v>2002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VLOOKUP(B50,audio_list_stym!$A$3:$BP$18,46,FALSE)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VLOOKUP(B50,audio_list_stym!$A$3:$AJ$18,14,FALSE)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2190</v>
      </c>
      <c r="AD50" t="str">
        <f t="shared" ca="1" si="11"/>
        <v>pics\\dis27.jpg</v>
      </c>
      <c r="AE50" s="22" t="str">
        <f t="array" aca="1" ref="AE50" ca="1">IF(G50="экспл",INDEX(total_visual_stym!$C$146:$C$209,(RANK(total_visual_stym!E194,total_visual_stym!$E$146:$E$209))),0)</f>
        <v>pics\\dis27.jpg</v>
      </c>
      <c r="AF50" s="22" t="str">
        <f t="shared" si="22"/>
        <v/>
      </c>
      <c r="AG50" t="str">
        <f t="shared" ref="AG50:AG57" si="25">IF(OR(E50=11,E50=13),M50,"")</f>
        <v>pics\\Finik_1.jpg</v>
      </c>
      <c r="AH50">
        <f t="shared" si="4"/>
        <v>0</v>
      </c>
      <c r="AT50">
        <f t="shared" ca="1" si="8"/>
        <v>0.49239760137692135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10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2011</v>
      </c>
      <c r="BE50" cm="1">
        <f t="array" aca="1" ref="BE50" ca="1">INDEX(BD2:BD17,(RANK(AT7,$AT$2:$AT$17)))</f>
        <v>2058</v>
      </c>
      <c r="BF50" cm="1">
        <f t="array" aca="1" ref="BF50" ca="1">INDEX(BD18:BD49,(RANK(AT7,$AT$2:$AT$17)))</f>
        <v>2026</v>
      </c>
      <c r="BG50" cm="1">
        <f t="array" aca="1" ref="BG50" ca="1">INDEX(BD58:BD65,(RANK(AT7,$AT$2:$AT$9)))</f>
        <v>2017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VLOOKUP(B51,audio_list_stym!$A$3:$BP$18,46,FALSE)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VLOOKUP(B51,audio_list_stym!$A$3:$AJ$18,14,FALSE)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2184</v>
      </c>
      <c r="AD51" t="str">
        <f t="shared" ca="1" si="11"/>
        <v>pics\\dis19.jpg</v>
      </c>
      <c r="AE51" s="22" t="str">
        <f t="array" aca="1" ref="AE51" ca="1">IF(G51="экспл",INDEX(total_visual_stym!$C$146:$C$209,(RANK(total_visual_stym!E195,total_visual_stym!$E$146:$E$209))),0)</f>
        <v>pics\\dis19.jpg</v>
      </c>
      <c r="AF51" s="22" t="str">
        <f t="shared" si="22"/>
        <v/>
      </c>
      <c r="AG51" t="str">
        <f t="shared" si="25"/>
        <v>pics\\Finik_2.jpg</v>
      </c>
      <c r="AH51">
        <f t="shared" si="4"/>
        <v>0</v>
      </c>
      <c r="AT51">
        <f t="shared" ca="1" si="8"/>
        <v>0.33153932484878057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10"/>
        <v>Посмотрите,_вот_XXXXX._Сахаристый_ли_он?</v>
      </c>
      <c r="BD51" cm="1">
        <f t="array" aca="1" ref="BD51" ca="1">INDEX($L$50:$L$57,(RANK(AT3,$AT$2:$AT$9)))</f>
        <v>2015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VLOOKUP(B52,audio_list_stym!$A$3:$BP$18,46,FALSE)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VLOOKUP(B52,audio_list_stym!$A$3:$AJ$18,14,FALSE)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2206</v>
      </c>
      <c r="AD52" t="str">
        <f t="shared" ca="1" si="11"/>
        <v>pics\\dis50.jpg</v>
      </c>
      <c r="AE52" s="22" t="str">
        <f t="array" aca="1" ref="AE52" ca="1">IF(G52="экспл",INDEX(total_visual_stym!$C$146:$C$209,(RANK(total_visual_stym!E196,total_visual_stym!$E$146:$E$209))),0)</f>
        <v>pics\\dis50.jpg</v>
      </c>
      <c r="AF52" s="22" t="str">
        <f t="shared" si="22"/>
        <v/>
      </c>
      <c r="AG52" t="str">
        <f t="shared" si="25"/>
        <v>pics\\Finik_3.jpg</v>
      </c>
      <c r="AH52">
        <f t="shared" si="4"/>
        <v>0</v>
      </c>
      <c r="AT52">
        <f t="shared" ca="1" si="8"/>
        <v>0.14289150944439966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10"/>
        <v>Вот_XXXXX._Он_скользкий?</v>
      </c>
      <c r="BD52" cm="1">
        <f t="array" aca="1" ref="BD52" ca="1">INDEX($L$50:$L$57,(RANK(AT4,$AT$2:$AT$9)))</f>
        <v>2012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VLOOKUP(B53,audio_list_stym!$A$3:$BP$18,46,FALSE)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VLOOKUP(B53,audio_list_stym!$A$3:$AJ$18,14,FALSE)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2229</v>
      </c>
      <c r="AD53" t="str">
        <f t="shared" ca="1" si="11"/>
        <v>pics\\dis10.jpg</v>
      </c>
      <c r="AE53" s="22" t="str">
        <f t="array" aca="1" ref="AE53" ca="1">IF(G53="экспл",INDEX(total_visual_stym!$C$146:$C$209,(RANK(total_visual_stym!E197,total_visual_stym!$E$146:$E$209))),0)</f>
        <v>pics\\dis10.jpg</v>
      </c>
      <c r="AF53" s="22" t="str">
        <f t="shared" si="22"/>
        <v/>
      </c>
      <c r="AG53" t="str">
        <f t="shared" si="25"/>
        <v>pics\\Finik_4.jpg</v>
      </c>
      <c r="AH53">
        <f t="shared" si="4"/>
        <v>0</v>
      </c>
      <c r="AT53">
        <f t="shared" ca="1" si="8"/>
        <v>0.21629000944093624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10"/>
        <v>Это_XXXXX._Ломкий_ли_он?</v>
      </c>
      <c r="BD53" cm="1">
        <f t="array" aca="1" ref="BD53" ca="1">INDEX($L$50:$L$57,(RANK(AT5,$AT$2:$AT$9)))</f>
        <v>2016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VLOOKUP(B54,audio_list_stym!$A$3:$BP$18,46,FALSE)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VLOOKUP(B54,audio_list_stym!$A$3:$AJ$18,14,FALSE)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2215</v>
      </c>
      <c r="AD54" t="str">
        <f t="shared" ca="1" si="11"/>
        <v>pics\\dis62.jpg</v>
      </c>
      <c r="AE54" s="22" t="str">
        <f t="array" aca="1" ref="AE54" ca="1">IF(G54="экспл",INDEX(total_visual_stym!$C$146:$C$209,(RANK(total_visual_stym!E198,total_visual_stym!$E$146:$E$209))),0)</f>
        <v>pics\\dis62.jpg</v>
      </c>
      <c r="AF54" s="22" t="str">
        <f t="shared" si="22"/>
        <v/>
      </c>
      <c r="AG54" t="str">
        <f t="shared" si="25"/>
        <v>pics\\Finik_5.jpg</v>
      </c>
      <c r="AH54">
        <f t="shared" si="4"/>
        <v>0</v>
      </c>
      <c r="AI54" s="11"/>
      <c r="AT54">
        <f t="shared" ca="1" si="8"/>
        <v>0.17255544884582841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10"/>
        <v>На_картинке_XXXXX._Мохнатый_ли_он?</v>
      </c>
      <c r="BD54" cm="1">
        <f t="array" aca="1" ref="BD54" ca="1">INDEX($L$50:$L$57,(RANK(AT6,$AT$2:$AT$9)))</f>
        <v>2009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VLOOKUP(B55,audio_list_stym!$A$3:$BP$18,46,FALSE)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VLOOKUP(B55,audio_list_stym!$A$3:$AJ$18,14,FALSE)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2227</v>
      </c>
      <c r="AD55" t="str">
        <f t="shared" ca="1" si="11"/>
        <v>pics\\dis39.jpg</v>
      </c>
      <c r="AE55" s="22" t="str">
        <f t="array" aca="1" ref="AE55" ca="1">IF(G55="экспл",INDEX(total_visual_stym!$C$146:$C$209,(RANK(total_visual_stym!E199,total_visual_stym!$E$146:$E$209))),0)</f>
        <v>pics\\dis39.jpg</v>
      </c>
      <c r="AF55" s="22" t="str">
        <f t="shared" si="22"/>
        <v/>
      </c>
      <c r="AG55" t="str">
        <f t="shared" si="25"/>
        <v>pics\\Finik_6.jpg</v>
      </c>
      <c r="AH55">
        <f t="shared" si="4"/>
        <v>0</v>
      </c>
      <c r="AT55">
        <f t="shared" ca="1" si="8"/>
        <v>0.29599974804717222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10"/>
        <v>На_мониторе_XXXXX._Он_сморщенный?</v>
      </c>
      <c r="BD55" cm="1">
        <f t="array" aca="1" ref="BD55" ca="1">INDEX($L$50:$L$57,(RANK(AT7,$AT$2:$AT$9)))</f>
        <v>2013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VLOOKUP(B56,audio_list_stym!$A$3:$BP$18,46,FALSE)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VLOOKUP(B56,audio_list_stym!$A$3:$AJ$18,14,FALSE)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2209</v>
      </c>
      <c r="AD56" t="str">
        <f t="shared" ca="1" si="11"/>
        <v>pics\\dis51.jpg</v>
      </c>
      <c r="AE56" s="22" t="str">
        <f t="array" aca="1" ref="AE56" ca="1">IF(G56="экспл",INDEX(total_visual_stym!$C$146:$C$209,(RANK(total_visual_stym!E200,total_visual_stym!$E$146:$E$209))),0)</f>
        <v>pics\\dis51.jpg</v>
      </c>
      <c r="AF56" s="22" t="str">
        <f>IF(ISTEXT(AR56),AR56,IF(ISTEXT(AS56),AS56,""))</f>
        <v/>
      </c>
      <c r="AG56" t="str">
        <f t="shared" si="25"/>
        <v>pics\\Finik_7.jpg</v>
      </c>
      <c r="AH56">
        <f t="shared" si="4"/>
        <v>0</v>
      </c>
      <c r="AT56">
        <f t="shared" ca="1" si="8"/>
        <v>0.81872333350550497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10"/>
        <v>Перед_Вами_XXXXX._Он_с_косточкой?</v>
      </c>
      <c r="BD56" cm="1">
        <f t="array" aca="1" ref="BD56" ca="1">INDEX($L$50:$L$57,(RANK(AT8,$AT$2:$AT$9)))</f>
        <v>2014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VLOOKUP(B57,audio_list_stym!$A$3:$BP$18,46,FALSE)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VLOOKUP(B57,audio_list_stym!$A$3:$AJ$18,14,FALSE)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2186</v>
      </c>
      <c r="AD57" t="str">
        <f t="shared" ca="1" si="11"/>
        <v>pics\\dis25.jpg</v>
      </c>
      <c r="AE57" s="22" t="str">
        <f t="array" aca="1" ref="AE57" ca="1">IF(G57="экспл",INDEX(total_visual_stym!$C$146:$C$209,(RANK(total_visual_stym!E201,total_visual_stym!$E$146:$E$209))),0)</f>
        <v>pics\\dis25.jpg</v>
      </c>
      <c r="AF57" s="22" t="str">
        <f>IF(ISTEXT(AR57),AR57,IF(ISTEXT(AS57),AS57,""))</f>
        <v/>
      </c>
      <c r="AG57" t="str">
        <f t="shared" si="25"/>
        <v>pics\\Finik_8.jpg</v>
      </c>
      <c r="AH57">
        <f t="shared" si="4"/>
        <v>0</v>
      </c>
      <c r="AI57" s="11"/>
      <c r="AT57">
        <f t="shared" ca="1" si="8"/>
        <v>0.57739792257755107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10"/>
        <v>Вы_видите_XXXXX._Он_треугольный?</v>
      </c>
      <c r="BD57" cm="1">
        <f t="array" aca="1" ref="BD57" ca="1">INDEX($L$50:$L$57,(RANK(AT9,$AT$2:$AT$9)))</f>
        <v>2010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VLOOKUP(B58,audio_list_stym!$A$3:$BP$18,46,FALSE)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VLOOKUP(B58,audio_list_stym!$A$3:$AJ$18,14,FALSE)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2016</v>
      </c>
      <c r="AD58" t="str">
        <f t="shared" ca="1" si="11"/>
        <v>pics\\Finik_8.jpg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6">IF(ISTEXT(AR58),AR58,IF(ISTEXT(AS58),AS58,""))</f>
        <v>pics\\Finik_8.jpg</v>
      </c>
      <c r="AH58" t="str">
        <f t="shared" si="4"/>
        <v>sound\\Ogorod</v>
      </c>
      <c r="AI58" s="11"/>
      <c r="AR58" t="str">
        <f t="shared" ref="AR58:AR65" ca="1" si="27">IF(AH58="sound\\Ogorod",AP10,"")</f>
        <v>pics\\Finik_8.jpg</v>
      </c>
      <c r="AT58">
        <f t="shared" ca="1" si="8"/>
        <v>0.20960494117221551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10"/>
        <v>_Рыхлый_ли_ГОРОХ?</v>
      </c>
      <c r="BC58">
        <f>A58</f>
        <v>1208</v>
      </c>
      <c r="BD58" cm="1">
        <f t="array" aca="1" ref="BD58" ca="1">INDEX($L$58:$L$65,(RANK(AT2,$AT$2:$AT$9)))</f>
        <v>2019</v>
      </c>
      <c r="BE58" cm="1">
        <f t="array" aca="1" ref="BE58" ca="1">INDEX(BD2:BD17,(RANK(AT8,$AT$2:$AT$17)))</f>
        <v>2035</v>
      </c>
      <c r="BF58" cm="1">
        <f t="array" aca="1" ref="BF58" ca="1">INDEX(BD18:BD33,(RANK(AT8,$AT$2:$AT$17)))</f>
        <v>2051</v>
      </c>
      <c r="BG58" cm="1">
        <f t="array" aca="1" ref="BG58" ca="1">INDEX(BD42:BD57,(RANK(AT8,$AT$2:$AT$9)))</f>
        <v>2005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VLOOKUP(B59,audio_list_stym!$A$3:$BP$18,46,FALSE)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VLOOKUP(B59,audio_list_stym!$A$3:$AJ$18,14,FALSE)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2032</v>
      </c>
      <c r="AD59" t="str">
        <f t="shared" ca="1" si="11"/>
        <v>pics\\Kokos_8.jpg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6"/>
        <v>pics\\Kokos_8.jpg</v>
      </c>
      <c r="AH59" t="str">
        <f t="shared" si="4"/>
        <v>sound\\Ogorod</v>
      </c>
      <c r="AR59" t="str">
        <f t="shared" ca="1" si="27"/>
        <v>pics\\Kokos_8.jpg</v>
      </c>
      <c r="AT59">
        <f t="shared" ca="1" si="8"/>
        <v>0.24426683891479217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10"/>
        <v>_В_стручке_ли_ГОРОХ?</v>
      </c>
      <c r="BD59" cm="1">
        <f t="array" aca="1" ref="BD59" ca="1">INDEX($L$58:$L$65,(RANK(AT3,$AT$2:$AT$9)))</f>
        <v>2023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VLOOKUP(B60,audio_list_stym!$A$3:$BP$18,46,FALSE)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VLOOKUP(B60,audio_list_stym!$A$3:$AJ$18,14,FALSE)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2027</v>
      </c>
      <c r="AD60" t="str">
        <f t="shared" ca="1" si="11"/>
        <v>pics\\Kokos_3.jpg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6"/>
        <v>pics\\Kokos_3.jpg</v>
      </c>
      <c r="AH60" t="str">
        <f t="shared" si="4"/>
        <v>sound\\Ogorod</v>
      </c>
      <c r="AR60" t="str">
        <f t="shared" ca="1" si="27"/>
        <v>pics\\Kokos_3.jpg</v>
      </c>
      <c r="AT60">
        <f t="shared" ca="1" si="8"/>
        <v>0.53227148072211694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10"/>
        <v>_Ядовитый_ли_ГОРОХ?</v>
      </c>
      <c r="BD60" cm="1">
        <f t="array" aca="1" ref="BD60" ca="1">INDEX($L$58:$L$65,(RANK(AT4,$AT$2:$AT$9)))</f>
        <v>2020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VLOOKUP(B61,audio_list_stym!$A$3:$BP$18,46,FALSE)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VLOOKUP(B61,audio_list_stym!$A$3:$AJ$18,14,FALSE)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2014</v>
      </c>
      <c r="AD61" t="str">
        <f t="shared" ca="1" si="11"/>
        <v>pics\\Finik_6.jpg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6"/>
        <v>pics\\Finik_6.jpg</v>
      </c>
      <c r="AH61" t="str">
        <f t="shared" si="4"/>
        <v>sound\\Ogorod</v>
      </c>
      <c r="AR61" t="str">
        <f t="shared" ca="1" si="27"/>
        <v>pics\\Finik_6.jpg</v>
      </c>
      <c r="AT61">
        <f t="shared" ca="1" si="8"/>
        <v>0.94735353844050185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10"/>
        <v>_Полосатый_ли_ГОРОХ?</v>
      </c>
      <c r="BD61" cm="1">
        <f t="array" aca="1" ref="BD61" ca="1">INDEX($L$58:$L$65,(RANK(AT5,$AT$2:$AT$9)))</f>
        <v>2024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VLOOKUP(B62,audio_list_stym!$A$3:$BP$18,46,FALSE)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VLOOKUP(B62,audio_list_stym!$A$3:$AJ$18,14,FALSE)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2156</v>
      </c>
      <c r="AD62" t="str">
        <f t="shared" ca="1" si="11"/>
        <v>pics\\Injir_4.jpg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6"/>
        <v>pics\\Injir_4.jpg</v>
      </c>
      <c r="AH62" t="str">
        <f t="shared" si="4"/>
        <v>sound\\Ogorod</v>
      </c>
      <c r="AR62" t="str">
        <f t="shared" ca="1" si="27"/>
        <v>pics\\Injir_4.jpg</v>
      </c>
      <c r="AT62">
        <f t="shared" ca="1" si="8"/>
        <v>0.1509897419453744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10"/>
        <v>_Плоский_ли_ГОРОХ?</v>
      </c>
      <c r="BD62" cm="1">
        <f t="array" aca="1" ref="BD62" ca="1">INDEX($L$58:$L$65,(RANK(AT6,$AT$2:$AT$9)))</f>
        <v>2017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VLOOKUP(B63,audio_list_stym!$A$3:$BP$18,46,FALSE)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VLOOKUP(B63,audio_list_stym!$A$3:$AJ$18,14,FALSE)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2153</v>
      </c>
      <c r="AD63" t="str">
        <f t="shared" ca="1" si="11"/>
        <v>pics\\Injir_1.jpg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6"/>
        <v>pics\\Injir_1.jpg</v>
      </c>
      <c r="AH63" t="str">
        <f t="shared" si="4"/>
        <v>sound\\Ogorod</v>
      </c>
      <c r="AR63" t="str">
        <f t="shared" ca="1" si="27"/>
        <v>pics\\Injir_1.jpg</v>
      </c>
      <c r="AT63">
        <f t="shared" ca="1" si="8"/>
        <v>4.0859890460361981E-2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10"/>
        <v>_Толченый_ли_ГОРОХ?</v>
      </c>
      <c r="BD63" cm="1">
        <f t="array" aca="1" ref="BD63" ca="1">INDEX($L$58:$L$65,(RANK(AT7,$AT$2:$AT$9)))</f>
        <v>2021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VLOOKUP(B64,audio_list_stym!$A$3:$BP$18,46,FALSE)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VLOOKUP(B64,audio_list_stym!$A$3:$AJ$18,14,FALSE)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2029</v>
      </c>
      <c r="AD64" t="str">
        <f t="shared" ca="1" si="11"/>
        <v>pics\\Kokos_5.jpg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6"/>
        <v>pics\\Kokos_5.jpg</v>
      </c>
      <c r="AH64" t="str">
        <f t="shared" si="4"/>
        <v>sound\\Ogorod</v>
      </c>
      <c r="AI64" s="11"/>
      <c r="AR64" t="str">
        <f t="shared" ca="1" si="27"/>
        <v>pics\\Kokos_5.jpg</v>
      </c>
      <c r="AT64">
        <f t="shared" ca="1" si="8"/>
        <v>0.25831860650091787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10"/>
        <v>_Зеленый_ли_ГОРОХ?</v>
      </c>
      <c r="BD64" cm="1">
        <f t="array" aca="1" ref="BD64" ca="1">INDEX($L$58:$L$65,(RANK(AT8,$AT$2:$AT$9)))</f>
        <v>2022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VLOOKUP(B65,audio_list_stym!$A$3:$BP$18,46,FALSE)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VLOOKUP(B65,audio_list_stym!$A$3:$AJ$18,14,FALSE)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2015</v>
      </c>
      <c r="AD65" t="str">
        <f t="shared" ca="1" si="11"/>
        <v>pics\\Finik_7.jpg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6"/>
        <v>pics\\Finik_7.jpg</v>
      </c>
      <c r="AH65" t="str">
        <f t="shared" si="4"/>
        <v>sound\\Ogorod</v>
      </c>
      <c r="AR65" t="str">
        <f t="shared" ca="1" si="27"/>
        <v>pics\\Finik_7.jpg</v>
      </c>
      <c r="AT65">
        <f t="shared" ca="1" si="8"/>
        <v>0.34152901623197784</v>
      </c>
      <c r="AU65" t="s">
        <v>697</v>
      </c>
      <c r="AV65" t="str">
        <f t="shared" ca="1" si="9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10"/>
        <v>_Легкий_ли_ГОРОХ?</v>
      </c>
      <c r="BD65" cm="1">
        <f t="array" aca="1" ref="BD65" ca="1">INDEX($L$58:$L$65,(RANK(AT9,$AT$2:$AT$9)))</f>
        <v>2018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VLOOKUP(B66,audio_list_stym!$A$3:$BP$18,46,FALSE)</f>
        <v>15</v>
      </c>
      <c r="F66" t="str">
        <f>VLOOKUP(E66,metki!$A$2:$B$9,2,FALSE)</f>
        <v>экспл_новые_с_названием</v>
      </c>
      <c r="G66" t="str">
        <f t="shared" ref="G66:G129" si="28">LEFT(F66,5)</f>
        <v>экспл</v>
      </c>
      <c r="H66" t="str">
        <f>VLOOKUP(B66,audio_list_stym!$A$3:$AJ$18,14,FALSE)</f>
        <v>Noni</v>
      </c>
      <c r="I66" t="s">
        <v>688</v>
      </c>
      <c r="J66" t="str">
        <f t="shared" ref="J66:J129" si="29">H66&amp;I66</f>
        <v>Noni_1</v>
      </c>
      <c r="L66">
        <f>VLOOKUP(J66,total_visual_stym!$A$2:$D$129,2,FALSE)</f>
        <v>2113</v>
      </c>
      <c r="M66" t="str">
        <f>VLOOKUP(J66,total_visual_stym!$A$2:$D$129,3,FALSE)</f>
        <v>pics\\Noni_1.jpg</v>
      </c>
      <c r="N66">
        <f>VLOOKUP(J66,total_visual_stym!$A$1:$D$129,4,FALSE)</f>
        <v>212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129</v>
      </c>
      <c r="Z66" t="str">
        <f>IF(G66="экспл",VLOOKUP(J66,quest_экспл!$A$1:$N$129,12,FALSE),IF(G66="импл_",0,0))</f>
        <v>sound\\On_beliy_vnutri.wav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2214</v>
      </c>
      <c r="AD66" t="str">
        <f t="shared" ca="1" si="11"/>
        <v>pics\\dis63.jpg</v>
      </c>
      <c r="AE66" s="22" t="str">
        <f t="array" aca="1" ref="AE66" ca="1">IF(G66="экспл",INDEX(total_visual_stym!$C$146:$C$209,(RANK(total_visual_stym!E146,total_visual_stym!$E$146:$E$209))),0)</f>
        <v>pics\\dis63.jpg</v>
      </c>
      <c r="AF66" s="22" t="str">
        <f t="shared" ref="AF66:AF74" si="30">AS66</f>
        <v/>
      </c>
      <c r="AI66" t="s">
        <v>67</v>
      </c>
      <c r="AO66">
        <f ca="1">RAND()</f>
        <v>0.50244636348146765</v>
      </c>
      <c r="AP66" t="str">
        <f ca="1">INDEX($AI$66:$AI$129,(RANK(AO66,$AO$66:$AO$129)))</f>
        <v>pics\\Kokos_7.jpg</v>
      </c>
      <c r="AS66" t="str">
        <f>IF(G66="импл_",AP66,"")</f>
        <v/>
      </c>
      <c r="AT66">
        <f t="shared" ref="AT66:AT129" ca="1" si="31">RAND()</f>
        <v>0.93921441555101637</v>
      </c>
      <c r="AU66" t="s">
        <v>697</v>
      </c>
      <c r="AV66" t="str">
        <f t="shared" ref="AV66:AV129" ca="1" si="32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_Он_белый_внутри?</v>
      </c>
      <c r="BA66" t="e">
        <f>VLOOKUP(Q66,audio_list_stym!$B$2:$BQ$299,68,FALSE)</f>
        <v>#N/A</v>
      </c>
      <c r="BB66" t="str">
        <f t="shared" ref="BB66:BB129" si="33">IF(G66="экспл",AY66&amp;AX66&amp;"."&amp;AZ66,IF(G66="импл_",BA66&amp;AX66&amp;"?"))</f>
        <v>На_экране_РЕНАН._Он_белый_внутри?</v>
      </c>
      <c r="BC66">
        <f>A66</f>
        <v>1209</v>
      </c>
      <c r="BD66" cm="1">
        <f t="array" aca="1" ref="BD66" ca="1">INDEX(L66:L73,(RANK(AT2,$AT$2:$AT$9)))</f>
        <v>2115</v>
      </c>
      <c r="BE66" cm="1">
        <f t="array" aca="1" ref="BE66" ca="1">INDEX(BD74:BD89,(RANK(AT2,$AT$2:$AT$7)))</f>
        <v>2135</v>
      </c>
      <c r="BF66" cm="1">
        <f t="array" aca="1" ref="BF66" ca="1">INDEX(BD90:BD113,(RANK(AT2,$AT$2:$AT$17)))</f>
        <v>2149</v>
      </c>
      <c r="BG66" cm="1">
        <f t="array" aca="1" ref="BG66" ca="1">INDEX(BD114:BD129,(RANK(AT2,$AT$2:$AT$17)))</f>
        <v>2085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VLOOKUP(B67,audio_list_stym!$A$3:$BP$18,46,FALSE)</f>
        <v>15</v>
      </c>
      <c r="F67" t="str">
        <f>VLOOKUP(E67,metki!$A$2:$B$9,2,FALSE)</f>
        <v>экспл_новые_с_названием</v>
      </c>
      <c r="G67" t="str">
        <f t="shared" si="28"/>
        <v>экспл</v>
      </c>
      <c r="H67" t="str">
        <f>VLOOKUP(B67,audio_list_stym!$A$3:$AJ$18,14,FALSE)</f>
        <v>Noni</v>
      </c>
      <c r="I67" t="s">
        <v>689</v>
      </c>
      <c r="J67" t="str">
        <f t="shared" si="29"/>
        <v>Noni_2</v>
      </c>
      <c r="L67">
        <f>VLOOKUP(J67,total_visual_stym!$A$2:$D$129,2,FALSE)</f>
        <v>2114</v>
      </c>
      <c r="M67" t="str">
        <f>VLOOKUP(J67,total_visual_stym!$A$2:$D$129,3,FALSE)</f>
        <v>pics\\Noni_2.jpg</v>
      </c>
      <c r="N67">
        <f>VLOOKUP(J67,total_visual_stym!$A$1:$D$129,4,FALSE)</f>
        <v>212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130</v>
      </c>
      <c r="Z67" t="str">
        <f>IF(G67="экспл",VLOOKUP(J67,quest_экспл!$A$1:$N$129,12,FALSE),IF(G67="импл_",0,0))</f>
        <v>sound\\Rebristiy_li_on.wav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2221</v>
      </c>
      <c r="AD67" t="str">
        <f t="shared" ref="AD67:AD74" ca="1" si="34">IF(ISTEXT(AE67),AE67,IF(ISTEXT(AF67),AF67,""))</f>
        <v>pics\\dis28.jpg</v>
      </c>
      <c r="AE67" s="22" t="str">
        <f t="array" aca="1" ref="AE67" ca="1">IF(G67="экспл",INDEX(total_visual_stym!$C$146:$C$209,(RANK(total_visual_stym!E147,total_visual_stym!$E$146:$E$209))),0)</f>
        <v>pics\\dis28.jpg</v>
      </c>
      <c r="AF67" s="22" t="str">
        <f t="shared" si="30"/>
        <v/>
      </c>
      <c r="AI67" t="s">
        <v>68</v>
      </c>
      <c r="AO67">
        <f t="shared" ref="AO67:AO129" ca="1" si="35">RAND()</f>
        <v>4.3844254662496418E-2</v>
      </c>
      <c r="AP67" t="str">
        <f t="shared" ref="AP67:AP129" ca="1" si="36">INDEX($AI$66:$AI$129,(RANK(AO67,$AO$66:$AO$129)))</f>
        <v>pics\\Tomat_6.jpg</v>
      </c>
      <c r="AR67" t="str">
        <f t="shared" ref="AR67:AR73" si="37">IF(AH67="sound\\Ogorod",AP19,"")</f>
        <v/>
      </c>
      <c r="AS67" t="str">
        <f t="shared" ref="AS67:AS73" si="38">IF(G67="импл_",AP67,"")</f>
        <v/>
      </c>
      <c r="AT67">
        <f t="shared" ca="1" si="31"/>
        <v>0.40400202971298815</v>
      </c>
      <c r="AU67" t="s">
        <v>697</v>
      </c>
      <c r="AV67" t="str">
        <f t="shared" ca="1" si="32"/>
        <v>sound\\Redkiy_plod.wav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_Ребристый_ли_он?</v>
      </c>
      <c r="BA67" t="e">
        <f>VLOOKUP(Q67,audio_list_stym!$B$2:$BQ$299,68,FALSE)</f>
        <v>#N/A</v>
      </c>
      <c r="BB67" t="str">
        <f t="shared" si="33"/>
        <v>Посмотрите,_вот_РЕНАН._Ребристый_ли_он?</v>
      </c>
      <c r="BD67" cm="1">
        <f t="array" aca="1" ref="BD67" ca="1">INDEX(L67:L74,(RANK(AT3,$AT$2:$AT$9)))</f>
        <v>2120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VLOOKUP(B68,audio_list_stym!$A$3:$BP$18,46,FALSE)</f>
        <v>15</v>
      </c>
      <c r="F68" t="str">
        <f>VLOOKUP(E68,metki!$A$2:$B$9,2,FALSE)</f>
        <v>экспл_новые_с_названием</v>
      </c>
      <c r="G68" t="str">
        <f t="shared" si="28"/>
        <v>экспл</v>
      </c>
      <c r="H68" t="str">
        <f>VLOOKUP(B68,audio_list_stym!$A$3:$AJ$18,14,FALSE)</f>
        <v>Noni</v>
      </c>
      <c r="I68" t="s">
        <v>690</v>
      </c>
      <c r="J68" t="str">
        <f t="shared" si="29"/>
        <v>Noni_3</v>
      </c>
      <c r="L68">
        <f>VLOOKUP(J68,total_visual_stym!$A$2:$D$129,2,FALSE)</f>
        <v>2115</v>
      </c>
      <c r="M68" t="str">
        <f>VLOOKUP(J68,total_visual_stym!$A$2:$D$129,3,FALSE)</f>
        <v>pics\\Noni_3.jpg</v>
      </c>
      <c r="N68">
        <f>VLOOKUP(J68,total_visual_stym!$A$1:$D$129,4,FALSE)</f>
        <v>212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131</v>
      </c>
      <c r="Z68" t="str">
        <f>IF(G68="экспл",VLOOKUP(J68,quest_экспл!$A$1:$N$129,12,FALSE),IF(G68="импл_",0,0))</f>
        <v>sound\\Goluboy_li_on.wav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2177</v>
      </c>
      <c r="AD68" t="str">
        <f t="shared" ca="1" si="34"/>
        <v>pics\\dis35.jpg</v>
      </c>
      <c r="AE68" s="22" t="str">
        <f t="array" aca="1" ref="AE68" ca="1">IF(G68="экспл",INDEX(total_visual_stym!$C$146:$C$209,(RANK(total_visual_stym!E148,total_visual_stym!$E$146:$E$209))),0)</f>
        <v>pics\\dis35.jpg</v>
      </c>
      <c r="AF68" s="22" t="str">
        <f t="shared" si="30"/>
        <v/>
      </c>
      <c r="AI68" t="s">
        <v>69</v>
      </c>
      <c r="AO68">
        <f t="shared" ca="1" si="35"/>
        <v>2.4206466207028154E-2</v>
      </c>
      <c r="AP68" t="str">
        <f t="shared" ca="1" si="36"/>
        <v>pics\\Tomat_7.jpg</v>
      </c>
      <c r="AR68" t="str">
        <f t="shared" si="37"/>
        <v/>
      </c>
      <c r="AS68" t="str">
        <f t="shared" si="38"/>
        <v/>
      </c>
      <c r="AT68">
        <f t="shared" ca="1" si="31"/>
        <v>0.59142897684529483</v>
      </c>
      <c r="AU68" t="s">
        <v>697</v>
      </c>
      <c r="AV68" t="str">
        <f t="shared" ca="1" si="32"/>
        <v>sound\\Noviy_plod.wav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_Голубой_ли_он?</v>
      </c>
      <c r="BA68" t="e">
        <f>VLOOKUP(Q68,audio_list_stym!$B$2:$BQ$299,68,FALSE)</f>
        <v>#N/A</v>
      </c>
      <c r="BB68" t="str">
        <f t="shared" si="33"/>
        <v>Вот_РЕНАН._Голубой_ли_он?</v>
      </c>
      <c r="BD68" cm="1">
        <f t="array" aca="1" ref="BD68" ca="1">INDEX(L68:L75,(RANK(AT4,$AT$2:$AT$9)))</f>
        <v>2118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VLOOKUP(B69,audio_list_stym!$A$3:$BP$18,46,FALSE)</f>
        <v>15</v>
      </c>
      <c r="F69" t="str">
        <f>VLOOKUP(E69,metki!$A$2:$B$9,2,FALSE)</f>
        <v>экспл_новые_с_названием</v>
      </c>
      <c r="G69" t="str">
        <f t="shared" si="28"/>
        <v>экспл</v>
      </c>
      <c r="H69" t="str">
        <f>VLOOKUP(B69,audio_list_stym!$A$3:$AJ$18,14,FALSE)</f>
        <v>Noni</v>
      </c>
      <c r="I69" t="s">
        <v>691</v>
      </c>
      <c r="J69" t="str">
        <f t="shared" si="29"/>
        <v>Noni_4</v>
      </c>
      <c r="L69">
        <f>VLOOKUP(J69,total_visual_stym!$A$2:$D$129,2,FALSE)</f>
        <v>2116</v>
      </c>
      <c r="M69" t="str">
        <f>VLOOKUP(J69,total_visual_stym!$A$2:$D$129,3,FALSE)</f>
        <v>pics\\Noni_4.jpg</v>
      </c>
      <c r="N69">
        <f>VLOOKUP(J69,total_visual_stym!$A$1:$D$129,4,FALSE)</f>
        <v>212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132</v>
      </c>
      <c r="Z69" t="str">
        <f>IF(G69="экспл",VLOOKUP(J69,quest_экспл!$A$1:$N$129,12,FALSE),IF(G69="импл_",0,0))</f>
        <v>sound\\On_s_bugorkami.wav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2208</v>
      </c>
      <c r="AD69" t="str">
        <f t="shared" ca="1" si="34"/>
        <v>pics\\dis45.jpg</v>
      </c>
      <c r="AE69" s="22" t="str">
        <f t="array" aca="1" ref="AE69" ca="1">IF(G69="экспл",INDEX(total_visual_stym!$C$146:$C$209,(RANK(total_visual_stym!E149,total_visual_stym!$E$146:$E$209))),0)</f>
        <v>pics\\dis45.jpg</v>
      </c>
      <c r="AF69" s="22" t="str">
        <f t="shared" si="30"/>
        <v/>
      </c>
      <c r="AI69" t="s">
        <v>70</v>
      </c>
      <c r="AO69">
        <f t="shared" ca="1" si="35"/>
        <v>0.30998252075433919</v>
      </c>
      <c r="AP69" t="str">
        <f t="shared" ca="1" si="36"/>
        <v>pics\\Peper_5.jpg</v>
      </c>
      <c r="AR69" t="str">
        <f t="shared" si="37"/>
        <v/>
      </c>
      <c r="AS69" t="str">
        <f t="shared" si="38"/>
        <v/>
      </c>
      <c r="AT69">
        <f t="shared" ca="1" si="31"/>
        <v>0.29614029754561144</v>
      </c>
      <c r="AU69" t="s">
        <v>697</v>
      </c>
      <c r="AV69" t="str">
        <f t="shared" ca="1" si="32"/>
        <v>sound\\Redkiy_plod.wav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_Он_с_бугорками?</v>
      </c>
      <c r="BA69" t="e">
        <f>VLOOKUP(Q69,audio_list_stym!$B$2:$BQ$299,68,FALSE)</f>
        <v>#N/A</v>
      </c>
      <c r="BB69" t="str">
        <f t="shared" si="33"/>
        <v>Это_РЕНАН._Он_с_бугорками?</v>
      </c>
      <c r="BD69" cm="1">
        <f t="array" aca="1" ref="BD69" ca="1">INDEX(L69:L76,(RANK(AT5,$AT$2:$AT$9)))</f>
        <v>2131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VLOOKUP(B70,audio_list_stym!$A$3:$BP$18,46,FALSE)</f>
        <v>15</v>
      </c>
      <c r="F70" t="str">
        <f>VLOOKUP(E70,metki!$A$2:$B$9,2,FALSE)</f>
        <v>экспл_новые_с_названием</v>
      </c>
      <c r="G70" t="str">
        <f t="shared" si="28"/>
        <v>экспл</v>
      </c>
      <c r="H70" t="str">
        <f>VLOOKUP(B70,audio_list_stym!$A$3:$AJ$18,14,FALSE)</f>
        <v>Noni</v>
      </c>
      <c r="I70" t="s">
        <v>692</v>
      </c>
      <c r="J70" t="str">
        <f t="shared" si="29"/>
        <v>Noni_5</v>
      </c>
      <c r="L70">
        <f>VLOOKUP(J70,total_visual_stym!$A$2:$D$129,2,FALSE)</f>
        <v>2117</v>
      </c>
      <c r="M70" t="str">
        <f>VLOOKUP(J70,total_visual_stym!$A$2:$D$129,3,FALSE)</f>
        <v>pics\\Noni_5.jpg</v>
      </c>
      <c r="N70">
        <f>VLOOKUP(J70,total_visual_stym!$A$1:$D$129,4,FALSE)</f>
        <v>212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133</v>
      </c>
      <c r="Z70" t="str">
        <f>IF(G70="экспл",VLOOKUP(J70,quest_экспл!$A$1:$N$129,12,FALSE),IF(G70="импл_",0,0))</f>
        <v>sound\\Ovalniy_li_on.wav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2170</v>
      </c>
      <c r="AD70" t="str">
        <f t="shared" ca="1" si="34"/>
        <v>pics\\dis36.jpg</v>
      </c>
      <c r="AE70" s="22" t="str">
        <f t="array" aca="1" ref="AE70" ca="1">IF(G70="экспл",INDEX(total_visual_stym!$C$146:$C$209,(RANK(total_visual_stym!E150,total_visual_stym!$E$146:$E$209))),0)</f>
        <v>pics\\dis36.jpg</v>
      </c>
      <c r="AF70" s="22" t="str">
        <f t="shared" si="30"/>
        <v/>
      </c>
      <c r="AI70" t="s">
        <v>71</v>
      </c>
      <c r="AO70">
        <f t="shared" ca="1" si="35"/>
        <v>0.17945373553172295</v>
      </c>
      <c r="AP70" t="str">
        <f t="shared" ca="1" si="36"/>
        <v>pics\\Redis_4.jpg</v>
      </c>
      <c r="AR70" t="str">
        <f t="shared" si="37"/>
        <v/>
      </c>
      <c r="AS70" t="str">
        <f t="shared" si="38"/>
        <v/>
      </c>
      <c r="AT70">
        <f t="shared" ca="1" si="31"/>
        <v>0.70402663588173209</v>
      </c>
      <c r="AU70" t="s">
        <v>697</v>
      </c>
      <c r="AV70" t="str">
        <f t="shared" ca="1" si="32"/>
        <v>sound\\Noviy_plod.wav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_Овальный_ли_он?</v>
      </c>
      <c r="BA70" t="e">
        <f>VLOOKUP(Q70,audio_list_stym!$B$2:$BQ$299,68,FALSE)</f>
        <v>#N/A</v>
      </c>
      <c r="BB70" t="str">
        <f t="shared" si="33"/>
        <v>На_картинке_РЕНАН._Овальный_ли_он?</v>
      </c>
      <c r="BD70" cm="1">
        <f t="array" aca="1" ref="BD70" ca="1">INDEX(L70:L77,(RANK(AT6,$AT$2:$AT$9)))</f>
        <v>2117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VLOOKUP(B71,audio_list_stym!$A$3:$BP$18,46,FALSE)</f>
        <v>15</v>
      </c>
      <c r="F71" t="str">
        <f>VLOOKUP(E71,metki!$A$2:$B$9,2,FALSE)</f>
        <v>экспл_новые_с_названием</v>
      </c>
      <c r="G71" t="str">
        <f t="shared" si="28"/>
        <v>экспл</v>
      </c>
      <c r="H71" t="str">
        <f>VLOOKUP(B71,audio_list_stym!$A$3:$AJ$18,14,FALSE)</f>
        <v>Noni</v>
      </c>
      <c r="I71" t="s">
        <v>693</v>
      </c>
      <c r="J71" t="str">
        <f t="shared" si="29"/>
        <v>Noni_6</v>
      </c>
      <c r="L71">
        <f>VLOOKUP(J71,total_visual_stym!$A$2:$D$129,2,FALSE)</f>
        <v>2118</v>
      </c>
      <c r="M71" t="str">
        <f>VLOOKUP(J71,total_visual_stym!$A$2:$D$129,3,FALSE)</f>
        <v>pics\\Noni_6.jpg</v>
      </c>
      <c r="N71">
        <f>VLOOKUP(J71,total_visual_stym!$A$1:$D$129,4,FALSE)</f>
        <v>212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134</v>
      </c>
      <c r="Z71" t="str">
        <f>IF(G71="экспл",VLOOKUP(J71,quest_экспл!$A$1:$N$129,12,FALSE),IF(G71="импл_",0,0))</f>
        <v>sound\\Zhidkiy_li_on.wav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2181</v>
      </c>
      <c r="AD71" t="str">
        <f t="shared" ca="1" si="34"/>
        <v>pics\\dis24.jpg</v>
      </c>
      <c r="AE71" s="22" t="str">
        <f t="array" aca="1" ref="AE71" ca="1">IF(G71="экспл",INDEX(total_visual_stym!$C$146:$C$209,(RANK(total_visual_stym!E151,total_visual_stym!$E$146:$E$209))),0)</f>
        <v>pics\\dis24.jpg</v>
      </c>
      <c r="AF71" s="22" t="str">
        <f t="shared" si="30"/>
        <v/>
      </c>
      <c r="AI71" t="s">
        <v>72</v>
      </c>
      <c r="AO71">
        <f t="shared" ca="1" si="35"/>
        <v>0.49693646772917466</v>
      </c>
      <c r="AP71" t="str">
        <f t="shared" ca="1" si="36"/>
        <v>pics\\Limon_2.jpg</v>
      </c>
      <c r="AR71" t="str">
        <f t="shared" si="37"/>
        <v/>
      </c>
      <c r="AS71" t="str">
        <f t="shared" si="38"/>
        <v/>
      </c>
      <c r="AT71">
        <f t="shared" ca="1" si="31"/>
        <v>4.4356039994286833E-2</v>
      </c>
      <c r="AU71" t="s">
        <v>697</v>
      </c>
      <c r="AV71" t="str">
        <f t="shared" ca="1" si="32"/>
        <v>sound\\Redkiy_plod.wav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_Жидкий_ли_он?</v>
      </c>
      <c r="BA71" t="e">
        <f>VLOOKUP(Q71,audio_list_stym!$B$2:$BQ$299,68,FALSE)</f>
        <v>#N/A</v>
      </c>
      <c r="BB71" t="str">
        <f t="shared" si="33"/>
        <v>На_мониторе_РЕНАН._Жидкий_ли_он?</v>
      </c>
      <c r="BD71" cm="1">
        <f t="array" aca="1" ref="BD71" ca="1">INDEX(L71:L78,(RANK(AT7,$AT$2:$AT$9)))</f>
        <v>2130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VLOOKUP(B72,audio_list_stym!$A$3:$BP$18,46,FALSE)</f>
        <v>15</v>
      </c>
      <c r="F72" t="str">
        <f>VLOOKUP(E72,metki!$A$2:$B$9,2,FALSE)</f>
        <v>экспл_новые_с_названием</v>
      </c>
      <c r="G72" t="str">
        <f t="shared" si="28"/>
        <v>экспл</v>
      </c>
      <c r="H72" t="str">
        <f>VLOOKUP(B72,audio_list_stym!$A$3:$AJ$18,14,FALSE)</f>
        <v>Noni</v>
      </c>
      <c r="I72" t="s">
        <v>694</v>
      </c>
      <c r="J72" t="str">
        <f t="shared" si="29"/>
        <v>Noni_7</v>
      </c>
      <c r="L72">
        <f>VLOOKUP(J72,total_visual_stym!$A$2:$D$129,2,FALSE)</f>
        <v>2119</v>
      </c>
      <c r="M72" t="str">
        <f>VLOOKUP(J72,total_visual_stym!$A$2:$D$129,3,FALSE)</f>
        <v>pics\\Noni_7.jpg</v>
      </c>
      <c r="N72">
        <f>VLOOKUP(J72,total_visual_stym!$A$1:$D$129,4,FALSE)</f>
        <v>212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135</v>
      </c>
      <c r="Z72" t="str">
        <f>IF(G72="экспл",VLOOKUP(J72,quest_экспл!$A$1:$N$129,12,FALSE),IF(G72="импл_",0,0))</f>
        <v>sound\\On_lohmatiy.wav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2200</v>
      </c>
      <c r="AD72" t="str">
        <f t="shared" ca="1" si="34"/>
        <v>pics\\dis57.jpg</v>
      </c>
      <c r="AE72" s="22" t="str">
        <f t="array" aca="1" ref="AE72" ca="1">IF(G72="экспл",INDEX(total_visual_stym!$C$146:$C$209,(RANK(total_visual_stym!E152,total_visual_stym!$E$146:$E$209))),0)</f>
        <v>pics\\dis57.jpg</v>
      </c>
      <c r="AF72" s="22" t="str">
        <f t="shared" si="30"/>
        <v/>
      </c>
      <c r="AI72" t="s">
        <v>73</v>
      </c>
      <c r="AO72">
        <f t="shared" ca="1" si="35"/>
        <v>0.87614307016593529</v>
      </c>
      <c r="AP72" t="str">
        <f t="shared" ca="1" si="36"/>
        <v>pics\\Finik_5.jpg</v>
      </c>
      <c r="AR72" t="str">
        <f t="shared" si="37"/>
        <v/>
      </c>
      <c r="AS72" t="str">
        <f t="shared" si="38"/>
        <v/>
      </c>
      <c r="AT72">
        <f t="shared" ca="1" si="31"/>
        <v>0.34335758982885078</v>
      </c>
      <c r="AU72" t="s">
        <v>697</v>
      </c>
      <c r="AV72" t="str">
        <f t="shared" ca="1" si="32"/>
        <v>sound\\Redkiy_plod.wav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_Он_лохматый?</v>
      </c>
      <c r="BA72" t="e">
        <f>VLOOKUP(Q72,audio_list_stym!$B$2:$BQ$299,68,FALSE)</f>
        <v>#N/A</v>
      </c>
      <c r="BB72" t="str">
        <f t="shared" si="33"/>
        <v>Перед_Вами_РЕНАН._Он_лохматый?</v>
      </c>
      <c r="BD72" cm="1">
        <f t="array" aca="1" ref="BD72" ca="1">INDEX(L72:L79,(RANK(AT8,$AT$2:$AT$9)))</f>
        <v>2132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VLOOKUP(B73,audio_list_stym!$A$3:$BP$18,46,FALSE)</f>
        <v>15</v>
      </c>
      <c r="F73" t="str">
        <f>VLOOKUP(E73,metki!$A$2:$B$9,2,FALSE)</f>
        <v>экспл_новые_с_названием</v>
      </c>
      <c r="G73" t="str">
        <f t="shared" si="28"/>
        <v>экспл</v>
      </c>
      <c r="H73" t="str">
        <f>VLOOKUP(B73,audio_list_stym!$A$3:$AJ$18,14,FALSE)</f>
        <v>Noni</v>
      </c>
      <c r="I73" t="s">
        <v>695</v>
      </c>
      <c r="J73" t="str">
        <f t="shared" si="29"/>
        <v>Noni_8</v>
      </c>
      <c r="L73">
        <f>VLOOKUP(J73,total_visual_stym!$A$2:$D$129,2,FALSE)</f>
        <v>2120</v>
      </c>
      <c r="M73" t="str">
        <f>VLOOKUP(J73,total_visual_stym!$A$2:$D$129,3,FALSE)</f>
        <v>pics\\Noni_8.jpg</v>
      </c>
      <c r="N73">
        <f>VLOOKUP(J73,total_visual_stym!$A$1:$D$129,4,FALSE)</f>
        <v>212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136</v>
      </c>
      <c r="Z73" t="str">
        <f>IF(G73="экспл",VLOOKUP(J73,quest_экспл!$A$1:$N$129,12,FALSE),IF(G73="импл_",0,0))</f>
        <v>sound\\On_zolotistiy.wav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4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 t="str">
        <f t="shared" si="30"/>
        <v/>
      </c>
      <c r="AI73" t="s">
        <v>74</v>
      </c>
      <c r="AO73">
        <f t="shared" ca="1" si="35"/>
        <v>0.27972128469847601</v>
      </c>
      <c r="AP73" t="str">
        <f t="shared" ca="1" si="36"/>
        <v>pics\\Peper_6.jpg</v>
      </c>
      <c r="AR73" t="str">
        <f t="shared" si="37"/>
        <v/>
      </c>
      <c r="AS73" t="str">
        <f t="shared" si="38"/>
        <v/>
      </c>
      <c r="AT73">
        <f t="shared" ca="1" si="31"/>
        <v>0.4411947184568783</v>
      </c>
      <c r="AU73" t="s">
        <v>697</v>
      </c>
      <c r="AV73" t="str">
        <f t="shared" ca="1" si="32"/>
        <v>sound\\Noviy_plod.wav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_Он_золотистый?</v>
      </c>
      <c r="BA73" t="e">
        <f>VLOOKUP(Q73,audio_list_stym!$B$2:$BQ$299,68,FALSE)</f>
        <v>#N/A</v>
      </c>
      <c r="BB73" t="str">
        <f t="shared" si="33"/>
        <v>Вы_видите_РЕНАН._Он_золотистый?</v>
      </c>
      <c r="BD73" cm="1">
        <f t="array" aca="1" ref="BD73" ca="1">INDEX(L73:L80,(RANK(AT9,$AT$2:$AT$9)))</f>
        <v>2129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VLOOKUP(B74,audio_list_stym!$A$3:$BP$18,46,FALSE)</f>
        <v>16</v>
      </c>
      <c r="F74" t="str">
        <f>VLOOKUP(E74,metki!$A$2:$B$9,2,FALSE)</f>
        <v>импл_новые_без_названия</v>
      </c>
      <c r="G74" t="str">
        <f t="shared" si="28"/>
        <v>импл_</v>
      </c>
      <c r="H74" t="str">
        <f>VLOOKUP(B74,audio_list_stym!$A$3:$AJ$18,14,FALSE)</f>
        <v>Sapota</v>
      </c>
      <c r="I74" t="s">
        <v>688</v>
      </c>
      <c r="J74" t="str">
        <f t="shared" si="29"/>
        <v>Sapota_1</v>
      </c>
      <c r="L74">
        <f>VLOOKUP(J74,total_visual_stym!$A$2:$D$129,2,FALSE)</f>
        <v>2129</v>
      </c>
      <c r="M74" t="str">
        <f>VLOOKUP(J74,total_visual_stym!$A$2:$D$129,3,FALSE)</f>
        <v>pics\\Sapota_1.jpg</v>
      </c>
      <c r="N74">
        <f>VLOOKUP(J74,total_visual_stym!$A$1:$D$129,4,FALSE)</f>
        <v>213</v>
      </c>
      <c r="P74">
        <f>IF(G74="экспл",0,IF(G74="импл_",VLOOKUP(J74,quest_импл!$A$1:$J$129,7,FALSE),0))</f>
        <v>265</v>
      </c>
      <c r="Q74" t="str">
        <f>IF(G74="экспл",0,IF(G74="импл_",VLOOKUP(J74,quest_импл!$A$1:$J$129,8,FALSE),0))</f>
        <v>sound\\Sharoobrazniy_li.wav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2049</v>
      </c>
      <c r="AD74" t="str">
        <f t="shared" ca="1" si="34"/>
        <v>pics\\Redis_1.jpg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0"/>
        <v>pics\\Redis_1.jpg</v>
      </c>
      <c r="AI74" t="s">
        <v>76</v>
      </c>
      <c r="AO74">
        <f t="shared" ca="1" si="35"/>
        <v>0.1990173457649409</v>
      </c>
      <c r="AP74" t="str">
        <f t="shared" ca="1" si="36"/>
        <v>pics\\Redis_1.jpg</v>
      </c>
      <c r="AR74" t="str">
        <f>IF(AH74="sound\\Ogorod",AP2,"")</f>
        <v/>
      </c>
      <c r="AS74" t="str">
        <f ca="1">IF(G74="импл_",AP74,"")</f>
        <v>pics\\Redis_1.jpg</v>
      </c>
      <c r="AT74">
        <f t="shared" ca="1" si="31"/>
        <v>0.38584745405124077</v>
      </c>
      <c r="AU74" t="s">
        <v>697</v>
      </c>
      <c r="AV74" t="str">
        <f t="shared" ca="1" si="32"/>
        <v>sound\\Redkiy_plod.wav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_Шарообразный_ли_</v>
      </c>
      <c r="BB74" t="str">
        <f t="shared" si="33"/>
        <v>_Шарообразный_ли_XXXXX?</v>
      </c>
      <c r="BC74">
        <f>A74</f>
        <v>1210</v>
      </c>
      <c r="BD74" cm="1">
        <f t="array" aca="1" ref="BD74" ca="1">INDEX($L$74:$L$81,(RANK(AT2,$AT$2:$AT$9)))</f>
        <v>2131</v>
      </c>
      <c r="BE74" cm="1">
        <f t="array" aca="1" ref="BE74" ca="1">INDEX(BD66:BD73,(RANK(AT3,$AT$2:$AT$9)))</f>
        <v>2132</v>
      </c>
      <c r="BF74" cm="1">
        <f t="array" aca="1" ref="BF74" ca="1">INDEX(BD82:BD105,(RANK(AT3,$AT$2:$AT$17)))</f>
        <v>2152</v>
      </c>
      <c r="BG74" cm="1">
        <f t="array" aca="1" ref="BG74" ca="1">INDEX(BD106:BD129,(RANK(AT3,$AT$2:$AT$9)))</f>
        <v>2078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VLOOKUP(B75,audio_list_stym!$A$3:$BP$18,46,FALSE)</f>
        <v>16</v>
      </c>
      <c r="F75" t="str">
        <f>VLOOKUP(E75,metki!$A$2:$B$9,2,FALSE)</f>
        <v>импл_новые_без_названия</v>
      </c>
      <c r="G75" t="str">
        <f t="shared" si="28"/>
        <v>импл_</v>
      </c>
      <c r="H75" t="str">
        <f>VLOOKUP(B75,audio_list_stym!$A$3:$AJ$18,14,FALSE)</f>
        <v>Sapota</v>
      </c>
      <c r="I75" t="s">
        <v>689</v>
      </c>
      <c r="J75" t="str">
        <f t="shared" si="29"/>
        <v>Sapota_2</v>
      </c>
      <c r="L75">
        <f>VLOOKUP(J75,total_visual_stym!$A$2:$D$129,2,FALSE)</f>
        <v>2130</v>
      </c>
      <c r="M75" t="str">
        <f>VLOOKUP(J75,total_visual_stym!$A$2:$D$129,3,FALSE)</f>
        <v>pics\\Sapota_2.jpg</v>
      </c>
      <c r="N75">
        <f>VLOOKUP(J75,total_visual_stym!$A$1:$D$129,4,FALSE)</f>
        <v>213</v>
      </c>
      <c r="P75">
        <f>IF(G75="экспл",0,IF(G75="импл_",VLOOKUP(J75,quest_импл!$A$1:$J$129,7,FALSE),0))</f>
        <v>266</v>
      </c>
      <c r="Q75" t="str">
        <f>IF(G75="экспл",0,IF(G75="импл_",VLOOKUP(J75,quest_импл!$A$1:$J$129,8,FALSE),0))</f>
        <v>sound\\Nadrezan_li.wav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2004</v>
      </c>
      <c r="AD75" t="str">
        <f t="shared" ref="AD75:AD129" ca="1" si="39">IF(ISTEXT(AE75),AE75,IF(ISTEXT(AF75),AF75,""))</f>
        <v>pics\\Banan_4.jpg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40">AS75</f>
        <v>pics\\Banan_4.jpg</v>
      </c>
      <c r="AI75" t="s">
        <v>77</v>
      </c>
      <c r="AO75">
        <f t="shared" ca="1" si="35"/>
        <v>0.94176733908042121</v>
      </c>
      <c r="AP75" t="str">
        <f t="shared" ca="1" si="36"/>
        <v>pics\\Banan_4.jpg</v>
      </c>
      <c r="AR75" t="str">
        <f t="shared" ref="AR75:AR97" si="41">IF(AH75="sound\\Ogorod",AP3,"")</f>
        <v/>
      </c>
      <c r="AS75" t="str">
        <f t="shared" ref="AS75:AS129" ca="1" si="42">IF(G75="импл_",AP75,"")</f>
        <v>pics\\Banan_4.jpg</v>
      </c>
      <c r="AT75">
        <f t="shared" ca="1" si="31"/>
        <v>5.0800160458688848E-2</v>
      </c>
      <c r="AU75" t="s">
        <v>697</v>
      </c>
      <c r="AV75" t="str">
        <f t="shared" ca="1" si="32"/>
        <v>sound\\Redkiy_plod.wav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_Надрезан_ли_</v>
      </c>
      <c r="BB75" t="str">
        <f t="shared" si="33"/>
        <v>_Надрезан_ли_XXXXX?</v>
      </c>
      <c r="BD75" cm="1">
        <f t="array" aca="1" ref="BD75" ca="1">INDEX($L$74:$L$81,(RANK(AT3,$AT$2:$AT$9)))</f>
        <v>2135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VLOOKUP(B76,audio_list_stym!$A$3:$BP$18,46,FALSE)</f>
        <v>16</v>
      </c>
      <c r="F76" t="str">
        <f>VLOOKUP(E76,metki!$A$2:$B$9,2,FALSE)</f>
        <v>импл_новые_без_названия</v>
      </c>
      <c r="G76" t="str">
        <f t="shared" si="28"/>
        <v>импл_</v>
      </c>
      <c r="H76" t="str">
        <f>VLOOKUP(B76,audio_list_stym!$A$3:$AJ$18,14,FALSE)</f>
        <v>Sapota</v>
      </c>
      <c r="I76" t="s">
        <v>690</v>
      </c>
      <c r="J76" t="str">
        <f t="shared" si="29"/>
        <v>Sapota_3</v>
      </c>
      <c r="L76">
        <f>VLOOKUP(J76,total_visual_stym!$A$2:$D$129,2,FALSE)</f>
        <v>2131</v>
      </c>
      <c r="M76" t="str">
        <f>VLOOKUP(J76,total_visual_stym!$A$2:$D$129,3,FALSE)</f>
        <v>pics\\Sapota_3.jpg</v>
      </c>
      <c r="N76">
        <f>VLOOKUP(J76,total_visual_stym!$A$1:$D$129,4,FALSE)</f>
        <v>213</v>
      </c>
      <c r="P76">
        <f>IF(G76="экспл",0,IF(G76="импл_",VLOOKUP(J76,quest_импл!$A$1:$J$129,7,FALSE),0))</f>
        <v>267</v>
      </c>
      <c r="Q76" t="str">
        <f>IF(G76="экспл",0,IF(G76="импл_",VLOOKUP(J76,quest_импл!$A$1:$J$129,8,FALSE),0))</f>
        <v>sound\\Perekruchen_li.wav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2037</v>
      </c>
      <c r="AD76" t="str">
        <f t="shared" ca="1" si="39"/>
        <v>pics\\Limon_5.jpg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40"/>
        <v>pics\\Limon_5.jpg</v>
      </c>
      <c r="AI76" t="s">
        <v>78</v>
      </c>
      <c r="AO76">
        <f t="shared" ca="1" si="35"/>
        <v>0.47749356366304174</v>
      </c>
      <c r="AP76" t="str">
        <f t="shared" ca="1" si="36"/>
        <v>pics\\Limon_5.jpg</v>
      </c>
      <c r="AR76" t="str">
        <f t="shared" si="41"/>
        <v/>
      </c>
      <c r="AS76" t="str">
        <f t="shared" ca="1" si="42"/>
        <v>pics\\Limon_5.jpg</v>
      </c>
      <c r="AT76">
        <f t="shared" ca="1" si="31"/>
        <v>0.91779227236439487</v>
      </c>
      <c r="AU76" t="s">
        <v>697</v>
      </c>
      <c r="AV76" t="str">
        <f t="shared" ca="1" si="32"/>
        <v>sound\\Noviy_plod.wav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_Перекручен_ли_</v>
      </c>
      <c r="BB76" t="str">
        <f t="shared" si="33"/>
        <v>_Перекручен_ли_XXXXX?</v>
      </c>
      <c r="BD76" cm="1">
        <f t="array" aca="1" ref="BD76" ca="1">INDEX($L$74:$L$81,(RANK(AT4,$AT$2:$AT$9)))</f>
        <v>2132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VLOOKUP(B77,audio_list_stym!$A$3:$BP$18,46,FALSE)</f>
        <v>16</v>
      </c>
      <c r="F77" t="str">
        <f>VLOOKUP(E77,metki!$A$2:$B$9,2,FALSE)</f>
        <v>импл_новые_без_названия</v>
      </c>
      <c r="G77" t="str">
        <f t="shared" si="28"/>
        <v>импл_</v>
      </c>
      <c r="H77" t="str">
        <f>VLOOKUP(B77,audio_list_stym!$A$3:$AJ$18,14,FALSE)</f>
        <v>Sapota</v>
      </c>
      <c r="I77" t="s">
        <v>691</v>
      </c>
      <c r="J77" t="str">
        <f t="shared" si="29"/>
        <v>Sapota_4</v>
      </c>
      <c r="L77">
        <f>VLOOKUP(J77,total_visual_stym!$A$2:$D$129,2,FALSE)</f>
        <v>2132</v>
      </c>
      <c r="M77" t="str">
        <f>VLOOKUP(J77,total_visual_stym!$A$2:$D$129,3,FALSE)</f>
        <v>pics\\Sapota_4.jpg</v>
      </c>
      <c r="N77">
        <f>VLOOKUP(J77,total_visual_stym!$A$1:$D$129,4,FALSE)</f>
        <v>213</v>
      </c>
      <c r="P77">
        <f>IF(G77="экспл",0,IF(G77="импл_",VLOOKUP(J77,quest_импл!$A$1:$J$129,7,FALSE),0))</f>
        <v>268</v>
      </c>
      <c r="Q77" t="str">
        <f>IF(G77="экспл",0,IF(G77="импл_",VLOOKUP(J77,quest_импл!$A$1:$J$129,8,FALSE),0))</f>
        <v>sound\\Sorvan_li.wav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2003</v>
      </c>
      <c r="AD77" t="str">
        <f t="shared" ca="1" si="39"/>
        <v>pics\\Banan_3.jpg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40"/>
        <v>pics\\Banan_3.jpg</v>
      </c>
      <c r="AI77" t="s">
        <v>79</v>
      </c>
      <c r="AO77">
        <f t="shared" ca="1" si="35"/>
        <v>0.95053529794410807</v>
      </c>
      <c r="AP77" t="str">
        <f t="shared" ca="1" si="36"/>
        <v>pics\\Banan_3.jpg</v>
      </c>
      <c r="AR77" t="str">
        <f t="shared" si="41"/>
        <v/>
      </c>
      <c r="AS77" t="str">
        <f t="shared" ca="1" si="42"/>
        <v>pics\\Banan_3.jpg</v>
      </c>
      <c r="AT77">
        <f t="shared" ca="1" si="31"/>
        <v>9.4766080196325708E-3</v>
      </c>
      <c r="AU77" t="s">
        <v>697</v>
      </c>
      <c r="AV77" t="str">
        <f t="shared" ca="1" si="32"/>
        <v>sound\\Redkiy_plod.wav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_Сорван_ли_</v>
      </c>
      <c r="BB77" t="str">
        <f t="shared" si="33"/>
        <v>_Сорван_ли_XXXXX?</v>
      </c>
      <c r="BD77" cm="1">
        <f t="array" aca="1" ref="BD77" ca="1">INDEX($L$74:$L$81,(RANK(AT5,$AT$2:$AT$9)))</f>
        <v>2136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VLOOKUP(B78,audio_list_stym!$A$3:$BP$18,46,FALSE)</f>
        <v>16</v>
      </c>
      <c r="F78" t="str">
        <f>VLOOKUP(E78,metki!$A$2:$B$9,2,FALSE)</f>
        <v>импл_новые_без_названия</v>
      </c>
      <c r="G78" t="str">
        <f t="shared" si="28"/>
        <v>импл_</v>
      </c>
      <c r="H78" t="str">
        <f>VLOOKUP(B78,audio_list_stym!$A$3:$AJ$18,14,FALSE)</f>
        <v>Sapota</v>
      </c>
      <c r="I78" t="s">
        <v>692</v>
      </c>
      <c r="J78" t="str">
        <f t="shared" si="29"/>
        <v>Sapota_5</v>
      </c>
      <c r="L78">
        <f>VLOOKUP(J78,total_visual_stym!$A$2:$D$129,2,FALSE)</f>
        <v>2133</v>
      </c>
      <c r="M78" t="str">
        <f>VLOOKUP(J78,total_visual_stym!$A$2:$D$129,3,FALSE)</f>
        <v>pics\\Sapota_5.jpg</v>
      </c>
      <c r="N78">
        <f>VLOOKUP(J78,total_visual_stym!$A$1:$D$129,4,FALSE)</f>
        <v>213</v>
      </c>
      <c r="P78">
        <f>IF(G78="экспл",0,IF(G78="импл_",VLOOKUP(J78,quest_импл!$A$1:$J$129,7,FALSE),0))</f>
        <v>269</v>
      </c>
      <c r="Q78" t="str">
        <f>IF(G78="экспл",0,IF(G78="импл_",VLOOKUP(J78,quest_импл!$A$1:$J$129,8,FALSE),0))</f>
        <v>sound\\Spresovan_li.wav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2060</v>
      </c>
      <c r="AD78" t="str">
        <f t="shared" ca="1" si="39"/>
        <v>pics\\Tomat_4.jpg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40"/>
        <v>pics\\Tomat_4.jpg</v>
      </c>
      <c r="AI78" t="s">
        <v>80</v>
      </c>
      <c r="AO78">
        <f t="shared" ca="1" si="35"/>
        <v>8.1606336783737854E-2</v>
      </c>
      <c r="AP78" t="str">
        <f t="shared" ca="1" si="36"/>
        <v>pics\\Tomat_4.jpg</v>
      </c>
      <c r="AR78" t="str">
        <f t="shared" si="41"/>
        <v/>
      </c>
      <c r="AS78" t="str">
        <f t="shared" ca="1" si="42"/>
        <v>pics\\Tomat_4.jpg</v>
      </c>
      <c r="AT78">
        <f t="shared" ca="1" si="31"/>
        <v>0.60509334074703491</v>
      </c>
      <c r="AU78" t="s">
        <v>697</v>
      </c>
      <c r="AV78" t="str">
        <f t="shared" ca="1" si="32"/>
        <v>sound\\Noviy_plod.wav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_Спрессован_ли_</v>
      </c>
      <c r="BB78" t="str">
        <f t="shared" si="33"/>
        <v>_Спрессован_ли_XXXXX?</v>
      </c>
      <c r="BD78" cm="1">
        <f t="array" aca="1" ref="BD78" ca="1">INDEX($L$74:$L$81,(RANK(AT6,$AT$2:$AT$9)))</f>
        <v>2129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VLOOKUP(B79,audio_list_stym!$A$3:$BP$18,46,FALSE)</f>
        <v>16</v>
      </c>
      <c r="F79" t="str">
        <f>VLOOKUP(E79,metki!$A$2:$B$9,2,FALSE)</f>
        <v>импл_новые_без_названия</v>
      </c>
      <c r="G79" t="str">
        <f t="shared" si="28"/>
        <v>импл_</v>
      </c>
      <c r="H79" t="str">
        <f>VLOOKUP(B79,audio_list_stym!$A$3:$AJ$18,14,FALSE)</f>
        <v>Sapota</v>
      </c>
      <c r="I79" t="s">
        <v>693</v>
      </c>
      <c r="J79" t="str">
        <f t="shared" si="29"/>
        <v>Sapota_6</v>
      </c>
      <c r="L79">
        <f>VLOOKUP(J79,total_visual_stym!$A$2:$D$129,2,FALSE)</f>
        <v>2134</v>
      </c>
      <c r="M79" t="str">
        <f>VLOOKUP(J79,total_visual_stym!$A$2:$D$129,3,FALSE)</f>
        <v>pics\\Sapota_6.jpg</v>
      </c>
      <c r="N79">
        <f>VLOOKUP(J79,total_visual_stym!$A$1:$D$129,4,FALSE)</f>
        <v>213</v>
      </c>
      <c r="P79">
        <f>IF(G79="экспл",0,IF(G79="импл_",VLOOKUP(J79,quest_импл!$A$1:$J$129,7,FALSE),0))</f>
        <v>270</v>
      </c>
      <c r="Q79" t="str">
        <f>IF(G79="экспл",0,IF(G79="импл_",VLOOKUP(J79,quest_импл!$A$1:$J$129,8,FALSE),0))</f>
        <v>sound\\Zheltiy_li.wav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2020</v>
      </c>
      <c r="AD79" t="str">
        <f t="shared" ca="1" si="39"/>
        <v>pics\\Goroh_4.jpg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40"/>
        <v>pics\\Goroh_4.jpg</v>
      </c>
      <c r="AI79" t="s">
        <v>81</v>
      </c>
      <c r="AO79">
        <f t="shared" ca="1" si="35"/>
        <v>0.67606724819528496</v>
      </c>
      <c r="AP79" t="str">
        <f t="shared" ca="1" si="36"/>
        <v>pics\\Goroh_4.jpg</v>
      </c>
      <c r="AR79" t="str">
        <f t="shared" si="41"/>
        <v/>
      </c>
      <c r="AS79" t="str">
        <f t="shared" ca="1" si="42"/>
        <v>pics\\Goroh_4.jpg</v>
      </c>
      <c r="AT79">
        <f t="shared" ca="1" si="31"/>
        <v>1.8137565647940002E-2</v>
      </c>
      <c r="AU79" t="s">
        <v>697</v>
      </c>
      <c r="AV79" t="str">
        <f t="shared" ca="1" si="32"/>
        <v>sound\\Redkiy_plod.wav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_Желтый_ли_</v>
      </c>
      <c r="BB79" t="str">
        <f t="shared" si="33"/>
        <v>_Желтый_ли_XXXXX?</v>
      </c>
      <c r="BD79" cm="1">
        <f t="array" aca="1" ref="BD79" ca="1">INDEX($L$74:$L$81,(RANK(AT7,$AT$2:$AT$9)))</f>
        <v>2133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VLOOKUP(B80,audio_list_stym!$A$3:$BP$18,46,FALSE)</f>
        <v>16</v>
      </c>
      <c r="F80" t="str">
        <f>VLOOKUP(E80,metki!$A$2:$B$9,2,FALSE)</f>
        <v>импл_новые_без_названия</v>
      </c>
      <c r="G80" t="str">
        <f t="shared" si="28"/>
        <v>импл_</v>
      </c>
      <c r="H80" t="str">
        <f>VLOOKUP(B80,audio_list_stym!$A$3:$AJ$18,14,FALSE)</f>
        <v>Sapota</v>
      </c>
      <c r="I80" t="s">
        <v>694</v>
      </c>
      <c r="J80" t="str">
        <f t="shared" si="29"/>
        <v>Sapota_7</v>
      </c>
      <c r="L80">
        <f>VLOOKUP(J80,total_visual_stym!$A$2:$D$129,2,FALSE)</f>
        <v>2135</v>
      </c>
      <c r="M80" t="str">
        <f>VLOOKUP(J80,total_visual_stym!$A$2:$D$129,3,FALSE)</f>
        <v>pics\\Sapota_7.jpg</v>
      </c>
      <c r="N80">
        <f>VLOOKUP(J80,total_visual_stym!$A$1:$D$129,4,FALSE)</f>
        <v>213</v>
      </c>
      <c r="P80">
        <f>IF(G80="экспл",0,IF(G80="импл_",VLOOKUP(J80,quest_импл!$A$1:$J$129,7,FALSE),0))</f>
        <v>271</v>
      </c>
      <c r="Q80" t="str">
        <f>IF(G80="экспл",0,IF(G80="импл_",VLOOKUP(J80,quest_импл!$A$1:$J$129,8,FALSE),0))</f>
        <v>sound\\Rovniy_li.wav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да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2011</v>
      </c>
      <c r="AD80" t="str">
        <f t="shared" ca="1" si="39"/>
        <v>pics\\Finik_3.jpg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40"/>
        <v>pics\\Finik_3.jpg</v>
      </c>
      <c r="AI80" t="s">
        <v>82</v>
      </c>
      <c r="AO80">
        <f t="shared" ca="1" si="35"/>
        <v>0.89000104650454492</v>
      </c>
      <c r="AP80" t="str">
        <f t="shared" ca="1" si="36"/>
        <v>pics\\Finik_3.jpg</v>
      </c>
      <c r="AR80" t="str">
        <f t="shared" si="41"/>
        <v/>
      </c>
      <c r="AS80" t="str">
        <f t="shared" ca="1" si="42"/>
        <v>pics\\Finik_3.jpg</v>
      </c>
      <c r="AT80">
        <f t="shared" ca="1" si="31"/>
        <v>0.47450612890735355</v>
      </c>
      <c r="AU80" t="s">
        <v>697</v>
      </c>
      <c r="AV80" t="str">
        <f t="shared" ca="1" si="32"/>
        <v>sound\\Noviy_plod.wav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_Ровный_ли_</v>
      </c>
      <c r="BB80" t="str">
        <f t="shared" si="33"/>
        <v>_Ровный_ли_XXXXX?</v>
      </c>
      <c r="BD80" cm="1">
        <f t="array" aca="1" ref="BD80" ca="1">INDEX($L$74:$L$81,(RANK(AT8,$AT$2:$AT$9)))</f>
        <v>2134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VLOOKUP(B81,audio_list_stym!$A$3:$BP$18,46,FALSE)</f>
        <v>16</v>
      </c>
      <c r="F81" t="str">
        <f>VLOOKUP(E81,metki!$A$2:$B$9,2,FALSE)</f>
        <v>импл_новые_без_названия</v>
      </c>
      <c r="G81" t="str">
        <f t="shared" si="28"/>
        <v>импл_</v>
      </c>
      <c r="H81" t="str">
        <f>VLOOKUP(B81,audio_list_stym!$A$3:$AJ$18,14,FALSE)</f>
        <v>Sapota</v>
      </c>
      <c r="I81" t="s">
        <v>695</v>
      </c>
      <c r="J81" t="str">
        <f t="shared" si="29"/>
        <v>Sapota_8</v>
      </c>
      <c r="L81">
        <f>VLOOKUP(J81,total_visual_stym!$A$2:$D$129,2,FALSE)</f>
        <v>2136</v>
      </c>
      <c r="M81" t="str">
        <f>VLOOKUP(J81,total_visual_stym!$A$2:$D$129,3,FALSE)</f>
        <v>pics\\Sapota_8.jpg</v>
      </c>
      <c r="N81">
        <f>VLOOKUP(J81,total_visual_stym!$A$1:$D$129,4,FALSE)</f>
        <v>213</v>
      </c>
      <c r="P81">
        <f>IF(G81="экспл",0,IF(G81="импл_",VLOOKUP(J81,quest_импл!$A$1:$J$129,7,FALSE),0))</f>
        <v>272</v>
      </c>
      <c r="Q81" t="str">
        <f>IF(G81="экспл",0,IF(G81="импл_",VLOOKUP(J81,quest_импл!$A$1:$J$129,8,FALSE),0))</f>
        <v>sound\\Imeet_li_shipi.wav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2002</v>
      </c>
      <c r="AD81" t="str">
        <f t="shared" ca="1" si="39"/>
        <v>pics\\Banan_2.jpg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40"/>
        <v>pics\\Banan_2.jpg</v>
      </c>
      <c r="AI81" t="s">
        <v>83</v>
      </c>
      <c r="AO81">
        <f t="shared" ca="1" si="35"/>
        <v>0.97230668727560521</v>
      </c>
      <c r="AP81" t="str">
        <f t="shared" ca="1" si="36"/>
        <v>pics\\Banan_2.jpg</v>
      </c>
      <c r="AR81" t="str">
        <f t="shared" si="41"/>
        <v/>
      </c>
      <c r="AS81" t="str">
        <f t="shared" ca="1" si="42"/>
        <v>pics\\Banan_2.jpg</v>
      </c>
      <c r="AT81">
        <f t="shared" ca="1" si="31"/>
        <v>0.79522387218126045</v>
      </c>
      <c r="AU81" t="s">
        <v>697</v>
      </c>
      <c r="AV81" t="str">
        <f t="shared" ca="1" si="32"/>
        <v>sound\\Noviy_plod.wav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_Имеет_ли_шипы_</v>
      </c>
      <c r="BB81" t="str">
        <f t="shared" si="33"/>
        <v>_Имеет_ли_шипы_XXXXX?</v>
      </c>
      <c r="BD81" cm="1">
        <f t="array" aca="1" ref="BD81" ca="1">INDEX($L$74:$L$81,(RANK(AT9,$AT$2:$AT$9)))</f>
        <v>2130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VLOOKUP(B82,audio_list_stym!$A$3:$BP$18,46,FALSE)</f>
        <v>17</v>
      </c>
      <c r="F82" t="str">
        <f>VLOOKUP(E82,metki!$A$2:$B$9,2,FALSE)</f>
        <v>экспл_новые_без_названия</v>
      </c>
      <c r="G82" t="str">
        <f t="shared" si="28"/>
        <v>экспл</v>
      </c>
      <c r="H82" t="str">
        <f>VLOOKUP(B82,audio_list_stym!$A$3:$AJ$18,14,FALSE)</f>
        <v>Tamanid</v>
      </c>
      <c r="I82" t="s">
        <v>688</v>
      </c>
      <c r="J82" t="str">
        <f t="shared" si="29"/>
        <v>Tamanid_1</v>
      </c>
      <c r="L82">
        <f>VLOOKUP(J82,total_visual_stym!$A$2:$D$129,2,FALSE)</f>
        <v>2137</v>
      </c>
      <c r="M82" t="str">
        <f>VLOOKUP(J82,total_visual_stym!$A$2:$D$129,3,FALSE)</f>
        <v>pics\\Tamanid_1.jpg</v>
      </c>
      <c r="N82">
        <f>VLOOKUP(J82,total_visual_stym!$A$1:$D$129,4,FALSE)</f>
        <v>214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145</v>
      </c>
      <c r="Z82" t="str">
        <f>IF(G82="экспл",VLOOKUP(J82,quest_экспл!$A$1:$N$129,12,FALSE),IF(G82="импл_",0,0))</f>
        <v>sound\\On_krasnovatiy.wav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2202</v>
      </c>
      <c r="AD82" t="str">
        <f t="shared" ca="1" si="39"/>
        <v>pics\\dis47.jpg</v>
      </c>
      <c r="AE82" s="22" t="str">
        <f t="array" aca="1" ref="AE82" ca="1">IF(G82="экспл",INDEX(total_visual_stym!$C$146:$C$209,(RANK(total_visual_stym!E162,total_visual_stym!$E$146:$E$209))),0)</f>
        <v>pics\\dis47.jpg</v>
      </c>
      <c r="AF82" s="22" t="str">
        <f t="shared" si="40"/>
        <v/>
      </c>
      <c r="AI82" t="s">
        <v>84</v>
      </c>
      <c r="AO82">
        <f t="shared" ca="1" si="35"/>
        <v>5.9310103126961611E-3</v>
      </c>
      <c r="AP82" t="str">
        <f t="shared" ca="1" si="36"/>
        <v>pics\\Tomat_8.jpg</v>
      </c>
      <c r="AR82" t="str">
        <f t="shared" si="41"/>
        <v/>
      </c>
      <c r="AS82" t="str">
        <f t="shared" si="42"/>
        <v/>
      </c>
      <c r="AT82">
        <f t="shared" ca="1" si="31"/>
        <v>0.7693950496773907</v>
      </c>
      <c r="AU82" t="s">
        <v>697</v>
      </c>
      <c r="AV82" t="str">
        <f t="shared" ca="1" si="32"/>
        <v>sound\\Noviy_plod.wav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_Он_красноватый?</v>
      </c>
      <c r="BA82" t="e">
        <f>VLOOKUP(Q82,audio_list_stym!$B$2:$BQ$299,68,FALSE)</f>
        <v>#N/A</v>
      </c>
      <c r="BB82" t="str">
        <f t="shared" si="33"/>
        <v>На_экране_XXXXX._Он_красноватый?</v>
      </c>
      <c r="BC82">
        <f>A82</f>
        <v>1211</v>
      </c>
      <c r="BD82" cm="1">
        <f t="array" aca="1" ref="BD82" ca="1">INDEX($L$82:$L$89,(RANK(AT2,$AT$2:$AT$9)))</f>
        <v>2139</v>
      </c>
      <c r="BE82" cm="1">
        <f t="array" aca="1" ref="BE82" ca="1">INDEX(BD66:BD81,(RANK(AT4,$AT$2:$AT$17)))</f>
        <v>2132</v>
      </c>
      <c r="BF82" cm="1">
        <f t="array" aca="1" ref="BF82" ca="1">INDEX(BD90:BD105,(RANK(AT4,$AT$2:$AT$17)))</f>
        <v>2150</v>
      </c>
      <c r="BG82" cm="1">
        <f t="array" aca="1" ref="BG82" ca="1">INDEX(BD106:BD129,(RANK(AT4,$AT$2:$AT$9)))</f>
        <v>2080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VLOOKUP(B83,audio_list_stym!$A$3:$BP$18,46,FALSE)</f>
        <v>17</v>
      </c>
      <c r="F83" t="str">
        <f>VLOOKUP(E83,metki!$A$2:$B$9,2,FALSE)</f>
        <v>экспл_новые_без_названия</v>
      </c>
      <c r="G83" t="str">
        <f t="shared" si="28"/>
        <v>экспл</v>
      </c>
      <c r="H83" t="str">
        <f>VLOOKUP(B83,audio_list_stym!$A$3:$AJ$18,14,FALSE)</f>
        <v>Tamanid</v>
      </c>
      <c r="I83" t="s">
        <v>689</v>
      </c>
      <c r="J83" t="str">
        <f t="shared" si="29"/>
        <v>Tamanid_2</v>
      </c>
      <c r="L83">
        <f>VLOOKUP(J83,total_visual_stym!$A$2:$D$129,2,FALSE)</f>
        <v>2138</v>
      </c>
      <c r="M83" t="str">
        <f>VLOOKUP(J83,total_visual_stym!$A$2:$D$129,3,FALSE)</f>
        <v>pics\\Tamanid_2.jpg</v>
      </c>
      <c r="N83">
        <f>VLOOKUP(J83,total_visual_stym!$A$1:$D$129,4,FALSE)</f>
        <v>214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146</v>
      </c>
      <c r="Z83" t="str">
        <f>IF(G83="экспл",VLOOKUP(J83,quest_экспл!$A$1:$N$129,12,FALSE),IF(G83="импл_",0,0))</f>
        <v>sound\\Izognut_li_on.wav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2171</v>
      </c>
      <c r="AD83" t="str">
        <f t="shared" ca="1" si="39"/>
        <v>pics\\dis22.jpg</v>
      </c>
      <c r="AE83" s="22" t="str">
        <f t="array" aca="1" ref="AE83" ca="1">IF(G83="экспл",INDEX(total_visual_stym!$C$146:$C$209,(RANK(total_visual_stym!E163,total_visual_stym!$E$146:$E$209))),0)</f>
        <v>pics\\dis22.jpg</v>
      </c>
      <c r="AF83" s="22" t="str">
        <f t="shared" si="40"/>
        <v/>
      </c>
      <c r="AI83" t="s">
        <v>85</v>
      </c>
      <c r="AO83">
        <f t="shared" ca="1" si="35"/>
        <v>0.59181202181114523</v>
      </c>
      <c r="AP83" t="str">
        <f t="shared" ca="1" si="36"/>
        <v>pics\\Kokos_2.jpg</v>
      </c>
      <c r="AR83" t="str">
        <f t="shared" si="41"/>
        <v/>
      </c>
      <c r="AS83" t="str">
        <f t="shared" si="42"/>
        <v/>
      </c>
      <c r="AT83">
        <f t="shared" ca="1" si="31"/>
        <v>0.37857080367378071</v>
      </c>
      <c r="AU83" t="s">
        <v>697</v>
      </c>
      <c r="AV83" t="str">
        <f t="shared" ca="1" si="32"/>
        <v>sound\\Redkiy_plod.wav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_Изогнут_ли_он?</v>
      </c>
      <c r="BA83" t="e">
        <f>VLOOKUP(Q83,audio_list_stym!$B$2:$BQ$299,68,FALSE)</f>
        <v>#N/A</v>
      </c>
      <c r="BB83" t="str">
        <f t="shared" si="33"/>
        <v>Посмотрите,_вот_XXXXX._Изогнут_ли_он?</v>
      </c>
      <c r="BD83" cm="1">
        <f t="array" aca="1" ref="BD83" ca="1">INDEX($L$82:$L$89,(RANK(AT3,$AT$2:$AT$9)))</f>
        <v>2143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VLOOKUP(B84,audio_list_stym!$A$3:$BP$18,46,FALSE)</f>
        <v>17</v>
      </c>
      <c r="F84" t="str">
        <f>VLOOKUP(E84,metki!$A$2:$B$9,2,FALSE)</f>
        <v>экспл_новые_без_названия</v>
      </c>
      <c r="G84" t="str">
        <f t="shared" si="28"/>
        <v>экспл</v>
      </c>
      <c r="H84" t="str">
        <f>VLOOKUP(B84,audio_list_stym!$A$3:$AJ$18,14,FALSE)</f>
        <v>Tamanid</v>
      </c>
      <c r="I84" t="s">
        <v>690</v>
      </c>
      <c r="J84" t="str">
        <f t="shared" si="29"/>
        <v>Tamanid_3</v>
      </c>
      <c r="L84">
        <f>VLOOKUP(J84,total_visual_stym!$A$2:$D$129,2,FALSE)</f>
        <v>2139</v>
      </c>
      <c r="M84" t="str">
        <f>VLOOKUP(J84,total_visual_stym!$A$2:$D$129,3,FALSE)</f>
        <v>pics\\Tamanid_3.jpg</v>
      </c>
      <c r="N84">
        <f>VLOOKUP(J84,total_visual_stym!$A$1:$D$129,4,FALSE)</f>
        <v>214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147</v>
      </c>
      <c r="Z84" t="str">
        <f>IF(G84="экспл",VLOOKUP(J84,quest_экспл!$A$1:$N$129,12,FALSE),IF(G84="импл_",0,0))</f>
        <v>sound\\On_barhatistiy.wav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2217</v>
      </c>
      <c r="AD84" t="str">
        <f t="shared" ca="1" si="39"/>
        <v>pics\\dis58.jpg</v>
      </c>
      <c r="AE84" s="22" t="str">
        <f t="array" aca="1" ref="AE84" ca="1">IF(G84="экспл",INDEX(total_visual_stym!$C$146:$C$209,(RANK(total_visual_stym!E164,total_visual_stym!$E$146:$E$209))),0)</f>
        <v>pics\\dis58.jpg</v>
      </c>
      <c r="AF84" s="22" t="str">
        <f t="shared" si="40"/>
        <v/>
      </c>
      <c r="AI84" t="s">
        <v>94</v>
      </c>
      <c r="AO84">
        <f t="shared" ca="1" si="35"/>
        <v>0.12810850445405619</v>
      </c>
      <c r="AP84" t="str">
        <f t="shared" ca="1" si="36"/>
        <v>pics\\Redis_6.jpg</v>
      </c>
      <c r="AR84" t="str">
        <f t="shared" si="41"/>
        <v/>
      </c>
      <c r="AS84" t="str">
        <f t="shared" si="42"/>
        <v/>
      </c>
      <c r="AT84">
        <f t="shared" ca="1" si="31"/>
        <v>0.97096670158069853</v>
      </c>
      <c r="AU84" t="s">
        <v>697</v>
      </c>
      <c r="AV84" t="str">
        <f t="shared" ca="1" si="32"/>
        <v>sound\\Noviy_plod.wav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_Он_бархатистый?</v>
      </c>
      <c r="BA84" t="e">
        <f>VLOOKUP(Q84,audio_list_stym!$B$2:$BQ$299,68,FALSE)</f>
        <v>#N/A</v>
      </c>
      <c r="BB84" t="str">
        <f t="shared" si="33"/>
        <v>Вот_XXXXX._Он_бархатистый?</v>
      </c>
      <c r="BD84" cm="1">
        <f t="array" aca="1" ref="BD84" ca="1">INDEX($L$82:$L$89,(RANK(AT4,$AT$2:$AT$9)))</f>
        <v>2140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VLOOKUP(B85,audio_list_stym!$A$3:$BP$18,46,FALSE)</f>
        <v>17</v>
      </c>
      <c r="F85" t="str">
        <f>VLOOKUP(E85,metki!$A$2:$B$9,2,FALSE)</f>
        <v>экспл_новые_без_названия</v>
      </c>
      <c r="G85" t="str">
        <f t="shared" si="28"/>
        <v>экспл</v>
      </c>
      <c r="H85" t="str">
        <f>VLOOKUP(B85,audio_list_stym!$A$3:$AJ$18,14,FALSE)</f>
        <v>Tamanid</v>
      </c>
      <c r="I85" t="s">
        <v>691</v>
      </c>
      <c r="J85" t="str">
        <f t="shared" si="29"/>
        <v>Tamanid_4</v>
      </c>
      <c r="L85">
        <f>VLOOKUP(J85,total_visual_stym!$A$2:$D$129,2,FALSE)</f>
        <v>2140</v>
      </c>
      <c r="M85" t="str">
        <f>VLOOKUP(J85,total_visual_stym!$A$2:$D$129,3,FALSE)</f>
        <v>pics\\Tamanid_4.jpg</v>
      </c>
      <c r="N85">
        <f>VLOOKUP(J85,total_visual_stym!$A$1:$D$129,4,FALSE)</f>
        <v>214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148</v>
      </c>
      <c r="Z85" t="str">
        <f>IF(G85="экспл",VLOOKUP(J85,quest_экспл!$A$1:$N$129,12,FALSE),IF(G85="импл_",0,0))</f>
        <v>sound\\Odnotonniy_li_on.wav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2224</v>
      </c>
      <c r="AD85" t="str">
        <f t="shared" ca="1" si="39"/>
        <v>pics\\dis29.jpg</v>
      </c>
      <c r="AE85" s="22" t="str">
        <f t="array" aca="1" ref="AE85" ca="1">IF(G85="экспл",INDEX(total_visual_stym!$C$146:$C$209,(RANK(total_visual_stym!E165,total_visual_stym!$E$146:$E$209))),0)</f>
        <v>pics\\dis29.jpg</v>
      </c>
      <c r="AF85" s="22" t="str">
        <f t="shared" si="40"/>
        <v/>
      </c>
      <c r="AI85" t="s">
        <v>95</v>
      </c>
      <c r="AO85">
        <f t="shared" ca="1" si="35"/>
        <v>0.35114063732141199</v>
      </c>
      <c r="AP85" t="str">
        <f t="shared" ca="1" si="36"/>
        <v>pics\\Peper_2.jpg</v>
      </c>
      <c r="AR85" t="str">
        <f t="shared" si="41"/>
        <v/>
      </c>
      <c r="AS85" t="str">
        <f t="shared" si="42"/>
        <v/>
      </c>
      <c r="AT85">
        <f t="shared" ca="1" si="31"/>
        <v>0.91076533979568464</v>
      </c>
      <c r="AU85" t="s">
        <v>697</v>
      </c>
      <c r="AV85" t="str">
        <f t="shared" ca="1" si="32"/>
        <v>sound\\Noviy_plod.wav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_Однотонный_ли_он?</v>
      </c>
      <c r="BA85" t="e">
        <f>VLOOKUP(Q85,audio_list_stym!$B$2:$BQ$299,68,FALSE)</f>
        <v>#N/A</v>
      </c>
      <c r="BB85" t="str">
        <f t="shared" si="33"/>
        <v>Это_XXXXX._Однотонный_ли_он?</v>
      </c>
      <c r="BD85" cm="1">
        <f t="array" aca="1" ref="BD85" ca="1">INDEX($L$82:$L$89,(RANK(AT5,$AT$2:$AT$9)))</f>
        <v>2144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VLOOKUP(B86,audio_list_stym!$A$3:$BP$18,46,FALSE)</f>
        <v>17</v>
      </c>
      <c r="F86" t="str">
        <f>VLOOKUP(E86,metki!$A$2:$B$9,2,FALSE)</f>
        <v>экспл_новые_без_названия</v>
      </c>
      <c r="G86" t="str">
        <f t="shared" si="28"/>
        <v>экспл</v>
      </c>
      <c r="H86" t="str">
        <f>VLOOKUP(B86,audio_list_stym!$A$3:$AJ$18,14,FALSE)</f>
        <v>Tamanid</v>
      </c>
      <c r="I86" t="s">
        <v>692</v>
      </c>
      <c r="J86" t="str">
        <f t="shared" si="29"/>
        <v>Tamanid_5</v>
      </c>
      <c r="L86">
        <f>VLOOKUP(J86,total_visual_stym!$A$2:$D$129,2,FALSE)</f>
        <v>2141</v>
      </c>
      <c r="M86" t="str">
        <f>VLOOKUP(J86,total_visual_stym!$A$2:$D$129,3,FALSE)</f>
        <v>pics\\Tamanid_5.jpg</v>
      </c>
      <c r="N86">
        <f>VLOOKUP(J86,total_visual_stym!$A$1:$D$129,4,FALSE)</f>
        <v>214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149</v>
      </c>
      <c r="Z86" t="str">
        <f>IF(G86="экспл",VLOOKUP(J86,quest_экспл!$A$1:$N$129,12,FALSE),IF(G86="импл_",0,0))</f>
        <v>sound\\On_prozrachniy.wav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2172</v>
      </c>
      <c r="AD86" t="str">
        <f t="shared" ca="1" si="39"/>
        <v>pics\\dis23.jpg</v>
      </c>
      <c r="AE86" s="22" t="str">
        <f t="array" aca="1" ref="AE86" ca="1">IF(G86="экспл",INDEX(total_visual_stym!$C$146:$C$209,(RANK(total_visual_stym!E166,total_visual_stym!$E$146:$E$209))),0)</f>
        <v>pics\\dis23.jpg</v>
      </c>
      <c r="AF86" s="22" t="str">
        <f t="shared" si="40"/>
        <v/>
      </c>
      <c r="AI86" t="s">
        <v>96</v>
      </c>
      <c r="AO86">
        <f t="shared" ca="1" si="35"/>
        <v>8.7821816551969523E-2</v>
      </c>
      <c r="AP86" t="str">
        <f t="shared" ca="1" si="36"/>
        <v>pics\\Tomat_2.jpg</v>
      </c>
      <c r="AR86" t="str">
        <f t="shared" si="41"/>
        <v/>
      </c>
      <c r="AS86" t="str">
        <f t="shared" si="42"/>
        <v/>
      </c>
      <c r="AT86">
        <f t="shared" ca="1" si="31"/>
        <v>0.45775662589353094</v>
      </c>
      <c r="AU86" t="s">
        <v>697</v>
      </c>
      <c r="AV86" t="str">
        <f t="shared" ca="1" si="32"/>
        <v>sound\\Noviy_plod.wav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_Он_прозрачный?</v>
      </c>
      <c r="BA86" t="e">
        <f>VLOOKUP(Q86,audio_list_stym!$B$2:$BQ$299,68,FALSE)</f>
        <v>#N/A</v>
      </c>
      <c r="BB86" t="str">
        <f t="shared" si="33"/>
        <v>На_картинке_XXXXX._Он_прозрачный?</v>
      </c>
      <c r="BD86" cm="1">
        <f t="array" aca="1" ref="BD86" ca="1">INDEX($L$82:$L$89,(RANK(AT6,$AT$2:$AT$9)))</f>
        <v>2137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VLOOKUP(B87,audio_list_stym!$A$3:$BP$18,46,FALSE)</f>
        <v>17</v>
      </c>
      <c r="F87" t="str">
        <f>VLOOKUP(E87,metki!$A$2:$B$9,2,FALSE)</f>
        <v>экспл_новые_без_названия</v>
      </c>
      <c r="G87" t="str">
        <f t="shared" si="28"/>
        <v>экспл</v>
      </c>
      <c r="H87" t="str">
        <f>VLOOKUP(B87,audio_list_stym!$A$3:$AJ$18,14,FALSE)</f>
        <v>Tamanid</v>
      </c>
      <c r="I87" t="s">
        <v>693</v>
      </c>
      <c r="J87" t="str">
        <f t="shared" si="29"/>
        <v>Tamanid_6</v>
      </c>
      <c r="L87">
        <f>VLOOKUP(J87,total_visual_stym!$A$2:$D$129,2,FALSE)</f>
        <v>2142</v>
      </c>
      <c r="M87" t="str">
        <f>VLOOKUP(J87,total_visual_stym!$A$2:$D$129,3,FALSE)</f>
        <v>pics\\Tamanid_6.jpg</v>
      </c>
      <c r="N87">
        <f>VLOOKUP(J87,total_visual_stym!$A$1:$D$129,4,FALSE)</f>
        <v>214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150</v>
      </c>
      <c r="Z87" t="str">
        <f>IF(G87="экспл",VLOOKUP(J87,quest_экспл!$A$1:$N$129,12,FALSE),IF(G87="импл_",0,0))</f>
        <v>sound\\On_izmelchen.wav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2187</v>
      </c>
      <c r="AD87" t="str">
        <f t="shared" ca="1" si="39"/>
        <v>pics\\dis1.jpg</v>
      </c>
      <c r="AE87" s="22" t="str">
        <f t="array" aca="1" ref="AE87" ca="1">IF(G87="экспл",INDEX(total_visual_stym!$C$146:$C$209,(RANK(total_visual_stym!E167,total_visual_stym!$E$146:$E$209))),0)</f>
        <v>pics\\dis1.jpg</v>
      </c>
      <c r="AF87" s="22" t="str">
        <f t="shared" si="40"/>
        <v/>
      </c>
      <c r="AI87" t="s">
        <v>97</v>
      </c>
      <c r="AO87">
        <f t="shared" ca="1" si="35"/>
        <v>0.14642125438457554</v>
      </c>
      <c r="AP87" t="str">
        <f t="shared" ca="1" si="36"/>
        <v>pics\\Redis_5.jpg</v>
      </c>
      <c r="AR87" t="str">
        <f t="shared" si="41"/>
        <v/>
      </c>
      <c r="AS87" t="str">
        <f t="shared" si="42"/>
        <v/>
      </c>
      <c r="AT87">
        <f t="shared" ca="1" si="31"/>
        <v>3.3511172277072565E-2</v>
      </c>
      <c r="AU87" t="s">
        <v>697</v>
      </c>
      <c r="AV87" t="str">
        <f t="shared" ca="1" si="32"/>
        <v>sound\\Redkiy_plod.wav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_Он_измельчен?</v>
      </c>
      <c r="BA87" t="e">
        <f>VLOOKUP(Q87,audio_list_stym!$B$2:$BQ$299,68,FALSE)</f>
        <v>#N/A</v>
      </c>
      <c r="BB87" t="str">
        <f t="shared" si="33"/>
        <v>На_мониторе_XXXXX._Он_измельчен?</v>
      </c>
      <c r="BD87" cm="1">
        <f t="array" aca="1" ref="BD87" ca="1">INDEX($L$82:$L$89,(RANK(AT7,$AT$2:$AT$9)))</f>
        <v>2141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VLOOKUP(B88,audio_list_stym!$A$3:$BP$18,46,FALSE)</f>
        <v>17</v>
      </c>
      <c r="F88" t="str">
        <f>VLOOKUP(E88,metki!$A$2:$B$9,2,FALSE)</f>
        <v>экспл_новые_без_названия</v>
      </c>
      <c r="G88" t="str">
        <f t="shared" si="28"/>
        <v>экспл</v>
      </c>
      <c r="H88" t="str">
        <f>VLOOKUP(B88,audio_list_stym!$A$3:$AJ$18,14,FALSE)</f>
        <v>Tamanid</v>
      </c>
      <c r="I88" t="s">
        <v>694</v>
      </c>
      <c r="J88" t="str">
        <f t="shared" si="29"/>
        <v>Tamanid_7</v>
      </c>
      <c r="L88">
        <f>VLOOKUP(J88,total_visual_stym!$A$2:$D$129,2,FALSE)</f>
        <v>2143</v>
      </c>
      <c r="M88" t="str">
        <f>VLOOKUP(J88,total_visual_stym!$A$2:$D$129,3,FALSE)</f>
        <v>pics\\Tamanid_7.jpg</v>
      </c>
      <c r="N88">
        <f>VLOOKUP(J88,total_visual_stym!$A$1:$D$129,4,FALSE)</f>
        <v>214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151</v>
      </c>
      <c r="Z88" t="str">
        <f>IF(G88="экспл",VLOOKUP(J88,quest_экспл!$A$1:$N$129,12,FALSE),IF(G88="импл_",0,0))</f>
        <v>sound\\Cvetushiy_li_on.wav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2197</v>
      </c>
      <c r="AD88" t="str">
        <f t="shared" ca="1" si="39"/>
        <v>pics\\dis54.jpg</v>
      </c>
      <c r="AE88" s="22" t="str">
        <f t="array" aca="1" ref="AE88" ca="1">IF(G88="экспл",INDEX(total_visual_stym!$C$146:$C$209,(RANK(total_visual_stym!E168,total_visual_stym!$E$146:$E$209))),0)</f>
        <v>pics\\dis54.jpg</v>
      </c>
      <c r="AF88" s="22" t="str">
        <f t="shared" si="40"/>
        <v/>
      </c>
      <c r="AI88" t="s">
        <v>98</v>
      </c>
      <c r="AO88">
        <f t="shared" ca="1" si="35"/>
        <v>0.46832656476786139</v>
      </c>
      <c r="AP88" t="str">
        <f t="shared" ca="1" si="36"/>
        <v>pics\\Limon_7.jpg</v>
      </c>
      <c r="AR88" t="str">
        <f t="shared" si="41"/>
        <v/>
      </c>
      <c r="AS88" t="str">
        <f t="shared" si="42"/>
        <v/>
      </c>
      <c r="AT88">
        <f t="shared" ca="1" si="31"/>
        <v>0.42675669813331341</v>
      </c>
      <c r="AU88" t="s">
        <v>697</v>
      </c>
      <c r="AV88" t="str">
        <f t="shared" ca="1" si="32"/>
        <v>sound\\Redkiy_plod.wav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_Цветущий_ли_он?</v>
      </c>
      <c r="BA88" t="e">
        <f>VLOOKUP(Q88,audio_list_stym!$B$2:$BQ$299,68,FALSE)</f>
        <v>#N/A</v>
      </c>
      <c r="BB88" t="str">
        <f t="shared" si="33"/>
        <v>Перед_Вами_XXXXX._Цветущий_ли_он?</v>
      </c>
      <c r="BD88" cm="1">
        <f t="array" aca="1" ref="BD88" ca="1">INDEX($L$82:$L$89,(RANK(AT8,$AT$2:$AT$9)))</f>
        <v>2142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VLOOKUP(B89,audio_list_stym!$A$3:$BP$18,46,FALSE)</f>
        <v>17</v>
      </c>
      <c r="F89" t="str">
        <f>VLOOKUP(E89,metki!$A$2:$B$9,2,FALSE)</f>
        <v>экспл_новые_без_названия</v>
      </c>
      <c r="G89" t="str">
        <f t="shared" si="28"/>
        <v>экспл</v>
      </c>
      <c r="H89" t="str">
        <f>VLOOKUP(B89,audio_list_stym!$A$3:$AJ$18,14,FALSE)</f>
        <v>Tamanid</v>
      </c>
      <c r="I89" t="s">
        <v>695</v>
      </c>
      <c r="J89" t="str">
        <f t="shared" si="29"/>
        <v>Tamanid_8</v>
      </c>
      <c r="L89">
        <f>VLOOKUP(J89,total_visual_stym!$A$2:$D$129,2,FALSE)</f>
        <v>2144</v>
      </c>
      <c r="M89" t="str">
        <f>VLOOKUP(J89,total_visual_stym!$A$2:$D$129,3,FALSE)</f>
        <v>pics\\Tamanid_8.jpg</v>
      </c>
      <c r="N89">
        <f>VLOOKUP(J89,total_visual_stym!$A$1:$D$129,4,FALSE)</f>
        <v>214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152</v>
      </c>
      <c r="Z89" t="str">
        <f>IF(G89="экспл",VLOOKUP(J89,quest_экспл!$A$1:$N$129,12,FALSE),IF(G89="импл_",0,0))</f>
        <v>sound\\Skruchen_li_on.wav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2216</v>
      </c>
      <c r="AD89" t="str">
        <f t="shared" ca="1" si="39"/>
        <v>pics\\dis59.jpg</v>
      </c>
      <c r="AE89" s="22" t="str">
        <f t="array" aca="1" ref="AE89" ca="1">IF(G89="экспл",INDEX(total_visual_stym!$C$146:$C$209,(RANK(total_visual_stym!E169,total_visual_stym!$E$146:$E$209))),0)</f>
        <v>pics\\dis59.jpg</v>
      </c>
      <c r="AF89" s="22" t="str">
        <f t="shared" si="40"/>
        <v/>
      </c>
      <c r="AI89" t="s">
        <v>99</v>
      </c>
      <c r="AO89">
        <f t="shared" ca="1" si="35"/>
        <v>0.60009386408945919</v>
      </c>
      <c r="AP89" t="str">
        <f t="shared" ca="1" si="36"/>
        <v>pics\\Kokos_1.jpg</v>
      </c>
      <c r="AR89" t="str">
        <f t="shared" si="41"/>
        <v/>
      </c>
      <c r="AS89" t="str">
        <f t="shared" si="42"/>
        <v/>
      </c>
      <c r="AT89">
        <f t="shared" ca="1" si="31"/>
        <v>0.42508715775954842</v>
      </c>
      <c r="AU89" t="s">
        <v>697</v>
      </c>
      <c r="AV89" t="str">
        <f t="shared" ca="1" si="32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_Скручен_ли_он?</v>
      </c>
      <c r="BA89" t="e">
        <f>VLOOKUP(Q89,audio_list_stym!$B$2:$BQ$299,68,FALSE)</f>
        <v>#N/A</v>
      </c>
      <c r="BB89" t="str">
        <f t="shared" si="33"/>
        <v>Вы_видите_XXXXX._Скручен_ли_он?</v>
      </c>
      <c r="BD89" cm="1">
        <f t="array" aca="1" ref="BD89" ca="1">INDEX($L$82:$L$89,(RANK(AT9,$AT$2:$AT$9)))</f>
        <v>2138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VLOOKUP(B90,audio_list_stym!$A$3:$BP$18,46,FALSE)</f>
        <v>14</v>
      </c>
      <c r="F90" t="str">
        <f>VLOOKUP(E90,metki!$A$2:$B$9,2,FALSE)</f>
        <v>импл_новые_с_названием</v>
      </c>
      <c r="G90" t="str">
        <f t="shared" si="28"/>
        <v>импл_</v>
      </c>
      <c r="H90" t="str">
        <f>VLOOKUP(B90,audio_list_stym!$A$3:$AJ$18,14,FALSE)</f>
        <v>ZF</v>
      </c>
      <c r="I90" t="s">
        <v>688</v>
      </c>
      <c r="J90" t="str">
        <f t="shared" si="29"/>
        <v>ZF_1</v>
      </c>
      <c r="L90">
        <f>VLOOKUP(J90,total_visual_stym!$A$2:$D$129,2,FALSE)</f>
        <v>2145</v>
      </c>
      <c r="M90" t="str">
        <f>VLOOKUP(J90,total_visual_stym!$A$2:$D$129,3,FALSE)</f>
        <v>pics\\ZF_1.jpg</v>
      </c>
      <c r="N90">
        <f>VLOOKUP(J90,total_visual_stym!$A$1:$D$129,4,FALSE)</f>
        <v>215</v>
      </c>
      <c r="P90">
        <f>IF(G90="экспл",0,IF(G90="импл_",VLOOKUP(J90,quest_импл!$A$1:$J$129,7,FALSE),0))</f>
        <v>281</v>
      </c>
      <c r="Q90" t="str">
        <f>IF(G90="экспл",0,IF(G90="импл_",VLOOKUP(J90,quest_импл!$A$1:$J$129,8,FALSE),0))</f>
        <v>sound\\S_chashuykami_li.wav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2036</v>
      </c>
      <c r="AD90" t="str">
        <f t="shared" ca="1" si="39"/>
        <v>pics\\Limon_4.jpg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40"/>
        <v>pics\\Limon_4.jpg</v>
      </c>
      <c r="AI90" t="s">
        <v>100</v>
      </c>
      <c r="AO90">
        <f t="shared" ca="1" si="35"/>
        <v>0.48719040489708343</v>
      </c>
      <c r="AP90" t="str">
        <f t="shared" ca="1" si="36"/>
        <v>pics\\Limon_4.jpg</v>
      </c>
      <c r="AR90" t="str">
        <f t="shared" si="41"/>
        <v/>
      </c>
      <c r="AS90" t="str">
        <f t="shared" ca="1" si="42"/>
        <v>pics\\Limon_4.jpg</v>
      </c>
      <c r="AT90">
        <f t="shared" ca="1" si="31"/>
        <v>0.72775975540676452</v>
      </c>
      <c r="AU90" t="s">
        <v>697</v>
      </c>
      <c r="AV90" t="str">
        <f t="shared" ca="1" si="32"/>
        <v>sound\\Noviy_plod.wav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_С_чешуйками_ли_</v>
      </c>
      <c r="BB90" t="str">
        <f t="shared" si="33"/>
        <v>_С_чешуйками_ли_ФИМОН?</v>
      </c>
      <c r="BC90">
        <f>A90</f>
        <v>1212</v>
      </c>
      <c r="BD90" cm="1">
        <f t="array" aca="1" ref="BD90" ca="1">INDEX($L$90:$L$97,(RANK(AT2,$AT$2:$AT$9)))</f>
        <v>2147</v>
      </c>
      <c r="BE90" cm="1">
        <f t="array" aca="1" ref="BE90" ca="1">INDEX(BD66:BD81,(RANK(AT5,$AT$2:$AT$17)))</f>
        <v>2130</v>
      </c>
      <c r="BF90" cm="1">
        <f t="array" aca="1" ref="BF90" ca="1">INDEX(BD98:BD113,(RANK(AT5,$AT$2:$AT$17)))</f>
        <v>2074</v>
      </c>
      <c r="BG90" cm="1">
        <f t="array" aca="1" ref="BG90" ca="1">INDEX(BD114:BD129,(RANK(AT5,$AT$2:$AT$9)))</f>
        <v>2082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VLOOKUP(B91,audio_list_stym!$A$3:$BP$18,46,FALSE)</f>
        <v>14</v>
      </c>
      <c r="F91" t="str">
        <f>VLOOKUP(E91,metki!$A$2:$B$9,2,FALSE)</f>
        <v>импл_новые_с_названием</v>
      </c>
      <c r="G91" t="str">
        <f t="shared" si="28"/>
        <v>импл_</v>
      </c>
      <c r="H91" t="str">
        <f>VLOOKUP(B91,audio_list_stym!$A$3:$AJ$18,14,FALSE)</f>
        <v>ZF</v>
      </c>
      <c r="I91" t="s">
        <v>689</v>
      </c>
      <c r="J91" t="str">
        <f t="shared" si="29"/>
        <v>ZF_2</v>
      </c>
      <c r="L91">
        <f>VLOOKUP(J91,total_visual_stym!$A$2:$D$129,2,FALSE)</f>
        <v>2146</v>
      </c>
      <c r="M91" t="str">
        <f>VLOOKUP(J91,total_visual_stym!$A$2:$D$129,3,FALSE)</f>
        <v>pics\\ZF_2.jpg</v>
      </c>
      <c r="N91">
        <f>VLOOKUP(J91,total_visual_stym!$A$1:$D$129,4,FALSE)</f>
        <v>215</v>
      </c>
      <c r="P91">
        <f>IF(G91="экспл",0,IF(G91="импл_",VLOOKUP(J91,quest_импл!$A$1:$J$129,7,FALSE),0))</f>
        <v>282</v>
      </c>
      <c r="Q91" t="str">
        <f>IF(G91="экспл",0,IF(G91="импл_",VLOOKUP(J91,quest_импл!$A$1:$J$129,8,FALSE),0))</f>
        <v>sound\\Rozoviy_li.wav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нет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2029</v>
      </c>
      <c r="AD91" t="str">
        <f t="shared" ca="1" si="39"/>
        <v>pics\\Kokos_5.jpg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40"/>
        <v>pics\\Kokos_5.jpg</v>
      </c>
      <c r="AI91" t="s">
        <v>101</v>
      </c>
      <c r="AO91">
        <f t="shared" ca="1" si="35"/>
        <v>0.55992143356572921</v>
      </c>
      <c r="AP91" t="str">
        <f t="shared" ca="1" si="36"/>
        <v>pics\\Kokos_5.jpg</v>
      </c>
      <c r="AR91" t="str">
        <f t="shared" si="41"/>
        <v/>
      </c>
      <c r="AS91" t="str">
        <f t="shared" ca="1" si="42"/>
        <v>pics\\Kokos_5.jpg</v>
      </c>
      <c r="AT91">
        <f t="shared" ca="1" si="31"/>
        <v>0.74171423704810513</v>
      </c>
      <c r="AU91" t="s">
        <v>697</v>
      </c>
      <c r="AV91" t="str">
        <f t="shared" ca="1" si="32"/>
        <v>sound\\Noviy_plod.wav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_Розовый_ли_</v>
      </c>
      <c r="BB91" t="str">
        <f t="shared" si="33"/>
        <v>_Розовый_ли_ФИМОН?</v>
      </c>
      <c r="BD91" cm="1">
        <f t="array" aca="1" ref="BD91" ca="1">INDEX($L$90:$L$97,(RANK(AT3,$AT$2:$AT$9)))</f>
        <v>2151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VLOOKUP(B92,audio_list_stym!$A$3:$BP$18,46,FALSE)</f>
        <v>14</v>
      </c>
      <c r="F92" t="str">
        <f>VLOOKUP(E92,metki!$A$2:$B$9,2,FALSE)</f>
        <v>импл_новые_с_названием</v>
      </c>
      <c r="G92" t="str">
        <f t="shared" si="28"/>
        <v>импл_</v>
      </c>
      <c r="H92" t="str">
        <f>VLOOKUP(B92,audio_list_stym!$A$3:$AJ$18,14,FALSE)</f>
        <v>ZF</v>
      </c>
      <c r="I92" t="s">
        <v>690</v>
      </c>
      <c r="J92" t="str">
        <f t="shared" si="29"/>
        <v>ZF_3</v>
      </c>
      <c r="L92">
        <f>VLOOKUP(J92,total_visual_stym!$A$2:$D$129,2,FALSE)</f>
        <v>2147</v>
      </c>
      <c r="M92" t="str">
        <f>VLOOKUP(J92,total_visual_stym!$A$2:$D$129,3,FALSE)</f>
        <v>pics\\ZF_3.jpg</v>
      </c>
      <c r="N92">
        <f>VLOOKUP(J92,total_visual_stym!$A$1:$D$129,4,FALSE)</f>
        <v>215</v>
      </c>
      <c r="P92">
        <f>IF(G92="экспл",0,IF(G92="импл_",VLOOKUP(J92,quest_импл!$A$1:$J$129,7,FALSE),0))</f>
        <v>283</v>
      </c>
      <c r="Q92" t="str">
        <f>IF(G92="экспл",0,IF(G92="импл_",VLOOKUP(J92,quest_импл!$A$1:$J$129,8,FALSE),0))</f>
        <v>sound\\Tonkiy_li.wav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2050</v>
      </c>
      <c r="AD92" t="str">
        <f t="shared" ca="1" si="39"/>
        <v>pics\\Redis_2.jpg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40"/>
        <v>pics\\Redis_2.jpg</v>
      </c>
      <c r="AI92" t="s">
        <v>102</v>
      </c>
      <c r="AO92">
        <f t="shared" ca="1" si="35"/>
        <v>0.19803634176690299</v>
      </c>
      <c r="AP92" t="str">
        <f t="shared" ca="1" si="36"/>
        <v>pics\\Redis_2.jpg</v>
      </c>
      <c r="AR92" t="str">
        <f t="shared" si="41"/>
        <v/>
      </c>
      <c r="AS92" t="str">
        <f t="shared" ca="1" si="42"/>
        <v>pics\\Redis_2.jpg</v>
      </c>
      <c r="AT92">
        <f t="shared" ca="1" si="31"/>
        <v>0.30091106656637567</v>
      </c>
      <c r="AU92" t="s">
        <v>697</v>
      </c>
      <c r="AV92" t="str">
        <f t="shared" ca="1" si="32"/>
        <v>sound\\Redkiy_plod.wav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_Тонкий_ли_</v>
      </c>
      <c r="BB92" t="str">
        <f t="shared" si="33"/>
        <v>_Тонкий_ли_ФИМОН?</v>
      </c>
      <c r="BD92" cm="1">
        <f t="array" aca="1" ref="BD92" ca="1">INDEX($L$90:$L$97,(RANK(AT4,$AT$2:$AT$9)))</f>
        <v>2148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VLOOKUP(B93,audio_list_stym!$A$3:$BP$18,46,FALSE)</f>
        <v>14</v>
      </c>
      <c r="F93" t="str">
        <f>VLOOKUP(E93,metki!$A$2:$B$9,2,FALSE)</f>
        <v>импл_новые_с_названием</v>
      </c>
      <c r="G93" t="str">
        <f t="shared" si="28"/>
        <v>импл_</v>
      </c>
      <c r="H93" t="str">
        <f>VLOOKUP(B93,audio_list_stym!$A$3:$AJ$18,14,FALSE)</f>
        <v>ZF</v>
      </c>
      <c r="I93" t="s">
        <v>691</v>
      </c>
      <c r="J93" t="str">
        <f t="shared" si="29"/>
        <v>ZF_4</v>
      </c>
      <c r="L93">
        <f>VLOOKUP(J93,total_visual_stym!$A$2:$D$129,2,FALSE)</f>
        <v>2148</v>
      </c>
      <c r="M93" t="str">
        <f>VLOOKUP(J93,total_visual_stym!$A$2:$D$129,3,FALSE)</f>
        <v>pics\\ZF_4.jpg</v>
      </c>
      <c r="N93">
        <f>VLOOKUP(J93,total_visual_stym!$A$1:$D$129,4,FALSE)</f>
        <v>215</v>
      </c>
      <c r="P93">
        <f>IF(G93="экспл",0,IF(G93="импл_",VLOOKUP(J93,quest_импл!$A$1:$J$129,7,FALSE),0))</f>
        <v>284</v>
      </c>
      <c r="Q93" t="str">
        <f>IF(G93="экспл",0,IF(G93="импл_",VLOOKUP(J93,quest_импл!$A$1:$J$129,8,FALSE),0))</f>
        <v>sound\\Celniy_li.wav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2028</v>
      </c>
      <c r="AD93" t="str">
        <f t="shared" ca="1" si="39"/>
        <v>pics\\Kokos_4.jpg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40"/>
        <v>pics\\Kokos_4.jpg</v>
      </c>
      <c r="AI93" t="s">
        <v>103</v>
      </c>
      <c r="AO93">
        <f t="shared" ca="1" si="35"/>
        <v>0.57234417403390059</v>
      </c>
      <c r="AP93" t="str">
        <f t="shared" ca="1" si="36"/>
        <v>pics\\Kokos_4.jpg</v>
      </c>
      <c r="AR93" t="str">
        <f t="shared" si="41"/>
        <v/>
      </c>
      <c r="AS93" t="str">
        <f t="shared" ca="1" si="42"/>
        <v>pics\\Kokos_4.jpg</v>
      </c>
      <c r="AT93">
        <f t="shared" ca="1" si="31"/>
        <v>0.38631749176390262</v>
      </c>
      <c r="AU93" t="s">
        <v>697</v>
      </c>
      <c r="AV93" t="str">
        <f t="shared" ca="1" si="32"/>
        <v>sound\\Redkiy_plod.wav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_Цельный_ли_</v>
      </c>
      <c r="BB93" t="str">
        <f t="shared" si="33"/>
        <v>_Цельный_ли_ФИМОН?</v>
      </c>
      <c r="BD93" cm="1">
        <f t="array" aca="1" ref="BD93" ca="1">INDEX($L$90:$L$97,(RANK(AT5,$AT$2:$AT$9)))</f>
        <v>2152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VLOOKUP(B94,audio_list_stym!$A$3:$BP$18,46,FALSE)</f>
        <v>14</v>
      </c>
      <c r="F94" t="str">
        <f>VLOOKUP(E94,metki!$A$2:$B$9,2,FALSE)</f>
        <v>импл_новые_с_названием</v>
      </c>
      <c r="G94" t="str">
        <f t="shared" si="28"/>
        <v>импл_</v>
      </c>
      <c r="H94" t="str">
        <f>VLOOKUP(B94,audio_list_stym!$A$3:$AJ$18,14,FALSE)</f>
        <v>ZF</v>
      </c>
      <c r="I94" t="s">
        <v>692</v>
      </c>
      <c r="J94" t="str">
        <f t="shared" si="29"/>
        <v>ZF_5</v>
      </c>
      <c r="L94">
        <f>VLOOKUP(J94,total_visual_stym!$A$2:$D$129,2,FALSE)</f>
        <v>2149</v>
      </c>
      <c r="M94" t="str">
        <f>VLOOKUP(J94,total_visual_stym!$A$2:$D$129,3,FALSE)</f>
        <v>pics\\ZF_5.jpg</v>
      </c>
      <c r="N94">
        <f>VLOOKUP(J94,total_visual_stym!$A$1:$D$129,4,FALSE)</f>
        <v>215</v>
      </c>
      <c r="P94">
        <f>IF(G94="экспл",0,IF(G94="импл_",VLOOKUP(J94,quest_импл!$A$1:$J$129,7,FALSE),0))</f>
        <v>285</v>
      </c>
      <c r="Q94" t="str">
        <f>IF(G94="экспл",0,IF(G94="импл_",VLOOKUP(J94,quest_импл!$A$1:$J$129,8,FALSE),0))</f>
        <v>sound\\Shershaviy_li.wav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2061</v>
      </c>
      <c r="AD94" t="str">
        <f t="shared" ca="1" si="39"/>
        <v>pics\\Tomat_5.jpg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40"/>
        <v>pics\\Tomat_5.jpg</v>
      </c>
      <c r="AI94" t="s">
        <v>104</v>
      </c>
      <c r="AO94">
        <f t="shared" ca="1" si="35"/>
        <v>7.1826646491735202E-2</v>
      </c>
      <c r="AP94" t="str">
        <f t="shared" ca="1" si="36"/>
        <v>pics\\Tomat_5.jpg</v>
      </c>
      <c r="AR94" t="str">
        <f t="shared" si="41"/>
        <v/>
      </c>
      <c r="AS94" t="str">
        <f t="shared" ca="1" si="42"/>
        <v>pics\\Tomat_5.jpg</v>
      </c>
      <c r="AT94">
        <f t="shared" ca="1" si="31"/>
        <v>0.15674830526168959</v>
      </c>
      <c r="AU94" t="s">
        <v>697</v>
      </c>
      <c r="AV94" t="str">
        <f t="shared" ca="1" si="32"/>
        <v>sound\\Redkiy_plod.wav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_Шершавый_ли_</v>
      </c>
      <c r="BB94" t="str">
        <f t="shared" si="33"/>
        <v>_Шершавый_ли_ФИМОН?</v>
      </c>
      <c r="BD94" cm="1">
        <f t="array" aca="1" ref="BD94" ca="1">INDEX($L$90:$L$97,(RANK(AT6,$AT$2:$AT$9)))</f>
        <v>2145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VLOOKUP(B95,audio_list_stym!$A$3:$BP$18,46,FALSE)</f>
        <v>14</v>
      </c>
      <c r="F95" t="str">
        <f>VLOOKUP(E95,metki!$A$2:$B$9,2,FALSE)</f>
        <v>импл_новые_с_названием</v>
      </c>
      <c r="G95" t="str">
        <f t="shared" si="28"/>
        <v>импл_</v>
      </c>
      <c r="H95" t="str">
        <f>VLOOKUP(B95,audio_list_stym!$A$3:$AJ$18,14,FALSE)</f>
        <v>ZF</v>
      </c>
      <c r="I95" t="s">
        <v>693</v>
      </c>
      <c r="J95" t="str">
        <f t="shared" si="29"/>
        <v>ZF_6</v>
      </c>
      <c r="L95">
        <f>VLOOKUP(J95,total_visual_stym!$A$2:$D$129,2,FALSE)</f>
        <v>2150</v>
      </c>
      <c r="M95" t="str">
        <f>VLOOKUP(J95,total_visual_stym!$A$2:$D$129,3,FALSE)</f>
        <v>pics\\ZF_6.jpg</v>
      </c>
      <c r="N95">
        <f>VLOOKUP(J95,total_visual_stym!$A$1:$D$129,4,FALSE)</f>
        <v>215</v>
      </c>
      <c r="P95">
        <f>IF(G95="экспл",0,IF(G95="импл_",VLOOKUP(J95,quest_импл!$A$1:$J$129,7,FALSE),0))</f>
        <v>286</v>
      </c>
      <c r="Q95" t="str">
        <f>IF(G95="экспл",0,IF(G95="импл_",VLOOKUP(J95,quest_импл!$A$1:$J$129,8,FALSE),0))</f>
        <v>sound\\Zaostryen_li.wav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2016</v>
      </c>
      <c r="AD95" t="str">
        <f t="shared" ca="1" si="39"/>
        <v>pics\\Finik_8.jpg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40"/>
        <v>pics\\Finik_8.jpg</v>
      </c>
      <c r="AI95" t="s">
        <v>105</v>
      </c>
      <c r="AO95">
        <f t="shared" ca="1" si="35"/>
        <v>0.73969288084873586</v>
      </c>
      <c r="AP95" t="str">
        <f t="shared" ca="1" si="36"/>
        <v>pics\\Finik_8.jpg</v>
      </c>
      <c r="AR95" t="str">
        <f t="shared" si="41"/>
        <v/>
      </c>
      <c r="AS95" t="str">
        <f t="shared" ca="1" si="42"/>
        <v>pics\\Finik_8.jpg</v>
      </c>
      <c r="AT95">
        <f t="shared" ca="1" si="31"/>
        <v>4.6049629628149513E-2</v>
      </c>
      <c r="AU95" t="s">
        <v>697</v>
      </c>
      <c r="AV95" t="str">
        <f t="shared" ca="1" si="32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_Заострен_ли_</v>
      </c>
      <c r="BB95" t="str">
        <f t="shared" si="33"/>
        <v>_Заострен_ли_ФИМОН?</v>
      </c>
      <c r="BD95" cm="1">
        <f t="array" aca="1" ref="BD95" ca="1">INDEX($L$90:$L$97,(RANK(AT7,$AT$2:$AT$9)))</f>
        <v>2149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VLOOKUP(B96,audio_list_stym!$A$3:$BP$18,46,FALSE)</f>
        <v>14</v>
      </c>
      <c r="F96" t="str">
        <f>VLOOKUP(E96,metki!$A$2:$B$9,2,FALSE)</f>
        <v>импл_новые_с_названием</v>
      </c>
      <c r="G96" t="str">
        <f t="shared" si="28"/>
        <v>импл_</v>
      </c>
      <c r="H96" t="str">
        <f>VLOOKUP(B96,audio_list_stym!$A$3:$AJ$18,14,FALSE)</f>
        <v>ZF</v>
      </c>
      <c r="I96" t="s">
        <v>694</v>
      </c>
      <c r="J96" t="str">
        <f t="shared" si="29"/>
        <v>ZF_7</v>
      </c>
      <c r="L96">
        <f>VLOOKUP(J96,total_visual_stym!$A$2:$D$129,2,FALSE)</f>
        <v>2151</v>
      </c>
      <c r="M96" t="str">
        <f>VLOOKUP(J96,total_visual_stym!$A$2:$D$129,3,FALSE)</f>
        <v>pics\\ZF_7.jpg</v>
      </c>
      <c r="N96">
        <f>VLOOKUP(J96,total_visual_stym!$A$1:$D$129,4,FALSE)</f>
        <v>215</v>
      </c>
      <c r="P96">
        <f>IF(G96="экспл",0,IF(G96="импл_",VLOOKUP(J96,quest_импл!$A$1:$J$129,7,FALSE),0))</f>
        <v>287</v>
      </c>
      <c r="Q96" t="str">
        <f>IF(G96="экспл",0,IF(G96="импл_",VLOOKUP(J96,quest_импл!$A$1:$J$129,8,FALSE),0))</f>
        <v>sound\\Rassipchatiy_li.wav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2021</v>
      </c>
      <c r="AD96" t="str">
        <f t="shared" ca="1" si="39"/>
        <v>pics\\Goroh_5.jpg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40"/>
        <v>pics\\Goroh_5.jpg</v>
      </c>
      <c r="AI96" t="s">
        <v>106</v>
      </c>
      <c r="AO96">
        <f t="shared" ca="1" si="35"/>
        <v>0.67520995596541844</v>
      </c>
      <c r="AP96" t="str">
        <f t="shared" ca="1" si="36"/>
        <v>pics\\Goroh_5.jpg</v>
      </c>
      <c r="AR96" t="str">
        <f t="shared" si="41"/>
        <v/>
      </c>
      <c r="AS96" t="str">
        <f t="shared" ca="1" si="42"/>
        <v>pics\\Goroh_5.jpg</v>
      </c>
      <c r="AT96">
        <f t="shared" ca="1" si="31"/>
        <v>0.26509285189195575</v>
      </c>
      <c r="AU96" t="s">
        <v>697</v>
      </c>
      <c r="AV96" t="str">
        <f t="shared" ca="1" si="32"/>
        <v>sound\\Redkiy_plod.wav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_Рассыпчатый_ли_</v>
      </c>
      <c r="BB96" t="str">
        <f t="shared" si="33"/>
        <v>_Рассыпчатый_ли_ФИМОН?</v>
      </c>
      <c r="BD96" cm="1">
        <f t="array" aca="1" ref="BD96" ca="1">INDEX($L$90:$L$97,(RANK(AT8,$AT$2:$AT$9)))</f>
        <v>2150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VLOOKUP(B97,audio_list_stym!$A$3:$BP$18,46,FALSE)</f>
        <v>14</v>
      </c>
      <c r="F97" t="str">
        <f>VLOOKUP(E97,metki!$A$2:$B$9,2,FALSE)</f>
        <v>импл_новые_с_названием</v>
      </c>
      <c r="G97" t="str">
        <f t="shared" si="28"/>
        <v>импл_</v>
      </c>
      <c r="H97" t="str">
        <f>VLOOKUP(B97,audio_list_stym!$A$3:$AJ$18,14,FALSE)</f>
        <v>ZF</v>
      </c>
      <c r="I97" t="s">
        <v>695</v>
      </c>
      <c r="J97" t="str">
        <f t="shared" si="29"/>
        <v>ZF_8</v>
      </c>
      <c r="L97">
        <f>VLOOKUP(J97,total_visual_stym!$A$2:$D$129,2,FALSE)</f>
        <v>2152</v>
      </c>
      <c r="M97" t="str">
        <f>VLOOKUP(J97,total_visual_stym!$A$2:$D$129,3,FALSE)</f>
        <v>pics\\ZF_8.jpg</v>
      </c>
      <c r="N97">
        <f>VLOOKUP(J97,total_visual_stym!$A$1:$D$129,4,FALSE)</f>
        <v>215</v>
      </c>
      <c r="P97">
        <f>IF(G97="экспл",0,IF(G97="импл_",VLOOKUP(J97,quest_импл!$A$1:$J$129,7,FALSE),0))</f>
        <v>288</v>
      </c>
      <c r="Q97" t="str">
        <f>IF(G97="экспл",0,IF(G97="импл_",VLOOKUP(J97,quest_импл!$A$1:$J$129,8,FALSE),0))</f>
        <v>sound\\Ochishen_li.wav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2059</v>
      </c>
      <c r="AD97" t="str">
        <f t="shared" ca="1" si="39"/>
        <v>pics\\Tomat_3.jpg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40"/>
        <v>pics\\Tomat_3.jpg</v>
      </c>
      <c r="AI97" t="s">
        <v>107</v>
      </c>
      <c r="AO97">
        <f t="shared" ca="1" si="35"/>
        <v>8.2174233063884383E-2</v>
      </c>
      <c r="AP97" t="str">
        <f t="shared" ca="1" si="36"/>
        <v>pics\\Tomat_3.jpg</v>
      </c>
      <c r="AR97" t="str">
        <f t="shared" si="41"/>
        <v/>
      </c>
      <c r="AS97" t="str">
        <f t="shared" ca="1" si="42"/>
        <v>pics\\Tomat_3.jpg</v>
      </c>
      <c r="AT97">
        <f t="shared" ca="1" si="31"/>
        <v>0.69410366986565164</v>
      </c>
      <c r="AU97" t="s">
        <v>697</v>
      </c>
      <c r="AV97" t="str">
        <f t="shared" ca="1" si="32"/>
        <v>sound\\Noviy_plod.wav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_Очищен_ли_</v>
      </c>
      <c r="BB97" t="str">
        <f t="shared" si="33"/>
        <v>_Очищен_ли_ФИМОН?</v>
      </c>
      <c r="BD97" cm="1">
        <f t="array" aca="1" ref="BD97" ca="1">INDEX($L$90:$L$97,(RANK(AT9,$AT$2:$AT$9)))</f>
        <v>2146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VLOOKUP(B98,audio_list_stym!$A$3:$BP$18,46,FALSE)</f>
        <v>15</v>
      </c>
      <c r="F98" t="str">
        <f>VLOOKUP(E98,metki!$A$2:$B$9,2,FALSE)</f>
        <v>экспл_новые_с_названием</v>
      </c>
      <c r="G98" t="str">
        <f t="shared" si="28"/>
        <v>экспл</v>
      </c>
      <c r="H98" t="str">
        <f>VLOOKUP(B98,audio_list_stym!$A$3:$AJ$18,14,FALSE)</f>
        <v>Ackee</v>
      </c>
      <c r="I98" t="s">
        <v>688</v>
      </c>
      <c r="J98" t="str">
        <f t="shared" si="29"/>
        <v>Ackee_1</v>
      </c>
      <c r="L98">
        <f>VLOOKUP(J98,total_visual_stym!$A$2:$D$129,2,FALSE)</f>
        <v>2065</v>
      </c>
      <c r="M98" t="str">
        <f>VLOOKUP(J98,total_visual_stym!$A$2:$D$129,3,FALSE)</f>
        <v>pics\\Ackee_1.jpg</v>
      </c>
      <c r="N98">
        <f>VLOOKUP(J98,total_visual_stym!$A$1:$D$129,4,FALSE)</f>
        <v>208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97</v>
      </c>
      <c r="Z98" t="str">
        <f>IF(G98="экспл",VLOOKUP(J98,quest_экспл!$A$1:$N$129,12,FALSE),IF(G98="импл_",0,0))</f>
        <v>sound\\Sushenniy_li_on.wav</v>
      </c>
      <c r="AA98" t="str">
        <f>IF(G98="экспл",VLOOKUP(J98,quest_экспл!$A$1:$N$129,14,FALSE),IF(G98="импл_",0,0))</f>
        <v>нет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2205</v>
      </c>
      <c r="AD98" t="str">
        <f t="shared" ca="1" si="39"/>
        <v>pics\\dis46.jpg</v>
      </c>
      <c r="AE98" s="22" t="str">
        <f t="array" aca="1" ref="AE98" ca="1">IF(G98="экспл",INDEX(total_visual_stym!$C$146:$C$209,(RANK(total_visual_stym!E178,total_visual_stym!$E$146:$E$209))),0)</f>
        <v>pics\\dis46.jpg</v>
      </c>
      <c r="AF98" s="22" t="str">
        <f t="shared" si="40"/>
        <v/>
      </c>
      <c r="AI98" t="s">
        <v>108</v>
      </c>
      <c r="AO98">
        <f t="shared" ca="1" si="35"/>
        <v>0.4896415844202715</v>
      </c>
      <c r="AP98" t="str">
        <f t="shared" ca="1" si="36"/>
        <v>pics\\Limon_3.jpg</v>
      </c>
      <c r="AR98" t="str">
        <f>IF(AH98="sound\\Ogorod",AP26,"")</f>
        <v/>
      </c>
      <c r="AS98" t="str">
        <f t="shared" si="42"/>
        <v/>
      </c>
      <c r="AT98">
        <f t="shared" ca="1" si="31"/>
        <v>0.70661367087317573</v>
      </c>
      <c r="AU98" t="s">
        <v>697</v>
      </c>
      <c r="AV98" t="str">
        <f t="shared" ca="1" si="32"/>
        <v>sound\\Noviy_plod.wav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_Сушеный_ли_он?</v>
      </c>
      <c r="BA98" t="e">
        <f>VLOOKUP(Q98,audio_list_stym!$B$2:$BQ$299,68,FALSE)</f>
        <v>#N/A</v>
      </c>
      <c r="BB98" t="str">
        <f t="shared" si="33"/>
        <v>На_экране_КОДИС._Сушеный_ли_он?</v>
      </c>
      <c r="BC98">
        <f>A98</f>
        <v>1213</v>
      </c>
      <c r="BD98" cm="1">
        <f t="array" aca="1" ref="BD98" ca="1">INDEX($L$98:$L$105,(RANK(AT2,$AT$2:$AT$9)))</f>
        <v>2067</v>
      </c>
      <c r="BE98" cm="1">
        <f t="array" aca="1" ref="BE98" ca="1">INDEX(BD66:BD81,(RANK(AT6,$AT$2:$AT$9)))</f>
        <v>2115</v>
      </c>
      <c r="BF98" cm="1">
        <f t="array" aca="1" ref="BF98" ca="1">INDEX(BD82:BD97,(RANK(AT6,$AT$2:$AT$9)))</f>
        <v>2139</v>
      </c>
      <c r="BG98" cm="1">
        <f t="array" aca="1" ref="BG98" ca="1">INDEX(BD106:BD129,(RANK(AT6,$AT$2:$AT$17)))</f>
        <v>2079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VLOOKUP(B99,audio_list_stym!$A$3:$BP$18,46,FALSE)</f>
        <v>15</v>
      </c>
      <c r="F99" t="str">
        <f>VLOOKUP(E99,metki!$A$2:$B$9,2,FALSE)</f>
        <v>экспл_новые_с_названием</v>
      </c>
      <c r="G99" t="str">
        <f t="shared" si="28"/>
        <v>экспл</v>
      </c>
      <c r="H99" t="str">
        <f>VLOOKUP(B99,audio_list_stym!$A$3:$AJ$18,14,FALSE)</f>
        <v>Ackee</v>
      </c>
      <c r="I99" t="s">
        <v>689</v>
      </c>
      <c r="J99" t="str">
        <f t="shared" si="29"/>
        <v>Ackee_2</v>
      </c>
      <c r="L99">
        <f>VLOOKUP(J99,total_visual_stym!$A$2:$D$129,2,FALSE)</f>
        <v>2066</v>
      </c>
      <c r="M99" t="str">
        <f>VLOOKUP(J99,total_visual_stym!$A$2:$D$129,3,FALSE)</f>
        <v>pics\\Ackee_2.jpg</v>
      </c>
      <c r="N99">
        <f>VLOOKUP(J99,total_visual_stym!$A$1:$D$129,4,FALSE)</f>
        <v>208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98</v>
      </c>
      <c r="Z99" t="str">
        <f>IF(G99="экспл",VLOOKUP(J99,quest_экспл!$A$1:$N$129,12,FALSE),IF(G99="импл_",0,0))</f>
        <v>sound\\On_s_vetochkoy.wav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9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si="40"/>
        <v/>
      </c>
      <c r="AI99" t="s">
        <v>109</v>
      </c>
      <c r="AO99">
        <f t="shared" ca="1" si="35"/>
        <v>0.78798472417836007</v>
      </c>
      <c r="AP99" t="str">
        <f t="shared" ca="1" si="36"/>
        <v>pics\\Finik_7.jpg</v>
      </c>
      <c r="AR99" t="str">
        <f t="shared" ref="AR99:AR120" si="43">IF(AH99="sound\\Ogorod",AP27,"")</f>
        <v/>
      </c>
      <c r="AS99" t="str">
        <f t="shared" si="42"/>
        <v/>
      </c>
      <c r="AT99">
        <f t="shared" ca="1" si="31"/>
        <v>0.72785442711126369</v>
      </c>
      <c r="AU99" t="s">
        <v>697</v>
      </c>
      <c r="AV99" t="str">
        <f t="shared" ca="1" si="32"/>
        <v>sound\\Noviy_plod.wav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_Он_с_веточкой?</v>
      </c>
      <c r="BA99" t="e">
        <f>VLOOKUP(Q99,audio_list_stym!$B$2:$BQ$299,68,FALSE)</f>
        <v>#N/A</v>
      </c>
      <c r="BB99" t="str">
        <f t="shared" si="33"/>
        <v>Посмотрите,_вот_КОДИС._Он_с_веточкой?</v>
      </c>
      <c r="BD99" cm="1">
        <f t="array" aca="1" ref="BD99" ca="1">INDEX($L$98:$L$105,(RANK(AT3,$AT$2:$AT$9)))</f>
        <v>2071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VLOOKUP(B100,audio_list_stym!$A$3:$BP$18,46,FALSE)</f>
        <v>15</v>
      </c>
      <c r="F100" t="str">
        <f>VLOOKUP(E100,metki!$A$2:$B$9,2,FALSE)</f>
        <v>экспл_новые_с_названием</v>
      </c>
      <c r="G100" t="str">
        <f t="shared" si="28"/>
        <v>экспл</v>
      </c>
      <c r="H100" t="str">
        <f>VLOOKUP(B100,audio_list_stym!$A$3:$AJ$18,14,FALSE)</f>
        <v>Ackee</v>
      </c>
      <c r="I100" t="s">
        <v>690</v>
      </c>
      <c r="J100" t="str">
        <f t="shared" si="29"/>
        <v>Ackee_3</v>
      </c>
      <c r="L100">
        <f>VLOOKUP(J100,total_visual_stym!$A$2:$D$129,2,FALSE)</f>
        <v>2067</v>
      </c>
      <c r="M100" t="str">
        <f>VLOOKUP(J100,total_visual_stym!$A$2:$D$129,3,FALSE)</f>
        <v>pics\\Ackee_3.jpg</v>
      </c>
      <c r="N100">
        <f>VLOOKUP(J100,total_visual_stym!$A$1:$D$129,4,FALSE)</f>
        <v>208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99</v>
      </c>
      <c r="Z100" t="str">
        <f>IF(G100="экспл",VLOOKUP(J100,quest_экспл!$A$1:$N$129,12,FALSE),IF(G100="импл_",0,0))</f>
        <v>sound\\On_rasskrit.wav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2193</v>
      </c>
      <c r="AD100" t="str">
        <f t="shared" ca="1" si="39"/>
        <v>pics\\dis2.jpg</v>
      </c>
      <c r="AE100" s="22" t="str">
        <f t="array" aca="1" ref="AE100" ca="1">IF(G100="экспл",INDEX(total_visual_stym!$C$146:$C$209,(RANK(total_visual_stym!E180,total_visual_stym!$E$146:$E$209))),0)</f>
        <v>pics\\dis2.jpg</v>
      </c>
      <c r="AF100" s="22" t="str">
        <f t="shared" si="40"/>
        <v/>
      </c>
      <c r="AI100" t="s">
        <v>110</v>
      </c>
      <c r="AO100">
        <f t="shared" ca="1" si="35"/>
        <v>0.31514570637050865</v>
      </c>
      <c r="AP100" t="str">
        <f t="shared" ca="1" si="36"/>
        <v>pics\\Peper_4.jpg</v>
      </c>
      <c r="AR100" t="str">
        <f t="shared" si="43"/>
        <v/>
      </c>
      <c r="AS100" t="str">
        <f t="shared" si="42"/>
        <v/>
      </c>
      <c r="AT100">
        <f t="shared" ca="1" si="31"/>
        <v>0.69411792875640266</v>
      </c>
      <c r="AU100" t="s">
        <v>697</v>
      </c>
      <c r="AV100" t="str">
        <f t="shared" ca="1" si="32"/>
        <v>sound\\Noviy_plod.wav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_Он_раскрыт?</v>
      </c>
      <c r="BA100" t="e">
        <f>VLOOKUP(Q100,audio_list_stym!$B$2:$BQ$299,68,FALSE)</f>
        <v>#N/A</v>
      </c>
      <c r="BB100" t="str">
        <f t="shared" si="33"/>
        <v>Вот_КОДИС._Он_раскрыт?</v>
      </c>
      <c r="BD100" cm="1">
        <f t="array" aca="1" ref="BD100" ca="1">INDEX($L$98:$L$105,(RANK(AT4,$AT$2:$AT$9)))</f>
        <v>2068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VLOOKUP(B101,audio_list_stym!$A$3:$BP$18,46,FALSE)</f>
        <v>15</v>
      </c>
      <c r="F101" t="str">
        <f>VLOOKUP(E101,metki!$A$2:$B$9,2,FALSE)</f>
        <v>экспл_новые_с_названием</v>
      </c>
      <c r="G101" t="str">
        <f t="shared" si="28"/>
        <v>экспл</v>
      </c>
      <c r="H101" t="str">
        <f>VLOOKUP(B101,audio_list_stym!$A$3:$AJ$18,14,FALSE)</f>
        <v>Ackee</v>
      </c>
      <c r="I101" t="s">
        <v>691</v>
      </c>
      <c r="J101" t="str">
        <f t="shared" si="29"/>
        <v>Ackee_4</v>
      </c>
      <c r="L101">
        <f>VLOOKUP(J101,total_visual_stym!$A$2:$D$129,2,FALSE)</f>
        <v>2068</v>
      </c>
      <c r="M101" t="str">
        <f>VLOOKUP(J101,total_visual_stym!$A$2:$D$129,3,FALSE)</f>
        <v>pics\\Ackee_4.jpg</v>
      </c>
      <c r="N101">
        <f>VLOOKUP(J101,total_visual_stym!$A$1:$D$129,4,FALSE)</f>
        <v>208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100</v>
      </c>
      <c r="Z101" t="str">
        <f>IF(G101="экспл",VLOOKUP(J101,quest_экспл!$A$1:$N$129,12,FALSE),IF(G101="импл_",0,0))</f>
        <v>sound\\Pushistiy_li_on.wav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2192</v>
      </c>
      <c r="AD101" t="str">
        <f t="shared" ca="1" si="39"/>
        <v>pics\\dis32.jpg</v>
      </c>
      <c r="AE101" s="22" t="str">
        <f t="array" aca="1" ref="AE101" ca="1">IF(G101="экспл",INDEX(total_visual_stym!$C$146:$C$209,(RANK(total_visual_stym!E181,total_visual_stym!$E$146:$E$209))),0)</f>
        <v>pics\\dis32.jpg</v>
      </c>
      <c r="AF101" s="22" t="str">
        <f t="shared" si="40"/>
        <v/>
      </c>
      <c r="AI101" t="s">
        <v>111</v>
      </c>
      <c r="AO101">
        <f t="shared" ca="1" si="35"/>
        <v>0.49890532287276534</v>
      </c>
      <c r="AP101" t="str">
        <f t="shared" ca="1" si="36"/>
        <v>pics\\Kokos_8.jpg</v>
      </c>
      <c r="AR101" t="str">
        <f t="shared" si="43"/>
        <v/>
      </c>
      <c r="AS101" t="str">
        <f t="shared" si="42"/>
        <v/>
      </c>
      <c r="AT101">
        <f t="shared" ca="1" si="31"/>
        <v>0.1321853435746565</v>
      </c>
      <c r="AU101" t="s">
        <v>697</v>
      </c>
      <c r="AV101" t="str">
        <f t="shared" ca="1" si="32"/>
        <v>sound\\Redkiy_plod.wav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_Пушистый_ли_он?</v>
      </c>
      <c r="BA101" t="e">
        <f>VLOOKUP(Q101,audio_list_stym!$B$2:$BQ$299,68,FALSE)</f>
        <v>#N/A</v>
      </c>
      <c r="BB101" t="str">
        <f t="shared" si="33"/>
        <v>Это_КОДИС._Пушистый_ли_он?</v>
      </c>
      <c r="BD101" cm="1">
        <f t="array" aca="1" ref="BD101" ca="1">INDEX($L$98:$L$105,(RANK(AT5,$AT$2:$AT$9)))</f>
        <v>2072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VLOOKUP(B102,audio_list_stym!$A$3:$BP$18,46,FALSE)</f>
        <v>15</v>
      </c>
      <c r="F102" t="str">
        <f>VLOOKUP(E102,metki!$A$2:$B$9,2,FALSE)</f>
        <v>экспл_новые_с_названием</v>
      </c>
      <c r="G102" t="str">
        <f t="shared" si="28"/>
        <v>экспл</v>
      </c>
      <c r="H102" t="str">
        <f>VLOOKUP(B102,audio_list_stym!$A$3:$AJ$18,14,FALSE)</f>
        <v>Ackee</v>
      </c>
      <c r="I102" t="s">
        <v>692</v>
      </c>
      <c r="J102" t="str">
        <f t="shared" si="29"/>
        <v>Ackee_5</v>
      </c>
      <c r="L102">
        <f>VLOOKUP(J102,total_visual_stym!$A$2:$D$129,2,FALSE)</f>
        <v>2069</v>
      </c>
      <c r="M102" t="str">
        <f>VLOOKUP(J102,total_visual_stym!$A$2:$D$129,3,FALSE)</f>
        <v>pics\\Ackee_5.jpg</v>
      </c>
      <c r="N102">
        <f>VLOOKUP(J102,total_visual_stym!$A$1:$D$129,4,FALSE)</f>
        <v>208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101</v>
      </c>
      <c r="Z102" t="str">
        <f>IF(G102="экспл",VLOOKUP(J102,quest_экспл!$A$1:$N$129,12,FALSE),IF(G102="импл_",0,0))</f>
        <v>sound\\On_kvadratniy.wav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2223</v>
      </c>
      <c r="AD102" t="str">
        <f t="shared" ca="1" si="39"/>
        <v>pics\\dis15.jpg</v>
      </c>
      <c r="AE102" s="22" t="str">
        <f t="array" aca="1" ref="AE102" ca="1">IF(G102="экспл",INDEX(total_visual_stym!$C$146:$C$209,(RANK(total_visual_stym!E182,total_visual_stym!$E$146:$E$209))),0)</f>
        <v>pics\\dis15.jpg</v>
      </c>
      <c r="AF102" s="22" t="str">
        <f t="shared" si="40"/>
        <v/>
      </c>
      <c r="AI102" t="s">
        <v>112</v>
      </c>
      <c r="AO102">
        <f t="shared" ca="1" si="35"/>
        <v>0.99877071706330378</v>
      </c>
      <c r="AP102" t="str">
        <f t="shared" ca="1" si="36"/>
        <v>pics\\Banan_1.jpg</v>
      </c>
      <c r="AR102" t="str">
        <f t="shared" si="43"/>
        <v/>
      </c>
      <c r="AS102" t="str">
        <f t="shared" si="42"/>
        <v/>
      </c>
      <c r="AT102">
        <f t="shared" ca="1" si="31"/>
        <v>0.57212193165864522</v>
      </c>
      <c r="AU102" t="s">
        <v>697</v>
      </c>
      <c r="AV102" t="str">
        <f t="shared" ca="1" si="32"/>
        <v>sound\\Noviy_plod.wav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_Он_квадратный?</v>
      </c>
      <c r="BA102" t="e">
        <f>VLOOKUP(Q102,audio_list_stym!$B$2:$BQ$299,68,FALSE)</f>
        <v>#N/A</v>
      </c>
      <c r="BB102" t="str">
        <f t="shared" si="33"/>
        <v>На_картинке_КОДИС._Он_квадратный?</v>
      </c>
      <c r="BD102" cm="1">
        <f t="array" aca="1" ref="BD102" ca="1">INDEX($L$98:$L$105,(RANK(AT6,$AT$2:$AT$9)))</f>
        <v>2065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VLOOKUP(B103,audio_list_stym!$A$3:$BP$18,46,FALSE)</f>
        <v>15</v>
      </c>
      <c r="F103" t="str">
        <f>VLOOKUP(E103,metki!$A$2:$B$9,2,FALSE)</f>
        <v>экспл_новые_с_названием</v>
      </c>
      <c r="G103" t="str">
        <f t="shared" si="28"/>
        <v>экспл</v>
      </c>
      <c r="H103" t="str">
        <f>VLOOKUP(B103,audio_list_stym!$A$3:$AJ$18,14,FALSE)</f>
        <v>Ackee</v>
      </c>
      <c r="I103" t="s">
        <v>693</v>
      </c>
      <c r="J103" t="str">
        <f t="shared" si="29"/>
        <v>Ackee_6</v>
      </c>
      <c r="L103">
        <f>VLOOKUP(J103,total_visual_stym!$A$2:$D$129,2,FALSE)</f>
        <v>2070</v>
      </c>
      <c r="M103" t="str">
        <f>VLOOKUP(J103,total_visual_stym!$A$2:$D$129,3,FALSE)</f>
        <v>pics\\Ackee_6.jpg</v>
      </c>
      <c r="N103">
        <f>VLOOKUP(J103,total_visual_stym!$A$1:$D$129,4,FALSE)</f>
        <v>208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102</v>
      </c>
      <c r="Z103" t="str">
        <f>IF(G103="экспл",VLOOKUP(J103,quest_экспл!$A$1:$N$129,12,FALSE),IF(G103="импл_",0,0))</f>
        <v>sound\\Raznocvetniy_li_on.wav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2207</v>
      </c>
      <c r="AD103" t="str">
        <f t="shared" ca="1" si="39"/>
        <v>pics\\dis44.jpg</v>
      </c>
      <c r="AE103" s="22" t="str">
        <f t="array" aca="1" ref="AE103" ca="1">IF(G103="экспл",INDEX(total_visual_stym!$C$146:$C$209,(RANK(total_visual_stym!E183,total_visual_stym!$E$146:$E$209))),0)</f>
        <v>pics\\dis44.jpg</v>
      </c>
      <c r="AF103" s="22" t="str">
        <f t="shared" si="40"/>
        <v/>
      </c>
      <c r="AI103" t="s">
        <v>113</v>
      </c>
      <c r="AO103">
        <f t="shared" ca="1" si="35"/>
        <v>0.25465270004441209</v>
      </c>
      <c r="AP103" t="str">
        <f t="shared" ca="1" si="36"/>
        <v>pics\\Peper_7.jpg</v>
      </c>
      <c r="AR103" t="str">
        <f t="shared" si="43"/>
        <v/>
      </c>
      <c r="AS103" t="str">
        <f t="shared" si="42"/>
        <v/>
      </c>
      <c r="AT103">
        <f t="shared" ca="1" si="31"/>
        <v>0.64879630446852787</v>
      </c>
      <c r="AU103" t="s">
        <v>697</v>
      </c>
      <c r="AV103" t="str">
        <f t="shared" ca="1" si="32"/>
        <v>sound\\Noviy_plod.wav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_Разноцветный_ли_он?</v>
      </c>
      <c r="BA103" t="e">
        <f>VLOOKUP(Q103,audio_list_stym!$B$2:$BQ$299,68,FALSE)</f>
        <v>#N/A</v>
      </c>
      <c r="BB103" t="str">
        <f t="shared" si="33"/>
        <v>На_мониторе_КОДИС._Разноцветный_ли_он?</v>
      </c>
      <c r="BD103" cm="1">
        <f t="array" aca="1" ref="BD103" ca="1">INDEX($L$98:$L$105,(RANK(AT7,$AT$2:$AT$9)))</f>
        <v>2069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VLOOKUP(B104,audio_list_stym!$A$3:$BP$18,46,FALSE)</f>
        <v>15</v>
      </c>
      <c r="F104" t="str">
        <f>VLOOKUP(E104,metki!$A$2:$B$9,2,FALSE)</f>
        <v>экспл_новые_с_названием</v>
      </c>
      <c r="G104" t="str">
        <f t="shared" si="28"/>
        <v>экспл</v>
      </c>
      <c r="H104" t="str">
        <f>VLOOKUP(B104,audio_list_stym!$A$3:$AJ$18,14,FALSE)</f>
        <v>Ackee</v>
      </c>
      <c r="I104" t="s">
        <v>694</v>
      </c>
      <c r="J104" t="str">
        <f t="shared" si="29"/>
        <v>Ackee_7</v>
      </c>
      <c r="L104">
        <f>VLOOKUP(J104,total_visual_stym!$A$2:$D$129,2,FALSE)</f>
        <v>2071</v>
      </c>
      <c r="M104" t="str">
        <f>VLOOKUP(J104,total_visual_stym!$A$2:$D$129,3,FALSE)</f>
        <v>pics\\Ackee_7.jpg</v>
      </c>
      <c r="N104">
        <f>VLOOKUP(J104,total_visual_stym!$A$1:$D$129,4,FALSE)</f>
        <v>208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103</v>
      </c>
      <c r="Z104" t="str">
        <f>IF(G104="экспл",VLOOKUP(J104,quest_экспл!$A$1:$N$129,12,FALSE),IF(G104="импл_",0,0))</f>
        <v>sound\\Uvyadshiy_li_on.wav</v>
      </c>
      <c r="AA104" t="str">
        <f>IF(G104="экспл",VLOOKUP(J104,quest_экспл!$A$1:$N$129,14,FALSE),IF(G104="импл_",0,0))</f>
        <v>да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2185</v>
      </c>
      <c r="AD104" t="str">
        <f t="shared" ca="1" si="39"/>
        <v>pics\\dis31.jpg</v>
      </c>
      <c r="AE104" s="22" t="str">
        <f t="array" aca="1" ref="AE104" ca="1">IF(G104="экспл",INDEX(total_visual_stym!$C$146:$C$209,(RANK(total_visual_stym!E184,total_visual_stym!$E$146:$E$209))),0)</f>
        <v>pics\\dis31.jpg</v>
      </c>
      <c r="AF104" s="22" t="str">
        <f t="shared" si="40"/>
        <v/>
      </c>
      <c r="AI104" t="s">
        <v>114</v>
      </c>
      <c r="AO104">
        <f t="shared" ca="1" si="35"/>
        <v>0.2279775116862125</v>
      </c>
      <c r="AP104" t="str">
        <f t="shared" ca="1" si="36"/>
        <v>pics\\Peper_8.jpg</v>
      </c>
      <c r="AR104" t="str">
        <f t="shared" si="43"/>
        <v/>
      </c>
      <c r="AS104" t="str">
        <f t="shared" si="42"/>
        <v/>
      </c>
      <c r="AT104">
        <f t="shared" ca="1" si="31"/>
        <v>0.43181479180718807</v>
      </c>
      <c r="AU104" t="s">
        <v>697</v>
      </c>
      <c r="AV104" t="str">
        <f t="shared" ca="1" si="32"/>
        <v>sound\\Noviy_plod.wav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_Увядший_ли_он?</v>
      </c>
      <c r="BA104" t="e">
        <f>VLOOKUP(Q104,audio_list_stym!$B$2:$BQ$299,68,FALSE)</f>
        <v>#N/A</v>
      </c>
      <c r="BB104" t="str">
        <f t="shared" si="33"/>
        <v>Перед_Вами_КОДИС._Увядший_ли_он?</v>
      </c>
      <c r="BD104" cm="1">
        <f t="array" aca="1" ref="BD104" ca="1">INDEX($L$98:$L$105,(RANK(AT8,$AT$2:$AT$9)))</f>
        <v>2070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VLOOKUP(B105,audio_list_stym!$A$3:$BP$18,46,FALSE)</f>
        <v>15</v>
      </c>
      <c r="F105" t="str">
        <f>VLOOKUP(E105,metki!$A$2:$B$9,2,FALSE)</f>
        <v>экспл_новые_с_названием</v>
      </c>
      <c r="G105" t="str">
        <f t="shared" si="28"/>
        <v>экспл</v>
      </c>
      <c r="H105" t="str">
        <f>VLOOKUP(B105,audio_list_stym!$A$3:$AJ$18,14,FALSE)</f>
        <v>Ackee</v>
      </c>
      <c r="I105" t="s">
        <v>695</v>
      </c>
      <c r="J105" t="str">
        <f t="shared" si="29"/>
        <v>Ackee_8</v>
      </c>
      <c r="L105">
        <f>VLOOKUP(J105,total_visual_stym!$A$2:$D$129,2,FALSE)</f>
        <v>2072</v>
      </c>
      <c r="M105" t="str">
        <f>VLOOKUP(J105,total_visual_stym!$A$2:$D$129,3,FALSE)</f>
        <v>pics\\Ackee_8.jpg</v>
      </c>
      <c r="N105">
        <f>VLOOKUP(J105,total_visual_stym!$A$1:$D$129,4,FALSE)</f>
        <v>208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104</v>
      </c>
      <c r="Z105" t="str">
        <f>IF(G105="экспл",VLOOKUP(J105,quest_экспл!$A$1:$N$129,12,FALSE),IF(G105="импл_",0,0))</f>
        <v>sound\\On_sklizskiy.wav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2199</v>
      </c>
      <c r="AD105" t="str">
        <f t="shared" ca="1" si="39"/>
        <v>pics\\dis56.jpg</v>
      </c>
      <c r="AE105" s="22" t="str">
        <f t="array" aca="1" ref="AE105" ca="1">IF(G105="экспл",INDEX(total_visual_stym!$C$146:$C$209,(RANK(total_visual_stym!E185,total_visual_stym!$E$146:$E$209))),0)</f>
        <v>pics\\dis56.jpg</v>
      </c>
      <c r="AF105" s="22" t="str">
        <f t="shared" si="40"/>
        <v/>
      </c>
      <c r="AI105" t="s">
        <v>115</v>
      </c>
      <c r="AO105">
        <f t="shared" ca="1" si="35"/>
        <v>0.93392947365515622</v>
      </c>
      <c r="AP105" t="str">
        <f t="shared" ca="1" si="36"/>
        <v>pics\\Banan_7.jpg</v>
      </c>
      <c r="AR105" t="str">
        <f t="shared" si="43"/>
        <v/>
      </c>
      <c r="AS105" t="str">
        <f t="shared" si="42"/>
        <v/>
      </c>
      <c r="AT105">
        <f t="shared" ca="1" si="31"/>
        <v>0.81471601999449728</v>
      </c>
      <c r="AU105" t="s">
        <v>697</v>
      </c>
      <c r="AV105" t="str">
        <f t="shared" ca="1" si="32"/>
        <v>sound\\Noviy_plod.wav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_Он_склизкий?</v>
      </c>
      <c r="BA105" t="e">
        <f>VLOOKUP(Q105,audio_list_stym!$B$2:$BQ$299,68,FALSE)</f>
        <v>#N/A</v>
      </c>
      <c r="BB105" t="str">
        <f t="shared" si="33"/>
        <v>Вы_видите_КОДИС._Он_склизкий?</v>
      </c>
      <c r="BD105" cm="1">
        <f t="array" aca="1" ref="BD105" ca="1">INDEX($L$98:$L$105,(RANK(AT9,$AT$2:$AT$9)))</f>
        <v>2066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VLOOKUP(B106,audio_list_stym!$A$3:$BP$18,46,FALSE)</f>
        <v>16</v>
      </c>
      <c r="F106" t="str">
        <f>VLOOKUP(E106,metki!$A$2:$B$9,2,FALSE)</f>
        <v>импл_новые_без_названия</v>
      </c>
      <c r="G106" t="str">
        <f t="shared" si="28"/>
        <v>импл_</v>
      </c>
      <c r="H106" t="str">
        <f>VLOOKUP(B106,audio_list_stym!$A$3:$AJ$18,14,FALSE)</f>
        <v>Ake</v>
      </c>
      <c r="I106" t="s">
        <v>688</v>
      </c>
      <c r="J106" t="str">
        <f t="shared" si="29"/>
        <v>Ake_1</v>
      </c>
      <c r="L106">
        <f>VLOOKUP(J106,total_visual_stym!$A$2:$D$129,2,FALSE)</f>
        <v>2073</v>
      </c>
      <c r="M106" t="str">
        <f>VLOOKUP(J106,total_visual_stym!$A$2:$D$129,3,FALSE)</f>
        <v>pics\\Ake_1.jpg</v>
      </c>
      <c r="N106">
        <f>VLOOKUP(J106,total_visual_stym!$A$1:$D$129,4,FALSE)</f>
        <v>209</v>
      </c>
      <c r="P106">
        <f>IF(G106="экспл",0,IF(G106="импл_",VLOOKUP(J106,quest_импл!$A$1:$J$129,7,FALSE),0))</f>
        <v>233</v>
      </c>
      <c r="Q106" t="str">
        <f>IF(G106="экспл",0,IF(G106="импл_",VLOOKUP(J106,quest_импл!$A$1:$J$129,8,FALSE),0))</f>
        <v>sound\\Imeet_li_myakot.wav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2033</v>
      </c>
      <c r="AD106" t="str">
        <f t="shared" ca="1" si="39"/>
        <v>pics\\Limon_1.jpg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40"/>
        <v>pics\\Limon_1.jpg</v>
      </c>
      <c r="AI106" t="s">
        <v>116</v>
      </c>
      <c r="AO106">
        <f t="shared" ca="1" si="35"/>
        <v>0.49868492167386358</v>
      </c>
      <c r="AP106" t="str">
        <f t="shared" ca="1" si="36"/>
        <v>pics\\Limon_1.jpg</v>
      </c>
      <c r="AR106" t="str">
        <f t="shared" si="43"/>
        <v/>
      </c>
      <c r="AS106" t="str">
        <f t="shared" ca="1" si="42"/>
        <v>pics\\Limon_1.jpg</v>
      </c>
      <c r="AT106">
        <f t="shared" ca="1" si="31"/>
        <v>0.11066224567360461</v>
      </c>
      <c r="AU106" t="s">
        <v>697</v>
      </c>
      <c r="AV106" t="str">
        <f t="shared" ca="1" si="32"/>
        <v>sound\\Redkiy_plod.wav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_Имеет_ли_мякоть_</v>
      </c>
      <c r="BB106" t="str">
        <f t="shared" si="33"/>
        <v>_Имеет_ли_мякоть_XXXXX?</v>
      </c>
      <c r="BC106">
        <f>A106</f>
        <v>1214</v>
      </c>
      <c r="BD106" cm="1">
        <f t="array" aca="1" ref="BD106" ca="1">INDEX($L$106:$L$113,(RANK(AT2,$AT$2:$AT$9)))</f>
        <v>2075</v>
      </c>
      <c r="BE106" cm="1">
        <f t="array" aca="1" ref="BE106" ca="1">INDEX(BD66:BD81,(RANK(AT7,$AT$2:$AT$17)))</f>
        <v>2129</v>
      </c>
      <c r="BF106" cm="1">
        <f t="array" aca="1" ref="BF106" ca="1">INDEX(BD90:BD105,(RANK(AT7,$AT$2:$AT$17)))</f>
        <v>2146</v>
      </c>
      <c r="BG106" cm="1">
        <f t="array" aca="1" ref="BG106" ca="1">INDEX(BD114:BD129,(RANK(AT7,$AT$2:$AT$9)))</f>
        <v>2081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VLOOKUP(B107,audio_list_stym!$A$3:$BP$18,46,FALSE)</f>
        <v>16</v>
      </c>
      <c r="F107" t="str">
        <f>VLOOKUP(E107,metki!$A$2:$B$9,2,FALSE)</f>
        <v>импл_новые_без_названия</v>
      </c>
      <c r="G107" t="str">
        <f t="shared" si="28"/>
        <v>импл_</v>
      </c>
      <c r="H107" t="str">
        <f>VLOOKUP(B107,audio_list_stym!$A$3:$AJ$18,14,FALSE)</f>
        <v>Ake</v>
      </c>
      <c r="I107" t="s">
        <v>689</v>
      </c>
      <c r="J107" t="str">
        <f t="shared" si="29"/>
        <v>Ake_2</v>
      </c>
      <c r="L107">
        <f>VLOOKUP(J107,total_visual_stym!$A$2:$D$129,2,FALSE)</f>
        <v>2074</v>
      </c>
      <c r="M107" t="str">
        <f>VLOOKUP(J107,total_visual_stym!$A$2:$D$129,3,FALSE)</f>
        <v>pics\\Ake_2.jpg</v>
      </c>
      <c r="N107">
        <f>VLOOKUP(J107,total_visual_stym!$A$1:$D$129,4,FALSE)</f>
        <v>209</v>
      </c>
      <c r="P107">
        <f>IF(G107="экспл",0,IF(G107="импл_",VLOOKUP(J107,quest_импл!$A$1:$J$129,7,FALSE),0))</f>
        <v>234</v>
      </c>
      <c r="Q107" t="str">
        <f>IF(G107="экспл",0,IF(G107="импл_",VLOOKUP(J107,quest_импл!$A$1:$J$129,8,FALSE),0))</f>
        <v>sound\\Prodolgovatiy_li.wav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2041</v>
      </c>
      <c r="AD107" t="str">
        <f t="shared" ca="1" si="39"/>
        <v>pics\\Peper_1.jpg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40"/>
        <v>pics\\Peper_1.jpg</v>
      </c>
      <c r="AI107" t="s">
        <v>117</v>
      </c>
      <c r="AO107">
        <f t="shared" ca="1" si="35"/>
        <v>0.4290085830851964</v>
      </c>
      <c r="AP107" t="str">
        <f t="shared" ca="1" si="36"/>
        <v>pics\\Peper_1.jpg</v>
      </c>
      <c r="AR107" t="str">
        <f t="shared" si="43"/>
        <v/>
      </c>
      <c r="AS107" t="str">
        <f t="shared" ca="1" si="42"/>
        <v>pics\\Peper_1.jpg</v>
      </c>
      <c r="AT107">
        <f t="shared" ca="1" si="31"/>
        <v>4.7475819956379284E-2</v>
      </c>
      <c r="AU107" t="s">
        <v>697</v>
      </c>
      <c r="AV107" t="str">
        <f t="shared" ca="1" si="32"/>
        <v>sound\\Redkiy_plod.wav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_Продолговатый_ли_</v>
      </c>
      <c r="BB107" t="str">
        <f t="shared" si="33"/>
        <v>_Продолговатый_ли_XXXXX?</v>
      </c>
      <c r="BD107" cm="1">
        <f t="array" aca="1" ref="BD107" ca="1">INDEX($L$106:$L$113,(RANK(AT3,$AT$2:$AT$9)))</f>
        <v>2079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VLOOKUP(B108,audio_list_stym!$A$3:$BP$18,46,FALSE)</f>
        <v>16</v>
      </c>
      <c r="F108" t="str">
        <f>VLOOKUP(E108,metki!$A$2:$B$9,2,FALSE)</f>
        <v>импл_новые_без_названия</v>
      </c>
      <c r="G108" t="str">
        <f t="shared" si="28"/>
        <v>импл_</v>
      </c>
      <c r="H108" t="str">
        <f>VLOOKUP(B108,audio_list_stym!$A$3:$AJ$18,14,FALSE)</f>
        <v>Ake</v>
      </c>
      <c r="I108" t="s">
        <v>690</v>
      </c>
      <c r="J108" t="str">
        <f t="shared" si="29"/>
        <v>Ake_3</v>
      </c>
      <c r="L108">
        <f>VLOOKUP(J108,total_visual_stym!$A$2:$D$129,2,FALSE)</f>
        <v>2075</v>
      </c>
      <c r="M108" t="str">
        <f>VLOOKUP(J108,total_visual_stym!$A$2:$D$129,3,FALSE)</f>
        <v>pics\\Ake_3.jpg</v>
      </c>
      <c r="N108">
        <f>VLOOKUP(J108,total_visual_stym!$A$1:$D$129,4,FALSE)</f>
        <v>209</v>
      </c>
      <c r="P108">
        <f>IF(G108="экспл",0,IF(G108="импл_",VLOOKUP(J108,quest_импл!$A$1:$J$129,7,FALSE),0))</f>
        <v>235</v>
      </c>
      <c r="Q108" t="str">
        <f>IF(G108="экспл",0,IF(G108="импл_",VLOOKUP(J108,quest_импл!$A$1:$J$129,8,FALSE),0))</f>
        <v>sound\\Pyatnistyi_li.wav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2008</v>
      </c>
      <c r="AD108" t="str">
        <f t="shared" ca="1" si="39"/>
        <v>pics\\Banan_8.jpg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40"/>
        <v>pics\\Banan_8.jpg</v>
      </c>
      <c r="AI108" t="s">
        <v>118</v>
      </c>
      <c r="AO108">
        <f t="shared" ca="1" si="35"/>
        <v>0.90818531121176949</v>
      </c>
      <c r="AP108" t="str">
        <f t="shared" ca="1" si="36"/>
        <v>pics\\Banan_8.jpg</v>
      </c>
      <c r="AR108" t="str">
        <f t="shared" si="43"/>
        <v/>
      </c>
      <c r="AS108" t="str">
        <f t="shared" ca="1" si="42"/>
        <v>pics\\Banan_8.jpg</v>
      </c>
      <c r="AT108">
        <f t="shared" ca="1" si="31"/>
        <v>0.56665107260845116</v>
      </c>
      <c r="AU108" t="s">
        <v>697</v>
      </c>
      <c r="AV108" t="str">
        <f t="shared" ca="1" si="32"/>
        <v>sound\\Noviy_plod.wav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_Пятнистый_ли_</v>
      </c>
      <c r="BB108" t="str">
        <f t="shared" si="33"/>
        <v>_Пятнистый_ли_XXXXX?</v>
      </c>
      <c r="BD108" cm="1">
        <f t="array" aca="1" ref="BD108" ca="1">INDEX($L$106:$L$113,(RANK(AT4,$AT$2:$AT$9)))</f>
        <v>2076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VLOOKUP(B109,audio_list_stym!$A$3:$BP$18,46,FALSE)</f>
        <v>16</v>
      </c>
      <c r="F109" t="str">
        <f>VLOOKUP(E109,metki!$A$2:$B$9,2,FALSE)</f>
        <v>импл_новые_без_названия</v>
      </c>
      <c r="G109" t="str">
        <f t="shared" si="28"/>
        <v>импл_</v>
      </c>
      <c r="H109" t="str">
        <f>VLOOKUP(B109,audio_list_stym!$A$3:$AJ$18,14,FALSE)</f>
        <v>Ake</v>
      </c>
      <c r="I109" t="s">
        <v>691</v>
      </c>
      <c r="J109" t="str">
        <f t="shared" si="29"/>
        <v>Ake_4</v>
      </c>
      <c r="L109">
        <f>VLOOKUP(J109,total_visual_stym!$A$2:$D$129,2,FALSE)</f>
        <v>2076</v>
      </c>
      <c r="M109" t="str">
        <f>VLOOKUP(J109,total_visual_stym!$A$2:$D$129,3,FALSE)</f>
        <v>pics\\Ake_4.jpg</v>
      </c>
      <c r="N109">
        <f>VLOOKUP(J109,total_visual_stym!$A$1:$D$129,4,FALSE)</f>
        <v>209</v>
      </c>
      <c r="P109">
        <f>IF(G109="экспл",0,IF(G109="импл_",VLOOKUP(J109,quest_импл!$A$1:$J$129,7,FALSE),0))</f>
        <v>236</v>
      </c>
      <c r="Q109" t="str">
        <f>IF(G109="экспл",0,IF(G109="импл_",VLOOKUP(J109,quest_импл!$A$1:$J$129,8,FALSE),0))</f>
        <v>sound\\S_kochuroy_li.wav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2040</v>
      </c>
      <c r="AD109" t="str">
        <f t="shared" ca="1" si="39"/>
        <v>pics\\Limon_8.jpg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40"/>
        <v>pics\\Limon_8.jpg</v>
      </c>
      <c r="AI109" t="s">
        <v>119</v>
      </c>
      <c r="AO109">
        <f t="shared" ca="1" si="35"/>
        <v>0.46791531411664167</v>
      </c>
      <c r="AP109" t="str">
        <f t="shared" ca="1" si="36"/>
        <v>pics\\Limon_8.jpg</v>
      </c>
      <c r="AR109" t="str">
        <f t="shared" si="43"/>
        <v/>
      </c>
      <c r="AS109" t="str">
        <f t="shared" ca="1" si="42"/>
        <v>pics\\Limon_8.jpg</v>
      </c>
      <c r="AT109">
        <f t="shared" ca="1" si="31"/>
        <v>0.83239078298729152</v>
      </c>
      <c r="AU109" t="s">
        <v>697</v>
      </c>
      <c r="AV109" t="str">
        <f t="shared" ca="1" si="32"/>
        <v>sound\\Noviy_plod.wav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_С_косточкой_ли_</v>
      </c>
      <c r="BB109" t="str">
        <f t="shared" si="33"/>
        <v>_С_косточкой_ли_XXXXX?</v>
      </c>
      <c r="BD109" cm="1">
        <f t="array" aca="1" ref="BD109" ca="1">INDEX($L$106:$L$113,(RANK(AT5,$AT$2:$AT$9)))</f>
        <v>2080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VLOOKUP(B110,audio_list_stym!$A$3:$BP$18,46,FALSE)</f>
        <v>16</v>
      </c>
      <c r="F110" t="str">
        <f>VLOOKUP(E110,metki!$A$2:$B$9,2,FALSE)</f>
        <v>импл_новые_без_названия</v>
      </c>
      <c r="G110" t="str">
        <f t="shared" si="28"/>
        <v>импл_</v>
      </c>
      <c r="H110" t="str">
        <f>VLOOKUP(B110,audio_list_stym!$A$3:$AJ$18,14,FALSE)</f>
        <v>Ake</v>
      </c>
      <c r="I110" t="s">
        <v>692</v>
      </c>
      <c r="J110" t="str">
        <f t="shared" si="29"/>
        <v>Ake_5</v>
      </c>
      <c r="L110">
        <f>VLOOKUP(J110,total_visual_stym!$A$2:$D$129,2,FALSE)</f>
        <v>2077</v>
      </c>
      <c r="M110" t="str">
        <f>VLOOKUP(J110,total_visual_stym!$A$2:$D$129,3,FALSE)</f>
        <v>pics\\Ake_5.jpg</v>
      </c>
      <c r="N110">
        <f>VLOOKUP(J110,total_visual_stym!$A$1:$D$129,4,FALSE)</f>
        <v>209</v>
      </c>
      <c r="P110">
        <f>IF(G110="экспл",0,IF(G110="импл_",VLOOKUP(J110,quest_импл!$A$1:$J$129,7,FALSE),0))</f>
        <v>237</v>
      </c>
      <c r="Q110" t="str">
        <f>IF(G110="экспл",0,IF(G110="импл_",VLOOKUP(J110,quest_импл!$A$1:$J$129,8,FALSE),0))</f>
        <v>sound\\Fioletoviy_li.wav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2014</v>
      </c>
      <c r="AD110" t="str">
        <f t="shared" ca="1" si="39"/>
        <v>pics\\Finik_6.jpg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40"/>
        <v>pics\\Finik_6.jpg</v>
      </c>
      <c r="AI110" t="s">
        <v>120</v>
      </c>
      <c r="AO110">
        <f t="shared" ca="1" si="35"/>
        <v>0.83989894386699837</v>
      </c>
      <c r="AP110" t="str">
        <f t="shared" ca="1" si="36"/>
        <v>pics\\Finik_6.jpg</v>
      </c>
      <c r="AR110" t="str">
        <f t="shared" si="43"/>
        <v/>
      </c>
      <c r="AS110" t="str">
        <f t="shared" ca="1" si="42"/>
        <v>pics\\Finik_6.jpg</v>
      </c>
      <c r="AT110">
        <f t="shared" ca="1" si="31"/>
        <v>4.0703599129600421E-2</v>
      </c>
      <c r="AU110" t="s">
        <v>697</v>
      </c>
      <c r="AV110" t="str">
        <f t="shared" ca="1" si="32"/>
        <v>sound\\Redkiy_plod.wav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_Синий_ли_</v>
      </c>
      <c r="BB110" t="str">
        <f t="shared" si="33"/>
        <v>_Синий_ли_XXXXX?</v>
      </c>
      <c r="BD110" cm="1">
        <f t="array" aca="1" ref="BD110" ca="1">INDEX($L$106:$L$113,(RANK(AT6,$AT$2:$AT$9)))</f>
        <v>2073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VLOOKUP(B111,audio_list_stym!$A$3:$BP$18,46,FALSE)</f>
        <v>16</v>
      </c>
      <c r="F111" t="str">
        <f>VLOOKUP(E111,metki!$A$2:$B$9,2,FALSE)</f>
        <v>импл_новые_без_названия</v>
      </c>
      <c r="G111" t="str">
        <f t="shared" si="28"/>
        <v>импл_</v>
      </c>
      <c r="H111" t="str">
        <f>VLOOKUP(B111,audio_list_stym!$A$3:$AJ$18,14,FALSE)</f>
        <v>Ake</v>
      </c>
      <c r="I111" t="s">
        <v>693</v>
      </c>
      <c r="J111" t="str">
        <f t="shared" si="29"/>
        <v>Ake_6</v>
      </c>
      <c r="L111">
        <f>VLOOKUP(J111,total_visual_stym!$A$2:$D$129,2,FALSE)</f>
        <v>2078</v>
      </c>
      <c r="M111" t="str">
        <f>VLOOKUP(J111,total_visual_stym!$A$2:$D$129,3,FALSE)</f>
        <v>pics\\Ake_6.jpg</v>
      </c>
      <c r="N111">
        <f>VLOOKUP(J111,total_visual_stym!$A$1:$D$129,4,FALSE)</f>
        <v>209</v>
      </c>
      <c r="P111">
        <f>IF(G111="экспл",0,IF(G111="импл_",VLOOKUP(J111,quest_импл!$A$1:$J$129,7,FALSE),0))</f>
        <v>238</v>
      </c>
      <c r="Q111" t="str">
        <f>IF(G111="экспл",0,IF(G111="импл_",VLOOKUP(J111,quest_импл!$A$1:$J$129,8,FALSE),0))</f>
        <v>sound\\S_dolkami_li.wav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2023</v>
      </c>
      <c r="AD111" t="str">
        <f t="shared" ca="1" si="39"/>
        <v>pics\\Goroh_7.jpg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40"/>
        <v>pics\\Goroh_7.jpg</v>
      </c>
      <c r="AI111" t="s">
        <v>121</v>
      </c>
      <c r="AO111">
        <f t="shared" ca="1" si="35"/>
        <v>0.60435711443227558</v>
      </c>
      <c r="AP111" t="str">
        <f t="shared" ca="1" si="36"/>
        <v>pics\\Goroh_7.jpg</v>
      </c>
      <c r="AR111" t="str">
        <f t="shared" si="43"/>
        <v/>
      </c>
      <c r="AS111" t="str">
        <f t="shared" ca="1" si="42"/>
        <v>pics\\Goroh_7.jpg</v>
      </c>
      <c r="AT111">
        <f t="shared" ca="1" si="31"/>
        <v>0.11332688502613264</v>
      </c>
      <c r="AU111" t="s">
        <v>697</v>
      </c>
      <c r="AV111" t="str">
        <f t="shared" ca="1" si="32"/>
        <v>sound\\Redkiy_plod.wav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_С_дольками_ли_</v>
      </c>
      <c r="BB111" t="str">
        <f t="shared" si="33"/>
        <v>_С_дольками_ли_XXXXX?</v>
      </c>
      <c r="BD111" cm="1">
        <f t="array" aca="1" ref="BD111" ca="1">INDEX($L$106:$L$113,(RANK(AT7,$AT$2:$AT$9)))</f>
        <v>2077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VLOOKUP(B112,audio_list_stym!$A$3:$BP$18,46,FALSE)</f>
        <v>16</v>
      </c>
      <c r="F112" t="str">
        <f>VLOOKUP(E112,metki!$A$2:$B$9,2,FALSE)</f>
        <v>импл_новые_без_названия</v>
      </c>
      <c r="G112" t="str">
        <f t="shared" si="28"/>
        <v>импл_</v>
      </c>
      <c r="H112" t="str">
        <f>VLOOKUP(B112,audio_list_stym!$A$3:$AJ$18,14,FALSE)</f>
        <v>Ake</v>
      </c>
      <c r="I112" t="s">
        <v>694</v>
      </c>
      <c r="J112" t="str">
        <f t="shared" si="29"/>
        <v>Ake_7</v>
      </c>
      <c r="L112">
        <f>VLOOKUP(J112,total_visual_stym!$A$2:$D$129,2,FALSE)</f>
        <v>2079</v>
      </c>
      <c r="M112" t="str">
        <f>VLOOKUP(J112,total_visual_stym!$A$2:$D$129,3,FALSE)</f>
        <v>pics\\Ake_7.jpg</v>
      </c>
      <c r="N112">
        <f>VLOOKUP(J112,total_visual_stym!$A$1:$D$129,4,FALSE)</f>
        <v>209</v>
      </c>
      <c r="P112">
        <f>IF(G112="экспл",0,IF(G112="импл_",VLOOKUP(J112,quest_импл!$A$1:$J$129,7,FALSE),0))</f>
        <v>239</v>
      </c>
      <c r="Q112" t="str">
        <f>IF(G112="экспл",0,IF(G112="импл_",VLOOKUP(J112,quest_импл!$A$1:$J$129,8,FALSE),0))</f>
        <v>sound\\Visushenniy_li.wav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2043</v>
      </c>
      <c r="AD112" t="str">
        <f t="shared" ca="1" si="39"/>
        <v>pics\\Peper_3.jpg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40"/>
        <v>pics\\Peper_3.jpg</v>
      </c>
      <c r="AI112" t="s">
        <v>122</v>
      </c>
      <c r="AO112">
        <f t="shared" ca="1" si="35"/>
        <v>0.34642306776383469</v>
      </c>
      <c r="AP112" t="str">
        <f t="shared" ca="1" si="36"/>
        <v>pics\\Peper_3.jpg</v>
      </c>
      <c r="AR112" t="str">
        <f t="shared" si="43"/>
        <v/>
      </c>
      <c r="AS112" t="str">
        <f t="shared" ca="1" si="42"/>
        <v>pics\\Peper_3.jpg</v>
      </c>
      <c r="AT112">
        <f t="shared" ca="1" si="31"/>
        <v>0.36940068222964817</v>
      </c>
      <c r="AU112" t="s">
        <v>697</v>
      </c>
      <c r="AV112" t="str">
        <f t="shared" ca="1" si="32"/>
        <v>sound\\Redkiy_plod.wav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_Высушенный_ли_</v>
      </c>
      <c r="BB112" t="str">
        <f t="shared" si="33"/>
        <v>_Высушенный_ли_XXXXX?</v>
      </c>
      <c r="BD112" cm="1">
        <f t="array" aca="1" ref="BD112" ca="1">INDEX($L$106:$L$113,(RANK(AT8,$AT$2:$AT$9)))</f>
        <v>2078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VLOOKUP(B113,audio_list_stym!$A$3:$BP$18,46,FALSE)</f>
        <v>16</v>
      </c>
      <c r="F113" t="str">
        <f>VLOOKUP(E113,metki!$A$2:$B$9,2,FALSE)</f>
        <v>импл_новые_без_названия</v>
      </c>
      <c r="G113" t="str">
        <f t="shared" si="28"/>
        <v>импл_</v>
      </c>
      <c r="H113" t="str">
        <f>VLOOKUP(B113,audio_list_stym!$A$3:$AJ$18,14,FALSE)</f>
        <v>Ake</v>
      </c>
      <c r="I113" t="s">
        <v>695</v>
      </c>
      <c r="J113" t="str">
        <f t="shared" si="29"/>
        <v>Ake_8</v>
      </c>
      <c r="L113">
        <f>VLOOKUP(J113,total_visual_stym!$A$2:$D$129,2,FALSE)</f>
        <v>2080</v>
      </c>
      <c r="M113" t="str">
        <f>VLOOKUP(J113,total_visual_stym!$A$2:$D$129,3,FALSE)</f>
        <v>pics\\Ake_8.jpg</v>
      </c>
      <c r="N113">
        <f>VLOOKUP(J113,total_visual_stym!$A$1:$D$129,4,FALSE)</f>
        <v>209</v>
      </c>
      <c r="P113">
        <f>IF(G113="экспл",0,IF(G113="импл_",VLOOKUP(J113,quest_импл!$A$1:$J$129,7,FALSE),0))</f>
        <v>240</v>
      </c>
      <c r="Q113" t="str">
        <f>IF(G113="экспл",0,IF(G113="импл_",VLOOKUP(J113,quest_импл!$A$1:$J$129,8,FALSE),0))</f>
        <v>sound\\Myatiy_li.wav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2051</v>
      </c>
      <c r="AD113" t="str">
        <f t="shared" ca="1" si="39"/>
        <v>pics\\Redis_3.jpg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40"/>
        <v>pics\\Redis_3.jpg</v>
      </c>
      <c r="AI113" t="s">
        <v>123</v>
      </c>
      <c r="AO113">
        <f t="shared" ca="1" si="35"/>
        <v>0.1918601439894918</v>
      </c>
      <c r="AP113" t="str">
        <f t="shared" ca="1" si="36"/>
        <v>pics\\Redis_3.jpg</v>
      </c>
      <c r="AR113" t="str">
        <f t="shared" si="43"/>
        <v/>
      </c>
      <c r="AS113" t="str">
        <f t="shared" ca="1" si="42"/>
        <v>pics\\Redis_3.jpg</v>
      </c>
      <c r="AT113">
        <f t="shared" ca="1" si="31"/>
        <v>0.65017601068583097</v>
      </c>
      <c r="AU113" t="s">
        <v>697</v>
      </c>
      <c r="AV113" t="str">
        <f t="shared" ca="1" si="32"/>
        <v>sound\\Noviy_plod.wav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_Мятый_ли_</v>
      </c>
      <c r="BB113" t="str">
        <f t="shared" si="33"/>
        <v>_Мятый_ли_XXXXX?</v>
      </c>
      <c r="BD113" cm="1">
        <f t="array" aca="1" ref="BD113" ca="1">INDEX($L$106:$L$113,(RANK(AT9,$AT$2:$AT$9)))</f>
        <v>2074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VLOOKUP(B114,audio_list_stym!$A$3:$BP$18,46,FALSE)</f>
        <v>17</v>
      </c>
      <c r="F114" t="str">
        <f>VLOOKUP(E114,metki!$A$2:$B$9,2,FALSE)</f>
        <v>экспл_новые_без_названия</v>
      </c>
      <c r="G114" t="str">
        <f t="shared" si="28"/>
        <v>экспл</v>
      </c>
      <c r="H114" t="str">
        <f>VLOOKUP(B114,audio_list_stym!$A$3:$AJ$18,14,FALSE)</f>
        <v>Finger</v>
      </c>
      <c r="I114" t="s">
        <v>688</v>
      </c>
      <c r="J114" t="str">
        <f t="shared" si="29"/>
        <v>Finger_1</v>
      </c>
      <c r="L114">
        <f>VLOOKUP(J114,total_visual_stym!$A$2:$D$129,2,FALSE)</f>
        <v>2081</v>
      </c>
      <c r="M114" t="str">
        <f>VLOOKUP(J114,total_visual_stym!$A$2:$D$129,3,FALSE)</f>
        <v>pics\\Finger_1.jpg</v>
      </c>
      <c r="N114">
        <f>VLOOKUP(J114,total_visual_stym!$A$1:$D$129,4,FALSE)</f>
        <v>210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113</v>
      </c>
      <c r="Z114" t="str">
        <f>IF(G114="экспл",VLOOKUP(J114,quest_экспл!$A$1:$N$129,12,FALSE),IF(G114="импл_",0,0))</f>
        <v>sound\\On_vizhatiy.wav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2190</v>
      </c>
      <c r="AD114" t="str">
        <f t="shared" ca="1" si="39"/>
        <v>pics\\dis27.jpg</v>
      </c>
      <c r="AE114" s="22" t="str">
        <f t="array" aca="1" ref="AE114" ca="1">IF(G114="экспл",INDEX(total_visual_stym!$C$146:$C$209,(RANK(total_visual_stym!E194,total_visual_stym!$E$146:$E$209))),0)</f>
        <v>pics\\dis27.jpg</v>
      </c>
      <c r="AF114" s="22" t="str">
        <f t="shared" si="40"/>
        <v/>
      </c>
      <c r="AI114" t="s">
        <v>86</v>
      </c>
      <c r="AO114">
        <f t="shared" ca="1" si="35"/>
        <v>0.93667831488801379</v>
      </c>
      <c r="AP114" t="str">
        <f t="shared" ca="1" si="36"/>
        <v>pics\\Banan_6.jpg</v>
      </c>
      <c r="AR114" t="str">
        <f t="shared" si="43"/>
        <v/>
      </c>
      <c r="AS114" t="str">
        <f t="shared" si="42"/>
        <v/>
      </c>
      <c r="AT114">
        <f t="shared" ca="1" si="31"/>
        <v>0.43224738331963908</v>
      </c>
      <c r="AU114" t="s">
        <v>697</v>
      </c>
      <c r="AV114" t="str">
        <f t="shared" ca="1" si="32"/>
        <v>sound\\Noviy_plod.wav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_Он_выжатый?</v>
      </c>
      <c r="BA114" t="e">
        <f>VLOOKUP(Q114,audio_list_stym!$B$2:$BQ$299,68,FALSE)</f>
        <v>#N/A</v>
      </c>
      <c r="BB114" t="str">
        <f t="shared" si="33"/>
        <v>На_экране_XXXXX._Он_выжатый?</v>
      </c>
      <c r="BC114">
        <f>A114</f>
        <v>1215</v>
      </c>
      <c r="BD114" cm="1">
        <f t="array" aca="1" ref="BD114" ca="1">INDEX($L$114:$L$121,(RANK(AT2,$AT$2:$AT$9)))</f>
        <v>2083</v>
      </c>
      <c r="BE114" cm="1">
        <f t="array" aca="1" ref="BE114" ca="1">INDEX(BD66:BD81,(RANK(AT8,$AT$2:$AT$17)))</f>
        <v>2131</v>
      </c>
      <c r="BF114" cm="1">
        <f t="array" aca="1" ref="BF114" ca="1">INDEX(BD82:BD97,(RANK(AT8,$AT$2:$AT$9)))</f>
        <v>2141</v>
      </c>
      <c r="BG114" cm="1">
        <f t="array" aca="1" ref="BG114" ca="1">INDEX(BD98:BD113,(RANK(AT8,$AT$2:$AT$9)))</f>
        <v>2069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VLOOKUP(B115,audio_list_stym!$A$3:$BP$18,46,FALSE)</f>
        <v>17</v>
      </c>
      <c r="F115" t="str">
        <f>VLOOKUP(E115,metki!$A$2:$B$9,2,FALSE)</f>
        <v>экспл_новые_без_названия</v>
      </c>
      <c r="G115" t="str">
        <f t="shared" si="28"/>
        <v>экспл</v>
      </c>
      <c r="H115" t="str">
        <f>VLOOKUP(B115,audio_list_stym!$A$3:$AJ$18,14,FALSE)</f>
        <v>Finger</v>
      </c>
      <c r="I115" t="s">
        <v>689</v>
      </c>
      <c r="J115" t="str">
        <f t="shared" si="29"/>
        <v>Finger_2</v>
      </c>
      <c r="L115">
        <f>VLOOKUP(J115,total_visual_stym!$A$2:$D$129,2,FALSE)</f>
        <v>2082</v>
      </c>
      <c r="M115" t="str">
        <f>VLOOKUP(J115,total_visual_stym!$A$2:$D$129,3,FALSE)</f>
        <v>pics\\Finger_2.jpg</v>
      </c>
      <c r="N115">
        <f>VLOOKUP(J115,total_visual_stym!$A$1:$D$129,4,FALSE)</f>
        <v>210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114</v>
      </c>
      <c r="Z115" t="str">
        <f>IF(G115="экспл",VLOOKUP(J115,quest_экспл!$A$1:$N$129,12,FALSE),IF(G115="импл_",0,0))</f>
        <v>sound\\On_nadloman.wav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2184</v>
      </c>
      <c r="AD115" t="str">
        <f t="shared" ca="1" si="39"/>
        <v>pics\\dis19.jpg</v>
      </c>
      <c r="AE115" s="22" t="str">
        <f t="array" aca="1" ref="AE115" ca="1">IF(G115="экспл",INDEX(total_visual_stym!$C$146:$C$209,(RANK(total_visual_stym!E195,total_visual_stym!$E$146:$E$209))),0)</f>
        <v>pics\\dis19.jpg</v>
      </c>
      <c r="AF115" s="22" t="str">
        <f t="shared" si="40"/>
        <v/>
      </c>
      <c r="AI115" t="s">
        <v>87</v>
      </c>
      <c r="AO115">
        <f t="shared" ca="1" si="35"/>
        <v>0.67695265913793456</v>
      </c>
      <c r="AP115" t="str">
        <f t="shared" ca="1" si="36"/>
        <v>pics\\Goroh_3.jpg</v>
      </c>
      <c r="AR115" t="str">
        <f t="shared" si="43"/>
        <v/>
      </c>
      <c r="AS115" t="str">
        <f t="shared" si="42"/>
        <v/>
      </c>
      <c r="AT115">
        <f t="shared" ca="1" si="31"/>
        <v>0.43132304376529784</v>
      </c>
      <c r="AU115" t="s">
        <v>697</v>
      </c>
      <c r="AV115" t="str">
        <f t="shared" ca="1" si="32"/>
        <v>sound\\Redkiy_plod.wav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_Он_надломан?</v>
      </c>
      <c r="BA115" t="e">
        <f>VLOOKUP(Q115,audio_list_stym!$B$2:$BQ$299,68,FALSE)</f>
        <v>#N/A</v>
      </c>
      <c r="BB115" t="str">
        <f t="shared" si="33"/>
        <v>Посмотрите,_вот_XXXXX._Он_надломан?</v>
      </c>
      <c r="BD115" cm="1">
        <f t="array" aca="1" ref="BD115" ca="1">INDEX($L$114:$L$121,(RANK(AT3,$AT$2:$AT$9)))</f>
        <v>2087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VLOOKUP(B116,audio_list_stym!$A$3:$BP$18,46,FALSE)</f>
        <v>17</v>
      </c>
      <c r="F116" t="str">
        <f>VLOOKUP(E116,metki!$A$2:$B$9,2,FALSE)</f>
        <v>экспл_новые_без_названия</v>
      </c>
      <c r="G116" t="str">
        <f t="shared" si="28"/>
        <v>экспл</v>
      </c>
      <c r="H116" t="str">
        <f>VLOOKUP(B116,audio_list_stym!$A$3:$AJ$18,14,FALSE)</f>
        <v>Finger</v>
      </c>
      <c r="I116" t="s">
        <v>690</v>
      </c>
      <c r="J116" t="str">
        <f t="shared" si="29"/>
        <v>Finger_3</v>
      </c>
      <c r="L116">
        <f>VLOOKUP(J116,total_visual_stym!$A$2:$D$129,2,FALSE)</f>
        <v>2083</v>
      </c>
      <c r="M116" t="str">
        <f>VLOOKUP(J116,total_visual_stym!$A$2:$D$129,3,FALSE)</f>
        <v>pics\\Finger_3.jpg</v>
      </c>
      <c r="N116">
        <f>VLOOKUP(J116,total_visual_stym!$A$1:$D$129,4,FALSE)</f>
        <v>210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115</v>
      </c>
      <c r="Z116" t="str">
        <f>IF(G116="экспл",VLOOKUP(J116,quest_экспл!$A$1:$N$129,12,FALSE),IF(G116="импл_",0,0))</f>
        <v>sound\\On_volnistiy.wav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2206</v>
      </c>
      <c r="AD116" t="str">
        <f t="shared" ca="1" si="39"/>
        <v>pics\\dis50.jpg</v>
      </c>
      <c r="AE116" s="22" t="str">
        <f t="array" aca="1" ref="AE116" ca="1">IF(G116="экспл",INDEX(total_visual_stym!$C$146:$C$209,(RANK(total_visual_stym!E196,total_visual_stym!$E$146:$E$209))),0)</f>
        <v>pics\\dis50.jpg</v>
      </c>
      <c r="AF116" s="22" t="str">
        <f t="shared" si="40"/>
        <v/>
      </c>
      <c r="AI116" t="s">
        <v>88</v>
      </c>
      <c r="AO116">
        <f t="shared" ca="1" si="35"/>
        <v>0.70950132593069593</v>
      </c>
      <c r="AP116" t="str">
        <f t="shared" ca="1" si="36"/>
        <v>pics\\Goroh_2.jpg</v>
      </c>
      <c r="AR116" t="str">
        <f t="shared" si="43"/>
        <v/>
      </c>
      <c r="AS116" t="str">
        <f t="shared" si="42"/>
        <v/>
      </c>
      <c r="AT116">
        <f t="shared" ca="1" si="31"/>
        <v>0.12186914681193795</v>
      </c>
      <c r="AU116" t="s">
        <v>697</v>
      </c>
      <c r="AV116" t="str">
        <f t="shared" ca="1" si="32"/>
        <v>sound\\Redkiy_plod.wav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_Он_волнистый?</v>
      </c>
      <c r="BA116" t="e">
        <f>VLOOKUP(Q116,audio_list_stym!$B$2:$BQ$299,68,FALSE)</f>
        <v>#N/A</v>
      </c>
      <c r="BB116" t="str">
        <f t="shared" si="33"/>
        <v>Вот_XXXXX._Он_волнистый?</v>
      </c>
      <c r="BD116" cm="1">
        <f t="array" aca="1" ref="BD116" ca="1">INDEX($L$114:$L$121,(RANK(AT4,$AT$2:$AT$9)))</f>
        <v>2084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VLOOKUP(B117,audio_list_stym!$A$3:$BP$18,46,FALSE)</f>
        <v>17</v>
      </c>
      <c r="F117" t="str">
        <f>VLOOKUP(E117,metki!$A$2:$B$9,2,FALSE)</f>
        <v>экспл_новые_без_названия</v>
      </c>
      <c r="G117" t="str">
        <f t="shared" si="28"/>
        <v>экспл</v>
      </c>
      <c r="H117" t="str">
        <f>VLOOKUP(B117,audio_list_stym!$A$3:$AJ$18,14,FALSE)</f>
        <v>Finger</v>
      </c>
      <c r="I117" t="s">
        <v>691</v>
      </c>
      <c r="J117" t="str">
        <f t="shared" si="29"/>
        <v>Finger_4</v>
      </c>
      <c r="L117">
        <f>VLOOKUP(J117,total_visual_stym!$A$2:$D$129,2,FALSE)</f>
        <v>2084</v>
      </c>
      <c r="M117" t="str">
        <f>VLOOKUP(J117,total_visual_stym!$A$2:$D$129,3,FALSE)</f>
        <v>pics\\Finger_4.jpg</v>
      </c>
      <c r="N117">
        <f>VLOOKUP(J117,total_visual_stym!$A$1:$D$129,4,FALSE)</f>
        <v>210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116</v>
      </c>
      <c r="Z117" t="str">
        <f>IF(G117="экспл",VLOOKUP(J117,quest_экспл!$A$1:$N$129,12,FALSE),IF(G117="импл_",0,0))</f>
        <v>sound\\On_buriy.wav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2229</v>
      </c>
      <c r="AD117" t="str">
        <f t="shared" ca="1" si="39"/>
        <v>pics\\dis10.jpg</v>
      </c>
      <c r="AE117" s="22" t="str">
        <f t="array" aca="1" ref="AE117" ca="1">IF(G117="экспл",INDEX(total_visual_stym!$C$146:$C$209,(RANK(total_visual_stym!E197,total_visual_stym!$E$146:$E$209))),0)</f>
        <v>pics\\dis10.jpg</v>
      </c>
      <c r="AF117" s="22" t="str">
        <f t="shared" si="40"/>
        <v/>
      </c>
      <c r="AI117" t="s">
        <v>89</v>
      </c>
      <c r="AO117">
        <f t="shared" ca="1" si="35"/>
        <v>0.54263311260842362</v>
      </c>
      <c r="AP117" t="str">
        <f t="shared" ca="1" si="36"/>
        <v>pics\\Kokos_6.jpg</v>
      </c>
      <c r="AR117" t="str">
        <f t="shared" si="43"/>
        <v/>
      </c>
      <c r="AS117" t="str">
        <f t="shared" si="42"/>
        <v/>
      </c>
      <c r="AT117">
        <f t="shared" ca="1" si="31"/>
        <v>0.60354085843539906</v>
      </c>
      <c r="AU117" t="s">
        <v>697</v>
      </c>
      <c r="AV117" t="str">
        <f t="shared" ca="1" si="32"/>
        <v>sound\\Noviy_plod.wav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_Он_бурый?</v>
      </c>
      <c r="BA117" t="e">
        <f>VLOOKUP(Q117,audio_list_stym!$B$2:$BQ$299,68,FALSE)</f>
        <v>#N/A</v>
      </c>
      <c r="BB117" t="str">
        <f t="shared" si="33"/>
        <v>Это_XXXXX._Он_бурый?</v>
      </c>
      <c r="BD117" cm="1">
        <f t="array" aca="1" ref="BD117" ca="1">INDEX($L$114:$L$121,(RANK(AT5,$AT$2:$AT$9)))</f>
        <v>2088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VLOOKUP(B118,audio_list_stym!$A$3:$BP$18,46,FALSE)</f>
        <v>17</v>
      </c>
      <c r="F118" t="str">
        <f>VLOOKUP(E118,metki!$A$2:$B$9,2,FALSE)</f>
        <v>экспл_новые_без_названия</v>
      </c>
      <c r="G118" t="str">
        <f t="shared" si="28"/>
        <v>экспл</v>
      </c>
      <c r="H118" t="str">
        <f>VLOOKUP(B118,audio_list_stym!$A$3:$AJ$18,14,FALSE)</f>
        <v>Finger</v>
      </c>
      <c r="I118" t="s">
        <v>692</v>
      </c>
      <c r="J118" t="str">
        <f t="shared" si="29"/>
        <v>Finger_5</v>
      </c>
      <c r="L118">
        <f>VLOOKUP(J118,total_visual_stym!$A$2:$D$129,2,FALSE)</f>
        <v>2085</v>
      </c>
      <c r="M118" t="str">
        <f>VLOOKUP(J118,total_visual_stym!$A$2:$D$129,3,FALSE)</f>
        <v>pics\\Finger_5.jpg</v>
      </c>
      <c r="N118">
        <f>VLOOKUP(J118,total_visual_stym!$A$1:$D$129,4,FALSE)</f>
        <v>210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117</v>
      </c>
      <c r="Z118" t="str">
        <f>IF(G118="экспл",VLOOKUP(J118,quest_экспл!$A$1:$N$129,12,FALSE),IF(G118="импл_",0,0))</f>
        <v>sound\\Vityanut_li_on.wav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2215</v>
      </c>
      <c r="AD118" t="str">
        <f t="shared" ca="1" si="39"/>
        <v>pics\\dis62.jpg</v>
      </c>
      <c r="AE118" s="22" t="str">
        <f t="array" aca="1" ref="AE118" ca="1">IF(G118="экспл",INDEX(total_visual_stym!$C$146:$C$209,(RANK(total_visual_stym!E198,total_visual_stym!$E$146:$E$209))),0)</f>
        <v>pics\\dis62.jpg</v>
      </c>
      <c r="AF118" s="22" t="str">
        <f t="shared" si="40"/>
        <v/>
      </c>
      <c r="AI118" t="s">
        <v>90</v>
      </c>
      <c r="AO118">
        <f t="shared" ca="1" si="35"/>
        <v>0.87779257233856423</v>
      </c>
      <c r="AP118" t="str">
        <f t="shared" ca="1" si="36"/>
        <v>pics\\Finik_4.jpg</v>
      </c>
      <c r="AR118" t="str">
        <f t="shared" si="43"/>
        <v/>
      </c>
      <c r="AS118" t="str">
        <f t="shared" si="42"/>
        <v/>
      </c>
      <c r="AT118">
        <f t="shared" ca="1" si="31"/>
        <v>0.60493182193421813</v>
      </c>
      <c r="AU118" t="s">
        <v>697</v>
      </c>
      <c r="AV118" t="str">
        <f t="shared" ca="1" si="32"/>
        <v>sound\\Noviy_plod.wav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_Вытянут_ли_он?</v>
      </c>
      <c r="BA118" t="e">
        <f>VLOOKUP(Q118,audio_list_stym!$B$2:$BQ$299,68,FALSE)</f>
        <v>#N/A</v>
      </c>
      <c r="BB118" t="str">
        <f t="shared" si="33"/>
        <v>На_картинке_XXXXX._Вытянут_ли_он?</v>
      </c>
      <c r="BD118" cm="1">
        <f t="array" aca="1" ref="BD118" ca="1">INDEX($L$114:$L$121,(RANK(AT6,$AT$2:$AT$9)))</f>
        <v>2081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VLOOKUP(B119,audio_list_stym!$A$3:$BP$18,46,FALSE)</f>
        <v>17</v>
      </c>
      <c r="F119" t="str">
        <f>VLOOKUP(E119,metki!$A$2:$B$9,2,FALSE)</f>
        <v>экспл_новые_без_названия</v>
      </c>
      <c r="G119" t="str">
        <f t="shared" si="28"/>
        <v>экспл</v>
      </c>
      <c r="H119" t="str">
        <f>VLOOKUP(B119,audio_list_stym!$A$3:$AJ$18,14,FALSE)</f>
        <v>Finger</v>
      </c>
      <c r="I119" t="s">
        <v>693</v>
      </c>
      <c r="J119" t="str">
        <f t="shared" si="29"/>
        <v>Finger_6</v>
      </c>
      <c r="L119">
        <f>VLOOKUP(J119,total_visual_stym!$A$2:$D$129,2,FALSE)</f>
        <v>2086</v>
      </c>
      <c r="M119" t="str">
        <f>VLOOKUP(J119,total_visual_stym!$A$2:$D$129,3,FALSE)</f>
        <v>pics\\Finger_6.jpg</v>
      </c>
      <c r="N119">
        <f>VLOOKUP(J119,total_visual_stym!$A$1:$D$129,4,FALSE)</f>
        <v>210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118</v>
      </c>
      <c r="Z119" t="str">
        <f>IF(G119="экспл",VLOOKUP(J119,quest_экспл!$A$1:$N$129,12,FALSE),IF(G119="импл_",0,0))</f>
        <v>sound\\Obyemniy_li_on.wav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2227</v>
      </c>
      <c r="AD119" t="str">
        <f t="shared" ca="1" si="39"/>
        <v>pics\\dis39.jpg</v>
      </c>
      <c r="AE119" s="22" t="str">
        <f t="array" aca="1" ref="AE119" ca="1">IF(G119="экспл",INDEX(total_visual_stym!$C$146:$C$209,(RANK(total_visual_stym!E199,total_visual_stym!$E$146:$E$209))),0)</f>
        <v>pics\\dis39.jpg</v>
      </c>
      <c r="AF119" s="22" t="str">
        <f t="shared" si="40"/>
        <v/>
      </c>
      <c r="AI119" t="s">
        <v>91</v>
      </c>
      <c r="AO119">
        <f t="shared" ca="1" si="35"/>
        <v>0.89140241324194469</v>
      </c>
      <c r="AP119" t="str">
        <f t="shared" ca="1" si="36"/>
        <v>pics\\Finik_2.jpg</v>
      </c>
      <c r="AR119" t="str">
        <f t="shared" si="43"/>
        <v/>
      </c>
      <c r="AS119" t="str">
        <f t="shared" si="42"/>
        <v/>
      </c>
      <c r="AT119">
        <f t="shared" ca="1" si="31"/>
        <v>0.48250725514792903</v>
      </c>
      <c r="AU119" t="s">
        <v>697</v>
      </c>
      <c r="AV119" t="str">
        <f t="shared" ca="1" si="32"/>
        <v>sound\\Noviy_plod.wav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_Объемный_ли_он?</v>
      </c>
      <c r="BA119" t="e">
        <f>VLOOKUP(Q119,audio_list_stym!$B$2:$BQ$299,68,FALSE)</f>
        <v>#N/A</v>
      </c>
      <c r="BB119" t="str">
        <f t="shared" si="33"/>
        <v>На_мониторе_XXXXX._Объемный_ли_он?</v>
      </c>
      <c r="BD119" cm="1">
        <f t="array" aca="1" ref="BD119" ca="1">INDEX($L$114:$L$121,(RANK(AT7,$AT$2:$AT$9)))</f>
        <v>2085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VLOOKUP(B120,audio_list_stym!$A$3:$BP$18,46,FALSE)</f>
        <v>17</v>
      </c>
      <c r="F120" t="str">
        <f>VLOOKUP(E120,metki!$A$2:$B$9,2,FALSE)</f>
        <v>экспл_новые_без_названия</v>
      </c>
      <c r="G120" t="str">
        <f t="shared" si="28"/>
        <v>экспл</v>
      </c>
      <c r="H120" t="str">
        <f>VLOOKUP(B120,audio_list_stym!$A$3:$AJ$18,14,FALSE)</f>
        <v>Finger</v>
      </c>
      <c r="I120" t="s">
        <v>694</v>
      </c>
      <c r="J120" t="str">
        <f t="shared" si="29"/>
        <v>Finger_7</v>
      </c>
      <c r="L120">
        <f>VLOOKUP(J120,total_visual_stym!$A$2:$D$129,2,FALSE)</f>
        <v>2087</v>
      </c>
      <c r="M120" t="str">
        <f>VLOOKUP(J120,total_visual_stym!$A$2:$D$129,3,FALSE)</f>
        <v>pics\\Finger_7.jpg</v>
      </c>
      <c r="N120">
        <f>VLOOKUP(J120,total_visual_stym!$A$1:$D$129,4,FALSE)</f>
        <v>210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119</v>
      </c>
      <c r="Z120" t="str">
        <f>IF(G120="экспл",VLOOKUP(J120,quest_экспл!$A$1:$N$129,12,FALSE),IF(G120="импл_",0,0))</f>
        <v>sound\\Pustoy_li_on.wav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2209</v>
      </c>
      <c r="AD120" t="str">
        <f t="shared" ca="1" si="39"/>
        <v>pics\\dis51.jpg</v>
      </c>
      <c r="AE120" s="22" t="str">
        <f t="array" aca="1" ref="AE120" ca="1">IF(G120="экспл",INDEX(total_visual_stym!$C$146:$C$209,(RANK(total_visual_stym!E200,total_visual_stym!$E$146:$E$209))),0)</f>
        <v>pics\\dis51.jpg</v>
      </c>
      <c r="AF120" s="22" t="str">
        <f t="shared" si="40"/>
        <v/>
      </c>
      <c r="AI120" t="s">
        <v>92</v>
      </c>
      <c r="AO120">
        <f t="shared" ca="1" si="35"/>
        <v>0.57656250135854059</v>
      </c>
      <c r="AP120" t="str">
        <f t="shared" ca="1" si="36"/>
        <v>pics\\Kokos_3.jpg</v>
      </c>
      <c r="AR120" t="str">
        <f t="shared" si="43"/>
        <v/>
      </c>
      <c r="AS120" t="str">
        <f t="shared" si="42"/>
        <v/>
      </c>
      <c r="AT120">
        <f t="shared" ca="1" si="31"/>
        <v>8.541112787523808E-2</v>
      </c>
      <c r="AU120" t="s">
        <v>697</v>
      </c>
      <c r="AV120" t="str">
        <f t="shared" ca="1" si="32"/>
        <v>sound\\Redkiy_plod.wav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_Пустой_ли_он?</v>
      </c>
      <c r="BA120" t="e">
        <f>VLOOKUP(Q120,audio_list_stym!$B$2:$BQ$299,68,FALSE)</f>
        <v>#N/A</v>
      </c>
      <c r="BB120" t="str">
        <f t="shared" si="33"/>
        <v>Перед_Вами_XXXXX._Пустой_ли_он?</v>
      </c>
      <c r="BD120" cm="1">
        <f t="array" aca="1" ref="BD120" ca="1">INDEX($L$114:$L$121,(RANK(AT8,$AT$2:$AT$9)))</f>
        <v>2086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VLOOKUP(B121,audio_list_stym!$A$3:$BP$18,46,FALSE)</f>
        <v>17</v>
      </c>
      <c r="F121" t="str">
        <f>VLOOKUP(E121,metki!$A$2:$B$9,2,FALSE)</f>
        <v>экспл_новые_без_названия</v>
      </c>
      <c r="G121" t="str">
        <f t="shared" si="28"/>
        <v>экспл</v>
      </c>
      <c r="H121" t="str">
        <f>VLOOKUP(B121,audio_list_stym!$A$3:$AJ$18,14,FALSE)</f>
        <v>Finger</v>
      </c>
      <c r="I121" t="s">
        <v>695</v>
      </c>
      <c r="J121" t="str">
        <f t="shared" si="29"/>
        <v>Finger_8</v>
      </c>
      <c r="L121">
        <f>VLOOKUP(J121,total_visual_stym!$A$2:$D$129,2,FALSE)</f>
        <v>2088</v>
      </c>
      <c r="M121" t="str">
        <f>VLOOKUP(J121,total_visual_stym!$A$2:$D$129,3,FALSE)</f>
        <v>pics\\Finger_8.jpg</v>
      </c>
      <c r="N121">
        <f>VLOOKUP(J121,total_visual_stym!$A$1:$D$129,4,FALSE)</f>
        <v>210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120</v>
      </c>
      <c r="Z121" t="str">
        <f>IF(G121="экспл",VLOOKUP(J121,quest_экспл!$A$1:$N$129,12,FALSE),IF(G121="импл_",0,0))</f>
        <v>sound\\Belyi_li_on.wav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2186</v>
      </c>
      <c r="AD121" t="str">
        <f t="shared" ca="1" si="39"/>
        <v>pics\\dis25.jpg</v>
      </c>
      <c r="AE121" s="22" t="str">
        <f t="array" aca="1" ref="AE121" ca="1">IF(G121="экспл",INDEX(total_visual_stym!$C$146:$C$209,(RANK(total_visual_stym!E201,total_visual_stym!$E$146:$E$209))),0)</f>
        <v>pics\\dis25.jpg</v>
      </c>
      <c r="AF121" s="22" t="str">
        <f t="shared" si="40"/>
        <v/>
      </c>
      <c r="AI121" t="s">
        <v>93</v>
      </c>
      <c r="AO121">
        <f t="shared" ca="1" si="35"/>
        <v>0.72929421314272069</v>
      </c>
      <c r="AP121" t="str">
        <f t="shared" ca="1" si="36"/>
        <v>pics\\Goroh_1.jpg</v>
      </c>
      <c r="AR121" t="str">
        <f>IF(AH121="sound\\Ogorod",AP49,"")</f>
        <v/>
      </c>
      <c r="AS121" t="str">
        <f t="shared" si="42"/>
        <v/>
      </c>
      <c r="AT121">
        <f t="shared" ca="1" si="31"/>
        <v>0.15249947022170096</v>
      </c>
      <c r="AU121" t="s">
        <v>697</v>
      </c>
      <c r="AV121" t="str">
        <f t="shared" ca="1" si="32"/>
        <v>sound\\Redkiy_plod.wav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_Белый_ли_он?</v>
      </c>
      <c r="BA121" t="e">
        <f>VLOOKUP(Q121,audio_list_stym!$B$2:$BQ$299,68,FALSE)</f>
        <v>#N/A</v>
      </c>
      <c r="BB121" t="str">
        <f t="shared" si="33"/>
        <v>Вы_видите_XXXXX._Белый_ли_он?</v>
      </c>
      <c r="BD121" cm="1">
        <f t="array" aca="1" ref="BD121" ca="1">INDEX($L$114:$L$121,(RANK(AT9,$AT$2:$AT$9)))</f>
        <v>2082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VLOOKUP(B122,audio_list_stym!$A$3:$BP$18,46,FALSE)</f>
        <v>14</v>
      </c>
      <c r="F122" t="str">
        <f>VLOOKUP(E122,metki!$A$2:$B$9,2,FALSE)</f>
        <v>импл_новые_с_названием</v>
      </c>
      <c r="G122" t="str">
        <f t="shared" si="28"/>
        <v>импл_</v>
      </c>
      <c r="H122" t="str">
        <f>VLOOKUP(B122,audio_list_stym!$A$3:$AJ$18,14,FALSE)</f>
        <v>Gac</v>
      </c>
      <c r="I122" t="s">
        <v>688</v>
      </c>
      <c r="J122" t="str">
        <f t="shared" si="29"/>
        <v>Gac_1</v>
      </c>
      <c r="L122">
        <f>VLOOKUP(J122,total_visual_stym!$A$2:$D$129,2,FALSE)</f>
        <v>2089</v>
      </c>
      <c r="M122" t="str">
        <f>VLOOKUP(J122,total_visual_stym!$A$2:$D$129,3,FALSE)</f>
        <v>pics\\Gac_1.jpg</v>
      </c>
      <c r="N122">
        <f>VLOOKUP(J122,total_visual_stym!$A$1:$D$129,4,FALSE)</f>
        <v>211</v>
      </c>
      <c r="P122">
        <f>IF(G122="экспл",0,IF(G122="импл_",VLOOKUP(J122,quest_импл!$A$1:$J$129,7,FALSE),0))</f>
        <v>249</v>
      </c>
      <c r="Q122" t="str">
        <f>IF(G122="экспл",0,IF(G122="импл_",VLOOKUP(J122,quest_импл!$A$1:$J$129,8,FALSE),0))</f>
        <v>sound\\Ispachkan_li.wav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нет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2056</v>
      </c>
      <c r="AD122" t="str">
        <f t="shared" ca="1" si="39"/>
        <v>pics\\Redis_8.jpg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40"/>
        <v>pics\\Redis_8.jpg</v>
      </c>
      <c r="AI122" t="s">
        <v>124</v>
      </c>
      <c r="AO122">
        <f t="shared" ca="1" si="35"/>
        <v>0.11696793133592098</v>
      </c>
      <c r="AP122" t="str">
        <f t="shared" ca="1" si="36"/>
        <v>pics\\Redis_8.jpg</v>
      </c>
      <c r="AR122" t="str">
        <f t="shared" ref="AR122:AR129" si="44">IF(AH122="sound\\Ogorod",AP50,"")</f>
        <v/>
      </c>
      <c r="AS122" t="str">
        <f t="shared" ca="1" si="42"/>
        <v>pics\\Redis_8.jpg</v>
      </c>
      <c r="AT122">
        <f t="shared" ca="1" si="31"/>
        <v>0.78018588091760044</v>
      </c>
      <c r="AU122" t="s">
        <v>697</v>
      </c>
      <c r="AV122" t="str">
        <f t="shared" ca="1" si="32"/>
        <v>sound\\Noviy_plod.wav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_Испачкан_ли_</v>
      </c>
      <c r="BB122" t="str">
        <f t="shared" si="33"/>
        <v>_Испачкан_ли_ПЕМАТ?</v>
      </c>
      <c r="BC122">
        <f>A122</f>
        <v>1216</v>
      </c>
      <c r="BD122" cm="1">
        <f t="array" aca="1" ref="BD122" ca="1">INDEX($L$122:$L$129,(RANK(AT2,$AT$2:$AT$9)))</f>
        <v>2091</v>
      </c>
      <c r="BE122" cm="1">
        <f t="array" aca="1" ref="BE122" ca="1">INDEX(BD66:BD81,(RANK(AT9,$AT$2:$AT$17)))</f>
        <v>2131</v>
      </c>
      <c r="BF122" cm="1">
        <f t="array" aca="1" ref="BF122" ca="1">INDEX(BD90:BD105,(RANK(AT9,$AT$2:$AT$17)))</f>
        <v>2152</v>
      </c>
      <c r="BG122" cm="1">
        <f t="array" aca="1" ref="BG122" ca="1">INDEX(BD106:BD121,(RANK(AT9,$AT$2:$AT$17)))</f>
        <v>2080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VLOOKUP(B123,audio_list_stym!$A$3:$BP$18,46,FALSE)</f>
        <v>14</v>
      </c>
      <c r="F123" t="str">
        <f>VLOOKUP(E123,metki!$A$2:$B$9,2,FALSE)</f>
        <v>импл_новые_с_названием</v>
      </c>
      <c r="G123" t="str">
        <f t="shared" si="28"/>
        <v>импл_</v>
      </c>
      <c r="H123" t="str">
        <f>VLOOKUP(B123,audio_list_stym!$A$3:$AJ$18,14,FALSE)</f>
        <v>Gac</v>
      </c>
      <c r="I123" t="s">
        <v>689</v>
      </c>
      <c r="J123" t="str">
        <f t="shared" si="29"/>
        <v>Gac_2</v>
      </c>
      <c r="L123">
        <f>VLOOKUP(J123,total_visual_stym!$A$2:$D$129,2,FALSE)</f>
        <v>2090</v>
      </c>
      <c r="M123" t="str">
        <f>VLOOKUP(J123,total_visual_stym!$A$2:$D$129,3,FALSE)</f>
        <v>pics\\Gac_2.jpg</v>
      </c>
      <c r="N123">
        <f>VLOOKUP(J123,total_visual_stym!$A$1:$D$129,4,FALSE)</f>
        <v>211</v>
      </c>
      <c r="P123">
        <f>IF(G123="экспл",0,IF(G123="импл_",VLOOKUP(J123,quest_импл!$A$1:$J$129,7,FALSE),0))</f>
        <v>250</v>
      </c>
      <c r="Q123" t="str">
        <f>IF(G123="экспл",0,IF(G123="импл_",VLOOKUP(J123,quest_импл!$A$1:$J$129,8,FALSE),0))</f>
        <v>sound\\Farshirovanniy_li.wav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нет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2055</v>
      </c>
      <c r="AD123" t="str">
        <f t="shared" ca="1" si="39"/>
        <v>pics\\Redis_7.jpg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40"/>
        <v>pics\\Redis_7.jpg</v>
      </c>
      <c r="AI123" t="s">
        <v>125</v>
      </c>
      <c r="AO123">
        <f t="shared" ca="1" si="35"/>
        <v>0.12147418387831943</v>
      </c>
      <c r="AP123" t="str">
        <f t="shared" ca="1" si="36"/>
        <v>pics\\Redis_7.jpg</v>
      </c>
      <c r="AR123" t="str">
        <f t="shared" si="44"/>
        <v/>
      </c>
      <c r="AS123" t="str">
        <f t="shared" ca="1" si="42"/>
        <v>pics\\Redis_7.jpg</v>
      </c>
      <c r="AT123">
        <f t="shared" ca="1" si="31"/>
        <v>0.35497798073562992</v>
      </c>
      <c r="AU123" t="s">
        <v>697</v>
      </c>
      <c r="AV123" t="str">
        <f t="shared" ca="1" si="32"/>
        <v>sound\\Redkiy_plod.wav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_Фаршированный_ли_</v>
      </c>
      <c r="BB123" t="str">
        <f t="shared" si="33"/>
        <v>_Фаршированный_ли_ПЕМАТ?</v>
      </c>
      <c r="BD123" cm="1">
        <f t="array" aca="1" ref="BD123" ca="1">INDEX($L$122:$L$129,(RANK(AT3,$AT$2:$AT$9)))</f>
        <v>2095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VLOOKUP(B124,audio_list_stym!$A$3:$BP$18,46,FALSE)</f>
        <v>14</v>
      </c>
      <c r="F124" t="str">
        <f>VLOOKUP(E124,metki!$A$2:$B$9,2,FALSE)</f>
        <v>импл_новые_с_названием</v>
      </c>
      <c r="G124" t="str">
        <f t="shared" si="28"/>
        <v>импл_</v>
      </c>
      <c r="H124" t="str">
        <f>VLOOKUP(B124,audio_list_stym!$A$3:$AJ$18,14,FALSE)</f>
        <v>Gac</v>
      </c>
      <c r="I124" t="s">
        <v>690</v>
      </c>
      <c r="J124" t="str">
        <f t="shared" si="29"/>
        <v>Gac_3</v>
      </c>
      <c r="L124">
        <f>VLOOKUP(J124,total_visual_stym!$A$2:$D$129,2,FALSE)</f>
        <v>2091</v>
      </c>
      <c r="M124" t="str">
        <f>VLOOKUP(J124,total_visual_stym!$A$2:$D$129,3,FALSE)</f>
        <v>pics\\Gac_3.jpg</v>
      </c>
      <c r="N124">
        <f>VLOOKUP(J124,total_visual_stym!$A$1:$D$129,4,FALSE)</f>
        <v>211</v>
      </c>
      <c r="P124">
        <f>IF(G124="экспл",0,IF(G124="импл_",VLOOKUP(J124,quest_импл!$A$1:$J$129,7,FALSE),0))</f>
        <v>251</v>
      </c>
      <c r="Q124" t="str">
        <f>IF(G124="экспл",0,IF(G124="импл_",VLOOKUP(J124,quest_импл!$A$1:$J$129,8,FALSE),0))</f>
        <v>sound\\Razrezan_li.wav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2005</v>
      </c>
      <c r="AD124" t="str">
        <f t="shared" ca="1" si="39"/>
        <v>pics\\Banan_5.jpg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40"/>
        <v>pics\\Banan_5.jpg</v>
      </c>
      <c r="AI124" t="s">
        <v>126</v>
      </c>
      <c r="AO124">
        <f t="shared" ca="1" si="35"/>
        <v>0.93955161319922331</v>
      </c>
      <c r="AP124" t="str">
        <f t="shared" ca="1" si="36"/>
        <v>pics\\Banan_5.jpg</v>
      </c>
      <c r="AR124" t="str">
        <f t="shared" si="44"/>
        <v/>
      </c>
      <c r="AS124" t="str">
        <f t="shared" ca="1" si="42"/>
        <v>pics\\Banan_5.jpg</v>
      </c>
      <c r="AT124">
        <f t="shared" ca="1" si="31"/>
        <v>0.5373447174567797</v>
      </c>
      <c r="AU124" t="s">
        <v>697</v>
      </c>
      <c r="AV124" t="str">
        <f t="shared" ca="1" si="32"/>
        <v>sound\\Noviy_plod.wav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_Разрезан_ли_</v>
      </c>
      <c r="BB124" t="str">
        <f t="shared" si="33"/>
        <v>_Разрезан_ли_ПЕМАТ?</v>
      </c>
      <c r="BD124" cm="1">
        <f t="array" aca="1" ref="BD124" ca="1">INDEX($L$122:$L$129,(RANK(AT4,$AT$2:$AT$9)))</f>
        <v>2092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VLOOKUP(B125,audio_list_stym!$A$3:$BP$18,46,FALSE)</f>
        <v>14</v>
      </c>
      <c r="F125" t="str">
        <f>VLOOKUP(E125,metki!$A$2:$B$9,2,FALSE)</f>
        <v>импл_новые_с_названием</v>
      </c>
      <c r="G125" t="str">
        <f t="shared" si="28"/>
        <v>импл_</v>
      </c>
      <c r="H125" t="str">
        <f>VLOOKUP(B125,audio_list_stym!$A$3:$AJ$18,14,FALSE)</f>
        <v>Gac</v>
      </c>
      <c r="I125" t="s">
        <v>691</v>
      </c>
      <c r="J125" t="str">
        <f t="shared" si="29"/>
        <v>Gac_4</v>
      </c>
      <c r="L125">
        <f>VLOOKUP(J125,total_visual_stym!$A$2:$D$129,2,FALSE)</f>
        <v>2092</v>
      </c>
      <c r="M125" t="str">
        <f>VLOOKUP(J125,total_visual_stym!$A$2:$D$129,3,FALSE)</f>
        <v>pics\\Gac_4.jpg</v>
      </c>
      <c r="N125">
        <f>VLOOKUP(J125,total_visual_stym!$A$1:$D$129,4,FALSE)</f>
        <v>211</v>
      </c>
      <c r="P125">
        <f>IF(G125="экспл",0,IF(G125="импл_",VLOOKUP(J125,quest_импл!$A$1:$J$129,7,FALSE),0))</f>
        <v>252</v>
      </c>
      <c r="Q125" t="str">
        <f>IF(G125="экспл",0,IF(G125="импл_",VLOOKUP(J125,quest_импл!$A$1:$J$129,8,FALSE),0))</f>
        <v>sound\\S_lepestkami_li.wav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2022</v>
      </c>
      <c r="AD125" t="str">
        <f t="shared" ca="1" si="39"/>
        <v>pics\\Goroh_6.jpg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40"/>
        <v>pics\\Goroh_6.jpg</v>
      </c>
      <c r="AI125" t="s">
        <v>127</v>
      </c>
      <c r="AO125">
        <f t="shared" ca="1" si="35"/>
        <v>0.62790629304151835</v>
      </c>
      <c r="AP125" t="str">
        <f t="shared" ca="1" si="36"/>
        <v>pics\\Goroh_6.jpg</v>
      </c>
      <c r="AR125" t="str">
        <f t="shared" si="44"/>
        <v/>
      </c>
      <c r="AS125" t="str">
        <f t="shared" ca="1" si="42"/>
        <v>pics\\Goroh_6.jpg</v>
      </c>
      <c r="AT125">
        <f t="shared" ca="1" si="31"/>
        <v>0.12430354151420198</v>
      </c>
      <c r="AU125" t="s">
        <v>697</v>
      </c>
      <c r="AV125" t="str">
        <f t="shared" ca="1" si="32"/>
        <v>sound\\Redkiy_plod.wav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_С_лепестками_ли_</v>
      </c>
      <c r="BB125" t="str">
        <f t="shared" si="33"/>
        <v>_С_лепестками_ли_ПЕМАТ?</v>
      </c>
      <c r="BD125" cm="1">
        <f t="array" aca="1" ref="BD125" ca="1">INDEX($L$122:$L$129,(RANK(AT5,$AT$2:$AT$9)))</f>
        <v>2096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VLOOKUP(B126,audio_list_stym!$A$3:$BP$18,46,FALSE)</f>
        <v>14</v>
      </c>
      <c r="F126" t="str">
        <f>VLOOKUP(E126,metki!$A$2:$B$9,2,FALSE)</f>
        <v>импл_новые_с_названием</v>
      </c>
      <c r="G126" t="str">
        <f t="shared" si="28"/>
        <v>импл_</v>
      </c>
      <c r="H126" t="str">
        <f>VLOOKUP(B126,audio_list_stym!$A$3:$AJ$18,14,FALSE)</f>
        <v>Gac</v>
      </c>
      <c r="I126" t="s">
        <v>692</v>
      </c>
      <c r="J126" t="str">
        <f t="shared" si="29"/>
        <v>Gac_5</v>
      </c>
      <c r="L126">
        <f>VLOOKUP(J126,total_visual_stym!$A$2:$D$129,2,FALSE)</f>
        <v>2093</v>
      </c>
      <c r="M126" t="str">
        <f>VLOOKUP(J126,total_visual_stym!$A$2:$D$129,3,FALSE)</f>
        <v>pics\\Gac_5.jpg</v>
      </c>
      <c r="N126">
        <f>VLOOKUP(J126,total_visual_stym!$A$1:$D$129,4,FALSE)</f>
        <v>211</v>
      </c>
      <c r="P126">
        <f>IF(G126="экспл",0,IF(G126="импл_",VLOOKUP(J126,quest_импл!$A$1:$J$129,7,FALSE),0))</f>
        <v>253</v>
      </c>
      <c r="Q126" t="str">
        <f>IF(G126="экспл",0,IF(G126="импл_",VLOOKUP(J126,quest_импл!$A$1:$J$129,8,FALSE),0))</f>
        <v>sound\\Kolyuchiy_li.wav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2009</v>
      </c>
      <c r="AD126" t="str">
        <f t="shared" ca="1" si="39"/>
        <v>pics\\Finik_1.jpg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40"/>
        <v>pics\\Finik_1.jpg</v>
      </c>
      <c r="AI126" t="s">
        <v>128</v>
      </c>
      <c r="AO126">
        <f t="shared" ca="1" si="35"/>
        <v>0.90282251840125249</v>
      </c>
      <c r="AP126" t="str">
        <f t="shared" ca="1" si="36"/>
        <v>pics\\Finik_1.jpg</v>
      </c>
      <c r="AR126" t="str">
        <f t="shared" si="44"/>
        <v/>
      </c>
      <c r="AS126" t="str">
        <f t="shared" ca="1" si="42"/>
        <v>pics\\Finik_1.jpg</v>
      </c>
      <c r="AT126">
        <f t="shared" ca="1" si="31"/>
        <v>9.1124383620632576E-2</v>
      </c>
      <c r="AU126" t="s">
        <v>697</v>
      </c>
      <c r="AV126" t="str">
        <f t="shared" ca="1" si="32"/>
        <v>sound\\Redkiy_plod.wav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_Колючий_ли_</v>
      </c>
      <c r="BB126" t="str">
        <f t="shared" si="33"/>
        <v>_Колючий_ли_ПЕМАТ?</v>
      </c>
      <c r="BD126" cm="1">
        <f t="array" aca="1" ref="BD126" ca="1">INDEX($L$122:$L$129,(RANK(AT6,$AT$2:$AT$9)))</f>
        <v>2089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VLOOKUP(B127,audio_list_stym!$A$3:$BP$18,46,FALSE)</f>
        <v>14</v>
      </c>
      <c r="F127" t="str">
        <f>VLOOKUP(E127,metki!$A$2:$B$9,2,FALSE)</f>
        <v>импл_новые_с_названием</v>
      </c>
      <c r="G127" t="str">
        <f t="shared" si="28"/>
        <v>импл_</v>
      </c>
      <c r="H127" t="str">
        <f>VLOOKUP(B127,audio_list_stym!$A$3:$AJ$18,14,FALSE)</f>
        <v>Gac</v>
      </c>
      <c r="I127" t="s">
        <v>693</v>
      </c>
      <c r="J127" t="str">
        <f t="shared" si="29"/>
        <v>Gac_6</v>
      </c>
      <c r="L127">
        <f>VLOOKUP(J127,total_visual_stym!$A$2:$D$129,2,FALSE)</f>
        <v>2094</v>
      </c>
      <c r="M127" t="str">
        <f>VLOOKUP(J127,total_visual_stym!$A$2:$D$129,3,FALSE)</f>
        <v>pics\\Gac_6.jpg</v>
      </c>
      <c r="N127">
        <f>VLOOKUP(J127,total_visual_stym!$A$1:$D$129,4,FALSE)</f>
        <v>211</v>
      </c>
      <c r="P127">
        <f>IF(G127="экспл",0,IF(G127="импл_",VLOOKUP(J127,quest_импл!$A$1:$J$129,7,FALSE),0))</f>
        <v>254</v>
      </c>
      <c r="Q127" t="str">
        <f>IF(G127="экспл",0,IF(G127="импл_",VLOOKUP(J127,quest_импл!$A$1:$J$129,8,FALSE),0))</f>
        <v>sound\\Oranzhrviy_li.wav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2038</v>
      </c>
      <c r="AD127" t="str">
        <f t="shared" ca="1" si="39"/>
        <v>pics\\Limon_6.jpg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40"/>
        <v>pics\\Limon_6.jpg</v>
      </c>
      <c r="AI127" t="s">
        <v>129</v>
      </c>
      <c r="AO127">
        <f t="shared" ca="1" si="35"/>
        <v>0.47440402279482441</v>
      </c>
      <c r="AP127" t="str">
        <f t="shared" ca="1" si="36"/>
        <v>pics\\Limon_6.jpg</v>
      </c>
      <c r="AR127" t="str">
        <f t="shared" si="44"/>
        <v/>
      </c>
      <c r="AS127" t="str">
        <f t="shared" ca="1" si="42"/>
        <v>pics\\Limon_6.jpg</v>
      </c>
      <c r="AT127">
        <f t="shared" ca="1" si="31"/>
        <v>0.12658349986146711</v>
      </c>
      <c r="AU127" t="s">
        <v>697</v>
      </c>
      <c r="AV127" t="str">
        <f t="shared" ca="1" si="32"/>
        <v>sound\\Redkiy_plod.wav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_Оранжевый_ли_</v>
      </c>
      <c r="BB127" t="str">
        <f t="shared" si="33"/>
        <v>_Оранжевый_ли_ПЕМАТ?</v>
      </c>
      <c r="BD127" cm="1">
        <f t="array" aca="1" ref="BD127" ca="1">INDEX($L$122:$L$129,(RANK(AT7,$AT$2:$AT$9)))</f>
        <v>2093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VLOOKUP(B128,audio_list_stym!$A$3:$BP$18,46,FALSE)</f>
        <v>14</v>
      </c>
      <c r="F128" t="str">
        <f>VLOOKUP(E128,metki!$A$2:$B$9,2,FALSE)</f>
        <v>импл_новые_с_названием</v>
      </c>
      <c r="G128" t="str">
        <f t="shared" si="28"/>
        <v>импл_</v>
      </c>
      <c r="H128" t="str">
        <f>VLOOKUP(B128,audio_list_stym!$A$3:$AJ$18,14,FALSE)</f>
        <v>Gac</v>
      </c>
      <c r="I128" t="s">
        <v>694</v>
      </c>
      <c r="J128" t="str">
        <f t="shared" si="29"/>
        <v>Gac_7</v>
      </c>
      <c r="L128">
        <f>VLOOKUP(J128,total_visual_stym!$A$2:$D$129,2,FALSE)</f>
        <v>2095</v>
      </c>
      <c r="M128" t="str">
        <f>VLOOKUP(J128,total_visual_stym!$A$2:$D$129,3,FALSE)</f>
        <v>pics\\Gac_7.jpg</v>
      </c>
      <c r="N128">
        <f>VLOOKUP(J128,total_visual_stym!$A$1:$D$129,4,FALSE)</f>
        <v>211</v>
      </c>
      <c r="P128">
        <f>IF(G128="экспл",0,IF(G128="импл_",VLOOKUP(J128,quest_импл!$A$1:$J$129,7,FALSE),0))</f>
        <v>255</v>
      </c>
      <c r="Q128" t="str">
        <f>IF(G128="экспл",0,IF(G128="импл_",VLOOKUP(J128,quest_импл!$A$1:$J$129,8,FALSE),0))</f>
        <v>sound\\Zernistiy_li.wav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2024</v>
      </c>
      <c r="AD128" t="str">
        <f t="shared" ca="1" si="39"/>
        <v>pics\\Goroh_8.jpg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40"/>
        <v>pics\\Goroh_8.jpg</v>
      </c>
      <c r="AI128" t="s">
        <v>130</v>
      </c>
      <c r="AO128">
        <f t="shared" ca="1" si="35"/>
        <v>0.60269194098071999</v>
      </c>
      <c r="AP128" t="str">
        <f t="shared" ca="1" si="36"/>
        <v>pics\\Goroh_8.jpg</v>
      </c>
      <c r="AR128" t="str">
        <f t="shared" si="44"/>
        <v/>
      </c>
      <c r="AS128" t="str">
        <f t="shared" ca="1" si="42"/>
        <v>pics\\Goroh_8.jpg</v>
      </c>
      <c r="AT128">
        <f t="shared" ca="1" si="31"/>
        <v>0.37204675868021786</v>
      </c>
      <c r="AU128" t="s">
        <v>697</v>
      </c>
      <c r="AV128" t="str">
        <f t="shared" ca="1" si="32"/>
        <v>sound\\Redkiy_plod.wav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_Зернистый_ли_</v>
      </c>
      <c r="BB128" t="str">
        <f t="shared" si="33"/>
        <v>_Зернистый_ли_ПЕМАТ?</v>
      </c>
      <c r="BD128" cm="1">
        <f t="array" aca="1" ref="BD128" ca="1">INDEX($L$122:$L$129,(RANK(AT8,$AT$2:$AT$9)))</f>
        <v>2094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VLOOKUP(B129,audio_list_stym!$A$3:$BP$18,46,FALSE)</f>
        <v>14</v>
      </c>
      <c r="F129" t="str">
        <f>VLOOKUP(E129,metki!$A$2:$B$9,2,FALSE)</f>
        <v>импл_новые_с_названием</v>
      </c>
      <c r="G129" t="str">
        <f t="shared" si="28"/>
        <v>импл_</v>
      </c>
      <c r="H129" t="str">
        <f>VLOOKUP(B129,audio_list_stym!$A$3:$AJ$18,14,FALSE)</f>
        <v>Gac</v>
      </c>
      <c r="I129" t="s">
        <v>695</v>
      </c>
      <c r="J129" t="str">
        <f t="shared" si="29"/>
        <v>Gac_8</v>
      </c>
      <c r="L129">
        <f>VLOOKUP(J129,total_visual_stym!$A$2:$D$129,2,FALSE)</f>
        <v>2096</v>
      </c>
      <c r="M129" t="str">
        <f>VLOOKUP(J129,total_visual_stym!$A$2:$D$129,3,FALSE)</f>
        <v>pics\\Gac_8.jpg</v>
      </c>
      <c r="N129">
        <f>VLOOKUP(J129,total_visual_stym!$A$1:$D$129,4,FALSE)</f>
        <v>211</v>
      </c>
      <c r="P129">
        <f>IF(G129="экспл",0,IF(G129="импл_",VLOOKUP(J129,quest_импл!$A$1:$J$129,7,FALSE),0))</f>
        <v>256</v>
      </c>
      <c r="Q129" t="str">
        <f>IF(G129="экспл",0,IF(G129="импл_",VLOOKUP(J129,quest_импл!$A$1:$J$129,8,FALSE),0))</f>
        <v>sound\\Okrugliy_li.wav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2057</v>
      </c>
      <c r="AD129" t="str">
        <f t="shared" ca="1" si="39"/>
        <v>pics\\Tomat_1.jpg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40"/>
        <v>pics\\Tomat_1.jpg</v>
      </c>
      <c r="AI129" t="s">
        <v>131</v>
      </c>
      <c r="AO129">
        <f t="shared" ca="1" si="35"/>
        <v>8.8816132603849685E-2</v>
      </c>
      <c r="AP129" t="str">
        <f t="shared" ca="1" si="36"/>
        <v>pics\\Tomat_1.jpg</v>
      </c>
      <c r="AR129" t="str">
        <f t="shared" si="44"/>
        <v/>
      </c>
      <c r="AS129" t="str">
        <f t="shared" ca="1" si="42"/>
        <v>pics\\Tomat_1.jpg</v>
      </c>
      <c r="AT129">
        <f t="shared" ca="1" si="31"/>
        <v>0.17460729862727242</v>
      </c>
      <c r="AU129" t="s">
        <v>697</v>
      </c>
      <c r="AV129" t="str">
        <f t="shared" ca="1" si="32"/>
        <v>sound\\Redkiy_plod.wav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_Округлый_ли_</v>
      </c>
      <c r="BB129" t="str">
        <f t="shared" si="33"/>
        <v>_Округлый_ли_ПЕМАТ?</v>
      </c>
      <c r="BD129" cm="1">
        <f t="array" aca="1" ref="BD129" ca="1">INDEX($L$122:$L$129,(RANK(AT9,$AT$2:$AT$9)))</f>
        <v>2090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A00-000000000000}"/>
  <pageMargins left="0.7" right="0.7" top="0.75" bottom="0.75" header="0.3" footer="0.3"/>
  <pageSetup paperSize="9"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H161"/>
  <sheetViews>
    <sheetView topLeftCell="AV1" zoomScale="57" zoomScaleNormal="57" zoomScaleSheetLayoutView="40" workbookViewId="0">
      <selection activeCell="BH1" sqref="BH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C1" s="23" t="s">
        <v>0</v>
      </c>
      <c r="BD1" s="23" t="s">
        <v>1175</v>
      </c>
      <c r="BE1" s="23" t="s">
        <v>1170</v>
      </c>
      <c r="BF1" s="23" t="s">
        <v>1171</v>
      </c>
      <c r="BG1" s="23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VLOOKUP(B2,audio_list_stym!$A$3:$BP$18,47,FALSE)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VLOOKUP(B2,audio_list_stym!$A$3:$AJ$18,15,FALSE)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pics\\Injir_5.jpg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40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0.13113632892959137</v>
      </c>
      <c r="AP2" t="str">
        <f t="shared" ref="AP2:AP25" ca="1" si="6">INDEX($AM$2:$AM$25,(RANK(AO2,$AO$2:$AO$25)))</f>
        <v>pics\\Injir_5.jpg</v>
      </c>
      <c r="AQ2" t="str">
        <f ca="1">INDEX($AN$2:$AN$25,(RANK(AO2,$AO$2:$AO$25)))</f>
        <v>pics\\Tikva_5.jpg</v>
      </c>
      <c r="AR2" t="str">
        <f t="shared" ref="AR2:AR9" ca="1" si="7">IF(AH2="sound\\Ogorod",AP2,"")</f>
        <v>pics\\Injir_5.jpg</v>
      </c>
      <c r="AT2">
        <f t="shared" ref="AT2:AT65" ca="1" si="8">RAND()</f>
        <v>4.0073634838677097E-2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2063</v>
      </c>
      <c r="BE2" cm="1">
        <f t="array" aca="1" ref="BE2" ca="1">INDEX(BD10:BD25,(RANK(AT2,$AT$2:$AT$16)))</f>
        <v>2026</v>
      </c>
      <c r="BF2" cm="1">
        <f t="array" aca="1" ref="BF2" ca="1">INDEX(BD26:BD49,(RANK(AT2,$AT$2:$AT$16)))</f>
        <v>2042</v>
      </c>
      <c r="BG2" cm="1">
        <f t="array" aca="1" ref="BG2" ca="1">INDEX(BD50:BD65,(RANK(AT2,$AT$2:$AT$16)))</f>
        <v>2018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VLOOKUP(B3,audio_list_stym!$A$3:$BP$18,47,FALSE)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VLOOKUP(B3,audio_list_stym!$A$3:$AJ$18,15,FALSE)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2005</v>
      </c>
      <c r="AD3" t="str">
        <f t="shared" ref="AD3:AD66" ca="1" si="11">IF(ISTEXT(AE3),AE3,IF(ISTEXT(AF3),AF3,""))</f>
        <v>pics\\Banan_5.jpg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pics\\Banan_5.jpg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0.51684321437625536</v>
      </c>
      <c r="AP3" t="str">
        <f t="shared" ca="1" si="6"/>
        <v>pics\\Banan_5.jpg</v>
      </c>
      <c r="AQ3" t="str">
        <f t="shared" ref="AQ3:AQ25" ca="1" si="13">INDEX($AN$2:$AN$25,(RANK(AO3,$AO$2:$AO$25)))</f>
        <v>pics\\Goroh_5.jpg</v>
      </c>
      <c r="AR3" t="str">
        <f t="shared" ca="1" si="7"/>
        <v>pics\\Banan_5.jpg</v>
      </c>
      <c r="AT3">
        <f t="shared" ca="1" si="8"/>
        <v>5.8498634482409662E-2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_Мясистый_ли_XXXXX?</v>
      </c>
      <c r="BD3" cm="1">
        <f t="array" aca="1" ref="BD3" ca="1">INDEX($L$2:$L$9,(RANK(AT3,$AT$2:$AT$9)))</f>
        <v>2062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VLOOKUP(B4,audio_list_stym!$A$3:$BP$18,47,FALSE)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VLOOKUP(B4,audio_list_stym!$A$3:$AJ$18,15,FALSE)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2155</v>
      </c>
      <c r="AD4" t="str">
        <f t="shared" ca="1" si="11"/>
        <v>pics\\Injir_3.jpg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pics\\Injir_3.jpg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0.2487446413621861</v>
      </c>
      <c r="AP4" t="str">
        <f t="shared" ca="1" si="6"/>
        <v>pics\\Injir_3.jpg</v>
      </c>
      <c r="AQ4" t="str">
        <f t="shared" ca="1" si="13"/>
        <v>pics\\Tikva_3.jpg</v>
      </c>
      <c r="AR4" t="str">
        <f t="shared" ca="1" si="7"/>
        <v>pics\\Injir_3.jpg</v>
      </c>
      <c r="AT4">
        <f t="shared" ca="1" si="8"/>
        <v>0.59489859731124606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_Горький_ли_XXXXX?</v>
      </c>
      <c r="BD4" cm="1">
        <f t="array" aca="1" ref="BD4" ca="1">INDEX($L$2:$L$9,(RANK(AT4,$AT$2:$AT$9)))</f>
        <v>2059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VLOOKUP(B5,audio_list_stym!$A$3:$BP$18,47,FALSE)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VLOOKUP(B5,audio_list_stym!$A$3:$AJ$18,15,FALSE)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2153</v>
      </c>
      <c r="AD5" t="str">
        <f t="shared" ca="1" si="11"/>
        <v>pics\\Injir_1.jpg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pics\\Injir_1.jpg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0.27330747307179737</v>
      </c>
      <c r="AP5" t="str">
        <f t="shared" ca="1" si="6"/>
        <v>pics\\Injir_1.jpg</v>
      </c>
      <c r="AQ5" t="str">
        <f t="shared" ca="1" si="13"/>
        <v>pics\\Tikva_1.jpg</v>
      </c>
      <c r="AR5" t="str">
        <f t="shared" ca="1" si="7"/>
        <v>pics\\Injir_1.jpg</v>
      </c>
      <c r="AT5">
        <f t="shared" ca="1" si="8"/>
        <v>1.7798062005019766E-2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_Яркий_ли_XXXXX?</v>
      </c>
      <c r="BD5" cm="1">
        <f t="array" aca="1" ref="BD5" ca="1">INDEX($L$2:$L$9,(RANK(AT5,$AT$2:$AT$9)))</f>
        <v>2064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VLOOKUP(B6,audio_list_stym!$A$3:$BP$18,47,FALSE)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VLOOKUP(B6,audio_list_stym!$A$3:$AJ$18,15,FALSE)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2036</v>
      </c>
      <c r="AD6" t="str">
        <f t="shared" ca="1" si="11"/>
        <v>pics\\Limon_4.jpg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pics\\Limon_4.jpg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0.84561044518958961</v>
      </c>
      <c r="AP6" t="str">
        <f t="shared" ca="1" si="6"/>
        <v>pics\\Limon_4.jpg</v>
      </c>
      <c r="AQ6" t="str">
        <f t="shared" ca="1" si="13"/>
        <v>pics\\Redis_4.jpg</v>
      </c>
      <c r="AR6" t="str">
        <f t="shared" ca="1" si="7"/>
        <v>pics\\Limon_4.jpg</v>
      </c>
      <c r="AT6">
        <f t="shared" ca="1" si="8"/>
        <v>0.12343921774473288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_Острый_ли_XXXXX?</v>
      </c>
      <c r="BD6" cm="1">
        <f t="array" aca="1" ref="BD6" ca="1">INDEX($L$2:$L$9,(RANK(AT6,$AT$2:$AT$9)))</f>
        <v>2061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VLOOKUP(B7,audio_list_stym!$A$3:$BP$18,47,FALSE)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VLOOKUP(B7,audio_list_stym!$A$3:$AJ$18,15,FALSE)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2154</v>
      </c>
      <c r="AD7" t="str">
        <f t="shared" ca="1" si="11"/>
        <v>pics\\Injir_2.jpg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pics\\Injir_2.jpg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0.25959672609272977</v>
      </c>
      <c r="AP7" t="str">
        <f t="shared" ca="1" si="6"/>
        <v>pics\\Injir_2.jpg</v>
      </c>
      <c r="AQ7" t="str">
        <f t="shared" ca="1" si="13"/>
        <v>pics\\Tikva_2.jpg</v>
      </c>
      <c r="AR7" t="str">
        <f t="shared" ca="1" si="7"/>
        <v>pics\\Injir_2.jpg</v>
      </c>
      <c r="AT7">
        <f t="shared" ca="1" si="8"/>
        <v>0.64359760362992169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_Спелый_ли_XXXXX?</v>
      </c>
      <c r="BD7" cm="1">
        <f t="array" aca="1" ref="BD7" ca="1">INDEX($L$2:$L$9,(RANK(AT7,$AT$2:$AT$9)))</f>
        <v>2058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VLOOKUP(B8,audio_list_stym!$A$3:$BP$18,47,FALSE)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VLOOKUP(B8,audio_list_stym!$A$3:$AJ$18,15,FALSE)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2156</v>
      </c>
      <c r="AD8" t="str">
        <f t="shared" ca="1" si="11"/>
        <v>pics\\Injir_4.jpg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pics\\Injir_4.jpg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0.20282301351922538</v>
      </c>
      <c r="AP8" t="str">
        <f t="shared" ca="1" si="6"/>
        <v>pics\\Injir_4.jpg</v>
      </c>
      <c r="AQ8" t="str">
        <f t="shared" ca="1" si="13"/>
        <v>pics\\Tikva_4.jpg</v>
      </c>
      <c r="AR8" t="str">
        <f t="shared" ca="1" si="7"/>
        <v>pics\\Injir_4.jpg</v>
      </c>
      <c r="AT8">
        <f t="shared" ca="1" si="8"/>
        <v>0.99513083909956079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_Серый_ли_XXXXX?</v>
      </c>
      <c r="BD8" cm="1">
        <f t="array" aca="1" ref="BD8" ca="1">INDEX($L$2:$L$9,(RANK(AT8,$AT$2:$AT$9)))</f>
        <v>2057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VLOOKUP(B9,audio_list_stym!$A$3:$BP$18,47,FALSE)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VLOOKUP(B9,audio_list_stym!$A$3:$AJ$18,15,FALSE)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2001</v>
      </c>
      <c r="AD9" t="str">
        <f t="shared" ca="1" si="11"/>
        <v>pics\\Banan_1.jpg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pics\\Banan_1.jpg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0.59221621989291962</v>
      </c>
      <c r="AP9" t="str">
        <f t="shared" ca="1" si="6"/>
        <v>pics\\Banan_1.jpg</v>
      </c>
      <c r="AQ9" t="str">
        <f t="shared" ca="1" si="13"/>
        <v>pics\\Goroh_1.jpg</v>
      </c>
      <c r="AR9" t="str">
        <f t="shared" ca="1" si="7"/>
        <v>pics\\Banan_1.jpg</v>
      </c>
      <c r="AT9">
        <f t="shared" ca="1" si="8"/>
        <v>0.41317776876919932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_Вязкий_ли_XXXXX?</v>
      </c>
      <c r="BD9" cm="1">
        <f t="array" aca="1" ref="BD9" ca="1">INDEX($L$2:$L$9,(RANK(AT9,$AT$2:$AT$9)))</f>
        <v>2060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VLOOKUP(B10,audio_list_stym!$A$3:$BP$18,47,FALSE)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VLOOKUP(B10,audio_list_stym!$A$3:$AJ$18,15,FALSE)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2178</v>
      </c>
      <c r="AD10" t="str">
        <f t="shared" ca="1" si="11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0.44564621854366693</v>
      </c>
      <c r="AP10" t="str">
        <f t="shared" ca="1" si="6"/>
        <v>pics\\Banan_7.jpg</v>
      </c>
      <c r="AQ10" t="str">
        <f t="shared" ca="1" si="13"/>
        <v>pics\\Goroh_7.jpg</v>
      </c>
      <c r="AT10">
        <f t="shared" ca="1" si="8"/>
        <v>0.15885461478790941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На_экране_XXXXX._Он_старый?</v>
      </c>
      <c r="BC10">
        <f>A10</f>
        <v>1202</v>
      </c>
      <c r="BD10" cm="1">
        <f t="array" aca="1" ref="BD10" ca="1">INDEX($L$10:$L$17,(RANK(AT2,$AT$2:$AT$9)))</f>
        <v>2039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2053</v>
      </c>
      <c r="BG10" cm="1">
        <f t="array" aca="1" ref="BG10" ca="1">INDEX(BD34:BD65,(RANK(AT3,$AT$2:$AT$16)))</f>
        <v>2005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VLOOKUP(B11,audio_list_stym!$A$3:$BP$18,47,FALSE)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VLOOKUP(B11,audio_list_stym!$A$3:$AJ$18,15,FALSE)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2210</v>
      </c>
      <c r="AD11" t="str">
        <f t="shared" ca="1" si="11"/>
        <v>pics\\dis48.jpg</v>
      </c>
      <c r="AE11" s="22" t="str">
        <f t="array" aca="1" ref="AE11" ca="1">IF(G11="экспл",INDEX(total_visual_stym!$C$146:$C$209,(RANK(total_visual_stym!E155,total_visual_stym!$E$146:$E$209))),0)</f>
        <v>pics\\dis48.jpg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0.85143179637430755</v>
      </c>
      <c r="AP11" t="str">
        <f t="shared" ca="1" si="6"/>
        <v>pics\\Limon_3.jpg</v>
      </c>
      <c r="AQ11" t="str">
        <f t="shared" ca="1" si="13"/>
        <v>pics\\Redis_3.jpg</v>
      </c>
      <c r="AT11">
        <f t="shared" ca="1" si="8"/>
        <v>0.31662107724730293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Посмотрите,_вот_XXXXX._Фиолетовый_ли_он?</v>
      </c>
      <c r="BD11" cm="1">
        <f t="array" aca="1" ref="BD11" ca="1">INDEX($L$10:$L$17,(RANK(AT3,$AT$2:$AT$9)))</f>
        <v>2038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VLOOKUP(B12,audio_list_stym!$A$3:$BP$18,47,FALSE)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VLOOKUP(B12,audio_list_stym!$A$3:$AJ$18,15,FALSE)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2201</v>
      </c>
      <c r="AD12" t="str">
        <f t="shared" ca="1" si="11"/>
        <v>pics\\dis43.jpg</v>
      </c>
      <c r="AE12" s="22" t="str">
        <f t="array" aca="1" ref="AE12" ca="1">IF(G12="экспл",INDEX(total_visual_stym!$C$146:$C$209,(RANK(total_visual_stym!E156,total_visual_stym!$E$146:$E$209))),0)</f>
        <v>pics\\dis43.jpg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0.93218250609720621</v>
      </c>
      <c r="AP12" t="str">
        <f t="shared" ca="1" si="6"/>
        <v>pics\\Limon_2.jpg</v>
      </c>
      <c r="AQ12" t="str">
        <f t="shared" ca="1" si="13"/>
        <v>pics\\Redis_2.jpg</v>
      </c>
      <c r="AT12">
        <f t="shared" ca="1" si="8"/>
        <v>0.4256994771829552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Вот_XXXXX._Он_с_цедрой?</v>
      </c>
      <c r="BD12" cm="1">
        <f t="array" aca="1" ref="BD12" ca="1">INDEX($L$10:$L$17,(RANK(AT4,$AT$2:$AT$9)))</f>
        <v>2035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VLOOKUP(B13,audio_list_stym!$A$3:$BP$18,47,FALSE)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VLOOKUP(B13,audio_list_stym!$A$3:$AJ$18,15,FALSE)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2203</v>
      </c>
      <c r="AD13" t="str">
        <f t="shared" ca="1" si="11"/>
        <v>pics\\dis53.jpg</v>
      </c>
      <c r="AE13" s="22" t="str">
        <f t="array" aca="1" ref="AE13" ca="1">IF(G13="экспл",INDEX(total_visual_stym!$C$146:$C$209,(RANK(total_visual_stym!E157,total_visual_stym!$E$146:$E$209))),0)</f>
        <v>pics\\dis53.jpg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4.6923579208246413E-2</v>
      </c>
      <c r="AP13" t="str">
        <f t="shared" ca="1" si="6"/>
        <v>pics\\Injir_7.jpg</v>
      </c>
      <c r="AQ13" t="str">
        <f t="shared" ca="1" si="13"/>
        <v>pics\\Tikva_7.jpg</v>
      </c>
      <c r="AT13">
        <f t="shared" ca="1" si="8"/>
        <v>8.0708980299981192E-2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Это_XXXXX._Кислый_ли_он?</v>
      </c>
      <c r="BD13" cm="1">
        <f t="array" aca="1" ref="BD13" ca="1">INDEX($L$10:$L$17,(RANK(AT5,$AT$2:$AT$9)))</f>
        <v>2040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VLOOKUP(B14,audio_list_stym!$A$3:$BP$18,47,FALSE)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VLOOKUP(B14,audio_list_stym!$A$3:$AJ$18,15,FALSE)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2220</v>
      </c>
      <c r="AD14" t="str">
        <f t="shared" ca="1" si="11"/>
        <v>pics\\dis16.jpg</v>
      </c>
      <c r="AE14" s="22" t="str">
        <f t="array" aca="1" ref="AE14" ca="1">IF(G14="экспл",INDEX(total_visual_stym!$C$146:$C$209,(RANK(total_visual_stym!E158,total_visual_stym!$E$146:$E$209))),0)</f>
        <v>pics\\dis16.jpg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0.48067514331409722</v>
      </c>
      <c r="AP14" t="str">
        <f t="shared" ca="1" si="6"/>
        <v>pics\\Banan_6.jpg</v>
      </c>
      <c r="AQ14" t="str">
        <f t="shared" ca="1" si="13"/>
        <v>pics\\Goroh_6.jpg</v>
      </c>
      <c r="AT14">
        <f t="shared" ca="1" si="8"/>
        <v>0.91591200464776601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На_картинке_XXXXX._Сочный_ли_он?</v>
      </c>
      <c r="BD14" cm="1">
        <f t="array" aca="1" ref="BD14" ca="1">INDEX($L$10:$L$17,(RANK(AT6,$AT$2:$AT$9)))</f>
        <v>2037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VLOOKUP(B15,audio_list_stym!$A$3:$BP$18,47,FALSE)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VLOOKUP(B15,audio_list_stym!$A$3:$AJ$18,15,FALSE)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2195</v>
      </c>
      <c r="AD15" t="str">
        <f t="shared" ca="1" si="11"/>
        <v>pics\\dis41.jpg</v>
      </c>
      <c r="AE15" s="22" t="str">
        <f t="array" aca="1" ref="AE15" ca="1">IF(G15="экспл",INDEX(total_visual_stym!$C$146:$C$209,(RANK(total_visual_stym!E159,total_visual_stym!$E$146:$E$209))),0)</f>
        <v>pics\\dis41.jpg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0.54396879502685092</v>
      </c>
      <c r="AP15" t="str">
        <f t="shared" ca="1" si="6"/>
        <v>pics\\Banan_4.jpg</v>
      </c>
      <c r="AQ15" t="str">
        <f t="shared" ca="1" si="13"/>
        <v>pics\\Goroh_4.jpg</v>
      </c>
      <c r="AT15">
        <f t="shared" ca="1" si="8"/>
        <v>6.2058246666189865E-2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На_мониторе_XXXXX._Упругий_ли_он?</v>
      </c>
      <c r="BD15" cm="1">
        <f t="array" aca="1" ref="BD15" ca="1">INDEX($L$10:$L$17,(RANK(AT7,$AT$2:$AT$9)))</f>
        <v>2034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VLOOKUP(B16,audio_list_stym!$A$3:$BP$18,47,FALSE)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VLOOKUP(B16,audio_list_stym!$A$3:$AJ$18,15,FALSE)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2226</v>
      </c>
      <c r="AD16" t="str">
        <f t="shared" ca="1" si="11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0.634041920735951</v>
      </c>
      <c r="AP16" t="str">
        <f t="shared" ca="1" si="6"/>
        <v>pics\\Limon_6.jpg</v>
      </c>
      <c r="AQ16" t="str">
        <f t="shared" ca="1" si="13"/>
        <v>pics\\Redis_6.jpg</v>
      </c>
      <c r="AT16">
        <f t="shared" ca="1" si="8"/>
        <v>0.6665560893589183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Перед_Вами_XXXXX._Он_длинный?</v>
      </c>
      <c r="BD16" cm="1">
        <f t="array" aca="1" ref="BD16" ca="1">INDEX($L$10:$L$17,(RANK(AT8,$AT$2:$AT$9)))</f>
        <v>2033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VLOOKUP(B17,audio_list_stym!$A$3:$BP$18,47,FALSE)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VLOOKUP(B17,audio_list_stym!$A$3:$AJ$18,15,FALSE)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2212</v>
      </c>
      <c r="AD17" t="str">
        <f t="shared" ca="1" si="11"/>
        <v>pics\\dis61.jpg</v>
      </c>
      <c r="AE17" s="22" t="str">
        <f t="array" aca="1" ref="AE17" ca="1">IF(G17="экспл",INDEX(total_visual_stym!$C$146:$C$209,(RANK(total_visual_stym!E161,total_visual_stym!$E$146:$E$209))),0)</f>
        <v>pics\\dis61.jpg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0.11276941408888241</v>
      </c>
      <c r="AP17" t="str">
        <f t="shared" ca="1" si="6"/>
        <v>pics\\Injir_6.jpg</v>
      </c>
      <c r="AQ17" t="str">
        <f t="shared" ca="1" si="13"/>
        <v>pics\\Tikva_6.jpg</v>
      </c>
      <c r="AT17">
        <f t="shared" ca="1" si="8"/>
        <v>0.34870858012188821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Вы_видите_XXXXX._Он_без_кожуры?</v>
      </c>
      <c r="BD17" cm="1">
        <f t="array" aca="1" ref="BD17" ca="1">INDEX($L$10:$L$17,(RANK(AT9,$AT$2:$AT$9)))</f>
        <v>2036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VLOOKUP(B18,audio_list_stym!$A$3:$BP$18,47,FALSE)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VLOOKUP(B18,audio_list_stym!$A$3:$AJ$18,15,FALSE)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2055</v>
      </c>
      <c r="AD18" t="str">
        <f t="shared" ca="1" si="11"/>
        <v>pics\\Redis_7.jpg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pics\\Redis_7.jpg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0.62608919421321829</v>
      </c>
      <c r="AP18" t="str">
        <f t="shared" ca="1" si="6"/>
        <v>pics\\Limon_7.jpg</v>
      </c>
      <c r="AQ18" t="str">
        <f t="shared" ca="1" si="13"/>
        <v>pics\\Redis_7.jpg</v>
      </c>
      <c r="AS18" t="str">
        <f t="shared" ref="AS18:AS25" ca="1" si="16">IF(AH18="sound\\Tropic",AQ18,"")</f>
        <v>pics\\Redis_7.jpg</v>
      </c>
      <c r="AT18">
        <f t="shared" ca="1" si="8"/>
        <v>6.8161074397917076E-2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_С_молоком_ли_КОКОС?</v>
      </c>
      <c r="BC18">
        <f>A18</f>
        <v>1203</v>
      </c>
      <c r="BD18" cm="1">
        <f t="array" aca="1" ref="BD18" ca="1">INDEX($L$18:$L$25,(RANK(AT2,$AT$2:$AT$9)))</f>
        <v>2031</v>
      </c>
      <c r="BE18" cm="1">
        <f t="array" aca="1" ref="BE18" ca="1">INDEX(BD2:BD17,(RANK(AT4,$AT$2:$AT$16)))</f>
        <v>2061</v>
      </c>
      <c r="BF18" cm="1">
        <f t="array" aca="1" ref="BF18" ca="1">INDEX(BD26:BD49,(RANK(AT4,$AT$2:$AT$16)))</f>
        <v>2053</v>
      </c>
      <c r="BG18" cm="1">
        <f t="array" aca="1" ref="BG18" ca="1">INDEX(BD50:BD65,(RANK(AT4,$AT$2:$AT$16)))</f>
        <v>2013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VLOOKUP(B19,audio_list_stym!$A$3:$BP$18,47,FALSE)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VLOOKUP(B19,audio_list_stym!$A$3:$AJ$18,15,FALSE)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2018</v>
      </c>
      <c r="AD19" t="str">
        <f t="shared" ca="1" si="11"/>
        <v>pics\\Goroh_2.jpg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7">IF(ISTEXT(AR19),AR19,IF(ISTEXT(AS19),AS19,""))</f>
        <v>pics\\Goroh_2.jpg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0.56411316158665981</v>
      </c>
      <c r="AP19" t="str">
        <f t="shared" ca="1" si="6"/>
        <v>pics\\Banan_2.jpg</v>
      </c>
      <c r="AQ19" t="str">
        <f t="shared" ca="1" si="13"/>
        <v>pics\\Goroh_2.jpg</v>
      </c>
      <c r="AS19" t="str">
        <f t="shared" ca="1" si="16"/>
        <v>pics\\Goroh_2.jpg</v>
      </c>
      <c r="AT19">
        <f t="shared" ca="1" si="8"/>
        <v>0.20253929258544756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_Полый_ли_КОКОС?</v>
      </c>
      <c r="BD19" cm="1">
        <f t="array" aca="1" ref="BD19" ca="1">INDEX($L$18:$L$25,(RANK(AT3,$AT$2:$AT$9)))</f>
        <v>2030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VLOOKUP(B20,audio_list_stym!$A$3:$BP$18,47,FALSE)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VLOOKUP(B20,audio_list_stym!$A$3:$AJ$18,15,FALSE)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2053</v>
      </c>
      <c r="AD20" t="str">
        <f t="shared" ca="1" si="11"/>
        <v>pics\\Redis_5.jpg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7"/>
        <v>pics\\Redis_5.jpg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0.75836153210069324</v>
      </c>
      <c r="AP20" t="str">
        <f t="shared" ca="1" si="6"/>
        <v>pics\\Limon_5.jpg</v>
      </c>
      <c r="AQ20" t="str">
        <f t="shared" ca="1" si="13"/>
        <v>pics\\Redis_5.jpg</v>
      </c>
      <c r="AS20" t="str">
        <f t="shared" ca="1" si="16"/>
        <v>pics\\Redis_5.jpg</v>
      </c>
      <c r="AT20">
        <f t="shared" ca="1" si="8"/>
        <v>0.8733246551963354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_Гладкий_ли_КОКОС?</v>
      </c>
      <c r="BD20" cm="1">
        <f t="array" aca="1" ref="BD20" ca="1">INDEX($L$18:$L$25,(RANK(AT4,$AT$2:$AT$9)))</f>
        <v>2027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VLOOKUP(B21,audio_list_stym!$A$3:$BP$18,47,FALSE)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VLOOKUP(B21,audio_list_stym!$A$3:$AJ$18,15,FALSE)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2168</v>
      </c>
      <c r="AD21" t="str">
        <f t="shared" ca="1" si="11"/>
        <v>pics\\Tikva_8.jpg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7"/>
        <v>pics\\Tikva_8.jpg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5.1637468121644714E-3</v>
      </c>
      <c r="AP21" t="str">
        <f t="shared" ca="1" si="6"/>
        <v>pics\\Injir_8.jpg</v>
      </c>
      <c r="AQ21" t="str">
        <f t="shared" ca="1" si="13"/>
        <v>pics\\Tikva_8.jpg</v>
      </c>
      <c r="AS21" t="str">
        <f t="shared" ca="1" si="16"/>
        <v>pics\\Tikva_8.jpg</v>
      </c>
      <c r="AT21">
        <f t="shared" ca="1" si="8"/>
        <v>6.6396759613677747E-2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_Пористый_ли_КОКОС?</v>
      </c>
      <c r="BD21" cm="1">
        <f t="array" aca="1" ref="BD21" ca="1">INDEX($L$18:$L$25,(RANK(AT5,$AT$2:$AT$9)))</f>
        <v>2032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VLOOKUP(B22,audio_list_stym!$A$3:$BP$18,47,FALSE)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VLOOKUP(B22,audio_list_stym!$A$3:$AJ$18,15,FALSE)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2056</v>
      </c>
      <c r="AD22" t="str">
        <f t="shared" ca="1" si="11"/>
        <v>pics\\Redis_8.jpg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7"/>
        <v>pics\\Redis_8.jpg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0.59338474083891002</v>
      </c>
      <c r="AP22" t="str">
        <f t="shared" ca="1" si="6"/>
        <v>pics\\Limon_8.jpg</v>
      </c>
      <c r="AQ22" t="str">
        <f t="shared" ca="1" si="13"/>
        <v>pics\\Redis_8.jpg</v>
      </c>
      <c r="AS22" t="str">
        <f t="shared" ca="1" si="16"/>
        <v>pics\\Redis_8.jpg</v>
      </c>
      <c r="AT22">
        <f t="shared" ca="1" si="8"/>
        <v>0.63522613480472445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_Вареный_ли_КОКОС?</v>
      </c>
      <c r="BD22" cm="1">
        <f t="array" aca="1" ref="BD22" ca="1">INDEX($L$18:$L$25,(RANK(AT6,$AT$2:$AT$9)))</f>
        <v>2029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VLOOKUP(B23,audio_list_stym!$A$3:$BP$18,47,FALSE)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VLOOKUP(B23,audio_list_stym!$A$3:$AJ$18,15,FALSE)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2024</v>
      </c>
      <c r="AD23" t="str">
        <f t="shared" ca="1" si="11"/>
        <v>pics\\Goroh_8.jpg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7"/>
        <v>pics\\Goroh_8.jpg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0.31829870651053405</v>
      </c>
      <c r="AP23" t="str">
        <f t="shared" ca="1" si="6"/>
        <v>pics\\Banan_8.jpg</v>
      </c>
      <c r="AQ23" t="str">
        <f t="shared" ca="1" si="13"/>
        <v>pics\\Goroh_8.jpg</v>
      </c>
      <c r="AS23" t="str">
        <f t="shared" ca="1" si="16"/>
        <v>pics\\Goroh_8.jpg</v>
      </c>
      <c r="AT23">
        <f t="shared" ca="1" si="8"/>
        <v>0.63176014720612828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_Плотный_ли_КОКОС?</v>
      </c>
      <c r="BD23" cm="1">
        <f t="array" aca="1" ref="BD23" ca="1">INDEX($L$18:$L$25,(RANK(AT7,$AT$2:$AT$9)))</f>
        <v>2026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VLOOKUP(B24,audio_list_stym!$A$3:$BP$18,47,FALSE)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VLOOKUP(B24,audio_list_stym!$A$3:$AJ$18,15,FALSE)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2019</v>
      </c>
      <c r="AD24" t="str">
        <f t="shared" ca="1" si="11"/>
        <v>pics\\Goroh_3.jpg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7"/>
        <v>pics\\Goroh_3.jpg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0.54774069879401266</v>
      </c>
      <c r="AP24" t="str">
        <f t="shared" ca="1" si="6"/>
        <v>pics\\Banan_3.jpg</v>
      </c>
      <c r="AQ24" t="str">
        <f t="shared" ca="1" si="13"/>
        <v>pics\\Goroh_3.jpg</v>
      </c>
      <c r="AS24" t="str">
        <f t="shared" ca="1" si="16"/>
        <v>pics\\Goroh_3.jpg</v>
      </c>
      <c r="AT24">
        <f t="shared" ca="1" si="8"/>
        <v>5.0873218483549754E-2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_Ворсистый_ли_КОКОС?</v>
      </c>
      <c r="BD24" cm="1">
        <f t="array" aca="1" ref="BD24" ca="1">INDEX($L$18:$L$25,(RANK(AT8,$AT$2:$AT$9)))</f>
        <v>2025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VLOOKUP(B25,audio_list_stym!$A$3:$BP$18,47,FALSE)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VLOOKUP(B25,audio_list_stym!$A$3:$AJ$18,15,FALSE)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2049</v>
      </c>
      <c r="AD25" t="str">
        <f t="shared" ca="1" si="11"/>
        <v>pics\\Redis_1.jpg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7"/>
        <v>pics\\Redis_1.jpg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0.95074736756586231</v>
      </c>
      <c r="AP25" t="str">
        <f t="shared" ca="1" si="6"/>
        <v>pics\\Limon_1.jpg</v>
      </c>
      <c r="AQ25" t="str">
        <f t="shared" ca="1" si="13"/>
        <v>pics\\Redis_1.jpg</v>
      </c>
      <c r="AS25" t="str">
        <f t="shared" ca="1" si="16"/>
        <v>pics\\Redis_1.jpg</v>
      </c>
      <c r="AT25">
        <f t="shared" ca="1" si="8"/>
        <v>0.45588977952490706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_Мягкий_ли_КОКОС?</v>
      </c>
      <c r="BD25" cm="1">
        <f t="array" aca="1" ref="BD25" ca="1">INDEX($L$18:$L$25,(RANK(AT9,$AT$2:$AT$9)))</f>
        <v>2028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VLOOKUP(B26,audio_list_stym!$A$3:$BP$18,47,FALSE)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VLOOKUP(B26,audio_list_stym!$A$3:$AJ$18,15,FALSE)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2225</v>
      </c>
      <c r="AD26" t="str">
        <f t="shared" ca="1" si="11"/>
        <v>pics\\dis9.jpg</v>
      </c>
      <c r="AE26" s="22" t="str">
        <f t="array" aca="1" ref="AE26" ca="1">IF(G26="экспл",INDEX(total_visual_stym!$C$146:$C$209,(RANK(total_visual_stym!E170,total_visual_stym!$E$146:$E$209))),0)</f>
        <v>pics\\dis9.jpg</v>
      </c>
      <c r="AF26" s="22" t="str">
        <f t="shared" si="17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8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0.93927963214274768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2055</v>
      </c>
      <c r="BE26" cm="1">
        <f t="array" aca="1" ref="BE26" ca="1">INDEX(BD2:BD25,(RANK(AT5,$AT$2:$AT$16)))</f>
        <v>2033</v>
      </c>
      <c r="BF26" cm="1">
        <f t="array" aca="1" ref="BF26" ca="1">INDEX(BD34:BD49,(RANK(AT5,$AT$2:$AT$16)))</f>
        <v>2001</v>
      </c>
      <c r="BG26" cm="1">
        <f t="array" aca="1" ref="BG26" ca="1">INDEX(BD50:BD65,(RANK(AT5,$AT$2:$AT$16)))</f>
        <v>2017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VLOOKUP(B27,audio_list_stym!$A$3:$BP$18,47,FALSE)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VLOOKUP(B27,audio_list_stym!$A$3:$AJ$18,15,FALSE)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2175</v>
      </c>
      <c r="AD27" t="str">
        <f t="shared" ca="1" si="11"/>
        <v>pics\\dis5.jpg</v>
      </c>
      <c r="AE27" s="22" t="str">
        <f t="array" aca="1" ref="AE27" ca="1">IF(G27="экспл",INDEX(total_visual_stym!$C$146:$C$209,(RANK(total_visual_stym!E171,total_visual_stym!$E$146:$E$209))),0)</f>
        <v>pics\\dis5.jpg</v>
      </c>
      <c r="AF27" s="22" t="str">
        <f t="shared" si="17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8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0.98719415763232288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Посмотрите,_вот_РЕДИС._Он_алый?</v>
      </c>
      <c r="BD27" cm="1">
        <f t="array" aca="1" ref="BD27" ca="1">INDEX($L$26:$L$33,(RANK(AT3,$AT$2:$AT$9)))</f>
        <v>2054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VLOOKUP(B28,audio_list_stym!$A$3:$BP$18,47,FALSE)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VLOOKUP(B28,audio_list_stym!$A$3:$AJ$18,15,FALSE)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2191</v>
      </c>
      <c r="AD28" t="str">
        <f t="shared" ca="1" si="11"/>
        <v>pics\\dis26.jpg</v>
      </c>
      <c r="AE28" s="22" t="str">
        <f t="array" aca="1" ref="AE28" ca="1">IF(G28="экспл",INDEX(total_visual_stym!$C$146:$C$209,(RANK(total_visual_stym!E172,total_visual_stym!$E$146:$E$209))),0)</f>
        <v>pics\\dis26.jpg</v>
      </c>
      <c r="AF28" s="22" t="str">
        <f t="shared" si="17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8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0.45821007281938553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Вот_РЕДИС._Пряный_ли_он?</v>
      </c>
      <c r="BD28" cm="1">
        <f t="array" aca="1" ref="BD28" ca="1">INDEX($L$26:$L$33,(RANK(AT4,$AT$2:$AT$9)))</f>
        <v>2051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VLOOKUP(B29,audio_list_stym!$A$3:$BP$18,47,FALSE)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VLOOKUP(B29,audio_list_stym!$A$3:$AJ$18,15,FALSE)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2188</v>
      </c>
      <c r="AD29" t="str">
        <f t="shared" ca="1" si="11"/>
        <v>pics\\dis3.jpg</v>
      </c>
      <c r="AE29" s="22" t="str">
        <f t="array" aca="1" ref="AE29" ca="1">IF(G29="экспл",INDEX(total_visual_stym!$C$146:$C$209,(RANK(total_visual_stym!E173,total_visual_stym!$E$146:$E$209))),0)</f>
        <v>pics\\dis3.jpg</v>
      </c>
      <c r="AF29" s="22" t="str">
        <f t="shared" si="17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8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0.4048855946394665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Это_РЕДИС._Жирный_ли_он?</v>
      </c>
      <c r="BD29" cm="1">
        <f t="array" aca="1" ref="BD29" ca="1">INDEX($L$26:$L$33,(RANK(AT5,$AT$2:$AT$9)))</f>
        <v>2056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VLOOKUP(B30,audio_list_stym!$A$3:$BP$18,47,FALSE)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VLOOKUP(B30,audio_list_stym!$A$3:$AJ$18,15,FALSE)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2194</v>
      </c>
      <c r="AD30" t="str">
        <f t="shared" ca="1" si="11"/>
        <v>pics\\dis55.jpg</v>
      </c>
      <c r="AE30" s="22" t="str">
        <f t="array" aca="1" ref="AE30" ca="1">IF(G30="экспл",INDEX(total_visual_stym!$C$146:$C$209,(RANK(total_visual_stym!E174,total_visual_stym!$E$146:$E$209))),0)</f>
        <v>pics\\dis55.jpg</v>
      </c>
      <c r="AF30" s="22" t="str">
        <f t="shared" si="17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8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0.91401104762221441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На_картинке_РЕДИС._Он_соленый?</v>
      </c>
      <c r="BD30" cm="1">
        <f t="array" aca="1" ref="BD30" ca="1">INDEX($L$26:$L$33,(RANK(AT6,$AT$2:$AT$9)))</f>
        <v>2053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VLOOKUP(B31,audio_list_stym!$A$3:$BP$18,47,FALSE)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VLOOKUP(B31,audio_list_stym!$A$3:$AJ$18,15,FALSE)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2219</v>
      </c>
      <c r="AD31" t="str">
        <f t="shared" ca="1" si="11"/>
        <v>pics\\dis17.jpg</v>
      </c>
      <c r="AE31" s="22" t="str">
        <f t="array" aca="1" ref="AE31" ca="1">IF(G31="экспл",INDEX(total_visual_stym!$C$146:$C$209,(RANK(total_visual_stym!E175,total_visual_stym!$E$146:$E$209))),0)</f>
        <v>pics\\dis17.jpg</v>
      </c>
      <c r="AF31" s="22" t="str">
        <f t="shared" si="17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8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0.66602289096193767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На_мониторе_РЕДИС._Пышный_ли_он?</v>
      </c>
      <c r="BD31" cm="1">
        <f t="array" aca="1" ref="BD31" ca="1">INDEX($L$26:$L$33,(RANK(AT7,$AT$2:$AT$9)))</f>
        <v>2050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VLOOKUP(B32,audio_list_stym!$A$3:$BP$18,47,FALSE)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VLOOKUP(B32,audio_list_stym!$A$3:$AJ$18,15,FALSE)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2222</v>
      </c>
      <c r="AD32" t="str">
        <f t="shared" ca="1" si="11"/>
        <v>pics\\dis14.jpg</v>
      </c>
      <c r="AE32" s="22" t="str">
        <f t="array" aca="1" ref="AE32" ca="1">IF(G32="экспл",INDEX(total_visual_stym!$C$146:$C$209,(RANK(total_visual_stym!E176,total_visual_stym!$E$146:$E$209))),0)</f>
        <v>pics\\dis14.jpg</v>
      </c>
      <c r="AF32" s="22" t="str">
        <f t="shared" si="17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8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0.89865531138464694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Перед_Вами_РЕДИС._Крепкий_ли_он?</v>
      </c>
      <c r="BD32" cm="1">
        <f t="array" aca="1" ref="BD32" ca="1">INDEX($L$26:$L$33,(RANK(AT8,$AT$2:$AT$9)))</f>
        <v>2049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VLOOKUP(B33,audio_list_stym!$A$3:$BP$18,47,FALSE)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VLOOKUP(B33,audio_list_stym!$A$3:$AJ$18,15,FALSE)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2231</v>
      </c>
      <c r="AD33" t="str">
        <f t="shared" ca="1" si="11"/>
        <v>pics\\dis12.jpg</v>
      </c>
      <c r="AE33" s="22" t="str">
        <f t="array" aca="1" ref="AE33" ca="1">IF(G33="экспл",INDEX(total_visual_stym!$C$146:$C$209,(RANK(total_visual_stym!E177,total_visual_stym!$E$146:$E$209))),0)</f>
        <v>pics\\dis12.jpg</v>
      </c>
      <c r="AF33" s="22" t="str">
        <f t="shared" si="17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8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0.57688948542551832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Вы_видите_РЕДИС._Он_круглый?</v>
      </c>
      <c r="BD33" cm="1">
        <f t="array" aca="1" ref="BD33" ca="1">INDEX($L$26:$L$33,(RANK(AT9,$AT$2:$AT$9)))</f>
        <v>2052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VLOOKUP(B34,audio_list_stym!$A$3:$BP$18,47,FALSE)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VLOOKUP(B34,audio_list_stym!$A$3:$AJ$18,15,FALSE)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2007</v>
      </c>
      <c r="AD34" t="str">
        <f t="shared" ca="1" si="11"/>
        <v>pics\\Banan_7.jpg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7"/>
        <v>pics\\Banan_7.jpg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si="5"/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19">IF(AH34="sound\\Ogorod",AP10,"")</f>
        <v>pics\\Banan_7.jpg</v>
      </c>
      <c r="AT34">
        <f t="shared" ca="1" si="8"/>
        <v>0.91343377728694264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_Сырой_ли_XXXXX?</v>
      </c>
      <c r="BC34">
        <f>A34</f>
        <v>1205</v>
      </c>
      <c r="BD34" cm="1">
        <f t="array" aca="1" ref="BD34" ca="1">INDEX($L$34:$L$41,(RANK(AT2,$AT$2:$AT$9)))</f>
        <v>2047</v>
      </c>
      <c r="BE34" cm="1">
        <f t="array" aca="1" ref="BE34" ca="1">INDEX(BD2:BD17,(RANK(AT5,$AT$2:$AT$17)))</f>
        <v>2036</v>
      </c>
      <c r="BF34" cm="1">
        <f t="array" aca="1" ref="BF34" ca="1">INDEX(BD18:BD33,(RANK(AT5,$AT$2:$AT$7)))</f>
        <v>2026</v>
      </c>
      <c r="BG34" cm="1">
        <f t="array" aca="1" ref="BG34" ca="1">INDEX(BD42:BD65,(RANK(AT5,$AT$2:$AT$17)))</f>
        <v>2012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VLOOKUP(B35,audio_list_stym!$A$3:$BP$18,47,FALSE)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VLOOKUP(B35,audio_list_stym!$A$3:$AJ$18,15,FALSE)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2035</v>
      </c>
      <c r="AD35" t="str">
        <f t="shared" ca="1" si="11"/>
        <v>pics\\Limon_3.jpg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7"/>
        <v>pics\\Limon_3.jpg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5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19"/>
        <v>pics\\Limon_3.jpg</v>
      </c>
      <c r="AT35">
        <f t="shared" ca="1" si="8"/>
        <v>0.8048847196029103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_Слоеный_ли_XXXXX?</v>
      </c>
      <c r="BD35" cm="1">
        <f t="array" aca="1" ref="BD35" ca="1">INDEX($L$34:$L$41,(RANK(AT3,$AT$2:$AT$9)))</f>
        <v>2046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VLOOKUP(B36,audio_list_stym!$A$3:$BP$18,47,FALSE)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VLOOKUP(B36,audio_list_stym!$A$3:$AJ$18,15,FALSE)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2034</v>
      </c>
      <c r="AD36" t="str">
        <f t="shared" ca="1" si="11"/>
        <v>pics\\Limon_2.jpg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7"/>
        <v>pics\\Limon_2.jpg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5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19"/>
        <v>pics\\Limon_2.jpg</v>
      </c>
      <c r="AT36">
        <f t="shared" ca="1" si="8"/>
        <v>0.85298360413743157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_Гнилой_ли_XXXXX?</v>
      </c>
      <c r="BD36" cm="1">
        <f t="array" aca="1" ref="BD36" ca="1">INDEX($L$34:$L$41,(RANK(AT4,$AT$2:$AT$9)))</f>
        <v>2043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VLOOKUP(B37,audio_list_stym!$A$3:$BP$18,47,FALSE)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VLOOKUP(B37,audio_list_stym!$A$3:$AJ$18,15,FALSE)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2159</v>
      </c>
      <c r="AD37" t="str">
        <f t="shared" ca="1" si="11"/>
        <v>pics\\Injir_7.jpg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7"/>
        <v>pics\\Injir_7.jpg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5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19"/>
        <v>pics\\Injir_7.jpg</v>
      </c>
      <c r="AT37">
        <f t="shared" ca="1" si="8"/>
        <v>0.18374510321510729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_Бугристый_ли_XXXXX?</v>
      </c>
      <c r="BD37" cm="1">
        <f t="array" aca="1" ref="BD37" ca="1">INDEX($L$34:$L$41,(RANK(AT5,$AT$2:$AT$9)))</f>
        <v>2048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VLOOKUP(B38,audio_list_stym!$A$3:$BP$18,47,FALSE)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VLOOKUP(B38,audio_list_stym!$A$3:$AJ$18,15,FALSE)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2006</v>
      </c>
      <c r="AD38" t="str">
        <f t="shared" ca="1" si="11"/>
        <v>pics\\Banan_6.jpg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7"/>
        <v>pics\\Banan_6.jpg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5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19"/>
        <v>pics\\Banan_6.jpg</v>
      </c>
      <c r="AT38">
        <f t="shared" ca="1" si="8"/>
        <v>6.2398045095840349E-2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_Черный_ли_XXXXX?</v>
      </c>
      <c r="BD38" cm="1">
        <f t="array" aca="1" ref="BD38" ca="1">INDEX($L$34:$L$41,(RANK(AT6,$AT$2:$AT$9)))</f>
        <v>2045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VLOOKUP(B39,audio_list_stym!$A$3:$BP$18,47,FALSE)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VLOOKUP(B39,audio_list_stym!$A$3:$AJ$18,15,FALSE)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2004</v>
      </c>
      <c r="AD39" t="str">
        <f t="shared" ca="1" si="11"/>
        <v>pics\\Banan_4.jpg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pics\\Banan_4.jpg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5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19"/>
        <v>pics\\Banan_4.jpg</v>
      </c>
      <c r="AT39">
        <f t="shared" ca="1" si="8"/>
        <v>7.5575168749424826E-2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_Хрустящий_ли_XXXXX?</v>
      </c>
      <c r="BD39" cm="1">
        <f t="array" aca="1" ref="BD39" ca="1">INDEX($L$34:$L$41,(RANK(AT7,$AT$2:$AT$9)))</f>
        <v>2042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VLOOKUP(B40,audio_list_stym!$A$3:$BP$18,47,FALSE)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VLOOKUP(B40,audio_list_stym!$A$3:$AJ$18,15,FALSE)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2038</v>
      </c>
      <c r="AD40" t="str">
        <f t="shared" ca="1" si="11"/>
        <v>pics\\Limon_6.jpg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pics\\Limon_6.jpg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5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19"/>
        <v>pics\\Limon_6.jpg</v>
      </c>
      <c r="AT40">
        <f t="shared" ca="1" si="8"/>
        <v>0.62094873050474531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_Блестит_ли_XXXXX?</v>
      </c>
      <c r="BD40" cm="1">
        <f t="array" aca="1" ref="BD40" ca="1">INDEX($L$34:$L$41,(RANK(AT8,$AT$2:$AT$9)))</f>
        <v>2041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VLOOKUP(B41,audio_list_stym!$A$3:$BP$18,47,FALSE)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VLOOKUP(B41,audio_list_stym!$A$3:$AJ$18,15,FALSE)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2158</v>
      </c>
      <c r="AD41" t="str">
        <f t="shared" ca="1" si="11"/>
        <v>pics\\Injir_6.jpg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0">IF(ISTEXT(AR41),AR41,IF(ISTEXT(AS41),AS41,""))</f>
        <v>pics\\Injir_6.jpg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>IF(OR(AJ41="pics\\Limon",AJ41="pics\\Banan",AJ41="pics\\Kokos",AJ41="pics\\Finik",AJ41="pics\\Injir"),AI41, )</f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19"/>
        <v>pics\\Injir_6.jpg</v>
      </c>
      <c r="AT41">
        <f t="shared" ca="1" si="8"/>
        <v>0.89737611988358701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_Цитрусовый_ли_XXXXX?</v>
      </c>
      <c r="BD41" cm="1">
        <f t="array" aca="1" ref="BD41" ca="1">INDEX($L$34:$L$41,(RANK(AT9,$AT$2:$AT$9)))</f>
        <v>2044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VLOOKUP(B42,audio_list_stym!$A$3:$BP$18,47,FALSE)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VLOOKUP(B42,audio_list_stym!$A$3:$AJ$18,15,FALSE)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2230</v>
      </c>
      <c r="AD42" t="str">
        <f t="shared" ca="1" si="11"/>
        <v>pics\\dis8.jpg</v>
      </c>
      <c r="AE42" s="22" t="str">
        <f t="array" aca="1" ref="AE42" ca="1">IF(G42="экспл",INDEX(total_visual_stym!$C$146:$C$209,(RANK(total_visual_stym!E186,total_visual_stym!$E$146:$E$209))),0)</f>
        <v>pics\\dis8.jpg</v>
      </c>
      <c r="AF42" s="22" t="str">
        <f t="shared" si="20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0.61732447947798375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На_экране_XXXXX._Он_чистый?</v>
      </c>
      <c r="BC42">
        <f>A42</f>
        <v>1206</v>
      </c>
      <c r="BD42" cm="1">
        <f t="array" aca="1" ref="BD42" ca="1">INDEX($L$42:$L$49,(RANK(AT2,$AT$2:$AT$9)))</f>
        <v>2007</v>
      </c>
      <c r="BE42" cm="1">
        <f t="array" aca="1" ref="BE42" ca="1">INDEX(BD2:BD17,(RANK(AT6,$AT$2:$AT17)))</f>
        <v>2035</v>
      </c>
      <c r="BF42" cm="1">
        <f t="array" aca="1" ref="BF42" ca="1">INDEX(BD26:BD41,(RANK(AT6,$AT$2:$AT$17)))</f>
        <v>2043</v>
      </c>
      <c r="BG42" cm="1">
        <f t="array" aca="1" ref="BG42" ca="1">INDEX(BD50:BD65,(RANK(AT6,$AT$2:$AT$17)))</f>
        <v>2019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VLOOKUP(B43,audio_list_stym!$A$3:$BP$18,47,FALSE)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VLOOKUP(B43,audio_list_stym!$A$3:$AJ$18,15,FALSE)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2173</v>
      </c>
      <c r="AD43" t="str">
        <f t="shared" ca="1" si="11"/>
        <v>pics\\dis37.jpg</v>
      </c>
      <c r="AE43" s="22" t="str">
        <f t="array" aca="1" ref="AE43" ca="1">IF(G43="экспл",INDEX(total_visual_stym!$C$146:$C$209,(RANK(total_visual_stym!E187,total_visual_stym!$E$146:$E$209))),0)</f>
        <v>pics\\dis37.jpg</v>
      </c>
      <c r="AF43" s="22" t="str">
        <f t="shared" si="20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0.80564985965828551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Посмотрите,_вот_XXXXX._Свежий_ли_он?</v>
      </c>
      <c r="BD43" cm="1">
        <f t="array" aca="1" ref="BD43" ca="1">INDEX($L$42:$L$49,(RANK(AT3,$AT$2:$AT$9)))</f>
        <v>2006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VLOOKUP(B44,audio_list_stym!$A$3:$BP$18,47,FALSE)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VLOOKUP(B44,audio_list_stym!$A$3:$AJ$18,15,FALSE)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2176</v>
      </c>
      <c r="AD44" t="str">
        <f t="shared" ca="1" si="11"/>
        <v>pics\\dis21.jpg</v>
      </c>
      <c r="AE44" s="22" t="str">
        <f t="array" aca="1" ref="AE44" ca="1">IF(G44="экспл",INDEX(total_visual_stym!$C$146:$C$209,(RANK(total_visual_stym!E188,total_visual_stym!$E$146:$E$209))),0)</f>
        <v>pics\\dis21.jpg</v>
      </c>
      <c r="AF44" s="22" t="str">
        <f t="shared" si="20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3.6682153819638685E-2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Вот_XXXXX._Он_жаренный?</v>
      </c>
      <c r="BD44" cm="1">
        <f t="array" aca="1" ref="BD44" ca="1">INDEX($L$42:$L$49,(RANK(AT4,$AT$2:$AT$9)))</f>
        <v>2003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VLOOKUP(B45,audio_list_stym!$A$3:$BP$18,47,FALSE)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VLOOKUP(B45,audio_list_stym!$A$3:$AJ$18,15,FALSE)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2183</v>
      </c>
      <c r="AD45" t="str">
        <f t="shared" ca="1" si="11"/>
        <v>pics\\dis18.jpg</v>
      </c>
      <c r="AE45" s="22" t="str">
        <f t="array" aca="1" ref="AE45" ca="1">IF(G45="экспл",INDEX(total_visual_stym!$C$146:$C$209,(RANK(total_visual_stym!E189,total_visual_stym!$E$146:$E$209))),0)</f>
        <v>pics\\dis18.jpg</v>
      </c>
      <c r="AF45" s="22" t="str">
        <f t="shared" si="20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0.99363456591427157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Это_XXXXX._Сладкий_ли_он?</v>
      </c>
      <c r="BD45" cm="1">
        <f t="array" aca="1" ref="BD45" ca="1">INDEX($L$42:$L$49,(RANK(AT5,$AT$2:$AT$9)))</f>
        <v>2008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VLOOKUP(B46,audio_list_stym!$A$3:$BP$18,47,FALSE)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VLOOKUP(B46,audio_list_stym!$A$3:$AJ$18,15,FALSE)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2180</v>
      </c>
      <c r="AD46" t="str">
        <f t="shared" ca="1" si="11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0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0.22421340711062909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На_картинке_XXXXX._Влажный_ли_он?</v>
      </c>
      <c r="BD46" cm="1">
        <f t="array" aca="1" ref="BD46" ca="1">INDEX($L$42:$L$49,(RANK(AT6,$AT$2:$AT$9)))</f>
        <v>2005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VLOOKUP(B47,audio_list_stym!$A$3:$BP$18,47,FALSE)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VLOOKUP(B47,audio_list_stym!$A$3:$AJ$18,15,FALSE)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2211</v>
      </c>
      <c r="AD47" t="str">
        <f t="shared" ca="1" si="11"/>
        <v>pics\\dis60.jpg</v>
      </c>
      <c r="AE47" s="22" t="str">
        <f t="array" aca="1" ref="AE47" ca="1">IF(G47="экспл",INDEX(total_visual_stym!$C$146:$C$209,(RANK(total_visual_stym!E191,total_visual_stym!$E$146:$E$209))),0)</f>
        <v>pics\\dis60.jpg</v>
      </c>
      <c r="AF47" s="22" t="str">
        <f t="shared" si="20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0.5209703371234542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На_мониторе_XXXXX._Он_съедобный?</v>
      </c>
      <c r="BD47" cm="1">
        <f t="array" aca="1" ref="BD47" ca="1">INDEX($L$42:$L$49,(RANK(AT7,$AT$2:$AT$9)))</f>
        <v>2002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VLOOKUP(B48,audio_list_stym!$A$3:$BP$18,47,FALSE)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VLOOKUP(B48,audio_list_stym!$A$3:$AJ$18,15,FALSE)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2218</v>
      </c>
      <c r="AD48" t="str">
        <f t="shared" ca="1" si="11"/>
        <v>pics\\dis64.jpg</v>
      </c>
      <c r="AE48" s="22" t="str">
        <f t="array" aca="1" ref="AE48" ca="1">IF(G48="экспл",INDEX(total_visual_stym!$C$146:$C$209,(RANK(total_visual_stym!E192,total_visual_stym!$E$146:$E$209))),0)</f>
        <v>pics\\dis64.jpg</v>
      </c>
      <c r="AF48" s="22" t="str">
        <f t="shared" si="20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0.40545426742787216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Перед_Вами_XXXXX._Сиреневый_ли_он?</v>
      </c>
      <c r="BD48" cm="1">
        <f t="array" aca="1" ref="BD48" ca="1">INDEX($L$42:$L$49,(RANK(AT8,$AT$2:$AT$9)))</f>
        <v>2001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VLOOKUP(B49,audio_list_stym!$A$3:$BP$18,47,FALSE)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VLOOKUP(B49,audio_list_stym!$A$3:$AJ$18,15,FALSE)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2232</v>
      </c>
      <c r="AD49" t="str">
        <f t="shared" ca="1" si="11"/>
        <v>pics\\dis13.jpg</v>
      </c>
      <c r="AE49" s="22" t="str">
        <f t="array" aca="1" ref="AE49" ca="1">IF(G49="экспл",INDEX(total_visual_stym!$C$146:$C$209,(RANK(total_visual_stym!E193,total_visual_stym!$E$146:$E$209))),0)</f>
        <v>pics\\dis13.jpg</v>
      </c>
      <c r="AF49" s="22" t="str">
        <f t="shared" si="20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0.43782043683364658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Вы_видите_XXXXX._Он_репчатый?</v>
      </c>
      <c r="BD49" cm="1">
        <f t="array" aca="1" ref="BD49" ca="1">INDEX($L$42:$L$49,(RANK(AT9,$AT$2:$AT$9)))</f>
        <v>2004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VLOOKUP(B50,audio_list_stym!$A$3:$BP$18,47,FALSE)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VLOOKUP(B50,audio_list_stym!$A$3:$AJ$18,15,FALSE)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2165</v>
      </c>
      <c r="AD50" t="str">
        <f t="shared" ca="1" si="11"/>
        <v>pics\\Tikva_5.jpg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0"/>
        <v>pics\\Tikva_5.jpg</v>
      </c>
      <c r="AH50" t="str">
        <f t="shared" si="3"/>
        <v>sound\\Tropic</v>
      </c>
      <c r="AS50" t="str">
        <f ca="1">IF(AH50="sound\\Tropic",AQ2,"")</f>
        <v>pics\\Tikva_5.jpg</v>
      </c>
      <c r="AT50">
        <f t="shared" ca="1" si="8"/>
        <v>0.77340638930537231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_Коричневый_ли_ФИНИК?</v>
      </c>
      <c r="BC50">
        <f>A50</f>
        <v>1207</v>
      </c>
      <c r="BD50" cm="1">
        <f t="array" aca="1" ref="BD50" ca="1">INDEX($L$50:$L$57,(RANK(AT2,$AT$2:$AT$9)))</f>
        <v>2015</v>
      </c>
      <c r="BE50" cm="1">
        <f t="array" aca="1" ref="BE50" ca="1">INDEX(BD2:BD17,(RANK(AT7,$AT$2:$AT$17)))</f>
        <v>2064</v>
      </c>
      <c r="BF50" cm="1">
        <f t="array" aca="1" ref="BF50" ca="1">INDEX(BD18:BD49,(RANK(AT7,$AT$2:$AT$17)))</f>
        <v>2032</v>
      </c>
      <c r="BG50" cm="1">
        <f t="array" aca="1" ref="BG50" ca="1">INDEX(BD58:BD65,(RANK(AT7,$AT$2:$AT$9)))</f>
        <v>2022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VLOOKUP(B51,audio_list_stym!$A$3:$BP$18,47,FALSE)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VLOOKUP(B51,audio_list_stym!$A$3:$AJ$18,15,FALSE)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2021</v>
      </c>
      <c r="AD51" t="str">
        <f t="shared" ca="1" si="11"/>
        <v>pics\\Goroh_5.jpg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0"/>
        <v>pics\\Goroh_5.jpg</v>
      </c>
      <c r="AH51" t="str">
        <f t="shared" si="3"/>
        <v>sound\\Tropic</v>
      </c>
      <c r="AS51" t="str">
        <f t="shared" ref="AS51:AS57" ca="1" si="22">IF(AH51="sound\\Tropic",AQ3,"")</f>
        <v>pics\\Goroh_5.jpg</v>
      </c>
      <c r="AT51">
        <f t="shared" ca="1" si="8"/>
        <v>0.49671333124052064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_Сахаристый_ли_ФИНИК?</v>
      </c>
      <c r="BD51" cm="1">
        <f t="array" aca="1" ref="BD51" ca="1">INDEX($L$50:$L$57,(RANK(AT3,$AT$2:$AT$9)))</f>
        <v>2014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VLOOKUP(B52,audio_list_stym!$A$3:$BP$18,47,FALSE)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VLOOKUP(B52,audio_list_stym!$A$3:$AJ$18,15,FALSE)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2163</v>
      </c>
      <c r="AD52" t="str">
        <f t="shared" ca="1" si="11"/>
        <v>pics\\Tikva_3.jpg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0"/>
        <v>pics\\Tikva_3.jpg</v>
      </c>
      <c r="AH52" t="str">
        <f t="shared" si="3"/>
        <v>sound\\Tropic</v>
      </c>
      <c r="AS52" t="str">
        <f t="shared" ca="1" si="22"/>
        <v>pics\\Tikva_3.jpg</v>
      </c>
      <c r="AT52">
        <f t="shared" ca="1" si="8"/>
        <v>0.81814948224660433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_Скользкий_ли_ФИНИК?</v>
      </c>
      <c r="BD52" cm="1">
        <f t="array" aca="1" ref="BD52" ca="1">INDEX($L$50:$L$57,(RANK(AT4,$AT$2:$AT$9)))</f>
        <v>2011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VLOOKUP(B53,audio_list_stym!$A$3:$BP$18,47,FALSE)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VLOOKUP(B53,audio_list_stym!$A$3:$AJ$18,15,FALSE)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2161</v>
      </c>
      <c r="AD53" t="str">
        <f t="shared" ca="1" si="11"/>
        <v>pics\\Tikva_1.jpg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0"/>
        <v>pics\\Tikva_1.jpg</v>
      </c>
      <c r="AH53" t="str">
        <f t="shared" si="3"/>
        <v>sound\\Tropic</v>
      </c>
      <c r="AS53" t="str">
        <f t="shared" ca="1" si="22"/>
        <v>pics\\Tikva_1.jpg</v>
      </c>
      <c r="AT53">
        <f t="shared" ca="1" si="8"/>
        <v>0.58726779824712405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_Ломкий_ли_ФИНИК?</v>
      </c>
      <c r="BD53" cm="1">
        <f t="array" aca="1" ref="BD53" ca="1">INDEX($L$50:$L$57,(RANK(AT5,$AT$2:$AT$9)))</f>
        <v>2016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VLOOKUP(B54,audio_list_stym!$A$3:$BP$18,47,FALSE)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VLOOKUP(B54,audio_list_stym!$A$3:$AJ$18,15,FALSE)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2052</v>
      </c>
      <c r="AD54" t="str">
        <f t="shared" ca="1" si="11"/>
        <v>pics\\Redis_4.jpg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0"/>
        <v>pics\\Redis_4.jpg</v>
      </c>
      <c r="AH54" t="str">
        <f t="shared" si="3"/>
        <v>sound\\Tropic</v>
      </c>
      <c r="AI54" s="11"/>
      <c r="AS54" t="str">
        <f t="shared" ca="1" si="22"/>
        <v>pics\\Redis_4.jpg</v>
      </c>
      <c r="AT54">
        <f t="shared" ca="1" si="8"/>
        <v>0.15133365264203946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_Мохнатый_ли_ФИНИК?</v>
      </c>
      <c r="BD54" cm="1">
        <f t="array" aca="1" ref="BD54" ca="1">INDEX($L$50:$L$57,(RANK(AT6,$AT$2:$AT$9)))</f>
        <v>2013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VLOOKUP(B55,audio_list_stym!$A$3:$BP$18,47,FALSE)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VLOOKUP(B55,audio_list_stym!$A$3:$AJ$18,15,FALSE)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2162</v>
      </c>
      <c r="AD55" t="str">
        <f t="shared" ca="1" si="11"/>
        <v>pics\\Tikva_2.jpg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0"/>
        <v>pics\\Tikva_2.jpg</v>
      </c>
      <c r="AH55" t="str">
        <f t="shared" si="3"/>
        <v>sound\\Tropic</v>
      </c>
      <c r="AS55" t="str">
        <f t="shared" ca="1" si="22"/>
        <v>pics\\Tikva_2.jpg</v>
      </c>
      <c r="AT55">
        <f t="shared" ca="1" si="8"/>
        <v>0.25995792960270425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_Сморщенный_ли_ФИНИК?</v>
      </c>
      <c r="BD55" cm="1">
        <f t="array" aca="1" ref="BD55" ca="1">INDEX($L$50:$L$57,(RANK(AT7,$AT$2:$AT$9)))</f>
        <v>2010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VLOOKUP(B56,audio_list_stym!$A$3:$BP$18,47,FALSE)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VLOOKUP(B56,audio_list_stym!$A$3:$AJ$18,15,FALSE)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2164</v>
      </c>
      <c r="AD56" t="str">
        <f t="shared" ca="1" si="11"/>
        <v>pics\\Tikva_4.jpg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pics\\Tikva_4.jpg</v>
      </c>
      <c r="AH56" t="str">
        <f t="shared" si="3"/>
        <v>sound\\Tropic</v>
      </c>
      <c r="AS56" t="str">
        <f t="shared" ca="1" si="22"/>
        <v>pics\\Tikva_4.jpg</v>
      </c>
      <c r="AT56">
        <f t="shared" ca="1" si="8"/>
        <v>0.18978528595176969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_С_косточкой_ли_ФИНИК?</v>
      </c>
      <c r="BD56" cm="1">
        <f t="array" aca="1" ref="BD56" ca="1">INDEX($L$50:$L$57,(RANK(AT8,$AT$2:$AT$9)))</f>
        <v>2009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VLOOKUP(B57,audio_list_stym!$A$3:$BP$18,47,FALSE)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VLOOKUP(B57,audio_list_stym!$A$3:$AJ$18,15,FALSE)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2017</v>
      </c>
      <c r="AD57" t="str">
        <f t="shared" ca="1" si="11"/>
        <v>pics\\Goroh_1.jpg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pics\\Goroh_1.jpg</v>
      </c>
      <c r="AH57" t="str">
        <f t="shared" si="3"/>
        <v>sound\\Tropic</v>
      </c>
      <c r="AI57" s="11"/>
      <c r="AS57" t="str">
        <f t="shared" ca="1" si="22"/>
        <v>pics\\Goroh_1.jpg</v>
      </c>
      <c r="AT57">
        <f t="shared" ca="1" si="8"/>
        <v>0.4784721614346833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_Треугольный_ли_ФИНИК?</v>
      </c>
      <c r="BD57" cm="1">
        <f t="array" aca="1" ref="BD57" ca="1">INDEX($L$50:$L$57,(RANK(AT9,$AT$2:$AT$9)))</f>
        <v>2012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VLOOKUP(B58,audio_list_stym!$A$3:$BP$18,47,FALSE)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VLOOKUP(B58,audio_list_stym!$A$3:$AJ$18,15,FALSE)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2204</v>
      </c>
      <c r="AD58" t="str">
        <f t="shared" ca="1" si="11"/>
        <v>pics\\dis52.jpg</v>
      </c>
      <c r="AE58" s="22" t="str">
        <f t="array" aca="1" ref="AE58" ca="1">IF(G58="экспл",INDEX(total_visual_stym!$C$146:$C$209,(RANK(total_visual_stym!E202,total_visual_stym!$E$146:$E$209))),0)</f>
        <v>pics\\dis52.jpg</v>
      </c>
      <c r="AF58" s="22" t="str">
        <f t="shared" ref="AF58:AF65" si="23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8"/>
        <v>2.4356505840659626E-2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2023</v>
      </c>
      <c r="BE58" cm="1">
        <f t="array" aca="1" ref="BE58" ca="1">INDEX(BD2:BD17,(RANK(AT8,$AT$2:$AT$17)))</f>
        <v>2063</v>
      </c>
      <c r="BF58" cm="1">
        <f t="array" aca="1" ref="BF58" ca="1">INDEX(BD18:BD33,(RANK(AT8,$AT$2:$AT$17)))</f>
        <v>2031</v>
      </c>
      <c r="BG58" cm="1">
        <f t="array" aca="1" ref="BG58" ca="1">INDEX(BD42:BD57,(RANK(AT8,$AT$2:$AT$9)))</f>
        <v>2007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VLOOKUP(B59,audio_list_stym!$A$3:$BP$18,47,FALSE)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VLOOKUP(B59,audio_list_stym!$A$3:$AJ$18,15,FALSE)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2213</v>
      </c>
      <c r="AD59" t="str">
        <f t="shared" ca="1" si="11"/>
        <v>pics\\dis49.jpg</v>
      </c>
      <c r="AE59" s="22" t="str">
        <f t="array" aca="1" ref="AE59" ca="1">IF(G59="экспл",INDEX(total_visual_stym!$C$146:$C$209,(RANK(total_visual_stym!E203,total_visual_stym!$E$146:$E$209))),0)</f>
        <v>pics\\dis49.jpg</v>
      </c>
      <c r="AF59" s="22" t="str">
        <f t="shared" si="23"/>
        <v/>
      </c>
      <c r="AG59" t="str">
        <f t="shared" si="14"/>
        <v>pics\\Goroh_2.jpg</v>
      </c>
      <c r="AH59">
        <f t="shared" si="3"/>
        <v>0</v>
      </c>
      <c r="AT59">
        <f t="shared" ca="1" si="8"/>
        <v>0.74538169490284545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Посмотрите,_вот_ГОРОХ._Он_в_стручке?</v>
      </c>
      <c r="BD59" cm="1">
        <f t="array" aca="1" ref="BD59" ca="1">INDEX($L$58:$L$65,(RANK(AT3,$AT$2:$AT$9)))</f>
        <v>2022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VLOOKUP(B60,audio_list_stym!$A$3:$BP$18,47,FALSE)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VLOOKUP(B60,audio_list_stym!$A$3:$AJ$18,15,FALSE)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2198</v>
      </c>
      <c r="AD60" t="str">
        <f t="shared" ca="1" si="11"/>
        <v>pics\\dis42.jpg</v>
      </c>
      <c r="AE60" s="22" t="str">
        <f t="array" aca="1" ref="AE60" ca="1">IF(G60="экспл",INDEX(total_visual_stym!$C$146:$C$209,(RANK(total_visual_stym!E204,total_visual_stym!$E$146:$E$209))),0)</f>
        <v>pics\\dis42.jpg</v>
      </c>
      <c r="AF60" s="22" t="str">
        <f t="shared" si="23"/>
        <v/>
      </c>
      <c r="AG60" t="str">
        <f t="shared" si="14"/>
        <v>pics\\Goroh_3.jpg</v>
      </c>
      <c r="AH60">
        <f t="shared" si="3"/>
        <v>0</v>
      </c>
      <c r="AT60">
        <f t="shared" ca="1" si="8"/>
        <v>0.50323979004612751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Вот_ГОРОХ._Ядовитый_ли_он?</v>
      </c>
      <c r="BD60" cm="1">
        <f t="array" aca="1" ref="BD60" ca="1">INDEX($L$58:$L$65,(RANK(AT4,$AT$2:$AT$9)))</f>
        <v>2019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VLOOKUP(B61,audio_list_stym!$A$3:$BP$18,47,FALSE)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VLOOKUP(B61,audio_list_stym!$A$3:$AJ$18,15,FALSE)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2174</v>
      </c>
      <c r="AD61" t="str">
        <f t="shared" ca="1" si="11"/>
        <v>pics\\dis7.jpg</v>
      </c>
      <c r="AE61" s="22" t="str">
        <f t="array" aca="1" ref="AE61" ca="1">IF(G61="экспл",INDEX(total_visual_stym!$C$146:$C$209,(RANK(total_visual_stym!E205,total_visual_stym!$E$146:$E$209))),0)</f>
        <v>pics\\dis7.jpg</v>
      </c>
      <c r="AF61" s="22" t="str">
        <f t="shared" si="23"/>
        <v/>
      </c>
      <c r="AG61" t="str">
        <f t="shared" si="14"/>
        <v>pics\\Goroh_4.jpg</v>
      </c>
      <c r="AH61">
        <f t="shared" si="3"/>
        <v>0</v>
      </c>
      <c r="AT61">
        <f t="shared" ca="1" si="8"/>
        <v>9.0100611097643224E-4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Это_ГОРОХ._Он_полосатый?</v>
      </c>
      <c r="BD61" cm="1">
        <f t="array" aca="1" ref="BD61" ca="1">INDEX($L$58:$L$65,(RANK(AT5,$AT$2:$AT$9)))</f>
        <v>2024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VLOOKUP(B62,audio_list_stym!$A$3:$BP$18,47,FALSE)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VLOOKUP(B62,audio_list_stym!$A$3:$AJ$18,15,FALSE)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2179</v>
      </c>
      <c r="AD62" t="str">
        <f t="shared" ca="1" si="11"/>
        <v>pics\\dis20.jpg</v>
      </c>
      <c r="AE62" s="22" t="str">
        <f t="array" aca="1" ref="AE62" ca="1">IF(G62="экспл",INDEX(total_visual_stym!$C$146:$C$209,(RANK(total_visual_stym!E206,total_visual_stym!$E$146:$E$209))),0)</f>
        <v>pics\\dis20.jpg</v>
      </c>
      <c r="AF62" s="22" t="str">
        <f t="shared" si="23"/>
        <v/>
      </c>
      <c r="AG62" t="str">
        <f t="shared" si="14"/>
        <v>pics\\Goroh_5.jpg</v>
      </c>
      <c r="AH62">
        <f t="shared" si="3"/>
        <v>0</v>
      </c>
      <c r="AT62">
        <f t="shared" ca="1" si="8"/>
        <v>0.61059568302782108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На_картинке_ГОРОХ._Он_плоский?</v>
      </c>
      <c r="BD62" cm="1">
        <f t="array" aca="1" ref="BD62" ca="1">INDEX($L$58:$L$65,(RANK(AT6,$AT$2:$AT$9)))</f>
        <v>2021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VLOOKUP(B63,audio_list_stym!$A$3:$BP$18,47,FALSE)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VLOOKUP(B63,audio_list_stym!$A$3:$AJ$18,15,FALSE)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2196</v>
      </c>
      <c r="AD63" t="str">
        <f t="shared" ca="1" si="11"/>
        <v>pics\\dis40.jpg</v>
      </c>
      <c r="AE63" s="22" t="str">
        <f t="array" aca="1" ref="AE63" ca="1">IF(G63="экспл",INDEX(total_visual_stym!$C$146:$C$209,(RANK(total_visual_stym!E207,total_visual_stym!$E$146:$E$209))),0)</f>
        <v>pics\\dis40.jpg</v>
      </c>
      <c r="AF63" s="22" t="str">
        <f t="shared" si="23"/>
        <v/>
      </c>
      <c r="AG63" t="str">
        <f t="shared" si="14"/>
        <v>pics\\Goroh_6.jpg</v>
      </c>
      <c r="AH63">
        <f t="shared" si="3"/>
        <v>0</v>
      </c>
      <c r="AT63">
        <f t="shared" ca="1" si="8"/>
        <v>0.80772159748005345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На_мониторе_ГОРОХ._Он_толченый?</v>
      </c>
      <c r="BD63" cm="1">
        <f t="array" aca="1" ref="BD63" ca="1">INDEX($L$58:$L$65,(RANK(AT7,$AT$2:$AT$9)))</f>
        <v>2018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VLOOKUP(B64,audio_list_stym!$A$3:$BP$18,47,FALSE)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VLOOKUP(B64,audio_list_stym!$A$3:$AJ$18,15,FALSE)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2228</v>
      </c>
      <c r="AD64" t="str">
        <f t="shared" ca="1" si="11"/>
        <v>pics\\dis38.jpg</v>
      </c>
      <c r="AE64" s="22" t="str">
        <f t="array" aca="1" ref="AE64" ca="1">IF(G64="экспл",INDEX(total_visual_stym!$C$146:$C$209,(RANK(total_visual_stym!E208,total_visual_stym!$E$146:$E$209))),0)</f>
        <v>pics\\dis38.jpg</v>
      </c>
      <c r="AF64" s="22" t="str">
        <f t="shared" si="23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8"/>
        <v>0.63388429097398868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Перед_Вами_ГОРОХ._Зеленый_ли_он?</v>
      </c>
      <c r="BD64" cm="1">
        <f t="array" aca="1" ref="BD64" ca="1">INDEX($L$58:$L$65,(RANK(AT8,$AT$2:$AT$9)))</f>
        <v>2017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VLOOKUP(B65,audio_list_stym!$A$3:$BP$18,47,FALSE)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VLOOKUP(B65,audio_list_stym!$A$3:$AJ$18,15,FALSE)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2189</v>
      </c>
      <c r="AD65" t="str">
        <f t="shared" ca="1" si="11"/>
        <v>pics\\dis33.jpg</v>
      </c>
      <c r="AE65" s="22" t="str">
        <f t="array" aca="1" ref="AE65" ca="1">IF(G65="экспл",INDEX(total_visual_stym!$C$146:$C$209,(RANK(total_visual_stym!E209,total_visual_stym!$E$146:$E$209))),0)</f>
        <v>pics\\dis33.jpg</v>
      </c>
      <c r="AF65" s="22" t="str">
        <f t="shared" si="23"/>
        <v/>
      </c>
      <c r="AG65" t="str">
        <f t="shared" si="14"/>
        <v>pics\\Goroh_8.jpg</v>
      </c>
      <c r="AH65">
        <f t="shared" si="3"/>
        <v>0</v>
      </c>
      <c r="AT65">
        <f t="shared" ca="1" si="8"/>
        <v>0.61087219817647342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Вы_видите_ГОРОХ._Легкий_ли_он?</v>
      </c>
      <c r="BD65" cm="1">
        <f t="array" aca="1" ref="BD65" ca="1">INDEX($L$58:$L$65,(RANK(AT9,$AT$2:$AT$9)))</f>
        <v>2020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VLOOKUP(B66,audio_list_stym!$A$3:$BP$18,47,FALSE)</f>
        <v>16</v>
      </c>
      <c r="F66" t="str">
        <f>VLOOKUP(E66,metki!$A$2:$B$9,2,FALSE)</f>
        <v>импл_новые_без_названия</v>
      </c>
      <c r="G66" t="str">
        <f t="shared" ref="G66:G129" si="24">LEFT(F66,5)</f>
        <v>импл_</v>
      </c>
      <c r="H66" t="str">
        <f>VLOOKUP(B66,audio_list_stym!$A$3:$AJ$18,15,FALSE)</f>
        <v>Sapota</v>
      </c>
      <c r="I66" t="s">
        <v>688</v>
      </c>
      <c r="J66" t="str">
        <f t="shared" ref="J66:J129" si="25">H66&amp;I66</f>
        <v>Sapota_1</v>
      </c>
      <c r="L66">
        <f>VLOOKUP(J66,total_visual_stym!$A$2:$D$129,2,FALSE)</f>
        <v>2129</v>
      </c>
      <c r="M66" t="str">
        <f>VLOOKUP(J66,total_visual_stym!$A$2:$D$129,3,FALSE)</f>
        <v>pics\\Sapota_1.jpg</v>
      </c>
      <c r="N66">
        <f>VLOOKUP(J66,total_visual_stym!$A$1:$D$129,4,FALSE)</f>
        <v>213</v>
      </c>
      <c r="P66">
        <f>IF(G66="экспл",0,IF(G66="импл_",VLOOKUP(J66,quest_импл!$A$1:$J$129,7,FALSE),0))</f>
        <v>265</v>
      </c>
      <c r="Q66" t="str">
        <f>IF(G66="экспл",0,IF(G66="импл_",VLOOKUP(J66,quest_импл!$A$1:$J$129,8,FALSE),0))</f>
        <v>sound\\Sharoobrazniy_li.wav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2016</v>
      </c>
      <c r="AD66" t="str">
        <f t="shared" ca="1" si="11"/>
        <v>pics\\Finik_8.jpg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26">AS66</f>
        <v>pics\\Finik_8.jpg</v>
      </c>
      <c r="AI66" t="s">
        <v>67</v>
      </c>
      <c r="AO66">
        <f ca="1">RAND()</f>
        <v>0.68705505353021867</v>
      </c>
      <c r="AP66" t="str">
        <f ca="1">INDEX($AI$66:$AI$129,(RANK(AO66,$AO$66:$AO$129)))</f>
        <v>pics\\Finik_8.jpg</v>
      </c>
      <c r="AS66" t="str">
        <f ca="1">IF(G66="импл_",AP66,"")</f>
        <v>pics\\Finik_8.jpg</v>
      </c>
      <c r="AT66">
        <f t="shared" ref="AT66:AT129" ca="1" si="27">RAND()</f>
        <v>0.71644483337333165</v>
      </c>
      <c r="AU66" t="s">
        <v>697</v>
      </c>
      <c r="AV66" t="str">
        <f t="shared" ref="AV66:AV129" ca="1" si="28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_Шарообразный_ли_</v>
      </c>
      <c r="BB66" t="str">
        <f t="shared" ref="BB66:BB129" si="29">IF(G66="экспл",AY66&amp;AX66&amp;"."&amp;AZ66,IF(G66="импл_",BA66&amp;AX66&amp;"?"))</f>
        <v>_Шарообразный_ли_XXXXX?</v>
      </c>
      <c r="BC66">
        <f>A66</f>
        <v>1209</v>
      </c>
      <c r="BD66" cm="1">
        <f t="array" aca="1" ref="BD66" ca="1">INDEX(L66:L73,(RANK(AT2,$AT$2:$AT$9)))</f>
        <v>2135</v>
      </c>
      <c r="BE66" cm="1">
        <f t="array" aca="1" ref="BE66" ca="1">INDEX(BD74:BD89,(RANK(AT2,$AT$2:$AT$7)))</f>
        <v>2141</v>
      </c>
      <c r="BF66" cm="1">
        <f t="array" aca="1" ref="BF66" ca="1">INDEX(BD90:BD113,(RANK(AT2,$AT$2:$AT$17)))</f>
        <v>2073</v>
      </c>
      <c r="BG66" cm="1">
        <f t="array" aca="1" ref="BG66" ca="1">INDEX(BD114:BD129,(RANK(AT2,$AT$2:$AT$17)))</f>
        <v>2113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VLOOKUP(B67,audio_list_stym!$A$3:$BP$18,47,FALSE)</f>
        <v>16</v>
      </c>
      <c r="F67" t="str">
        <f>VLOOKUP(E67,metki!$A$2:$B$9,2,FALSE)</f>
        <v>импл_новые_без_названия</v>
      </c>
      <c r="G67" t="str">
        <f t="shared" si="24"/>
        <v>импл_</v>
      </c>
      <c r="H67" t="str">
        <f>VLOOKUP(B67,audio_list_stym!$A$3:$AJ$18,15,FALSE)</f>
        <v>Sapota</v>
      </c>
      <c r="I67" t="s">
        <v>689</v>
      </c>
      <c r="J67" t="str">
        <f t="shared" si="25"/>
        <v>Sapota_2</v>
      </c>
      <c r="L67">
        <f>VLOOKUP(J67,total_visual_stym!$A$2:$D$129,2,FALSE)</f>
        <v>2130</v>
      </c>
      <c r="M67" t="str">
        <f>VLOOKUP(J67,total_visual_stym!$A$2:$D$129,3,FALSE)</f>
        <v>pics\\Sapota_2.jpg</v>
      </c>
      <c r="N67">
        <f>VLOOKUP(J67,total_visual_stym!$A$1:$D$129,4,FALSE)</f>
        <v>213</v>
      </c>
      <c r="P67">
        <f>IF(G67="экспл",0,IF(G67="импл_",VLOOKUP(J67,quest_импл!$A$1:$J$129,7,FALSE),0))</f>
        <v>266</v>
      </c>
      <c r="Q67" t="str">
        <f>IF(G67="экспл",0,IF(G67="импл_",VLOOKUP(J67,quest_импл!$A$1:$J$129,8,FALSE),0))</f>
        <v>sound\\Nadrezan_li.wav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2048</v>
      </c>
      <c r="AD67" t="str">
        <f t="shared" ref="AD67:AD74" ca="1" si="30">IF(ISTEXT(AE67),AE67,IF(ISTEXT(AF67),AF67,""))</f>
        <v>pics\\Peper_8.jpg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6"/>
        <v>pics\\Peper_8.jpg</v>
      </c>
      <c r="AI67" t="s">
        <v>68</v>
      </c>
      <c r="AO67">
        <f t="shared" ref="AO67:AO129" ca="1" si="31">RAND()</f>
        <v>0.15877980624341625</v>
      </c>
      <c r="AP67" t="str">
        <f t="shared" ref="AP67:AP129" ca="1" si="32">INDEX($AI$66:$AI$129,(RANK(AO67,$AO$66:$AO$129)))</f>
        <v>pics\\Peper_8.jpg</v>
      </c>
      <c r="AR67" t="str">
        <f t="shared" ref="AR67:AR73" si="33">IF(AH67="sound\\Ogorod",AP19,"")</f>
        <v/>
      </c>
      <c r="AS67" t="str">
        <f t="shared" ref="AS67:AS73" ca="1" si="34">IF(G67="импл_",AP67,"")</f>
        <v>pics\\Peper_8.jpg</v>
      </c>
      <c r="AT67">
        <f t="shared" ca="1" si="27"/>
        <v>0.52270718626445556</v>
      </c>
      <c r="AU67" t="s">
        <v>697</v>
      </c>
      <c r="AV67" t="str">
        <f t="shared" ca="1" si="28"/>
        <v>sound\\Redkiy_plod.wav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_Надрезан_ли_</v>
      </c>
      <c r="BB67" t="str">
        <f t="shared" si="29"/>
        <v>_Надрезан_ли_XXXXX?</v>
      </c>
      <c r="BD67" cm="1">
        <f t="array" aca="1" ref="BD67" ca="1">INDEX(L67:L74,(RANK(AT3,$AT$2:$AT$9)))</f>
        <v>2135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VLOOKUP(B68,audio_list_stym!$A$3:$BP$18,47,FALSE)</f>
        <v>16</v>
      </c>
      <c r="F68" t="str">
        <f>VLOOKUP(E68,metki!$A$2:$B$9,2,FALSE)</f>
        <v>импл_новые_без_названия</v>
      </c>
      <c r="G68" t="str">
        <f t="shared" si="24"/>
        <v>импл_</v>
      </c>
      <c r="H68" t="str">
        <f>VLOOKUP(B68,audio_list_stym!$A$3:$AJ$18,15,FALSE)</f>
        <v>Sapota</v>
      </c>
      <c r="I68" t="s">
        <v>690</v>
      </c>
      <c r="J68" t="str">
        <f t="shared" si="25"/>
        <v>Sapota_3</v>
      </c>
      <c r="L68">
        <f>VLOOKUP(J68,total_visual_stym!$A$2:$D$129,2,FALSE)</f>
        <v>2131</v>
      </c>
      <c r="M68" t="str">
        <f>VLOOKUP(J68,total_visual_stym!$A$2:$D$129,3,FALSE)</f>
        <v>pics\\Sapota_3.jpg</v>
      </c>
      <c r="N68">
        <f>VLOOKUP(J68,total_visual_stym!$A$1:$D$129,4,FALSE)</f>
        <v>213</v>
      </c>
      <c r="P68">
        <f>IF(G68="экспл",0,IF(G68="импл_",VLOOKUP(J68,quest_импл!$A$1:$J$129,7,FALSE),0))</f>
        <v>267</v>
      </c>
      <c r="Q68" t="str">
        <f>IF(G68="экспл",0,IF(G68="импл_",VLOOKUP(J68,quest_импл!$A$1:$J$129,8,FALSE),0))</f>
        <v>sound\\Perekruchen_li.wav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2002</v>
      </c>
      <c r="AD68" t="str">
        <f t="shared" ca="1" si="30"/>
        <v>pics\\Banan_2.jpg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6"/>
        <v>pics\\Banan_2.jpg</v>
      </c>
      <c r="AI68" t="s">
        <v>69</v>
      </c>
      <c r="AO68">
        <f t="shared" ca="1" si="31"/>
        <v>0.94526237841485117</v>
      </c>
      <c r="AP68" t="str">
        <f t="shared" ca="1" si="32"/>
        <v>pics\\Banan_2.jpg</v>
      </c>
      <c r="AR68" t="str">
        <f t="shared" si="33"/>
        <v/>
      </c>
      <c r="AS68" t="str">
        <f t="shared" ca="1" si="34"/>
        <v>pics\\Banan_2.jpg</v>
      </c>
      <c r="AT68">
        <f t="shared" ca="1" si="27"/>
        <v>0.27855419335817289</v>
      </c>
      <c r="AU68" t="s">
        <v>697</v>
      </c>
      <c r="AV68" t="str">
        <f t="shared" ca="1" si="28"/>
        <v>sound\\Redkiy_plod.wav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_Перекручен_ли_</v>
      </c>
      <c r="BB68" t="str">
        <f t="shared" si="29"/>
        <v>_Перекручен_ли_XXXXX?</v>
      </c>
      <c r="BD68" cm="1">
        <f t="array" aca="1" ref="BD68" ca="1">INDEX(L68:L75,(RANK(AT4,$AT$2:$AT$9)))</f>
        <v>2133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VLOOKUP(B69,audio_list_stym!$A$3:$BP$18,47,FALSE)</f>
        <v>16</v>
      </c>
      <c r="F69" t="str">
        <f>VLOOKUP(E69,metki!$A$2:$B$9,2,FALSE)</f>
        <v>импл_новые_без_названия</v>
      </c>
      <c r="G69" t="str">
        <f t="shared" si="24"/>
        <v>импл_</v>
      </c>
      <c r="H69" t="str">
        <f>VLOOKUP(B69,audio_list_stym!$A$3:$AJ$18,15,FALSE)</f>
        <v>Sapota</v>
      </c>
      <c r="I69" t="s">
        <v>691</v>
      </c>
      <c r="J69" t="str">
        <f t="shared" si="25"/>
        <v>Sapota_4</v>
      </c>
      <c r="L69">
        <f>VLOOKUP(J69,total_visual_stym!$A$2:$D$129,2,FALSE)</f>
        <v>2132</v>
      </c>
      <c r="M69" t="str">
        <f>VLOOKUP(J69,total_visual_stym!$A$2:$D$129,3,FALSE)</f>
        <v>pics\\Sapota_4.jpg</v>
      </c>
      <c r="N69">
        <f>VLOOKUP(J69,total_visual_stym!$A$1:$D$129,4,FALSE)</f>
        <v>213</v>
      </c>
      <c r="P69">
        <f>IF(G69="экспл",0,IF(G69="импл_",VLOOKUP(J69,quest_импл!$A$1:$J$129,7,FALSE),0))</f>
        <v>268</v>
      </c>
      <c r="Q69" t="str">
        <f>IF(G69="экспл",0,IF(G69="импл_",VLOOKUP(J69,quest_импл!$A$1:$J$129,8,FALSE),0))</f>
        <v>sound\\Sorvan_li.wav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2036</v>
      </c>
      <c r="AD69" t="str">
        <f t="shared" ca="1" si="30"/>
        <v>pics\\Limon_4.jpg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6"/>
        <v>pics\\Limon_4.jpg</v>
      </c>
      <c r="AI69" t="s">
        <v>70</v>
      </c>
      <c r="AO69">
        <f t="shared" ca="1" si="31"/>
        <v>0.41451665501316148</v>
      </c>
      <c r="AP69" t="str">
        <f t="shared" ca="1" si="32"/>
        <v>pics\\Limon_4.jpg</v>
      </c>
      <c r="AR69" t="str">
        <f t="shared" si="33"/>
        <v/>
      </c>
      <c r="AS69" t="str">
        <f t="shared" ca="1" si="34"/>
        <v>pics\\Limon_4.jpg</v>
      </c>
      <c r="AT69">
        <f t="shared" ca="1" si="27"/>
        <v>0.41413279736218656</v>
      </c>
      <c r="AU69" t="s">
        <v>697</v>
      </c>
      <c r="AV69" t="str">
        <f t="shared" ca="1" si="28"/>
        <v>sound\\Redkiy_plod.wav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_Сорван_ли_</v>
      </c>
      <c r="BB69" t="str">
        <f t="shared" si="29"/>
        <v>_Сорван_ли_XXXXX?</v>
      </c>
      <c r="BD69" cm="1">
        <f t="array" aca="1" ref="BD69" ca="1">INDEX(L69:L76,(RANK(AT5,$AT$2:$AT$9)))</f>
        <v>2139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VLOOKUP(B70,audio_list_stym!$A$3:$BP$18,47,FALSE)</f>
        <v>16</v>
      </c>
      <c r="F70" t="str">
        <f>VLOOKUP(E70,metki!$A$2:$B$9,2,FALSE)</f>
        <v>импл_новые_без_названия</v>
      </c>
      <c r="G70" t="str">
        <f t="shared" si="24"/>
        <v>импл_</v>
      </c>
      <c r="H70" t="str">
        <f>VLOOKUP(B70,audio_list_stym!$A$3:$AJ$18,15,FALSE)</f>
        <v>Sapota</v>
      </c>
      <c r="I70" t="s">
        <v>692</v>
      </c>
      <c r="J70" t="str">
        <f t="shared" si="25"/>
        <v>Sapota_5</v>
      </c>
      <c r="L70">
        <f>VLOOKUP(J70,total_visual_stym!$A$2:$D$129,2,FALSE)</f>
        <v>2133</v>
      </c>
      <c r="M70" t="str">
        <f>VLOOKUP(J70,total_visual_stym!$A$2:$D$129,3,FALSE)</f>
        <v>pics\\Sapota_5.jpg</v>
      </c>
      <c r="N70">
        <f>VLOOKUP(J70,total_visual_stym!$A$1:$D$129,4,FALSE)</f>
        <v>213</v>
      </c>
      <c r="P70">
        <f>IF(G70="экспл",0,IF(G70="импл_",VLOOKUP(J70,quest_импл!$A$1:$J$129,7,FALSE),0))</f>
        <v>269</v>
      </c>
      <c r="Q70" t="str">
        <f>IF(G70="экспл",0,IF(G70="импл_",VLOOKUP(J70,quest_импл!$A$1:$J$129,8,FALSE),0))</f>
        <v>sound\\Spresovan_li.wav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2042</v>
      </c>
      <c r="AD70" t="str">
        <f t="shared" ca="1" si="30"/>
        <v>pics\\Peper_2.jpg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6"/>
        <v>pics\\Peper_2.jpg</v>
      </c>
      <c r="AI70" t="s">
        <v>71</v>
      </c>
      <c r="AO70">
        <f t="shared" ca="1" si="31"/>
        <v>0.2801444723258002</v>
      </c>
      <c r="AP70" t="str">
        <f t="shared" ca="1" si="32"/>
        <v>pics\\Peper_2.jpg</v>
      </c>
      <c r="AR70" t="str">
        <f t="shared" si="33"/>
        <v/>
      </c>
      <c r="AS70" t="str">
        <f t="shared" ca="1" si="34"/>
        <v>pics\\Peper_2.jpg</v>
      </c>
      <c r="AT70">
        <f t="shared" ca="1" si="27"/>
        <v>0.54986467915661297</v>
      </c>
      <c r="AU70" t="s">
        <v>697</v>
      </c>
      <c r="AV70" t="str">
        <f t="shared" ca="1" si="28"/>
        <v>sound\\Noviy_plod.wav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_Спрессован_ли_</v>
      </c>
      <c r="BB70" t="str">
        <f t="shared" si="29"/>
        <v>_Спрессован_ли_XXXXX?</v>
      </c>
      <c r="BD70" cm="1">
        <f t="array" aca="1" ref="BD70" ca="1">INDEX(L70:L77,(RANK(AT6,$AT$2:$AT$9)))</f>
        <v>2137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VLOOKUP(B71,audio_list_stym!$A$3:$BP$18,47,FALSE)</f>
        <v>16</v>
      </c>
      <c r="F71" t="str">
        <f>VLOOKUP(E71,metki!$A$2:$B$9,2,FALSE)</f>
        <v>импл_новые_без_названия</v>
      </c>
      <c r="G71" t="str">
        <f t="shared" si="24"/>
        <v>импл_</v>
      </c>
      <c r="H71" t="str">
        <f>VLOOKUP(B71,audio_list_stym!$A$3:$AJ$18,15,FALSE)</f>
        <v>Sapota</v>
      </c>
      <c r="I71" t="s">
        <v>693</v>
      </c>
      <c r="J71" t="str">
        <f t="shared" si="25"/>
        <v>Sapota_6</v>
      </c>
      <c r="L71">
        <f>VLOOKUP(J71,total_visual_stym!$A$2:$D$129,2,FALSE)</f>
        <v>2134</v>
      </c>
      <c r="M71" t="str">
        <f>VLOOKUP(J71,total_visual_stym!$A$2:$D$129,3,FALSE)</f>
        <v>pics\\Sapota_6.jpg</v>
      </c>
      <c r="N71">
        <f>VLOOKUP(J71,total_visual_stym!$A$1:$D$129,4,FALSE)</f>
        <v>213</v>
      </c>
      <c r="P71">
        <f>IF(G71="экспл",0,IF(G71="импл_",VLOOKUP(J71,quest_импл!$A$1:$J$129,7,FALSE),0))</f>
        <v>270</v>
      </c>
      <c r="Q71" t="str">
        <f>IF(G71="экспл",0,IF(G71="импл_",VLOOKUP(J71,quest_импл!$A$1:$J$129,8,FALSE),0))</f>
        <v>sound\\Zheltiy_li.wav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2064</v>
      </c>
      <c r="AD71" t="str">
        <f t="shared" ca="1" si="30"/>
        <v>pics\\Tomat_8.jpg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6"/>
        <v>pics\\Tomat_8.jpg</v>
      </c>
      <c r="AI71" t="s">
        <v>72</v>
      </c>
      <c r="AO71">
        <f t="shared" ca="1" si="31"/>
        <v>6.345914229877514E-3</v>
      </c>
      <c r="AP71" t="str">
        <f t="shared" ca="1" si="32"/>
        <v>pics\\Tomat_8.jpg</v>
      </c>
      <c r="AR71" t="str">
        <f t="shared" si="33"/>
        <v/>
      </c>
      <c r="AS71" t="str">
        <f t="shared" ca="1" si="34"/>
        <v>pics\\Tomat_8.jpg</v>
      </c>
      <c r="AT71">
        <f t="shared" ca="1" si="27"/>
        <v>0.62463840152219308</v>
      </c>
      <c r="AU71" t="s">
        <v>697</v>
      </c>
      <c r="AV71" t="str">
        <f t="shared" ca="1" si="28"/>
        <v>sound\\Noviy_plod.wav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_Желтый_ли_</v>
      </c>
      <c r="BB71" t="str">
        <f t="shared" si="29"/>
        <v>_Желтый_ли_XXXXX?</v>
      </c>
      <c r="BD71" cm="1">
        <f t="array" aca="1" ref="BD71" ca="1">INDEX(L71:L78,(RANK(AT7,$AT$2:$AT$9)))</f>
        <v>2135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VLOOKUP(B72,audio_list_stym!$A$3:$BP$18,47,FALSE)</f>
        <v>16</v>
      </c>
      <c r="F72" t="str">
        <f>VLOOKUP(E72,metki!$A$2:$B$9,2,FALSE)</f>
        <v>импл_новые_без_названия</v>
      </c>
      <c r="G72" t="str">
        <f t="shared" si="24"/>
        <v>импл_</v>
      </c>
      <c r="H72" t="str">
        <f>VLOOKUP(B72,audio_list_stym!$A$3:$AJ$18,15,FALSE)</f>
        <v>Sapota</v>
      </c>
      <c r="I72" t="s">
        <v>694</v>
      </c>
      <c r="J72" t="str">
        <f t="shared" si="25"/>
        <v>Sapota_7</v>
      </c>
      <c r="L72">
        <f>VLOOKUP(J72,total_visual_stym!$A$2:$D$129,2,FALSE)</f>
        <v>2135</v>
      </c>
      <c r="M72" t="str">
        <f>VLOOKUP(J72,total_visual_stym!$A$2:$D$129,3,FALSE)</f>
        <v>pics\\Sapota_7.jpg</v>
      </c>
      <c r="N72">
        <f>VLOOKUP(J72,total_visual_stym!$A$1:$D$129,4,FALSE)</f>
        <v>213</v>
      </c>
      <c r="P72">
        <f>IF(G72="экспл",0,IF(G72="импл_",VLOOKUP(J72,quest_импл!$A$1:$J$129,7,FALSE),0))</f>
        <v>271</v>
      </c>
      <c r="Q72" t="str">
        <f>IF(G72="экспл",0,IF(G72="импл_",VLOOKUP(J72,quest_импл!$A$1:$J$129,8,FALSE),0))</f>
        <v>sound\\Rovniy_li.wav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да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2059</v>
      </c>
      <c r="AD72" t="str">
        <f t="shared" ca="1" si="30"/>
        <v>pics\\Tomat_3.jpg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6"/>
        <v>pics\\Tomat_3.jpg</v>
      </c>
      <c r="AI72" t="s">
        <v>73</v>
      </c>
      <c r="AO72">
        <f t="shared" ca="1" si="31"/>
        <v>3.6003899880440393E-2</v>
      </c>
      <c r="AP72" t="str">
        <f t="shared" ca="1" si="32"/>
        <v>pics\\Tomat_3.jpg</v>
      </c>
      <c r="AR72" t="str">
        <f t="shared" si="33"/>
        <v/>
      </c>
      <c r="AS72" t="str">
        <f t="shared" ca="1" si="34"/>
        <v>pics\\Tomat_3.jpg</v>
      </c>
      <c r="AT72">
        <f t="shared" ca="1" si="27"/>
        <v>1.1788893129187406E-2</v>
      </c>
      <c r="AU72" t="s">
        <v>697</v>
      </c>
      <c r="AV72" t="str">
        <f t="shared" ca="1" si="28"/>
        <v>sound\\Redkiy_plod.wav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_Ровный_ли_</v>
      </c>
      <c r="BB72" t="str">
        <f t="shared" si="29"/>
        <v>_Ровный_ли_XXXXX?</v>
      </c>
      <c r="BD72" cm="1">
        <f t="array" aca="1" ref="BD72" ca="1">INDEX(L72:L79,(RANK(AT8,$AT$2:$AT$9)))</f>
        <v>2135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VLOOKUP(B73,audio_list_stym!$A$3:$BP$18,47,FALSE)</f>
        <v>16</v>
      </c>
      <c r="F73" t="str">
        <f>VLOOKUP(E73,metki!$A$2:$B$9,2,FALSE)</f>
        <v>импл_новые_без_названия</v>
      </c>
      <c r="G73" t="str">
        <f t="shared" si="24"/>
        <v>импл_</v>
      </c>
      <c r="H73" t="str">
        <f>VLOOKUP(B73,audio_list_stym!$A$3:$AJ$18,15,FALSE)</f>
        <v>Sapota</v>
      </c>
      <c r="I73" t="s">
        <v>695</v>
      </c>
      <c r="J73" t="str">
        <f t="shared" si="25"/>
        <v>Sapota_8</v>
      </c>
      <c r="L73">
        <f>VLOOKUP(J73,total_visual_stym!$A$2:$D$129,2,FALSE)</f>
        <v>2136</v>
      </c>
      <c r="M73" t="str">
        <f>VLOOKUP(J73,total_visual_stym!$A$2:$D$129,3,FALSE)</f>
        <v>pics\\Sapota_8.jpg</v>
      </c>
      <c r="N73">
        <f>VLOOKUP(J73,total_visual_stym!$A$1:$D$129,4,FALSE)</f>
        <v>213</v>
      </c>
      <c r="P73">
        <f>IF(G73="экспл",0,IF(G73="импл_",VLOOKUP(J73,quest_импл!$A$1:$J$129,7,FALSE),0))</f>
        <v>272</v>
      </c>
      <c r="Q73" t="str">
        <f>IF(G73="экспл",0,IF(G73="импл_",VLOOKUP(J73,quest_импл!$A$1:$J$129,8,FALSE),0))</f>
        <v>sound\\Imeet_li_shipi.wav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2045</v>
      </c>
      <c r="AD73" t="str">
        <f t="shared" ca="1" si="30"/>
        <v>pics\\Peper_5.jpg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6"/>
        <v>pics\\Peper_5.jpg</v>
      </c>
      <c r="AI73" t="s">
        <v>74</v>
      </c>
      <c r="AO73">
        <f t="shared" ca="1" si="31"/>
        <v>0.23601009115252158</v>
      </c>
      <c r="AP73" t="str">
        <f t="shared" ca="1" si="32"/>
        <v>pics\\Peper_5.jpg</v>
      </c>
      <c r="AR73" t="str">
        <f t="shared" si="33"/>
        <v/>
      </c>
      <c r="AS73" t="str">
        <f t="shared" ca="1" si="34"/>
        <v>pics\\Peper_5.jpg</v>
      </c>
      <c r="AT73">
        <f t="shared" ca="1" si="27"/>
        <v>0.5371958691442319</v>
      </c>
      <c r="AU73" t="s">
        <v>697</v>
      </c>
      <c r="AV73" t="str">
        <f t="shared" ca="1" si="28"/>
        <v>sound\\Redkiy_plod.wav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_Имеет_ли_шипы_</v>
      </c>
      <c r="BB73" t="str">
        <f t="shared" si="29"/>
        <v>_Имеет_ли_шипы_XXXXX?</v>
      </c>
      <c r="BD73" cm="1">
        <f t="array" aca="1" ref="BD73" ca="1">INDEX(L73:L80,(RANK(AT9,$AT$2:$AT$9)))</f>
        <v>2139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VLOOKUP(B74,audio_list_stym!$A$3:$BP$18,47,FALSE)</f>
        <v>17</v>
      </c>
      <c r="F74" t="str">
        <f>VLOOKUP(E74,metki!$A$2:$B$9,2,FALSE)</f>
        <v>экспл_новые_без_названия</v>
      </c>
      <c r="G74" t="str">
        <f t="shared" si="24"/>
        <v>экспл</v>
      </c>
      <c r="H74" t="str">
        <f>VLOOKUP(B74,audio_list_stym!$A$3:$AJ$18,15,FALSE)</f>
        <v>Tamanid</v>
      </c>
      <c r="I74" t="s">
        <v>688</v>
      </c>
      <c r="J74" t="str">
        <f t="shared" si="25"/>
        <v>Tamanid_1</v>
      </c>
      <c r="L74">
        <f>VLOOKUP(J74,total_visual_stym!$A$2:$D$129,2,FALSE)</f>
        <v>2137</v>
      </c>
      <c r="M74" t="str">
        <f>VLOOKUP(J74,total_visual_stym!$A$2:$D$129,3,FALSE)</f>
        <v>pics\\Tamanid_1.jpg</v>
      </c>
      <c r="N74">
        <f>VLOOKUP(J74,total_visual_stym!$A$1:$D$129,4,FALSE)</f>
        <v>214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145</v>
      </c>
      <c r="Z74" t="str">
        <f>IF(G74="экспл",VLOOKUP(J74,quest_экспл!$A$1:$N$129,12,FALSE),IF(G74="импл_",0,0))</f>
        <v>sound\\On_krasnovatiy.wav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2178</v>
      </c>
      <c r="AD74" t="str">
        <f t="shared" ca="1" si="30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26"/>
        <v/>
      </c>
      <c r="AI74" t="s">
        <v>76</v>
      </c>
      <c r="AO74">
        <f t="shared" ca="1" si="31"/>
        <v>0.52244399908967376</v>
      </c>
      <c r="AP74" t="str">
        <f t="shared" ca="1" si="32"/>
        <v>pics\\Kokos_7.jpg</v>
      </c>
      <c r="AR74" t="str">
        <f>IF(AH74="sound\\Ogorod",AP2,"")</f>
        <v/>
      </c>
      <c r="AS74" t="str">
        <f>IF(G74="импл_",AP74,"")</f>
        <v/>
      </c>
      <c r="AT74">
        <f t="shared" ca="1" si="27"/>
        <v>0.94861760033978126</v>
      </c>
      <c r="AU74" t="s">
        <v>697</v>
      </c>
      <c r="AV74" t="str">
        <f t="shared" ca="1" si="28"/>
        <v>sound\\Noviy_plod.wav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_Он_красноватый?</v>
      </c>
      <c r="BA74" t="e">
        <f>VLOOKUP(Q74,audio_list_stym!$B$2:$BQ$299,68,FALSE)</f>
        <v>#N/A</v>
      </c>
      <c r="BB74" t="str">
        <f t="shared" si="29"/>
        <v>На_экране_XXXXX._Он_красноватый?</v>
      </c>
      <c r="BC74">
        <f>A74</f>
        <v>1210</v>
      </c>
      <c r="BD74" cm="1">
        <f t="array" aca="1" ref="BD74" ca="1">INDEX($L$74:$L$81,(RANK(AT2,$AT$2:$AT$9)))</f>
        <v>2143</v>
      </c>
      <c r="BE74" cm="1">
        <f t="array" aca="1" ref="BE74" ca="1">INDEX(BD66:BD73,(RANK(AT3,$AT$2:$AT$9)))</f>
        <v>2135</v>
      </c>
      <c r="BF74" cm="1">
        <f t="array" aca="1" ref="BF74" ca="1">INDEX(BD82:BD105,(RANK(AT3,$AT$2:$AT$17)))</f>
        <v>2066</v>
      </c>
      <c r="BG74" cm="1">
        <f t="array" aca="1" ref="BG74" ca="1">INDEX(BD106:BD129,(RANK(AT3,$AT$2:$AT$9)))</f>
        <v>2082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VLOOKUP(B75,audio_list_stym!$A$3:$BP$18,47,FALSE)</f>
        <v>17</v>
      </c>
      <c r="F75" t="str">
        <f>VLOOKUP(E75,metki!$A$2:$B$9,2,FALSE)</f>
        <v>экспл_новые_без_названия</v>
      </c>
      <c r="G75" t="str">
        <f t="shared" si="24"/>
        <v>экспл</v>
      </c>
      <c r="H75" t="str">
        <f>VLOOKUP(B75,audio_list_stym!$A$3:$AJ$18,15,FALSE)</f>
        <v>Tamanid</v>
      </c>
      <c r="I75" t="s">
        <v>689</v>
      </c>
      <c r="J75" t="str">
        <f t="shared" si="25"/>
        <v>Tamanid_2</v>
      </c>
      <c r="L75">
        <f>VLOOKUP(J75,total_visual_stym!$A$2:$D$129,2,FALSE)</f>
        <v>2138</v>
      </c>
      <c r="M75" t="str">
        <f>VLOOKUP(J75,total_visual_stym!$A$2:$D$129,3,FALSE)</f>
        <v>pics\\Tamanid_2.jpg</v>
      </c>
      <c r="N75">
        <f>VLOOKUP(J75,total_visual_stym!$A$1:$D$129,4,FALSE)</f>
        <v>214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146</v>
      </c>
      <c r="Z75" t="str">
        <f>IF(G75="экспл",VLOOKUP(J75,quest_экспл!$A$1:$N$129,12,FALSE),IF(G75="импл_",0,0))</f>
        <v>sound\\Izognut_li_on.wav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2210</v>
      </c>
      <c r="AD75" t="str">
        <f t="shared" ref="AD75:AD129" ca="1" si="35">IF(ISTEXT(AE75),AE75,IF(ISTEXT(AF75),AF75,""))</f>
        <v>pics\\dis48.jpg</v>
      </c>
      <c r="AE75" s="22" t="str">
        <f t="array" aca="1" ref="AE75" ca="1">IF(G75="экспл",INDEX(total_visual_stym!$C$146:$C$209,(RANK(total_visual_stym!E155,total_visual_stym!$E$146:$E$209))),0)</f>
        <v>pics\\dis48.jpg</v>
      </c>
      <c r="AF75" s="22" t="str">
        <f t="shared" ref="AF75:AF129" si="36">AS75</f>
        <v/>
      </c>
      <c r="AI75" t="s">
        <v>77</v>
      </c>
      <c r="AO75">
        <f t="shared" ca="1" si="31"/>
        <v>0.12994176708357374</v>
      </c>
      <c r="AP75" t="str">
        <f t="shared" ca="1" si="32"/>
        <v>pics\\Redis_3.jpg</v>
      </c>
      <c r="AR75" t="str">
        <f t="shared" ref="AR75:AR97" si="37">IF(AH75="sound\\Ogorod",AP3,"")</f>
        <v/>
      </c>
      <c r="AS75" t="str">
        <f t="shared" ref="AS75:AS129" si="38">IF(G75="импл_",AP75,"")</f>
        <v/>
      </c>
      <c r="AT75">
        <f t="shared" ca="1" si="27"/>
        <v>0.97168776665550749</v>
      </c>
      <c r="AU75" t="s">
        <v>697</v>
      </c>
      <c r="AV75" t="str">
        <f t="shared" ca="1" si="28"/>
        <v>sound\\Noviy_plod.wav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_Изогнут_ли_он?</v>
      </c>
      <c r="BA75" t="e">
        <f>VLOOKUP(Q75,audio_list_stym!$B$2:$BQ$299,68,FALSE)</f>
        <v>#N/A</v>
      </c>
      <c r="BB75" t="str">
        <f t="shared" si="29"/>
        <v>Посмотрите,_вот_XXXXX._Изогнут_ли_он?</v>
      </c>
      <c r="BD75" cm="1">
        <f t="array" aca="1" ref="BD75" ca="1">INDEX($L$74:$L$81,(RANK(AT3,$AT$2:$AT$9)))</f>
        <v>2142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VLOOKUP(B76,audio_list_stym!$A$3:$BP$18,47,FALSE)</f>
        <v>17</v>
      </c>
      <c r="F76" t="str">
        <f>VLOOKUP(E76,metki!$A$2:$B$9,2,FALSE)</f>
        <v>экспл_новые_без_названия</v>
      </c>
      <c r="G76" t="str">
        <f t="shared" si="24"/>
        <v>экспл</v>
      </c>
      <c r="H76" t="str">
        <f>VLOOKUP(B76,audio_list_stym!$A$3:$AJ$18,15,FALSE)</f>
        <v>Tamanid</v>
      </c>
      <c r="I76" t="s">
        <v>690</v>
      </c>
      <c r="J76" t="str">
        <f t="shared" si="25"/>
        <v>Tamanid_3</v>
      </c>
      <c r="L76">
        <f>VLOOKUP(J76,total_visual_stym!$A$2:$D$129,2,FALSE)</f>
        <v>2139</v>
      </c>
      <c r="M76" t="str">
        <f>VLOOKUP(J76,total_visual_stym!$A$2:$D$129,3,FALSE)</f>
        <v>pics\\Tamanid_3.jpg</v>
      </c>
      <c r="N76">
        <f>VLOOKUP(J76,total_visual_stym!$A$1:$D$129,4,FALSE)</f>
        <v>214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147</v>
      </c>
      <c r="Z76" t="str">
        <f>IF(G76="экспл",VLOOKUP(J76,quest_экспл!$A$1:$N$129,12,FALSE),IF(G76="импл_",0,0))</f>
        <v>sound\\On_barhatistiy.wav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2201</v>
      </c>
      <c r="AD76" t="str">
        <f t="shared" ca="1" si="35"/>
        <v>pics\\dis43.jpg</v>
      </c>
      <c r="AE76" s="22" t="str">
        <f t="array" aca="1" ref="AE76" ca="1">IF(G76="экспл",INDEX(total_visual_stym!$C$146:$C$209,(RANK(total_visual_stym!E156,total_visual_stym!$E$146:$E$209))),0)</f>
        <v>pics\\dis43.jpg</v>
      </c>
      <c r="AF76" s="22" t="str">
        <f t="shared" si="36"/>
        <v/>
      </c>
      <c r="AI76" t="s">
        <v>78</v>
      </c>
      <c r="AO76">
        <f t="shared" ca="1" si="31"/>
        <v>0.8540235995882115</v>
      </c>
      <c r="AP76" t="str">
        <f t="shared" ca="1" si="32"/>
        <v>pics\\Banan_5.jpg</v>
      </c>
      <c r="AR76" t="str">
        <f t="shared" si="37"/>
        <v/>
      </c>
      <c r="AS76" t="str">
        <f t="shared" si="38"/>
        <v/>
      </c>
      <c r="AT76">
        <f t="shared" ca="1" si="27"/>
        <v>0.65816442709546485</v>
      </c>
      <c r="AU76" t="s">
        <v>697</v>
      </c>
      <c r="AV76" t="str">
        <f t="shared" ca="1" si="28"/>
        <v>sound\\Noviy_plod.wav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_Он_бархатистый?</v>
      </c>
      <c r="BA76" t="e">
        <f>VLOOKUP(Q76,audio_list_stym!$B$2:$BQ$299,68,FALSE)</f>
        <v>#N/A</v>
      </c>
      <c r="BB76" t="str">
        <f t="shared" si="29"/>
        <v>Вот_XXXXX._Он_бархатистый?</v>
      </c>
      <c r="BD76" cm="1">
        <f t="array" aca="1" ref="BD76" ca="1">INDEX($L$74:$L$81,(RANK(AT4,$AT$2:$AT$9)))</f>
        <v>2139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VLOOKUP(B77,audio_list_stym!$A$3:$BP$18,47,FALSE)</f>
        <v>17</v>
      </c>
      <c r="F77" t="str">
        <f>VLOOKUP(E77,metki!$A$2:$B$9,2,FALSE)</f>
        <v>экспл_новые_без_названия</v>
      </c>
      <c r="G77" t="str">
        <f t="shared" si="24"/>
        <v>экспл</v>
      </c>
      <c r="H77" t="str">
        <f>VLOOKUP(B77,audio_list_stym!$A$3:$AJ$18,15,FALSE)</f>
        <v>Tamanid</v>
      </c>
      <c r="I77" t="s">
        <v>691</v>
      </c>
      <c r="J77" t="str">
        <f t="shared" si="25"/>
        <v>Tamanid_4</v>
      </c>
      <c r="L77">
        <f>VLOOKUP(J77,total_visual_stym!$A$2:$D$129,2,FALSE)</f>
        <v>2140</v>
      </c>
      <c r="M77" t="str">
        <f>VLOOKUP(J77,total_visual_stym!$A$2:$D$129,3,FALSE)</f>
        <v>pics\\Tamanid_4.jpg</v>
      </c>
      <c r="N77">
        <f>VLOOKUP(J77,total_visual_stym!$A$1:$D$129,4,FALSE)</f>
        <v>214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148</v>
      </c>
      <c r="Z77" t="str">
        <f>IF(G77="экспл",VLOOKUP(J77,quest_экспл!$A$1:$N$129,12,FALSE),IF(G77="импл_",0,0))</f>
        <v>sound\\Odnotonniy_li_on.wav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2203</v>
      </c>
      <c r="AD77" t="str">
        <f t="shared" ca="1" si="35"/>
        <v>pics\\dis53.jpg</v>
      </c>
      <c r="AE77" s="22" t="str">
        <f t="array" aca="1" ref="AE77" ca="1">IF(G77="экспл",INDEX(total_visual_stym!$C$146:$C$209,(RANK(total_visual_stym!E157,total_visual_stym!$E$146:$E$209))),0)</f>
        <v>pics\\dis53.jpg</v>
      </c>
      <c r="AF77" s="22" t="str">
        <f t="shared" si="36"/>
        <v/>
      </c>
      <c r="AI77" t="s">
        <v>79</v>
      </c>
      <c r="AO77">
        <f t="shared" ca="1" si="31"/>
        <v>0.64204154661667334</v>
      </c>
      <c r="AP77" t="str">
        <f t="shared" ca="1" si="32"/>
        <v>pics\\Goroh_6.jpg</v>
      </c>
      <c r="AR77" t="str">
        <f t="shared" si="37"/>
        <v/>
      </c>
      <c r="AS77" t="str">
        <f t="shared" si="38"/>
        <v/>
      </c>
      <c r="AT77">
        <f t="shared" ca="1" si="27"/>
        <v>0.51036117137453196</v>
      </c>
      <c r="AU77" t="s">
        <v>697</v>
      </c>
      <c r="AV77" t="str">
        <f t="shared" ca="1" si="28"/>
        <v>sound\\Redkiy_plod.wav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_Однотонный_ли_он?</v>
      </c>
      <c r="BA77" t="e">
        <f>VLOOKUP(Q77,audio_list_stym!$B$2:$BQ$299,68,FALSE)</f>
        <v>#N/A</v>
      </c>
      <c r="BB77" t="str">
        <f t="shared" si="29"/>
        <v>Это_XXXXX._Однотонный_ли_он?</v>
      </c>
      <c r="BD77" cm="1">
        <f t="array" aca="1" ref="BD77" ca="1">INDEX($L$74:$L$81,(RANK(AT5,$AT$2:$AT$9)))</f>
        <v>2144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VLOOKUP(B78,audio_list_stym!$A$3:$BP$18,47,FALSE)</f>
        <v>17</v>
      </c>
      <c r="F78" t="str">
        <f>VLOOKUP(E78,metki!$A$2:$B$9,2,FALSE)</f>
        <v>экспл_новые_без_названия</v>
      </c>
      <c r="G78" t="str">
        <f t="shared" si="24"/>
        <v>экспл</v>
      </c>
      <c r="H78" t="str">
        <f>VLOOKUP(B78,audio_list_stym!$A$3:$AJ$18,15,FALSE)</f>
        <v>Tamanid</v>
      </c>
      <c r="I78" t="s">
        <v>692</v>
      </c>
      <c r="J78" t="str">
        <f t="shared" si="25"/>
        <v>Tamanid_5</v>
      </c>
      <c r="L78">
        <f>VLOOKUP(J78,total_visual_stym!$A$2:$D$129,2,FALSE)</f>
        <v>2141</v>
      </c>
      <c r="M78" t="str">
        <f>VLOOKUP(J78,total_visual_stym!$A$2:$D$129,3,FALSE)</f>
        <v>pics\\Tamanid_5.jpg</v>
      </c>
      <c r="N78">
        <f>VLOOKUP(J78,total_visual_stym!$A$1:$D$129,4,FALSE)</f>
        <v>214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149</v>
      </c>
      <c r="Z78" t="str">
        <f>IF(G78="экспл",VLOOKUP(J78,quest_экспл!$A$1:$N$129,12,FALSE),IF(G78="импл_",0,0))</f>
        <v>sound\\On_prozrachniy.wav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2220</v>
      </c>
      <c r="AD78" t="str">
        <f t="shared" ca="1" si="35"/>
        <v>pics\\dis16.jpg</v>
      </c>
      <c r="AE78" s="22" t="str">
        <f t="array" aca="1" ref="AE78" ca="1">IF(G78="экспл",INDEX(total_visual_stym!$C$146:$C$209,(RANK(total_visual_stym!E158,total_visual_stym!$E$146:$E$209))),0)</f>
        <v>pics\\dis16.jpg</v>
      </c>
      <c r="AF78" s="22" t="str">
        <f t="shared" si="36"/>
        <v/>
      </c>
      <c r="AI78" t="s">
        <v>80</v>
      </c>
      <c r="AO78">
        <f t="shared" ca="1" si="31"/>
        <v>2.865405105496599E-2</v>
      </c>
      <c r="AP78" t="str">
        <f t="shared" ca="1" si="32"/>
        <v>pics\\Tomat_5.jpg</v>
      </c>
      <c r="AR78" t="str">
        <f t="shared" si="37"/>
        <v/>
      </c>
      <c r="AS78" t="str">
        <f t="shared" si="38"/>
        <v/>
      </c>
      <c r="AT78">
        <f t="shared" ca="1" si="27"/>
        <v>0.53917679527687878</v>
      </c>
      <c r="AU78" t="s">
        <v>697</v>
      </c>
      <c r="AV78" t="str">
        <f t="shared" ca="1" si="28"/>
        <v>sound\\Noviy_plod.wav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_Он_прозрачный?</v>
      </c>
      <c r="BA78" t="e">
        <f>VLOOKUP(Q78,audio_list_stym!$B$2:$BQ$299,68,FALSE)</f>
        <v>#N/A</v>
      </c>
      <c r="BB78" t="str">
        <f t="shared" si="29"/>
        <v>На_картинке_XXXXX._Он_прозрачный?</v>
      </c>
      <c r="BD78" cm="1">
        <f t="array" aca="1" ref="BD78" ca="1">INDEX($L$74:$L$81,(RANK(AT6,$AT$2:$AT$9)))</f>
        <v>2141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VLOOKUP(B79,audio_list_stym!$A$3:$BP$18,47,FALSE)</f>
        <v>17</v>
      </c>
      <c r="F79" t="str">
        <f>VLOOKUP(E79,metki!$A$2:$B$9,2,FALSE)</f>
        <v>экспл_новые_без_названия</v>
      </c>
      <c r="G79" t="str">
        <f t="shared" si="24"/>
        <v>экспл</v>
      </c>
      <c r="H79" t="str">
        <f>VLOOKUP(B79,audio_list_stym!$A$3:$AJ$18,15,FALSE)</f>
        <v>Tamanid</v>
      </c>
      <c r="I79" t="s">
        <v>693</v>
      </c>
      <c r="J79" t="str">
        <f t="shared" si="25"/>
        <v>Tamanid_6</v>
      </c>
      <c r="L79">
        <f>VLOOKUP(J79,total_visual_stym!$A$2:$D$129,2,FALSE)</f>
        <v>2142</v>
      </c>
      <c r="M79" t="str">
        <f>VLOOKUP(J79,total_visual_stym!$A$2:$D$129,3,FALSE)</f>
        <v>pics\\Tamanid_6.jpg</v>
      </c>
      <c r="N79">
        <f>VLOOKUP(J79,total_visual_stym!$A$1:$D$129,4,FALSE)</f>
        <v>214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150</v>
      </c>
      <c r="Z79" t="str">
        <f>IF(G79="экспл",VLOOKUP(J79,quest_экспл!$A$1:$N$129,12,FALSE),IF(G79="импл_",0,0))</f>
        <v>sound\\On_izmelchen.wav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2195</v>
      </c>
      <c r="AD79" t="str">
        <f t="shared" ca="1" si="35"/>
        <v>pics\\dis41.jpg</v>
      </c>
      <c r="AE79" s="22" t="str">
        <f t="array" aca="1" ref="AE79" ca="1">IF(G79="экспл",INDEX(total_visual_stym!$C$146:$C$209,(RANK(total_visual_stym!E159,total_visual_stym!$E$146:$E$209))),0)</f>
        <v>pics\\dis41.jpg</v>
      </c>
      <c r="AF79" s="22" t="str">
        <f t="shared" si="36"/>
        <v/>
      </c>
      <c r="AI79" t="s">
        <v>81</v>
      </c>
      <c r="AO79">
        <f t="shared" ca="1" si="31"/>
        <v>0.68020389030898976</v>
      </c>
      <c r="AP79" t="str">
        <f t="shared" ca="1" si="32"/>
        <v>pics\\Goroh_1.jpg</v>
      </c>
      <c r="AR79" t="str">
        <f t="shared" si="37"/>
        <v/>
      </c>
      <c r="AS79" t="str">
        <f t="shared" si="38"/>
        <v/>
      </c>
      <c r="AT79">
        <f t="shared" ca="1" si="27"/>
        <v>0.22782636922040111</v>
      </c>
      <c r="AU79" t="s">
        <v>697</v>
      </c>
      <c r="AV79" t="str">
        <f t="shared" ca="1" si="28"/>
        <v>sound\\Redkiy_plod.wav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_Он_измельчен?</v>
      </c>
      <c r="BA79" t="e">
        <f>VLOOKUP(Q79,audio_list_stym!$B$2:$BQ$299,68,FALSE)</f>
        <v>#N/A</v>
      </c>
      <c r="BB79" t="str">
        <f t="shared" si="29"/>
        <v>На_мониторе_XXXXX._Он_измельчен?</v>
      </c>
      <c r="BD79" cm="1">
        <f t="array" aca="1" ref="BD79" ca="1">INDEX($L$74:$L$81,(RANK(AT7,$AT$2:$AT$9)))</f>
        <v>2138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VLOOKUP(B80,audio_list_stym!$A$3:$BP$18,47,FALSE)</f>
        <v>17</v>
      </c>
      <c r="F80" t="str">
        <f>VLOOKUP(E80,metki!$A$2:$B$9,2,FALSE)</f>
        <v>экспл_новые_без_названия</v>
      </c>
      <c r="G80" t="str">
        <f t="shared" si="24"/>
        <v>экспл</v>
      </c>
      <c r="H80" t="str">
        <f>VLOOKUP(B80,audio_list_stym!$A$3:$AJ$18,15,FALSE)</f>
        <v>Tamanid</v>
      </c>
      <c r="I80" t="s">
        <v>694</v>
      </c>
      <c r="J80" t="str">
        <f t="shared" si="25"/>
        <v>Tamanid_7</v>
      </c>
      <c r="L80">
        <f>VLOOKUP(J80,total_visual_stym!$A$2:$D$129,2,FALSE)</f>
        <v>2143</v>
      </c>
      <c r="M80" t="str">
        <f>VLOOKUP(J80,total_visual_stym!$A$2:$D$129,3,FALSE)</f>
        <v>pics\\Tamanid_7.jpg</v>
      </c>
      <c r="N80">
        <f>VLOOKUP(J80,total_visual_stym!$A$1:$D$129,4,FALSE)</f>
        <v>214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151</v>
      </c>
      <c r="Z80" t="str">
        <f>IF(G80="экспл",VLOOKUP(J80,quest_экспл!$A$1:$N$129,12,FALSE),IF(G80="импл_",0,0))</f>
        <v>sound\\Cvetushiy_li_on.wav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2226</v>
      </c>
      <c r="AD80" t="str">
        <f t="shared" ca="1" si="35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36"/>
        <v/>
      </c>
      <c r="AI80" t="s">
        <v>82</v>
      </c>
      <c r="AO80">
        <f t="shared" ca="1" si="31"/>
        <v>0.45944389959375231</v>
      </c>
      <c r="AP80" t="str">
        <f t="shared" ca="1" si="32"/>
        <v>pics\\Limon_1.jpg</v>
      </c>
      <c r="AR80" t="str">
        <f t="shared" si="37"/>
        <v/>
      </c>
      <c r="AS80" t="str">
        <f t="shared" si="38"/>
        <v/>
      </c>
      <c r="AT80">
        <f t="shared" ca="1" si="27"/>
        <v>0.55843993468586595</v>
      </c>
      <c r="AU80" t="s">
        <v>697</v>
      </c>
      <c r="AV80" t="str">
        <f t="shared" ca="1" si="28"/>
        <v>sound\\Noviy_plod.wav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_Цветущий_ли_он?</v>
      </c>
      <c r="BA80" t="e">
        <f>VLOOKUP(Q80,audio_list_stym!$B$2:$BQ$299,68,FALSE)</f>
        <v>#N/A</v>
      </c>
      <c r="BB80" t="str">
        <f t="shared" si="29"/>
        <v>Перед_Вами_XXXXX._Цветущий_ли_он?</v>
      </c>
      <c r="BD80" cm="1">
        <f t="array" aca="1" ref="BD80" ca="1">INDEX($L$74:$L$81,(RANK(AT8,$AT$2:$AT$9)))</f>
        <v>2137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VLOOKUP(B81,audio_list_stym!$A$3:$BP$18,47,FALSE)</f>
        <v>17</v>
      </c>
      <c r="F81" t="str">
        <f>VLOOKUP(E81,metki!$A$2:$B$9,2,FALSE)</f>
        <v>экспл_новые_без_названия</v>
      </c>
      <c r="G81" t="str">
        <f t="shared" si="24"/>
        <v>экспл</v>
      </c>
      <c r="H81" t="str">
        <f>VLOOKUP(B81,audio_list_stym!$A$3:$AJ$18,15,FALSE)</f>
        <v>Tamanid</v>
      </c>
      <c r="I81" t="s">
        <v>695</v>
      </c>
      <c r="J81" t="str">
        <f t="shared" si="25"/>
        <v>Tamanid_8</v>
      </c>
      <c r="L81">
        <f>VLOOKUP(J81,total_visual_stym!$A$2:$D$129,2,FALSE)</f>
        <v>2144</v>
      </c>
      <c r="M81" t="str">
        <f>VLOOKUP(J81,total_visual_stym!$A$2:$D$129,3,FALSE)</f>
        <v>pics\\Tamanid_8.jpg</v>
      </c>
      <c r="N81">
        <f>VLOOKUP(J81,total_visual_stym!$A$1:$D$129,4,FALSE)</f>
        <v>214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152</v>
      </c>
      <c r="Z81" t="str">
        <f>IF(G81="экспл",VLOOKUP(J81,quest_экспл!$A$1:$N$129,12,FALSE),IF(G81="импл_",0,0))</f>
        <v>sound\\Skruchen_li_on.wav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2212</v>
      </c>
      <c r="AD81" t="str">
        <f t="shared" ca="1" si="35"/>
        <v>pics\\dis61.jpg</v>
      </c>
      <c r="AE81" s="22" t="str">
        <f t="array" aca="1" ref="AE81" ca="1">IF(G81="экспл",INDEX(total_visual_stym!$C$146:$C$209,(RANK(total_visual_stym!E161,total_visual_stym!$E$146:$E$209))),0)</f>
        <v>pics\\dis61.jpg</v>
      </c>
      <c r="AF81" s="22" t="str">
        <f t="shared" si="36"/>
        <v/>
      </c>
      <c r="AI81" t="s">
        <v>83</v>
      </c>
      <c r="AO81">
        <f t="shared" ca="1" si="31"/>
        <v>0.66527392144546149</v>
      </c>
      <c r="AP81" t="str">
        <f t="shared" ca="1" si="32"/>
        <v>pics\\Goroh_3.jpg</v>
      </c>
      <c r="AR81" t="str">
        <f t="shared" si="37"/>
        <v/>
      </c>
      <c r="AS81" t="str">
        <f t="shared" si="38"/>
        <v/>
      </c>
      <c r="AT81">
        <f t="shared" ca="1" si="27"/>
        <v>0.90873012984954049</v>
      </c>
      <c r="AU81" t="s">
        <v>697</v>
      </c>
      <c r="AV81" t="str">
        <f t="shared" ca="1" si="28"/>
        <v>sound\\Noviy_plod.wav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_Скручен_ли_он?</v>
      </c>
      <c r="BA81" t="e">
        <f>VLOOKUP(Q81,audio_list_stym!$B$2:$BQ$299,68,FALSE)</f>
        <v>#N/A</v>
      </c>
      <c r="BB81" t="str">
        <f t="shared" si="29"/>
        <v>Вы_видите_XXXXX._Скручен_ли_он?</v>
      </c>
      <c r="BD81" cm="1">
        <f t="array" aca="1" ref="BD81" ca="1">INDEX($L$74:$L$81,(RANK(AT9,$AT$2:$AT$9)))</f>
        <v>2140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VLOOKUP(B82,audio_list_stym!$A$3:$BP$18,47,FALSE)</f>
        <v>14</v>
      </c>
      <c r="F82" t="str">
        <f>VLOOKUP(E82,metki!$A$2:$B$9,2,FALSE)</f>
        <v>импл_новые_с_названием</v>
      </c>
      <c r="G82" t="str">
        <f t="shared" si="24"/>
        <v>импл_</v>
      </c>
      <c r="H82" t="str">
        <f>VLOOKUP(B82,audio_list_stym!$A$3:$AJ$18,15,FALSE)</f>
        <v>ZF</v>
      </c>
      <c r="I82" t="s">
        <v>688</v>
      </c>
      <c r="J82" t="str">
        <f t="shared" si="25"/>
        <v>ZF_1</v>
      </c>
      <c r="L82">
        <f>VLOOKUP(J82,total_visual_stym!$A$2:$D$129,2,FALSE)</f>
        <v>2145</v>
      </c>
      <c r="M82" t="str">
        <f>VLOOKUP(J82,total_visual_stym!$A$2:$D$129,3,FALSE)</f>
        <v>pics\\ZF_1.jpg</v>
      </c>
      <c r="N82">
        <f>VLOOKUP(J82,total_visual_stym!$A$1:$D$129,4,FALSE)</f>
        <v>215</v>
      </c>
      <c r="P82">
        <f>IF(G82="экспл",0,IF(G82="импл_",VLOOKUP(J82,quest_импл!$A$1:$J$129,7,FALSE),0))</f>
        <v>281</v>
      </c>
      <c r="Q82" t="str">
        <f>IF(G82="экспл",0,IF(G82="импл_",VLOOKUP(J82,quest_импл!$A$1:$J$129,8,FALSE),0))</f>
        <v>sound\\S_chashuykami_li.wav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2037</v>
      </c>
      <c r="AD82" t="str">
        <f t="shared" ca="1" si="35"/>
        <v>pics\\Limon_5.jpg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6"/>
        <v>pics\\Limon_5.jpg</v>
      </c>
      <c r="AI82" t="s">
        <v>84</v>
      </c>
      <c r="AO82">
        <f t="shared" ca="1" si="31"/>
        <v>0.41001491714785165</v>
      </c>
      <c r="AP82" t="str">
        <f t="shared" ca="1" si="32"/>
        <v>pics\\Limon_5.jpg</v>
      </c>
      <c r="AR82" t="str">
        <f t="shared" si="37"/>
        <v/>
      </c>
      <c r="AS82" t="str">
        <f t="shared" ca="1" si="38"/>
        <v>pics\\Limon_5.jpg</v>
      </c>
      <c r="AT82">
        <f t="shared" ca="1" si="27"/>
        <v>0.28375616231556222</v>
      </c>
      <c r="AU82" t="s">
        <v>697</v>
      </c>
      <c r="AV82" t="str">
        <f t="shared" ca="1" si="28"/>
        <v>sound\\Redkiy_plod.wav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_С_чешуйками_ли_</v>
      </c>
      <c r="BB82" t="str">
        <f t="shared" si="29"/>
        <v>_С_чешуйками_ли_ЛИРОХ?</v>
      </c>
      <c r="BC82">
        <f>A82</f>
        <v>1211</v>
      </c>
      <c r="BD82" cm="1">
        <f t="array" aca="1" ref="BD82" ca="1">INDEX($L$82:$L$89,(RANK(AT2,$AT$2:$AT$9)))</f>
        <v>2151</v>
      </c>
      <c r="BE82" cm="1">
        <f t="array" aca="1" ref="BE82" ca="1">INDEX(BD66:BD81,(RANK(AT4,$AT$2:$AT$17)))</f>
        <v>2137</v>
      </c>
      <c r="BF82" cm="1">
        <f t="array" aca="1" ref="BF82" ca="1">INDEX(BD90:BD105,(RANK(AT4,$AT$2:$AT$17)))</f>
        <v>2069</v>
      </c>
      <c r="BG82" cm="1">
        <f t="array" aca="1" ref="BG82" ca="1">INDEX(BD106:BD129,(RANK(AT4,$AT$2:$AT$9)))</f>
        <v>2083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VLOOKUP(B83,audio_list_stym!$A$3:$BP$18,47,FALSE)</f>
        <v>14</v>
      </c>
      <c r="F83" t="str">
        <f>VLOOKUP(E83,metki!$A$2:$B$9,2,FALSE)</f>
        <v>импл_новые_с_названием</v>
      </c>
      <c r="G83" t="str">
        <f t="shared" si="24"/>
        <v>импл_</v>
      </c>
      <c r="H83" t="str">
        <f>VLOOKUP(B83,audio_list_stym!$A$3:$AJ$18,15,FALSE)</f>
        <v>ZF</v>
      </c>
      <c r="I83" t="s">
        <v>689</v>
      </c>
      <c r="J83" t="str">
        <f t="shared" si="25"/>
        <v>ZF_2</v>
      </c>
      <c r="L83">
        <f>VLOOKUP(J83,total_visual_stym!$A$2:$D$129,2,FALSE)</f>
        <v>2146</v>
      </c>
      <c r="M83" t="str">
        <f>VLOOKUP(J83,total_visual_stym!$A$2:$D$129,3,FALSE)</f>
        <v>pics\\ZF_2.jpg</v>
      </c>
      <c r="N83">
        <f>VLOOKUP(J83,total_visual_stym!$A$1:$D$129,4,FALSE)</f>
        <v>215</v>
      </c>
      <c r="P83">
        <f>IF(G83="экспл",0,IF(G83="импл_",VLOOKUP(J83,quest_импл!$A$1:$J$129,7,FALSE),0))</f>
        <v>282</v>
      </c>
      <c r="Q83" t="str">
        <f>IF(G83="экспл",0,IF(G83="импл_",VLOOKUP(J83,quest_импл!$A$1:$J$129,8,FALSE),0))</f>
        <v>sound\\Rozoviy_li.wav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нет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2052</v>
      </c>
      <c r="AD83" t="str">
        <f t="shared" ca="1" si="35"/>
        <v>pics\\Redis_4.jpg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6"/>
        <v>pics\\Redis_4.jpg</v>
      </c>
      <c r="AI83" t="s">
        <v>85</v>
      </c>
      <c r="AO83">
        <f t="shared" ca="1" si="31"/>
        <v>0.12646835693225644</v>
      </c>
      <c r="AP83" t="str">
        <f t="shared" ca="1" si="32"/>
        <v>pics\\Redis_4.jpg</v>
      </c>
      <c r="AR83" t="str">
        <f t="shared" si="37"/>
        <v/>
      </c>
      <c r="AS83" t="str">
        <f t="shared" ca="1" si="38"/>
        <v>pics\\Redis_4.jpg</v>
      </c>
      <c r="AT83">
        <f t="shared" ca="1" si="27"/>
        <v>0.55923908039184989</v>
      </c>
      <c r="AU83" t="s">
        <v>697</v>
      </c>
      <c r="AV83" t="str">
        <f t="shared" ca="1" si="28"/>
        <v>sound\\Noviy_plod.wav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_Розовый_ли_</v>
      </c>
      <c r="BB83" t="str">
        <f t="shared" si="29"/>
        <v>_Розовый_ли_ЛИРОХ?</v>
      </c>
      <c r="BD83" cm="1">
        <f t="array" aca="1" ref="BD83" ca="1">INDEX($L$82:$L$89,(RANK(AT3,$AT$2:$AT$9)))</f>
        <v>2150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VLOOKUP(B84,audio_list_stym!$A$3:$BP$18,47,FALSE)</f>
        <v>14</v>
      </c>
      <c r="F84" t="str">
        <f>VLOOKUP(E84,metki!$A$2:$B$9,2,FALSE)</f>
        <v>импл_новые_с_названием</v>
      </c>
      <c r="G84" t="str">
        <f t="shared" si="24"/>
        <v>импл_</v>
      </c>
      <c r="H84" t="str">
        <f>VLOOKUP(B84,audio_list_stym!$A$3:$AJ$18,15,FALSE)</f>
        <v>ZF</v>
      </c>
      <c r="I84" t="s">
        <v>690</v>
      </c>
      <c r="J84" t="str">
        <f t="shared" si="25"/>
        <v>ZF_3</v>
      </c>
      <c r="L84">
        <f>VLOOKUP(J84,total_visual_stym!$A$2:$D$129,2,FALSE)</f>
        <v>2147</v>
      </c>
      <c r="M84" t="str">
        <f>VLOOKUP(J84,total_visual_stym!$A$2:$D$129,3,FALSE)</f>
        <v>pics\\ZF_3.jpg</v>
      </c>
      <c r="N84">
        <f>VLOOKUP(J84,total_visual_stym!$A$1:$D$129,4,FALSE)</f>
        <v>215</v>
      </c>
      <c r="P84">
        <f>IF(G84="экспл",0,IF(G84="импл_",VLOOKUP(J84,quest_импл!$A$1:$J$129,7,FALSE),0))</f>
        <v>283</v>
      </c>
      <c r="Q84" t="str">
        <f>IF(G84="экспл",0,IF(G84="импл_",VLOOKUP(J84,quest_импл!$A$1:$J$129,8,FALSE),0))</f>
        <v>sound\\Tonkiy_li.wav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2011</v>
      </c>
      <c r="AD84" t="str">
        <f t="shared" ca="1" si="35"/>
        <v>pics\\Finik_3.jpg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6"/>
        <v>pics\\Finik_3.jpg</v>
      </c>
      <c r="AI84" t="s">
        <v>94</v>
      </c>
      <c r="AO84">
        <f t="shared" ca="1" si="31"/>
        <v>0.79938794084756659</v>
      </c>
      <c r="AP84" t="str">
        <f t="shared" ca="1" si="32"/>
        <v>pics\\Finik_3.jpg</v>
      </c>
      <c r="AR84" t="str">
        <f t="shared" si="37"/>
        <v/>
      </c>
      <c r="AS84" t="str">
        <f t="shared" ca="1" si="38"/>
        <v>pics\\Finik_3.jpg</v>
      </c>
      <c r="AT84">
        <f t="shared" ca="1" si="27"/>
        <v>0.4232394024781968</v>
      </c>
      <c r="AU84" t="s">
        <v>697</v>
      </c>
      <c r="AV84" t="str">
        <f t="shared" ca="1" si="28"/>
        <v>sound\\Redkiy_plod.wav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_Тонкий_ли_</v>
      </c>
      <c r="BB84" t="str">
        <f t="shared" si="29"/>
        <v>_Тонкий_ли_ЛИРОХ?</v>
      </c>
      <c r="BD84" cm="1">
        <f t="array" aca="1" ref="BD84" ca="1">INDEX($L$82:$L$89,(RANK(AT4,$AT$2:$AT$9)))</f>
        <v>2147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VLOOKUP(B85,audio_list_stym!$A$3:$BP$18,47,FALSE)</f>
        <v>14</v>
      </c>
      <c r="F85" t="str">
        <f>VLOOKUP(E85,metki!$A$2:$B$9,2,FALSE)</f>
        <v>импл_новые_с_названием</v>
      </c>
      <c r="G85" t="str">
        <f t="shared" si="24"/>
        <v>импл_</v>
      </c>
      <c r="H85" t="str">
        <f>VLOOKUP(B85,audio_list_stym!$A$3:$AJ$18,15,FALSE)</f>
        <v>ZF</v>
      </c>
      <c r="I85" t="s">
        <v>691</v>
      </c>
      <c r="J85" t="str">
        <f t="shared" si="25"/>
        <v>ZF_4</v>
      </c>
      <c r="L85">
        <f>VLOOKUP(J85,total_visual_stym!$A$2:$D$129,2,FALSE)</f>
        <v>2148</v>
      </c>
      <c r="M85" t="str">
        <f>VLOOKUP(J85,total_visual_stym!$A$2:$D$129,3,FALSE)</f>
        <v>pics\\ZF_4.jpg</v>
      </c>
      <c r="N85">
        <f>VLOOKUP(J85,total_visual_stym!$A$1:$D$129,4,FALSE)</f>
        <v>215</v>
      </c>
      <c r="P85">
        <f>IF(G85="экспл",0,IF(G85="импл_",VLOOKUP(J85,quest_импл!$A$1:$J$129,7,FALSE),0))</f>
        <v>284</v>
      </c>
      <c r="Q85" t="str">
        <f>IF(G85="экспл",0,IF(G85="импл_",VLOOKUP(J85,quest_импл!$A$1:$J$129,8,FALSE),0))</f>
        <v>sound\\Celniy_li.wav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2023</v>
      </c>
      <c r="AD85" t="str">
        <f t="shared" ca="1" si="35"/>
        <v>pics\\Goroh_7.jpg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6"/>
        <v>pics\\Goroh_7.jpg</v>
      </c>
      <c r="AI85" t="s">
        <v>95</v>
      </c>
      <c r="AO85">
        <f t="shared" ca="1" si="31"/>
        <v>0.64051531649355509</v>
      </c>
      <c r="AP85" t="str">
        <f t="shared" ca="1" si="32"/>
        <v>pics\\Goroh_7.jpg</v>
      </c>
      <c r="AR85" t="str">
        <f t="shared" si="37"/>
        <v/>
      </c>
      <c r="AS85" t="str">
        <f t="shared" ca="1" si="38"/>
        <v>pics\\Goroh_7.jpg</v>
      </c>
      <c r="AT85">
        <f t="shared" ca="1" si="27"/>
        <v>0.82835956504681851</v>
      </c>
      <c r="AU85" t="s">
        <v>697</v>
      </c>
      <c r="AV85" t="str">
        <f t="shared" ca="1" si="28"/>
        <v>sound\\Noviy_plod.wav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_Цельный_ли_</v>
      </c>
      <c r="BB85" t="str">
        <f t="shared" si="29"/>
        <v>_Цельный_ли_ЛИРОХ?</v>
      </c>
      <c r="BD85" cm="1">
        <f t="array" aca="1" ref="BD85" ca="1">INDEX($L$82:$L$89,(RANK(AT5,$AT$2:$AT$9)))</f>
        <v>2152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VLOOKUP(B86,audio_list_stym!$A$3:$BP$18,47,FALSE)</f>
        <v>14</v>
      </c>
      <c r="F86" t="str">
        <f>VLOOKUP(E86,metki!$A$2:$B$9,2,FALSE)</f>
        <v>импл_новые_с_названием</v>
      </c>
      <c r="G86" t="str">
        <f t="shared" si="24"/>
        <v>импл_</v>
      </c>
      <c r="H86" t="str">
        <f>VLOOKUP(B86,audio_list_stym!$A$3:$AJ$18,15,FALSE)</f>
        <v>ZF</v>
      </c>
      <c r="I86" t="s">
        <v>692</v>
      </c>
      <c r="J86" t="str">
        <f t="shared" si="25"/>
        <v>ZF_5</v>
      </c>
      <c r="L86">
        <f>VLOOKUP(J86,total_visual_stym!$A$2:$D$129,2,FALSE)</f>
        <v>2149</v>
      </c>
      <c r="M86" t="str">
        <f>VLOOKUP(J86,total_visual_stym!$A$2:$D$129,3,FALSE)</f>
        <v>pics\\ZF_5.jpg</v>
      </c>
      <c r="N86">
        <f>VLOOKUP(J86,total_visual_stym!$A$1:$D$129,4,FALSE)</f>
        <v>215</v>
      </c>
      <c r="P86">
        <f>IF(G86="экспл",0,IF(G86="импл_",VLOOKUP(J86,quest_импл!$A$1:$J$129,7,FALSE),0))</f>
        <v>285</v>
      </c>
      <c r="Q86" t="str">
        <f>IF(G86="экспл",0,IF(G86="импл_",VLOOKUP(J86,quest_импл!$A$1:$J$129,8,FALSE),0))</f>
        <v>sound\\Shershaviy_li.wav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2049</v>
      </c>
      <c r="AD86" t="str">
        <f t="shared" ca="1" si="35"/>
        <v>pics\\Redis_1.jpg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6"/>
        <v>pics\\Redis_1.jpg</v>
      </c>
      <c r="AI86" t="s">
        <v>96</v>
      </c>
      <c r="AO86">
        <f t="shared" ca="1" si="31"/>
        <v>0.14877877158045216</v>
      </c>
      <c r="AP86" t="str">
        <f t="shared" ca="1" si="32"/>
        <v>pics\\Redis_1.jpg</v>
      </c>
      <c r="AR86" t="str">
        <f t="shared" si="37"/>
        <v/>
      </c>
      <c r="AS86" t="str">
        <f t="shared" ca="1" si="38"/>
        <v>pics\\Redis_1.jpg</v>
      </c>
      <c r="AT86">
        <f t="shared" ca="1" si="27"/>
        <v>0.93348121061494893</v>
      </c>
      <c r="AU86" t="s">
        <v>697</v>
      </c>
      <c r="AV86" t="str">
        <f t="shared" ca="1" si="28"/>
        <v>sound\\Noviy_plod.wav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_Шершавый_ли_</v>
      </c>
      <c r="BB86" t="str">
        <f t="shared" si="29"/>
        <v>_Шершавый_ли_ЛИРОХ?</v>
      </c>
      <c r="BD86" cm="1">
        <f t="array" aca="1" ref="BD86" ca="1">INDEX($L$82:$L$89,(RANK(AT6,$AT$2:$AT$9)))</f>
        <v>2149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VLOOKUP(B87,audio_list_stym!$A$3:$BP$18,47,FALSE)</f>
        <v>14</v>
      </c>
      <c r="F87" t="str">
        <f>VLOOKUP(E87,metki!$A$2:$B$9,2,FALSE)</f>
        <v>импл_новые_с_названием</v>
      </c>
      <c r="G87" t="str">
        <f t="shared" si="24"/>
        <v>импл_</v>
      </c>
      <c r="H87" t="str">
        <f>VLOOKUP(B87,audio_list_stym!$A$3:$AJ$18,15,FALSE)</f>
        <v>ZF</v>
      </c>
      <c r="I87" t="s">
        <v>693</v>
      </c>
      <c r="J87" t="str">
        <f t="shared" si="25"/>
        <v>ZF_6</v>
      </c>
      <c r="L87">
        <f>VLOOKUP(J87,total_visual_stym!$A$2:$D$129,2,FALSE)</f>
        <v>2150</v>
      </c>
      <c r="M87" t="str">
        <f>VLOOKUP(J87,total_visual_stym!$A$2:$D$129,3,FALSE)</f>
        <v>pics\\ZF_6.jpg</v>
      </c>
      <c r="N87">
        <f>VLOOKUP(J87,total_visual_stym!$A$1:$D$129,4,FALSE)</f>
        <v>215</v>
      </c>
      <c r="P87">
        <f>IF(G87="экспл",0,IF(G87="импл_",VLOOKUP(J87,quest_импл!$A$1:$J$129,7,FALSE),0))</f>
        <v>286</v>
      </c>
      <c r="Q87" t="str">
        <f>IF(G87="экспл",0,IF(G87="импл_",VLOOKUP(J87,quest_импл!$A$1:$J$129,8,FALSE),0))</f>
        <v>sound\\Zaostryen_li.wav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2040</v>
      </c>
      <c r="AD87" t="str">
        <f t="shared" ca="1" si="35"/>
        <v>pics\\Limon_8.jpg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6"/>
        <v>pics\\Limon_8.jpg</v>
      </c>
      <c r="AI87" t="s">
        <v>97</v>
      </c>
      <c r="AO87">
        <f t="shared" ca="1" si="31"/>
        <v>0.36129238782851258</v>
      </c>
      <c r="AP87" t="str">
        <f t="shared" ca="1" si="32"/>
        <v>pics\\Limon_8.jpg</v>
      </c>
      <c r="AR87" t="str">
        <f t="shared" si="37"/>
        <v/>
      </c>
      <c r="AS87" t="str">
        <f t="shared" ca="1" si="38"/>
        <v>pics\\Limon_8.jpg</v>
      </c>
      <c r="AT87">
        <f t="shared" ca="1" si="27"/>
        <v>0.29454010734544223</v>
      </c>
      <c r="AU87" t="s">
        <v>697</v>
      </c>
      <c r="AV87" t="str">
        <f t="shared" ca="1" si="28"/>
        <v>sound\\Redkiy_plod.wav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_Заострен_ли_</v>
      </c>
      <c r="BB87" t="str">
        <f t="shared" si="29"/>
        <v>_Заострен_ли_ЛИРОХ?</v>
      </c>
      <c r="BD87" cm="1">
        <f t="array" aca="1" ref="BD87" ca="1">INDEX($L$82:$L$89,(RANK(AT7,$AT$2:$AT$9)))</f>
        <v>2146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VLOOKUP(B88,audio_list_stym!$A$3:$BP$18,47,FALSE)</f>
        <v>14</v>
      </c>
      <c r="F88" t="str">
        <f>VLOOKUP(E88,metki!$A$2:$B$9,2,FALSE)</f>
        <v>импл_новые_с_названием</v>
      </c>
      <c r="G88" t="str">
        <f t="shared" si="24"/>
        <v>импл_</v>
      </c>
      <c r="H88" t="str">
        <f>VLOOKUP(B88,audio_list_stym!$A$3:$AJ$18,15,FALSE)</f>
        <v>ZF</v>
      </c>
      <c r="I88" t="s">
        <v>694</v>
      </c>
      <c r="J88" t="str">
        <f t="shared" si="25"/>
        <v>ZF_7</v>
      </c>
      <c r="L88">
        <f>VLOOKUP(J88,total_visual_stym!$A$2:$D$129,2,FALSE)</f>
        <v>2151</v>
      </c>
      <c r="M88" t="str">
        <f>VLOOKUP(J88,total_visual_stym!$A$2:$D$129,3,FALSE)</f>
        <v>pics\\ZF_7.jpg</v>
      </c>
      <c r="N88">
        <f>VLOOKUP(J88,total_visual_stym!$A$1:$D$129,4,FALSE)</f>
        <v>215</v>
      </c>
      <c r="P88">
        <f>IF(G88="экспл",0,IF(G88="импл_",VLOOKUP(J88,quest_импл!$A$1:$J$129,7,FALSE),0))</f>
        <v>287</v>
      </c>
      <c r="Q88" t="str">
        <f>IF(G88="экспл",0,IF(G88="импл_",VLOOKUP(J88,quest_импл!$A$1:$J$129,8,FALSE),0))</f>
        <v>sound\\Rassipchatiy_li.wav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2062</v>
      </c>
      <c r="AD88" t="str">
        <f t="shared" ca="1" si="35"/>
        <v>pics\\Tomat_6.jpg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6"/>
        <v>pics\\Tomat_6.jpg</v>
      </c>
      <c r="AI88" t="s">
        <v>98</v>
      </c>
      <c r="AO88">
        <f t="shared" ca="1" si="31"/>
        <v>1.9423331571159719E-2</v>
      </c>
      <c r="AP88" t="str">
        <f t="shared" ca="1" si="32"/>
        <v>pics\\Tomat_6.jpg</v>
      </c>
      <c r="AR88" t="str">
        <f t="shared" si="37"/>
        <v/>
      </c>
      <c r="AS88" t="str">
        <f t="shared" ca="1" si="38"/>
        <v>pics\\Tomat_6.jpg</v>
      </c>
      <c r="AT88">
        <f t="shared" ca="1" si="27"/>
        <v>0.30245954027444488</v>
      </c>
      <c r="AU88" t="s">
        <v>697</v>
      </c>
      <c r="AV88" t="str">
        <f t="shared" ca="1" si="28"/>
        <v>sound\\Redkiy_plod.wav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_Рассыпчатый_ли_</v>
      </c>
      <c r="BB88" t="str">
        <f t="shared" si="29"/>
        <v>_Рассыпчатый_ли_ЛИРОХ?</v>
      </c>
      <c r="BD88" cm="1">
        <f t="array" aca="1" ref="BD88" ca="1">INDEX($L$82:$L$89,(RANK(AT8,$AT$2:$AT$9)))</f>
        <v>2145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VLOOKUP(B89,audio_list_stym!$A$3:$BP$18,47,FALSE)</f>
        <v>14</v>
      </c>
      <c r="F89" t="str">
        <f>VLOOKUP(E89,metki!$A$2:$B$9,2,FALSE)</f>
        <v>импл_новые_с_названием</v>
      </c>
      <c r="G89" t="str">
        <f t="shared" si="24"/>
        <v>импл_</v>
      </c>
      <c r="H89" t="str">
        <f>VLOOKUP(B89,audio_list_stym!$A$3:$AJ$18,15,FALSE)</f>
        <v>ZF</v>
      </c>
      <c r="I89" t="s">
        <v>695</v>
      </c>
      <c r="J89" t="str">
        <f t="shared" si="25"/>
        <v>ZF_8</v>
      </c>
      <c r="L89">
        <f>VLOOKUP(J89,total_visual_stym!$A$2:$D$129,2,FALSE)</f>
        <v>2152</v>
      </c>
      <c r="M89" t="str">
        <f>VLOOKUP(J89,total_visual_stym!$A$2:$D$129,3,FALSE)</f>
        <v>pics\\ZF_8.jpg</v>
      </c>
      <c r="N89">
        <f>VLOOKUP(J89,total_visual_stym!$A$1:$D$129,4,FALSE)</f>
        <v>215</v>
      </c>
      <c r="P89">
        <f>IF(G89="экспл",0,IF(G89="импл_",VLOOKUP(J89,quest_импл!$A$1:$J$129,7,FALSE),0))</f>
        <v>288</v>
      </c>
      <c r="Q89" t="str">
        <f>IF(G89="экспл",0,IF(G89="импл_",VLOOKUP(J89,quest_импл!$A$1:$J$129,8,FALSE),0))</f>
        <v>sound\\Ochishen_li.wav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2053</v>
      </c>
      <c r="AD89" t="str">
        <f t="shared" ca="1" si="35"/>
        <v>pics\\Redis_5.jpg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6"/>
        <v>pics\\Redis_5.jpg</v>
      </c>
      <c r="AI89" t="s">
        <v>99</v>
      </c>
      <c r="AO89">
        <f t="shared" ca="1" si="31"/>
        <v>0.12085498864364996</v>
      </c>
      <c r="AP89" t="str">
        <f t="shared" ca="1" si="32"/>
        <v>pics\\Redis_5.jpg</v>
      </c>
      <c r="AR89" t="str">
        <f t="shared" si="37"/>
        <v/>
      </c>
      <c r="AS89" t="str">
        <f t="shared" ca="1" si="38"/>
        <v>pics\\Redis_5.jpg</v>
      </c>
      <c r="AT89">
        <f t="shared" ca="1" si="27"/>
        <v>0.55868807047202118</v>
      </c>
      <c r="AU89" t="s">
        <v>697</v>
      </c>
      <c r="AV89" t="str">
        <f t="shared" ca="1" si="28"/>
        <v>sound\\Noviy_plod.wav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_Очищен_ли_</v>
      </c>
      <c r="BB89" t="str">
        <f t="shared" si="29"/>
        <v>_Очищен_ли_ЛИРОХ?</v>
      </c>
      <c r="BD89" cm="1">
        <f t="array" aca="1" ref="BD89" ca="1">INDEX($L$82:$L$89,(RANK(AT9,$AT$2:$AT$9)))</f>
        <v>2148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VLOOKUP(B90,audio_list_stym!$A$3:$BP$18,47,FALSE)</f>
        <v>15</v>
      </c>
      <c r="F90" t="str">
        <f>VLOOKUP(E90,metki!$A$2:$B$9,2,FALSE)</f>
        <v>экспл_новые_с_названием</v>
      </c>
      <c r="G90" t="str">
        <f t="shared" si="24"/>
        <v>экспл</v>
      </c>
      <c r="H90" t="str">
        <f>VLOOKUP(B90,audio_list_stym!$A$3:$AJ$18,15,FALSE)</f>
        <v>Ackee</v>
      </c>
      <c r="I90" t="s">
        <v>688</v>
      </c>
      <c r="J90" t="str">
        <f t="shared" si="25"/>
        <v>Ackee_1</v>
      </c>
      <c r="L90">
        <f>VLOOKUP(J90,total_visual_stym!$A$2:$D$129,2,FALSE)</f>
        <v>2065</v>
      </c>
      <c r="M90" t="str">
        <f>VLOOKUP(J90,total_visual_stym!$A$2:$D$129,3,FALSE)</f>
        <v>pics\\Ackee_1.jpg</v>
      </c>
      <c r="N90">
        <f>VLOOKUP(J90,total_visual_stym!$A$1:$D$129,4,FALSE)</f>
        <v>208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97</v>
      </c>
      <c r="Z90" t="str">
        <f>IF(G90="экспл",VLOOKUP(J90,quest_экспл!$A$1:$N$129,12,FALSE),IF(G90="импл_",0,0))</f>
        <v>sound\\Sushenniy_li_on.wav</v>
      </c>
      <c r="AA90" t="str">
        <f>IF(G90="экспл",VLOOKUP(J90,quest_экспл!$A$1:$N$129,14,FALSE),IF(G90="импл_",0,0))</f>
        <v>нет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2225</v>
      </c>
      <c r="AD90" t="str">
        <f t="shared" ca="1" si="35"/>
        <v>pics\\dis9.jpg</v>
      </c>
      <c r="AE90" s="22" t="str">
        <f t="array" aca="1" ref="AE90" ca="1">IF(G90="экспл",INDEX(total_visual_stym!$C$146:$C$209,(RANK(total_visual_stym!E170,total_visual_stym!$E$146:$E$209))),0)</f>
        <v>pics\\dis9.jpg</v>
      </c>
      <c r="AF90" s="22" t="str">
        <f t="shared" si="36"/>
        <v/>
      </c>
      <c r="AI90" t="s">
        <v>100</v>
      </c>
      <c r="AO90">
        <f t="shared" ca="1" si="31"/>
        <v>8.8281713307900356E-2</v>
      </c>
      <c r="AP90" t="str">
        <f t="shared" ca="1" si="32"/>
        <v>pics\\Redis_7.jpg</v>
      </c>
      <c r="AR90" t="str">
        <f t="shared" si="37"/>
        <v/>
      </c>
      <c r="AS90" t="str">
        <f t="shared" si="38"/>
        <v/>
      </c>
      <c r="AT90">
        <f t="shared" ca="1" si="27"/>
        <v>0.46600161276930063</v>
      </c>
      <c r="AU90" t="s">
        <v>697</v>
      </c>
      <c r="AV90" t="str">
        <f t="shared" ca="1" si="28"/>
        <v>sound\\Redkiy_plod.wav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_Сушеный_ли_он?</v>
      </c>
      <c r="BA90" t="e">
        <f>VLOOKUP(Q90,audio_list_stym!$B$2:$BQ$299,68,FALSE)</f>
        <v>#N/A</v>
      </c>
      <c r="BB90" t="str">
        <f t="shared" si="29"/>
        <v>На_экране_ФИМОН._Сушеный_ли_он?</v>
      </c>
      <c r="BC90">
        <f>A90</f>
        <v>1212</v>
      </c>
      <c r="BD90" cm="1">
        <f t="array" aca="1" ref="BD90" ca="1">INDEX($L$90:$L$97,(RANK(AT2,$AT$2:$AT$9)))</f>
        <v>2071</v>
      </c>
      <c r="BE90" cm="1">
        <f t="array" aca="1" ref="BE90" ca="1">INDEX(BD66:BD81,(RANK(AT5,$AT$2:$AT$17)))</f>
        <v>2140</v>
      </c>
      <c r="BF90" cm="1">
        <f t="array" aca="1" ref="BF90" ca="1">INDEX(BD98:BD113,(RANK(AT5,$AT$2:$AT$17)))</f>
        <v>2084</v>
      </c>
      <c r="BG90" cm="1">
        <f t="array" aca="1" ref="BG90" ca="1">INDEX(BD114:BD129,(RANK(AT5,$AT$2:$AT$9)))</f>
        <v>2092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VLOOKUP(B91,audio_list_stym!$A$3:$BP$18,47,FALSE)</f>
        <v>15</v>
      </c>
      <c r="F91" t="str">
        <f>VLOOKUP(E91,metki!$A$2:$B$9,2,FALSE)</f>
        <v>экспл_новые_с_названием</v>
      </c>
      <c r="G91" t="str">
        <f t="shared" si="24"/>
        <v>экспл</v>
      </c>
      <c r="H91" t="str">
        <f>VLOOKUP(B91,audio_list_stym!$A$3:$AJ$18,15,FALSE)</f>
        <v>Ackee</v>
      </c>
      <c r="I91" t="s">
        <v>689</v>
      </c>
      <c r="J91" t="str">
        <f t="shared" si="25"/>
        <v>Ackee_2</v>
      </c>
      <c r="L91">
        <f>VLOOKUP(J91,total_visual_stym!$A$2:$D$129,2,FALSE)</f>
        <v>2066</v>
      </c>
      <c r="M91" t="str">
        <f>VLOOKUP(J91,total_visual_stym!$A$2:$D$129,3,FALSE)</f>
        <v>pics\\Ackee_2.jpg</v>
      </c>
      <c r="N91">
        <f>VLOOKUP(J91,total_visual_stym!$A$1:$D$129,4,FALSE)</f>
        <v>208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98</v>
      </c>
      <c r="Z91" t="str">
        <f>IF(G91="экспл",VLOOKUP(J91,quest_экспл!$A$1:$N$129,12,FALSE),IF(G91="импл_",0,0))</f>
        <v>sound\\On_s_vetochkoy.wav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2175</v>
      </c>
      <c r="AD91" t="str">
        <f t="shared" ca="1" si="35"/>
        <v>pics\\dis5.jpg</v>
      </c>
      <c r="AE91" s="22" t="str">
        <f t="array" aca="1" ref="AE91" ca="1">IF(G91="экспл",INDEX(total_visual_stym!$C$146:$C$209,(RANK(total_visual_stym!E171,total_visual_stym!$E$146:$E$209))),0)</f>
        <v>pics\\dis5.jpg</v>
      </c>
      <c r="AF91" s="22" t="str">
        <f t="shared" si="36"/>
        <v/>
      </c>
      <c r="AI91" t="s">
        <v>101</v>
      </c>
      <c r="AO91">
        <f t="shared" ca="1" si="31"/>
        <v>4.8380974413597344E-2</v>
      </c>
      <c r="AP91" t="str">
        <f t="shared" ca="1" si="32"/>
        <v>pics\\Tomat_1.jpg</v>
      </c>
      <c r="AR91" t="str">
        <f t="shared" si="37"/>
        <v/>
      </c>
      <c r="AS91" t="str">
        <f t="shared" si="38"/>
        <v/>
      </c>
      <c r="AT91">
        <f t="shared" ca="1" si="27"/>
        <v>0.92723044529341947</v>
      </c>
      <c r="AU91" t="s">
        <v>697</v>
      </c>
      <c r="AV91" t="str">
        <f t="shared" ca="1" si="28"/>
        <v>sound\\Noviy_plod.wav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_Он_с_веточкой?</v>
      </c>
      <c r="BA91" t="e">
        <f>VLOOKUP(Q91,audio_list_stym!$B$2:$BQ$299,68,FALSE)</f>
        <v>#N/A</v>
      </c>
      <c r="BB91" t="str">
        <f t="shared" si="29"/>
        <v>Посмотрите,_вот_ФИМОН._Он_с_веточкой?</v>
      </c>
      <c r="BD91" cm="1">
        <f t="array" aca="1" ref="BD91" ca="1">INDEX($L$90:$L$97,(RANK(AT3,$AT$2:$AT$9)))</f>
        <v>2070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VLOOKUP(B92,audio_list_stym!$A$3:$BP$18,47,FALSE)</f>
        <v>15</v>
      </c>
      <c r="F92" t="str">
        <f>VLOOKUP(E92,metki!$A$2:$B$9,2,FALSE)</f>
        <v>экспл_новые_с_названием</v>
      </c>
      <c r="G92" t="str">
        <f t="shared" si="24"/>
        <v>экспл</v>
      </c>
      <c r="H92" t="str">
        <f>VLOOKUP(B92,audio_list_stym!$A$3:$AJ$18,15,FALSE)</f>
        <v>Ackee</v>
      </c>
      <c r="I92" t="s">
        <v>690</v>
      </c>
      <c r="J92" t="str">
        <f t="shared" si="25"/>
        <v>Ackee_3</v>
      </c>
      <c r="L92">
        <f>VLOOKUP(J92,total_visual_stym!$A$2:$D$129,2,FALSE)</f>
        <v>2067</v>
      </c>
      <c r="M92" t="str">
        <f>VLOOKUP(J92,total_visual_stym!$A$2:$D$129,3,FALSE)</f>
        <v>pics\\Ackee_3.jpg</v>
      </c>
      <c r="N92">
        <f>VLOOKUP(J92,total_visual_stym!$A$1:$D$129,4,FALSE)</f>
        <v>208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99</v>
      </c>
      <c r="Z92" t="str">
        <f>IF(G92="экспл",VLOOKUP(J92,quest_экспл!$A$1:$N$129,12,FALSE),IF(G92="импл_",0,0))</f>
        <v>sound\\On_rasskrit.wav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2191</v>
      </c>
      <c r="AD92" t="str">
        <f t="shared" ca="1" si="35"/>
        <v>pics\\dis26.jpg</v>
      </c>
      <c r="AE92" s="22" t="str">
        <f t="array" aca="1" ref="AE92" ca="1">IF(G92="экспл",INDEX(total_visual_stym!$C$146:$C$209,(RANK(total_visual_stym!E172,total_visual_stym!$E$146:$E$209))),0)</f>
        <v>pics\\dis26.jpg</v>
      </c>
      <c r="AF92" s="22" t="str">
        <f t="shared" si="36"/>
        <v/>
      </c>
      <c r="AI92" t="s">
        <v>102</v>
      </c>
      <c r="AO92">
        <f t="shared" ca="1" si="31"/>
        <v>0.55926191538704806</v>
      </c>
      <c r="AP92" t="str">
        <f t="shared" ca="1" si="32"/>
        <v>pics\\Kokos_5.jpg</v>
      </c>
      <c r="AR92" t="str">
        <f t="shared" si="37"/>
        <v/>
      </c>
      <c r="AS92" t="str">
        <f t="shared" si="38"/>
        <v/>
      </c>
      <c r="AT92">
        <f t="shared" ca="1" si="27"/>
        <v>0.51068095286673865</v>
      </c>
      <c r="AU92" t="s">
        <v>697</v>
      </c>
      <c r="AV92" t="str">
        <f t="shared" ca="1" si="28"/>
        <v>sound\\Redkiy_plod.wav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_Он_раскрыт?</v>
      </c>
      <c r="BA92" t="e">
        <f>VLOOKUP(Q92,audio_list_stym!$B$2:$BQ$299,68,FALSE)</f>
        <v>#N/A</v>
      </c>
      <c r="BB92" t="str">
        <f t="shared" si="29"/>
        <v>Вот_ФИМОН._Он_раскрыт?</v>
      </c>
      <c r="BD92" cm="1">
        <f t="array" aca="1" ref="BD92" ca="1">INDEX($L$90:$L$97,(RANK(AT4,$AT$2:$AT$9)))</f>
        <v>2067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VLOOKUP(B93,audio_list_stym!$A$3:$BP$18,47,FALSE)</f>
        <v>15</v>
      </c>
      <c r="F93" t="str">
        <f>VLOOKUP(E93,metki!$A$2:$B$9,2,FALSE)</f>
        <v>экспл_новые_с_названием</v>
      </c>
      <c r="G93" t="str">
        <f t="shared" si="24"/>
        <v>экспл</v>
      </c>
      <c r="H93" t="str">
        <f>VLOOKUP(B93,audio_list_stym!$A$3:$AJ$18,15,FALSE)</f>
        <v>Ackee</v>
      </c>
      <c r="I93" t="s">
        <v>691</v>
      </c>
      <c r="J93" t="str">
        <f t="shared" si="25"/>
        <v>Ackee_4</v>
      </c>
      <c r="L93">
        <f>VLOOKUP(J93,total_visual_stym!$A$2:$D$129,2,FALSE)</f>
        <v>2068</v>
      </c>
      <c r="M93" t="str">
        <f>VLOOKUP(J93,total_visual_stym!$A$2:$D$129,3,FALSE)</f>
        <v>pics\\Ackee_4.jpg</v>
      </c>
      <c r="N93">
        <f>VLOOKUP(J93,total_visual_stym!$A$1:$D$129,4,FALSE)</f>
        <v>208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100</v>
      </c>
      <c r="Z93" t="str">
        <f>IF(G93="экспл",VLOOKUP(J93,quest_экспл!$A$1:$N$129,12,FALSE),IF(G93="импл_",0,0))</f>
        <v>sound\\Pushistiy_li_on.wav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2188</v>
      </c>
      <c r="AD93" t="str">
        <f t="shared" ca="1" si="35"/>
        <v>pics\\dis3.jpg</v>
      </c>
      <c r="AE93" s="22" t="str">
        <f t="array" aca="1" ref="AE93" ca="1">IF(G93="экспл",INDEX(total_visual_stym!$C$146:$C$209,(RANK(total_visual_stym!E173,total_visual_stym!$E$146:$E$209))),0)</f>
        <v>pics\\dis3.jpg</v>
      </c>
      <c r="AF93" s="22" t="str">
        <f t="shared" si="36"/>
        <v/>
      </c>
      <c r="AI93" t="s">
        <v>103</v>
      </c>
      <c r="AO93">
        <f t="shared" ca="1" si="31"/>
        <v>0.43990930981534493</v>
      </c>
      <c r="AP93" t="str">
        <f t="shared" ca="1" si="32"/>
        <v>pics\\Limon_3.jpg</v>
      </c>
      <c r="AR93" t="str">
        <f t="shared" si="37"/>
        <v/>
      </c>
      <c r="AS93" t="str">
        <f t="shared" si="38"/>
        <v/>
      </c>
      <c r="AT93">
        <f t="shared" ca="1" si="27"/>
        <v>0.72714490440665669</v>
      </c>
      <c r="AU93" t="s">
        <v>697</v>
      </c>
      <c r="AV93" t="str">
        <f t="shared" ca="1" si="28"/>
        <v>sound\\Noviy_plod.wav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_Пушистый_ли_он?</v>
      </c>
      <c r="BA93" t="e">
        <f>VLOOKUP(Q93,audio_list_stym!$B$2:$BQ$299,68,FALSE)</f>
        <v>#N/A</v>
      </c>
      <c r="BB93" t="str">
        <f t="shared" si="29"/>
        <v>Это_ФИМОН._Пушистый_ли_он?</v>
      </c>
      <c r="BD93" cm="1">
        <f t="array" aca="1" ref="BD93" ca="1">INDEX($L$90:$L$97,(RANK(AT5,$AT$2:$AT$9)))</f>
        <v>2072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VLOOKUP(B94,audio_list_stym!$A$3:$BP$18,47,FALSE)</f>
        <v>15</v>
      </c>
      <c r="F94" t="str">
        <f>VLOOKUP(E94,metki!$A$2:$B$9,2,FALSE)</f>
        <v>экспл_новые_с_названием</v>
      </c>
      <c r="G94" t="str">
        <f t="shared" si="24"/>
        <v>экспл</v>
      </c>
      <c r="H94" t="str">
        <f>VLOOKUP(B94,audio_list_stym!$A$3:$AJ$18,15,FALSE)</f>
        <v>Ackee</v>
      </c>
      <c r="I94" t="s">
        <v>692</v>
      </c>
      <c r="J94" t="str">
        <f t="shared" si="25"/>
        <v>Ackee_5</v>
      </c>
      <c r="L94">
        <f>VLOOKUP(J94,total_visual_stym!$A$2:$D$129,2,FALSE)</f>
        <v>2069</v>
      </c>
      <c r="M94" t="str">
        <f>VLOOKUP(J94,total_visual_stym!$A$2:$D$129,3,FALSE)</f>
        <v>pics\\Ackee_5.jpg</v>
      </c>
      <c r="N94">
        <f>VLOOKUP(J94,total_visual_stym!$A$1:$D$129,4,FALSE)</f>
        <v>208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101</v>
      </c>
      <c r="Z94" t="str">
        <f>IF(G94="экспл",VLOOKUP(J94,quest_экспл!$A$1:$N$129,12,FALSE),IF(G94="импл_",0,0))</f>
        <v>sound\\On_kvadratniy.wav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2194</v>
      </c>
      <c r="AD94" t="str">
        <f t="shared" ca="1" si="35"/>
        <v>pics\\dis55.jpg</v>
      </c>
      <c r="AE94" s="22" t="str">
        <f t="array" aca="1" ref="AE94" ca="1">IF(G94="экспл",INDEX(total_visual_stym!$C$146:$C$209,(RANK(total_visual_stym!E174,total_visual_stym!$E$146:$E$209))),0)</f>
        <v>pics\\dis55.jpg</v>
      </c>
      <c r="AF94" s="22" t="str">
        <f t="shared" si="36"/>
        <v/>
      </c>
      <c r="AI94" t="s">
        <v>104</v>
      </c>
      <c r="AO94">
        <f t="shared" ca="1" si="31"/>
        <v>0.49358243856462902</v>
      </c>
      <c r="AP94" t="str">
        <f t="shared" ca="1" si="32"/>
        <v>pics\\Kokos_8.jpg</v>
      </c>
      <c r="AR94" t="str">
        <f t="shared" si="37"/>
        <v/>
      </c>
      <c r="AS94" t="str">
        <f t="shared" si="38"/>
        <v/>
      </c>
      <c r="AT94">
        <f t="shared" ca="1" si="27"/>
        <v>0.1777220738686548</v>
      </c>
      <c r="AU94" t="s">
        <v>697</v>
      </c>
      <c r="AV94" t="str">
        <f t="shared" ca="1" si="28"/>
        <v>sound\\Redkiy_plod.wav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_Он_квадратный?</v>
      </c>
      <c r="BA94" t="e">
        <f>VLOOKUP(Q94,audio_list_stym!$B$2:$BQ$299,68,FALSE)</f>
        <v>#N/A</v>
      </c>
      <c r="BB94" t="str">
        <f t="shared" si="29"/>
        <v>На_картинке_ФИМОН._Он_квадратный?</v>
      </c>
      <c r="BD94" cm="1">
        <f t="array" aca="1" ref="BD94" ca="1">INDEX($L$90:$L$97,(RANK(AT6,$AT$2:$AT$9)))</f>
        <v>2069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VLOOKUP(B95,audio_list_stym!$A$3:$BP$18,47,FALSE)</f>
        <v>15</v>
      </c>
      <c r="F95" t="str">
        <f>VLOOKUP(E95,metki!$A$2:$B$9,2,FALSE)</f>
        <v>экспл_новые_с_названием</v>
      </c>
      <c r="G95" t="str">
        <f t="shared" si="24"/>
        <v>экспл</v>
      </c>
      <c r="H95" t="str">
        <f>VLOOKUP(B95,audio_list_stym!$A$3:$AJ$18,15,FALSE)</f>
        <v>Ackee</v>
      </c>
      <c r="I95" t="s">
        <v>693</v>
      </c>
      <c r="J95" t="str">
        <f t="shared" si="25"/>
        <v>Ackee_6</v>
      </c>
      <c r="L95">
        <f>VLOOKUP(J95,total_visual_stym!$A$2:$D$129,2,FALSE)</f>
        <v>2070</v>
      </c>
      <c r="M95" t="str">
        <f>VLOOKUP(J95,total_visual_stym!$A$2:$D$129,3,FALSE)</f>
        <v>pics\\Ackee_6.jpg</v>
      </c>
      <c r="N95">
        <f>VLOOKUP(J95,total_visual_stym!$A$1:$D$129,4,FALSE)</f>
        <v>208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102</v>
      </c>
      <c r="Z95" t="str">
        <f>IF(G95="экспл",VLOOKUP(J95,quest_экспл!$A$1:$N$129,12,FALSE),IF(G95="импл_",0,0))</f>
        <v>sound\\Raznocvetniy_li_on.wav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2219</v>
      </c>
      <c r="AD95" t="str">
        <f t="shared" ca="1" si="35"/>
        <v>pics\\dis17.jpg</v>
      </c>
      <c r="AE95" s="22" t="str">
        <f t="array" aca="1" ref="AE95" ca="1">IF(G95="экспл",INDEX(total_visual_stym!$C$146:$C$209,(RANK(total_visual_stym!E175,total_visual_stym!$E$146:$E$209))),0)</f>
        <v>pics\\dis17.jpg</v>
      </c>
      <c r="AF95" s="22" t="str">
        <f t="shared" si="36"/>
        <v/>
      </c>
      <c r="AI95" t="s">
        <v>105</v>
      </c>
      <c r="AO95">
        <f t="shared" ca="1" si="31"/>
        <v>0.36448230038835994</v>
      </c>
      <c r="AP95" t="str">
        <f t="shared" ca="1" si="32"/>
        <v>pics\\Limon_7.jpg</v>
      </c>
      <c r="AR95" t="str">
        <f t="shared" si="37"/>
        <v/>
      </c>
      <c r="AS95" t="str">
        <f t="shared" si="38"/>
        <v/>
      </c>
      <c r="AT95">
        <f t="shared" ca="1" si="27"/>
        <v>0.44324388676721094</v>
      </c>
      <c r="AU95" t="s">
        <v>697</v>
      </c>
      <c r="AV95" t="str">
        <f t="shared" ca="1" si="28"/>
        <v>sound\\Redkiy_plod.wav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_Разноцветный_ли_он?</v>
      </c>
      <c r="BA95" t="e">
        <f>VLOOKUP(Q95,audio_list_stym!$B$2:$BQ$299,68,FALSE)</f>
        <v>#N/A</v>
      </c>
      <c r="BB95" t="str">
        <f t="shared" si="29"/>
        <v>На_мониторе_ФИМОН._Разноцветный_ли_он?</v>
      </c>
      <c r="BD95" cm="1">
        <f t="array" aca="1" ref="BD95" ca="1">INDEX($L$90:$L$97,(RANK(AT7,$AT$2:$AT$9)))</f>
        <v>2066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VLOOKUP(B96,audio_list_stym!$A$3:$BP$18,47,FALSE)</f>
        <v>15</v>
      </c>
      <c r="F96" t="str">
        <f>VLOOKUP(E96,metki!$A$2:$B$9,2,FALSE)</f>
        <v>экспл_новые_с_названием</v>
      </c>
      <c r="G96" t="str">
        <f t="shared" si="24"/>
        <v>экспл</v>
      </c>
      <c r="H96" t="str">
        <f>VLOOKUP(B96,audio_list_stym!$A$3:$AJ$18,15,FALSE)</f>
        <v>Ackee</v>
      </c>
      <c r="I96" t="s">
        <v>694</v>
      </c>
      <c r="J96" t="str">
        <f t="shared" si="25"/>
        <v>Ackee_7</v>
      </c>
      <c r="L96">
        <f>VLOOKUP(J96,total_visual_stym!$A$2:$D$129,2,FALSE)</f>
        <v>2071</v>
      </c>
      <c r="M96" t="str">
        <f>VLOOKUP(J96,total_visual_stym!$A$2:$D$129,3,FALSE)</f>
        <v>pics\\Ackee_7.jpg</v>
      </c>
      <c r="N96">
        <f>VLOOKUP(J96,total_visual_stym!$A$1:$D$129,4,FALSE)</f>
        <v>208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103</v>
      </c>
      <c r="Z96" t="str">
        <f>IF(G96="экспл",VLOOKUP(J96,quest_экспл!$A$1:$N$129,12,FALSE),IF(G96="импл_",0,0))</f>
        <v>sound\\Uvyadshiy_li_on.wav</v>
      </c>
      <c r="AA96" t="str">
        <f>IF(G96="экспл",VLOOKUP(J96,quest_экспл!$A$1:$N$129,14,FALSE),IF(G96="импл_",0,0))</f>
        <v>да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2222</v>
      </c>
      <c r="AD96" t="str">
        <f t="shared" ca="1" si="35"/>
        <v>pics\\dis14.jpg</v>
      </c>
      <c r="AE96" s="22" t="str">
        <f t="array" aca="1" ref="AE96" ca="1">IF(G96="экспл",INDEX(total_visual_stym!$C$146:$C$209,(RANK(total_visual_stym!E176,total_visual_stym!$E$146:$E$209))),0)</f>
        <v>pics\\dis14.jpg</v>
      </c>
      <c r="AF96" s="22" t="str">
        <f t="shared" si="36"/>
        <v/>
      </c>
      <c r="AI96" t="s">
        <v>106</v>
      </c>
      <c r="AO96">
        <f t="shared" ca="1" si="31"/>
        <v>3.8904517393024363E-2</v>
      </c>
      <c r="AP96" t="str">
        <f t="shared" ca="1" si="32"/>
        <v>pics\\Tomat_2.jpg</v>
      </c>
      <c r="AR96" t="str">
        <f t="shared" si="37"/>
        <v/>
      </c>
      <c r="AS96" t="str">
        <f t="shared" si="38"/>
        <v/>
      </c>
      <c r="AT96">
        <f t="shared" ca="1" si="27"/>
        <v>0.44943730897744261</v>
      </c>
      <c r="AU96" t="s">
        <v>697</v>
      </c>
      <c r="AV96" t="str">
        <f t="shared" ca="1" si="28"/>
        <v>sound\\Redkiy_plod.wav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_Увядший_ли_он?</v>
      </c>
      <c r="BA96" t="e">
        <f>VLOOKUP(Q96,audio_list_stym!$B$2:$BQ$299,68,FALSE)</f>
        <v>#N/A</v>
      </c>
      <c r="BB96" t="str">
        <f t="shared" si="29"/>
        <v>Перед_Вами_ФИМОН._Увядший_ли_он?</v>
      </c>
      <c r="BD96" cm="1">
        <f t="array" aca="1" ref="BD96" ca="1">INDEX($L$90:$L$97,(RANK(AT8,$AT$2:$AT$9)))</f>
        <v>2065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VLOOKUP(B97,audio_list_stym!$A$3:$BP$18,47,FALSE)</f>
        <v>15</v>
      </c>
      <c r="F97" t="str">
        <f>VLOOKUP(E97,metki!$A$2:$B$9,2,FALSE)</f>
        <v>экспл_новые_с_названием</v>
      </c>
      <c r="G97" t="str">
        <f t="shared" si="24"/>
        <v>экспл</v>
      </c>
      <c r="H97" t="str">
        <f>VLOOKUP(B97,audio_list_stym!$A$3:$AJ$18,15,FALSE)</f>
        <v>Ackee</v>
      </c>
      <c r="I97" t="s">
        <v>695</v>
      </c>
      <c r="J97" t="str">
        <f t="shared" si="25"/>
        <v>Ackee_8</v>
      </c>
      <c r="L97">
        <f>VLOOKUP(J97,total_visual_stym!$A$2:$D$129,2,FALSE)</f>
        <v>2072</v>
      </c>
      <c r="M97" t="str">
        <f>VLOOKUP(J97,total_visual_stym!$A$2:$D$129,3,FALSE)</f>
        <v>pics\\Ackee_8.jpg</v>
      </c>
      <c r="N97">
        <f>VLOOKUP(J97,total_visual_stym!$A$1:$D$129,4,FALSE)</f>
        <v>208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104</v>
      </c>
      <c r="Z97" t="str">
        <f>IF(G97="экспл",VLOOKUP(J97,quest_экспл!$A$1:$N$129,12,FALSE),IF(G97="импл_",0,0))</f>
        <v>sound\\On_sklizskiy.wav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2231</v>
      </c>
      <c r="AD97" t="str">
        <f t="shared" ca="1" si="35"/>
        <v>pics\\dis12.jpg</v>
      </c>
      <c r="AE97" s="22" t="str">
        <f t="array" aca="1" ref="AE97" ca="1">IF(G97="экспл",INDEX(total_visual_stym!$C$146:$C$209,(RANK(total_visual_stym!E177,total_visual_stym!$E$146:$E$209))),0)</f>
        <v>pics\\dis12.jpg</v>
      </c>
      <c r="AF97" s="22" t="str">
        <f t="shared" si="36"/>
        <v/>
      </c>
      <c r="AI97" t="s">
        <v>107</v>
      </c>
      <c r="AO97">
        <f t="shared" ca="1" si="31"/>
        <v>0.98633891167579468</v>
      </c>
      <c r="AP97" t="str">
        <f t="shared" ca="1" si="32"/>
        <v>pics\\Banan_1.jpg</v>
      </c>
      <c r="AR97" t="str">
        <f t="shared" si="37"/>
        <v/>
      </c>
      <c r="AS97" t="str">
        <f t="shared" si="38"/>
        <v/>
      </c>
      <c r="AT97">
        <f t="shared" ca="1" si="27"/>
        <v>0.62008004662978222</v>
      </c>
      <c r="AU97" t="s">
        <v>697</v>
      </c>
      <c r="AV97" t="str">
        <f t="shared" ca="1" si="28"/>
        <v>sound\\Noviy_plod.wav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_Он_склизкий?</v>
      </c>
      <c r="BA97" t="e">
        <f>VLOOKUP(Q97,audio_list_stym!$B$2:$BQ$299,68,FALSE)</f>
        <v>#N/A</v>
      </c>
      <c r="BB97" t="str">
        <f t="shared" si="29"/>
        <v>Вы_видите_ФИМОН._Он_склизкий?</v>
      </c>
      <c r="BD97" cm="1">
        <f t="array" aca="1" ref="BD97" ca="1">INDEX($L$90:$L$97,(RANK(AT9,$AT$2:$AT$9)))</f>
        <v>2068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VLOOKUP(B98,audio_list_stym!$A$3:$BP$18,47,FALSE)</f>
        <v>16</v>
      </c>
      <c r="F98" t="str">
        <f>VLOOKUP(E98,metki!$A$2:$B$9,2,FALSE)</f>
        <v>импл_новые_без_названия</v>
      </c>
      <c r="G98" t="str">
        <f t="shared" si="24"/>
        <v>импл_</v>
      </c>
      <c r="H98" t="str">
        <f>VLOOKUP(B98,audio_list_stym!$A$3:$AJ$18,15,FALSE)</f>
        <v>Ake</v>
      </c>
      <c r="I98" t="s">
        <v>688</v>
      </c>
      <c r="J98" t="str">
        <f t="shared" si="25"/>
        <v>Ake_1</v>
      </c>
      <c r="L98">
        <f>VLOOKUP(J98,total_visual_stym!$A$2:$D$129,2,FALSE)</f>
        <v>2073</v>
      </c>
      <c r="M98" t="str">
        <f>VLOOKUP(J98,total_visual_stym!$A$2:$D$129,3,FALSE)</f>
        <v>pics\\Ake_1.jpg</v>
      </c>
      <c r="N98">
        <f>VLOOKUP(J98,total_visual_stym!$A$1:$D$129,4,FALSE)</f>
        <v>209</v>
      </c>
      <c r="P98">
        <f>IF(G98="экспл",0,IF(G98="импл_",VLOOKUP(J98,quest_импл!$A$1:$J$129,7,FALSE),0))</f>
        <v>233</v>
      </c>
      <c r="Q98" t="str">
        <f>IF(G98="экспл",0,IF(G98="импл_",VLOOKUP(J98,quest_импл!$A$1:$J$129,8,FALSE),0))</f>
        <v>sound\\Imeet_li_myakot.wav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2047</v>
      </c>
      <c r="AD98" t="str">
        <f t="shared" ca="1" si="35"/>
        <v>pics\\Peper_7.jpg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6"/>
        <v>pics\\Peper_7.jpg</v>
      </c>
      <c r="AI98" t="s">
        <v>108</v>
      </c>
      <c r="AO98">
        <f t="shared" ca="1" si="31"/>
        <v>0.15918660614780555</v>
      </c>
      <c r="AP98" t="str">
        <f t="shared" ca="1" si="32"/>
        <v>pics\\Peper_7.jpg</v>
      </c>
      <c r="AR98" t="str">
        <f>IF(AH98="sound\\Ogorod",AP26,"")</f>
        <v/>
      </c>
      <c r="AS98" t="str">
        <f t="shared" ca="1" si="38"/>
        <v>pics\\Peper_7.jpg</v>
      </c>
      <c r="AT98">
        <f t="shared" ca="1" si="27"/>
        <v>0.53795152958777515</v>
      </c>
      <c r="AU98" t="s">
        <v>697</v>
      </c>
      <c r="AV98" t="str">
        <f t="shared" ca="1" si="28"/>
        <v>sound\\Redkiy_plod.wav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_Имеет_ли_мякоть_</v>
      </c>
      <c r="BB98" t="str">
        <f t="shared" si="29"/>
        <v>_Имеет_ли_мякоть_XXXXX?</v>
      </c>
      <c r="BC98">
        <f>A98</f>
        <v>1213</v>
      </c>
      <c r="BD98" cm="1">
        <f t="array" aca="1" ref="BD98" ca="1">INDEX($L$98:$L$105,(RANK(AT2,$AT$2:$AT$9)))</f>
        <v>2079</v>
      </c>
      <c r="BE98" cm="1">
        <f t="array" aca="1" ref="BE98" ca="1">INDEX(BD66:BD81,(RANK(AT6,$AT$2:$AT$9)))</f>
        <v>2137</v>
      </c>
      <c r="BF98" cm="1">
        <f t="array" aca="1" ref="BF98" ca="1">INDEX(BD82:BD97,(RANK(AT6,$AT$2:$AT$9)))</f>
        <v>2149</v>
      </c>
      <c r="BG98" cm="1">
        <f t="array" aca="1" ref="BG98" ca="1">INDEX(BD106:BD129,(RANK(AT6,$AT$2:$AT$17)))</f>
        <v>2091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VLOOKUP(B99,audio_list_stym!$A$3:$BP$18,47,FALSE)</f>
        <v>16</v>
      </c>
      <c r="F99" t="str">
        <f>VLOOKUP(E99,metki!$A$2:$B$9,2,FALSE)</f>
        <v>импл_новые_без_названия</v>
      </c>
      <c r="G99" t="str">
        <f t="shared" si="24"/>
        <v>импл_</v>
      </c>
      <c r="H99" t="str">
        <f>VLOOKUP(B99,audio_list_stym!$A$3:$AJ$18,15,FALSE)</f>
        <v>Ake</v>
      </c>
      <c r="I99" t="s">
        <v>689</v>
      </c>
      <c r="J99" t="str">
        <f t="shared" si="25"/>
        <v>Ake_2</v>
      </c>
      <c r="L99">
        <f>VLOOKUP(J99,total_visual_stym!$A$2:$D$129,2,FALSE)</f>
        <v>2074</v>
      </c>
      <c r="M99" t="str">
        <f>VLOOKUP(J99,total_visual_stym!$A$2:$D$129,3,FALSE)</f>
        <v>pics\\Ake_2.jpg</v>
      </c>
      <c r="N99">
        <f>VLOOKUP(J99,total_visual_stym!$A$1:$D$129,4,FALSE)</f>
        <v>209</v>
      </c>
      <c r="P99">
        <f>IF(G99="экспл",0,IF(G99="импл_",VLOOKUP(J99,quest_импл!$A$1:$J$129,7,FALSE),0))</f>
        <v>234</v>
      </c>
      <c r="Q99" t="str">
        <f>IF(G99="экспл",0,IF(G99="импл_",VLOOKUP(J99,quest_импл!$A$1:$J$129,8,FALSE),0))</f>
        <v>sound\\Prodolgovatiy_li.wav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2021</v>
      </c>
      <c r="AD99" t="str">
        <f t="shared" ca="1" si="35"/>
        <v>pics\\Goroh_5.jpg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6"/>
        <v>pics\\Goroh_5.jpg</v>
      </c>
      <c r="AI99" t="s">
        <v>109</v>
      </c>
      <c r="AO99">
        <f t="shared" ca="1" si="31"/>
        <v>0.66156457832439752</v>
      </c>
      <c r="AP99" t="str">
        <f t="shared" ca="1" si="32"/>
        <v>pics\\Goroh_5.jpg</v>
      </c>
      <c r="AR99" t="str">
        <f t="shared" ref="AR99:AR120" si="39">IF(AH99="sound\\Ogorod",AP27,"")</f>
        <v/>
      </c>
      <c r="AS99" t="str">
        <f t="shared" ca="1" si="38"/>
        <v>pics\\Goroh_5.jpg</v>
      </c>
      <c r="AT99">
        <f t="shared" ca="1" si="27"/>
        <v>0.80735006743931748</v>
      </c>
      <c r="AU99" t="s">
        <v>697</v>
      </c>
      <c r="AV99" t="str">
        <f t="shared" ca="1" si="28"/>
        <v>sound\\Noviy_plod.wav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_Продолговатый_ли_</v>
      </c>
      <c r="BB99" t="str">
        <f t="shared" si="29"/>
        <v>_Продолговатый_ли_XXXXX?</v>
      </c>
      <c r="BD99" cm="1">
        <f t="array" aca="1" ref="BD99" ca="1">INDEX($L$98:$L$105,(RANK(AT3,$AT$2:$AT$9)))</f>
        <v>2078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VLOOKUP(B100,audio_list_stym!$A$3:$BP$18,47,FALSE)</f>
        <v>16</v>
      </c>
      <c r="F100" t="str">
        <f>VLOOKUP(E100,metki!$A$2:$B$9,2,FALSE)</f>
        <v>импл_новые_без_названия</v>
      </c>
      <c r="G100" t="str">
        <f t="shared" si="24"/>
        <v>импл_</v>
      </c>
      <c r="H100" t="str">
        <f>VLOOKUP(B100,audio_list_stym!$A$3:$AJ$18,15,FALSE)</f>
        <v>Ake</v>
      </c>
      <c r="I100" t="s">
        <v>690</v>
      </c>
      <c r="J100" t="str">
        <f t="shared" si="25"/>
        <v>Ake_3</v>
      </c>
      <c r="L100">
        <f>VLOOKUP(J100,total_visual_stym!$A$2:$D$129,2,FALSE)</f>
        <v>2075</v>
      </c>
      <c r="M100" t="str">
        <f>VLOOKUP(J100,total_visual_stym!$A$2:$D$129,3,FALSE)</f>
        <v>pics\\Ake_3.jpg</v>
      </c>
      <c r="N100">
        <f>VLOOKUP(J100,total_visual_stym!$A$1:$D$129,4,FALSE)</f>
        <v>209</v>
      </c>
      <c r="P100">
        <f>IF(G100="экспл",0,IF(G100="импл_",VLOOKUP(J100,quest_импл!$A$1:$J$129,7,FALSE),0))</f>
        <v>235</v>
      </c>
      <c r="Q100" t="str">
        <f>IF(G100="экспл",0,IF(G100="импл_",VLOOKUP(J100,quest_импл!$A$1:$J$129,8,FALSE),0))</f>
        <v>sound\\Pyatnistyi_li.wav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2063</v>
      </c>
      <c r="AD100" t="str">
        <f t="shared" ca="1" si="35"/>
        <v>pics\\Tomat_7.jpg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6"/>
        <v>pics\\Tomat_7.jpg</v>
      </c>
      <c r="AI100" t="s">
        <v>110</v>
      </c>
      <c r="AO100">
        <f t="shared" ca="1" si="31"/>
        <v>1.6606951435324535E-2</v>
      </c>
      <c r="AP100" t="str">
        <f t="shared" ca="1" si="32"/>
        <v>pics\\Tomat_7.jpg</v>
      </c>
      <c r="AR100" t="str">
        <f t="shared" si="39"/>
        <v/>
      </c>
      <c r="AS100" t="str">
        <f t="shared" ca="1" si="38"/>
        <v>pics\\Tomat_7.jpg</v>
      </c>
      <c r="AT100">
        <f t="shared" ca="1" si="27"/>
        <v>0.57446029454485736</v>
      </c>
      <c r="AU100" t="s">
        <v>697</v>
      </c>
      <c r="AV100" t="str">
        <f t="shared" ca="1" si="28"/>
        <v>sound\\Noviy_plod.wav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_Пятнистый_ли_</v>
      </c>
      <c r="BB100" t="str">
        <f t="shared" si="29"/>
        <v>_Пятнистый_ли_XXXXX?</v>
      </c>
      <c r="BD100" cm="1">
        <f t="array" aca="1" ref="BD100" ca="1">INDEX($L$98:$L$105,(RANK(AT4,$AT$2:$AT$9)))</f>
        <v>2075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VLOOKUP(B101,audio_list_stym!$A$3:$BP$18,47,FALSE)</f>
        <v>16</v>
      </c>
      <c r="F101" t="str">
        <f>VLOOKUP(E101,metki!$A$2:$B$9,2,FALSE)</f>
        <v>импл_новые_без_названия</v>
      </c>
      <c r="G101" t="str">
        <f t="shared" si="24"/>
        <v>импл_</v>
      </c>
      <c r="H101" t="str">
        <f>VLOOKUP(B101,audio_list_stym!$A$3:$AJ$18,15,FALSE)</f>
        <v>Ake</v>
      </c>
      <c r="I101" t="s">
        <v>691</v>
      </c>
      <c r="J101" t="str">
        <f t="shared" si="25"/>
        <v>Ake_4</v>
      </c>
      <c r="L101">
        <f>VLOOKUP(J101,total_visual_stym!$A$2:$D$129,2,FALSE)</f>
        <v>2076</v>
      </c>
      <c r="M101" t="str">
        <f>VLOOKUP(J101,total_visual_stym!$A$2:$D$129,3,FALSE)</f>
        <v>pics\\Ake_4.jpg</v>
      </c>
      <c r="N101">
        <f>VLOOKUP(J101,total_visual_stym!$A$1:$D$129,4,FALSE)</f>
        <v>209</v>
      </c>
      <c r="P101">
        <f>IF(G101="экспл",0,IF(G101="импл_",VLOOKUP(J101,quest_импл!$A$1:$J$129,7,FALSE),0))</f>
        <v>236</v>
      </c>
      <c r="Q101" t="str">
        <f>IF(G101="экспл",0,IF(G101="импл_",VLOOKUP(J101,quest_импл!$A$1:$J$129,8,FALSE),0))</f>
        <v>sound\\S_kochuroy_li.wav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2010</v>
      </c>
      <c r="AD101" t="str">
        <f t="shared" ca="1" si="35"/>
        <v>pics\\Finik_2.jpg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6"/>
        <v>pics\\Finik_2.jpg</v>
      </c>
      <c r="AI101" t="s">
        <v>111</v>
      </c>
      <c r="AO101">
        <f t="shared" ca="1" si="31"/>
        <v>0.81780968828925837</v>
      </c>
      <c r="AP101" t="str">
        <f t="shared" ca="1" si="32"/>
        <v>pics\\Finik_2.jpg</v>
      </c>
      <c r="AR101" t="str">
        <f t="shared" si="39"/>
        <v/>
      </c>
      <c r="AS101" t="str">
        <f t="shared" ca="1" si="38"/>
        <v>pics\\Finik_2.jpg</v>
      </c>
      <c r="AT101">
        <f t="shared" ca="1" si="27"/>
        <v>0.31597268254783095</v>
      </c>
      <c r="AU101" t="s">
        <v>697</v>
      </c>
      <c r="AV101" t="str">
        <f t="shared" ca="1" si="28"/>
        <v>sound\\Redkiy_plod.wav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_С_косточкой_ли_</v>
      </c>
      <c r="BB101" t="str">
        <f t="shared" si="29"/>
        <v>_С_косточкой_ли_XXXXX?</v>
      </c>
      <c r="BD101" cm="1">
        <f t="array" aca="1" ref="BD101" ca="1">INDEX($L$98:$L$105,(RANK(AT5,$AT$2:$AT$9)))</f>
        <v>2080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VLOOKUP(B102,audio_list_stym!$A$3:$BP$18,47,FALSE)</f>
        <v>16</v>
      </c>
      <c r="F102" t="str">
        <f>VLOOKUP(E102,metki!$A$2:$B$9,2,FALSE)</f>
        <v>импл_новые_без_названия</v>
      </c>
      <c r="G102" t="str">
        <f t="shared" si="24"/>
        <v>импл_</v>
      </c>
      <c r="H102" t="str">
        <f>VLOOKUP(B102,audio_list_stym!$A$3:$AJ$18,15,FALSE)</f>
        <v>Ake</v>
      </c>
      <c r="I102" t="s">
        <v>692</v>
      </c>
      <c r="J102" t="str">
        <f t="shared" si="25"/>
        <v>Ake_5</v>
      </c>
      <c r="L102">
        <f>VLOOKUP(J102,total_visual_stym!$A$2:$D$129,2,FALSE)</f>
        <v>2077</v>
      </c>
      <c r="M102" t="str">
        <f>VLOOKUP(J102,total_visual_stym!$A$2:$D$129,3,FALSE)</f>
        <v>pics\\Ake_5.jpg</v>
      </c>
      <c r="N102">
        <f>VLOOKUP(J102,total_visual_stym!$A$1:$D$129,4,FALSE)</f>
        <v>209</v>
      </c>
      <c r="P102">
        <f>IF(G102="экспл",0,IF(G102="импл_",VLOOKUP(J102,quest_импл!$A$1:$J$129,7,FALSE),0))</f>
        <v>237</v>
      </c>
      <c r="Q102" t="str">
        <f>IF(G102="экспл",0,IF(G102="импл_",VLOOKUP(J102,quest_импл!$A$1:$J$129,8,FALSE),0))</f>
        <v>sound\\Fioletoviy_li.wav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2038</v>
      </c>
      <c r="AD102" t="str">
        <f t="shared" ca="1" si="35"/>
        <v>pics\\Limon_6.jpg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6"/>
        <v>pics\\Limon_6.jpg</v>
      </c>
      <c r="AI102" t="s">
        <v>112</v>
      </c>
      <c r="AO102">
        <f t="shared" ca="1" si="31"/>
        <v>0.36622638953915365</v>
      </c>
      <c r="AP102" t="str">
        <f t="shared" ca="1" si="32"/>
        <v>pics\\Limon_6.jpg</v>
      </c>
      <c r="AR102" t="str">
        <f t="shared" si="39"/>
        <v/>
      </c>
      <c r="AS102" t="str">
        <f t="shared" ca="1" si="38"/>
        <v>pics\\Limon_6.jpg</v>
      </c>
      <c r="AT102">
        <f t="shared" ca="1" si="27"/>
        <v>0.84727685852206669</v>
      </c>
      <c r="AU102" t="s">
        <v>697</v>
      </c>
      <c r="AV102" t="str">
        <f t="shared" ca="1" si="28"/>
        <v>sound\\Noviy_plod.wav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_Синий_ли_</v>
      </c>
      <c r="BB102" t="str">
        <f t="shared" si="29"/>
        <v>_Синий_ли_XXXXX?</v>
      </c>
      <c r="BD102" cm="1">
        <f t="array" aca="1" ref="BD102" ca="1">INDEX($L$98:$L$105,(RANK(AT6,$AT$2:$AT$9)))</f>
        <v>2077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VLOOKUP(B103,audio_list_stym!$A$3:$BP$18,47,FALSE)</f>
        <v>16</v>
      </c>
      <c r="F103" t="str">
        <f>VLOOKUP(E103,metki!$A$2:$B$9,2,FALSE)</f>
        <v>импл_новые_без_названия</v>
      </c>
      <c r="G103" t="str">
        <f t="shared" si="24"/>
        <v>импл_</v>
      </c>
      <c r="H103" t="str">
        <f>VLOOKUP(B103,audio_list_stym!$A$3:$AJ$18,15,FALSE)</f>
        <v>Ake</v>
      </c>
      <c r="I103" t="s">
        <v>693</v>
      </c>
      <c r="J103" t="str">
        <f t="shared" si="25"/>
        <v>Ake_6</v>
      </c>
      <c r="L103">
        <f>VLOOKUP(J103,total_visual_stym!$A$2:$D$129,2,FALSE)</f>
        <v>2078</v>
      </c>
      <c r="M103" t="str">
        <f>VLOOKUP(J103,total_visual_stym!$A$2:$D$129,3,FALSE)</f>
        <v>pics\\Ake_6.jpg</v>
      </c>
      <c r="N103">
        <f>VLOOKUP(J103,total_visual_stym!$A$1:$D$129,4,FALSE)</f>
        <v>209</v>
      </c>
      <c r="P103">
        <f>IF(G103="экспл",0,IF(G103="импл_",VLOOKUP(J103,quest_импл!$A$1:$J$129,7,FALSE),0))</f>
        <v>238</v>
      </c>
      <c r="Q103" t="str">
        <f>IF(G103="экспл",0,IF(G103="импл_",VLOOKUP(J103,quest_импл!$A$1:$J$129,8,FALSE),0))</f>
        <v>sound\\S_dolkami_li.wav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2024</v>
      </c>
      <c r="AD103" t="str">
        <f t="shared" ca="1" si="35"/>
        <v>pics\\Goroh_8.jpg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6"/>
        <v>pics\\Goroh_8.jpg</v>
      </c>
      <c r="AI103" t="s">
        <v>113</v>
      </c>
      <c r="AO103">
        <f t="shared" ca="1" si="31"/>
        <v>0.62817928924474964</v>
      </c>
      <c r="AP103" t="str">
        <f t="shared" ca="1" si="32"/>
        <v>pics\\Goroh_8.jpg</v>
      </c>
      <c r="AR103" t="str">
        <f t="shared" si="39"/>
        <v/>
      </c>
      <c r="AS103" t="str">
        <f t="shared" ca="1" si="38"/>
        <v>pics\\Goroh_8.jpg</v>
      </c>
      <c r="AT103">
        <f t="shared" ca="1" si="27"/>
        <v>0.55537787509652681</v>
      </c>
      <c r="AU103" t="s">
        <v>697</v>
      </c>
      <c r="AV103" t="str">
        <f t="shared" ca="1" si="28"/>
        <v>sound\\Noviy_plod.wav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_С_дольками_ли_</v>
      </c>
      <c r="BB103" t="str">
        <f t="shared" si="29"/>
        <v>_С_дольками_ли_XXXXX?</v>
      </c>
      <c r="BD103" cm="1">
        <f t="array" aca="1" ref="BD103" ca="1">INDEX($L$98:$L$105,(RANK(AT7,$AT$2:$AT$9)))</f>
        <v>2074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VLOOKUP(B104,audio_list_stym!$A$3:$BP$18,47,FALSE)</f>
        <v>16</v>
      </c>
      <c r="F104" t="str">
        <f>VLOOKUP(E104,metki!$A$2:$B$9,2,FALSE)</f>
        <v>импл_новые_без_названия</v>
      </c>
      <c r="G104" t="str">
        <f t="shared" si="24"/>
        <v>импл_</v>
      </c>
      <c r="H104" t="str">
        <f>VLOOKUP(B104,audio_list_stym!$A$3:$AJ$18,15,FALSE)</f>
        <v>Ake</v>
      </c>
      <c r="I104" t="s">
        <v>694</v>
      </c>
      <c r="J104" t="str">
        <f t="shared" si="25"/>
        <v>Ake_7</v>
      </c>
      <c r="L104">
        <f>VLOOKUP(J104,total_visual_stym!$A$2:$D$129,2,FALSE)</f>
        <v>2079</v>
      </c>
      <c r="M104" t="str">
        <f>VLOOKUP(J104,total_visual_stym!$A$2:$D$129,3,FALSE)</f>
        <v>pics\\Ake_7.jpg</v>
      </c>
      <c r="N104">
        <f>VLOOKUP(J104,total_visual_stym!$A$1:$D$129,4,FALSE)</f>
        <v>209</v>
      </c>
      <c r="P104">
        <f>IF(G104="экспл",0,IF(G104="импл_",VLOOKUP(J104,quest_импл!$A$1:$J$129,7,FALSE),0))</f>
        <v>239</v>
      </c>
      <c r="Q104" t="str">
        <f>IF(G104="экспл",0,IF(G104="импл_",VLOOKUP(J104,quest_импл!$A$1:$J$129,8,FALSE),0))</f>
        <v>sound\\Visushenniy_li.wav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2027</v>
      </c>
      <c r="AD104" t="str">
        <f t="shared" ca="1" si="35"/>
        <v>pics\\Kokos_3.jpg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6"/>
        <v>pics\\Kokos_3.jpg</v>
      </c>
      <c r="AI104" t="s">
        <v>114</v>
      </c>
      <c r="AO104">
        <f t="shared" ca="1" si="31"/>
        <v>0.574793374630723</v>
      </c>
      <c r="AP104" t="str">
        <f t="shared" ca="1" si="32"/>
        <v>pics\\Kokos_3.jpg</v>
      </c>
      <c r="AR104" t="str">
        <f t="shared" si="39"/>
        <v/>
      </c>
      <c r="AS104" t="str">
        <f t="shared" ca="1" si="38"/>
        <v>pics\\Kokos_3.jpg</v>
      </c>
      <c r="AT104">
        <f t="shared" ca="1" si="27"/>
        <v>0.77812490671697054</v>
      </c>
      <c r="AU104" t="s">
        <v>697</v>
      </c>
      <c r="AV104" t="str">
        <f t="shared" ca="1" si="28"/>
        <v>sound\\Noviy_plod.wav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_Высушенный_ли_</v>
      </c>
      <c r="BB104" t="str">
        <f t="shared" si="29"/>
        <v>_Высушенный_ли_XXXXX?</v>
      </c>
      <c r="BD104" cm="1">
        <f t="array" aca="1" ref="BD104" ca="1">INDEX($L$98:$L$105,(RANK(AT8,$AT$2:$AT$9)))</f>
        <v>2073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VLOOKUP(B105,audio_list_stym!$A$3:$BP$18,47,FALSE)</f>
        <v>16</v>
      </c>
      <c r="F105" t="str">
        <f>VLOOKUP(E105,metki!$A$2:$B$9,2,FALSE)</f>
        <v>импл_новые_без_названия</v>
      </c>
      <c r="G105" t="str">
        <f t="shared" si="24"/>
        <v>импл_</v>
      </c>
      <c r="H105" t="str">
        <f>VLOOKUP(B105,audio_list_stym!$A$3:$AJ$18,15,FALSE)</f>
        <v>Ake</v>
      </c>
      <c r="I105" t="s">
        <v>695</v>
      </c>
      <c r="J105" t="str">
        <f t="shared" si="25"/>
        <v>Ake_8</v>
      </c>
      <c r="L105">
        <f>VLOOKUP(J105,total_visual_stym!$A$2:$D$129,2,FALSE)</f>
        <v>2080</v>
      </c>
      <c r="M105" t="str">
        <f>VLOOKUP(J105,total_visual_stym!$A$2:$D$129,3,FALSE)</f>
        <v>pics\\Ake_8.jpg</v>
      </c>
      <c r="N105">
        <f>VLOOKUP(J105,total_visual_stym!$A$1:$D$129,4,FALSE)</f>
        <v>209</v>
      </c>
      <c r="P105">
        <f>IF(G105="экспл",0,IF(G105="импл_",VLOOKUP(J105,quest_импл!$A$1:$J$129,7,FALSE),0))</f>
        <v>240</v>
      </c>
      <c r="Q105" t="str">
        <f>IF(G105="экспл",0,IF(G105="импл_",VLOOKUP(J105,quest_импл!$A$1:$J$129,8,FALSE),0))</f>
        <v>sound\\Myatiy_li.wav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2044</v>
      </c>
      <c r="AD105" t="str">
        <f t="shared" ca="1" si="35"/>
        <v>pics\\Peper_4.jpg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6"/>
        <v>pics\\Peper_4.jpg</v>
      </c>
      <c r="AI105" t="s">
        <v>115</v>
      </c>
      <c r="AO105">
        <f t="shared" ca="1" si="31"/>
        <v>0.24889647745761379</v>
      </c>
      <c r="AP105" t="str">
        <f t="shared" ca="1" si="32"/>
        <v>pics\\Peper_4.jpg</v>
      </c>
      <c r="AR105" t="str">
        <f t="shared" si="39"/>
        <v/>
      </c>
      <c r="AS105" t="str">
        <f t="shared" ca="1" si="38"/>
        <v>pics\\Peper_4.jpg</v>
      </c>
      <c r="AT105">
        <f t="shared" ca="1" si="27"/>
        <v>0.57783725812772468</v>
      </c>
      <c r="AU105" t="s">
        <v>697</v>
      </c>
      <c r="AV105" t="str">
        <f t="shared" ca="1" si="28"/>
        <v>sound\\Noviy_plod.wav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_Мятый_ли_</v>
      </c>
      <c r="BB105" t="str">
        <f t="shared" si="29"/>
        <v>_Мятый_ли_XXXXX?</v>
      </c>
      <c r="BD105" cm="1">
        <f t="array" aca="1" ref="BD105" ca="1">INDEX($L$98:$L$105,(RANK(AT9,$AT$2:$AT$9)))</f>
        <v>2076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VLOOKUP(B106,audio_list_stym!$A$3:$BP$18,47,FALSE)</f>
        <v>17</v>
      </c>
      <c r="F106" t="str">
        <f>VLOOKUP(E106,metki!$A$2:$B$9,2,FALSE)</f>
        <v>экспл_новые_без_названия</v>
      </c>
      <c r="G106" t="str">
        <f t="shared" si="24"/>
        <v>экспл</v>
      </c>
      <c r="H106" t="str">
        <f>VLOOKUP(B106,audio_list_stym!$A$3:$AJ$18,15,FALSE)</f>
        <v>Finger</v>
      </c>
      <c r="I106" t="s">
        <v>688</v>
      </c>
      <c r="J106" t="str">
        <f t="shared" si="25"/>
        <v>Finger_1</v>
      </c>
      <c r="L106">
        <f>VLOOKUP(J106,total_visual_stym!$A$2:$D$129,2,FALSE)</f>
        <v>2081</v>
      </c>
      <c r="M106" t="str">
        <f>VLOOKUP(J106,total_visual_stym!$A$2:$D$129,3,FALSE)</f>
        <v>pics\\Finger_1.jpg</v>
      </c>
      <c r="N106">
        <f>VLOOKUP(J106,total_visual_stym!$A$1:$D$129,4,FALSE)</f>
        <v>210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113</v>
      </c>
      <c r="Z106" t="str">
        <f>IF(G106="экспл",VLOOKUP(J106,quest_экспл!$A$1:$N$129,12,FALSE),IF(G106="импл_",0,0))</f>
        <v>sound\\On_vizhatiy.wav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2230</v>
      </c>
      <c r="AD106" t="str">
        <f t="shared" ca="1" si="35"/>
        <v>pics\\dis8.jpg</v>
      </c>
      <c r="AE106" s="22" t="str">
        <f t="array" aca="1" ref="AE106" ca="1">IF(G106="экспл",INDEX(total_visual_stym!$C$146:$C$209,(RANK(total_visual_stym!E186,total_visual_stym!$E$146:$E$209))),0)</f>
        <v>pics\\dis8.jpg</v>
      </c>
      <c r="AF106" s="22" t="str">
        <f t="shared" si="36"/>
        <v/>
      </c>
      <c r="AI106" t="s">
        <v>116</v>
      </c>
      <c r="AO106">
        <f t="shared" ca="1" si="31"/>
        <v>0.5721202887998128</v>
      </c>
      <c r="AP106" t="str">
        <f t="shared" ca="1" si="32"/>
        <v>pics\\Kokos_4.jpg</v>
      </c>
      <c r="AR106" t="str">
        <f t="shared" si="39"/>
        <v/>
      </c>
      <c r="AS106" t="str">
        <f t="shared" si="38"/>
        <v/>
      </c>
      <c r="AT106">
        <f t="shared" ca="1" si="27"/>
        <v>0.43014083337874198</v>
      </c>
      <c r="AU106" t="s">
        <v>697</v>
      </c>
      <c r="AV106" t="str">
        <f t="shared" ca="1" si="28"/>
        <v>sound\\Redkiy_plod.wav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_Он_выжатый?</v>
      </c>
      <c r="BA106" t="e">
        <f>VLOOKUP(Q106,audio_list_stym!$B$2:$BQ$299,68,FALSE)</f>
        <v>#N/A</v>
      </c>
      <c r="BB106" t="str">
        <f t="shared" si="29"/>
        <v>На_экране_XXXXX._Он_выжатый?</v>
      </c>
      <c r="BC106">
        <f>A106</f>
        <v>1214</v>
      </c>
      <c r="BD106" cm="1">
        <f t="array" aca="1" ref="BD106" ca="1">INDEX($L$106:$L$113,(RANK(AT2,$AT$2:$AT$9)))</f>
        <v>2087</v>
      </c>
      <c r="BE106" cm="1">
        <f t="array" aca="1" ref="BE106" ca="1">INDEX(BD66:BD81,(RANK(AT7,$AT$2:$AT$17)))</f>
        <v>2139</v>
      </c>
      <c r="BF106" cm="1">
        <f t="array" aca="1" ref="BF106" ca="1">INDEX(BD90:BD105,(RANK(AT7,$AT$2:$AT$17)))</f>
        <v>2072</v>
      </c>
      <c r="BG106" cm="1">
        <f t="array" aca="1" ref="BG106" ca="1">INDEX(BD114:BD129,(RANK(AT7,$AT$2:$AT$9)))</f>
        <v>2094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VLOOKUP(B107,audio_list_stym!$A$3:$BP$18,47,FALSE)</f>
        <v>17</v>
      </c>
      <c r="F107" t="str">
        <f>VLOOKUP(E107,metki!$A$2:$B$9,2,FALSE)</f>
        <v>экспл_новые_без_названия</v>
      </c>
      <c r="G107" t="str">
        <f t="shared" si="24"/>
        <v>экспл</v>
      </c>
      <c r="H107" t="str">
        <f>VLOOKUP(B107,audio_list_stym!$A$3:$AJ$18,15,FALSE)</f>
        <v>Finger</v>
      </c>
      <c r="I107" t="s">
        <v>689</v>
      </c>
      <c r="J107" t="str">
        <f t="shared" si="25"/>
        <v>Finger_2</v>
      </c>
      <c r="L107">
        <f>VLOOKUP(J107,total_visual_stym!$A$2:$D$129,2,FALSE)</f>
        <v>2082</v>
      </c>
      <c r="M107" t="str">
        <f>VLOOKUP(J107,total_visual_stym!$A$2:$D$129,3,FALSE)</f>
        <v>pics\\Finger_2.jpg</v>
      </c>
      <c r="N107">
        <f>VLOOKUP(J107,total_visual_stym!$A$1:$D$129,4,FALSE)</f>
        <v>210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114</v>
      </c>
      <c r="Z107" t="str">
        <f>IF(G107="экспл",VLOOKUP(J107,quest_экспл!$A$1:$N$129,12,FALSE),IF(G107="импл_",0,0))</f>
        <v>sound\\On_nadloman.wav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2173</v>
      </c>
      <c r="AD107" t="str">
        <f t="shared" ca="1" si="35"/>
        <v>pics\\dis37.jpg</v>
      </c>
      <c r="AE107" s="22" t="str">
        <f t="array" aca="1" ref="AE107" ca="1">IF(G107="экспл",INDEX(total_visual_stym!$C$146:$C$209,(RANK(total_visual_stym!E187,total_visual_stym!$E$146:$E$209))),0)</f>
        <v>pics\\dis37.jpg</v>
      </c>
      <c r="AF107" s="22" t="str">
        <f t="shared" si="36"/>
        <v/>
      </c>
      <c r="AI107" t="s">
        <v>117</v>
      </c>
      <c r="AO107">
        <f t="shared" ca="1" si="31"/>
        <v>3.1321919730268766E-2</v>
      </c>
      <c r="AP107" t="str">
        <f t="shared" ca="1" si="32"/>
        <v>pics\\Tomat_4.jpg</v>
      </c>
      <c r="AR107" t="str">
        <f t="shared" si="39"/>
        <v/>
      </c>
      <c r="AS107" t="str">
        <f t="shared" si="38"/>
        <v/>
      </c>
      <c r="AT107">
        <f t="shared" ca="1" si="27"/>
        <v>0.99043610505189417</v>
      </c>
      <c r="AU107" t="s">
        <v>697</v>
      </c>
      <c r="AV107" t="str">
        <f t="shared" ca="1" si="28"/>
        <v>sound\\Noviy_plod.wav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_Он_надломан?</v>
      </c>
      <c r="BA107" t="e">
        <f>VLOOKUP(Q107,audio_list_stym!$B$2:$BQ$299,68,FALSE)</f>
        <v>#N/A</v>
      </c>
      <c r="BB107" t="str">
        <f t="shared" si="29"/>
        <v>Посмотрите,_вот_XXXXX._Он_надломан?</v>
      </c>
      <c r="BD107" cm="1">
        <f t="array" aca="1" ref="BD107" ca="1">INDEX($L$106:$L$113,(RANK(AT3,$AT$2:$AT$9)))</f>
        <v>2086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VLOOKUP(B108,audio_list_stym!$A$3:$BP$18,47,FALSE)</f>
        <v>17</v>
      </c>
      <c r="F108" t="str">
        <f>VLOOKUP(E108,metki!$A$2:$B$9,2,FALSE)</f>
        <v>экспл_новые_без_названия</v>
      </c>
      <c r="G108" t="str">
        <f t="shared" si="24"/>
        <v>экспл</v>
      </c>
      <c r="H108" t="str">
        <f>VLOOKUP(B108,audio_list_stym!$A$3:$AJ$18,15,FALSE)</f>
        <v>Finger</v>
      </c>
      <c r="I108" t="s">
        <v>690</v>
      </c>
      <c r="J108" t="str">
        <f t="shared" si="25"/>
        <v>Finger_3</v>
      </c>
      <c r="L108">
        <f>VLOOKUP(J108,total_visual_stym!$A$2:$D$129,2,FALSE)</f>
        <v>2083</v>
      </c>
      <c r="M108" t="str">
        <f>VLOOKUP(J108,total_visual_stym!$A$2:$D$129,3,FALSE)</f>
        <v>pics\\Finger_3.jpg</v>
      </c>
      <c r="N108">
        <f>VLOOKUP(J108,total_visual_stym!$A$1:$D$129,4,FALSE)</f>
        <v>210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115</v>
      </c>
      <c r="Z108" t="str">
        <f>IF(G108="экспл",VLOOKUP(J108,quest_экспл!$A$1:$N$129,12,FALSE),IF(G108="импл_",0,0))</f>
        <v>sound\\On_volnistiy.wav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2176</v>
      </c>
      <c r="AD108" t="str">
        <f t="shared" ca="1" si="35"/>
        <v>pics\\dis21.jpg</v>
      </c>
      <c r="AE108" s="22" t="str">
        <f t="array" aca="1" ref="AE108" ca="1">IF(G108="экспл",INDEX(total_visual_stym!$C$146:$C$209,(RANK(total_visual_stym!E188,total_visual_stym!$E$146:$E$209))),0)</f>
        <v>pics\\dis21.jpg</v>
      </c>
      <c r="AF108" s="22" t="str">
        <f t="shared" si="36"/>
        <v/>
      </c>
      <c r="AI108" t="s">
        <v>118</v>
      </c>
      <c r="AO108">
        <f t="shared" ca="1" si="31"/>
        <v>0.45881087684674293</v>
      </c>
      <c r="AP108" t="str">
        <f t="shared" ca="1" si="32"/>
        <v>pics\\Limon_2.jpg</v>
      </c>
      <c r="AR108" t="str">
        <f t="shared" si="39"/>
        <v/>
      </c>
      <c r="AS108" t="str">
        <f t="shared" si="38"/>
        <v/>
      </c>
      <c r="AT108">
        <f t="shared" ca="1" si="27"/>
        <v>0.1603382490743922</v>
      </c>
      <c r="AU108" t="s">
        <v>697</v>
      </c>
      <c r="AV108" t="str">
        <f t="shared" ca="1" si="28"/>
        <v>sound\\Redkiy_plod.wav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_Он_волнистый?</v>
      </c>
      <c r="BA108" t="e">
        <f>VLOOKUP(Q108,audio_list_stym!$B$2:$BQ$299,68,FALSE)</f>
        <v>#N/A</v>
      </c>
      <c r="BB108" t="str">
        <f t="shared" si="29"/>
        <v>Вот_XXXXX._Он_волнистый?</v>
      </c>
      <c r="BD108" cm="1">
        <f t="array" aca="1" ref="BD108" ca="1">INDEX($L$106:$L$113,(RANK(AT4,$AT$2:$AT$9)))</f>
        <v>2083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VLOOKUP(B109,audio_list_stym!$A$3:$BP$18,47,FALSE)</f>
        <v>17</v>
      </c>
      <c r="F109" t="str">
        <f>VLOOKUP(E109,metki!$A$2:$B$9,2,FALSE)</f>
        <v>экспл_новые_без_названия</v>
      </c>
      <c r="G109" t="str">
        <f t="shared" si="24"/>
        <v>экспл</v>
      </c>
      <c r="H109" t="str">
        <f>VLOOKUP(B109,audio_list_stym!$A$3:$AJ$18,15,FALSE)</f>
        <v>Finger</v>
      </c>
      <c r="I109" t="s">
        <v>691</v>
      </c>
      <c r="J109" t="str">
        <f t="shared" si="25"/>
        <v>Finger_4</v>
      </c>
      <c r="L109">
        <f>VLOOKUP(J109,total_visual_stym!$A$2:$D$129,2,FALSE)</f>
        <v>2084</v>
      </c>
      <c r="M109" t="str">
        <f>VLOOKUP(J109,total_visual_stym!$A$2:$D$129,3,FALSE)</f>
        <v>pics\\Finger_4.jpg</v>
      </c>
      <c r="N109">
        <f>VLOOKUP(J109,total_visual_stym!$A$1:$D$129,4,FALSE)</f>
        <v>210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116</v>
      </c>
      <c r="Z109" t="str">
        <f>IF(G109="экспл",VLOOKUP(J109,quest_экспл!$A$1:$N$129,12,FALSE),IF(G109="импл_",0,0))</f>
        <v>sound\\On_buriy.wav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2183</v>
      </c>
      <c r="AD109" t="str">
        <f t="shared" ca="1" si="35"/>
        <v>pics\\dis18.jpg</v>
      </c>
      <c r="AE109" s="22" t="str">
        <f t="array" aca="1" ref="AE109" ca="1">IF(G109="экспл",INDEX(total_visual_stym!$C$146:$C$209,(RANK(total_visual_stym!E189,total_visual_stym!$E$146:$E$209))),0)</f>
        <v>pics\\dis18.jpg</v>
      </c>
      <c r="AF109" s="22" t="str">
        <f t="shared" si="36"/>
        <v/>
      </c>
      <c r="AI109" t="s">
        <v>119</v>
      </c>
      <c r="AO109">
        <f t="shared" ca="1" si="31"/>
        <v>0.82340234438177418</v>
      </c>
      <c r="AP109" t="str">
        <f t="shared" ca="1" si="32"/>
        <v>pics\\Finik_1.jpg</v>
      </c>
      <c r="AR109" t="str">
        <f t="shared" si="39"/>
        <v/>
      </c>
      <c r="AS109" t="str">
        <f t="shared" si="38"/>
        <v/>
      </c>
      <c r="AT109">
        <f t="shared" ca="1" si="27"/>
        <v>0.60027607374145053</v>
      </c>
      <c r="AU109" t="s">
        <v>697</v>
      </c>
      <c r="AV109" t="str">
        <f t="shared" ca="1" si="28"/>
        <v>sound\\Noviy_plod.wav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_Он_бурый?</v>
      </c>
      <c r="BA109" t="e">
        <f>VLOOKUP(Q109,audio_list_stym!$B$2:$BQ$299,68,FALSE)</f>
        <v>#N/A</v>
      </c>
      <c r="BB109" t="str">
        <f t="shared" si="29"/>
        <v>Это_XXXXX._Он_бурый?</v>
      </c>
      <c r="BD109" cm="1">
        <f t="array" aca="1" ref="BD109" ca="1">INDEX($L$106:$L$113,(RANK(AT5,$AT$2:$AT$9)))</f>
        <v>2088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VLOOKUP(B110,audio_list_stym!$A$3:$BP$18,47,FALSE)</f>
        <v>17</v>
      </c>
      <c r="F110" t="str">
        <f>VLOOKUP(E110,metki!$A$2:$B$9,2,FALSE)</f>
        <v>экспл_новые_без_названия</v>
      </c>
      <c r="G110" t="str">
        <f t="shared" si="24"/>
        <v>экспл</v>
      </c>
      <c r="H110" t="str">
        <f>VLOOKUP(B110,audio_list_stym!$A$3:$AJ$18,15,FALSE)</f>
        <v>Finger</v>
      </c>
      <c r="I110" t="s">
        <v>692</v>
      </c>
      <c r="J110" t="str">
        <f t="shared" si="25"/>
        <v>Finger_5</v>
      </c>
      <c r="L110">
        <f>VLOOKUP(J110,total_visual_stym!$A$2:$D$129,2,FALSE)</f>
        <v>2085</v>
      </c>
      <c r="M110" t="str">
        <f>VLOOKUP(J110,total_visual_stym!$A$2:$D$129,3,FALSE)</f>
        <v>pics\\Finger_5.jpg</v>
      </c>
      <c r="N110">
        <f>VLOOKUP(J110,total_visual_stym!$A$1:$D$129,4,FALSE)</f>
        <v>210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117</v>
      </c>
      <c r="Z110" t="str">
        <f>IF(G110="экспл",VLOOKUP(J110,quest_экспл!$A$1:$N$129,12,FALSE),IF(G110="импл_",0,0))</f>
        <v>sound\\Vityanut_li_on.wav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2180</v>
      </c>
      <c r="AD110" t="str">
        <f t="shared" ca="1" si="35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36"/>
        <v/>
      </c>
      <c r="AI110" t="s">
        <v>120</v>
      </c>
      <c r="AO110">
        <f t="shared" ca="1" si="31"/>
        <v>0.68916572529808351</v>
      </c>
      <c r="AP110" t="str">
        <f t="shared" ca="1" si="32"/>
        <v>pics\\Finik_7.jpg</v>
      </c>
      <c r="AR110" t="str">
        <f t="shared" si="39"/>
        <v/>
      </c>
      <c r="AS110" t="str">
        <f t="shared" si="38"/>
        <v/>
      </c>
      <c r="AT110">
        <f t="shared" ca="1" si="27"/>
        <v>0.34860570090948684</v>
      </c>
      <c r="AU110" t="s">
        <v>697</v>
      </c>
      <c r="AV110" t="str">
        <f t="shared" ca="1" si="28"/>
        <v>sound\\Redkiy_plod.wav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_Вытянут_ли_он?</v>
      </c>
      <c r="BA110" t="e">
        <f>VLOOKUP(Q110,audio_list_stym!$B$2:$BQ$299,68,FALSE)</f>
        <v>#N/A</v>
      </c>
      <c r="BB110" t="str">
        <f t="shared" si="29"/>
        <v>На_картинке_XXXXX._Вытянут_ли_он?</v>
      </c>
      <c r="BD110" cm="1">
        <f t="array" aca="1" ref="BD110" ca="1">INDEX($L$106:$L$113,(RANK(AT6,$AT$2:$AT$9)))</f>
        <v>2085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VLOOKUP(B111,audio_list_stym!$A$3:$BP$18,47,FALSE)</f>
        <v>17</v>
      </c>
      <c r="F111" t="str">
        <f>VLOOKUP(E111,metki!$A$2:$B$9,2,FALSE)</f>
        <v>экспл_новые_без_названия</v>
      </c>
      <c r="G111" t="str">
        <f t="shared" si="24"/>
        <v>экспл</v>
      </c>
      <c r="H111" t="str">
        <f>VLOOKUP(B111,audio_list_stym!$A$3:$AJ$18,15,FALSE)</f>
        <v>Finger</v>
      </c>
      <c r="I111" t="s">
        <v>693</v>
      </c>
      <c r="J111" t="str">
        <f t="shared" si="25"/>
        <v>Finger_6</v>
      </c>
      <c r="L111">
        <f>VLOOKUP(J111,total_visual_stym!$A$2:$D$129,2,FALSE)</f>
        <v>2086</v>
      </c>
      <c r="M111" t="str">
        <f>VLOOKUP(J111,total_visual_stym!$A$2:$D$129,3,FALSE)</f>
        <v>pics\\Finger_6.jpg</v>
      </c>
      <c r="N111">
        <f>VLOOKUP(J111,total_visual_stym!$A$1:$D$129,4,FALSE)</f>
        <v>210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118</v>
      </c>
      <c r="Z111" t="str">
        <f>IF(G111="экспл",VLOOKUP(J111,quest_экспл!$A$1:$N$129,12,FALSE),IF(G111="импл_",0,0))</f>
        <v>sound\\Obyemniy_li_on.wav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2211</v>
      </c>
      <c r="AD111" t="str">
        <f t="shared" ca="1" si="35"/>
        <v>pics\\dis60.jpg</v>
      </c>
      <c r="AE111" s="22" t="str">
        <f t="array" aca="1" ref="AE111" ca="1">IF(G111="экспл",INDEX(total_visual_stym!$C$146:$C$209,(RANK(total_visual_stym!E191,total_visual_stym!$E$146:$E$209))),0)</f>
        <v>pics\\dis60.jpg</v>
      </c>
      <c r="AF111" s="22" t="str">
        <f t="shared" si="36"/>
        <v/>
      </c>
      <c r="AI111" t="s">
        <v>121</v>
      </c>
      <c r="AO111">
        <f t="shared" ca="1" si="31"/>
        <v>0.60500941575928735</v>
      </c>
      <c r="AP111" t="str">
        <f t="shared" ca="1" si="32"/>
        <v>pics\\Kokos_2.jpg</v>
      </c>
      <c r="AR111" t="str">
        <f t="shared" si="39"/>
        <v/>
      </c>
      <c r="AS111" t="str">
        <f t="shared" si="38"/>
        <v/>
      </c>
      <c r="AT111">
        <f t="shared" ca="1" si="27"/>
        <v>0.94917578189554086</v>
      </c>
      <c r="AU111" t="s">
        <v>697</v>
      </c>
      <c r="AV111" t="str">
        <f t="shared" ca="1" si="28"/>
        <v>sound\\Noviy_plod.wav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_Объемный_ли_он?</v>
      </c>
      <c r="BA111" t="e">
        <f>VLOOKUP(Q111,audio_list_stym!$B$2:$BQ$299,68,FALSE)</f>
        <v>#N/A</v>
      </c>
      <c r="BB111" t="str">
        <f t="shared" si="29"/>
        <v>На_мониторе_XXXXX._Объемный_ли_он?</v>
      </c>
      <c r="BD111" cm="1">
        <f t="array" aca="1" ref="BD111" ca="1">INDEX($L$106:$L$113,(RANK(AT7,$AT$2:$AT$9)))</f>
        <v>2082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VLOOKUP(B112,audio_list_stym!$A$3:$BP$18,47,FALSE)</f>
        <v>17</v>
      </c>
      <c r="F112" t="str">
        <f>VLOOKUP(E112,metki!$A$2:$B$9,2,FALSE)</f>
        <v>экспл_новые_без_названия</v>
      </c>
      <c r="G112" t="str">
        <f t="shared" si="24"/>
        <v>экспл</v>
      </c>
      <c r="H112" t="str">
        <f>VLOOKUP(B112,audio_list_stym!$A$3:$AJ$18,15,FALSE)</f>
        <v>Finger</v>
      </c>
      <c r="I112" t="s">
        <v>694</v>
      </c>
      <c r="J112" t="str">
        <f t="shared" si="25"/>
        <v>Finger_7</v>
      </c>
      <c r="L112">
        <f>VLOOKUP(J112,total_visual_stym!$A$2:$D$129,2,FALSE)</f>
        <v>2087</v>
      </c>
      <c r="M112" t="str">
        <f>VLOOKUP(J112,total_visual_stym!$A$2:$D$129,3,FALSE)</f>
        <v>pics\\Finger_7.jpg</v>
      </c>
      <c r="N112">
        <f>VLOOKUP(J112,total_visual_stym!$A$1:$D$129,4,FALSE)</f>
        <v>210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119</v>
      </c>
      <c r="Z112" t="str">
        <f>IF(G112="экспл",VLOOKUP(J112,quest_экспл!$A$1:$N$129,12,FALSE),IF(G112="импл_",0,0))</f>
        <v>sound\\Pustoy_li_on.wav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2218</v>
      </c>
      <c r="AD112" t="str">
        <f t="shared" ca="1" si="35"/>
        <v>pics\\dis64.jpg</v>
      </c>
      <c r="AE112" s="22" t="str">
        <f t="array" aca="1" ref="AE112" ca="1">IF(G112="экспл",INDEX(total_visual_stym!$C$146:$C$209,(RANK(total_visual_stym!E192,total_visual_stym!$E$146:$E$209))),0)</f>
        <v>pics\\dis64.jpg</v>
      </c>
      <c r="AF112" s="22" t="str">
        <f t="shared" si="36"/>
        <v/>
      </c>
      <c r="AI112" t="s">
        <v>122</v>
      </c>
      <c r="AO112">
        <f t="shared" ca="1" si="31"/>
        <v>0.85023525494695473</v>
      </c>
      <c r="AP112" t="str">
        <f t="shared" ca="1" si="32"/>
        <v>pics\\Banan_7.jpg</v>
      </c>
      <c r="AR112" t="str">
        <f t="shared" si="39"/>
        <v/>
      </c>
      <c r="AS112" t="str">
        <f t="shared" si="38"/>
        <v/>
      </c>
      <c r="AT112">
        <f t="shared" ca="1" si="27"/>
        <v>0.114547236716534</v>
      </c>
      <c r="AU112" t="s">
        <v>697</v>
      </c>
      <c r="AV112" t="str">
        <f t="shared" ca="1" si="28"/>
        <v>sound\\Redkiy_plod.wav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_Пустой_ли_он?</v>
      </c>
      <c r="BA112" t="e">
        <f>VLOOKUP(Q112,audio_list_stym!$B$2:$BQ$299,68,FALSE)</f>
        <v>#N/A</v>
      </c>
      <c r="BB112" t="str">
        <f t="shared" si="29"/>
        <v>Перед_Вами_XXXXX._Пустой_ли_он?</v>
      </c>
      <c r="BD112" cm="1">
        <f t="array" aca="1" ref="BD112" ca="1">INDEX($L$106:$L$113,(RANK(AT8,$AT$2:$AT$9)))</f>
        <v>2081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VLOOKUP(B113,audio_list_stym!$A$3:$BP$18,47,FALSE)</f>
        <v>17</v>
      </c>
      <c r="F113" t="str">
        <f>VLOOKUP(E113,metki!$A$2:$B$9,2,FALSE)</f>
        <v>экспл_новые_без_названия</v>
      </c>
      <c r="G113" t="str">
        <f t="shared" si="24"/>
        <v>экспл</v>
      </c>
      <c r="H113" t="str">
        <f>VLOOKUP(B113,audio_list_stym!$A$3:$AJ$18,15,FALSE)</f>
        <v>Finger</v>
      </c>
      <c r="I113" t="s">
        <v>695</v>
      </c>
      <c r="J113" t="str">
        <f t="shared" si="25"/>
        <v>Finger_8</v>
      </c>
      <c r="L113">
        <f>VLOOKUP(J113,total_visual_stym!$A$2:$D$129,2,FALSE)</f>
        <v>2088</v>
      </c>
      <c r="M113" t="str">
        <f>VLOOKUP(J113,total_visual_stym!$A$2:$D$129,3,FALSE)</f>
        <v>pics\\Finger_8.jpg</v>
      </c>
      <c r="N113">
        <f>VLOOKUP(J113,total_visual_stym!$A$1:$D$129,4,FALSE)</f>
        <v>210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120</v>
      </c>
      <c r="Z113" t="str">
        <f>IF(G113="экспл",VLOOKUP(J113,quest_экспл!$A$1:$N$129,12,FALSE),IF(G113="импл_",0,0))</f>
        <v>sound\\Belyi_li_on.wav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2232</v>
      </c>
      <c r="AD113" t="str">
        <f t="shared" ca="1" si="35"/>
        <v>pics\\dis13.jpg</v>
      </c>
      <c r="AE113" s="22" t="str">
        <f t="array" aca="1" ref="AE113" ca="1">IF(G113="экспл",INDEX(total_visual_stym!$C$146:$C$209,(RANK(total_visual_stym!E193,total_visual_stym!$E$146:$E$209))),0)</f>
        <v>pics\\dis13.jpg</v>
      </c>
      <c r="AF113" s="22" t="str">
        <f t="shared" si="36"/>
        <v/>
      </c>
      <c r="AI113" t="s">
        <v>123</v>
      </c>
      <c r="AO113">
        <f t="shared" ca="1" si="31"/>
        <v>0.74852820964711952</v>
      </c>
      <c r="AP113" t="str">
        <f t="shared" ca="1" si="32"/>
        <v>pics\\Finik_4.jpg</v>
      </c>
      <c r="AR113" t="str">
        <f t="shared" si="39"/>
        <v/>
      </c>
      <c r="AS113" t="str">
        <f t="shared" si="38"/>
        <v/>
      </c>
      <c r="AT113">
        <f t="shared" ca="1" si="27"/>
        <v>0.36613476355199803</v>
      </c>
      <c r="AU113" t="s">
        <v>697</v>
      </c>
      <c r="AV113" t="str">
        <f t="shared" ca="1" si="28"/>
        <v>sound\\Redkiy_plod.wav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_Белый_ли_он?</v>
      </c>
      <c r="BA113" t="e">
        <f>VLOOKUP(Q113,audio_list_stym!$B$2:$BQ$299,68,FALSE)</f>
        <v>#N/A</v>
      </c>
      <c r="BB113" t="str">
        <f t="shared" si="29"/>
        <v>Вы_видите_XXXXX._Белый_ли_он?</v>
      </c>
      <c r="BD113" cm="1">
        <f t="array" aca="1" ref="BD113" ca="1">INDEX($L$106:$L$113,(RANK(AT9,$AT$2:$AT$9)))</f>
        <v>2084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VLOOKUP(B114,audio_list_stym!$A$3:$BP$18,47,FALSE)</f>
        <v>14</v>
      </c>
      <c r="F114" t="str">
        <f>VLOOKUP(E114,metki!$A$2:$B$9,2,FALSE)</f>
        <v>импл_новые_с_названием</v>
      </c>
      <c r="G114" t="str">
        <f t="shared" si="24"/>
        <v>импл_</v>
      </c>
      <c r="H114" t="str">
        <f>VLOOKUP(B114,audio_list_stym!$A$3:$AJ$18,15,FALSE)</f>
        <v>Gac</v>
      </c>
      <c r="I114" t="s">
        <v>688</v>
      </c>
      <c r="J114" t="str">
        <f t="shared" si="25"/>
        <v>Gac_1</v>
      </c>
      <c r="L114">
        <f>VLOOKUP(J114,total_visual_stym!$A$2:$D$129,2,FALSE)</f>
        <v>2089</v>
      </c>
      <c r="M114" t="str">
        <f>VLOOKUP(J114,total_visual_stym!$A$2:$D$129,3,FALSE)</f>
        <v>pics\\Gac_1.jpg</v>
      </c>
      <c r="N114">
        <f>VLOOKUP(J114,total_visual_stym!$A$1:$D$129,4,FALSE)</f>
        <v>211</v>
      </c>
      <c r="P114">
        <f>IF(G114="экспл",0,IF(G114="импл_",VLOOKUP(J114,quest_импл!$A$1:$J$129,7,FALSE),0))</f>
        <v>249</v>
      </c>
      <c r="Q114" t="str">
        <f>IF(G114="экспл",0,IF(G114="импл_",VLOOKUP(J114,quest_импл!$A$1:$J$129,8,FALSE),0))</f>
        <v>sound\\Ispachkan_li.wav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нет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2014</v>
      </c>
      <c r="AD114" t="str">
        <f t="shared" ca="1" si="35"/>
        <v>pics\\Finik_6.jpg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6"/>
        <v>pics\\Finik_6.jpg</v>
      </c>
      <c r="AI114" t="s">
        <v>86</v>
      </c>
      <c r="AO114">
        <f t="shared" ca="1" si="31"/>
        <v>0.71269660652915412</v>
      </c>
      <c r="AP114" t="str">
        <f t="shared" ca="1" si="32"/>
        <v>pics\\Finik_6.jpg</v>
      </c>
      <c r="AR114" t="str">
        <f t="shared" si="39"/>
        <v/>
      </c>
      <c r="AS114" t="str">
        <f t="shared" ca="1" si="38"/>
        <v>pics\\Finik_6.jpg</v>
      </c>
      <c r="AT114">
        <f t="shared" ca="1" si="27"/>
        <v>0.74010346262007742</v>
      </c>
      <c r="AU114" t="s">
        <v>697</v>
      </c>
      <c r="AV114" t="str">
        <f t="shared" ca="1" si="28"/>
        <v>sound\\Noviy_plod.wav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_Испачкан_ли_</v>
      </c>
      <c r="BB114" t="str">
        <f t="shared" si="29"/>
        <v>_Испачкан_ли_ТОДИС?</v>
      </c>
      <c r="BC114">
        <f>A114</f>
        <v>1215</v>
      </c>
      <c r="BD114" cm="1">
        <f t="array" aca="1" ref="BD114" ca="1">INDEX($L$114:$L$121,(RANK(AT2,$AT$2:$AT$9)))</f>
        <v>2095</v>
      </c>
      <c r="BE114" cm="1">
        <f t="array" aca="1" ref="BE114" ca="1">INDEX(BD66:BD81,(RANK(AT8,$AT$2:$AT$17)))</f>
        <v>2135</v>
      </c>
      <c r="BF114" cm="1">
        <f t="array" aca="1" ref="BF114" ca="1">INDEX(BD82:BD97,(RANK(AT8,$AT$2:$AT$9)))</f>
        <v>2151</v>
      </c>
      <c r="BG114" cm="1">
        <f t="array" aca="1" ref="BG114" ca="1">INDEX(BD98:BD113,(RANK(AT8,$AT$2:$AT$9)))</f>
        <v>2079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VLOOKUP(B115,audio_list_stym!$A$3:$BP$18,47,FALSE)</f>
        <v>14</v>
      </c>
      <c r="F115" t="str">
        <f>VLOOKUP(E115,metki!$A$2:$B$9,2,FALSE)</f>
        <v>импл_новые_с_названием</v>
      </c>
      <c r="G115" t="str">
        <f t="shared" si="24"/>
        <v>импл_</v>
      </c>
      <c r="H115" t="str">
        <f>VLOOKUP(B115,audio_list_stym!$A$3:$AJ$18,15,FALSE)</f>
        <v>Gac</v>
      </c>
      <c r="I115" t="s">
        <v>689</v>
      </c>
      <c r="J115" t="str">
        <f t="shared" si="25"/>
        <v>Gac_2</v>
      </c>
      <c r="L115">
        <f>VLOOKUP(J115,total_visual_stym!$A$2:$D$129,2,FALSE)</f>
        <v>2090</v>
      </c>
      <c r="M115" t="str">
        <f>VLOOKUP(J115,total_visual_stym!$A$2:$D$129,3,FALSE)</f>
        <v>pics\\Gac_2.jpg</v>
      </c>
      <c r="N115">
        <f>VLOOKUP(J115,total_visual_stym!$A$1:$D$129,4,FALSE)</f>
        <v>211</v>
      </c>
      <c r="P115">
        <f>IF(G115="экспл",0,IF(G115="импл_",VLOOKUP(J115,quest_импл!$A$1:$J$129,7,FALSE),0))</f>
        <v>250</v>
      </c>
      <c r="Q115" t="str">
        <f>IF(G115="экспл",0,IF(G115="импл_",VLOOKUP(J115,quest_импл!$A$1:$J$129,8,FALSE),0))</f>
        <v>sound\\Farshirovanniy_li.wav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нет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2056</v>
      </c>
      <c r="AD115" t="str">
        <f t="shared" ca="1" si="35"/>
        <v>pics\\Redis_8.jpg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6"/>
        <v>pics\\Redis_8.jpg</v>
      </c>
      <c r="AI115" t="s">
        <v>87</v>
      </c>
      <c r="AO115">
        <f t="shared" ca="1" si="31"/>
        <v>8.4258525880240076E-2</v>
      </c>
      <c r="AP115" t="str">
        <f t="shared" ca="1" si="32"/>
        <v>pics\\Redis_8.jpg</v>
      </c>
      <c r="AR115" t="str">
        <f t="shared" si="39"/>
        <v/>
      </c>
      <c r="AS115" t="str">
        <f t="shared" ca="1" si="38"/>
        <v>pics\\Redis_8.jpg</v>
      </c>
      <c r="AT115">
        <f t="shared" ca="1" si="27"/>
        <v>0.92789545557884823</v>
      </c>
      <c r="AU115" t="s">
        <v>697</v>
      </c>
      <c r="AV115" t="str">
        <f t="shared" ca="1" si="28"/>
        <v>sound\\Noviy_plod.wav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_Фаршированный_ли_</v>
      </c>
      <c r="BB115" t="str">
        <f t="shared" si="29"/>
        <v>_Фаршированный_ли_ТОДИС?</v>
      </c>
      <c r="BD115" cm="1">
        <f t="array" aca="1" ref="BD115" ca="1">INDEX($L$114:$L$121,(RANK(AT3,$AT$2:$AT$9)))</f>
        <v>2094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VLOOKUP(B116,audio_list_stym!$A$3:$BP$18,47,FALSE)</f>
        <v>14</v>
      </c>
      <c r="F116" t="str">
        <f>VLOOKUP(E116,metki!$A$2:$B$9,2,FALSE)</f>
        <v>импл_новые_с_названием</v>
      </c>
      <c r="G116" t="str">
        <f t="shared" si="24"/>
        <v>импл_</v>
      </c>
      <c r="H116" t="str">
        <f>VLOOKUP(B116,audio_list_stym!$A$3:$AJ$18,15,FALSE)</f>
        <v>Gac</v>
      </c>
      <c r="I116" t="s">
        <v>690</v>
      </c>
      <c r="J116" t="str">
        <f t="shared" si="25"/>
        <v>Gac_3</v>
      </c>
      <c r="L116">
        <f>VLOOKUP(J116,total_visual_stym!$A$2:$D$129,2,FALSE)</f>
        <v>2091</v>
      </c>
      <c r="M116" t="str">
        <f>VLOOKUP(J116,total_visual_stym!$A$2:$D$129,3,FALSE)</f>
        <v>pics\\Gac_3.jpg</v>
      </c>
      <c r="N116">
        <f>VLOOKUP(J116,total_visual_stym!$A$1:$D$129,4,FALSE)</f>
        <v>211</v>
      </c>
      <c r="P116">
        <f>IF(G116="экспл",0,IF(G116="импл_",VLOOKUP(J116,quest_импл!$A$1:$J$129,7,FALSE),0))</f>
        <v>251</v>
      </c>
      <c r="Q116" t="str">
        <f>IF(G116="экспл",0,IF(G116="импл_",VLOOKUP(J116,quest_импл!$A$1:$J$129,8,FALSE),0))</f>
        <v>sound\\Razrezan_li.wav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2041</v>
      </c>
      <c r="AD116" t="str">
        <f t="shared" ca="1" si="35"/>
        <v>pics\\Peper_1.jpg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6"/>
        <v>pics\\Peper_1.jpg</v>
      </c>
      <c r="AI116" t="s">
        <v>88</v>
      </c>
      <c r="AO116">
        <f t="shared" ca="1" si="31"/>
        <v>0.29836499501046476</v>
      </c>
      <c r="AP116" t="str">
        <f t="shared" ca="1" si="32"/>
        <v>pics\\Peper_1.jpg</v>
      </c>
      <c r="AR116" t="str">
        <f t="shared" si="39"/>
        <v/>
      </c>
      <c r="AS116" t="str">
        <f t="shared" ca="1" si="38"/>
        <v>pics\\Peper_1.jpg</v>
      </c>
      <c r="AT116">
        <f t="shared" ca="1" si="27"/>
        <v>0.10281828714053654</v>
      </c>
      <c r="AU116" t="s">
        <v>697</v>
      </c>
      <c r="AV116" t="str">
        <f t="shared" ca="1" si="28"/>
        <v>sound\\Redkiy_plod.wav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_Разрезан_ли_</v>
      </c>
      <c r="BB116" t="str">
        <f t="shared" si="29"/>
        <v>_Разрезан_ли_ТОДИС?</v>
      </c>
      <c r="BD116" cm="1">
        <f t="array" aca="1" ref="BD116" ca="1">INDEX($L$114:$L$121,(RANK(AT4,$AT$2:$AT$9)))</f>
        <v>2091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VLOOKUP(B117,audio_list_stym!$A$3:$BP$18,47,FALSE)</f>
        <v>14</v>
      </c>
      <c r="F117" t="str">
        <f>VLOOKUP(E117,metki!$A$2:$B$9,2,FALSE)</f>
        <v>импл_новые_с_названием</v>
      </c>
      <c r="G117" t="str">
        <f t="shared" si="24"/>
        <v>импл_</v>
      </c>
      <c r="H117" t="str">
        <f>VLOOKUP(B117,audio_list_stym!$A$3:$AJ$18,15,FALSE)</f>
        <v>Gac</v>
      </c>
      <c r="I117" t="s">
        <v>691</v>
      </c>
      <c r="J117" t="str">
        <f t="shared" si="25"/>
        <v>Gac_4</v>
      </c>
      <c r="L117">
        <f>VLOOKUP(J117,total_visual_stym!$A$2:$D$129,2,FALSE)</f>
        <v>2092</v>
      </c>
      <c r="M117" t="str">
        <f>VLOOKUP(J117,total_visual_stym!$A$2:$D$129,3,FALSE)</f>
        <v>pics\\Gac_4.jpg</v>
      </c>
      <c r="N117">
        <f>VLOOKUP(J117,total_visual_stym!$A$1:$D$129,4,FALSE)</f>
        <v>211</v>
      </c>
      <c r="P117">
        <f>IF(G117="экспл",0,IF(G117="импл_",VLOOKUP(J117,quest_импл!$A$1:$J$129,7,FALSE),0))</f>
        <v>252</v>
      </c>
      <c r="Q117" t="str">
        <f>IF(G117="экспл",0,IF(G117="импл_",VLOOKUP(J117,quest_импл!$A$1:$J$129,8,FALSE),0))</f>
        <v>sound\\S_lepestkami_li.wav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2030</v>
      </c>
      <c r="AD117" t="str">
        <f t="shared" ca="1" si="35"/>
        <v>pics\\Kokos_6.jpg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6"/>
        <v>pics\\Kokos_6.jpg</v>
      </c>
      <c r="AI117" t="s">
        <v>89</v>
      </c>
      <c r="AO117">
        <f t="shared" ca="1" si="31"/>
        <v>0.55782510906842897</v>
      </c>
      <c r="AP117" t="str">
        <f t="shared" ca="1" si="32"/>
        <v>pics\\Kokos_6.jpg</v>
      </c>
      <c r="AR117" t="str">
        <f t="shared" si="39"/>
        <v/>
      </c>
      <c r="AS117" t="str">
        <f t="shared" ca="1" si="38"/>
        <v>pics\\Kokos_6.jpg</v>
      </c>
      <c r="AT117">
        <f t="shared" ca="1" si="27"/>
        <v>0.97340415414757075</v>
      </c>
      <c r="AU117" t="s">
        <v>697</v>
      </c>
      <c r="AV117" t="str">
        <f t="shared" ca="1" si="28"/>
        <v>sound\\Noviy_plod.wav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_С_лепестками_ли_</v>
      </c>
      <c r="BB117" t="str">
        <f t="shared" si="29"/>
        <v>_С_лепестками_ли_ТОДИС?</v>
      </c>
      <c r="BD117" cm="1">
        <f t="array" aca="1" ref="BD117" ca="1">INDEX($L$114:$L$121,(RANK(AT5,$AT$2:$AT$9)))</f>
        <v>2096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VLOOKUP(B118,audio_list_stym!$A$3:$BP$18,47,FALSE)</f>
        <v>14</v>
      </c>
      <c r="F118" t="str">
        <f>VLOOKUP(E118,metki!$A$2:$B$9,2,FALSE)</f>
        <v>импл_новые_с_названием</v>
      </c>
      <c r="G118" t="str">
        <f t="shared" si="24"/>
        <v>импл_</v>
      </c>
      <c r="H118" t="str">
        <f>VLOOKUP(B118,audio_list_stym!$A$3:$AJ$18,15,FALSE)</f>
        <v>Gac</v>
      </c>
      <c r="I118" t="s">
        <v>692</v>
      </c>
      <c r="J118" t="str">
        <f t="shared" si="25"/>
        <v>Gac_5</v>
      </c>
      <c r="L118">
        <f>VLOOKUP(J118,total_visual_stym!$A$2:$D$129,2,FALSE)</f>
        <v>2093</v>
      </c>
      <c r="M118" t="str">
        <f>VLOOKUP(J118,total_visual_stym!$A$2:$D$129,3,FALSE)</f>
        <v>pics\\Gac_5.jpg</v>
      </c>
      <c r="N118">
        <f>VLOOKUP(J118,total_visual_stym!$A$1:$D$129,4,FALSE)</f>
        <v>211</v>
      </c>
      <c r="P118">
        <f>IF(G118="экспл",0,IF(G118="импл_",VLOOKUP(J118,quest_импл!$A$1:$J$129,7,FALSE),0))</f>
        <v>253</v>
      </c>
      <c r="Q118" t="str">
        <f>IF(G118="экспл",0,IF(G118="импл_",VLOOKUP(J118,quest_импл!$A$1:$J$129,8,FALSE),0))</f>
        <v>sound\\Kolyuchiy_li.wav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2046</v>
      </c>
      <c r="AD118" t="str">
        <f t="shared" ca="1" si="35"/>
        <v>pics\\Peper_6.jpg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6"/>
        <v>pics\\Peper_6.jpg</v>
      </c>
      <c r="AI118" t="s">
        <v>90</v>
      </c>
      <c r="AO118">
        <f t="shared" ca="1" si="31"/>
        <v>0.20444211656674771</v>
      </c>
      <c r="AP118" t="str">
        <f t="shared" ca="1" si="32"/>
        <v>pics\\Peper_6.jpg</v>
      </c>
      <c r="AR118" t="str">
        <f t="shared" si="39"/>
        <v/>
      </c>
      <c r="AS118" t="str">
        <f t="shared" ca="1" si="38"/>
        <v>pics\\Peper_6.jpg</v>
      </c>
      <c r="AT118">
        <f t="shared" ca="1" si="27"/>
        <v>0.39262871951916101</v>
      </c>
      <c r="AU118" t="s">
        <v>697</v>
      </c>
      <c r="AV118" t="str">
        <f t="shared" ca="1" si="28"/>
        <v>sound\\Redkiy_plod.wav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_Колючий_ли_</v>
      </c>
      <c r="BB118" t="str">
        <f t="shared" si="29"/>
        <v>_Колючий_ли_ТОДИС?</v>
      </c>
      <c r="BD118" cm="1">
        <f t="array" aca="1" ref="BD118" ca="1">INDEX($L$114:$L$121,(RANK(AT6,$AT$2:$AT$9)))</f>
        <v>2093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VLOOKUP(B119,audio_list_stym!$A$3:$BP$18,47,FALSE)</f>
        <v>14</v>
      </c>
      <c r="F119" t="str">
        <f>VLOOKUP(E119,metki!$A$2:$B$9,2,FALSE)</f>
        <v>импл_новые_с_названием</v>
      </c>
      <c r="G119" t="str">
        <f t="shared" si="24"/>
        <v>импл_</v>
      </c>
      <c r="H119" t="str">
        <f>VLOOKUP(B119,audio_list_stym!$A$3:$AJ$18,15,FALSE)</f>
        <v>Gac</v>
      </c>
      <c r="I119" t="s">
        <v>693</v>
      </c>
      <c r="J119" t="str">
        <f t="shared" si="25"/>
        <v>Gac_6</v>
      </c>
      <c r="L119">
        <f>VLOOKUP(J119,total_visual_stym!$A$2:$D$129,2,FALSE)</f>
        <v>2094</v>
      </c>
      <c r="M119" t="str">
        <f>VLOOKUP(J119,total_visual_stym!$A$2:$D$129,3,FALSE)</f>
        <v>pics\\Gac_6.jpg</v>
      </c>
      <c r="N119">
        <f>VLOOKUP(J119,total_visual_stym!$A$1:$D$129,4,FALSE)</f>
        <v>211</v>
      </c>
      <c r="P119">
        <f>IF(G119="экспл",0,IF(G119="импл_",VLOOKUP(J119,quest_импл!$A$1:$J$129,7,FALSE),0))</f>
        <v>254</v>
      </c>
      <c r="Q119" t="str">
        <f>IF(G119="экспл",0,IF(G119="импл_",VLOOKUP(J119,quest_импл!$A$1:$J$129,8,FALSE),0))</f>
        <v>sound\\Oranzhrviy_li.wav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2050</v>
      </c>
      <c r="AD119" t="str">
        <f t="shared" ca="1" si="35"/>
        <v>pics\\Redis_2.jpg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6"/>
        <v>pics\\Redis_2.jpg</v>
      </c>
      <c r="AI119" t="s">
        <v>91</v>
      </c>
      <c r="AO119">
        <f t="shared" ca="1" si="31"/>
        <v>0.14877738378242611</v>
      </c>
      <c r="AP119" t="str">
        <f t="shared" ca="1" si="32"/>
        <v>pics\\Redis_2.jpg</v>
      </c>
      <c r="AR119" t="str">
        <f t="shared" si="39"/>
        <v/>
      </c>
      <c r="AS119" t="str">
        <f t="shared" ca="1" si="38"/>
        <v>pics\\Redis_2.jpg</v>
      </c>
      <c r="AT119">
        <f t="shared" ca="1" si="27"/>
        <v>0.11001348906784436</v>
      </c>
      <c r="AU119" t="s">
        <v>697</v>
      </c>
      <c r="AV119" t="str">
        <f t="shared" ca="1" si="28"/>
        <v>sound\\Redkiy_plod.wav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_Оранжевый_ли_</v>
      </c>
      <c r="BB119" t="str">
        <f t="shared" si="29"/>
        <v>_Оранжевый_ли_ТОДИС?</v>
      </c>
      <c r="BD119" cm="1">
        <f t="array" aca="1" ref="BD119" ca="1">INDEX($L$114:$L$121,(RANK(AT7,$AT$2:$AT$9)))</f>
        <v>2090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VLOOKUP(B120,audio_list_stym!$A$3:$BP$18,47,FALSE)</f>
        <v>14</v>
      </c>
      <c r="F120" t="str">
        <f>VLOOKUP(E120,metki!$A$2:$B$9,2,FALSE)</f>
        <v>импл_новые_с_названием</v>
      </c>
      <c r="G120" t="str">
        <f t="shared" si="24"/>
        <v>импл_</v>
      </c>
      <c r="H120" t="str">
        <f>VLOOKUP(B120,audio_list_stym!$A$3:$AJ$18,15,FALSE)</f>
        <v>Gac</v>
      </c>
      <c r="I120" t="s">
        <v>694</v>
      </c>
      <c r="J120" t="str">
        <f t="shared" si="25"/>
        <v>Gac_7</v>
      </c>
      <c r="L120">
        <f>VLOOKUP(J120,total_visual_stym!$A$2:$D$129,2,FALSE)</f>
        <v>2095</v>
      </c>
      <c r="M120" t="str">
        <f>VLOOKUP(J120,total_visual_stym!$A$2:$D$129,3,FALSE)</f>
        <v>pics\\Gac_7.jpg</v>
      </c>
      <c r="N120">
        <f>VLOOKUP(J120,total_visual_stym!$A$1:$D$129,4,FALSE)</f>
        <v>211</v>
      </c>
      <c r="P120">
        <f>IF(G120="экспл",0,IF(G120="импл_",VLOOKUP(J120,quest_импл!$A$1:$J$129,7,FALSE),0))</f>
        <v>255</v>
      </c>
      <c r="Q120" t="str">
        <f>IF(G120="экспл",0,IF(G120="импл_",VLOOKUP(J120,quest_импл!$A$1:$J$129,8,FALSE),0))</f>
        <v>sound\\Zernistiy_li.wav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2008</v>
      </c>
      <c r="AD120" t="str">
        <f t="shared" ca="1" si="35"/>
        <v>pics\\Banan_8.jpg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6"/>
        <v>pics\\Banan_8.jpg</v>
      </c>
      <c r="AI120" t="s">
        <v>92</v>
      </c>
      <c r="AO120">
        <f t="shared" ca="1" si="31"/>
        <v>0.84919493947936175</v>
      </c>
      <c r="AP120" t="str">
        <f t="shared" ca="1" si="32"/>
        <v>pics\\Banan_8.jpg</v>
      </c>
      <c r="AR120" t="str">
        <f t="shared" si="39"/>
        <v/>
      </c>
      <c r="AS120" t="str">
        <f t="shared" ca="1" si="38"/>
        <v>pics\\Banan_8.jpg</v>
      </c>
      <c r="AT120">
        <f t="shared" ca="1" si="27"/>
        <v>0.57303387419495566</v>
      </c>
      <c r="AU120" t="s">
        <v>697</v>
      </c>
      <c r="AV120" t="str">
        <f t="shared" ca="1" si="28"/>
        <v>sound\\Noviy_plod.wav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_Зернистый_ли_</v>
      </c>
      <c r="BB120" t="str">
        <f t="shared" si="29"/>
        <v>_Зернистый_ли_ТОДИС?</v>
      </c>
      <c r="BD120" cm="1">
        <f t="array" aca="1" ref="BD120" ca="1">INDEX($L$114:$L$121,(RANK(AT8,$AT$2:$AT$9)))</f>
        <v>2089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VLOOKUP(B121,audio_list_stym!$A$3:$BP$18,47,FALSE)</f>
        <v>14</v>
      </c>
      <c r="F121" t="str">
        <f>VLOOKUP(E121,metki!$A$2:$B$9,2,FALSE)</f>
        <v>импл_новые_с_названием</v>
      </c>
      <c r="G121" t="str">
        <f t="shared" si="24"/>
        <v>импл_</v>
      </c>
      <c r="H121" t="str">
        <f>VLOOKUP(B121,audio_list_stym!$A$3:$AJ$18,15,FALSE)</f>
        <v>Gac</v>
      </c>
      <c r="I121" t="s">
        <v>695</v>
      </c>
      <c r="J121" t="str">
        <f t="shared" si="25"/>
        <v>Gac_8</v>
      </c>
      <c r="L121">
        <f>VLOOKUP(J121,total_visual_stym!$A$2:$D$129,2,FALSE)</f>
        <v>2096</v>
      </c>
      <c r="M121" t="str">
        <f>VLOOKUP(J121,total_visual_stym!$A$2:$D$129,3,FALSE)</f>
        <v>pics\\Gac_8.jpg</v>
      </c>
      <c r="N121">
        <f>VLOOKUP(J121,total_visual_stym!$A$1:$D$129,4,FALSE)</f>
        <v>211</v>
      </c>
      <c r="P121">
        <f>IF(G121="экспл",0,IF(G121="импл_",VLOOKUP(J121,quest_импл!$A$1:$J$129,7,FALSE),0))</f>
        <v>256</v>
      </c>
      <c r="Q121" t="str">
        <f>IF(G121="экспл",0,IF(G121="импл_",VLOOKUP(J121,quest_импл!$A$1:$J$129,8,FALSE),0))</f>
        <v>sound\\Okrugliy_li.wav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2020</v>
      </c>
      <c r="AD121" t="str">
        <f t="shared" ca="1" si="35"/>
        <v>pics\\Goroh_4.jpg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6"/>
        <v>pics\\Goroh_4.jpg</v>
      </c>
      <c r="AI121" t="s">
        <v>93</v>
      </c>
      <c r="AO121">
        <f t="shared" ca="1" si="31"/>
        <v>0.66478469139718144</v>
      </c>
      <c r="AP121" t="str">
        <f t="shared" ca="1" si="32"/>
        <v>pics\\Goroh_4.jpg</v>
      </c>
      <c r="AR121" t="str">
        <f>IF(AH121="sound\\Ogorod",AP49,"")</f>
        <v/>
      </c>
      <c r="AS121" t="str">
        <f t="shared" ca="1" si="38"/>
        <v>pics\\Goroh_4.jpg</v>
      </c>
      <c r="AT121">
        <f t="shared" ca="1" si="27"/>
        <v>0.50257909746734131</v>
      </c>
      <c r="AU121" t="s">
        <v>697</v>
      </c>
      <c r="AV121" t="str">
        <f t="shared" ca="1" si="28"/>
        <v>sound\\Redkiy_plod.wav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_Округлый_ли_</v>
      </c>
      <c r="BB121" t="str">
        <f t="shared" si="29"/>
        <v>_Округлый_ли_ТОДИС?</v>
      </c>
      <c r="BD121" cm="1">
        <f t="array" aca="1" ref="BD121" ca="1">INDEX($L$114:$L$121,(RANK(AT9,$AT$2:$AT$9)))</f>
        <v>2092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VLOOKUP(B122,audio_list_stym!$A$3:$BP$18,47,FALSE)</f>
        <v>15</v>
      </c>
      <c r="F122" t="str">
        <f>VLOOKUP(E122,metki!$A$2:$B$9,2,FALSE)</f>
        <v>экспл_новые_с_названием</v>
      </c>
      <c r="G122" t="str">
        <f t="shared" si="24"/>
        <v>экспл</v>
      </c>
      <c r="H122" t="str">
        <f>VLOOKUP(B122,audio_list_stym!$A$3:$AJ$18,15,FALSE)</f>
        <v>Noni</v>
      </c>
      <c r="I122" t="s">
        <v>688</v>
      </c>
      <c r="J122" t="str">
        <f t="shared" si="25"/>
        <v>Noni_1</v>
      </c>
      <c r="L122">
        <f>VLOOKUP(J122,total_visual_stym!$A$2:$D$129,2,FALSE)</f>
        <v>2113</v>
      </c>
      <c r="M122" t="str">
        <f>VLOOKUP(J122,total_visual_stym!$A$2:$D$129,3,FALSE)</f>
        <v>pics\\Noni_1.jpg</v>
      </c>
      <c r="N122">
        <f>VLOOKUP(J122,total_visual_stym!$A$1:$D$129,4,FALSE)</f>
        <v>212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129</v>
      </c>
      <c r="Z122" t="str">
        <f>IF(G122="экспл",VLOOKUP(J122,quest_экспл!$A$1:$N$129,12,FALSE),IF(G122="импл_",0,0))</f>
        <v>sound\\On_beliy_vnutri.wav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2204</v>
      </c>
      <c r="AD122" t="str">
        <f t="shared" ca="1" si="35"/>
        <v>pics\\dis52.jpg</v>
      </c>
      <c r="AE122" s="22" t="str">
        <f t="array" aca="1" ref="AE122" ca="1">IF(G122="экспл",INDEX(total_visual_stym!$C$146:$C$209,(RANK(total_visual_stym!E202,total_visual_stym!$E$146:$E$209))),0)</f>
        <v>pics\\dis52.jpg</v>
      </c>
      <c r="AF122" s="22" t="str">
        <f t="shared" si="36"/>
        <v/>
      </c>
      <c r="AI122" t="s">
        <v>124</v>
      </c>
      <c r="AO122">
        <f t="shared" ca="1" si="31"/>
        <v>9.9928265016173468E-2</v>
      </c>
      <c r="AP122" t="str">
        <f t="shared" ca="1" si="32"/>
        <v>pics\\Redis_6.jpg</v>
      </c>
      <c r="AR122" t="str">
        <f t="shared" ref="AR122:AR129" si="40">IF(AH122="sound\\Ogorod",AP50,"")</f>
        <v/>
      </c>
      <c r="AS122" t="str">
        <f t="shared" si="38"/>
        <v/>
      </c>
      <c r="AT122">
        <f t="shared" ca="1" si="27"/>
        <v>0.66765660696960882</v>
      </c>
      <c r="AU122" t="s">
        <v>697</v>
      </c>
      <c r="AV122" t="str">
        <f t="shared" ca="1" si="28"/>
        <v>sound\\Noviy_plod.wav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_Он_белый_внутри?</v>
      </c>
      <c r="BA122" t="e">
        <f>VLOOKUP(Q122,audio_list_stym!$B$2:$BQ$299,68,FALSE)</f>
        <v>#N/A</v>
      </c>
      <c r="BB122" t="str">
        <f t="shared" si="29"/>
        <v>На_экране_ПЕМАТ._Он_белый_внутри?</v>
      </c>
      <c r="BC122">
        <f>A122</f>
        <v>1216</v>
      </c>
      <c r="BD122" cm="1">
        <f t="array" aca="1" ref="BD122" ca="1">INDEX($L$122:$L$129,(RANK(AT2,$AT$2:$AT$9)))</f>
        <v>2119</v>
      </c>
      <c r="BE122" cm="1">
        <f t="array" aca="1" ref="BE122" ca="1">INDEX(BD66:BD81,(RANK(AT9,$AT$2:$AT$17)))</f>
        <v>2135</v>
      </c>
      <c r="BF122" cm="1">
        <f t="array" aca="1" ref="BF122" ca="1">INDEX(BD90:BD105,(RANK(AT9,$AT$2:$AT$17)))</f>
        <v>2065</v>
      </c>
      <c r="BG122" cm="1">
        <f t="array" aca="1" ref="BG122" ca="1">INDEX(BD106:BD121,(RANK(AT9,$AT$2:$AT$17)))</f>
        <v>2081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VLOOKUP(B123,audio_list_stym!$A$3:$BP$18,47,FALSE)</f>
        <v>15</v>
      </c>
      <c r="F123" t="str">
        <f>VLOOKUP(E123,metki!$A$2:$B$9,2,FALSE)</f>
        <v>экспл_новые_с_названием</v>
      </c>
      <c r="G123" t="str">
        <f t="shared" si="24"/>
        <v>экспл</v>
      </c>
      <c r="H123" t="str">
        <f>VLOOKUP(B123,audio_list_stym!$A$3:$AJ$18,15,FALSE)</f>
        <v>Noni</v>
      </c>
      <c r="I123" t="s">
        <v>689</v>
      </c>
      <c r="J123" t="str">
        <f t="shared" si="25"/>
        <v>Noni_2</v>
      </c>
      <c r="L123">
        <f>VLOOKUP(J123,total_visual_stym!$A$2:$D$129,2,FALSE)</f>
        <v>2114</v>
      </c>
      <c r="M123" t="str">
        <f>VLOOKUP(J123,total_visual_stym!$A$2:$D$129,3,FALSE)</f>
        <v>pics\\Noni_2.jpg</v>
      </c>
      <c r="N123">
        <f>VLOOKUP(J123,total_visual_stym!$A$1:$D$129,4,FALSE)</f>
        <v>212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130</v>
      </c>
      <c r="Z123" t="str">
        <f>IF(G123="экспл",VLOOKUP(J123,quest_экспл!$A$1:$N$129,12,FALSE),IF(G123="импл_",0,0))</f>
        <v>sound\\Rebristiy_li_on.wav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2213</v>
      </c>
      <c r="AD123" t="str">
        <f t="shared" ca="1" si="35"/>
        <v>pics\\dis49.jpg</v>
      </c>
      <c r="AE123" s="22" t="str">
        <f t="array" aca="1" ref="AE123" ca="1">IF(G123="экспл",INDEX(total_visual_stym!$C$146:$C$209,(RANK(total_visual_stym!E203,total_visual_stym!$E$146:$E$209))),0)</f>
        <v>pics\\dis49.jpg</v>
      </c>
      <c r="AF123" s="22" t="str">
        <f t="shared" si="36"/>
        <v/>
      </c>
      <c r="AI123" t="s">
        <v>125</v>
      </c>
      <c r="AO123">
        <f t="shared" ca="1" si="31"/>
        <v>0.6219860302191681</v>
      </c>
      <c r="AP123" t="str">
        <f t="shared" ca="1" si="32"/>
        <v>pics\\Kokos_1.jpg</v>
      </c>
      <c r="AR123" t="str">
        <f t="shared" si="40"/>
        <v/>
      </c>
      <c r="AS123" t="str">
        <f t="shared" si="38"/>
        <v/>
      </c>
      <c r="AT123">
        <f t="shared" ca="1" si="27"/>
        <v>0.16035421962531438</v>
      </c>
      <c r="AU123" t="s">
        <v>697</v>
      </c>
      <c r="AV123" t="str">
        <f t="shared" ca="1" si="28"/>
        <v>sound\\Redkiy_plod.wav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_Ребристый_ли_он?</v>
      </c>
      <c r="BA123" t="e">
        <f>VLOOKUP(Q123,audio_list_stym!$B$2:$BQ$299,68,FALSE)</f>
        <v>#N/A</v>
      </c>
      <c r="BB123" t="str">
        <f t="shared" si="29"/>
        <v>Посмотрите,_вот_ПЕМАТ._Ребристый_ли_он?</v>
      </c>
      <c r="BD123" cm="1">
        <f t="array" aca="1" ref="BD123" ca="1">INDEX($L$122:$L$129,(RANK(AT3,$AT$2:$AT$9)))</f>
        <v>2118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VLOOKUP(B124,audio_list_stym!$A$3:$BP$18,47,FALSE)</f>
        <v>15</v>
      </c>
      <c r="F124" t="str">
        <f>VLOOKUP(E124,metki!$A$2:$B$9,2,FALSE)</f>
        <v>экспл_новые_с_названием</v>
      </c>
      <c r="G124" t="str">
        <f t="shared" si="24"/>
        <v>экспл</v>
      </c>
      <c r="H124" t="str">
        <f>VLOOKUP(B124,audio_list_stym!$A$3:$AJ$18,15,FALSE)</f>
        <v>Noni</v>
      </c>
      <c r="I124" t="s">
        <v>690</v>
      </c>
      <c r="J124" t="str">
        <f t="shared" si="25"/>
        <v>Noni_3</v>
      </c>
      <c r="L124">
        <f>VLOOKUP(J124,total_visual_stym!$A$2:$D$129,2,FALSE)</f>
        <v>2115</v>
      </c>
      <c r="M124" t="str">
        <f>VLOOKUP(J124,total_visual_stym!$A$2:$D$129,3,FALSE)</f>
        <v>pics\\Noni_3.jpg</v>
      </c>
      <c r="N124">
        <f>VLOOKUP(J124,total_visual_stym!$A$1:$D$129,4,FALSE)</f>
        <v>212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131</v>
      </c>
      <c r="Z124" t="str">
        <f>IF(G124="экспл",VLOOKUP(J124,quest_экспл!$A$1:$N$129,12,FALSE),IF(G124="импл_",0,0))</f>
        <v>sound\\Goluboy_li_on.wav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2198</v>
      </c>
      <c r="AD124" t="str">
        <f t="shared" ca="1" si="35"/>
        <v>pics\\dis42.jpg</v>
      </c>
      <c r="AE124" s="22" t="str">
        <f t="array" aca="1" ref="AE124" ca="1">IF(G124="экспл",INDEX(total_visual_stym!$C$146:$C$209,(RANK(total_visual_stym!E204,total_visual_stym!$E$146:$E$209))),0)</f>
        <v>pics\\dis42.jpg</v>
      </c>
      <c r="AF124" s="22" t="str">
        <f t="shared" si="36"/>
        <v/>
      </c>
      <c r="AI124" t="s">
        <v>126</v>
      </c>
      <c r="AO124">
        <f t="shared" ca="1" si="31"/>
        <v>0.89793115864587225</v>
      </c>
      <c r="AP124" t="str">
        <f t="shared" ca="1" si="32"/>
        <v>pics\\Banan_4.jpg</v>
      </c>
      <c r="AR124" t="str">
        <f t="shared" si="40"/>
        <v/>
      </c>
      <c r="AS124" t="str">
        <f t="shared" si="38"/>
        <v/>
      </c>
      <c r="AT124">
        <f t="shared" ca="1" si="27"/>
        <v>0.81980195636649844</v>
      </c>
      <c r="AU124" t="s">
        <v>697</v>
      </c>
      <c r="AV124" t="str">
        <f t="shared" ca="1" si="28"/>
        <v>sound\\Noviy_plod.wav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_Голубой_ли_он?</v>
      </c>
      <c r="BA124" t="e">
        <f>VLOOKUP(Q124,audio_list_stym!$B$2:$BQ$299,68,FALSE)</f>
        <v>#N/A</v>
      </c>
      <c r="BB124" t="str">
        <f t="shared" si="29"/>
        <v>Вот_ПЕМАТ._Голубой_ли_он?</v>
      </c>
      <c r="BD124" cm="1">
        <f t="array" aca="1" ref="BD124" ca="1">INDEX($L$122:$L$129,(RANK(AT4,$AT$2:$AT$9)))</f>
        <v>2115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VLOOKUP(B125,audio_list_stym!$A$3:$BP$18,47,FALSE)</f>
        <v>15</v>
      </c>
      <c r="F125" t="str">
        <f>VLOOKUP(E125,metki!$A$2:$B$9,2,FALSE)</f>
        <v>экспл_новые_с_названием</v>
      </c>
      <c r="G125" t="str">
        <f t="shared" si="24"/>
        <v>экспл</v>
      </c>
      <c r="H125" t="str">
        <f>VLOOKUP(B125,audio_list_stym!$A$3:$AJ$18,15,FALSE)</f>
        <v>Noni</v>
      </c>
      <c r="I125" t="s">
        <v>691</v>
      </c>
      <c r="J125" t="str">
        <f t="shared" si="25"/>
        <v>Noni_4</v>
      </c>
      <c r="L125">
        <f>VLOOKUP(J125,total_visual_stym!$A$2:$D$129,2,FALSE)</f>
        <v>2116</v>
      </c>
      <c r="M125" t="str">
        <f>VLOOKUP(J125,total_visual_stym!$A$2:$D$129,3,FALSE)</f>
        <v>pics\\Noni_4.jpg</v>
      </c>
      <c r="N125">
        <f>VLOOKUP(J125,total_visual_stym!$A$1:$D$129,4,FALSE)</f>
        <v>212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132</v>
      </c>
      <c r="Z125" t="str">
        <f>IF(G125="экспл",VLOOKUP(J125,quest_экспл!$A$1:$N$129,12,FALSE),IF(G125="импл_",0,0))</f>
        <v>sound\\On_s_bugorkami.wav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2174</v>
      </c>
      <c r="AD125" t="str">
        <f t="shared" ca="1" si="35"/>
        <v>pics\\dis7.jpg</v>
      </c>
      <c r="AE125" s="22" t="str">
        <f t="array" aca="1" ref="AE125" ca="1">IF(G125="экспл",INDEX(total_visual_stym!$C$146:$C$209,(RANK(total_visual_stym!E205,total_visual_stym!$E$146:$E$209))),0)</f>
        <v>pics\\dis7.jpg</v>
      </c>
      <c r="AF125" s="22" t="str">
        <f t="shared" si="36"/>
        <v/>
      </c>
      <c r="AI125" t="s">
        <v>127</v>
      </c>
      <c r="AO125">
        <f t="shared" ca="1" si="31"/>
        <v>0.25361751048935233</v>
      </c>
      <c r="AP125" t="str">
        <f t="shared" ca="1" si="32"/>
        <v>pics\\Peper_3.jpg</v>
      </c>
      <c r="AR125" t="str">
        <f t="shared" si="40"/>
        <v/>
      </c>
      <c r="AS125" t="str">
        <f t="shared" si="38"/>
        <v/>
      </c>
      <c r="AT125">
        <f t="shared" ca="1" si="27"/>
        <v>0.46693605625037871</v>
      </c>
      <c r="AU125" t="s">
        <v>697</v>
      </c>
      <c r="AV125" t="str">
        <f t="shared" ca="1" si="28"/>
        <v>sound\\Redkiy_plod.wav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_Он_с_бугорками?</v>
      </c>
      <c r="BA125" t="e">
        <f>VLOOKUP(Q125,audio_list_stym!$B$2:$BQ$299,68,FALSE)</f>
        <v>#N/A</v>
      </c>
      <c r="BB125" t="str">
        <f t="shared" si="29"/>
        <v>Это_ПЕМАТ._Он_с_бугорками?</v>
      </c>
      <c r="BD125" cm="1">
        <f t="array" aca="1" ref="BD125" ca="1">INDEX($L$122:$L$129,(RANK(AT5,$AT$2:$AT$9)))</f>
        <v>2120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VLOOKUP(B126,audio_list_stym!$A$3:$BP$18,47,FALSE)</f>
        <v>15</v>
      </c>
      <c r="F126" t="str">
        <f>VLOOKUP(E126,metki!$A$2:$B$9,2,FALSE)</f>
        <v>экспл_новые_с_названием</v>
      </c>
      <c r="G126" t="str">
        <f t="shared" si="24"/>
        <v>экспл</v>
      </c>
      <c r="H126" t="str">
        <f>VLOOKUP(B126,audio_list_stym!$A$3:$AJ$18,15,FALSE)</f>
        <v>Noni</v>
      </c>
      <c r="I126" t="s">
        <v>692</v>
      </c>
      <c r="J126" t="str">
        <f t="shared" si="25"/>
        <v>Noni_5</v>
      </c>
      <c r="L126">
        <f>VLOOKUP(J126,total_visual_stym!$A$2:$D$129,2,FALSE)</f>
        <v>2117</v>
      </c>
      <c r="M126" t="str">
        <f>VLOOKUP(J126,total_visual_stym!$A$2:$D$129,3,FALSE)</f>
        <v>pics\\Noni_5.jpg</v>
      </c>
      <c r="N126">
        <f>VLOOKUP(J126,total_visual_stym!$A$1:$D$129,4,FALSE)</f>
        <v>212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133</v>
      </c>
      <c r="Z126" t="str">
        <f>IF(G126="экспл",VLOOKUP(J126,quest_экспл!$A$1:$N$129,12,FALSE),IF(G126="импл_",0,0))</f>
        <v>sound\\Ovalniy_li_on.wav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2179</v>
      </c>
      <c r="AD126" t="str">
        <f t="shared" ca="1" si="35"/>
        <v>pics\\dis20.jpg</v>
      </c>
      <c r="AE126" s="22" t="str">
        <f t="array" aca="1" ref="AE126" ca="1">IF(G126="экспл",INDEX(total_visual_stym!$C$146:$C$209,(RANK(total_visual_stym!E206,total_visual_stym!$E$146:$E$209))),0)</f>
        <v>pics\\dis20.jpg</v>
      </c>
      <c r="AF126" s="22" t="str">
        <f t="shared" si="36"/>
        <v/>
      </c>
      <c r="AI126" t="s">
        <v>128</v>
      </c>
      <c r="AO126">
        <f t="shared" ca="1" si="31"/>
        <v>0.85366061010469052</v>
      </c>
      <c r="AP126" t="str">
        <f t="shared" ca="1" si="32"/>
        <v>pics\\Banan_6.jpg</v>
      </c>
      <c r="AR126" t="str">
        <f t="shared" si="40"/>
        <v/>
      </c>
      <c r="AS126" t="str">
        <f t="shared" si="38"/>
        <v/>
      </c>
      <c r="AT126">
        <f t="shared" ca="1" si="27"/>
        <v>0.44060285076889805</v>
      </c>
      <c r="AU126" t="s">
        <v>697</v>
      </c>
      <c r="AV126" t="str">
        <f t="shared" ca="1" si="28"/>
        <v>sound\\Redkiy_plod.wav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_Овальный_ли_он?</v>
      </c>
      <c r="BA126" t="e">
        <f>VLOOKUP(Q126,audio_list_stym!$B$2:$BQ$299,68,FALSE)</f>
        <v>#N/A</v>
      </c>
      <c r="BB126" t="str">
        <f t="shared" si="29"/>
        <v>На_картинке_ПЕМАТ._Овальный_ли_он?</v>
      </c>
      <c r="BD126" cm="1">
        <f t="array" aca="1" ref="BD126" ca="1">INDEX($L$122:$L$129,(RANK(AT6,$AT$2:$AT$9)))</f>
        <v>2117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VLOOKUP(B127,audio_list_stym!$A$3:$BP$18,47,FALSE)</f>
        <v>15</v>
      </c>
      <c r="F127" t="str">
        <f>VLOOKUP(E127,metki!$A$2:$B$9,2,FALSE)</f>
        <v>экспл_новые_с_названием</v>
      </c>
      <c r="G127" t="str">
        <f t="shared" si="24"/>
        <v>экспл</v>
      </c>
      <c r="H127" t="str">
        <f>VLOOKUP(B127,audio_list_stym!$A$3:$AJ$18,15,FALSE)</f>
        <v>Noni</v>
      </c>
      <c r="I127" t="s">
        <v>693</v>
      </c>
      <c r="J127" t="str">
        <f t="shared" si="25"/>
        <v>Noni_6</v>
      </c>
      <c r="L127">
        <f>VLOOKUP(J127,total_visual_stym!$A$2:$D$129,2,FALSE)</f>
        <v>2118</v>
      </c>
      <c r="M127" t="str">
        <f>VLOOKUP(J127,total_visual_stym!$A$2:$D$129,3,FALSE)</f>
        <v>pics\\Noni_6.jpg</v>
      </c>
      <c r="N127">
        <f>VLOOKUP(J127,total_visual_stym!$A$1:$D$129,4,FALSE)</f>
        <v>212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134</v>
      </c>
      <c r="Z127" t="str">
        <f>IF(G127="экспл",VLOOKUP(J127,quest_экспл!$A$1:$N$129,12,FALSE),IF(G127="импл_",0,0))</f>
        <v>sound\\Zhidkiy_li_on.wav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2196</v>
      </c>
      <c r="AD127" t="str">
        <f t="shared" ca="1" si="35"/>
        <v>pics\\dis40.jpg</v>
      </c>
      <c r="AE127" s="22" t="str">
        <f t="array" aca="1" ref="AE127" ca="1">IF(G127="экспл",INDEX(total_visual_stym!$C$146:$C$209,(RANK(total_visual_stym!E207,total_visual_stym!$E$146:$E$209))),0)</f>
        <v>pics\\dis40.jpg</v>
      </c>
      <c r="AF127" s="22" t="str">
        <f t="shared" si="36"/>
        <v/>
      </c>
      <c r="AI127" t="s">
        <v>129</v>
      </c>
      <c r="AO127">
        <f t="shared" ca="1" si="31"/>
        <v>0.7433350867670292</v>
      </c>
      <c r="AP127" t="str">
        <f t="shared" ca="1" si="32"/>
        <v>pics\\Finik_5.jpg</v>
      </c>
      <c r="AR127" t="str">
        <f t="shared" si="40"/>
        <v/>
      </c>
      <c r="AS127" t="str">
        <f t="shared" si="38"/>
        <v/>
      </c>
      <c r="AT127">
        <f t="shared" ca="1" si="27"/>
        <v>0.65486181344355876</v>
      </c>
      <c r="AU127" t="s">
        <v>697</v>
      </c>
      <c r="AV127" t="str">
        <f t="shared" ca="1" si="28"/>
        <v>sound\\Noviy_plod.wav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_Жидкий_ли_он?</v>
      </c>
      <c r="BA127" t="e">
        <f>VLOOKUP(Q127,audio_list_stym!$B$2:$BQ$299,68,FALSE)</f>
        <v>#N/A</v>
      </c>
      <c r="BB127" t="str">
        <f t="shared" si="29"/>
        <v>На_мониторе_ПЕМАТ._Жидкий_ли_он?</v>
      </c>
      <c r="BD127" cm="1">
        <f t="array" aca="1" ref="BD127" ca="1">INDEX($L$122:$L$129,(RANK(AT7,$AT$2:$AT$9)))</f>
        <v>2114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VLOOKUP(B128,audio_list_stym!$A$3:$BP$18,47,FALSE)</f>
        <v>15</v>
      </c>
      <c r="F128" t="str">
        <f>VLOOKUP(E128,metki!$A$2:$B$9,2,FALSE)</f>
        <v>экспл_новые_с_названием</v>
      </c>
      <c r="G128" t="str">
        <f t="shared" si="24"/>
        <v>экспл</v>
      </c>
      <c r="H128" t="str">
        <f>VLOOKUP(B128,audio_list_stym!$A$3:$AJ$18,15,FALSE)</f>
        <v>Noni</v>
      </c>
      <c r="I128" t="s">
        <v>694</v>
      </c>
      <c r="J128" t="str">
        <f t="shared" si="25"/>
        <v>Noni_7</v>
      </c>
      <c r="L128">
        <f>VLOOKUP(J128,total_visual_stym!$A$2:$D$129,2,FALSE)</f>
        <v>2119</v>
      </c>
      <c r="M128" t="str">
        <f>VLOOKUP(J128,total_visual_stym!$A$2:$D$129,3,FALSE)</f>
        <v>pics\\Noni_7.jpg</v>
      </c>
      <c r="N128">
        <f>VLOOKUP(J128,total_visual_stym!$A$1:$D$129,4,FALSE)</f>
        <v>212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135</v>
      </c>
      <c r="Z128" t="str">
        <f>IF(G128="экспл",VLOOKUP(J128,quest_экспл!$A$1:$N$129,12,FALSE),IF(G128="импл_",0,0))</f>
        <v>sound\\On_lohmatiy.wav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2228</v>
      </c>
      <c r="AD128" t="str">
        <f t="shared" ca="1" si="35"/>
        <v>pics\\dis38.jpg</v>
      </c>
      <c r="AE128" s="22" t="str">
        <f t="array" aca="1" ref="AE128" ca="1">IF(G128="экспл",INDEX(total_visual_stym!$C$146:$C$209,(RANK(total_visual_stym!E208,total_visual_stym!$E$146:$E$209))),0)</f>
        <v>pics\\dis38.jpg</v>
      </c>
      <c r="AF128" s="22" t="str">
        <f t="shared" si="36"/>
        <v/>
      </c>
      <c r="AI128" t="s">
        <v>130</v>
      </c>
      <c r="AO128">
        <f t="shared" ca="1" si="31"/>
        <v>0.67998702519044929</v>
      </c>
      <c r="AP128" t="str">
        <f t="shared" ca="1" si="32"/>
        <v>pics\\Goroh_2.jpg</v>
      </c>
      <c r="AR128" t="str">
        <f t="shared" si="40"/>
        <v/>
      </c>
      <c r="AS128" t="str">
        <f t="shared" si="38"/>
        <v/>
      </c>
      <c r="AT128">
        <f t="shared" ca="1" si="27"/>
        <v>0.22258099650054741</v>
      </c>
      <c r="AU128" t="s">
        <v>697</v>
      </c>
      <c r="AV128" t="str">
        <f t="shared" ca="1" si="28"/>
        <v>sound\\Redkiy_plod.wav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_Он_лохматый?</v>
      </c>
      <c r="BA128" t="e">
        <f>VLOOKUP(Q128,audio_list_stym!$B$2:$BQ$299,68,FALSE)</f>
        <v>#N/A</v>
      </c>
      <c r="BB128" t="str">
        <f t="shared" si="29"/>
        <v>Перед_Вами_ПЕМАТ._Он_лохматый?</v>
      </c>
      <c r="BD128" cm="1">
        <f t="array" aca="1" ref="BD128" ca="1">INDEX($L$122:$L$129,(RANK(AT8,$AT$2:$AT$9)))</f>
        <v>2113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VLOOKUP(B129,audio_list_stym!$A$3:$BP$18,47,FALSE)</f>
        <v>15</v>
      </c>
      <c r="F129" t="str">
        <f>VLOOKUP(E129,metki!$A$2:$B$9,2,FALSE)</f>
        <v>экспл_новые_с_названием</v>
      </c>
      <c r="G129" t="str">
        <f t="shared" si="24"/>
        <v>экспл</v>
      </c>
      <c r="H129" t="str">
        <f>VLOOKUP(B129,audio_list_stym!$A$3:$AJ$18,15,FALSE)</f>
        <v>Noni</v>
      </c>
      <c r="I129" t="s">
        <v>695</v>
      </c>
      <c r="J129" t="str">
        <f t="shared" si="25"/>
        <v>Noni_8</v>
      </c>
      <c r="L129">
        <f>VLOOKUP(J129,total_visual_stym!$A$2:$D$129,2,FALSE)</f>
        <v>2120</v>
      </c>
      <c r="M129" t="str">
        <f>VLOOKUP(J129,total_visual_stym!$A$2:$D$129,3,FALSE)</f>
        <v>pics\\Noni_8.jpg</v>
      </c>
      <c r="N129">
        <f>VLOOKUP(J129,total_visual_stym!$A$1:$D$129,4,FALSE)</f>
        <v>212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136</v>
      </c>
      <c r="Z129" t="str">
        <f>IF(G129="экспл",VLOOKUP(J129,quest_экспл!$A$1:$N$129,12,FALSE),IF(G129="импл_",0,0))</f>
        <v>sound\\On_zolotistiy.wav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2189</v>
      </c>
      <c r="AD129" t="str">
        <f t="shared" ca="1" si="35"/>
        <v>pics\\dis33.jpg</v>
      </c>
      <c r="AE129" s="22" t="str">
        <f t="array" aca="1" ref="AE129" ca="1">IF(G129="экспл",INDEX(total_visual_stym!$C$146:$C$209,(RANK(total_visual_stym!E209,total_visual_stym!$E$146:$E$209))),0)</f>
        <v>pics\\dis33.jpg</v>
      </c>
      <c r="AF129" s="22" t="str">
        <f t="shared" si="36"/>
        <v/>
      </c>
      <c r="AI129" t="s">
        <v>131</v>
      </c>
      <c r="AO129">
        <f t="shared" ca="1" si="31"/>
        <v>0.91176372992047283</v>
      </c>
      <c r="AP129" t="str">
        <f t="shared" ca="1" si="32"/>
        <v>pics\\Banan_3.jpg</v>
      </c>
      <c r="AR129" t="str">
        <f t="shared" si="40"/>
        <v/>
      </c>
      <c r="AS129" t="str">
        <f t="shared" si="38"/>
        <v/>
      </c>
      <c r="AT129">
        <f t="shared" ca="1" si="27"/>
        <v>0.90377745836540091</v>
      </c>
      <c r="AU129" t="s">
        <v>697</v>
      </c>
      <c r="AV129" t="str">
        <f t="shared" ca="1" si="28"/>
        <v>sound\\Noviy_plod.wav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_Он_золотистый?</v>
      </c>
      <c r="BA129" t="e">
        <f>VLOOKUP(Q129,audio_list_stym!$B$2:$BQ$299,68,FALSE)</f>
        <v>#N/A</v>
      </c>
      <c r="BB129" t="str">
        <f t="shared" si="29"/>
        <v>Вы_видите_ПЕМАТ._Он_золотистый?</v>
      </c>
      <c r="BD129" cm="1">
        <f t="array" aca="1" ref="BD129" ca="1">INDEX($L$122:$L$129,(RANK(AT9,$AT$2:$AT$9)))</f>
        <v>2116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B00-000000000000}"/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H161"/>
  <sheetViews>
    <sheetView topLeftCell="AV1" zoomScale="57" zoomScaleNormal="57" zoomScaleSheetLayoutView="40" workbookViewId="0">
      <selection activeCell="BH1" sqref="BH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C1" s="23" t="s">
        <v>0</v>
      </c>
      <c r="BD1" s="23" t="s">
        <v>1175</v>
      </c>
      <c r="BE1" s="23" t="s">
        <v>1170</v>
      </c>
      <c r="BF1" s="23" t="s">
        <v>1171</v>
      </c>
      <c r="BG1" s="23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VLOOKUP(B2,audio_list_stym!$A$3:$BP$18,48,FALSE)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VLOOKUP(B2,audio_list_stym!$A$3:$AJ$18,16,FALSE)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pics\\dis63.jpg</v>
      </c>
      <c r="AF2" s="22" t="str">
        <f t="shared" ref="AF2:AF18" si="2">IF(ISTEXT(AR2),AR2,IF(ISTEXT(AS2),AS2,""))</f>
        <v/>
      </c>
      <c r="AG2" t="str">
        <f t="shared" ref="AG2:AG25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0.54474986872184961</v>
      </c>
      <c r="AP2" t="str">
        <f t="shared" ref="AP2:AP25" ca="1" si="7">INDEX($AM$2:$AM$25,(RANK(AO2,$AO$2:$AO$25)))</f>
        <v>pics\\Finik_7.jpg</v>
      </c>
      <c r="AQ2" t="str">
        <f ca="1">INDEX($AN$2:$AN$25,(RANK(AO2,$AO$2:$AO$25)))</f>
        <v>pics\\Peper_7.jpg</v>
      </c>
      <c r="AT2">
        <f t="shared" ref="AT2:AT65" ca="1" si="8">RAND()</f>
        <v>0.31882082283227164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10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2063</v>
      </c>
      <c r="BE2" cm="1">
        <f t="array" aca="1" ref="BE2" ca="1">INDEX(BD10:BD25,(RANK(AT2,$AT$2:$AT$16)))</f>
        <v>2030</v>
      </c>
      <c r="BF2" cm="1">
        <f t="array" aca="1" ref="BF2" ca="1">INDEX(BD26:BD49,(RANK(AT2,$AT$2:$AT$16)))</f>
        <v>2046</v>
      </c>
      <c r="BG2" cm="1">
        <f t="array" aca="1" ref="BG2" ca="1">INDEX(BD50:BD65,(RANK(AT2,$AT$2:$AT$16)))</f>
        <v>2022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VLOOKUP(B3,audio_list_stym!$A$3:$BP$18,48,FALSE)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VLOOKUP(B3,audio_list_stym!$A$3:$AJ$18,16,FALSE)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2221</v>
      </c>
      <c r="AD3" t="str">
        <f t="shared" ref="AD3:AD66" ca="1" si="11">IF(ISTEXT(AE3),AE3,IF(ISTEXT(AF3),AF3,""))</f>
        <v>pics\\dis28.jpg</v>
      </c>
      <c r="AE3" s="22" t="str">
        <f t="array" aca="1" ref="AE3" ca="1">IF(G3="экспл",INDEX(total_visual_stym!$C$146:$C$209,(RANK(total_visual_stym!E147,total_visual_stym!$E$146:$E$209))),0)</f>
        <v>pics\\dis28.jpg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2">RAND()</f>
        <v>0.64306785409567657</v>
      </c>
      <c r="AP3" t="str">
        <f t="shared" ca="1" si="7"/>
        <v>pics\\Finik_4.jpg</v>
      </c>
      <c r="AQ3" t="str">
        <f t="shared" ref="AQ3:AQ25" ca="1" si="13">INDEX($AN$2:$AN$25,(RANK(AO3,$AO$2:$AO$25)))</f>
        <v>pics\\Peper_4.jpg</v>
      </c>
      <c r="AT3">
        <f t="shared" ca="1" si="8"/>
        <v>0.1963723236432704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10"/>
        <v>Посмотрите,_вот_XXXXX._Мясистый_ли_он?</v>
      </c>
      <c r="BD3" cm="1">
        <f t="array" aca="1" ref="BD3" ca="1">INDEX($L$2:$L$9,(RANK(AT3,$AT$2:$AT$9)))</f>
        <v>2064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VLOOKUP(B4,audio_list_stym!$A$3:$BP$18,48,FALSE)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VLOOKUP(B4,audio_list_stym!$A$3:$AJ$18,16,FALSE)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2177</v>
      </c>
      <c r="AD4" t="str">
        <f t="shared" ca="1" si="11"/>
        <v>pics\\dis35.jpg</v>
      </c>
      <c r="AE4" s="22" t="str">
        <f t="array" aca="1" ref="AE4" ca="1">IF(G4="экспл",INDEX(total_visual_stym!$C$146:$C$209,(RANK(total_visual_stym!E148,total_visual_stym!$E$146:$E$209))),0)</f>
        <v>pics\\dis35.jpg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2"/>
        <v>0.39701565294652907</v>
      </c>
      <c r="AP4" t="str">
        <f t="shared" ca="1" si="7"/>
        <v>pics\\Injir_2.jpg</v>
      </c>
      <c r="AQ4" t="str">
        <f t="shared" ca="1" si="13"/>
        <v>pics\\Tikva_2.jpg</v>
      </c>
      <c r="AT4">
        <f t="shared" ca="1" si="8"/>
        <v>0.32635448747358686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10"/>
        <v>Вот_XXXXX._Горький_ли_он?</v>
      </c>
      <c r="BD4" cm="1">
        <f t="array" aca="1" ref="BD4" ca="1">INDEX($L$2:$L$9,(RANK(AT4,$AT$2:$AT$9)))</f>
        <v>2062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VLOOKUP(B5,audio_list_stym!$A$3:$BP$18,48,FALSE)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VLOOKUP(B5,audio_list_stym!$A$3:$AJ$18,16,FALSE)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2208</v>
      </c>
      <c r="AD5" t="str">
        <f t="shared" ca="1" si="11"/>
        <v>pics\\dis45.jpg</v>
      </c>
      <c r="AE5" s="22" t="str">
        <f t="array" aca="1" ref="AE5" ca="1">IF(G5="экспл",INDEX(total_visual_stym!$C$146:$C$209,(RANK(total_visual_stym!E149,total_visual_stym!$E$146:$E$209))),0)</f>
        <v>pics\\dis45.jpg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2"/>
        <v>0.66948821523044277</v>
      </c>
      <c r="AP5" t="str">
        <f t="shared" ca="1" si="7"/>
        <v>pics\\Finik_1.jpg</v>
      </c>
      <c r="AQ5" t="str">
        <f t="shared" ca="1" si="13"/>
        <v>pics\\Peper_1.jpg</v>
      </c>
      <c r="AT5">
        <f t="shared" ca="1" si="8"/>
        <v>0.68425363588374466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10"/>
        <v>Это_XXXXX._Он_яркий?</v>
      </c>
      <c r="BD5" cm="1">
        <f t="array" aca="1" ref="BD5" ca="1">INDEX($L$2:$L$9,(RANK(AT5,$AT$2:$AT$9)))</f>
        <v>2058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VLOOKUP(B6,audio_list_stym!$A$3:$BP$18,48,FALSE)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VLOOKUP(B6,audio_list_stym!$A$3:$AJ$18,16,FALSE)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2170</v>
      </c>
      <c r="AD6" t="str">
        <f t="shared" ca="1" si="11"/>
        <v>pics\\dis36.jpg</v>
      </c>
      <c r="AE6" s="22" t="str">
        <f t="array" aca="1" ref="AE6" ca="1">IF(G6="экспл",INDEX(total_visual_stym!$C$146:$C$209,(RANK(total_visual_stym!E150,total_visual_stym!$E$146:$E$209))),0)</f>
        <v>pics\\dis36.jpg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2"/>
        <v>0.58750034732677803</v>
      </c>
      <c r="AP6" t="str">
        <f t="shared" ca="1" si="7"/>
        <v>pics\\Finik_6.jpg</v>
      </c>
      <c r="AQ6" t="str">
        <f t="shared" ca="1" si="13"/>
        <v>pics\\Peper_6.jpg</v>
      </c>
      <c r="AT6">
        <f t="shared" ca="1" si="8"/>
        <v>0.78719575112595086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10"/>
        <v>На_картинке_XXXXX._Он_острый?</v>
      </c>
      <c r="BD6" cm="1">
        <f t="array" aca="1" ref="BD6" ca="1">INDEX($L$2:$L$9,(RANK(AT6,$AT$2:$AT$9)))</f>
        <v>2057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VLOOKUP(B7,audio_list_stym!$A$3:$BP$18,48,FALSE)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VLOOKUP(B7,audio_list_stym!$A$3:$AJ$18,16,FALSE)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2181</v>
      </c>
      <c r="AD7" t="str">
        <f t="shared" ca="1" si="11"/>
        <v>pics\\dis24.jpg</v>
      </c>
      <c r="AE7" s="22" t="str">
        <f t="array" aca="1" ref="AE7" ca="1">IF(G7="экспл",INDEX(total_visual_stym!$C$146:$C$209,(RANK(total_visual_stym!E151,total_visual_stym!$E$146:$E$209))),0)</f>
        <v>pics\\dis24.jpg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2"/>
        <v>0.65649791724657691</v>
      </c>
      <c r="AP7" t="str">
        <f t="shared" ca="1" si="7"/>
        <v>pics\\Finik_3.jpg</v>
      </c>
      <c r="AQ7" t="str">
        <f t="shared" ca="1" si="13"/>
        <v>pics\\Peper_3.jpg</v>
      </c>
      <c r="AT7">
        <f t="shared" ca="1" si="8"/>
        <v>0.32878328849512284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10"/>
        <v>На_мониторе_XXXXX._Он_спелый?</v>
      </c>
      <c r="BD7" cm="1">
        <f t="array" aca="1" ref="BD7" ca="1">INDEX($L$2:$L$9,(RANK(AT7,$AT$2:$AT$9)))</f>
        <v>2061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VLOOKUP(B8,audio_list_stym!$A$3:$BP$18,48,FALSE)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VLOOKUP(B8,audio_list_stym!$A$3:$AJ$18,16,FALSE)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2200</v>
      </c>
      <c r="AD8" t="str">
        <f t="shared" ca="1" si="11"/>
        <v>pics\\dis57.jpg</v>
      </c>
      <c r="AE8" s="22" t="str">
        <f t="array" aca="1" ref="AE8" ca="1">IF(G8="экспл",INDEX(total_visual_stym!$C$146:$C$209,(RANK(total_visual_stym!E152,total_visual_stym!$E$146:$E$209))),0)</f>
        <v>pics\\dis57.jpg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2"/>
        <v>0.98356106897128293</v>
      </c>
      <c r="AP8" t="str">
        <f t="shared" ca="1" si="7"/>
        <v>pics\\Kokos_2.jpg</v>
      </c>
      <c r="AQ8" t="str">
        <f t="shared" ca="1" si="13"/>
        <v>pics\\Tomat_2.jpg</v>
      </c>
      <c r="AT8">
        <f t="shared" ca="1" si="8"/>
        <v>0.50682498719355584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10"/>
        <v>Перед_Вами_XXXXX._Он_серый?</v>
      </c>
      <c r="BD8" cm="1">
        <f t="array" aca="1" ref="BD8" ca="1">INDEX($L$2:$L$9,(RANK(AT8,$AT$2:$AT$9)))</f>
        <v>2059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VLOOKUP(B9,audio_list_stym!$A$3:$BP$18,48,FALSE)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VLOOKUP(B9,audio_list_stym!$A$3:$AJ$18,16,FALSE)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11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2"/>
        <v>0.72125263257996219</v>
      </c>
      <c r="AP9" t="str">
        <f t="shared" ca="1" si="7"/>
        <v>pics\\Kokos_8.jpg</v>
      </c>
      <c r="AQ9" t="str">
        <f t="shared" ca="1" si="13"/>
        <v>pics\\Tomat_8.jpg</v>
      </c>
      <c r="AT9">
        <f t="shared" ca="1" si="8"/>
        <v>0.48736029846272499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10"/>
        <v>Вы_видите_XXXXX._Вязкий_ли_он?</v>
      </c>
      <c r="BD9" cm="1">
        <f t="array" aca="1" ref="BD9" ca="1">INDEX($L$2:$L$9,(RANK(AT9,$AT$2:$AT$9)))</f>
        <v>2060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VLOOKUP(B10,audio_list_stym!$A$3:$BP$18,48,FALSE)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VLOOKUP(B10,audio_list_stym!$A$3:$AJ$18,16,FALSE)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2060</v>
      </c>
      <c r="AD10" t="str">
        <f t="shared" ca="1" si="11"/>
        <v>pics\\Tomat_4.jpg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pics\\Tomat_4.jpg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2"/>
        <v>0.88817614129308364</v>
      </c>
      <c r="AP10" t="str">
        <f t="shared" ca="1" si="7"/>
        <v>pics\\Kokos_4.jpg</v>
      </c>
      <c r="AQ10" t="str">
        <f t="shared" ca="1" si="13"/>
        <v>pics\\Tomat_4.jpg</v>
      </c>
      <c r="AS10" t="str">
        <f t="shared" ref="AS10:AS17" ca="1" si="15">IF(AH10="sound\\Tropic",AQ10,"")</f>
        <v>pics\\Tomat_4.jpg</v>
      </c>
      <c r="AT10">
        <f t="shared" ca="1" si="8"/>
        <v>0.64348632102974068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10"/>
        <v>_Старый_ли_ЛИМОН?</v>
      </c>
      <c r="BC10">
        <f>A10</f>
        <v>1202</v>
      </c>
      <c r="BD10" cm="1">
        <f t="array" aca="1" ref="BD10" ca="1">INDEX($L$10:$L$17,(RANK(AT2,$AT$2:$AT$9)))</f>
        <v>2039</v>
      </c>
      <c r="BE10" cm="1">
        <f t="array" aca="1" ref="BE10" ca="1">INDEX(BD2:BD9,(RANK(AT3,$AT$2:$AT$9)))</f>
        <v>2060</v>
      </c>
      <c r="BF10" cm="1">
        <f t="array" aca="1" ref="BF10" ca="1">INDEX(BD18:BD33,(RANK(AT3,$AT$2:$AT$16)))</f>
        <v>2053</v>
      </c>
      <c r="BG10" cm="1">
        <f t="array" aca="1" ref="BG10" ca="1">INDEX(BD34:BD65,(RANK(AT3,$AT$2:$AT$16)))</f>
        <v>2005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VLOOKUP(B11,audio_list_stym!$A$3:$BP$18,48,FALSE)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VLOOKUP(B11,audio_list_stym!$A$3:$AJ$18,16,FALSE)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2161</v>
      </c>
      <c r="AD11" t="str">
        <f t="shared" ca="1" si="11"/>
        <v>pics\\Tikva_1.jpg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pics\\Tikva_1.jpg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2"/>
        <v>0.4142238884202335</v>
      </c>
      <c r="AP11" t="str">
        <f t="shared" ca="1" si="7"/>
        <v>pics\\Injir_1.jpg</v>
      </c>
      <c r="AQ11" t="str">
        <f t="shared" ca="1" si="13"/>
        <v>pics\\Tikva_1.jpg</v>
      </c>
      <c r="AS11" t="str">
        <f t="shared" ca="1" si="15"/>
        <v>pics\\Tikva_1.jpg</v>
      </c>
      <c r="AT11">
        <f t="shared" ca="1" si="8"/>
        <v>0.18696211824220521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10"/>
        <v>_Фиолетовый_ли_ЛИМОН?</v>
      </c>
      <c r="BD11" cm="1">
        <f t="array" aca="1" ref="BD11" ca="1">INDEX($L$10:$L$17,(RANK(AT3,$AT$2:$AT$9)))</f>
        <v>2040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VLOOKUP(B12,audio_list_stym!$A$3:$BP$18,48,FALSE)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VLOOKUP(B12,audio_list_stym!$A$3:$AJ$18,16,FALSE)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2063</v>
      </c>
      <c r="AD12" t="str">
        <f t="shared" ca="1" si="11"/>
        <v>pics\\Tomat_7.jpg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pics\\Tomat_7.jpg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2"/>
        <v>0.7400570540092779</v>
      </c>
      <c r="AP12" t="str">
        <f t="shared" ca="1" si="7"/>
        <v>pics\\Kokos_7.jpg</v>
      </c>
      <c r="AQ12" t="str">
        <f t="shared" ca="1" si="13"/>
        <v>pics\\Tomat_7.jpg</v>
      </c>
      <c r="AS12" t="str">
        <f t="shared" ca="1" si="15"/>
        <v>pics\\Tomat_7.jpg</v>
      </c>
      <c r="AT12">
        <f t="shared" ca="1" si="8"/>
        <v>0.89041723625328062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10"/>
        <v>_С_цедрой_ли_ЛИМОН?</v>
      </c>
      <c r="BD12" cm="1">
        <f t="array" aca="1" ref="BD12" ca="1">INDEX($L$10:$L$17,(RANK(AT4,$AT$2:$AT$9)))</f>
        <v>2038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VLOOKUP(B13,audio_list_stym!$A$3:$BP$18,48,FALSE)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VLOOKUP(B13,audio_list_stym!$A$3:$AJ$18,16,FALSE)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2166</v>
      </c>
      <c r="AD13" t="str">
        <f t="shared" ca="1" si="11"/>
        <v>pics\\Tikva_6.jpg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pics\\Tikva_6.jpg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2"/>
        <v>0.33811107933645257</v>
      </c>
      <c r="AP13" t="str">
        <f t="shared" ca="1" si="7"/>
        <v>pics\\Injir_6.jpg</v>
      </c>
      <c r="AQ13" t="str">
        <f t="shared" ca="1" si="13"/>
        <v>pics\\Tikva_6.jpg</v>
      </c>
      <c r="AS13" t="str">
        <f t="shared" ca="1" si="15"/>
        <v>pics\\Tikva_6.jpg</v>
      </c>
      <c r="AT13">
        <f t="shared" ca="1" si="8"/>
        <v>0.27810239389951352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10"/>
        <v>_Кислый_ли_ЛИМОН?</v>
      </c>
      <c r="BD13" cm="1">
        <f t="array" aca="1" ref="BD13" ca="1">INDEX($L$10:$L$17,(RANK(AT5,$AT$2:$AT$9)))</f>
        <v>2034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VLOOKUP(B14,audio_list_stym!$A$3:$BP$18,48,FALSE)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VLOOKUP(B14,audio_list_stym!$A$3:$AJ$18,16,FALSE)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2061</v>
      </c>
      <c r="AD14" t="str">
        <f t="shared" ca="1" si="11"/>
        <v>pics\\Tomat_5.jpg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pics\\Tomat_5.jpg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2"/>
        <v>0.84695033606706294</v>
      </c>
      <c r="AP14" t="str">
        <f t="shared" ca="1" si="7"/>
        <v>pics\\Kokos_5.jpg</v>
      </c>
      <c r="AQ14" t="str">
        <f t="shared" ca="1" si="13"/>
        <v>pics\\Tomat_5.jpg</v>
      </c>
      <c r="AS14" t="str">
        <f t="shared" ca="1" si="15"/>
        <v>pics\\Tomat_5.jpg</v>
      </c>
      <c r="AT14">
        <f t="shared" ca="1" si="8"/>
        <v>0.98681260931161874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10"/>
        <v>_Сочный_ли_ЛИМОН?</v>
      </c>
      <c r="BD14" cm="1">
        <f t="array" aca="1" ref="BD14" ca="1">INDEX($L$10:$L$17,(RANK(AT6,$AT$2:$AT$9)))</f>
        <v>2033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VLOOKUP(B15,audio_list_stym!$A$3:$BP$18,48,FALSE)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VLOOKUP(B15,audio_list_stym!$A$3:$AJ$18,16,FALSE)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2167</v>
      </c>
      <c r="AD15" t="str">
        <f t="shared" ca="1" si="11"/>
        <v>pics\\Tikva_7.jpg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pics\\Tikva_7.jpg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2"/>
        <v>0.23067703420612817</v>
      </c>
      <c r="AP15" t="str">
        <f t="shared" ca="1" si="7"/>
        <v>pics\\Injir_7.jpg</v>
      </c>
      <c r="AQ15" t="str">
        <f t="shared" ca="1" si="13"/>
        <v>pics\\Tikva_7.jpg</v>
      </c>
      <c r="AS15" t="str">
        <f t="shared" ca="1" si="15"/>
        <v>pics\\Tikva_7.jpg</v>
      </c>
      <c r="AT15">
        <f t="shared" ca="1" si="8"/>
        <v>0.31554669519701839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10"/>
        <v>_Длинный_ли_ЛИМОН?</v>
      </c>
      <c r="BD15" cm="1">
        <f t="array" aca="1" ref="BD15" ca="1">INDEX($L$10:$L$17,(RANK(AT7,$AT$2:$AT$9)))</f>
        <v>2037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VLOOKUP(B16,audio_list_stym!$A$3:$BP$18,48,FALSE)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VLOOKUP(B16,audio_list_stym!$A$3:$AJ$18,16,FALSE)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2168</v>
      </c>
      <c r="AD16" t="str">
        <f t="shared" ca="1" si="11"/>
        <v>pics\\Tikva_8.jpg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pics\\Tikva_8.jpg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2"/>
        <v>0.2034977422935863</v>
      </c>
      <c r="AP16" t="str">
        <f t="shared" ca="1" si="7"/>
        <v>pics\\Injir_8.jpg</v>
      </c>
      <c r="AQ16" t="str">
        <f t="shared" ca="1" si="13"/>
        <v>pics\\Tikva_8.jpg</v>
      </c>
      <c r="AS16" t="str">
        <f t="shared" ca="1" si="15"/>
        <v>pics\\Tikva_8.jpg</v>
      </c>
      <c r="AT16">
        <f t="shared" ca="1" si="8"/>
        <v>0.84948546156456217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10"/>
        <v>_Упругий_ли_ЛИМОН?</v>
      </c>
      <c r="BD16" cm="1">
        <f t="array" aca="1" ref="BD16" ca="1">INDEX($L$10:$L$17,(RANK(AT8,$AT$2:$AT$9)))</f>
        <v>2035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VLOOKUP(B17,audio_list_stym!$A$3:$BP$18,48,FALSE)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VLOOKUP(B17,audio_list_stym!$A$3:$AJ$18,16,FALSE)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2163</v>
      </c>
      <c r="AD17" t="str">
        <f t="shared" ca="1" si="11"/>
        <v>pics\\Tikva_3.jpg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pics\\Tikva_3.jpg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2"/>
        <v>0.36465736771483548</v>
      </c>
      <c r="AP17" t="str">
        <f t="shared" ca="1" si="7"/>
        <v>pics\\Injir_3.jpg</v>
      </c>
      <c r="AQ17" t="str">
        <f t="shared" ca="1" si="13"/>
        <v>pics\\Tikva_3.jpg</v>
      </c>
      <c r="AS17" t="str">
        <f t="shared" ca="1" si="15"/>
        <v>pics\\Tikva_3.jpg</v>
      </c>
      <c r="AT17">
        <f t="shared" ca="1" si="8"/>
        <v>0.17625536848066292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10"/>
        <v>_Без_кожуры_ли_ЛИМОН?</v>
      </c>
      <c r="BD17" cm="1">
        <f t="array" aca="1" ref="BD17" ca="1">INDEX($L$10:$L$17,(RANK(AT9,$AT$2:$AT$9)))</f>
        <v>2036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VLOOKUP(B18,audio_list_stym!$A$3:$BP$18,48,FALSE)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VLOOKUP(B18,audio_list_stym!$A$3:$AJ$18,16,FALSE)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2202</v>
      </c>
      <c r="AD18" t="str">
        <f t="shared" ca="1" si="11"/>
        <v>pics\\dis47.jpg</v>
      </c>
      <c r="AE18" s="22" t="str">
        <f t="array" aca="1" ref="AE18" ca="1">IF(G18="экспл",INDEX(total_visual_stym!$C$146:$C$209,(RANK(total_visual_stym!E162,total_visual_stym!$E$146:$E$209))),0)</f>
        <v>pics\\dis47.jpg</v>
      </c>
      <c r="AF18" s="22" t="str">
        <f t="shared" si="2"/>
        <v/>
      </c>
      <c r="AG18" t="str">
        <f t="shared" si="3"/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6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0.96070136148189389</v>
      </c>
      <c r="AP18" t="str">
        <f t="shared" ca="1" si="7"/>
        <v>pics\\Kokos_3.jpg</v>
      </c>
      <c r="AQ18" t="str">
        <f t="shared" ca="1" si="13"/>
        <v>pics\\Tomat_3.jpg</v>
      </c>
      <c r="AT18">
        <f t="shared" ca="1" si="8"/>
        <v>0.49755184534803287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10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2031</v>
      </c>
      <c r="BE18" cm="1">
        <f t="array" aca="1" ref="BE18" ca="1">INDEX(BD2:BD17,(RANK(AT4,$AT$2:$AT$16)))</f>
        <v>2040</v>
      </c>
      <c r="BF18" cm="1">
        <f t="array" aca="1" ref="BF18" ca="1">INDEX(BD26:BD49,(RANK(AT4,$AT$2:$AT$16)))</f>
        <v>2048</v>
      </c>
      <c r="BG18" cm="1">
        <f t="array" aca="1" ref="BG18" ca="1">INDEX(BD50:BD65,(RANK(AT4,$AT$2:$AT$16)))</f>
        <v>2024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VLOOKUP(B19,audio_list_stym!$A$3:$BP$18,48,FALSE)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VLOOKUP(B19,audio_list_stym!$A$3:$AJ$18,16,FALSE)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2171</v>
      </c>
      <c r="AD19" t="str">
        <f t="shared" ca="1" si="11"/>
        <v>pics\\dis22.jpg</v>
      </c>
      <c r="AE19" s="22" t="str">
        <f t="array" aca="1" ref="AE19" ca="1">IF(G19="экспл",INDEX(total_visual_stym!$C$146:$C$209,(RANK(total_visual_stym!E163,total_visual_stym!$E$146:$E$209))),0)</f>
        <v>pics\\dis22.jpg</v>
      </c>
      <c r="AF19" s="22" t="str">
        <f t="shared" ref="AF19:AF38" si="17">IF(ISTEXT(AR19),AR19,IF(ISTEXT(AS19),AS19,""))</f>
        <v/>
      </c>
      <c r="AG19" t="str">
        <f t="shared" si="3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6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0.59760584287605034</v>
      </c>
      <c r="AP19" t="str">
        <f t="shared" ca="1" si="7"/>
        <v>pics\\Finik_5.jpg</v>
      </c>
      <c r="AQ19" t="str">
        <f t="shared" ca="1" si="13"/>
        <v>pics\\Peper_5.jpg</v>
      </c>
      <c r="AT19">
        <f t="shared" ca="1" si="8"/>
        <v>0.48170938837022548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10"/>
        <v>Посмотрите,_вот_КОКОС._Полый_ли_он?</v>
      </c>
      <c r="BD19" cm="1">
        <f t="array" aca="1" ref="BD19" ca="1">INDEX($L$18:$L$25,(RANK(AT3,$AT$2:$AT$9)))</f>
        <v>2032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VLOOKUP(B20,audio_list_stym!$A$3:$BP$18,48,FALSE)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VLOOKUP(B20,audio_list_stym!$A$3:$AJ$18,16,FALSE)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2217</v>
      </c>
      <c r="AD20" t="str">
        <f t="shared" ca="1" si="11"/>
        <v>pics\\dis58.jpg</v>
      </c>
      <c r="AE20" s="22" t="str">
        <f t="array" aca="1" ref="AE20" ca="1">IF(G20="экспл",INDEX(total_visual_stym!$C$146:$C$209,(RANK(total_visual_stym!E164,total_visual_stym!$E$146:$E$209))),0)</f>
        <v>pics\\dis58.jpg</v>
      </c>
      <c r="AF20" s="22" t="str">
        <f t="shared" si="17"/>
        <v/>
      </c>
      <c r="AG20" t="str">
        <f t="shared" si="3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6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0.3632433920870437</v>
      </c>
      <c r="AP20" t="str">
        <f t="shared" ca="1" si="7"/>
        <v>pics\\Injir_4.jpg</v>
      </c>
      <c r="AQ20" t="str">
        <f t="shared" ca="1" si="13"/>
        <v>pics\\Tikva_4.jpg</v>
      </c>
      <c r="AT20">
        <f t="shared" ca="1" si="8"/>
        <v>0.72723981704670171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10"/>
        <v>Вот_КОКОС._Гладкий_ли_он?</v>
      </c>
      <c r="BD20" cm="1">
        <f t="array" aca="1" ref="BD20" ca="1">INDEX($L$18:$L$25,(RANK(AT4,$AT$2:$AT$9)))</f>
        <v>2030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VLOOKUP(B21,audio_list_stym!$A$3:$BP$18,48,FALSE)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VLOOKUP(B21,audio_list_stym!$A$3:$AJ$18,16,FALSE)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2224</v>
      </c>
      <c r="AD21" t="str">
        <f t="shared" ca="1" si="11"/>
        <v>pics\\dis29.jpg</v>
      </c>
      <c r="AE21" s="22" t="str">
        <f t="array" aca="1" ref="AE21" ca="1">IF(G21="экспл",INDEX(total_visual_stym!$C$146:$C$209,(RANK(total_visual_stym!E165,total_visual_stym!$E$146:$E$209))),0)</f>
        <v>pics\\dis29.jpg</v>
      </c>
      <c r="AF21" s="22" t="str">
        <f t="shared" si="17"/>
        <v/>
      </c>
      <c r="AG21" t="str">
        <f t="shared" si="3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6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0.50436013212658815</v>
      </c>
      <c r="AP21" t="str">
        <f t="shared" ca="1" si="7"/>
        <v>pics\\Finik_8.jpg</v>
      </c>
      <c r="AQ21" t="str">
        <f t="shared" ca="1" si="13"/>
        <v>pics\\Peper_8.jpg</v>
      </c>
      <c r="AT21">
        <f t="shared" ca="1" si="8"/>
        <v>0.36240809532982732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10"/>
        <v>Это_КОКОС._Пористый_ли_он?</v>
      </c>
      <c r="BD21" cm="1">
        <f t="array" aca="1" ref="BD21" ca="1">INDEX($L$18:$L$25,(RANK(AT5,$AT$2:$AT$9)))</f>
        <v>2026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VLOOKUP(B22,audio_list_stym!$A$3:$BP$18,48,FALSE)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VLOOKUP(B22,audio_list_stym!$A$3:$AJ$18,16,FALSE)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2172</v>
      </c>
      <c r="AD22" t="str">
        <f t="shared" ca="1" si="11"/>
        <v>pics\\dis23.jpg</v>
      </c>
      <c r="AE22" s="22" t="str">
        <f t="array" aca="1" ref="AE22" ca="1">IF(G22="экспл",INDEX(total_visual_stym!$C$146:$C$209,(RANK(total_visual_stym!E166,total_visual_stym!$E$146:$E$209))),0)</f>
        <v>pics\\dis23.jpg</v>
      </c>
      <c r="AF22" s="22" t="str">
        <f t="shared" si="17"/>
        <v/>
      </c>
      <c r="AG22" t="str">
        <f t="shared" si="3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6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0.83373990541395571</v>
      </c>
      <c r="AP22" t="str">
        <f t="shared" ca="1" si="7"/>
        <v>pics\\Kokos_6.jpg</v>
      </c>
      <c r="AQ22" t="str">
        <f t="shared" ca="1" si="13"/>
        <v>pics\\Tomat_6.jpg</v>
      </c>
      <c r="AT22">
        <f t="shared" ca="1" si="8"/>
        <v>0.69444894799300338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10"/>
        <v>На_картинке_КОКОС._Он_вареный?</v>
      </c>
      <c r="BD22" cm="1">
        <f t="array" aca="1" ref="BD22" ca="1">INDEX($L$18:$L$25,(RANK(AT6,$AT$2:$AT$9)))</f>
        <v>2025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VLOOKUP(B23,audio_list_stym!$A$3:$BP$18,48,FALSE)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VLOOKUP(B23,audio_list_stym!$A$3:$AJ$18,16,FALSE)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2187</v>
      </c>
      <c r="AD23" t="str">
        <f t="shared" ca="1" si="11"/>
        <v>pics\\dis1.jpg</v>
      </c>
      <c r="AE23" s="22" t="str">
        <f t="array" aca="1" ref="AE23" ca="1">IF(G23="экспл",INDEX(total_visual_stym!$C$146:$C$209,(RANK(total_visual_stym!E167,total_visual_stym!$E$146:$E$209))),0)</f>
        <v>pics\\dis1.jpg</v>
      </c>
      <c r="AF23" s="22" t="str">
        <f t="shared" si="17"/>
        <v/>
      </c>
      <c r="AG23" t="str">
        <f t="shared" si="3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6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0.3414153852328331</v>
      </c>
      <c r="AP23" t="str">
        <f t="shared" ca="1" si="7"/>
        <v>pics\\Injir_5.jpg</v>
      </c>
      <c r="AQ23" t="str">
        <f t="shared" ca="1" si="13"/>
        <v>pics\\Tikva_5.jpg</v>
      </c>
      <c r="AT23">
        <f t="shared" ca="1" si="8"/>
        <v>0.24741708970425991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10"/>
        <v>На_мониторе_КОКОС._Плотный_ли_он?</v>
      </c>
      <c r="BD23" cm="1">
        <f t="array" aca="1" ref="BD23" ca="1">INDEX($L$18:$L$25,(RANK(AT7,$AT$2:$AT$9)))</f>
        <v>2029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VLOOKUP(B24,audio_list_stym!$A$3:$BP$18,48,FALSE)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VLOOKUP(B24,audio_list_stym!$A$3:$AJ$18,16,FALSE)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2197</v>
      </c>
      <c r="AD24" t="str">
        <f t="shared" ca="1" si="11"/>
        <v>pics\\dis54.jpg</v>
      </c>
      <c r="AE24" s="22" t="str">
        <f t="array" aca="1" ref="AE24" ca="1">IF(G24="экспл",INDEX(total_visual_stym!$C$146:$C$209,(RANK(total_visual_stym!E168,total_visual_stym!$E$146:$E$209))),0)</f>
        <v>pics\\dis54.jpg</v>
      </c>
      <c r="AF24" s="22" t="str">
        <f t="shared" si="17"/>
        <v/>
      </c>
      <c r="AG24" t="str">
        <f t="shared" si="3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6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0.98445321441066136</v>
      </c>
      <c r="AP24" t="str">
        <f t="shared" ca="1" si="7"/>
        <v>pics\\Kokos_1.jpg</v>
      </c>
      <c r="AQ24" t="str">
        <f t="shared" ca="1" si="13"/>
        <v>pics\\Tomat_1.jpg</v>
      </c>
      <c r="AT24">
        <f t="shared" ca="1" si="8"/>
        <v>0.66420105197383195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10"/>
        <v>Перед_Вами_КОКОС._Он_ворсистый?</v>
      </c>
      <c r="BD24" cm="1">
        <f t="array" aca="1" ref="BD24" ca="1">INDEX($L$18:$L$25,(RANK(AT8,$AT$2:$AT$9)))</f>
        <v>2027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VLOOKUP(B25,audio_list_stym!$A$3:$BP$18,48,FALSE)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VLOOKUP(B25,audio_list_stym!$A$3:$AJ$18,16,FALSE)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2216</v>
      </c>
      <c r="AD25" t="str">
        <f t="shared" ca="1" si="11"/>
        <v>pics\\dis59.jpg</v>
      </c>
      <c r="AE25" s="22" t="str">
        <f t="array" aca="1" ref="AE25" ca="1">IF(G25="экспл",INDEX(total_visual_stym!$C$146:$C$209,(RANK(total_visual_stym!E169,total_visual_stym!$E$146:$E$209))),0)</f>
        <v>pics\\dis59.jpg</v>
      </c>
      <c r="AF25" s="22" t="str">
        <f t="shared" si="17"/>
        <v/>
      </c>
      <c r="AG25" t="str">
        <f t="shared" si="3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6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0.66189766930072325</v>
      </c>
      <c r="AP25" t="str">
        <f t="shared" ca="1" si="7"/>
        <v>pics\\Finik_2.jpg</v>
      </c>
      <c r="AQ25" t="str">
        <f t="shared" ca="1" si="13"/>
        <v>pics\\Peper_2.jpg</v>
      </c>
      <c r="AT25">
        <f t="shared" ca="1" si="8"/>
        <v>0.58892581114037645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10"/>
        <v>Вы_видите_КОКОС._Он_мягкий?</v>
      </c>
      <c r="BD25" cm="1">
        <f t="array" aca="1" ref="BD25" ca="1">INDEX($L$18:$L$25,(RANK(AT9,$AT$2:$AT$9)))</f>
        <v>2028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VLOOKUP(B26,audio_list_stym!$A$3:$BP$18,48,FALSE)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VLOOKUP(B26,audio_list_stym!$A$3:$AJ$18,16,FALSE)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2015</v>
      </c>
      <c r="AD26" t="str">
        <f t="shared" ca="1" si="11"/>
        <v>pics\\Finik_7.jpg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7"/>
        <v>pics\\Finik_7.jpg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8">IF(AH26="sound\\Ogorod",AP2,"")</f>
        <v>pics\\Finik_7.jpg</v>
      </c>
      <c r="AT26">
        <f t="shared" ca="1" si="8"/>
        <v>0.38009518088652106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10"/>
        <v>_С_ботвой_ли_XXXXX?</v>
      </c>
      <c r="BC26">
        <f>A26</f>
        <v>1204</v>
      </c>
      <c r="BD26" cm="1">
        <f t="array" aca="1" ref="BD26" ca="1">INDEX($L$26:$L$33,(RANK(AT2,$AT$2:$AT$9)))</f>
        <v>2055</v>
      </c>
      <c r="BE26" cm="1">
        <f t="array" aca="1" ref="BE26" ca="1">INDEX(BD2:BD25,(RANK(AT5,$AT$2:$AT$16)))</f>
        <v>2057</v>
      </c>
      <c r="BF26" cm="1">
        <f t="array" aca="1" ref="BF26" ca="1">INDEX(BD34:BD49,(RANK(AT5,$AT$2:$AT$16)))</f>
        <v>2041</v>
      </c>
      <c r="BG26" cm="1">
        <f t="array" aca="1" ref="BG26" ca="1">INDEX(BD50:BD65,(RANK(AT5,$AT$2:$AT$16)))</f>
        <v>2009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VLOOKUP(B27,audio_list_stym!$A$3:$BP$18,48,FALSE)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VLOOKUP(B27,audio_list_stym!$A$3:$AJ$18,16,FALSE)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2012</v>
      </c>
      <c r="AD27" t="str">
        <f t="shared" ca="1" si="11"/>
        <v>pics\\Finik_4.jpg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7"/>
        <v>pics\\Finik_4.jpg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8"/>
        <v>pics\\Finik_4.jpg</v>
      </c>
      <c r="AT27">
        <f t="shared" ca="1" si="8"/>
        <v>0.69469212228518062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10"/>
        <v>_Алый_ли_XXXXX?</v>
      </c>
      <c r="BD27" cm="1">
        <f t="array" aca="1" ref="BD27" ca="1">INDEX($L$26:$L$33,(RANK(AT3,$AT$2:$AT$9)))</f>
        <v>2056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VLOOKUP(B28,audio_list_stym!$A$3:$BP$18,48,FALSE)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VLOOKUP(B28,audio_list_stym!$A$3:$AJ$18,16,FALSE)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2154</v>
      </c>
      <c r="AD28" t="str">
        <f t="shared" ca="1" si="11"/>
        <v>pics\\Injir_2.jpg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7"/>
        <v>pics\\Injir_2.jpg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8"/>
        <v>pics\\Injir_2.jpg</v>
      </c>
      <c r="AT28">
        <f t="shared" ca="1" si="8"/>
        <v>8.1281749408392834E-3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10"/>
        <v>_Пряный_ли_XXXXX?</v>
      </c>
      <c r="BD28" cm="1">
        <f t="array" aca="1" ref="BD28" ca="1">INDEX($L$26:$L$33,(RANK(AT4,$AT$2:$AT$9)))</f>
        <v>2054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VLOOKUP(B29,audio_list_stym!$A$3:$BP$18,48,FALSE)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VLOOKUP(B29,audio_list_stym!$A$3:$AJ$18,16,FALSE)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2009</v>
      </c>
      <c r="AD29" t="str">
        <f t="shared" ca="1" si="11"/>
        <v>pics\\Finik_1.jpg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7"/>
        <v>pics\\Finik_1.jpg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8"/>
        <v>pics\\Finik_1.jpg</v>
      </c>
      <c r="AT29">
        <f t="shared" ca="1" si="8"/>
        <v>0.85110279156579871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10"/>
        <v>_Жирный_ли_XXXXX?</v>
      </c>
      <c r="BD29" cm="1">
        <f t="array" aca="1" ref="BD29" ca="1">INDEX($L$26:$L$33,(RANK(AT5,$AT$2:$AT$9)))</f>
        <v>2050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VLOOKUP(B30,audio_list_stym!$A$3:$BP$18,48,FALSE)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VLOOKUP(B30,audio_list_stym!$A$3:$AJ$18,16,FALSE)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2014</v>
      </c>
      <c r="AD30" t="str">
        <f t="shared" ca="1" si="11"/>
        <v>pics\\Finik_6.jpg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7"/>
        <v>pics\\Finik_6.jpg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8"/>
        <v>pics\\Finik_6.jpg</v>
      </c>
      <c r="AT30">
        <f t="shared" ca="1" si="8"/>
        <v>0.59595739728204433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10"/>
        <v>_Соленый_ли_XXXXX?</v>
      </c>
      <c r="BD30" cm="1">
        <f t="array" aca="1" ref="BD30" ca="1">INDEX($L$26:$L$33,(RANK(AT6,$AT$2:$AT$9)))</f>
        <v>2049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VLOOKUP(B31,audio_list_stym!$A$3:$BP$18,48,FALSE)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VLOOKUP(B31,audio_list_stym!$A$3:$AJ$18,16,FALSE)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2011</v>
      </c>
      <c r="AD31" t="str">
        <f t="shared" ca="1" si="11"/>
        <v>pics\\Finik_3.jpg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7"/>
        <v>pics\\Finik_3.jpg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8"/>
        <v>pics\\Finik_3.jpg</v>
      </c>
      <c r="AT31">
        <f t="shared" ca="1" si="8"/>
        <v>0.72767664842045943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10"/>
        <v>_Пышный_ли_XXXXX?</v>
      </c>
      <c r="BD31" cm="1">
        <f t="array" aca="1" ref="BD31" ca="1">INDEX($L$26:$L$33,(RANK(AT7,$AT$2:$AT$9)))</f>
        <v>2053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VLOOKUP(B32,audio_list_stym!$A$3:$BP$18,48,FALSE)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VLOOKUP(B32,audio_list_stym!$A$3:$AJ$18,16,FALSE)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2026</v>
      </c>
      <c r="AD32" t="str">
        <f t="shared" ca="1" si="11"/>
        <v>pics\\Kokos_2.jpg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7"/>
        <v>pics\\Kokos_2.jpg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8"/>
        <v>pics\\Kokos_2.jpg</v>
      </c>
      <c r="AT32">
        <f t="shared" ca="1" si="8"/>
        <v>0.60302436937747828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10"/>
        <v>_Крепкий_ли_XXXXX?</v>
      </c>
      <c r="BD32" cm="1">
        <f t="array" aca="1" ref="BD32" ca="1">INDEX($L$26:$L$33,(RANK(AT8,$AT$2:$AT$9)))</f>
        <v>2051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VLOOKUP(B33,audio_list_stym!$A$3:$BP$18,48,FALSE)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VLOOKUP(B33,audio_list_stym!$A$3:$AJ$18,16,FALSE)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2032</v>
      </c>
      <c r="AD33" t="str">
        <f t="shared" ca="1" si="11"/>
        <v>pics\\Kokos_8.jpg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7"/>
        <v>pics\\Kokos_8.jpg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8"/>
        <v>pics\\Kokos_8.jpg</v>
      </c>
      <c r="AT33">
        <f t="shared" ca="1" si="8"/>
        <v>0.703566970014879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10"/>
        <v>_Круглый_ли_XXXXX?</v>
      </c>
      <c r="BD33" cm="1">
        <f t="array" aca="1" ref="BD33" ca="1">INDEX($L$26:$L$33,(RANK(AT9,$AT$2:$AT$9)))</f>
        <v>2052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VLOOKUP(B34,audio_list_stym!$A$3:$BP$18,48,FALSE)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VLOOKUP(B34,audio_list_stym!$A$3:$AJ$18,16,FALSE)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2205</v>
      </c>
      <c r="AD34" t="str">
        <f t="shared" ca="1" si="11"/>
        <v>pics\\dis46.jpg</v>
      </c>
      <c r="AE34" s="22" t="str">
        <f t="array" aca="1" ref="AE34" ca="1">IF(G34="экспл",INDEX(total_visual_stym!$C$146:$C$209,(RANK(total_visual_stym!E178,total_visual_stym!$E$146:$E$209))),0)</f>
        <v>pics\\dis46.jpg</v>
      </c>
      <c r="AF34" s="22" t="str">
        <f t="shared" si="17"/>
        <v/>
      </c>
      <c r="AG34" t="str">
        <f t="shared" ref="AG34:AG41" si="19">IF(OR(E34=11,E34=13),M34,"")</f>
        <v>pics\\Peper_1.jpg</v>
      </c>
      <c r="AH34">
        <f t="shared" si="4"/>
        <v>0</v>
      </c>
      <c r="AI34" t="s">
        <v>720</v>
      </c>
      <c r="AJ34" t="str">
        <f t="shared" si="5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8"/>
        <v>0.36834697369218761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10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2047</v>
      </c>
      <c r="BE34" cm="1">
        <f t="array" aca="1" ref="BE34" ca="1">INDEX(BD2:BD17,(RANK(AT5,$AT$2:$AT$17)))</f>
        <v>2057</v>
      </c>
      <c r="BF34" cm="1">
        <f t="array" aca="1" ref="BF34" ca="1">INDEX(BD18:BD33,(RANK(AT5,$AT$2:$AT$7)))</f>
        <v>2032</v>
      </c>
      <c r="BG34" cm="1">
        <f t="array" aca="1" ref="BG34" ca="1">INDEX(BD42:BD65,(RANK(AT5,$AT$2:$AT$17)))</f>
        <v>2001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VLOOKUP(B35,audio_list_stym!$A$3:$BP$18,48,FALSE)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VLOOKUP(B35,audio_list_stym!$A$3:$AJ$18,16,FALSE)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11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17"/>
        <v/>
      </c>
      <c r="AG35" t="str">
        <f t="shared" si="19"/>
        <v>pics\\Peper_2.jpg</v>
      </c>
      <c r="AH35">
        <f t="shared" si="4"/>
        <v>0</v>
      </c>
      <c r="AI35" t="s">
        <v>721</v>
      </c>
      <c r="AJ35" t="str">
        <f t="shared" si="5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8"/>
        <v>0.76978383037120279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10"/>
        <v>Посмотрите,_вот_XXXXX._Черный_ли_он?</v>
      </c>
      <c r="BD35" cm="1">
        <f t="array" aca="1" ref="BD35" ca="1">INDEX($L$34:$L$41,(RANK(AT3,$AT$2:$AT$9)))</f>
        <v>2048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VLOOKUP(B36,audio_list_stym!$A$3:$BP$18,48,FALSE)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VLOOKUP(B36,audio_list_stym!$A$3:$AJ$18,16,FALSE)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2193</v>
      </c>
      <c r="AD36" t="str">
        <f t="shared" ca="1" si="11"/>
        <v>pics\\dis2.jpg</v>
      </c>
      <c r="AE36" s="22" t="str">
        <f t="array" aca="1" ref="AE36" ca="1">IF(G36="экспл",INDEX(total_visual_stym!$C$146:$C$209,(RANK(total_visual_stym!E180,total_visual_stym!$E$146:$E$209))),0)</f>
        <v>pics\\dis2.jpg</v>
      </c>
      <c r="AF36" s="22" t="str">
        <f t="shared" si="17"/>
        <v/>
      </c>
      <c r="AG36" t="str">
        <f t="shared" si="19"/>
        <v>pics\\Peper_3.jpg</v>
      </c>
      <c r="AH36">
        <f t="shared" si="4"/>
        <v>0</v>
      </c>
      <c r="AI36" t="s">
        <v>722</v>
      </c>
      <c r="AJ36" t="str">
        <f t="shared" si="5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8"/>
        <v>0.15125751127258713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10"/>
        <v>Вот_XXXXX._Он_гнилой?</v>
      </c>
      <c r="BD36" cm="1">
        <f t="array" aca="1" ref="BD36" ca="1">INDEX($L$34:$L$41,(RANK(AT4,$AT$2:$AT$9)))</f>
        <v>2046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VLOOKUP(B37,audio_list_stym!$A$3:$BP$18,48,FALSE)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VLOOKUP(B37,audio_list_stym!$A$3:$AJ$18,16,FALSE)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2192</v>
      </c>
      <c r="AD37" t="str">
        <f t="shared" ca="1" si="11"/>
        <v>pics\\dis32.jpg</v>
      </c>
      <c r="AE37" s="22" t="str">
        <f t="array" aca="1" ref="AE37" ca="1">IF(G37="экспл",INDEX(total_visual_stym!$C$146:$C$209,(RANK(total_visual_stym!E181,total_visual_stym!$E$146:$E$209))),0)</f>
        <v>pics\\dis32.jpg</v>
      </c>
      <c r="AF37" s="22" t="str">
        <f t="shared" si="17"/>
        <v/>
      </c>
      <c r="AG37" t="str">
        <f t="shared" si="19"/>
        <v>pics\\Peper_4.jpg</v>
      </c>
      <c r="AH37">
        <f t="shared" si="4"/>
        <v>0</v>
      </c>
      <c r="AI37" t="s">
        <v>723</v>
      </c>
      <c r="AJ37" t="str">
        <f t="shared" si="5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8"/>
        <v>0.65790255155651756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10"/>
        <v>Это_XXXXX._Он_бугристый?</v>
      </c>
      <c r="BD37" cm="1">
        <f t="array" aca="1" ref="BD37" ca="1">INDEX($L$34:$L$41,(RANK(AT5,$AT$2:$AT$9)))</f>
        <v>2042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VLOOKUP(B38,audio_list_stym!$A$3:$BP$18,48,FALSE)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VLOOKUP(B38,audio_list_stym!$A$3:$AJ$18,16,FALSE)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2223</v>
      </c>
      <c r="AD38" t="str">
        <f t="shared" ca="1" si="11"/>
        <v>pics\\dis15.jpg</v>
      </c>
      <c r="AE38" s="22" t="str">
        <f t="array" aca="1" ref="AE38" ca="1">IF(G38="экспл",INDEX(total_visual_stym!$C$146:$C$209,(RANK(total_visual_stym!E182,total_visual_stym!$E$146:$E$209))),0)</f>
        <v>pics\\dis15.jpg</v>
      </c>
      <c r="AF38" s="22" t="str">
        <f t="shared" si="17"/>
        <v/>
      </c>
      <c r="AG38" t="str">
        <f t="shared" si="19"/>
        <v>pics\\Peper_5.jpg</v>
      </c>
      <c r="AH38">
        <f t="shared" si="4"/>
        <v>0</v>
      </c>
      <c r="AI38" t="s">
        <v>724</v>
      </c>
      <c r="AJ38" t="str">
        <f t="shared" si="5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8"/>
        <v>0.33196829644843584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10"/>
        <v>На_картинке_XXXXX._Он_слоеный?</v>
      </c>
      <c r="BD38" cm="1">
        <f t="array" aca="1" ref="BD38" ca="1">INDEX($L$34:$L$41,(RANK(AT6,$AT$2:$AT$9)))</f>
        <v>2041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VLOOKUP(B39,audio_list_stym!$A$3:$BP$18,48,FALSE)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VLOOKUP(B39,audio_list_stym!$A$3:$AJ$18,16,FALSE)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2207</v>
      </c>
      <c r="AD39" t="str">
        <f t="shared" ca="1" si="11"/>
        <v>pics\\dis44.jpg</v>
      </c>
      <c r="AE39" s="22" t="str">
        <f t="array" aca="1" ref="AE39" ca="1">IF(G39="экспл",INDEX(total_visual_stym!$C$146:$C$209,(RANK(total_visual_stym!E183,total_visual_stym!$E$146:$E$209))),0)</f>
        <v>pics\\dis44.jpg</v>
      </c>
      <c r="AF39" s="22" t="str">
        <f>IF(ISTEXT(AR39),AR39,IF(ISTEXT(AS39),AS39,""))</f>
        <v/>
      </c>
      <c r="AG39" t="str">
        <f t="shared" si="19"/>
        <v>pics\\Peper_6.jpg</v>
      </c>
      <c r="AH39">
        <f t="shared" si="4"/>
        <v>0</v>
      </c>
      <c r="AI39" t="s">
        <v>725</v>
      </c>
      <c r="AJ39" t="str">
        <f t="shared" si="5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8"/>
        <v>5.0853299419875597E-2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10"/>
        <v>На_мониторе_XXXXX._Хрустящий_ли_он?</v>
      </c>
      <c r="BD39" cm="1">
        <f t="array" aca="1" ref="BD39" ca="1">INDEX($L$34:$L$41,(RANK(AT7,$AT$2:$AT$9)))</f>
        <v>2045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VLOOKUP(B40,audio_list_stym!$A$3:$BP$18,48,FALSE)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VLOOKUP(B40,audio_list_stym!$A$3:$AJ$18,16,FALSE)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2185</v>
      </c>
      <c r="AD40" t="str">
        <f t="shared" ca="1" si="11"/>
        <v>pics\\dis31.jpg</v>
      </c>
      <c r="AE40" s="22" t="str">
        <f t="array" aca="1" ref="AE40" ca="1">IF(G40="экспл",INDEX(total_visual_stym!$C$146:$C$209,(RANK(total_visual_stym!E184,total_visual_stym!$E$146:$E$209))),0)</f>
        <v>pics\\dis31.jpg</v>
      </c>
      <c r="AF40" s="22" t="str">
        <f>IF(ISTEXT(AR40),AR40,IF(ISTEXT(AS40),AS40,""))</f>
        <v/>
      </c>
      <c r="AG40" t="str">
        <f t="shared" si="19"/>
        <v>pics\\Peper_7.jpg</v>
      </c>
      <c r="AH40">
        <f t="shared" si="4"/>
        <v>0</v>
      </c>
      <c r="AI40" t="s">
        <v>726</v>
      </c>
      <c r="AJ40" t="str">
        <f t="shared" si="5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8"/>
        <v>8.9721957378993467E-2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10"/>
        <v>Перед_Вами_XXXXX._Блестит_ли_он?</v>
      </c>
      <c r="BD40" cm="1">
        <f t="array" aca="1" ref="BD40" ca="1">INDEX($L$34:$L$41,(RANK(AT8,$AT$2:$AT$9)))</f>
        <v>2043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VLOOKUP(B41,audio_list_stym!$A$3:$BP$18,48,FALSE)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VLOOKUP(B41,audio_list_stym!$A$3:$AJ$18,16,FALSE)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2199</v>
      </c>
      <c r="AD41" t="str">
        <f t="shared" ca="1" si="11"/>
        <v>pics\\dis56.jpg</v>
      </c>
      <c r="AE41" s="22" t="str">
        <f t="array" aca="1" ref="AE41" ca="1">IF(G41="экспл",INDEX(total_visual_stym!$C$146:$C$209,(RANK(total_visual_stym!E185,total_visual_stym!$E$146:$E$209))),0)</f>
        <v>pics\\dis56.jpg</v>
      </c>
      <c r="AF41" s="22" t="str">
        <f t="shared" ref="AF41:AF55" si="21">IF(ISTEXT(AR41),AR41,IF(ISTEXT(AS41),AS41,""))</f>
        <v/>
      </c>
      <c r="AG41" t="str">
        <f t="shared" si="19"/>
        <v>pics\\Peper_8.jpg</v>
      </c>
      <c r="AH41">
        <f t="shared" si="4"/>
        <v>0</v>
      </c>
      <c r="AI41" t="s">
        <v>727</v>
      </c>
      <c r="AJ41" t="str">
        <f t="shared" si="5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8"/>
        <v>0.36864797385165371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10"/>
        <v>Вы_видите_XXXXX._Он_цитрусовый?</v>
      </c>
      <c r="BD41" cm="1">
        <f t="array" aca="1" ref="BD41" ca="1">INDEX($L$34:$L$41,(RANK(AT9,$AT$2:$AT$9)))</f>
        <v>2044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VLOOKUP(B42,audio_list_stym!$A$3:$BP$18,48,FALSE)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VLOOKUP(B42,audio_list_stym!$A$3:$AJ$18,16,FALSE)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2059</v>
      </c>
      <c r="AD42" t="str">
        <f t="shared" ca="1" si="11"/>
        <v>pics\\Tomat_3.jpg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pics\\Tomat_3.jpg</v>
      </c>
      <c r="AH42" t="str">
        <f t="shared" si="4"/>
        <v>sound\\Tropic</v>
      </c>
      <c r="AI42" t="s">
        <v>728</v>
      </c>
      <c r="AJ42" t="str">
        <f t="shared" si="5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pics\\Tomat_3.jpg</v>
      </c>
      <c r="AT42">
        <f t="shared" ca="1" si="8"/>
        <v>0.78048645185017318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10"/>
        <v>_Чистый_ли_БАНАН?</v>
      </c>
      <c r="BC42">
        <f>A42</f>
        <v>1206</v>
      </c>
      <c r="BD42" cm="1">
        <f t="array" aca="1" ref="BD42" ca="1">INDEX($L$42:$L$49,(RANK(AT2,$AT$2:$AT$9)))</f>
        <v>2007</v>
      </c>
      <c r="BE42" cm="1">
        <f t="array" aca="1" ref="BE42" ca="1">INDEX(BD2:BD17,(RANK(AT6,$AT$2:$AT17)))</f>
        <v>2058</v>
      </c>
      <c r="BF42" cm="1">
        <f t="array" aca="1" ref="BF42" ca="1">INDEX(BD26:BD41,(RANK(AT6,$AT$2:$AT$17)))</f>
        <v>2050</v>
      </c>
      <c r="BG42" cm="1">
        <f t="array" aca="1" ref="BG42" ca="1">INDEX(BD50:BD65,(RANK(AT6,$AT$2:$AT$17)))</f>
        <v>2010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VLOOKUP(B43,audio_list_stym!$A$3:$BP$18,48,FALSE)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VLOOKUP(B43,audio_list_stym!$A$3:$AJ$18,16,FALSE)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2045</v>
      </c>
      <c r="AD43" t="str">
        <f t="shared" ca="1" si="11"/>
        <v>pics\\Peper_5.jpg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pics\\Peper_5.jpg</v>
      </c>
      <c r="AH43" t="str">
        <f t="shared" si="4"/>
        <v>sound\\Tropic</v>
      </c>
      <c r="AI43" t="s">
        <v>729</v>
      </c>
      <c r="AJ43" t="str">
        <f t="shared" si="5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pics\\Peper_5.jpg</v>
      </c>
      <c r="AT43">
        <f t="shared" ca="1" si="8"/>
        <v>0.61777168290766715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10"/>
        <v>_Свежий_ли_БАНАН?</v>
      </c>
      <c r="BD43" cm="1">
        <f t="array" aca="1" ref="BD43" ca="1">INDEX($L$42:$L$49,(RANK(AT3,$AT$2:$AT$9)))</f>
        <v>2008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VLOOKUP(B44,audio_list_stym!$A$3:$BP$18,48,FALSE)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VLOOKUP(B44,audio_list_stym!$A$3:$AJ$18,16,FALSE)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2164</v>
      </c>
      <c r="AD44" t="str">
        <f t="shared" ca="1" si="11"/>
        <v>pics\\Tikva_4.jpg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pics\\Tikva_4.jpg</v>
      </c>
      <c r="AH44" t="str">
        <f t="shared" si="4"/>
        <v>sound\\Tropic</v>
      </c>
      <c r="AI44" t="s">
        <v>730</v>
      </c>
      <c r="AJ44" t="str">
        <f t="shared" si="5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pics\\Tikva_4.jpg</v>
      </c>
      <c r="AT44">
        <f t="shared" ca="1" si="8"/>
        <v>0.99938434359829809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10"/>
        <v>_Жаренный_ли_БАНАН?</v>
      </c>
      <c r="BD44" cm="1">
        <f t="array" aca="1" ref="BD44" ca="1">INDEX($L$42:$L$49,(RANK(AT4,$AT$2:$AT$9)))</f>
        <v>2006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VLOOKUP(B45,audio_list_stym!$A$3:$BP$18,48,FALSE)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VLOOKUP(B45,audio_list_stym!$A$3:$AJ$18,16,FALSE)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2048</v>
      </c>
      <c r="AD45" t="str">
        <f t="shared" ca="1" si="11"/>
        <v>pics\\Peper_8.jpg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pics\\Peper_8.jpg</v>
      </c>
      <c r="AH45" t="str">
        <f t="shared" si="4"/>
        <v>sound\\Tropic</v>
      </c>
      <c r="AI45" t="s">
        <v>731</v>
      </c>
      <c r="AJ45" t="str">
        <f t="shared" si="5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pics\\Peper_8.jpg</v>
      </c>
      <c r="AT45">
        <f t="shared" ca="1" si="8"/>
        <v>0.86691438706299084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10"/>
        <v>_Сладкий_ли_БАНАН?</v>
      </c>
      <c r="BD45" cm="1">
        <f t="array" aca="1" ref="BD45" ca="1">INDEX($L$42:$L$49,(RANK(AT5,$AT$2:$AT$9)))</f>
        <v>2002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VLOOKUP(B46,audio_list_stym!$A$3:$BP$18,48,FALSE)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VLOOKUP(B46,audio_list_stym!$A$3:$AJ$18,16,FALSE)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2062</v>
      </c>
      <c r="AD46" t="str">
        <f t="shared" ca="1" si="11"/>
        <v>pics\\Tomat_6.jpg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pics\\Tomat_6.jpg</v>
      </c>
      <c r="AH46" t="str">
        <f t="shared" si="4"/>
        <v>sound\\Tropic</v>
      </c>
      <c r="AI46" t="s">
        <v>732</v>
      </c>
      <c r="AJ46" t="str">
        <f t="shared" si="5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pics\\Tomat_6.jpg</v>
      </c>
      <c r="AT46">
        <f t="shared" ca="1" si="8"/>
        <v>0.48885491908953882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10"/>
        <v>_Влажный_ли_БАНАН?</v>
      </c>
      <c r="BD46" cm="1">
        <f t="array" aca="1" ref="BD46" ca="1">INDEX($L$42:$L$49,(RANK(AT6,$AT$2:$AT$9)))</f>
        <v>2001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VLOOKUP(B47,audio_list_stym!$A$3:$BP$18,48,FALSE)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VLOOKUP(B47,audio_list_stym!$A$3:$AJ$18,16,FALSE)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2165</v>
      </c>
      <c r="AD47" t="str">
        <f t="shared" ca="1" si="11"/>
        <v>pics\\Tikva_5.jpg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pics\\Tikva_5.jpg</v>
      </c>
      <c r="AH47" t="str">
        <f t="shared" si="4"/>
        <v>sound\\Tropic</v>
      </c>
      <c r="AI47" t="s">
        <v>733</v>
      </c>
      <c r="AJ47" t="str">
        <f t="shared" si="5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pics\\Tikva_5.jpg</v>
      </c>
      <c r="AT47">
        <f t="shared" ca="1" si="8"/>
        <v>0.99286477714304766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10"/>
        <v>_Съедобный_ли_БАНАН?</v>
      </c>
      <c r="BD47" cm="1">
        <f t="array" aca="1" ref="BD47" ca="1">INDEX($L$42:$L$49,(RANK(AT7,$AT$2:$AT$9)))</f>
        <v>2005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VLOOKUP(B48,audio_list_stym!$A$3:$BP$18,48,FALSE)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VLOOKUP(B48,audio_list_stym!$A$3:$AJ$18,16,FALSE)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2057</v>
      </c>
      <c r="AD48" t="str">
        <f t="shared" ca="1" si="11"/>
        <v>pics\\Tomat_1.jpg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pics\\Tomat_1.jpg</v>
      </c>
      <c r="AH48" t="str">
        <f t="shared" si="4"/>
        <v>sound\\Tropic</v>
      </c>
      <c r="AI48" t="s">
        <v>734</v>
      </c>
      <c r="AJ48" t="str">
        <f t="shared" si="5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pics\\Tomat_1.jpg</v>
      </c>
      <c r="AT48">
        <f t="shared" ca="1" si="8"/>
        <v>0.70844289743279154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10"/>
        <v>_Сиреневый_ли_БАНАН?</v>
      </c>
      <c r="BD48" cm="1">
        <f t="array" aca="1" ref="BD48" ca="1">INDEX($L$42:$L$49,(RANK(AT8,$AT$2:$AT$9)))</f>
        <v>2003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VLOOKUP(B49,audio_list_stym!$A$3:$BP$18,48,FALSE)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VLOOKUP(B49,audio_list_stym!$A$3:$AJ$18,16,FALSE)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2042</v>
      </c>
      <c r="AD49" t="str">
        <f t="shared" ca="1" si="11"/>
        <v>pics\\Peper_2.jpg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pics\\Peper_2.jpg</v>
      </c>
      <c r="AH49" t="str">
        <f t="shared" si="4"/>
        <v>sound\\Tropic</v>
      </c>
      <c r="AI49" t="s">
        <v>735</v>
      </c>
      <c r="AJ49" t="str">
        <f t="shared" si="5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pics\\Peper_2.jpg</v>
      </c>
      <c r="AT49">
        <f t="shared" ca="1" si="8"/>
        <v>0.15084403728206919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10"/>
        <v>_Репчатый_ли_БАНАН?</v>
      </c>
      <c r="BD49" cm="1">
        <f t="array" aca="1" ref="BD49" ca="1">INDEX($L$42:$L$49,(RANK(AT9,$AT$2:$AT$9)))</f>
        <v>2004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VLOOKUP(B50,audio_list_stym!$A$3:$BP$18,48,FALSE)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VLOOKUP(B50,audio_list_stym!$A$3:$AJ$18,16,FALSE)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2190</v>
      </c>
      <c r="AD50" t="str">
        <f t="shared" ca="1" si="11"/>
        <v>pics\\dis27.jpg</v>
      </c>
      <c r="AE50" s="22" t="str">
        <f t="array" aca="1" ref="AE50" ca="1">IF(G50="экспл",INDEX(total_visual_stym!$C$146:$C$209,(RANK(total_visual_stym!E194,total_visual_stym!$E$146:$E$209))),0)</f>
        <v>pics\\dis27.jpg</v>
      </c>
      <c r="AF50" s="22" t="str">
        <f t="shared" si="21"/>
        <v/>
      </c>
      <c r="AG50" t="str">
        <f t="shared" ref="AG50:AG57" si="24">IF(OR(E50=11,E50=13),M50,"")</f>
        <v>pics\\Finik_1.jpg</v>
      </c>
      <c r="AH50">
        <f t="shared" si="4"/>
        <v>0</v>
      </c>
      <c r="AT50">
        <f t="shared" ca="1" si="8"/>
        <v>0.97028241663539239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10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2015</v>
      </c>
      <c r="BE50" cm="1">
        <f t="array" aca="1" ref="BE50" ca="1">INDEX(BD2:BD17,(RANK(AT7,$AT$2:$AT$17)))</f>
        <v>2039</v>
      </c>
      <c r="BF50" cm="1">
        <f t="array" aca="1" ref="BF50" ca="1">INDEX(BD18:BD49,(RANK(AT7,$AT$2:$AT$17)))</f>
        <v>2055</v>
      </c>
      <c r="BG50" cm="1">
        <f t="array" aca="1" ref="BG50" ca="1">INDEX(BD58:BD65,(RANK(AT7,$AT$2:$AT$9)))</f>
        <v>2017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VLOOKUP(B51,audio_list_stym!$A$3:$BP$18,48,FALSE)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VLOOKUP(B51,audio_list_stym!$A$3:$AJ$18,16,FALSE)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2184</v>
      </c>
      <c r="AD51" t="str">
        <f t="shared" ca="1" si="11"/>
        <v>pics\\dis19.jpg</v>
      </c>
      <c r="AE51" s="22" t="str">
        <f t="array" aca="1" ref="AE51" ca="1">IF(G51="экспл",INDEX(total_visual_stym!$C$146:$C$209,(RANK(total_visual_stym!E195,total_visual_stym!$E$146:$E$209))),0)</f>
        <v>pics\\dis19.jpg</v>
      </c>
      <c r="AF51" s="22" t="str">
        <f t="shared" si="21"/>
        <v/>
      </c>
      <c r="AG51" t="str">
        <f t="shared" si="24"/>
        <v>pics\\Finik_2.jpg</v>
      </c>
      <c r="AH51">
        <f t="shared" si="4"/>
        <v>0</v>
      </c>
      <c r="AT51">
        <f t="shared" ca="1" si="8"/>
        <v>0.60424847629985234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10"/>
        <v>Посмотрите,_вот_ФИНИК._Сахаристый_ли_он?</v>
      </c>
      <c r="BD51" cm="1">
        <f t="array" aca="1" ref="BD51" ca="1">INDEX($L$50:$L$57,(RANK(AT3,$AT$2:$AT$9)))</f>
        <v>2016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VLOOKUP(B52,audio_list_stym!$A$3:$BP$18,48,FALSE)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VLOOKUP(B52,audio_list_stym!$A$3:$AJ$18,16,FALSE)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2206</v>
      </c>
      <c r="AD52" t="str">
        <f t="shared" ca="1" si="11"/>
        <v>pics\\dis50.jpg</v>
      </c>
      <c r="AE52" s="22" t="str">
        <f t="array" aca="1" ref="AE52" ca="1">IF(G52="экспл",INDEX(total_visual_stym!$C$146:$C$209,(RANK(total_visual_stym!E196,total_visual_stym!$E$146:$E$209))),0)</f>
        <v>pics\\dis50.jpg</v>
      </c>
      <c r="AF52" s="22" t="str">
        <f t="shared" si="21"/>
        <v/>
      </c>
      <c r="AG52" t="str">
        <f t="shared" si="24"/>
        <v>pics\\Finik_3.jpg</v>
      </c>
      <c r="AH52">
        <f t="shared" si="4"/>
        <v>0</v>
      </c>
      <c r="AT52">
        <f t="shared" ca="1" si="8"/>
        <v>0.12982838540625818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10"/>
        <v>Вот_ФИНИК._Он_скользкий?</v>
      </c>
      <c r="BD52" cm="1">
        <f t="array" aca="1" ref="BD52" ca="1">INDEX($L$50:$L$57,(RANK(AT4,$AT$2:$AT$9)))</f>
        <v>2014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VLOOKUP(B53,audio_list_stym!$A$3:$BP$18,48,FALSE)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VLOOKUP(B53,audio_list_stym!$A$3:$AJ$18,16,FALSE)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2229</v>
      </c>
      <c r="AD53" t="str">
        <f t="shared" ca="1" si="11"/>
        <v>pics\\dis10.jpg</v>
      </c>
      <c r="AE53" s="22" t="str">
        <f t="array" aca="1" ref="AE53" ca="1">IF(G53="экспл",INDEX(total_visual_stym!$C$146:$C$209,(RANK(total_visual_stym!E197,total_visual_stym!$E$146:$E$209))),0)</f>
        <v>pics\\dis10.jpg</v>
      </c>
      <c r="AF53" s="22" t="str">
        <f t="shared" si="21"/>
        <v/>
      </c>
      <c r="AG53" t="str">
        <f t="shared" si="24"/>
        <v>pics\\Finik_4.jpg</v>
      </c>
      <c r="AH53">
        <f t="shared" si="4"/>
        <v>0</v>
      </c>
      <c r="AT53">
        <f t="shared" ca="1" si="8"/>
        <v>0.68384903664874341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10"/>
        <v>Это_ФИНИК._Ломкий_ли_он?</v>
      </c>
      <c r="BD53" cm="1">
        <f t="array" aca="1" ref="BD53" ca="1">INDEX($L$50:$L$57,(RANK(AT5,$AT$2:$AT$9)))</f>
        <v>2010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VLOOKUP(B54,audio_list_stym!$A$3:$BP$18,48,FALSE)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VLOOKUP(B54,audio_list_stym!$A$3:$AJ$18,16,FALSE)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2215</v>
      </c>
      <c r="AD54" t="str">
        <f t="shared" ca="1" si="11"/>
        <v>pics\\dis62.jpg</v>
      </c>
      <c r="AE54" s="22" t="str">
        <f t="array" aca="1" ref="AE54" ca="1">IF(G54="экспл",INDEX(total_visual_stym!$C$146:$C$209,(RANK(total_visual_stym!E198,total_visual_stym!$E$146:$E$209))),0)</f>
        <v>pics\\dis62.jpg</v>
      </c>
      <c r="AF54" s="22" t="str">
        <f t="shared" si="21"/>
        <v/>
      </c>
      <c r="AG54" t="str">
        <f t="shared" si="24"/>
        <v>pics\\Finik_5.jpg</v>
      </c>
      <c r="AH54">
        <f t="shared" si="4"/>
        <v>0</v>
      </c>
      <c r="AI54" s="11"/>
      <c r="AT54">
        <f t="shared" ca="1" si="8"/>
        <v>6.8677921029784317E-2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10"/>
        <v>На_картинке_ФИНИК._Мохнатый_ли_он?</v>
      </c>
      <c r="BD54" cm="1">
        <f t="array" aca="1" ref="BD54" ca="1">INDEX($L$50:$L$57,(RANK(AT6,$AT$2:$AT$9)))</f>
        <v>2009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VLOOKUP(B55,audio_list_stym!$A$3:$BP$18,48,FALSE)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VLOOKUP(B55,audio_list_stym!$A$3:$AJ$18,16,FALSE)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2227</v>
      </c>
      <c r="AD55" t="str">
        <f t="shared" ca="1" si="11"/>
        <v>pics\\dis39.jpg</v>
      </c>
      <c r="AE55" s="22" t="str">
        <f t="array" aca="1" ref="AE55" ca="1">IF(G55="экспл",INDEX(total_visual_stym!$C$146:$C$209,(RANK(total_visual_stym!E199,total_visual_stym!$E$146:$E$209))),0)</f>
        <v>pics\\dis39.jpg</v>
      </c>
      <c r="AF55" s="22" t="str">
        <f t="shared" si="21"/>
        <v/>
      </c>
      <c r="AG55" t="str">
        <f t="shared" si="24"/>
        <v>pics\\Finik_6.jpg</v>
      </c>
      <c r="AH55">
        <f t="shared" si="4"/>
        <v>0</v>
      </c>
      <c r="AT55">
        <f t="shared" ca="1" si="8"/>
        <v>0.68561025126191422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10"/>
        <v>На_мониторе_ФИНИК._Он_сморщенный?</v>
      </c>
      <c r="BD55" cm="1">
        <f t="array" aca="1" ref="BD55" ca="1">INDEX($L$50:$L$57,(RANK(AT7,$AT$2:$AT$9)))</f>
        <v>2013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VLOOKUP(B56,audio_list_stym!$A$3:$BP$18,48,FALSE)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VLOOKUP(B56,audio_list_stym!$A$3:$AJ$18,16,FALSE)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2209</v>
      </c>
      <c r="AD56" t="str">
        <f t="shared" ca="1" si="11"/>
        <v>pics\\dis51.jpg</v>
      </c>
      <c r="AE56" s="22" t="str">
        <f t="array" aca="1" ref="AE56" ca="1">IF(G56="экспл",INDEX(total_visual_stym!$C$146:$C$209,(RANK(total_visual_stym!E200,total_visual_stym!$E$146:$E$209))),0)</f>
        <v>pics\\dis51.jpg</v>
      </c>
      <c r="AF56" s="22" t="str">
        <f>IF(ISTEXT(AR56),AR56,IF(ISTEXT(AS56),AS56,""))</f>
        <v/>
      </c>
      <c r="AG56" t="str">
        <f t="shared" si="24"/>
        <v>pics\\Finik_7.jpg</v>
      </c>
      <c r="AH56">
        <f t="shared" si="4"/>
        <v>0</v>
      </c>
      <c r="AT56">
        <f t="shared" ca="1" si="8"/>
        <v>0.66131762059685695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10"/>
        <v>Перед_Вами_ФИНИК._Он_с_косточкой?</v>
      </c>
      <c r="BD56" cm="1">
        <f t="array" aca="1" ref="BD56" ca="1">INDEX($L$50:$L$57,(RANK(AT8,$AT$2:$AT$9)))</f>
        <v>2011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VLOOKUP(B57,audio_list_stym!$A$3:$BP$18,48,FALSE)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VLOOKUP(B57,audio_list_stym!$A$3:$AJ$18,16,FALSE)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2186</v>
      </c>
      <c r="AD57" t="str">
        <f t="shared" ca="1" si="11"/>
        <v>pics\\dis25.jpg</v>
      </c>
      <c r="AE57" s="22" t="str">
        <f t="array" aca="1" ref="AE57" ca="1">IF(G57="экспл",INDEX(total_visual_stym!$C$146:$C$209,(RANK(total_visual_stym!E201,total_visual_stym!$E$146:$E$209))),0)</f>
        <v>pics\\dis25.jpg</v>
      </c>
      <c r="AF57" s="22" t="str">
        <f>IF(ISTEXT(AR57),AR57,IF(ISTEXT(AS57),AS57,""))</f>
        <v/>
      </c>
      <c r="AG57" t="str">
        <f t="shared" si="24"/>
        <v>pics\\Finik_8.jpg</v>
      </c>
      <c r="AH57">
        <f t="shared" si="4"/>
        <v>0</v>
      </c>
      <c r="AI57" s="11"/>
      <c r="AT57">
        <f t="shared" ca="1" si="8"/>
        <v>7.6422844034343074E-2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10"/>
        <v>Вы_видите_ФИНИК._Он_треугольный?</v>
      </c>
      <c r="BD57" cm="1">
        <f t="array" aca="1" ref="BD57" ca="1">INDEX($L$50:$L$57,(RANK(AT9,$AT$2:$AT$9)))</f>
        <v>2012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VLOOKUP(B58,audio_list_stym!$A$3:$BP$18,48,FALSE)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VLOOKUP(B58,audio_list_stym!$A$3:$AJ$18,16,FALSE)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2028</v>
      </c>
      <c r="AD58" t="str">
        <f t="shared" ca="1" si="11"/>
        <v>pics\\Kokos_4.jpg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5">IF(ISTEXT(AR58),AR58,IF(ISTEXT(AS58),AS58,""))</f>
        <v>pics\\Kokos_4.jpg</v>
      </c>
      <c r="AH58" t="str">
        <f t="shared" si="4"/>
        <v>sound\\Ogorod</v>
      </c>
      <c r="AI58" s="11"/>
      <c r="AR58" t="str">
        <f t="shared" ref="AR58:AR65" ca="1" si="26">IF(AH58="sound\\Ogorod",AP10,"")</f>
        <v>pics\\Kokos_4.jpg</v>
      </c>
      <c r="AT58">
        <f t="shared" ca="1" si="8"/>
        <v>0.65160795327237508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10"/>
        <v>_Рыхлый_ли_XXXXX?</v>
      </c>
      <c r="BC58">
        <f>A58</f>
        <v>1208</v>
      </c>
      <c r="BD58" cm="1">
        <f t="array" aca="1" ref="BD58" ca="1">INDEX($L$58:$L$65,(RANK(AT2,$AT$2:$AT$9)))</f>
        <v>2023</v>
      </c>
      <c r="BE58" cm="1">
        <f t="array" aca="1" ref="BE58" ca="1">INDEX(BD2:BD17,(RANK(AT8,$AT$2:$AT$17)))</f>
        <v>2059</v>
      </c>
      <c r="BF58" cm="1">
        <f t="array" aca="1" ref="BF58" ca="1">INDEX(BD18:BD33,(RANK(AT8,$AT$2:$AT$17)))</f>
        <v>2027</v>
      </c>
      <c r="BG58" cm="1">
        <f t="array" aca="1" ref="BG58" ca="1">INDEX(BD42:BD57,(RANK(AT8,$AT$2:$AT$9)))</f>
        <v>2006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VLOOKUP(B59,audio_list_stym!$A$3:$BP$18,48,FALSE)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VLOOKUP(B59,audio_list_stym!$A$3:$AJ$18,16,FALSE)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2153</v>
      </c>
      <c r="AD59" t="str">
        <f t="shared" ca="1" si="11"/>
        <v>pics\\Injir_1.jpg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5"/>
        <v>pics\\Injir_1.jpg</v>
      </c>
      <c r="AH59" t="str">
        <f t="shared" si="4"/>
        <v>sound\\Ogorod</v>
      </c>
      <c r="AR59" t="str">
        <f t="shared" ca="1" si="26"/>
        <v>pics\\Injir_1.jpg</v>
      </c>
      <c r="AT59">
        <f t="shared" ca="1" si="8"/>
        <v>0.59140803914987761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10"/>
        <v>_В_стручке_ли_XXXXX?</v>
      </c>
      <c r="BD59" cm="1">
        <f t="array" aca="1" ref="BD59" ca="1">INDEX($L$58:$L$65,(RANK(AT3,$AT$2:$AT$9)))</f>
        <v>2024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VLOOKUP(B60,audio_list_stym!$A$3:$BP$18,48,FALSE)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VLOOKUP(B60,audio_list_stym!$A$3:$AJ$18,16,FALSE)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2031</v>
      </c>
      <c r="AD60" t="str">
        <f t="shared" ca="1" si="11"/>
        <v>pics\\Kokos_7.jpg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5"/>
        <v>pics\\Kokos_7.jpg</v>
      </c>
      <c r="AH60" t="str">
        <f t="shared" si="4"/>
        <v>sound\\Ogorod</v>
      </c>
      <c r="AR60" t="str">
        <f t="shared" ca="1" si="26"/>
        <v>pics\\Kokos_7.jpg</v>
      </c>
      <c r="AT60">
        <f t="shared" ca="1" si="8"/>
        <v>0.68778112321831075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10"/>
        <v>_Ядовитый_ли_XXXXX?</v>
      </c>
      <c r="BD60" cm="1">
        <f t="array" aca="1" ref="BD60" ca="1">INDEX($L$58:$L$65,(RANK(AT4,$AT$2:$AT$9)))</f>
        <v>2022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VLOOKUP(B61,audio_list_stym!$A$3:$BP$18,48,FALSE)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VLOOKUP(B61,audio_list_stym!$A$3:$AJ$18,16,FALSE)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2158</v>
      </c>
      <c r="AD61" t="str">
        <f t="shared" ca="1" si="11"/>
        <v>pics\\Injir_6.jpg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5"/>
        <v>pics\\Injir_6.jpg</v>
      </c>
      <c r="AH61" t="str">
        <f t="shared" si="4"/>
        <v>sound\\Ogorod</v>
      </c>
      <c r="AR61" t="str">
        <f t="shared" ca="1" si="26"/>
        <v>pics\\Injir_6.jpg</v>
      </c>
      <c r="AT61">
        <f t="shared" ca="1" si="8"/>
        <v>0.45344264411377566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10"/>
        <v>_Полосатый_ли_XXXXX?</v>
      </c>
      <c r="BD61" cm="1">
        <f t="array" aca="1" ref="BD61" ca="1">INDEX($L$58:$L$65,(RANK(AT5,$AT$2:$AT$9)))</f>
        <v>2018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VLOOKUP(B62,audio_list_stym!$A$3:$BP$18,48,FALSE)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VLOOKUP(B62,audio_list_stym!$A$3:$AJ$18,16,FALSE)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2029</v>
      </c>
      <c r="AD62" t="str">
        <f t="shared" ca="1" si="11"/>
        <v>pics\\Kokos_5.jpg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5"/>
        <v>pics\\Kokos_5.jpg</v>
      </c>
      <c r="AH62" t="str">
        <f t="shared" si="4"/>
        <v>sound\\Ogorod</v>
      </c>
      <c r="AR62" t="str">
        <f t="shared" ca="1" si="26"/>
        <v>pics\\Kokos_5.jpg</v>
      </c>
      <c r="AT62">
        <f t="shared" ca="1" si="8"/>
        <v>3.7032072191009902E-2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10"/>
        <v>_Плоский_ли_XXXXX?</v>
      </c>
      <c r="BD62" cm="1">
        <f t="array" aca="1" ref="BD62" ca="1">INDEX($L$58:$L$65,(RANK(AT6,$AT$2:$AT$9)))</f>
        <v>2017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VLOOKUP(B63,audio_list_stym!$A$3:$BP$18,48,FALSE)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VLOOKUP(B63,audio_list_stym!$A$3:$AJ$18,16,FALSE)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2159</v>
      </c>
      <c r="AD63" t="str">
        <f t="shared" ca="1" si="11"/>
        <v>pics\\Injir_7.jpg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5"/>
        <v>pics\\Injir_7.jpg</v>
      </c>
      <c r="AH63" t="str">
        <f t="shared" si="4"/>
        <v>sound\\Ogorod</v>
      </c>
      <c r="AR63" t="str">
        <f t="shared" ca="1" si="26"/>
        <v>pics\\Injir_7.jpg</v>
      </c>
      <c r="AT63">
        <f t="shared" ca="1" si="8"/>
        <v>0.98671416989449867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10"/>
        <v>_Толченый_ли_XXXXX?</v>
      </c>
      <c r="BD63" cm="1">
        <f t="array" aca="1" ref="BD63" ca="1">INDEX($L$58:$L$65,(RANK(AT7,$AT$2:$AT$9)))</f>
        <v>2021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VLOOKUP(B64,audio_list_stym!$A$3:$BP$18,48,FALSE)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VLOOKUP(B64,audio_list_stym!$A$3:$AJ$18,16,FALSE)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2160</v>
      </c>
      <c r="AD64" t="str">
        <f t="shared" ca="1" si="11"/>
        <v>pics\\Injir_8.jpg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5"/>
        <v>pics\\Injir_8.jpg</v>
      </c>
      <c r="AH64" t="str">
        <f t="shared" si="4"/>
        <v>sound\\Ogorod</v>
      </c>
      <c r="AI64" s="11"/>
      <c r="AR64" t="str">
        <f t="shared" ca="1" si="26"/>
        <v>pics\\Injir_8.jpg</v>
      </c>
      <c r="AT64">
        <f t="shared" ca="1" si="8"/>
        <v>0.25337801276441207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10"/>
        <v>_Зеленый_ли_XXXXX?</v>
      </c>
      <c r="BD64" cm="1">
        <f t="array" aca="1" ref="BD64" ca="1">INDEX($L$58:$L$65,(RANK(AT8,$AT$2:$AT$9)))</f>
        <v>2019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VLOOKUP(B65,audio_list_stym!$A$3:$BP$18,48,FALSE)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VLOOKUP(B65,audio_list_stym!$A$3:$AJ$18,16,FALSE)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2155</v>
      </c>
      <c r="AD65" t="str">
        <f t="shared" ca="1" si="11"/>
        <v>pics\\Injir_3.jpg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5"/>
        <v>pics\\Injir_3.jpg</v>
      </c>
      <c r="AH65" t="str">
        <f t="shared" si="4"/>
        <v>sound\\Ogorod</v>
      </c>
      <c r="AR65" t="str">
        <f t="shared" ca="1" si="26"/>
        <v>pics\\Injir_3.jpg</v>
      </c>
      <c r="AT65">
        <f t="shared" ca="1" si="8"/>
        <v>8.7890774285880435E-2</v>
      </c>
      <c r="AU65" t="s">
        <v>697</v>
      </c>
      <c r="AV65" t="str">
        <f t="shared" ca="1" si="9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10"/>
        <v>_Легкий_ли_XXXXX?</v>
      </c>
      <c r="BD65" cm="1">
        <f t="array" aca="1" ref="BD65" ca="1">INDEX($L$58:$L$65,(RANK(AT9,$AT$2:$AT$9)))</f>
        <v>2020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VLOOKUP(B66,audio_list_stym!$A$3:$BP$18,48,FALSE)</f>
        <v>17</v>
      </c>
      <c r="F66" t="str">
        <f>VLOOKUP(E66,metki!$A$2:$B$9,2,FALSE)</f>
        <v>экспл_новые_без_названия</v>
      </c>
      <c r="G66" t="str">
        <f t="shared" ref="G66:G129" si="27">LEFT(F66,5)</f>
        <v>экспл</v>
      </c>
      <c r="H66" t="str">
        <f>VLOOKUP(B66,audio_list_stym!$A$3:$AJ$18,16,FALSE)</f>
        <v>Sapota</v>
      </c>
      <c r="I66" t="s">
        <v>688</v>
      </c>
      <c r="J66" t="str">
        <f t="shared" ref="J66:J129" si="28">H66&amp;I66</f>
        <v>Sapota_1</v>
      </c>
      <c r="L66">
        <f>VLOOKUP(J66,total_visual_stym!$A$2:$D$129,2,FALSE)</f>
        <v>2129</v>
      </c>
      <c r="M66" t="str">
        <f>VLOOKUP(J66,total_visual_stym!$A$2:$D$129,3,FALSE)</f>
        <v>pics\\Sapota_1.jpg</v>
      </c>
      <c r="N66">
        <f>VLOOKUP(J66,total_visual_stym!$A$1:$D$129,4,FALSE)</f>
        <v>213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137</v>
      </c>
      <c r="Z66" t="str">
        <f>IF(G66="экспл",VLOOKUP(J66,quest_экспл!$A$1:$N$129,12,FALSE),IF(G66="импл_",0,0))</f>
        <v>sound\\On_sharoobraxniy.wav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2214</v>
      </c>
      <c r="AD66" t="str">
        <f t="shared" ca="1" si="11"/>
        <v>pics\\dis63.jpg</v>
      </c>
      <c r="AE66" s="22" t="str">
        <f t="array" aca="1" ref="AE66" ca="1">IF(G66="экспл",INDEX(total_visual_stym!$C$146:$C$209,(RANK(total_visual_stym!E146,total_visual_stym!$E$146:$E$209))),0)</f>
        <v>pics\\dis63.jpg</v>
      </c>
      <c r="AF66" s="22">
        <f t="shared" ref="AF66:AF74" si="29">AS66</f>
        <v>0</v>
      </c>
      <c r="AI66" t="s">
        <v>67</v>
      </c>
      <c r="AO66">
        <f ca="1">RAND()</f>
        <v>0.90877652308418233</v>
      </c>
      <c r="AP66" t="str">
        <f ca="1">INDEX($AI$66:$AI$129,(RANK(AO66,$AO$66:$AO$129)))</f>
        <v>pics\\Finik_2.jpg</v>
      </c>
      <c r="AT66">
        <f t="shared" ref="AT66:AT129" ca="1" si="30">RAND()</f>
        <v>0.24433491674325158</v>
      </c>
      <c r="AU66" t="s">
        <v>697</v>
      </c>
      <c r="AV66" t="str">
        <f t="shared" ref="AV66:AV129" ca="1" si="31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_Он_шарообразный?</v>
      </c>
      <c r="BA66" t="e">
        <f>VLOOKUP(Q66,audio_list_stym!$B$2:$BQ$299,68,FALSE)</f>
        <v>#N/A</v>
      </c>
      <c r="BB66" t="str">
        <f t="shared" ref="BB66:BB129" si="32">IF(G66="экспл",AY66&amp;AX66&amp;"."&amp;AZ66,IF(G66="импл_",BA66&amp;AX66&amp;"?"))</f>
        <v>На_экране_XXXXX._Он_шарообразный?</v>
      </c>
      <c r="BC66">
        <f>A66</f>
        <v>1209</v>
      </c>
      <c r="BD66" cm="1">
        <f t="array" aca="1" ref="BD66" ca="1">INDEX(L66:L73,(RANK(AT2,$AT$2:$AT$9)))</f>
        <v>2135</v>
      </c>
      <c r="BE66" cm="1">
        <f t="array" aca="1" ref="BE66" ca="1">INDEX(BD74:BD89,(RANK(AT2,$AT$2:$AT$7)))</f>
        <v>2137</v>
      </c>
      <c r="BF66" cm="1">
        <f t="array" aca="1" ref="BF66" ca="1">INDEX(BD90:BD113,(RANK(AT2,$AT$2:$AT$17)))</f>
        <v>2078</v>
      </c>
      <c r="BG66" cm="1">
        <f t="array" aca="1" ref="BG66" ca="1">INDEX(BD114:BD129,(RANK(AT2,$AT$2:$AT$17)))</f>
        <v>2118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VLOOKUP(B67,audio_list_stym!$A$3:$BP$18,48,FALSE)</f>
        <v>17</v>
      </c>
      <c r="F67" t="str">
        <f>VLOOKUP(E67,metki!$A$2:$B$9,2,FALSE)</f>
        <v>экспл_новые_без_названия</v>
      </c>
      <c r="G67" t="str">
        <f t="shared" si="27"/>
        <v>экспл</v>
      </c>
      <c r="H67" t="str">
        <f>VLOOKUP(B67,audio_list_stym!$A$3:$AJ$18,16,FALSE)</f>
        <v>Sapota</v>
      </c>
      <c r="I67" t="s">
        <v>689</v>
      </c>
      <c r="J67" t="str">
        <f t="shared" si="28"/>
        <v>Sapota_2</v>
      </c>
      <c r="L67">
        <f>VLOOKUP(J67,total_visual_stym!$A$2:$D$129,2,FALSE)</f>
        <v>2130</v>
      </c>
      <c r="M67" t="str">
        <f>VLOOKUP(J67,total_visual_stym!$A$2:$D$129,3,FALSE)</f>
        <v>pics\\Sapota_2.jpg</v>
      </c>
      <c r="N67">
        <f>VLOOKUP(J67,total_visual_stym!$A$1:$D$129,4,FALSE)</f>
        <v>213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138</v>
      </c>
      <c r="Z67" t="str">
        <f>IF(G67="экспл",VLOOKUP(J67,quest_экспл!$A$1:$N$129,12,FALSE),IF(G67="импл_",0,0))</f>
        <v>sound\\On_nadrezan.wav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2221</v>
      </c>
      <c r="AD67" t="str">
        <f t="shared" ref="AD67:AD74" ca="1" si="33">IF(ISTEXT(AE67),AE67,IF(ISTEXT(AF67),AF67,""))</f>
        <v>pics\\dis28.jpg</v>
      </c>
      <c r="AE67" s="22" t="str">
        <f t="array" aca="1" ref="AE67" ca="1">IF(G67="экспл",INDEX(total_visual_stym!$C$146:$C$209,(RANK(total_visual_stym!E147,total_visual_stym!$E$146:$E$209))),0)</f>
        <v>pics\\dis28.jpg</v>
      </c>
      <c r="AF67" s="22" t="str">
        <f t="shared" si="29"/>
        <v/>
      </c>
      <c r="AI67" t="s">
        <v>68</v>
      </c>
      <c r="AO67">
        <f t="shared" ref="AO67:AO129" ca="1" si="34">RAND()</f>
        <v>0.12169326370324818</v>
      </c>
      <c r="AP67" t="str">
        <f t="shared" ref="AP67:AP129" ca="1" si="35">INDEX($AI$66:$AI$129,(RANK(AO67,$AO$66:$AO$129)))</f>
        <v>pics\\Tomat_1.jpg</v>
      </c>
      <c r="AR67" t="str">
        <f t="shared" ref="AR67:AR73" si="36">IF(AH67="sound\\Ogorod",AP19,"")</f>
        <v/>
      </c>
      <c r="AS67" t="str">
        <f t="shared" ref="AS67:AS73" si="37">IF(G67="импл_",AP67,"")</f>
        <v/>
      </c>
      <c r="AT67">
        <f t="shared" ca="1" si="30"/>
        <v>0.72185487954181604</v>
      </c>
      <c r="AU67" t="s">
        <v>697</v>
      </c>
      <c r="AV67" t="str">
        <f t="shared" ca="1" si="31"/>
        <v>sound\\Noviy_plod.wav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_Он_надрезан?</v>
      </c>
      <c r="BA67" t="e">
        <f>VLOOKUP(Q67,audio_list_stym!$B$2:$BQ$299,68,FALSE)</f>
        <v>#N/A</v>
      </c>
      <c r="BB67" t="str">
        <f t="shared" si="32"/>
        <v>Посмотрите,_вот_XXXXX._Он_надрезан?</v>
      </c>
      <c r="BD67" cm="1">
        <f t="array" aca="1" ref="BD67" ca="1">INDEX(L67:L74,(RANK(AT3,$AT$2:$AT$9)))</f>
        <v>2137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VLOOKUP(B68,audio_list_stym!$A$3:$BP$18,48,FALSE)</f>
        <v>17</v>
      </c>
      <c r="F68" t="str">
        <f>VLOOKUP(E68,metki!$A$2:$B$9,2,FALSE)</f>
        <v>экспл_новые_без_названия</v>
      </c>
      <c r="G68" t="str">
        <f t="shared" si="27"/>
        <v>экспл</v>
      </c>
      <c r="H68" t="str">
        <f>VLOOKUP(B68,audio_list_stym!$A$3:$AJ$18,16,FALSE)</f>
        <v>Sapota</v>
      </c>
      <c r="I68" t="s">
        <v>690</v>
      </c>
      <c r="J68" t="str">
        <f t="shared" si="28"/>
        <v>Sapota_3</v>
      </c>
      <c r="L68">
        <f>VLOOKUP(J68,total_visual_stym!$A$2:$D$129,2,FALSE)</f>
        <v>2131</v>
      </c>
      <c r="M68" t="str">
        <f>VLOOKUP(J68,total_visual_stym!$A$2:$D$129,3,FALSE)</f>
        <v>pics\\Sapota_3.jpg</v>
      </c>
      <c r="N68">
        <f>VLOOKUP(J68,total_visual_stym!$A$1:$D$129,4,FALSE)</f>
        <v>213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139</v>
      </c>
      <c r="Z68" t="str">
        <f>IF(G68="экспл",VLOOKUP(J68,quest_экспл!$A$1:$N$129,12,FALSE),IF(G68="импл_",0,0))</f>
        <v>sound\\On_perekruchen.wav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2177</v>
      </c>
      <c r="AD68" t="str">
        <f t="shared" ca="1" si="33"/>
        <v>pics\\dis35.jpg</v>
      </c>
      <c r="AE68" s="22" t="str">
        <f t="array" aca="1" ref="AE68" ca="1">IF(G68="экспл",INDEX(total_visual_stym!$C$146:$C$209,(RANK(total_visual_stym!E148,total_visual_stym!$E$146:$E$209))),0)</f>
        <v>pics\\dis35.jpg</v>
      </c>
      <c r="AF68" s="22" t="str">
        <f t="shared" si="29"/>
        <v/>
      </c>
      <c r="AI68" t="s">
        <v>69</v>
      </c>
      <c r="AO68">
        <f t="shared" ca="1" si="34"/>
        <v>8.2268876853460404E-2</v>
      </c>
      <c r="AP68" t="str">
        <f t="shared" ca="1" si="35"/>
        <v>pics\\Tomat_2.jpg</v>
      </c>
      <c r="AR68" t="str">
        <f t="shared" si="36"/>
        <v/>
      </c>
      <c r="AS68" t="str">
        <f t="shared" si="37"/>
        <v/>
      </c>
      <c r="AT68">
        <f t="shared" ca="1" si="30"/>
        <v>0.51458346400078847</v>
      </c>
      <c r="AU68" t="s">
        <v>697</v>
      </c>
      <c r="AV68" t="str">
        <f t="shared" ca="1" si="31"/>
        <v>sound\\Redkiy_plod.wav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_Он_перекручен?</v>
      </c>
      <c r="BA68" t="e">
        <f>VLOOKUP(Q68,audio_list_stym!$B$2:$BQ$299,68,FALSE)</f>
        <v>#N/A</v>
      </c>
      <c r="BB68" t="str">
        <f t="shared" si="32"/>
        <v>Вот_XXXXX._Он_перекручен?</v>
      </c>
      <c r="BD68" cm="1">
        <f t="array" aca="1" ref="BD68" ca="1">INDEX(L68:L75,(RANK(AT4,$AT$2:$AT$9)))</f>
        <v>2136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VLOOKUP(B69,audio_list_stym!$A$3:$BP$18,48,FALSE)</f>
        <v>17</v>
      </c>
      <c r="F69" t="str">
        <f>VLOOKUP(E69,metki!$A$2:$B$9,2,FALSE)</f>
        <v>экспл_новые_без_названия</v>
      </c>
      <c r="G69" t="str">
        <f t="shared" si="27"/>
        <v>экспл</v>
      </c>
      <c r="H69" t="str">
        <f>VLOOKUP(B69,audio_list_stym!$A$3:$AJ$18,16,FALSE)</f>
        <v>Sapota</v>
      </c>
      <c r="I69" t="s">
        <v>691</v>
      </c>
      <c r="J69" t="str">
        <f t="shared" si="28"/>
        <v>Sapota_4</v>
      </c>
      <c r="L69">
        <f>VLOOKUP(J69,total_visual_stym!$A$2:$D$129,2,FALSE)</f>
        <v>2132</v>
      </c>
      <c r="M69" t="str">
        <f>VLOOKUP(J69,total_visual_stym!$A$2:$D$129,3,FALSE)</f>
        <v>pics\\Sapota_4.jpg</v>
      </c>
      <c r="N69">
        <f>VLOOKUP(J69,total_visual_stym!$A$1:$D$129,4,FALSE)</f>
        <v>213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140</v>
      </c>
      <c r="Z69" t="str">
        <f>IF(G69="экспл",VLOOKUP(J69,quest_экспл!$A$1:$N$129,12,FALSE),IF(G69="импл_",0,0))</f>
        <v>sound\\Sorvan_li_on.wav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2208</v>
      </c>
      <c r="AD69" t="str">
        <f t="shared" ca="1" si="33"/>
        <v>pics\\dis45.jpg</v>
      </c>
      <c r="AE69" s="22" t="str">
        <f t="array" aca="1" ref="AE69" ca="1">IF(G69="экспл",INDEX(total_visual_stym!$C$146:$C$209,(RANK(total_visual_stym!E149,total_visual_stym!$E$146:$E$209))),0)</f>
        <v>pics\\dis45.jpg</v>
      </c>
      <c r="AF69" s="22" t="str">
        <f t="shared" si="29"/>
        <v/>
      </c>
      <c r="AI69" t="s">
        <v>70</v>
      </c>
      <c r="AO69">
        <f t="shared" ca="1" si="34"/>
        <v>0.56918746120372432</v>
      </c>
      <c r="AP69" t="str">
        <f t="shared" ca="1" si="35"/>
        <v>pics\\Kokos_4.jpg</v>
      </c>
      <c r="AR69" t="str">
        <f t="shared" si="36"/>
        <v/>
      </c>
      <c r="AS69" t="str">
        <f t="shared" si="37"/>
        <v/>
      </c>
      <c r="AT69">
        <f t="shared" ca="1" si="30"/>
        <v>0.57200805799661636</v>
      </c>
      <c r="AU69" t="s">
        <v>697</v>
      </c>
      <c r="AV69" t="str">
        <f t="shared" ca="1" si="31"/>
        <v>sound\\Noviy_plod.wav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_Сорван_ли_он?</v>
      </c>
      <c r="BA69" t="e">
        <f>VLOOKUP(Q69,audio_list_stym!$B$2:$BQ$299,68,FALSE)</f>
        <v>#N/A</v>
      </c>
      <c r="BB69" t="str">
        <f t="shared" si="32"/>
        <v>Это_XXXXX._Сорван_ли_он?</v>
      </c>
      <c r="BD69" cm="1">
        <f t="array" aca="1" ref="BD69" ca="1">INDEX(L69:L76,(RANK(AT5,$AT$2:$AT$9)))</f>
        <v>2133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VLOOKUP(B70,audio_list_stym!$A$3:$BP$18,48,FALSE)</f>
        <v>17</v>
      </c>
      <c r="F70" t="str">
        <f>VLOOKUP(E70,metki!$A$2:$B$9,2,FALSE)</f>
        <v>экспл_новые_без_названия</v>
      </c>
      <c r="G70" t="str">
        <f t="shared" si="27"/>
        <v>экспл</v>
      </c>
      <c r="H70" t="str">
        <f>VLOOKUP(B70,audio_list_stym!$A$3:$AJ$18,16,FALSE)</f>
        <v>Sapota</v>
      </c>
      <c r="I70" t="s">
        <v>692</v>
      </c>
      <c r="J70" t="str">
        <f t="shared" si="28"/>
        <v>Sapota_5</v>
      </c>
      <c r="L70">
        <f>VLOOKUP(J70,total_visual_stym!$A$2:$D$129,2,FALSE)</f>
        <v>2133</v>
      </c>
      <c r="M70" t="str">
        <f>VLOOKUP(J70,total_visual_stym!$A$2:$D$129,3,FALSE)</f>
        <v>pics\\Sapota_5.jpg</v>
      </c>
      <c r="N70">
        <f>VLOOKUP(J70,total_visual_stym!$A$1:$D$129,4,FALSE)</f>
        <v>213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141</v>
      </c>
      <c r="Z70" t="str">
        <f>IF(G70="экспл",VLOOKUP(J70,quest_экспл!$A$1:$N$129,12,FALSE),IF(G70="импл_",0,0))</f>
        <v>sound\\Spressovan_li_on.wav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2170</v>
      </c>
      <c r="AD70" t="str">
        <f t="shared" ca="1" si="33"/>
        <v>pics\\dis36.jpg</v>
      </c>
      <c r="AE70" s="22" t="str">
        <f t="array" aca="1" ref="AE70" ca="1">IF(G70="экспл",INDEX(total_visual_stym!$C$146:$C$209,(RANK(total_visual_stym!E150,total_visual_stym!$E$146:$E$209))),0)</f>
        <v>pics\\dis36.jpg</v>
      </c>
      <c r="AF70" s="22" t="str">
        <f t="shared" si="29"/>
        <v/>
      </c>
      <c r="AI70" t="s">
        <v>71</v>
      </c>
      <c r="AO70">
        <f t="shared" ca="1" si="34"/>
        <v>0.60869086514125759</v>
      </c>
      <c r="AP70" t="str">
        <f t="shared" ca="1" si="35"/>
        <v>pics\\Kokos_1.jpg</v>
      </c>
      <c r="AR70" t="str">
        <f t="shared" si="36"/>
        <v/>
      </c>
      <c r="AS70" t="str">
        <f t="shared" si="37"/>
        <v/>
      </c>
      <c r="AT70">
        <f t="shared" ca="1" si="30"/>
        <v>0.39730223678611398</v>
      </c>
      <c r="AU70" t="s">
        <v>697</v>
      </c>
      <c r="AV70" t="str">
        <f t="shared" ca="1" si="31"/>
        <v>sound\\Redkiy_plod.wav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_Спрессован_ли_он?</v>
      </c>
      <c r="BA70" t="e">
        <f>VLOOKUP(Q70,audio_list_stym!$B$2:$BQ$299,68,FALSE)</f>
        <v>#N/A</v>
      </c>
      <c r="BB70" t="str">
        <f t="shared" si="32"/>
        <v>На_картинке_XXXXX._Спрессован_ли_он?</v>
      </c>
      <c r="BD70" cm="1">
        <f t="array" aca="1" ref="BD70" ca="1">INDEX(L70:L77,(RANK(AT6,$AT$2:$AT$9)))</f>
        <v>2133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VLOOKUP(B71,audio_list_stym!$A$3:$BP$18,48,FALSE)</f>
        <v>17</v>
      </c>
      <c r="F71" t="str">
        <f>VLOOKUP(E71,metki!$A$2:$B$9,2,FALSE)</f>
        <v>экспл_новые_без_названия</v>
      </c>
      <c r="G71" t="str">
        <f t="shared" si="27"/>
        <v>экспл</v>
      </c>
      <c r="H71" t="str">
        <f>VLOOKUP(B71,audio_list_stym!$A$3:$AJ$18,16,FALSE)</f>
        <v>Sapota</v>
      </c>
      <c r="I71" t="s">
        <v>693</v>
      </c>
      <c r="J71" t="str">
        <f t="shared" si="28"/>
        <v>Sapota_6</v>
      </c>
      <c r="L71">
        <f>VLOOKUP(J71,total_visual_stym!$A$2:$D$129,2,FALSE)</f>
        <v>2134</v>
      </c>
      <c r="M71" t="str">
        <f>VLOOKUP(J71,total_visual_stym!$A$2:$D$129,3,FALSE)</f>
        <v>pics\\Sapota_6.jpg</v>
      </c>
      <c r="N71">
        <f>VLOOKUP(J71,total_visual_stym!$A$1:$D$129,4,FALSE)</f>
        <v>213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142</v>
      </c>
      <c r="Z71" t="str">
        <f>IF(G71="экспл",VLOOKUP(J71,quest_экспл!$A$1:$N$129,12,FALSE),IF(G71="импл_",0,0))</f>
        <v>sound\\Zheltiy_li_on.wav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2181</v>
      </c>
      <c r="AD71" t="str">
        <f t="shared" ca="1" si="33"/>
        <v>pics\\dis24.jpg</v>
      </c>
      <c r="AE71" s="22" t="str">
        <f t="array" aca="1" ref="AE71" ca="1">IF(G71="экспл",INDEX(total_visual_stym!$C$146:$C$209,(RANK(total_visual_stym!E151,total_visual_stym!$E$146:$E$209))),0)</f>
        <v>pics\\dis24.jpg</v>
      </c>
      <c r="AF71" s="22" t="str">
        <f t="shared" si="29"/>
        <v/>
      </c>
      <c r="AI71" t="s">
        <v>72</v>
      </c>
      <c r="AO71">
        <f t="shared" ca="1" si="34"/>
        <v>8.8241394899715164E-3</v>
      </c>
      <c r="AP71" t="str">
        <f t="shared" ca="1" si="35"/>
        <v>pics\\Tomat_7.jpg</v>
      </c>
      <c r="AR71" t="str">
        <f t="shared" si="36"/>
        <v/>
      </c>
      <c r="AS71" t="str">
        <f t="shared" si="37"/>
        <v/>
      </c>
      <c r="AT71">
        <f t="shared" ca="1" si="30"/>
        <v>0.95326513940517166</v>
      </c>
      <c r="AU71" t="s">
        <v>697</v>
      </c>
      <c r="AV71" t="str">
        <f t="shared" ca="1" si="31"/>
        <v>sound\\Noviy_plod.wav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_Желтый_ли_он?</v>
      </c>
      <c r="BA71" t="e">
        <f>VLOOKUP(Q71,audio_list_stym!$B$2:$BQ$299,68,FALSE)</f>
        <v>#N/A</v>
      </c>
      <c r="BB71" t="str">
        <f t="shared" si="32"/>
        <v>На_мониторе_XXXXX._Желтый_ли_он?</v>
      </c>
      <c r="BD71" cm="1">
        <f t="array" aca="1" ref="BD71" ca="1">INDEX(L71:L78,(RANK(AT7,$AT$2:$AT$9)))</f>
        <v>2138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VLOOKUP(B72,audio_list_stym!$A$3:$BP$18,48,FALSE)</f>
        <v>17</v>
      </c>
      <c r="F72" t="str">
        <f>VLOOKUP(E72,metki!$A$2:$B$9,2,FALSE)</f>
        <v>экспл_новые_без_названия</v>
      </c>
      <c r="G72" t="str">
        <f t="shared" si="27"/>
        <v>экспл</v>
      </c>
      <c r="H72" t="str">
        <f>VLOOKUP(B72,audio_list_stym!$A$3:$AJ$18,16,FALSE)</f>
        <v>Sapota</v>
      </c>
      <c r="I72" t="s">
        <v>694</v>
      </c>
      <c r="J72" t="str">
        <f t="shared" si="28"/>
        <v>Sapota_7</v>
      </c>
      <c r="L72">
        <f>VLOOKUP(J72,total_visual_stym!$A$2:$D$129,2,FALSE)</f>
        <v>2135</v>
      </c>
      <c r="M72" t="str">
        <f>VLOOKUP(J72,total_visual_stym!$A$2:$D$129,3,FALSE)</f>
        <v>pics\\Sapota_7.jpg</v>
      </c>
      <c r="N72">
        <f>VLOOKUP(J72,total_visual_stym!$A$1:$D$129,4,FALSE)</f>
        <v>213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143</v>
      </c>
      <c r="Z72" t="str">
        <f>IF(G72="экспл",VLOOKUP(J72,quest_экспл!$A$1:$N$129,12,FALSE),IF(G72="импл_",0,0))</f>
        <v>sound\\Rovniy_li_on.wav</v>
      </c>
      <c r="AA72" t="str">
        <f>IF(G72="экспл",VLOOKUP(J72,quest_экспл!$A$1:$N$129,14,FALSE),IF(G72="импл_",0,0))</f>
        <v>да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2200</v>
      </c>
      <c r="AD72" t="str">
        <f t="shared" ca="1" si="33"/>
        <v>pics\\dis57.jpg</v>
      </c>
      <c r="AE72" s="22" t="str">
        <f t="array" aca="1" ref="AE72" ca="1">IF(G72="экспл",INDEX(total_visual_stym!$C$146:$C$209,(RANK(total_visual_stym!E152,total_visual_stym!$E$146:$E$209))),0)</f>
        <v>pics\\dis57.jpg</v>
      </c>
      <c r="AF72" s="22" t="str">
        <f t="shared" si="29"/>
        <v/>
      </c>
      <c r="AI72" t="s">
        <v>73</v>
      </c>
      <c r="AO72">
        <f t="shared" ca="1" si="34"/>
        <v>0.96088284479567054</v>
      </c>
      <c r="AP72" t="str">
        <f t="shared" ca="1" si="35"/>
        <v>pics\\Banan_6.jpg</v>
      </c>
      <c r="AR72" t="str">
        <f t="shared" si="36"/>
        <v/>
      </c>
      <c r="AS72" t="str">
        <f t="shared" si="37"/>
        <v/>
      </c>
      <c r="AT72">
        <f t="shared" ca="1" si="30"/>
        <v>5.4693269778401277E-2</v>
      </c>
      <c r="AU72" t="s">
        <v>697</v>
      </c>
      <c r="AV72" t="str">
        <f t="shared" ca="1" si="31"/>
        <v>sound\\Redkiy_plod.wav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_Ровный_ли_он?</v>
      </c>
      <c r="BA72" t="e">
        <f>VLOOKUP(Q72,audio_list_stym!$B$2:$BQ$299,68,FALSE)</f>
        <v>#N/A</v>
      </c>
      <c r="BB72" t="str">
        <f t="shared" si="32"/>
        <v>Перед_Вами_XXXXX._Ровный_ли_он?</v>
      </c>
      <c r="BD72" cm="1">
        <f t="array" aca="1" ref="BD72" ca="1">INDEX(L72:L79,(RANK(AT8,$AT$2:$AT$9)))</f>
        <v>2137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VLOOKUP(B73,audio_list_stym!$A$3:$BP$18,48,FALSE)</f>
        <v>17</v>
      </c>
      <c r="F73" t="str">
        <f>VLOOKUP(E73,metki!$A$2:$B$9,2,FALSE)</f>
        <v>экспл_новые_без_названия</v>
      </c>
      <c r="G73" t="str">
        <f t="shared" si="27"/>
        <v>экспл</v>
      </c>
      <c r="H73" t="str">
        <f>VLOOKUP(B73,audio_list_stym!$A$3:$AJ$18,16,FALSE)</f>
        <v>Sapota</v>
      </c>
      <c r="I73" t="s">
        <v>695</v>
      </c>
      <c r="J73" t="str">
        <f t="shared" si="28"/>
        <v>Sapota_8</v>
      </c>
      <c r="L73">
        <f>VLOOKUP(J73,total_visual_stym!$A$2:$D$129,2,FALSE)</f>
        <v>2136</v>
      </c>
      <c r="M73" t="str">
        <f>VLOOKUP(J73,total_visual_stym!$A$2:$D$129,3,FALSE)</f>
        <v>pics\\Sapota_8.jpg</v>
      </c>
      <c r="N73">
        <f>VLOOKUP(J73,total_visual_stym!$A$1:$D$129,4,FALSE)</f>
        <v>213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144</v>
      </c>
      <c r="Z73" t="str">
        <f>IF(G73="экспл",VLOOKUP(J73,quest_экспл!$A$1:$N$129,12,FALSE),IF(G73="импл_",0,0))</f>
        <v>sound\\On_imeet_shipi.wav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3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 t="str">
        <f t="shared" si="29"/>
        <v/>
      </c>
      <c r="AI73" t="s">
        <v>74</v>
      </c>
      <c r="AO73">
        <f t="shared" ca="1" si="34"/>
        <v>0.39972994412402663</v>
      </c>
      <c r="AP73" t="str">
        <f t="shared" ca="1" si="35"/>
        <v>pics\\Peper_2.jpg</v>
      </c>
      <c r="AR73" t="str">
        <f t="shared" si="36"/>
        <v/>
      </c>
      <c r="AS73" t="str">
        <f t="shared" si="37"/>
        <v/>
      </c>
      <c r="AT73">
        <f t="shared" ca="1" si="30"/>
        <v>0.46701667572187022</v>
      </c>
      <c r="AU73" t="s">
        <v>697</v>
      </c>
      <c r="AV73" t="str">
        <f t="shared" ca="1" si="31"/>
        <v>sound\\Redkiy_plod.wav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_Он_имеет_шипы?</v>
      </c>
      <c r="BA73" t="e">
        <f>VLOOKUP(Q73,audio_list_stym!$B$2:$BQ$299,68,FALSE)</f>
        <v>#N/A</v>
      </c>
      <c r="BB73" t="str">
        <f t="shared" si="32"/>
        <v>Вы_видите_XXXXX._Он_имеет_шипы?</v>
      </c>
      <c r="BD73" cm="1">
        <f t="array" aca="1" ref="BD73" ca="1">INDEX(L73:L80,(RANK(AT9,$AT$2:$AT$9)))</f>
        <v>2139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VLOOKUP(B74,audio_list_stym!$A$3:$BP$18,48,FALSE)</f>
        <v>14</v>
      </c>
      <c r="F74" t="str">
        <f>VLOOKUP(E74,metki!$A$2:$B$9,2,FALSE)</f>
        <v>импл_новые_с_названием</v>
      </c>
      <c r="G74" t="str">
        <f t="shared" si="27"/>
        <v>импл_</v>
      </c>
      <c r="H74" t="str">
        <f>VLOOKUP(B74,audio_list_stym!$A$3:$AJ$18,16,FALSE)</f>
        <v>Tamanid</v>
      </c>
      <c r="I74" t="s">
        <v>688</v>
      </c>
      <c r="J74" t="str">
        <f t="shared" si="28"/>
        <v>Tamanid_1</v>
      </c>
      <c r="L74">
        <f>VLOOKUP(J74,total_visual_stym!$A$2:$D$129,2,FALSE)</f>
        <v>2137</v>
      </c>
      <c r="M74" t="str">
        <f>VLOOKUP(J74,total_visual_stym!$A$2:$D$129,3,FALSE)</f>
        <v>pics\\Tamanid_1.jpg</v>
      </c>
      <c r="N74">
        <f>VLOOKUP(J74,total_visual_stym!$A$1:$D$129,4,FALSE)</f>
        <v>214</v>
      </c>
      <c r="P74">
        <f>IF(G74="экспл",0,IF(G74="импл_",VLOOKUP(J74,quest_импл!$A$1:$J$129,7,FALSE),0))</f>
        <v>273</v>
      </c>
      <c r="Q74" t="str">
        <f>IF(G74="экспл",0,IF(G74="импл_",VLOOKUP(J74,quest_импл!$A$1:$J$129,8,FALSE),0))</f>
        <v>sound\\Krasnovatiy_li.wav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2033</v>
      </c>
      <c r="AD74" t="str">
        <f t="shared" ca="1" si="33"/>
        <v>pics\\Limon_1.jpg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9"/>
        <v>pics\\Limon_1.jpg</v>
      </c>
      <c r="AI74" t="s">
        <v>76</v>
      </c>
      <c r="AO74">
        <f t="shared" ca="1" si="34"/>
        <v>0.52037625642619256</v>
      </c>
      <c r="AP74" t="str">
        <f t="shared" ca="1" si="35"/>
        <v>pics\\Limon_1.jpg</v>
      </c>
      <c r="AR74" t="str">
        <f>IF(AH74="sound\\Ogorod",AP2,"")</f>
        <v/>
      </c>
      <c r="AS74" t="str">
        <f ca="1">IF(G74="импл_",AP74,"")</f>
        <v>pics\\Limon_1.jpg</v>
      </c>
      <c r="AT74">
        <f t="shared" ca="1" si="30"/>
        <v>0.93326753154429642</v>
      </c>
      <c r="AU74" t="s">
        <v>697</v>
      </c>
      <c r="AV74" t="str">
        <f t="shared" ca="1" si="31"/>
        <v>sound\\Noviy_plod.wav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_Красноватый_ли_</v>
      </c>
      <c r="BB74" t="str">
        <f t="shared" si="32"/>
        <v>_Красноватый_ли_БАРОХ?</v>
      </c>
      <c r="BC74">
        <f>A74</f>
        <v>1210</v>
      </c>
      <c r="BD74" cm="1">
        <f t="array" aca="1" ref="BD74" ca="1">INDEX($L$74:$L$81,(RANK(AT2,$AT$2:$AT$9)))</f>
        <v>2143</v>
      </c>
      <c r="BE74" cm="1">
        <f t="array" aca="1" ref="BE74" ca="1">INDEX(BD66:BD73,(RANK(AT3,$AT$2:$AT$9)))</f>
        <v>2139</v>
      </c>
      <c r="BF74" cm="1">
        <f t="array" aca="1" ref="BF74" ca="1">INDEX(BD82:BD105,(RANK(AT3,$AT$2:$AT$17)))</f>
        <v>2069</v>
      </c>
      <c r="BG74" cm="1">
        <f t="array" aca="1" ref="BG74" ca="1">INDEX(BD106:BD129,(RANK(AT3,$AT$2:$AT$9)))</f>
        <v>2084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VLOOKUP(B75,audio_list_stym!$A$3:$BP$18,48,FALSE)</f>
        <v>14</v>
      </c>
      <c r="F75" t="str">
        <f>VLOOKUP(E75,metki!$A$2:$B$9,2,FALSE)</f>
        <v>импл_новые_с_названием</v>
      </c>
      <c r="G75" t="str">
        <f t="shared" si="27"/>
        <v>импл_</v>
      </c>
      <c r="H75" t="str">
        <f>VLOOKUP(B75,audio_list_stym!$A$3:$AJ$18,16,FALSE)</f>
        <v>Tamanid</v>
      </c>
      <c r="I75" t="s">
        <v>689</v>
      </c>
      <c r="J75" t="str">
        <f t="shared" si="28"/>
        <v>Tamanid_2</v>
      </c>
      <c r="L75">
        <f>VLOOKUP(J75,total_visual_stym!$A$2:$D$129,2,FALSE)</f>
        <v>2138</v>
      </c>
      <c r="M75" t="str">
        <f>VLOOKUP(J75,total_visual_stym!$A$2:$D$129,3,FALSE)</f>
        <v>pics\\Tamanid_2.jpg</v>
      </c>
      <c r="N75">
        <f>VLOOKUP(J75,total_visual_stym!$A$1:$D$129,4,FALSE)</f>
        <v>214</v>
      </c>
      <c r="P75">
        <f>IF(G75="экспл",0,IF(G75="импл_",VLOOKUP(J75,quest_импл!$A$1:$J$129,7,FALSE),0))</f>
        <v>274</v>
      </c>
      <c r="Q75" t="str">
        <f>IF(G75="экспл",0,IF(G75="импл_",VLOOKUP(J75,quest_импл!$A$1:$J$129,8,FALSE),0))</f>
        <v>sound\\Izognut_li.wav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2059</v>
      </c>
      <c r="AD75" t="str">
        <f t="shared" ref="AD75:AD129" ca="1" si="38">IF(ISTEXT(AE75),AE75,IF(ISTEXT(AF75),AF75,""))</f>
        <v>pics\\Tomat_3.jpg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39">AS75</f>
        <v>pics\\Tomat_3.jpg</v>
      </c>
      <c r="AI75" t="s">
        <v>77</v>
      </c>
      <c r="AO75">
        <f t="shared" ca="1" si="34"/>
        <v>6.9343423733428278E-2</v>
      </c>
      <c r="AP75" t="str">
        <f t="shared" ca="1" si="35"/>
        <v>pics\\Tomat_3.jpg</v>
      </c>
      <c r="AR75" t="str">
        <f t="shared" ref="AR75:AR97" si="40">IF(AH75="sound\\Ogorod",AP3,"")</f>
        <v/>
      </c>
      <c r="AS75" t="str">
        <f t="shared" ref="AS75:AS129" ca="1" si="41">IF(G75="импл_",AP75,"")</f>
        <v>pics\\Tomat_3.jpg</v>
      </c>
      <c r="AT75">
        <f t="shared" ca="1" si="30"/>
        <v>0.45110707940790351</v>
      </c>
      <c r="AU75" t="s">
        <v>697</v>
      </c>
      <c r="AV75" t="str">
        <f t="shared" ca="1" si="31"/>
        <v>sound\\Redkiy_plod.wav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_Изогнут_ли_</v>
      </c>
      <c r="BB75" t="str">
        <f t="shared" si="32"/>
        <v>_Изогнут_ли_БАРОХ?</v>
      </c>
      <c r="BD75" cm="1">
        <f t="array" aca="1" ref="BD75" ca="1">INDEX($L$74:$L$81,(RANK(AT3,$AT$2:$AT$9)))</f>
        <v>2144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VLOOKUP(B76,audio_list_stym!$A$3:$BP$18,48,FALSE)</f>
        <v>14</v>
      </c>
      <c r="F76" t="str">
        <f>VLOOKUP(E76,metki!$A$2:$B$9,2,FALSE)</f>
        <v>импл_новые_с_названием</v>
      </c>
      <c r="G76" t="str">
        <f t="shared" si="27"/>
        <v>импл_</v>
      </c>
      <c r="H76" t="str">
        <f>VLOOKUP(B76,audio_list_stym!$A$3:$AJ$18,16,FALSE)</f>
        <v>Tamanid</v>
      </c>
      <c r="I76" t="s">
        <v>690</v>
      </c>
      <c r="J76" t="str">
        <f t="shared" si="28"/>
        <v>Tamanid_3</v>
      </c>
      <c r="L76">
        <f>VLOOKUP(J76,total_visual_stym!$A$2:$D$129,2,FALSE)</f>
        <v>2139</v>
      </c>
      <c r="M76" t="str">
        <f>VLOOKUP(J76,total_visual_stym!$A$2:$D$129,3,FALSE)</f>
        <v>pics\\Tamanid_3.jpg</v>
      </c>
      <c r="N76">
        <f>VLOOKUP(J76,total_visual_stym!$A$1:$D$129,4,FALSE)</f>
        <v>214</v>
      </c>
      <c r="P76">
        <f>IF(G76="экспл",0,IF(G76="импл_",VLOOKUP(J76,quest_импл!$A$1:$J$129,7,FALSE),0))</f>
        <v>275</v>
      </c>
      <c r="Q76" t="str">
        <f>IF(G76="экспл",0,IF(G76="импл_",VLOOKUP(J76,quest_импл!$A$1:$J$129,8,FALSE),0))</f>
        <v>sound\\Barhatistiy_li.wav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2053</v>
      </c>
      <c r="AD76" t="str">
        <f t="shared" ca="1" si="38"/>
        <v>pics\\Redis_5.jpg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39"/>
        <v>pics\\Redis_5.jpg</v>
      </c>
      <c r="AI76" t="s">
        <v>78</v>
      </c>
      <c r="AO76">
        <f t="shared" ca="1" si="34"/>
        <v>0.17574048345552329</v>
      </c>
      <c r="AP76" t="str">
        <f t="shared" ca="1" si="35"/>
        <v>pics\\Redis_5.jpg</v>
      </c>
      <c r="AR76" t="str">
        <f t="shared" si="40"/>
        <v/>
      </c>
      <c r="AS76" t="str">
        <f t="shared" ca="1" si="41"/>
        <v>pics\\Redis_5.jpg</v>
      </c>
      <c r="AT76">
        <f t="shared" ca="1" si="30"/>
        <v>2.1672158285625853E-2</v>
      </c>
      <c r="AU76" t="s">
        <v>697</v>
      </c>
      <c r="AV76" t="str">
        <f t="shared" ca="1" si="31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_Бархатистый_ли_</v>
      </c>
      <c r="BB76" t="str">
        <f t="shared" si="32"/>
        <v>_Бархатистый_ли_БАРОХ?</v>
      </c>
      <c r="BD76" cm="1">
        <f t="array" aca="1" ref="BD76" ca="1">INDEX($L$74:$L$81,(RANK(AT4,$AT$2:$AT$9)))</f>
        <v>2142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VLOOKUP(B77,audio_list_stym!$A$3:$BP$18,48,FALSE)</f>
        <v>14</v>
      </c>
      <c r="F77" t="str">
        <f>VLOOKUP(E77,metki!$A$2:$B$9,2,FALSE)</f>
        <v>импл_новые_с_названием</v>
      </c>
      <c r="G77" t="str">
        <f t="shared" si="27"/>
        <v>импл_</v>
      </c>
      <c r="H77" t="str">
        <f>VLOOKUP(B77,audio_list_stym!$A$3:$AJ$18,16,FALSE)</f>
        <v>Tamanid</v>
      </c>
      <c r="I77" t="s">
        <v>691</v>
      </c>
      <c r="J77" t="str">
        <f t="shared" si="28"/>
        <v>Tamanid_4</v>
      </c>
      <c r="L77">
        <f>VLOOKUP(J77,total_visual_stym!$A$2:$D$129,2,FALSE)</f>
        <v>2140</v>
      </c>
      <c r="M77" t="str">
        <f>VLOOKUP(J77,total_visual_stym!$A$2:$D$129,3,FALSE)</f>
        <v>pics\\Tamanid_4.jpg</v>
      </c>
      <c r="N77">
        <f>VLOOKUP(J77,total_visual_stym!$A$1:$D$129,4,FALSE)</f>
        <v>214</v>
      </c>
      <c r="P77">
        <f>IF(G77="экспл",0,IF(G77="импл_",VLOOKUP(J77,quest_импл!$A$1:$J$129,7,FALSE),0))</f>
        <v>276</v>
      </c>
      <c r="Q77" t="str">
        <f>IF(G77="экспл",0,IF(G77="импл_",VLOOKUP(J77,quest_импл!$A$1:$J$129,8,FALSE),0))</f>
        <v>sound\\Odnotonniy_li.wav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2024</v>
      </c>
      <c r="AD77" t="str">
        <f t="shared" ca="1" si="38"/>
        <v>pics\\Goroh_8.jpg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39"/>
        <v>pics\\Goroh_8.jpg</v>
      </c>
      <c r="AI77" t="s">
        <v>79</v>
      </c>
      <c r="AO77">
        <f t="shared" ca="1" si="34"/>
        <v>0.62780745722675479</v>
      </c>
      <c r="AP77" t="str">
        <f t="shared" ca="1" si="35"/>
        <v>pics\\Goroh_8.jpg</v>
      </c>
      <c r="AR77" t="str">
        <f t="shared" si="40"/>
        <v/>
      </c>
      <c r="AS77" t="str">
        <f t="shared" ca="1" si="41"/>
        <v>pics\\Goroh_8.jpg</v>
      </c>
      <c r="AT77">
        <f t="shared" ca="1" si="30"/>
        <v>0.57816382388548115</v>
      </c>
      <c r="AU77" t="s">
        <v>697</v>
      </c>
      <c r="AV77" t="str">
        <f t="shared" ca="1" si="31"/>
        <v>sound\\Noviy_plod.wav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_Однотонный_ли_</v>
      </c>
      <c r="BB77" t="str">
        <f t="shared" si="32"/>
        <v>_Однотонный_ли_БАРОХ?</v>
      </c>
      <c r="BD77" cm="1">
        <f t="array" aca="1" ref="BD77" ca="1">INDEX($L$74:$L$81,(RANK(AT5,$AT$2:$AT$9)))</f>
        <v>2138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VLOOKUP(B78,audio_list_stym!$A$3:$BP$18,48,FALSE)</f>
        <v>14</v>
      </c>
      <c r="F78" t="str">
        <f>VLOOKUP(E78,metki!$A$2:$B$9,2,FALSE)</f>
        <v>импл_новые_с_названием</v>
      </c>
      <c r="G78" t="str">
        <f t="shared" si="27"/>
        <v>импл_</v>
      </c>
      <c r="H78" t="str">
        <f>VLOOKUP(B78,audio_list_stym!$A$3:$AJ$18,16,FALSE)</f>
        <v>Tamanid</v>
      </c>
      <c r="I78" t="s">
        <v>692</v>
      </c>
      <c r="J78" t="str">
        <f t="shared" si="28"/>
        <v>Tamanid_5</v>
      </c>
      <c r="L78">
        <f>VLOOKUP(J78,total_visual_stym!$A$2:$D$129,2,FALSE)</f>
        <v>2141</v>
      </c>
      <c r="M78" t="str">
        <f>VLOOKUP(J78,total_visual_stym!$A$2:$D$129,3,FALSE)</f>
        <v>pics\\Tamanid_5.jpg</v>
      </c>
      <c r="N78">
        <f>VLOOKUP(J78,total_visual_stym!$A$1:$D$129,4,FALSE)</f>
        <v>214</v>
      </c>
      <c r="P78">
        <f>IF(G78="экспл",0,IF(G78="импл_",VLOOKUP(J78,quest_импл!$A$1:$J$129,7,FALSE),0))</f>
        <v>277</v>
      </c>
      <c r="Q78" t="str">
        <f>IF(G78="экспл",0,IF(G78="импл_",VLOOKUP(J78,quest_импл!$A$1:$J$129,8,FALSE),0))</f>
        <v>sound\\Prozrachniy_li.wav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2038</v>
      </c>
      <c r="AD78" t="str">
        <f t="shared" ca="1" si="38"/>
        <v>pics\\Limon_6.jpg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39"/>
        <v>pics\\Limon_6.jpg</v>
      </c>
      <c r="AI78" t="s">
        <v>80</v>
      </c>
      <c r="AO78">
        <f t="shared" ca="1" si="34"/>
        <v>0.45324248818236945</v>
      </c>
      <c r="AP78" t="str">
        <f t="shared" ca="1" si="35"/>
        <v>pics\\Limon_6.jpg</v>
      </c>
      <c r="AR78" t="str">
        <f t="shared" si="40"/>
        <v/>
      </c>
      <c r="AS78" t="str">
        <f t="shared" ca="1" si="41"/>
        <v>pics\\Limon_6.jpg</v>
      </c>
      <c r="AT78">
        <f t="shared" ca="1" si="30"/>
        <v>0.13487368986618176</v>
      </c>
      <c r="AU78" t="s">
        <v>697</v>
      </c>
      <c r="AV78" t="str">
        <f t="shared" ca="1" si="31"/>
        <v>sound\\Redkiy_plod.wav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_Прозрачный_ли_</v>
      </c>
      <c r="BB78" t="str">
        <f t="shared" si="32"/>
        <v>_Прозрачный_ли_БАРОХ?</v>
      </c>
      <c r="BD78" cm="1">
        <f t="array" aca="1" ref="BD78" ca="1">INDEX($L$74:$L$81,(RANK(AT6,$AT$2:$AT$9)))</f>
        <v>2137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VLOOKUP(B79,audio_list_stym!$A$3:$BP$18,48,FALSE)</f>
        <v>14</v>
      </c>
      <c r="F79" t="str">
        <f>VLOOKUP(E79,metki!$A$2:$B$9,2,FALSE)</f>
        <v>импл_новые_с_названием</v>
      </c>
      <c r="G79" t="str">
        <f t="shared" si="27"/>
        <v>импл_</v>
      </c>
      <c r="H79" t="str">
        <f>VLOOKUP(B79,audio_list_stym!$A$3:$AJ$18,16,FALSE)</f>
        <v>Tamanid</v>
      </c>
      <c r="I79" t="s">
        <v>693</v>
      </c>
      <c r="J79" t="str">
        <f t="shared" si="28"/>
        <v>Tamanid_6</v>
      </c>
      <c r="L79">
        <f>VLOOKUP(J79,total_visual_stym!$A$2:$D$129,2,FALSE)</f>
        <v>2142</v>
      </c>
      <c r="M79" t="str">
        <f>VLOOKUP(J79,total_visual_stym!$A$2:$D$129,3,FALSE)</f>
        <v>pics\\Tamanid_6.jpg</v>
      </c>
      <c r="N79">
        <f>VLOOKUP(J79,total_visual_stym!$A$1:$D$129,4,FALSE)</f>
        <v>214</v>
      </c>
      <c r="P79">
        <f>IF(G79="экспл",0,IF(G79="импл_",VLOOKUP(J79,quest_импл!$A$1:$J$129,7,FALSE),0))</f>
        <v>278</v>
      </c>
      <c r="Q79" t="str">
        <f>IF(G79="экспл",0,IF(G79="импл_",VLOOKUP(J79,quest_импл!$A$1:$J$129,8,FALSE),0))</f>
        <v>sound\\Izmelchen_li.wav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2043</v>
      </c>
      <c r="AD79" t="str">
        <f t="shared" ca="1" si="38"/>
        <v>pics\\Peper_3.jpg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39"/>
        <v>pics\\Peper_3.jpg</v>
      </c>
      <c r="AI79" t="s">
        <v>81</v>
      </c>
      <c r="AO79">
        <f t="shared" ca="1" si="34"/>
        <v>0.3906684798255442</v>
      </c>
      <c r="AP79" t="str">
        <f t="shared" ca="1" si="35"/>
        <v>pics\\Peper_3.jpg</v>
      </c>
      <c r="AR79" t="str">
        <f t="shared" si="40"/>
        <v/>
      </c>
      <c r="AS79" t="str">
        <f t="shared" ca="1" si="41"/>
        <v>pics\\Peper_3.jpg</v>
      </c>
      <c r="AT79">
        <f t="shared" ca="1" si="30"/>
        <v>0.44652403914161554</v>
      </c>
      <c r="AU79" t="s">
        <v>697</v>
      </c>
      <c r="AV79" t="str">
        <f t="shared" ca="1" si="31"/>
        <v>sound\\Redkiy_plod.wav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_Измельчен_ли_</v>
      </c>
      <c r="BB79" t="str">
        <f t="shared" si="32"/>
        <v>_Измельчен_ли_БАРОХ?</v>
      </c>
      <c r="BD79" cm="1">
        <f t="array" aca="1" ref="BD79" ca="1">INDEX($L$74:$L$81,(RANK(AT7,$AT$2:$AT$9)))</f>
        <v>2141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VLOOKUP(B80,audio_list_stym!$A$3:$BP$18,48,FALSE)</f>
        <v>14</v>
      </c>
      <c r="F80" t="str">
        <f>VLOOKUP(E80,metki!$A$2:$B$9,2,FALSE)</f>
        <v>импл_новые_с_названием</v>
      </c>
      <c r="G80" t="str">
        <f t="shared" si="27"/>
        <v>импл_</v>
      </c>
      <c r="H80" t="str">
        <f>VLOOKUP(B80,audio_list_stym!$A$3:$AJ$18,16,FALSE)</f>
        <v>Tamanid</v>
      </c>
      <c r="I80" t="s">
        <v>694</v>
      </c>
      <c r="J80" t="str">
        <f t="shared" si="28"/>
        <v>Tamanid_7</v>
      </c>
      <c r="L80">
        <f>VLOOKUP(J80,total_visual_stym!$A$2:$D$129,2,FALSE)</f>
        <v>2143</v>
      </c>
      <c r="M80" t="str">
        <f>VLOOKUP(J80,total_visual_stym!$A$2:$D$129,3,FALSE)</f>
        <v>pics\\Tamanid_7.jpg</v>
      </c>
      <c r="N80">
        <f>VLOOKUP(J80,total_visual_stym!$A$1:$D$129,4,FALSE)</f>
        <v>214</v>
      </c>
      <c r="P80">
        <f>IF(G80="экспл",0,IF(G80="импл_",VLOOKUP(J80,quest_импл!$A$1:$J$129,7,FALSE),0))</f>
        <v>279</v>
      </c>
      <c r="Q80" t="str">
        <f>IF(G80="экспл",0,IF(G80="импл_",VLOOKUP(J80,quest_импл!$A$1:$J$129,8,FALSE),0))</f>
        <v>sound\\Cvetushiy_li.wav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2003</v>
      </c>
      <c r="AD80" t="str">
        <f t="shared" ca="1" si="38"/>
        <v>pics\\Banan_3.jpg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39"/>
        <v>pics\\Banan_3.jpg</v>
      </c>
      <c r="AI80" t="s">
        <v>82</v>
      </c>
      <c r="AO80">
        <f t="shared" ca="1" si="34"/>
        <v>0.97754042311597866</v>
      </c>
      <c r="AP80" t="str">
        <f t="shared" ca="1" si="35"/>
        <v>pics\\Banan_3.jpg</v>
      </c>
      <c r="AR80" t="str">
        <f t="shared" si="40"/>
        <v/>
      </c>
      <c r="AS80" t="str">
        <f t="shared" ca="1" si="41"/>
        <v>pics\\Banan_3.jpg</v>
      </c>
      <c r="AT80">
        <f t="shared" ca="1" si="30"/>
        <v>0.96537119344196154</v>
      </c>
      <c r="AU80" t="s">
        <v>697</v>
      </c>
      <c r="AV80" t="str">
        <f t="shared" ca="1" si="31"/>
        <v>sound\\Noviy_plod.wav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_Цветущий_ли_</v>
      </c>
      <c r="BB80" t="str">
        <f t="shared" si="32"/>
        <v>_Цветущий_ли_БАРОХ?</v>
      </c>
      <c r="BD80" cm="1">
        <f t="array" aca="1" ref="BD80" ca="1">INDEX($L$74:$L$81,(RANK(AT8,$AT$2:$AT$9)))</f>
        <v>2139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VLOOKUP(B81,audio_list_stym!$A$3:$BP$18,48,FALSE)</f>
        <v>14</v>
      </c>
      <c r="F81" t="str">
        <f>VLOOKUP(E81,metki!$A$2:$B$9,2,FALSE)</f>
        <v>импл_новые_с_названием</v>
      </c>
      <c r="G81" t="str">
        <f t="shared" si="27"/>
        <v>импл_</v>
      </c>
      <c r="H81" t="str">
        <f>VLOOKUP(B81,audio_list_stym!$A$3:$AJ$18,16,FALSE)</f>
        <v>Tamanid</v>
      </c>
      <c r="I81" t="s">
        <v>695</v>
      </c>
      <c r="J81" t="str">
        <f t="shared" si="28"/>
        <v>Tamanid_8</v>
      </c>
      <c r="L81">
        <f>VLOOKUP(J81,total_visual_stym!$A$2:$D$129,2,FALSE)</f>
        <v>2144</v>
      </c>
      <c r="M81" t="str">
        <f>VLOOKUP(J81,total_visual_stym!$A$2:$D$129,3,FALSE)</f>
        <v>pics\\Tamanid_8.jpg</v>
      </c>
      <c r="N81">
        <f>VLOOKUP(J81,total_visual_stym!$A$1:$D$129,4,FALSE)</f>
        <v>214</v>
      </c>
      <c r="P81">
        <f>IF(G81="экспл",0,IF(G81="импл_",VLOOKUP(J81,quest_импл!$A$1:$J$129,7,FALSE),0))</f>
        <v>280</v>
      </c>
      <c r="Q81" t="str">
        <f>IF(G81="экспл",0,IF(G81="импл_",VLOOKUP(J81,quest_импл!$A$1:$J$129,8,FALSE),0))</f>
        <v>sound\\Skruchen_li.wav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2011</v>
      </c>
      <c r="AD81" t="str">
        <f t="shared" ca="1" si="38"/>
        <v>pics\\Finik_3.jpg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39"/>
        <v>pics\\Finik_3.jpg</v>
      </c>
      <c r="AI81" t="s">
        <v>83</v>
      </c>
      <c r="AO81">
        <f t="shared" ca="1" si="34"/>
        <v>0.83736543522072326</v>
      </c>
      <c r="AP81" t="str">
        <f t="shared" ca="1" si="35"/>
        <v>pics\\Finik_3.jpg</v>
      </c>
      <c r="AR81" t="str">
        <f t="shared" si="40"/>
        <v/>
      </c>
      <c r="AS81" t="str">
        <f t="shared" ca="1" si="41"/>
        <v>pics\\Finik_3.jpg</v>
      </c>
      <c r="AT81">
        <f t="shared" ca="1" si="30"/>
        <v>0.96418214621941623</v>
      </c>
      <c r="AU81" t="s">
        <v>697</v>
      </c>
      <c r="AV81" t="str">
        <f t="shared" ca="1" si="31"/>
        <v>sound\\Noviy_plod.wav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_Скручен_ли_</v>
      </c>
      <c r="BB81" t="str">
        <f t="shared" si="32"/>
        <v>_Скручен_ли_БАРОХ?</v>
      </c>
      <c r="BD81" cm="1">
        <f t="array" aca="1" ref="BD81" ca="1">INDEX($L$74:$L$81,(RANK(AT9,$AT$2:$AT$9)))</f>
        <v>2140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VLOOKUP(B82,audio_list_stym!$A$3:$BP$18,48,FALSE)</f>
        <v>15</v>
      </c>
      <c r="F82" t="str">
        <f>VLOOKUP(E82,metki!$A$2:$B$9,2,FALSE)</f>
        <v>экспл_новые_с_названием</v>
      </c>
      <c r="G82" t="str">
        <f t="shared" si="27"/>
        <v>экспл</v>
      </c>
      <c r="H82" t="str">
        <f>VLOOKUP(B82,audio_list_stym!$A$3:$AJ$18,16,FALSE)</f>
        <v>ZF</v>
      </c>
      <c r="I82" t="s">
        <v>688</v>
      </c>
      <c r="J82" t="str">
        <f t="shared" si="28"/>
        <v>ZF_1</v>
      </c>
      <c r="L82">
        <f>VLOOKUP(J82,total_visual_stym!$A$2:$D$129,2,FALSE)</f>
        <v>2145</v>
      </c>
      <c r="M82" t="str">
        <f>VLOOKUP(J82,total_visual_stym!$A$2:$D$129,3,FALSE)</f>
        <v>pics\\ZF_1.jpg</v>
      </c>
      <c r="N82">
        <f>VLOOKUP(J82,total_visual_stym!$A$1:$D$129,4,FALSE)</f>
        <v>215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153</v>
      </c>
      <c r="Z82" t="str">
        <f>IF(G82="экспл",VLOOKUP(J82,quest_экспл!$A$1:$N$129,12,FALSE),IF(G82="импл_",0,0))</f>
        <v>sound\\On_s_chashuykami.wav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2202</v>
      </c>
      <c r="AD82" t="str">
        <f t="shared" ca="1" si="38"/>
        <v>pics\\dis47.jpg</v>
      </c>
      <c r="AE82" s="22" t="str">
        <f t="array" aca="1" ref="AE82" ca="1">IF(G82="экспл",INDEX(total_visual_stym!$C$146:$C$209,(RANK(total_visual_stym!E162,total_visual_stym!$E$146:$E$209))),0)</f>
        <v>pics\\dis47.jpg</v>
      </c>
      <c r="AF82" s="22" t="str">
        <f t="shared" si="39"/>
        <v/>
      </c>
      <c r="AI82" t="s">
        <v>84</v>
      </c>
      <c r="AO82">
        <f t="shared" ca="1" si="34"/>
        <v>0.22911364923213184</v>
      </c>
      <c r="AP82" t="str">
        <f t="shared" ca="1" si="35"/>
        <v>pics\\Peper_7.jpg</v>
      </c>
      <c r="AR82" t="str">
        <f t="shared" si="40"/>
        <v/>
      </c>
      <c r="AS82" t="str">
        <f t="shared" si="41"/>
        <v/>
      </c>
      <c r="AT82">
        <f t="shared" ca="1" si="30"/>
        <v>3.0981074871570535E-2</v>
      </c>
      <c r="AU82" t="s">
        <v>697</v>
      </c>
      <c r="AV82" t="str">
        <f t="shared" ca="1" si="31"/>
        <v>sound\\Redkiy_plod.wav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_Он_с_чешуйками?</v>
      </c>
      <c r="BA82" t="e">
        <f>VLOOKUP(Q82,audio_list_stym!$B$2:$BQ$299,68,FALSE)</f>
        <v>#N/A</v>
      </c>
      <c r="BB82" t="str">
        <f t="shared" si="32"/>
        <v>На_экране_ЛИРОХ._Он_с_чешуйками?</v>
      </c>
      <c r="BC82">
        <f>A82</f>
        <v>1211</v>
      </c>
      <c r="BD82" cm="1">
        <f t="array" aca="1" ref="BD82" ca="1">INDEX($L$82:$L$89,(RANK(AT2,$AT$2:$AT$9)))</f>
        <v>2151</v>
      </c>
      <c r="BE82" cm="1">
        <f t="array" aca="1" ref="BE82" ca="1">INDEX(BD66:BD81,(RANK(AT4,$AT$2:$AT$17)))</f>
        <v>2144</v>
      </c>
      <c r="BF82" cm="1">
        <f t="array" aca="1" ref="BF82" ca="1">INDEX(BD90:BD105,(RANK(AT4,$AT$2:$AT$17)))</f>
        <v>2080</v>
      </c>
      <c r="BG82" cm="1">
        <f t="array" aca="1" ref="BG82" ca="1">INDEX(BD106:BD129,(RANK(AT4,$AT$2:$AT$9)))</f>
        <v>2085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VLOOKUP(B83,audio_list_stym!$A$3:$BP$18,48,FALSE)</f>
        <v>15</v>
      </c>
      <c r="F83" t="str">
        <f>VLOOKUP(E83,metki!$A$2:$B$9,2,FALSE)</f>
        <v>экспл_новые_с_названием</v>
      </c>
      <c r="G83" t="str">
        <f t="shared" si="27"/>
        <v>экспл</v>
      </c>
      <c r="H83" t="str">
        <f>VLOOKUP(B83,audio_list_stym!$A$3:$AJ$18,16,FALSE)</f>
        <v>ZF</v>
      </c>
      <c r="I83" t="s">
        <v>689</v>
      </c>
      <c r="J83" t="str">
        <f t="shared" si="28"/>
        <v>ZF_2</v>
      </c>
      <c r="L83">
        <f>VLOOKUP(J83,total_visual_stym!$A$2:$D$129,2,FALSE)</f>
        <v>2146</v>
      </c>
      <c r="M83" t="str">
        <f>VLOOKUP(J83,total_visual_stym!$A$2:$D$129,3,FALSE)</f>
        <v>pics\\ZF_2.jpg</v>
      </c>
      <c r="N83">
        <f>VLOOKUP(J83,total_visual_stym!$A$1:$D$129,4,FALSE)</f>
        <v>215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154</v>
      </c>
      <c r="Z83" t="str">
        <f>IF(G83="экспл",VLOOKUP(J83,quest_экспл!$A$1:$N$129,12,FALSE),IF(G83="импл_",0,0))</f>
        <v>sound\\On_rozoviy.wav</v>
      </c>
      <c r="AA83" t="str">
        <f>IF(G83="экспл",VLOOKUP(J83,quest_экспл!$A$1:$N$129,14,FALSE),IF(G83="импл_",0,0))</f>
        <v>нет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2171</v>
      </c>
      <c r="AD83" t="str">
        <f t="shared" ca="1" si="38"/>
        <v>pics\\dis22.jpg</v>
      </c>
      <c r="AE83" s="22" t="str">
        <f t="array" aca="1" ref="AE83" ca="1">IF(G83="экспл",INDEX(total_visual_stym!$C$146:$C$209,(RANK(total_visual_stym!E163,total_visual_stym!$E$146:$E$209))),0)</f>
        <v>pics\\dis22.jpg</v>
      </c>
      <c r="AF83" s="22" t="str">
        <f t="shared" si="39"/>
        <v/>
      </c>
      <c r="AI83" t="s">
        <v>85</v>
      </c>
      <c r="AO83">
        <f t="shared" ca="1" si="34"/>
        <v>0.70613507707372736</v>
      </c>
      <c r="AP83" t="str">
        <f t="shared" ca="1" si="35"/>
        <v>pics\\Goroh_6.jpg</v>
      </c>
      <c r="AR83" t="str">
        <f t="shared" si="40"/>
        <v/>
      </c>
      <c r="AS83" t="str">
        <f t="shared" si="41"/>
        <v/>
      </c>
      <c r="AT83">
        <f t="shared" ca="1" si="30"/>
        <v>0.52480486427983608</v>
      </c>
      <c r="AU83" t="s">
        <v>697</v>
      </c>
      <c r="AV83" t="str">
        <f t="shared" ca="1" si="31"/>
        <v>sound\\Redkiy_plod.wav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_Он_розовый?</v>
      </c>
      <c r="BA83" t="e">
        <f>VLOOKUP(Q83,audio_list_stym!$B$2:$BQ$299,68,FALSE)</f>
        <v>#N/A</v>
      </c>
      <c r="BB83" t="str">
        <f t="shared" si="32"/>
        <v>Посмотрите,_вот_ЛИРОХ._Он_розовый?</v>
      </c>
      <c r="BD83" cm="1">
        <f t="array" aca="1" ref="BD83" ca="1">INDEX($L$82:$L$89,(RANK(AT3,$AT$2:$AT$9)))</f>
        <v>2152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VLOOKUP(B84,audio_list_stym!$A$3:$BP$18,48,FALSE)</f>
        <v>15</v>
      </c>
      <c r="F84" t="str">
        <f>VLOOKUP(E84,metki!$A$2:$B$9,2,FALSE)</f>
        <v>экспл_новые_с_названием</v>
      </c>
      <c r="G84" t="str">
        <f t="shared" si="27"/>
        <v>экспл</v>
      </c>
      <c r="H84" t="str">
        <f>VLOOKUP(B84,audio_list_stym!$A$3:$AJ$18,16,FALSE)</f>
        <v>ZF</v>
      </c>
      <c r="I84" t="s">
        <v>690</v>
      </c>
      <c r="J84" t="str">
        <f t="shared" si="28"/>
        <v>ZF_3</v>
      </c>
      <c r="L84">
        <f>VLOOKUP(J84,total_visual_stym!$A$2:$D$129,2,FALSE)</f>
        <v>2147</v>
      </c>
      <c r="M84" t="str">
        <f>VLOOKUP(J84,total_visual_stym!$A$2:$D$129,3,FALSE)</f>
        <v>pics\\ZF_3.jpg</v>
      </c>
      <c r="N84">
        <f>VLOOKUP(J84,total_visual_stym!$A$1:$D$129,4,FALSE)</f>
        <v>215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155</v>
      </c>
      <c r="Z84" t="str">
        <f>IF(G84="экспл",VLOOKUP(J84,quest_экспл!$A$1:$N$129,12,FALSE),IF(G84="импл_",0,0))</f>
        <v>sound\\Tonkiy_li_on.wav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2217</v>
      </c>
      <c r="AD84" t="str">
        <f t="shared" ca="1" si="38"/>
        <v>pics\\dis58.jpg</v>
      </c>
      <c r="AE84" s="22" t="str">
        <f t="array" aca="1" ref="AE84" ca="1">IF(G84="экспл",INDEX(total_visual_stym!$C$146:$C$209,(RANK(total_visual_stym!E164,total_visual_stym!$E$146:$E$209))),0)</f>
        <v>pics\\dis58.jpg</v>
      </c>
      <c r="AF84" s="22" t="str">
        <f t="shared" si="39"/>
        <v/>
      </c>
      <c r="AI84" t="s">
        <v>94</v>
      </c>
      <c r="AO84">
        <f t="shared" ca="1" si="34"/>
        <v>0.78104070440792894</v>
      </c>
      <c r="AP84" t="str">
        <f t="shared" ca="1" si="35"/>
        <v>pics\\Goroh_1.jpg</v>
      </c>
      <c r="AR84" t="str">
        <f t="shared" si="40"/>
        <v/>
      </c>
      <c r="AS84" t="str">
        <f t="shared" si="41"/>
        <v/>
      </c>
      <c r="AT84">
        <f t="shared" ca="1" si="30"/>
        <v>0.86735616560768569</v>
      </c>
      <c r="AU84" t="s">
        <v>697</v>
      </c>
      <c r="AV84" t="str">
        <f t="shared" ca="1" si="31"/>
        <v>sound\\Noviy_plod.wav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_Тонкий_ли_он?</v>
      </c>
      <c r="BA84" t="e">
        <f>VLOOKUP(Q84,audio_list_stym!$B$2:$BQ$299,68,FALSE)</f>
        <v>#N/A</v>
      </c>
      <c r="BB84" t="str">
        <f t="shared" si="32"/>
        <v>Вот_ЛИРОХ._Тонкий_ли_он?</v>
      </c>
      <c r="BD84" cm="1">
        <f t="array" aca="1" ref="BD84" ca="1">INDEX($L$82:$L$89,(RANK(AT4,$AT$2:$AT$9)))</f>
        <v>2150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VLOOKUP(B85,audio_list_stym!$A$3:$BP$18,48,FALSE)</f>
        <v>15</v>
      </c>
      <c r="F85" t="str">
        <f>VLOOKUP(E85,metki!$A$2:$B$9,2,FALSE)</f>
        <v>экспл_новые_с_названием</v>
      </c>
      <c r="G85" t="str">
        <f t="shared" si="27"/>
        <v>экспл</v>
      </c>
      <c r="H85" t="str">
        <f>VLOOKUP(B85,audio_list_stym!$A$3:$AJ$18,16,FALSE)</f>
        <v>ZF</v>
      </c>
      <c r="I85" t="s">
        <v>691</v>
      </c>
      <c r="J85" t="str">
        <f t="shared" si="28"/>
        <v>ZF_4</v>
      </c>
      <c r="L85">
        <f>VLOOKUP(J85,total_visual_stym!$A$2:$D$129,2,FALSE)</f>
        <v>2148</v>
      </c>
      <c r="M85" t="str">
        <f>VLOOKUP(J85,total_visual_stym!$A$2:$D$129,3,FALSE)</f>
        <v>pics\\ZF_4.jpg</v>
      </c>
      <c r="N85">
        <f>VLOOKUP(J85,total_visual_stym!$A$1:$D$129,4,FALSE)</f>
        <v>215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156</v>
      </c>
      <c r="Z85" t="str">
        <f>IF(G85="экспл",VLOOKUP(J85,quest_экспл!$A$1:$N$129,12,FALSE),IF(G85="импл_",0,0))</f>
        <v>sound\\Celniy_li_on.wav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2224</v>
      </c>
      <c r="AD85" t="str">
        <f t="shared" ca="1" si="38"/>
        <v>pics\\dis29.jpg</v>
      </c>
      <c r="AE85" s="22" t="str">
        <f t="array" aca="1" ref="AE85" ca="1">IF(G85="экспл",INDEX(total_visual_stym!$C$146:$C$209,(RANK(total_visual_stym!E165,total_visual_stym!$E$146:$E$209))),0)</f>
        <v>pics\\dis29.jpg</v>
      </c>
      <c r="AF85" s="22" t="str">
        <f t="shared" si="39"/>
        <v/>
      </c>
      <c r="AI85" t="s">
        <v>95</v>
      </c>
      <c r="AO85">
        <f t="shared" ca="1" si="34"/>
        <v>0.15720335767026683</v>
      </c>
      <c r="AP85" t="str">
        <f t="shared" ca="1" si="35"/>
        <v>pics\\Redis_6.jpg</v>
      </c>
      <c r="AR85" t="str">
        <f t="shared" si="40"/>
        <v/>
      </c>
      <c r="AS85" t="str">
        <f t="shared" si="41"/>
        <v/>
      </c>
      <c r="AT85">
        <f t="shared" ca="1" si="30"/>
        <v>8.8296904927248732E-2</v>
      </c>
      <c r="AU85" t="s">
        <v>697</v>
      </c>
      <c r="AV85" t="str">
        <f t="shared" ca="1" si="31"/>
        <v>sound\\Redkiy_plod.wav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_Цельный_ли_он?</v>
      </c>
      <c r="BA85" t="e">
        <f>VLOOKUP(Q85,audio_list_stym!$B$2:$BQ$299,68,FALSE)</f>
        <v>#N/A</v>
      </c>
      <c r="BB85" t="str">
        <f t="shared" si="32"/>
        <v>Это_ЛИРОХ._Цельный_ли_он?</v>
      </c>
      <c r="BD85" cm="1">
        <f t="array" aca="1" ref="BD85" ca="1">INDEX($L$82:$L$89,(RANK(AT5,$AT$2:$AT$9)))</f>
        <v>2146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VLOOKUP(B86,audio_list_stym!$A$3:$BP$18,48,FALSE)</f>
        <v>15</v>
      </c>
      <c r="F86" t="str">
        <f>VLOOKUP(E86,metki!$A$2:$B$9,2,FALSE)</f>
        <v>экспл_новые_с_названием</v>
      </c>
      <c r="G86" t="str">
        <f t="shared" si="27"/>
        <v>экспл</v>
      </c>
      <c r="H86" t="str">
        <f>VLOOKUP(B86,audio_list_stym!$A$3:$AJ$18,16,FALSE)</f>
        <v>ZF</v>
      </c>
      <c r="I86" t="s">
        <v>692</v>
      </c>
      <c r="J86" t="str">
        <f t="shared" si="28"/>
        <v>ZF_5</v>
      </c>
      <c r="L86">
        <f>VLOOKUP(J86,total_visual_stym!$A$2:$D$129,2,FALSE)</f>
        <v>2149</v>
      </c>
      <c r="M86" t="str">
        <f>VLOOKUP(J86,total_visual_stym!$A$2:$D$129,3,FALSE)</f>
        <v>pics\\ZF_5.jpg</v>
      </c>
      <c r="N86">
        <f>VLOOKUP(J86,total_visual_stym!$A$1:$D$129,4,FALSE)</f>
        <v>215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157</v>
      </c>
      <c r="Z86" t="str">
        <f>IF(G86="экспл",VLOOKUP(J86,quest_экспл!$A$1:$N$129,12,FALSE),IF(G86="импл_",0,0))</f>
        <v>sound\\On_shershaviy.wav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2172</v>
      </c>
      <c r="AD86" t="str">
        <f t="shared" ca="1" si="38"/>
        <v>pics\\dis23.jpg</v>
      </c>
      <c r="AE86" s="22" t="str">
        <f t="array" aca="1" ref="AE86" ca="1">IF(G86="экспл",INDEX(total_visual_stym!$C$146:$C$209,(RANK(total_visual_stym!E166,total_visual_stym!$E$146:$E$209))),0)</f>
        <v>pics\\dis23.jpg</v>
      </c>
      <c r="AF86" s="22" t="str">
        <f t="shared" si="39"/>
        <v/>
      </c>
      <c r="AI86" t="s">
        <v>96</v>
      </c>
      <c r="AO86">
        <f t="shared" ca="1" si="34"/>
        <v>0.49959756665560084</v>
      </c>
      <c r="AP86" t="str">
        <f t="shared" ca="1" si="35"/>
        <v>pics\\Limon_2.jpg</v>
      </c>
      <c r="AR86" t="str">
        <f t="shared" si="40"/>
        <v/>
      </c>
      <c r="AS86" t="str">
        <f t="shared" si="41"/>
        <v/>
      </c>
      <c r="AT86">
        <f t="shared" ca="1" si="30"/>
        <v>0.62951248286804651</v>
      </c>
      <c r="AU86" t="s">
        <v>697</v>
      </c>
      <c r="AV86" t="str">
        <f t="shared" ca="1" si="31"/>
        <v>sound\\Noviy_plod.wav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_Он_шершавый?</v>
      </c>
      <c r="BA86" t="e">
        <f>VLOOKUP(Q86,audio_list_stym!$B$2:$BQ$299,68,FALSE)</f>
        <v>#N/A</v>
      </c>
      <c r="BB86" t="str">
        <f t="shared" si="32"/>
        <v>На_картинке_ЛИРОХ._Он_шершавый?</v>
      </c>
      <c r="BD86" cm="1">
        <f t="array" aca="1" ref="BD86" ca="1">INDEX($L$82:$L$89,(RANK(AT6,$AT$2:$AT$9)))</f>
        <v>2145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VLOOKUP(B87,audio_list_stym!$A$3:$BP$18,48,FALSE)</f>
        <v>15</v>
      </c>
      <c r="F87" t="str">
        <f>VLOOKUP(E87,metki!$A$2:$B$9,2,FALSE)</f>
        <v>экспл_новые_с_названием</v>
      </c>
      <c r="G87" t="str">
        <f t="shared" si="27"/>
        <v>экспл</v>
      </c>
      <c r="H87" t="str">
        <f>VLOOKUP(B87,audio_list_stym!$A$3:$AJ$18,16,FALSE)</f>
        <v>ZF</v>
      </c>
      <c r="I87" t="s">
        <v>693</v>
      </c>
      <c r="J87" t="str">
        <f t="shared" si="28"/>
        <v>ZF_6</v>
      </c>
      <c r="L87">
        <f>VLOOKUP(J87,total_visual_stym!$A$2:$D$129,2,FALSE)</f>
        <v>2150</v>
      </c>
      <c r="M87" t="str">
        <f>VLOOKUP(J87,total_visual_stym!$A$2:$D$129,3,FALSE)</f>
        <v>pics\\ZF_6.jpg</v>
      </c>
      <c r="N87">
        <f>VLOOKUP(J87,total_visual_stym!$A$1:$D$129,4,FALSE)</f>
        <v>215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158</v>
      </c>
      <c r="Z87" t="str">
        <f>IF(G87="экспл",VLOOKUP(J87,quest_экспл!$A$1:$N$129,12,FALSE),IF(G87="импл_",0,0))</f>
        <v>sound\\Zaostrin_li_on.wav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2187</v>
      </c>
      <c r="AD87" t="str">
        <f t="shared" ca="1" si="38"/>
        <v>pics\\dis1.jpg</v>
      </c>
      <c r="AE87" s="22" t="str">
        <f t="array" aca="1" ref="AE87" ca="1">IF(G87="экспл",INDEX(total_visual_stym!$C$146:$C$209,(RANK(total_visual_stym!E167,total_visual_stym!$E$146:$E$209))),0)</f>
        <v>pics\\dis1.jpg</v>
      </c>
      <c r="AF87" s="22" t="str">
        <f t="shared" si="39"/>
        <v/>
      </c>
      <c r="AI87" t="s">
        <v>97</v>
      </c>
      <c r="AO87">
        <f t="shared" ca="1" si="34"/>
        <v>0.5505991127926072</v>
      </c>
      <c r="AP87" t="str">
        <f t="shared" ca="1" si="35"/>
        <v>pics\\Kokos_5.jpg</v>
      </c>
      <c r="AR87" t="str">
        <f t="shared" si="40"/>
        <v/>
      </c>
      <c r="AS87" t="str">
        <f t="shared" si="41"/>
        <v/>
      </c>
      <c r="AT87">
        <f t="shared" ca="1" si="30"/>
        <v>0.49737157828807443</v>
      </c>
      <c r="AU87" t="s">
        <v>697</v>
      </c>
      <c r="AV87" t="str">
        <f t="shared" ca="1" si="31"/>
        <v>sound\\Redkiy_plod.wav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_Заострен_ли_он?</v>
      </c>
      <c r="BA87" t="e">
        <f>VLOOKUP(Q87,audio_list_stym!$B$2:$BQ$299,68,FALSE)</f>
        <v>#N/A</v>
      </c>
      <c r="BB87" t="str">
        <f t="shared" si="32"/>
        <v>На_мониторе_ЛИРОХ._Заострен_ли_он?</v>
      </c>
      <c r="BD87" cm="1">
        <f t="array" aca="1" ref="BD87" ca="1">INDEX($L$82:$L$89,(RANK(AT7,$AT$2:$AT$9)))</f>
        <v>2149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VLOOKUP(B88,audio_list_stym!$A$3:$BP$18,48,FALSE)</f>
        <v>15</v>
      </c>
      <c r="F88" t="str">
        <f>VLOOKUP(E88,metki!$A$2:$B$9,2,FALSE)</f>
        <v>экспл_новые_с_названием</v>
      </c>
      <c r="G88" t="str">
        <f t="shared" si="27"/>
        <v>экспл</v>
      </c>
      <c r="H88" t="str">
        <f>VLOOKUP(B88,audio_list_stym!$A$3:$AJ$18,16,FALSE)</f>
        <v>ZF</v>
      </c>
      <c r="I88" t="s">
        <v>694</v>
      </c>
      <c r="J88" t="str">
        <f t="shared" si="28"/>
        <v>ZF_7</v>
      </c>
      <c r="L88">
        <f>VLOOKUP(J88,total_visual_stym!$A$2:$D$129,2,FALSE)</f>
        <v>2151</v>
      </c>
      <c r="M88" t="str">
        <f>VLOOKUP(J88,total_visual_stym!$A$2:$D$129,3,FALSE)</f>
        <v>pics\\ZF_7.jpg</v>
      </c>
      <c r="N88">
        <f>VLOOKUP(J88,total_visual_stym!$A$1:$D$129,4,FALSE)</f>
        <v>215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159</v>
      </c>
      <c r="Z88" t="str">
        <f>IF(G88="экспл",VLOOKUP(J88,quest_экспл!$A$1:$N$129,12,FALSE),IF(G88="импл_",0,0))</f>
        <v>sound\\On_rassipchatiy.wav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2197</v>
      </c>
      <c r="AD88" t="str">
        <f t="shared" ca="1" si="38"/>
        <v>pics\\dis54.jpg</v>
      </c>
      <c r="AE88" s="22" t="str">
        <f t="array" aca="1" ref="AE88" ca="1">IF(G88="экспл",INDEX(total_visual_stym!$C$146:$C$209,(RANK(total_visual_stym!E168,total_visual_stym!$E$146:$E$209))),0)</f>
        <v>pics\\dis54.jpg</v>
      </c>
      <c r="AF88" s="22" t="str">
        <f t="shared" si="39"/>
        <v/>
      </c>
      <c r="AI88" t="s">
        <v>98</v>
      </c>
      <c r="AO88">
        <f t="shared" ca="1" si="34"/>
        <v>0.9948435677897981</v>
      </c>
      <c r="AP88" t="str">
        <f t="shared" ca="1" si="35"/>
        <v>pics\\Banan_1.jpg</v>
      </c>
      <c r="AR88" t="str">
        <f t="shared" si="40"/>
        <v/>
      </c>
      <c r="AS88" t="str">
        <f t="shared" si="41"/>
        <v/>
      </c>
      <c r="AT88">
        <f t="shared" ca="1" si="30"/>
        <v>0.6097230186941055</v>
      </c>
      <c r="AU88" t="s">
        <v>697</v>
      </c>
      <c r="AV88" t="str">
        <f t="shared" ca="1" si="31"/>
        <v>sound\\Noviy_plod.wav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_Он_рассыпчатый?</v>
      </c>
      <c r="BA88" t="e">
        <f>VLOOKUP(Q88,audio_list_stym!$B$2:$BQ$299,68,FALSE)</f>
        <v>#N/A</v>
      </c>
      <c r="BB88" t="str">
        <f t="shared" si="32"/>
        <v>Перед_Вами_ЛИРОХ._Он_рассыпчатый?</v>
      </c>
      <c r="BD88" cm="1">
        <f t="array" aca="1" ref="BD88" ca="1">INDEX($L$82:$L$89,(RANK(AT8,$AT$2:$AT$9)))</f>
        <v>2147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VLOOKUP(B89,audio_list_stym!$A$3:$BP$18,48,FALSE)</f>
        <v>15</v>
      </c>
      <c r="F89" t="str">
        <f>VLOOKUP(E89,metki!$A$2:$B$9,2,FALSE)</f>
        <v>экспл_новые_с_названием</v>
      </c>
      <c r="G89" t="str">
        <f t="shared" si="27"/>
        <v>экспл</v>
      </c>
      <c r="H89" t="str">
        <f>VLOOKUP(B89,audio_list_stym!$A$3:$AJ$18,16,FALSE)</f>
        <v>ZF</v>
      </c>
      <c r="I89" t="s">
        <v>695</v>
      </c>
      <c r="J89" t="str">
        <f t="shared" si="28"/>
        <v>ZF_8</v>
      </c>
      <c r="L89">
        <f>VLOOKUP(J89,total_visual_stym!$A$2:$D$129,2,FALSE)</f>
        <v>2152</v>
      </c>
      <c r="M89" t="str">
        <f>VLOOKUP(J89,total_visual_stym!$A$2:$D$129,3,FALSE)</f>
        <v>pics\\ZF_8.jpg</v>
      </c>
      <c r="N89">
        <f>VLOOKUP(J89,total_visual_stym!$A$1:$D$129,4,FALSE)</f>
        <v>215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160</v>
      </c>
      <c r="Z89" t="str">
        <f>IF(G89="экспл",VLOOKUP(J89,quest_экспл!$A$1:$N$129,12,FALSE),IF(G89="импл_",0,0))</f>
        <v>sound\\Ochishen_li_on.wav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2216</v>
      </c>
      <c r="AD89" t="str">
        <f t="shared" ca="1" si="38"/>
        <v>pics\\dis59.jpg</v>
      </c>
      <c r="AE89" s="22" t="str">
        <f t="array" aca="1" ref="AE89" ca="1">IF(G89="экспл",INDEX(total_visual_stym!$C$146:$C$209,(RANK(total_visual_stym!E169,total_visual_stym!$E$146:$E$209))),0)</f>
        <v>pics\\dis59.jpg</v>
      </c>
      <c r="AF89" s="22" t="str">
        <f t="shared" si="39"/>
        <v/>
      </c>
      <c r="AI89" t="s">
        <v>99</v>
      </c>
      <c r="AO89">
        <f t="shared" ca="1" si="34"/>
        <v>0.77478923370135344</v>
      </c>
      <c r="AP89" t="str">
        <f t="shared" ca="1" si="35"/>
        <v>pics\\Goroh_2.jpg</v>
      </c>
      <c r="AR89" t="str">
        <f t="shared" si="40"/>
        <v/>
      </c>
      <c r="AS89" t="str">
        <f t="shared" si="41"/>
        <v/>
      </c>
      <c r="AT89">
        <f t="shared" ca="1" si="30"/>
        <v>5.9932489091530261E-2</v>
      </c>
      <c r="AU89" t="s">
        <v>697</v>
      </c>
      <c r="AV89" t="str">
        <f t="shared" ca="1" si="31"/>
        <v>sound\\Redkiy_plod.wav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_Очищен_ли_он?</v>
      </c>
      <c r="BA89" t="e">
        <f>VLOOKUP(Q89,audio_list_stym!$B$2:$BQ$299,68,FALSE)</f>
        <v>#N/A</v>
      </c>
      <c r="BB89" t="str">
        <f t="shared" si="32"/>
        <v>Вы_видите_ЛИРОХ._Очищен_ли_он?</v>
      </c>
      <c r="BD89" cm="1">
        <f t="array" aca="1" ref="BD89" ca="1">INDEX($L$82:$L$89,(RANK(AT9,$AT$2:$AT$9)))</f>
        <v>2148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VLOOKUP(B90,audio_list_stym!$A$3:$BP$18,48,FALSE)</f>
        <v>16</v>
      </c>
      <c r="F90" t="str">
        <f>VLOOKUP(E90,metki!$A$2:$B$9,2,FALSE)</f>
        <v>импл_новые_без_названия</v>
      </c>
      <c r="G90" t="str">
        <f t="shared" si="27"/>
        <v>импл_</v>
      </c>
      <c r="H90" t="str">
        <f>VLOOKUP(B90,audio_list_stym!$A$3:$AJ$18,16,FALSE)</f>
        <v>Ackee</v>
      </c>
      <c r="I90" t="s">
        <v>688</v>
      </c>
      <c r="J90" t="str">
        <f t="shared" si="28"/>
        <v>Ackee_1</v>
      </c>
      <c r="L90">
        <f>VLOOKUP(J90,total_visual_stym!$A$2:$D$129,2,FALSE)</f>
        <v>2065</v>
      </c>
      <c r="M90" t="str">
        <f>VLOOKUP(J90,total_visual_stym!$A$2:$D$129,3,FALSE)</f>
        <v>pics\\Ackee_1.jpg</v>
      </c>
      <c r="N90">
        <f>VLOOKUP(J90,total_visual_stym!$A$1:$D$129,4,FALSE)</f>
        <v>208</v>
      </c>
      <c r="P90">
        <f>IF(G90="экспл",0,IF(G90="импл_",VLOOKUP(J90,quest_импл!$A$1:$J$129,7,FALSE),0))</f>
        <v>225</v>
      </c>
      <c r="Q90" t="str">
        <f>IF(G90="экспл",0,IF(G90="импл_",VLOOKUP(J90,quest_импл!$A$1:$J$129,8,FALSE),0))</f>
        <v>sound\\Sushenniy_li.wav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нет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2045</v>
      </c>
      <c r="AD90" t="str">
        <f t="shared" ca="1" si="38"/>
        <v>pics\\Peper_5.jpg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39"/>
        <v>pics\\Peper_5.jpg</v>
      </c>
      <c r="AI90" t="s">
        <v>100</v>
      </c>
      <c r="AO90">
        <f t="shared" ca="1" si="34"/>
        <v>0.30082309658631534</v>
      </c>
      <c r="AP90" t="str">
        <f t="shared" ca="1" si="35"/>
        <v>pics\\Peper_5.jpg</v>
      </c>
      <c r="AR90" t="str">
        <f t="shared" si="40"/>
        <v/>
      </c>
      <c r="AS90" t="str">
        <f t="shared" ca="1" si="41"/>
        <v>pics\\Peper_5.jpg</v>
      </c>
      <c r="AT90">
        <f t="shared" ca="1" si="30"/>
        <v>0.69244488621366185</v>
      </c>
      <c r="AU90" t="s">
        <v>697</v>
      </c>
      <c r="AV90" t="str">
        <f t="shared" ca="1" si="31"/>
        <v>sound\\Noviy_plod.wav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_Сушеный_ли_</v>
      </c>
      <c r="BB90" t="str">
        <f t="shared" si="32"/>
        <v>_Сушеный_ли_XXXXX?</v>
      </c>
      <c r="BC90">
        <f>A90</f>
        <v>1212</v>
      </c>
      <c r="BD90" cm="1">
        <f t="array" aca="1" ref="BD90" ca="1">INDEX($L$90:$L$97,(RANK(AT2,$AT$2:$AT$9)))</f>
        <v>2071</v>
      </c>
      <c r="BE90" cm="1">
        <f t="array" aca="1" ref="BE90" ca="1">INDEX(BD66:BD81,(RANK(AT5,$AT$2:$AT$17)))</f>
        <v>2133</v>
      </c>
      <c r="BF90" cm="1">
        <f t="array" aca="1" ref="BF90" ca="1">INDEX(BD98:BD113,(RANK(AT5,$AT$2:$AT$17)))</f>
        <v>2073</v>
      </c>
      <c r="BG90" cm="1">
        <f t="array" aca="1" ref="BG90" ca="1">INDEX(BD114:BD129,(RANK(AT5,$AT$2:$AT$9)))</f>
        <v>2096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VLOOKUP(B91,audio_list_stym!$A$3:$BP$18,48,FALSE)</f>
        <v>16</v>
      </c>
      <c r="F91" t="str">
        <f>VLOOKUP(E91,metki!$A$2:$B$9,2,FALSE)</f>
        <v>импл_новые_без_названия</v>
      </c>
      <c r="G91" t="str">
        <f t="shared" si="27"/>
        <v>импл_</v>
      </c>
      <c r="H91" t="str">
        <f>VLOOKUP(B91,audio_list_stym!$A$3:$AJ$18,16,FALSE)</f>
        <v>Ackee</v>
      </c>
      <c r="I91" t="s">
        <v>689</v>
      </c>
      <c r="J91" t="str">
        <f t="shared" si="28"/>
        <v>Ackee_2</v>
      </c>
      <c r="L91">
        <f>VLOOKUP(J91,total_visual_stym!$A$2:$D$129,2,FALSE)</f>
        <v>2066</v>
      </c>
      <c r="M91" t="str">
        <f>VLOOKUP(J91,total_visual_stym!$A$2:$D$129,3,FALSE)</f>
        <v>pics\\Ackee_2.jpg</v>
      </c>
      <c r="N91">
        <f>VLOOKUP(J91,total_visual_stym!$A$1:$D$129,4,FALSE)</f>
        <v>208</v>
      </c>
      <c r="P91">
        <f>IF(G91="экспл",0,IF(G91="импл_",VLOOKUP(J91,quest_импл!$A$1:$J$129,7,FALSE),0))</f>
        <v>226</v>
      </c>
      <c r="Q91" t="str">
        <f>IF(G91="экспл",0,IF(G91="импл_",VLOOKUP(J91,quest_импл!$A$1:$J$129,8,FALSE),0))</f>
        <v>sound\\S_vetochkoy_li.wav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2021</v>
      </c>
      <c r="AD91" t="str">
        <f t="shared" ca="1" si="38"/>
        <v>pics\\Goroh_5.jpg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39"/>
        <v>pics\\Goroh_5.jpg</v>
      </c>
      <c r="AI91" t="s">
        <v>101</v>
      </c>
      <c r="AO91">
        <f t="shared" ca="1" si="34"/>
        <v>0.72489517106981793</v>
      </c>
      <c r="AP91" t="str">
        <f t="shared" ca="1" si="35"/>
        <v>pics\\Goroh_5.jpg</v>
      </c>
      <c r="AR91" t="str">
        <f t="shared" si="40"/>
        <v/>
      </c>
      <c r="AS91" t="str">
        <f t="shared" ca="1" si="41"/>
        <v>pics\\Goroh_5.jpg</v>
      </c>
      <c r="AT91">
        <f t="shared" ca="1" si="30"/>
        <v>0.23001121764073751</v>
      </c>
      <c r="AU91" t="s">
        <v>697</v>
      </c>
      <c r="AV91" t="str">
        <f t="shared" ca="1" si="31"/>
        <v>sound\\Redkiy_plod.wav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_С_веточкой_ли_</v>
      </c>
      <c r="BB91" t="str">
        <f t="shared" si="32"/>
        <v>_С_веточкой_ли_XXXXX?</v>
      </c>
      <c r="BD91" cm="1">
        <f t="array" aca="1" ref="BD91" ca="1">INDEX($L$90:$L$97,(RANK(AT3,$AT$2:$AT$9)))</f>
        <v>2072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VLOOKUP(B92,audio_list_stym!$A$3:$BP$18,48,FALSE)</f>
        <v>16</v>
      </c>
      <c r="F92" t="str">
        <f>VLOOKUP(E92,metki!$A$2:$B$9,2,FALSE)</f>
        <v>импл_новые_без_названия</v>
      </c>
      <c r="G92" t="str">
        <f t="shared" si="27"/>
        <v>импл_</v>
      </c>
      <c r="H92" t="str">
        <f>VLOOKUP(B92,audio_list_stym!$A$3:$AJ$18,16,FALSE)</f>
        <v>Ackee</v>
      </c>
      <c r="I92" t="s">
        <v>690</v>
      </c>
      <c r="J92" t="str">
        <f t="shared" si="28"/>
        <v>Ackee_3</v>
      </c>
      <c r="L92">
        <f>VLOOKUP(J92,total_visual_stym!$A$2:$D$129,2,FALSE)</f>
        <v>2067</v>
      </c>
      <c r="M92" t="str">
        <f>VLOOKUP(J92,total_visual_stym!$A$2:$D$129,3,FALSE)</f>
        <v>pics\\Ackee_3.jpg</v>
      </c>
      <c r="N92">
        <f>VLOOKUP(J92,total_visual_stym!$A$1:$D$129,4,FALSE)</f>
        <v>208</v>
      </c>
      <c r="P92">
        <f>IF(G92="экспл",0,IF(G92="импл_",VLOOKUP(J92,quest_импл!$A$1:$J$129,7,FALSE),0))</f>
        <v>227</v>
      </c>
      <c r="Q92" t="str">
        <f>IF(G92="экспл",0,IF(G92="импл_",VLOOKUP(J92,quest_импл!$A$1:$J$129,8,FALSE),0))</f>
        <v>sound\\Rasskrit_li.wav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2036</v>
      </c>
      <c r="AD92" t="str">
        <f t="shared" ca="1" si="38"/>
        <v>pics\\Limon_4.jpg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39"/>
        <v>pics\\Limon_4.jpg</v>
      </c>
      <c r="AI92" t="s">
        <v>102</v>
      </c>
      <c r="AO92">
        <f t="shared" ca="1" si="34"/>
        <v>0.48002080515946022</v>
      </c>
      <c r="AP92" t="str">
        <f t="shared" ca="1" si="35"/>
        <v>pics\\Limon_4.jpg</v>
      </c>
      <c r="AR92" t="str">
        <f t="shared" si="40"/>
        <v/>
      </c>
      <c r="AS92" t="str">
        <f t="shared" ca="1" si="41"/>
        <v>pics\\Limon_4.jpg</v>
      </c>
      <c r="AT92">
        <f t="shared" ca="1" si="30"/>
        <v>0.90981536122517603</v>
      </c>
      <c r="AU92" t="s">
        <v>697</v>
      </c>
      <c r="AV92" t="str">
        <f t="shared" ca="1" si="31"/>
        <v>sound\\Noviy_plod.wav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_Раскрыт_ли_</v>
      </c>
      <c r="BB92" t="str">
        <f t="shared" si="32"/>
        <v>_Раскрыт_ли_XXXXX?</v>
      </c>
      <c r="BD92" cm="1">
        <f t="array" aca="1" ref="BD92" ca="1">INDEX($L$90:$L$97,(RANK(AT4,$AT$2:$AT$9)))</f>
        <v>2070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VLOOKUP(B93,audio_list_stym!$A$3:$BP$18,48,FALSE)</f>
        <v>16</v>
      </c>
      <c r="F93" t="str">
        <f>VLOOKUP(E93,metki!$A$2:$B$9,2,FALSE)</f>
        <v>импл_новые_без_названия</v>
      </c>
      <c r="G93" t="str">
        <f t="shared" si="27"/>
        <v>импл_</v>
      </c>
      <c r="H93" t="str">
        <f>VLOOKUP(B93,audio_list_stym!$A$3:$AJ$18,16,FALSE)</f>
        <v>Ackee</v>
      </c>
      <c r="I93" t="s">
        <v>691</v>
      </c>
      <c r="J93" t="str">
        <f t="shared" si="28"/>
        <v>Ackee_4</v>
      </c>
      <c r="L93">
        <f>VLOOKUP(J93,total_visual_stym!$A$2:$D$129,2,FALSE)</f>
        <v>2068</v>
      </c>
      <c r="M93" t="str">
        <f>VLOOKUP(J93,total_visual_stym!$A$2:$D$129,3,FALSE)</f>
        <v>pics\\Ackee_4.jpg</v>
      </c>
      <c r="N93">
        <f>VLOOKUP(J93,total_visual_stym!$A$1:$D$129,4,FALSE)</f>
        <v>208</v>
      </c>
      <c r="P93">
        <f>IF(G93="экспл",0,IF(G93="импл_",VLOOKUP(J93,quest_импл!$A$1:$J$129,7,FALSE),0))</f>
        <v>228</v>
      </c>
      <c r="Q93" t="str">
        <f>IF(G93="экспл",0,IF(G93="импл_",VLOOKUP(J93,quest_импл!$A$1:$J$129,8,FALSE),0))</f>
        <v>sound\\Pushistiy_li.wav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2020</v>
      </c>
      <c r="AD93" t="str">
        <f t="shared" ca="1" si="38"/>
        <v>pics\\Goroh_4.jpg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39"/>
        <v>pics\\Goroh_4.jpg</v>
      </c>
      <c r="AI93" t="s">
        <v>103</v>
      </c>
      <c r="AO93">
        <f t="shared" ca="1" si="34"/>
        <v>0.72539960176374874</v>
      </c>
      <c r="AP93" t="str">
        <f t="shared" ca="1" si="35"/>
        <v>pics\\Goroh_4.jpg</v>
      </c>
      <c r="AR93" t="str">
        <f t="shared" si="40"/>
        <v/>
      </c>
      <c r="AS93" t="str">
        <f t="shared" ca="1" si="41"/>
        <v>pics\\Goroh_4.jpg</v>
      </c>
      <c r="AT93">
        <f t="shared" ca="1" si="30"/>
        <v>0.98215114741597376</v>
      </c>
      <c r="AU93" t="s">
        <v>697</v>
      </c>
      <c r="AV93" t="str">
        <f t="shared" ca="1" si="31"/>
        <v>sound\\Noviy_plod.wav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_Пушистый_ли_</v>
      </c>
      <c r="BB93" t="str">
        <f t="shared" si="32"/>
        <v>_Пушистый_ли_XXXXX?</v>
      </c>
      <c r="BD93" cm="1">
        <f t="array" aca="1" ref="BD93" ca="1">INDEX($L$90:$L$97,(RANK(AT5,$AT$2:$AT$9)))</f>
        <v>2066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VLOOKUP(B94,audio_list_stym!$A$3:$BP$18,48,FALSE)</f>
        <v>16</v>
      </c>
      <c r="F94" t="str">
        <f>VLOOKUP(E94,metki!$A$2:$B$9,2,FALSE)</f>
        <v>импл_новые_без_названия</v>
      </c>
      <c r="G94" t="str">
        <f t="shared" si="27"/>
        <v>импл_</v>
      </c>
      <c r="H94" t="str">
        <f>VLOOKUP(B94,audio_list_stym!$A$3:$AJ$18,16,FALSE)</f>
        <v>Ackee</v>
      </c>
      <c r="I94" t="s">
        <v>692</v>
      </c>
      <c r="J94" t="str">
        <f t="shared" si="28"/>
        <v>Ackee_5</v>
      </c>
      <c r="L94">
        <f>VLOOKUP(J94,total_visual_stym!$A$2:$D$129,2,FALSE)</f>
        <v>2069</v>
      </c>
      <c r="M94" t="str">
        <f>VLOOKUP(J94,total_visual_stym!$A$2:$D$129,3,FALSE)</f>
        <v>pics\\Ackee_5.jpg</v>
      </c>
      <c r="N94">
        <f>VLOOKUP(J94,total_visual_stym!$A$1:$D$129,4,FALSE)</f>
        <v>208</v>
      </c>
      <c r="P94">
        <f>IF(G94="экспл",0,IF(G94="импл_",VLOOKUP(J94,quest_импл!$A$1:$J$129,7,FALSE),0))</f>
        <v>229</v>
      </c>
      <c r="Q94" t="str">
        <f>IF(G94="экспл",0,IF(G94="импл_",VLOOKUP(J94,quest_импл!$A$1:$J$129,8,FALSE),0))</f>
        <v>sound\\Kvadratniy_li.wav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2016</v>
      </c>
      <c r="AD94" t="str">
        <f t="shared" ca="1" si="38"/>
        <v>pics\\Finik_8.jpg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39"/>
        <v>pics\\Finik_8.jpg</v>
      </c>
      <c r="AI94" t="s">
        <v>104</v>
      </c>
      <c r="AO94">
        <f t="shared" ca="1" si="34"/>
        <v>0.78215512060496317</v>
      </c>
      <c r="AP94" t="str">
        <f t="shared" ca="1" si="35"/>
        <v>pics\\Finik_8.jpg</v>
      </c>
      <c r="AR94" t="str">
        <f t="shared" si="40"/>
        <v/>
      </c>
      <c r="AS94" t="str">
        <f t="shared" ca="1" si="41"/>
        <v>pics\\Finik_8.jpg</v>
      </c>
      <c r="AT94">
        <f t="shared" ca="1" si="30"/>
        <v>0.62575373347469321</v>
      </c>
      <c r="AU94" t="s">
        <v>697</v>
      </c>
      <c r="AV94" t="str">
        <f t="shared" ca="1" si="31"/>
        <v>sound\\Noviy_plod.wav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_Квадратный_ли_</v>
      </c>
      <c r="BB94" t="str">
        <f t="shared" si="32"/>
        <v>_Квадратный_ли_XXXXX?</v>
      </c>
      <c r="BD94" cm="1">
        <f t="array" aca="1" ref="BD94" ca="1">INDEX($L$90:$L$97,(RANK(AT6,$AT$2:$AT$9)))</f>
        <v>2065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VLOOKUP(B95,audio_list_stym!$A$3:$BP$18,48,FALSE)</f>
        <v>16</v>
      </c>
      <c r="F95" t="str">
        <f>VLOOKUP(E95,metki!$A$2:$B$9,2,FALSE)</f>
        <v>импл_новые_без_названия</v>
      </c>
      <c r="G95" t="str">
        <f t="shared" si="27"/>
        <v>импл_</v>
      </c>
      <c r="H95" t="str">
        <f>VLOOKUP(B95,audio_list_stym!$A$3:$AJ$18,16,FALSE)</f>
        <v>Ackee</v>
      </c>
      <c r="I95" t="s">
        <v>693</v>
      </c>
      <c r="J95" t="str">
        <f t="shared" si="28"/>
        <v>Ackee_6</v>
      </c>
      <c r="L95">
        <f>VLOOKUP(J95,total_visual_stym!$A$2:$D$129,2,FALSE)</f>
        <v>2070</v>
      </c>
      <c r="M95" t="str">
        <f>VLOOKUP(J95,total_visual_stym!$A$2:$D$129,3,FALSE)</f>
        <v>pics\\Ackee_6.jpg</v>
      </c>
      <c r="N95">
        <f>VLOOKUP(J95,total_visual_stym!$A$1:$D$129,4,FALSE)</f>
        <v>208</v>
      </c>
      <c r="P95">
        <f>IF(G95="экспл",0,IF(G95="импл_",VLOOKUP(J95,quest_импл!$A$1:$J$129,7,FALSE),0))</f>
        <v>230</v>
      </c>
      <c r="Q95" t="str">
        <f>IF(G95="экспл",0,IF(G95="импл_",VLOOKUP(J95,quest_импл!$A$1:$J$129,8,FALSE),0))</f>
        <v>sound\\Sklizskiy_li.wav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2041</v>
      </c>
      <c r="AD95" t="str">
        <f t="shared" ca="1" si="38"/>
        <v>pics\\Peper_1.jpg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39"/>
        <v>pics\\Peper_1.jpg</v>
      </c>
      <c r="AI95" t="s">
        <v>105</v>
      </c>
      <c r="AO95">
        <f t="shared" ca="1" si="34"/>
        <v>0.41766383688762132</v>
      </c>
      <c r="AP95" t="str">
        <f t="shared" ca="1" si="35"/>
        <v>pics\\Peper_1.jpg</v>
      </c>
      <c r="AR95" t="str">
        <f t="shared" si="40"/>
        <v/>
      </c>
      <c r="AS95" t="str">
        <f t="shared" ca="1" si="41"/>
        <v>pics\\Peper_1.jpg</v>
      </c>
      <c r="AT95">
        <f t="shared" ca="1" si="30"/>
        <v>6.2885106267230317E-2</v>
      </c>
      <c r="AU95" t="s">
        <v>697</v>
      </c>
      <c r="AV95" t="str">
        <f t="shared" ca="1" si="31"/>
        <v>sound\\Redkiy_plod.wav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_Склизкий_ли_</v>
      </c>
      <c r="BB95" t="str">
        <f t="shared" si="32"/>
        <v>_Склизкий_ли_XXXXX?</v>
      </c>
      <c r="BD95" cm="1">
        <f t="array" aca="1" ref="BD95" ca="1">INDEX($L$90:$L$97,(RANK(AT7,$AT$2:$AT$9)))</f>
        <v>2069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VLOOKUP(B96,audio_list_stym!$A$3:$BP$18,48,FALSE)</f>
        <v>16</v>
      </c>
      <c r="F96" t="str">
        <f>VLOOKUP(E96,metki!$A$2:$B$9,2,FALSE)</f>
        <v>импл_новые_без_названия</v>
      </c>
      <c r="G96" t="str">
        <f t="shared" si="27"/>
        <v>импл_</v>
      </c>
      <c r="H96" t="str">
        <f>VLOOKUP(B96,audio_list_stym!$A$3:$AJ$18,16,FALSE)</f>
        <v>Ackee</v>
      </c>
      <c r="I96" t="s">
        <v>694</v>
      </c>
      <c r="J96" t="str">
        <f t="shared" si="28"/>
        <v>Ackee_7</v>
      </c>
      <c r="L96">
        <f>VLOOKUP(J96,total_visual_stym!$A$2:$D$129,2,FALSE)</f>
        <v>2071</v>
      </c>
      <c r="M96" t="str">
        <f>VLOOKUP(J96,total_visual_stym!$A$2:$D$129,3,FALSE)</f>
        <v>pics\\Ackee_7.jpg</v>
      </c>
      <c r="N96">
        <f>VLOOKUP(J96,total_visual_stym!$A$1:$D$129,4,FALSE)</f>
        <v>208</v>
      </c>
      <c r="P96">
        <f>IF(G96="экспл",0,IF(G96="импл_",VLOOKUP(J96,quest_импл!$A$1:$J$129,7,FALSE),0))</f>
        <v>231</v>
      </c>
      <c r="Q96" t="str">
        <f>IF(G96="экспл",0,IF(G96="импл_",VLOOKUP(J96,quest_импл!$A$1:$J$129,8,FALSE),0))</f>
        <v>sound\\Uvyadshiy_li.wav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да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2035</v>
      </c>
      <c r="AD96" t="str">
        <f t="shared" ca="1" si="38"/>
        <v>pics\\Limon_3.jpg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39"/>
        <v>pics\\Limon_3.jpg</v>
      </c>
      <c r="AI96" t="s">
        <v>106</v>
      </c>
      <c r="AO96">
        <f t="shared" ca="1" si="34"/>
        <v>0.48606480866872492</v>
      </c>
      <c r="AP96" t="str">
        <f t="shared" ca="1" si="35"/>
        <v>pics\\Limon_3.jpg</v>
      </c>
      <c r="AR96" t="str">
        <f t="shared" si="40"/>
        <v/>
      </c>
      <c r="AS96" t="str">
        <f t="shared" ca="1" si="41"/>
        <v>pics\\Limon_3.jpg</v>
      </c>
      <c r="AT96">
        <f t="shared" ca="1" si="30"/>
        <v>0.12047328866084084</v>
      </c>
      <c r="AU96" t="s">
        <v>697</v>
      </c>
      <c r="AV96" t="str">
        <f t="shared" ca="1" si="31"/>
        <v>sound\\Redkiy_plod.wav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_Увядший_ли_</v>
      </c>
      <c r="BB96" t="str">
        <f t="shared" si="32"/>
        <v>_Увядший_ли_XXXXX?</v>
      </c>
      <c r="BD96" cm="1">
        <f t="array" aca="1" ref="BD96" ca="1">INDEX($L$90:$L$97,(RANK(AT8,$AT$2:$AT$9)))</f>
        <v>2067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VLOOKUP(B97,audio_list_stym!$A$3:$BP$18,48,FALSE)</f>
        <v>16</v>
      </c>
      <c r="F97" t="str">
        <f>VLOOKUP(E97,metki!$A$2:$B$9,2,FALSE)</f>
        <v>импл_новые_без_названия</v>
      </c>
      <c r="G97" t="str">
        <f t="shared" si="27"/>
        <v>импл_</v>
      </c>
      <c r="H97" t="str">
        <f>VLOOKUP(B97,audio_list_stym!$A$3:$AJ$18,16,FALSE)</f>
        <v>Ackee</v>
      </c>
      <c r="I97" t="s">
        <v>695</v>
      </c>
      <c r="J97" t="str">
        <f t="shared" si="28"/>
        <v>Ackee_8</v>
      </c>
      <c r="L97">
        <f>VLOOKUP(J97,total_visual_stym!$A$2:$D$129,2,FALSE)</f>
        <v>2072</v>
      </c>
      <c r="M97" t="str">
        <f>VLOOKUP(J97,total_visual_stym!$A$2:$D$129,3,FALSE)</f>
        <v>pics\\Ackee_8.jpg</v>
      </c>
      <c r="N97">
        <f>VLOOKUP(J97,total_visual_stym!$A$1:$D$129,4,FALSE)</f>
        <v>208</v>
      </c>
      <c r="P97">
        <f>IF(G97="экспл",0,IF(G97="импл_",VLOOKUP(J97,quest_импл!$A$1:$J$129,7,FALSE),0))</f>
        <v>232</v>
      </c>
      <c r="Q97" t="str">
        <f>IF(G97="экспл",0,IF(G97="импл_",VLOOKUP(J97,quest_импл!$A$1:$J$129,8,FALSE),0))</f>
        <v>sound\\Raznocvetniy_li.wav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2048</v>
      </c>
      <c r="AD97" t="str">
        <f t="shared" ca="1" si="38"/>
        <v>pics\\Peper_8.jpg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39"/>
        <v>pics\\Peper_8.jpg</v>
      </c>
      <c r="AI97" t="s">
        <v>107</v>
      </c>
      <c r="AO97">
        <f t="shared" ca="1" si="34"/>
        <v>0.2187639804431345</v>
      </c>
      <c r="AP97" t="str">
        <f t="shared" ca="1" si="35"/>
        <v>pics\\Peper_8.jpg</v>
      </c>
      <c r="AR97" t="str">
        <f t="shared" si="40"/>
        <v/>
      </c>
      <c r="AS97" t="str">
        <f t="shared" ca="1" si="41"/>
        <v>pics\\Peper_8.jpg</v>
      </c>
      <c r="AT97">
        <f t="shared" ca="1" si="30"/>
        <v>0.61562245274248917</v>
      </c>
      <c r="AU97" t="s">
        <v>697</v>
      </c>
      <c r="AV97" t="str">
        <f t="shared" ca="1" si="31"/>
        <v>sound\\Noviy_plod.wav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_Разноцветный_ли_</v>
      </c>
      <c r="BB97" t="str">
        <f t="shared" si="32"/>
        <v>_Разноцветный_ли_XXXXX?</v>
      </c>
      <c r="BD97" cm="1">
        <f t="array" aca="1" ref="BD97" ca="1">INDEX($L$90:$L$97,(RANK(AT9,$AT$2:$AT$9)))</f>
        <v>2068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VLOOKUP(B98,audio_list_stym!$A$3:$BP$18,48,FALSE)</f>
        <v>17</v>
      </c>
      <c r="F98" t="str">
        <f>VLOOKUP(E98,metki!$A$2:$B$9,2,FALSE)</f>
        <v>экспл_новые_без_названия</v>
      </c>
      <c r="G98" t="str">
        <f t="shared" si="27"/>
        <v>экспл</v>
      </c>
      <c r="H98" t="str">
        <f>VLOOKUP(B98,audio_list_stym!$A$3:$AJ$18,16,FALSE)</f>
        <v>Ake</v>
      </c>
      <c r="I98" t="s">
        <v>688</v>
      </c>
      <c r="J98" t="str">
        <f t="shared" si="28"/>
        <v>Ake_1</v>
      </c>
      <c r="L98">
        <f>VLOOKUP(J98,total_visual_stym!$A$2:$D$129,2,FALSE)</f>
        <v>2073</v>
      </c>
      <c r="M98" t="str">
        <f>VLOOKUP(J98,total_visual_stym!$A$2:$D$129,3,FALSE)</f>
        <v>pics\\Ake_1.jpg</v>
      </c>
      <c r="N98">
        <f>VLOOKUP(J98,total_visual_stym!$A$1:$D$129,4,FALSE)</f>
        <v>209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105</v>
      </c>
      <c r="Z98" t="str">
        <f>IF(G98="экспл",VLOOKUP(J98,quest_экспл!$A$1:$N$129,12,FALSE),IF(G98="импл_",0,0))</f>
        <v>sound\\On_imeet_myakot.wav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2205</v>
      </c>
      <c r="AD98" t="str">
        <f t="shared" ca="1" si="38"/>
        <v>pics\\dis46.jpg</v>
      </c>
      <c r="AE98" s="22" t="str">
        <f t="array" aca="1" ref="AE98" ca="1">IF(G98="экспл",INDEX(total_visual_stym!$C$146:$C$209,(RANK(total_visual_stym!E178,total_visual_stym!$E$146:$E$209))),0)</f>
        <v>pics\\dis46.jpg</v>
      </c>
      <c r="AF98" s="22" t="str">
        <f t="shared" si="39"/>
        <v/>
      </c>
      <c r="AI98" t="s">
        <v>108</v>
      </c>
      <c r="AO98">
        <f t="shared" ca="1" si="34"/>
        <v>0.57576039214884356</v>
      </c>
      <c r="AP98" t="str">
        <f t="shared" ca="1" si="35"/>
        <v>pics\\Kokos_2.jpg</v>
      </c>
      <c r="AR98" t="str">
        <f>IF(AH98="sound\\Ogorod",AP26,"")</f>
        <v/>
      </c>
      <c r="AS98" t="str">
        <f t="shared" si="41"/>
        <v/>
      </c>
      <c r="AT98">
        <f t="shared" ca="1" si="30"/>
        <v>0.30397274420822362</v>
      </c>
      <c r="AU98" t="s">
        <v>697</v>
      </c>
      <c r="AV98" t="str">
        <f t="shared" ca="1" si="31"/>
        <v>sound\\Redkiy_plod.wav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_Он_имеет_мякоть?</v>
      </c>
      <c r="BA98" t="e">
        <f>VLOOKUP(Q98,audio_list_stym!$B$2:$BQ$299,68,FALSE)</f>
        <v>#N/A</v>
      </c>
      <c r="BB98" t="str">
        <f t="shared" si="32"/>
        <v>На_экране_XXXXX._Он_имеет_мякоть?</v>
      </c>
      <c r="BC98">
        <f>A98</f>
        <v>1213</v>
      </c>
      <c r="BD98" cm="1">
        <f t="array" aca="1" ref="BD98" ca="1">INDEX($L$98:$L$105,(RANK(AT2,$AT$2:$AT$9)))</f>
        <v>2079</v>
      </c>
      <c r="BE98" cm="1">
        <f t="array" aca="1" ref="BE98" ca="1">INDEX(BD66:BD81,(RANK(AT6,$AT$2:$AT$9)))</f>
        <v>2135</v>
      </c>
      <c r="BF98" cm="1">
        <f t="array" aca="1" ref="BF98" ca="1">INDEX(BD82:BD97,(RANK(AT6,$AT$2:$AT$9)))</f>
        <v>2151</v>
      </c>
      <c r="BG98" cm="1">
        <f t="array" aca="1" ref="BG98" ca="1">INDEX(BD106:BD129,(RANK(AT6,$AT$2:$AT$17)))</f>
        <v>2082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VLOOKUP(B99,audio_list_stym!$A$3:$BP$18,48,FALSE)</f>
        <v>17</v>
      </c>
      <c r="F99" t="str">
        <f>VLOOKUP(E99,metki!$A$2:$B$9,2,FALSE)</f>
        <v>экспл_новые_без_названия</v>
      </c>
      <c r="G99" t="str">
        <f t="shared" si="27"/>
        <v>экспл</v>
      </c>
      <c r="H99" t="str">
        <f>VLOOKUP(B99,audio_list_stym!$A$3:$AJ$18,16,FALSE)</f>
        <v>Ake</v>
      </c>
      <c r="I99" t="s">
        <v>689</v>
      </c>
      <c r="J99" t="str">
        <f t="shared" si="28"/>
        <v>Ake_2</v>
      </c>
      <c r="L99">
        <f>VLOOKUP(J99,total_visual_stym!$A$2:$D$129,2,FALSE)</f>
        <v>2074</v>
      </c>
      <c r="M99" t="str">
        <f>VLOOKUP(J99,total_visual_stym!$A$2:$D$129,3,FALSE)</f>
        <v>pics\\Ake_2.jpg</v>
      </c>
      <c r="N99">
        <f>VLOOKUP(J99,total_visual_stym!$A$1:$D$129,4,FALSE)</f>
        <v>209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106</v>
      </c>
      <c r="Z99" t="str">
        <f>IF(G99="экспл",VLOOKUP(J99,quest_экспл!$A$1:$N$129,12,FALSE),IF(G99="импл_",0,0))</f>
        <v>sound\\Prodolgovatiy_li_on.wav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8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si="39"/>
        <v/>
      </c>
      <c r="AI99" t="s">
        <v>109</v>
      </c>
      <c r="AO99">
        <f t="shared" ca="1" si="34"/>
        <v>0.92358480303082024</v>
      </c>
      <c r="AP99" t="str">
        <f t="shared" ca="1" si="35"/>
        <v>pics\\Finik_1.jpg</v>
      </c>
      <c r="AR99" t="str">
        <f t="shared" ref="AR99:AR120" si="42">IF(AH99="sound\\Ogorod",AP27,"")</f>
        <v/>
      </c>
      <c r="AS99" t="str">
        <f t="shared" si="41"/>
        <v/>
      </c>
      <c r="AT99">
        <f t="shared" ca="1" si="30"/>
        <v>0.83507388489324896</v>
      </c>
      <c r="AU99" t="s">
        <v>697</v>
      </c>
      <c r="AV99" t="str">
        <f t="shared" ca="1" si="31"/>
        <v>sound\\Noviy_plod.wav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_Продолговатый_ли_он?</v>
      </c>
      <c r="BA99" t="e">
        <f>VLOOKUP(Q99,audio_list_stym!$B$2:$BQ$299,68,FALSE)</f>
        <v>#N/A</v>
      </c>
      <c r="BB99" t="str">
        <f t="shared" si="32"/>
        <v>Посмотрите,_вот_XXXXX._Продолговатый_ли_он?</v>
      </c>
      <c r="BD99" cm="1">
        <f t="array" aca="1" ref="BD99" ca="1">INDEX($L$98:$L$105,(RANK(AT3,$AT$2:$AT$9)))</f>
        <v>2080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VLOOKUP(B100,audio_list_stym!$A$3:$BP$18,48,FALSE)</f>
        <v>17</v>
      </c>
      <c r="F100" t="str">
        <f>VLOOKUP(E100,metki!$A$2:$B$9,2,FALSE)</f>
        <v>экспл_новые_без_названия</v>
      </c>
      <c r="G100" t="str">
        <f t="shared" si="27"/>
        <v>экспл</v>
      </c>
      <c r="H100" t="str">
        <f>VLOOKUP(B100,audio_list_stym!$A$3:$AJ$18,16,FALSE)</f>
        <v>Ake</v>
      </c>
      <c r="I100" t="s">
        <v>690</v>
      </c>
      <c r="J100" t="str">
        <f t="shared" si="28"/>
        <v>Ake_3</v>
      </c>
      <c r="L100">
        <f>VLOOKUP(J100,total_visual_stym!$A$2:$D$129,2,FALSE)</f>
        <v>2075</v>
      </c>
      <c r="M100" t="str">
        <f>VLOOKUP(J100,total_visual_stym!$A$2:$D$129,3,FALSE)</f>
        <v>pics\\Ake_3.jpg</v>
      </c>
      <c r="N100">
        <f>VLOOKUP(J100,total_visual_stym!$A$1:$D$129,4,FALSE)</f>
        <v>209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107</v>
      </c>
      <c r="Z100" t="str">
        <f>IF(G100="экспл",VLOOKUP(J100,quest_экспл!$A$1:$N$129,12,FALSE),IF(G100="импл_",0,0))</f>
        <v>sound\\Pyatnistiy_li_on.wav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2193</v>
      </c>
      <c r="AD100" t="str">
        <f t="shared" ca="1" si="38"/>
        <v>pics\\dis2.jpg</v>
      </c>
      <c r="AE100" s="22" t="str">
        <f t="array" aca="1" ref="AE100" ca="1">IF(G100="экспл",INDEX(total_visual_stym!$C$146:$C$209,(RANK(total_visual_stym!E180,total_visual_stym!$E$146:$E$209))),0)</f>
        <v>pics\\dis2.jpg</v>
      </c>
      <c r="AF100" s="22" t="str">
        <f t="shared" si="39"/>
        <v/>
      </c>
      <c r="AI100" t="s">
        <v>110</v>
      </c>
      <c r="AO100">
        <f t="shared" ca="1" si="34"/>
        <v>0.73329397271011298</v>
      </c>
      <c r="AP100" t="str">
        <f t="shared" ca="1" si="35"/>
        <v>pics\\Goroh_3.jpg</v>
      </c>
      <c r="AR100" t="str">
        <f t="shared" si="42"/>
        <v/>
      </c>
      <c r="AS100" t="str">
        <f t="shared" si="41"/>
        <v/>
      </c>
      <c r="AT100">
        <f t="shared" ca="1" si="30"/>
        <v>0.77522756903770551</v>
      </c>
      <c r="AU100" t="s">
        <v>697</v>
      </c>
      <c r="AV100" t="str">
        <f t="shared" ca="1" si="31"/>
        <v>sound\\Noviy_plod.wav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_Пятнистый_ли_он?</v>
      </c>
      <c r="BA100" t="e">
        <f>VLOOKUP(Q100,audio_list_stym!$B$2:$BQ$299,68,FALSE)</f>
        <v>#N/A</v>
      </c>
      <c r="BB100" t="str">
        <f t="shared" si="32"/>
        <v>Вот_XXXXX._Пятнистый_ли_он?</v>
      </c>
      <c r="BD100" cm="1">
        <f t="array" aca="1" ref="BD100" ca="1">INDEX($L$98:$L$105,(RANK(AT4,$AT$2:$AT$9)))</f>
        <v>2078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VLOOKUP(B101,audio_list_stym!$A$3:$BP$18,48,FALSE)</f>
        <v>17</v>
      </c>
      <c r="F101" t="str">
        <f>VLOOKUP(E101,metki!$A$2:$B$9,2,FALSE)</f>
        <v>экспл_новые_без_названия</v>
      </c>
      <c r="G101" t="str">
        <f t="shared" si="27"/>
        <v>экспл</v>
      </c>
      <c r="H101" t="str">
        <f>VLOOKUP(B101,audio_list_stym!$A$3:$AJ$18,16,FALSE)</f>
        <v>Ake</v>
      </c>
      <c r="I101" t="s">
        <v>691</v>
      </c>
      <c r="J101" t="str">
        <f t="shared" si="28"/>
        <v>Ake_4</v>
      </c>
      <c r="L101">
        <f>VLOOKUP(J101,total_visual_stym!$A$2:$D$129,2,FALSE)</f>
        <v>2076</v>
      </c>
      <c r="M101" t="str">
        <f>VLOOKUP(J101,total_visual_stym!$A$2:$D$129,3,FALSE)</f>
        <v>pics\\Ake_4.jpg</v>
      </c>
      <c r="N101">
        <f>VLOOKUP(J101,total_visual_stym!$A$1:$D$129,4,FALSE)</f>
        <v>209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108</v>
      </c>
      <c r="Z101" t="str">
        <f>IF(G101="экспл",VLOOKUP(J101,quest_экспл!$A$1:$N$129,12,FALSE),IF(G101="импл_",0,0))</f>
        <v>sound\\On_s_kozhuroy.wav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2192</v>
      </c>
      <c r="AD101" t="str">
        <f t="shared" ca="1" si="38"/>
        <v>pics\\dis32.jpg</v>
      </c>
      <c r="AE101" s="22" t="str">
        <f t="array" aca="1" ref="AE101" ca="1">IF(G101="экспл",INDEX(total_visual_stym!$C$146:$C$209,(RANK(total_visual_stym!E181,total_visual_stym!$E$146:$E$209))),0)</f>
        <v>pics\\dis32.jpg</v>
      </c>
      <c r="AF101" s="22" t="str">
        <f t="shared" si="39"/>
        <v/>
      </c>
      <c r="AI101" t="s">
        <v>111</v>
      </c>
      <c r="AO101">
        <f t="shared" ca="1" si="34"/>
        <v>0.52681561291093837</v>
      </c>
      <c r="AP101" t="str">
        <f t="shared" ca="1" si="35"/>
        <v>pics\\Kokos_8.jpg</v>
      </c>
      <c r="AR101" t="str">
        <f t="shared" si="42"/>
        <v/>
      </c>
      <c r="AS101" t="str">
        <f t="shared" si="41"/>
        <v/>
      </c>
      <c r="AT101">
        <f t="shared" ca="1" si="30"/>
        <v>0.13780214322256468</v>
      </c>
      <c r="AU101" t="s">
        <v>697</v>
      </c>
      <c r="AV101" t="str">
        <f t="shared" ca="1" si="31"/>
        <v>sound\\Redkiy_plod.wav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_Он_с_кожурой?</v>
      </c>
      <c r="BA101" t="e">
        <f>VLOOKUP(Q101,audio_list_stym!$B$2:$BQ$299,68,FALSE)</f>
        <v>#N/A</v>
      </c>
      <c r="BB101" t="str">
        <f t="shared" si="32"/>
        <v>Это_XXXXX._Он_с_кожурой?</v>
      </c>
      <c r="BD101" cm="1">
        <f t="array" aca="1" ref="BD101" ca="1">INDEX($L$98:$L$105,(RANK(AT5,$AT$2:$AT$9)))</f>
        <v>2074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VLOOKUP(B102,audio_list_stym!$A$3:$BP$18,48,FALSE)</f>
        <v>17</v>
      </c>
      <c r="F102" t="str">
        <f>VLOOKUP(E102,metki!$A$2:$B$9,2,FALSE)</f>
        <v>экспл_новые_без_названия</v>
      </c>
      <c r="G102" t="str">
        <f t="shared" si="27"/>
        <v>экспл</v>
      </c>
      <c r="H102" t="str">
        <f>VLOOKUP(B102,audio_list_stym!$A$3:$AJ$18,16,FALSE)</f>
        <v>Ake</v>
      </c>
      <c r="I102" t="s">
        <v>692</v>
      </c>
      <c r="J102" t="str">
        <f t="shared" si="28"/>
        <v>Ake_5</v>
      </c>
      <c r="L102">
        <f>VLOOKUP(J102,total_visual_stym!$A$2:$D$129,2,FALSE)</f>
        <v>2077</v>
      </c>
      <c r="M102" t="str">
        <f>VLOOKUP(J102,total_visual_stym!$A$2:$D$129,3,FALSE)</f>
        <v>pics\\Ake_5.jpg</v>
      </c>
      <c r="N102">
        <f>VLOOKUP(J102,total_visual_stym!$A$1:$D$129,4,FALSE)</f>
        <v>209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109</v>
      </c>
      <c r="Z102" t="str">
        <f>IF(G102="экспл",VLOOKUP(J102,quest_экспл!$A$1:$N$129,12,FALSE),IF(G102="импл_",0,0))</f>
        <v>sound\\Fioletoviy_li_on.wav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2223</v>
      </c>
      <c r="AD102" t="str">
        <f t="shared" ca="1" si="38"/>
        <v>pics\\dis15.jpg</v>
      </c>
      <c r="AE102" s="22" t="str">
        <f t="array" aca="1" ref="AE102" ca="1">IF(G102="экспл",INDEX(total_visual_stym!$C$146:$C$209,(RANK(total_visual_stym!E182,total_visual_stym!$E$146:$E$209))),0)</f>
        <v>pics\\dis15.jpg</v>
      </c>
      <c r="AF102" s="22" t="str">
        <f t="shared" si="39"/>
        <v/>
      </c>
      <c r="AI102" t="s">
        <v>112</v>
      </c>
      <c r="AO102">
        <f t="shared" ca="1" si="34"/>
        <v>0.4683677653648709</v>
      </c>
      <c r="AP102" t="str">
        <f t="shared" ca="1" si="35"/>
        <v>pics\\Limon_5.jpg</v>
      </c>
      <c r="AR102" t="str">
        <f t="shared" si="42"/>
        <v/>
      </c>
      <c r="AS102" t="str">
        <f t="shared" si="41"/>
        <v/>
      </c>
      <c r="AT102">
        <f t="shared" ca="1" si="30"/>
        <v>0.37962048952268701</v>
      </c>
      <c r="AU102" t="s">
        <v>697</v>
      </c>
      <c r="AV102" t="str">
        <f t="shared" ca="1" si="31"/>
        <v>sound\\Redkiy_plod.wav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_Синий_ли_он?</v>
      </c>
      <c r="BA102" t="e">
        <f>VLOOKUP(Q102,audio_list_stym!$B$2:$BQ$299,68,FALSE)</f>
        <v>#N/A</v>
      </c>
      <c r="BB102" t="str">
        <f t="shared" si="32"/>
        <v>На_картинке_XXXXX._Синий_ли_он?</v>
      </c>
      <c r="BD102" cm="1">
        <f t="array" aca="1" ref="BD102" ca="1">INDEX($L$98:$L$105,(RANK(AT6,$AT$2:$AT$9)))</f>
        <v>2073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VLOOKUP(B103,audio_list_stym!$A$3:$BP$18,48,FALSE)</f>
        <v>17</v>
      </c>
      <c r="F103" t="str">
        <f>VLOOKUP(E103,metki!$A$2:$B$9,2,FALSE)</f>
        <v>экспл_новые_без_названия</v>
      </c>
      <c r="G103" t="str">
        <f t="shared" si="27"/>
        <v>экспл</v>
      </c>
      <c r="H103" t="str">
        <f>VLOOKUP(B103,audio_list_stym!$A$3:$AJ$18,16,FALSE)</f>
        <v>Ake</v>
      </c>
      <c r="I103" t="s">
        <v>693</v>
      </c>
      <c r="J103" t="str">
        <f t="shared" si="28"/>
        <v>Ake_6</v>
      </c>
      <c r="L103">
        <f>VLOOKUP(J103,total_visual_stym!$A$2:$D$129,2,FALSE)</f>
        <v>2078</v>
      </c>
      <c r="M103" t="str">
        <f>VLOOKUP(J103,total_visual_stym!$A$2:$D$129,3,FALSE)</f>
        <v>pics\\Ake_6.jpg</v>
      </c>
      <c r="N103">
        <f>VLOOKUP(J103,total_visual_stym!$A$1:$D$129,4,FALSE)</f>
        <v>209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110</v>
      </c>
      <c r="Z103" t="str">
        <f>IF(G103="экспл",VLOOKUP(J103,quest_экспл!$A$1:$N$129,12,FALSE),IF(G103="импл_",0,0))</f>
        <v>sound\\On_s_dolkami.wav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2207</v>
      </c>
      <c r="AD103" t="str">
        <f t="shared" ca="1" si="38"/>
        <v>pics\\dis44.jpg</v>
      </c>
      <c r="AE103" s="22" t="str">
        <f t="array" aca="1" ref="AE103" ca="1">IF(G103="экспл",INDEX(total_visual_stym!$C$146:$C$209,(RANK(total_visual_stym!E183,total_visual_stym!$E$146:$E$209))),0)</f>
        <v>pics\\dis44.jpg</v>
      </c>
      <c r="AF103" s="22" t="str">
        <f t="shared" si="39"/>
        <v/>
      </c>
      <c r="AI103" t="s">
        <v>113</v>
      </c>
      <c r="AO103">
        <f t="shared" ca="1" si="34"/>
        <v>0.64223133284685385</v>
      </c>
      <c r="AP103" t="str">
        <f t="shared" ca="1" si="35"/>
        <v>pics\\Goroh_7.jpg</v>
      </c>
      <c r="AR103" t="str">
        <f t="shared" si="42"/>
        <v/>
      </c>
      <c r="AS103" t="str">
        <f t="shared" si="41"/>
        <v/>
      </c>
      <c r="AT103">
        <f t="shared" ca="1" si="30"/>
        <v>0.54908476462911371</v>
      </c>
      <c r="AU103" t="s">
        <v>697</v>
      </c>
      <c r="AV103" t="str">
        <f t="shared" ca="1" si="31"/>
        <v>sound\\Noviy_plod.wav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_Он_с_дольками?</v>
      </c>
      <c r="BA103" t="e">
        <f>VLOOKUP(Q103,audio_list_stym!$B$2:$BQ$299,68,FALSE)</f>
        <v>#N/A</v>
      </c>
      <c r="BB103" t="str">
        <f t="shared" si="32"/>
        <v>На_мониторе_XXXXX._Он_с_дольками?</v>
      </c>
      <c r="BD103" cm="1">
        <f t="array" aca="1" ref="BD103" ca="1">INDEX($L$98:$L$105,(RANK(AT7,$AT$2:$AT$9)))</f>
        <v>2077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VLOOKUP(B104,audio_list_stym!$A$3:$BP$18,48,FALSE)</f>
        <v>17</v>
      </c>
      <c r="F104" t="str">
        <f>VLOOKUP(E104,metki!$A$2:$B$9,2,FALSE)</f>
        <v>экспл_новые_без_названия</v>
      </c>
      <c r="G104" t="str">
        <f t="shared" si="27"/>
        <v>экспл</v>
      </c>
      <c r="H104" t="str">
        <f>VLOOKUP(B104,audio_list_stym!$A$3:$AJ$18,16,FALSE)</f>
        <v>Ake</v>
      </c>
      <c r="I104" t="s">
        <v>694</v>
      </c>
      <c r="J104" t="str">
        <f t="shared" si="28"/>
        <v>Ake_7</v>
      </c>
      <c r="L104">
        <f>VLOOKUP(J104,total_visual_stym!$A$2:$D$129,2,FALSE)</f>
        <v>2079</v>
      </c>
      <c r="M104" t="str">
        <f>VLOOKUP(J104,total_visual_stym!$A$2:$D$129,3,FALSE)</f>
        <v>pics\\Ake_7.jpg</v>
      </c>
      <c r="N104">
        <f>VLOOKUP(J104,total_visual_stym!$A$1:$D$129,4,FALSE)</f>
        <v>209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111</v>
      </c>
      <c r="Z104" t="str">
        <f>IF(G104="экспл",VLOOKUP(J104,quest_экспл!$A$1:$N$129,12,FALSE),IF(G104="импл_",0,0))</f>
        <v>sound\\On_visushenniy.wav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2185</v>
      </c>
      <c r="AD104" t="str">
        <f t="shared" ca="1" si="38"/>
        <v>pics\\dis31.jpg</v>
      </c>
      <c r="AE104" s="22" t="str">
        <f t="array" aca="1" ref="AE104" ca="1">IF(G104="экспл",INDEX(total_visual_stym!$C$146:$C$209,(RANK(total_visual_stym!E184,total_visual_stym!$E$146:$E$209))),0)</f>
        <v>pics\\dis31.jpg</v>
      </c>
      <c r="AF104" s="22" t="str">
        <f t="shared" si="39"/>
        <v/>
      </c>
      <c r="AI104" t="s">
        <v>114</v>
      </c>
      <c r="AO104">
        <f t="shared" ca="1" si="34"/>
        <v>0.20455370077252988</v>
      </c>
      <c r="AP104" t="str">
        <f t="shared" ca="1" si="35"/>
        <v>pics\\Redis_2.jpg</v>
      </c>
      <c r="AR104" t="str">
        <f t="shared" si="42"/>
        <v/>
      </c>
      <c r="AS104" t="str">
        <f t="shared" si="41"/>
        <v/>
      </c>
      <c r="AT104">
        <f t="shared" ca="1" si="30"/>
        <v>0.8658497333399664</v>
      </c>
      <c r="AU104" t="s">
        <v>697</v>
      </c>
      <c r="AV104" t="str">
        <f t="shared" ca="1" si="31"/>
        <v>sound\\Noviy_plod.wav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_Он_высушенный?</v>
      </c>
      <c r="BA104" t="e">
        <f>VLOOKUP(Q104,audio_list_stym!$B$2:$BQ$299,68,FALSE)</f>
        <v>#N/A</v>
      </c>
      <c r="BB104" t="str">
        <f t="shared" si="32"/>
        <v>Перед_Вами_XXXXX._Он_высушенный?</v>
      </c>
      <c r="BD104" cm="1">
        <f t="array" aca="1" ref="BD104" ca="1">INDEX($L$98:$L$105,(RANK(AT8,$AT$2:$AT$9)))</f>
        <v>2075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VLOOKUP(B105,audio_list_stym!$A$3:$BP$18,48,FALSE)</f>
        <v>17</v>
      </c>
      <c r="F105" t="str">
        <f>VLOOKUP(E105,metki!$A$2:$B$9,2,FALSE)</f>
        <v>экспл_новые_без_названия</v>
      </c>
      <c r="G105" t="str">
        <f t="shared" si="27"/>
        <v>экспл</v>
      </c>
      <c r="H105" t="str">
        <f>VLOOKUP(B105,audio_list_stym!$A$3:$AJ$18,16,FALSE)</f>
        <v>Ake</v>
      </c>
      <c r="I105" t="s">
        <v>695</v>
      </c>
      <c r="J105" t="str">
        <f t="shared" si="28"/>
        <v>Ake_8</v>
      </c>
      <c r="L105">
        <f>VLOOKUP(J105,total_visual_stym!$A$2:$D$129,2,FALSE)</f>
        <v>2080</v>
      </c>
      <c r="M105" t="str">
        <f>VLOOKUP(J105,total_visual_stym!$A$2:$D$129,3,FALSE)</f>
        <v>pics\\Ake_8.jpg</v>
      </c>
      <c r="N105">
        <f>VLOOKUP(J105,total_visual_stym!$A$1:$D$129,4,FALSE)</f>
        <v>209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112</v>
      </c>
      <c r="Z105" t="str">
        <f>IF(G105="экспл",VLOOKUP(J105,quest_экспл!$A$1:$N$129,12,FALSE),IF(G105="импл_",0,0))</f>
        <v>sound\\Myatiy_li_on.wav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2199</v>
      </c>
      <c r="AD105" t="str">
        <f t="shared" ca="1" si="38"/>
        <v>pics\\dis56.jpg</v>
      </c>
      <c r="AE105" s="22" t="str">
        <f t="array" aca="1" ref="AE105" ca="1">IF(G105="экспл",INDEX(total_visual_stym!$C$146:$C$209,(RANK(total_visual_stym!E185,total_visual_stym!$E$146:$E$209))),0)</f>
        <v>pics\\dis56.jpg</v>
      </c>
      <c r="AF105" s="22" t="str">
        <f t="shared" si="39"/>
        <v/>
      </c>
      <c r="AI105" t="s">
        <v>115</v>
      </c>
      <c r="AO105">
        <f t="shared" ca="1" si="34"/>
        <v>0.3654590837342182</v>
      </c>
      <c r="AP105" t="str">
        <f t="shared" ca="1" si="35"/>
        <v>pics\\Peper_4.jpg</v>
      </c>
      <c r="AR105" t="str">
        <f t="shared" si="42"/>
        <v/>
      </c>
      <c r="AS105" t="str">
        <f t="shared" si="41"/>
        <v/>
      </c>
      <c r="AT105">
        <f t="shared" ca="1" si="30"/>
        <v>2.8752006042130684E-2</v>
      </c>
      <c r="AU105" t="s">
        <v>697</v>
      </c>
      <c r="AV105" t="str">
        <f t="shared" ca="1" si="31"/>
        <v>sound\\Redkiy_plod.wav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_Мятый_ли_он?</v>
      </c>
      <c r="BA105" t="e">
        <f>VLOOKUP(Q105,audio_list_stym!$B$2:$BQ$299,68,FALSE)</f>
        <v>#N/A</v>
      </c>
      <c r="BB105" t="str">
        <f t="shared" si="32"/>
        <v>Вы_видите_XXXXX._Мятый_ли_он?</v>
      </c>
      <c r="BD105" cm="1">
        <f t="array" aca="1" ref="BD105" ca="1">INDEX($L$98:$L$105,(RANK(AT9,$AT$2:$AT$9)))</f>
        <v>2076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VLOOKUP(B106,audio_list_stym!$A$3:$BP$18,48,FALSE)</f>
        <v>14</v>
      </c>
      <c r="F106" t="str">
        <f>VLOOKUP(E106,metki!$A$2:$B$9,2,FALSE)</f>
        <v>импл_новые_с_названием</v>
      </c>
      <c r="G106" t="str">
        <f t="shared" si="27"/>
        <v>импл_</v>
      </c>
      <c r="H106" t="str">
        <f>VLOOKUP(B106,audio_list_stym!$A$3:$AJ$18,16,FALSE)</f>
        <v>Finger</v>
      </c>
      <c r="I106" t="s">
        <v>688</v>
      </c>
      <c r="J106" t="str">
        <f t="shared" si="28"/>
        <v>Finger_1</v>
      </c>
      <c r="L106">
        <f>VLOOKUP(J106,total_visual_stym!$A$2:$D$129,2,FALSE)</f>
        <v>2081</v>
      </c>
      <c r="M106" t="str">
        <f>VLOOKUP(J106,total_visual_stym!$A$2:$D$129,3,FALSE)</f>
        <v>pics\\Finger_1.jpg</v>
      </c>
      <c r="N106">
        <f>VLOOKUP(J106,total_visual_stym!$A$1:$D$129,4,FALSE)</f>
        <v>210</v>
      </c>
      <c r="P106">
        <f>IF(G106="экспл",0,IF(G106="импл_",VLOOKUP(J106,quest_импл!$A$1:$J$129,7,FALSE),0))</f>
        <v>241</v>
      </c>
      <c r="Q106" t="str">
        <f>IF(G106="экспл",0,IF(G106="импл_",VLOOKUP(J106,quest_импл!$A$1:$J$129,8,FALSE),0))</f>
        <v>sound\\Vityanut_li.wav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2056</v>
      </c>
      <c r="AD106" t="str">
        <f t="shared" ca="1" si="38"/>
        <v>pics\\Redis_8.jpg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39"/>
        <v>pics\\Redis_8.jpg</v>
      </c>
      <c r="AI106" t="s">
        <v>116</v>
      </c>
      <c r="AO106">
        <f t="shared" ca="1" si="34"/>
        <v>0.12416201313361352</v>
      </c>
      <c r="AP106" t="str">
        <f t="shared" ca="1" si="35"/>
        <v>pics\\Redis_8.jpg</v>
      </c>
      <c r="AR106" t="str">
        <f t="shared" si="42"/>
        <v/>
      </c>
      <c r="AS106" t="str">
        <f t="shared" ca="1" si="41"/>
        <v>pics\\Redis_8.jpg</v>
      </c>
      <c r="AT106">
        <f t="shared" ca="1" si="30"/>
        <v>0.5737084248980765</v>
      </c>
      <c r="AU106" t="s">
        <v>697</v>
      </c>
      <c r="AV106" t="str">
        <f t="shared" ca="1" si="31"/>
        <v>sound\\Noviy_plod.wav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_Вытянут_ли_</v>
      </c>
      <c r="BB106" t="str">
        <f t="shared" si="32"/>
        <v>_Вытянут_ли_ГОНИК?</v>
      </c>
      <c r="BC106">
        <f>A106</f>
        <v>1214</v>
      </c>
      <c r="BD106" cm="1">
        <f t="array" aca="1" ref="BD106" ca="1">INDEX($L$106:$L$113,(RANK(AT2,$AT$2:$AT$9)))</f>
        <v>2087</v>
      </c>
      <c r="BE106" cm="1">
        <f t="array" aca="1" ref="BE106" ca="1">INDEX(BD66:BD81,(RANK(AT7,$AT$2:$AT$17)))</f>
        <v>2143</v>
      </c>
      <c r="BF106" cm="1">
        <f t="array" aca="1" ref="BF106" ca="1">INDEX(BD90:BD105,(RANK(AT7,$AT$2:$AT$17)))</f>
        <v>2079</v>
      </c>
      <c r="BG106" cm="1">
        <f t="array" aca="1" ref="BG106" ca="1">INDEX(BD114:BD129,(RANK(AT7,$AT$2:$AT$9)))</f>
        <v>2089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VLOOKUP(B107,audio_list_stym!$A$3:$BP$18,48,FALSE)</f>
        <v>14</v>
      </c>
      <c r="F107" t="str">
        <f>VLOOKUP(E107,metki!$A$2:$B$9,2,FALSE)</f>
        <v>импл_новые_с_названием</v>
      </c>
      <c r="G107" t="str">
        <f t="shared" si="27"/>
        <v>импл_</v>
      </c>
      <c r="H107" t="str">
        <f>VLOOKUP(B107,audio_list_stym!$A$3:$AJ$18,16,FALSE)</f>
        <v>Finger</v>
      </c>
      <c r="I107" t="s">
        <v>689</v>
      </c>
      <c r="J107" t="str">
        <f t="shared" si="28"/>
        <v>Finger_2</v>
      </c>
      <c r="L107">
        <f>VLOOKUP(J107,total_visual_stym!$A$2:$D$129,2,FALSE)</f>
        <v>2082</v>
      </c>
      <c r="M107" t="str">
        <f>VLOOKUP(J107,total_visual_stym!$A$2:$D$129,3,FALSE)</f>
        <v>pics\\Finger_2.jpg</v>
      </c>
      <c r="N107">
        <f>VLOOKUP(J107,total_visual_stym!$A$1:$D$129,4,FALSE)</f>
        <v>210</v>
      </c>
      <c r="P107">
        <f>IF(G107="экспл",0,IF(G107="импл_",VLOOKUP(J107,quest_импл!$A$1:$J$129,7,FALSE),0))</f>
        <v>242</v>
      </c>
      <c r="Q107" t="str">
        <f>IF(G107="экспл",0,IF(G107="импл_",VLOOKUP(J107,quest_импл!$A$1:$J$129,8,FALSE),0))</f>
        <v>sound\\Nadloman_li.wav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2014</v>
      </c>
      <c r="AD107" t="str">
        <f t="shared" ca="1" si="38"/>
        <v>pics\\Finik_6.jpg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39"/>
        <v>pics\\Finik_6.jpg</v>
      </c>
      <c r="AI107" t="s">
        <v>117</v>
      </c>
      <c r="AO107">
        <f t="shared" ca="1" si="34"/>
        <v>0.78782066108611981</v>
      </c>
      <c r="AP107" t="str">
        <f t="shared" ca="1" si="35"/>
        <v>pics\\Finik_6.jpg</v>
      </c>
      <c r="AR107" t="str">
        <f t="shared" si="42"/>
        <v/>
      </c>
      <c r="AS107" t="str">
        <f t="shared" ca="1" si="41"/>
        <v>pics\\Finik_6.jpg</v>
      </c>
      <c r="AT107">
        <f t="shared" ca="1" si="30"/>
        <v>0.34293303737543035</v>
      </c>
      <c r="AU107" t="s">
        <v>697</v>
      </c>
      <c r="AV107" t="str">
        <f t="shared" ca="1" si="31"/>
        <v>sound\\Redkiy_plod.wav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_Надломан_ли_</v>
      </c>
      <c r="BB107" t="str">
        <f t="shared" si="32"/>
        <v>_Надломан_ли_ГОНИК?</v>
      </c>
      <c r="BD107" cm="1">
        <f t="array" aca="1" ref="BD107" ca="1">INDEX($L$106:$L$113,(RANK(AT3,$AT$2:$AT$9)))</f>
        <v>2088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VLOOKUP(B108,audio_list_stym!$A$3:$BP$18,48,FALSE)</f>
        <v>14</v>
      </c>
      <c r="F108" t="str">
        <f>VLOOKUP(E108,metki!$A$2:$B$9,2,FALSE)</f>
        <v>импл_новые_с_названием</v>
      </c>
      <c r="G108" t="str">
        <f t="shared" si="27"/>
        <v>импл_</v>
      </c>
      <c r="H108" t="str">
        <f>VLOOKUP(B108,audio_list_stym!$A$3:$AJ$18,16,FALSE)</f>
        <v>Finger</v>
      </c>
      <c r="I108" t="s">
        <v>690</v>
      </c>
      <c r="J108" t="str">
        <f t="shared" si="28"/>
        <v>Finger_3</v>
      </c>
      <c r="L108">
        <f>VLOOKUP(J108,total_visual_stym!$A$2:$D$129,2,FALSE)</f>
        <v>2083</v>
      </c>
      <c r="M108" t="str">
        <f>VLOOKUP(J108,total_visual_stym!$A$2:$D$129,3,FALSE)</f>
        <v>pics\\Finger_3.jpg</v>
      </c>
      <c r="N108">
        <f>VLOOKUP(J108,total_visual_stym!$A$1:$D$129,4,FALSE)</f>
        <v>210</v>
      </c>
      <c r="P108">
        <f>IF(G108="экспл",0,IF(G108="импл_",VLOOKUP(J108,quest_импл!$A$1:$J$129,7,FALSE),0))</f>
        <v>243</v>
      </c>
      <c r="Q108" t="str">
        <f>IF(G108="экспл",0,IF(G108="импл_",VLOOKUP(J108,quest_импл!$A$1:$J$129,8,FALSE),0))</f>
        <v>sound\\Volnistiy_li.wav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2030</v>
      </c>
      <c r="AD108" t="str">
        <f t="shared" ca="1" si="38"/>
        <v>pics\\Kokos_6.jpg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39"/>
        <v>pics\\Kokos_6.jpg</v>
      </c>
      <c r="AI108" t="s">
        <v>118</v>
      </c>
      <c r="AO108">
        <f t="shared" ca="1" si="34"/>
        <v>0.54082327323010737</v>
      </c>
      <c r="AP108" t="str">
        <f t="shared" ca="1" si="35"/>
        <v>pics\\Kokos_6.jpg</v>
      </c>
      <c r="AR108" t="str">
        <f t="shared" si="42"/>
        <v/>
      </c>
      <c r="AS108" t="str">
        <f t="shared" ca="1" si="41"/>
        <v>pics\\Kokos_6.jpg</v>
      </c>
      <c r="AT108">
        <f t="shared" ca="1" si="30"/>
        <v>0.87260238774419363</v>
      </c>
      <c r="AU108" t="s">
        <v>697</v>
      </c>
      <c r="AV108" t="str">
        <f t="shared" ca="1" si="31"/>
        <v>sound\\Noviy_plod.wav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_Волнистый_ли_</v>
      </c>
      <c r="BB108" t="str">
        <f t="shared" si="32"/>
        <v>_Волнистый_ли_ГОНИК?</v>
      </c>
      <c r="BD108" cm="1">
        <f t="array" aca="1" ref="BD108" ca="1">INDEX($L$106:$L$113,(RANK(AT4,$AT$2:$AT$9)))</f>
        <v>2086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VLOOKUP(B109,audio_list_stym!$A$3:$BP$18,48,FALSE)</f>
        <v>14</v>
      </c>
      <c r="F109" t="str">
        <f>VLOOKUP(E109,metki!$A$2:$B$9,2,FALSE)</f>
        <v>импл_новые_с_названием</v>
      </c>
      <c r="G109" t="str">
        <f t="shared" si="27"/>
        <v>импл_</v>
      </c>
      <c r="H109" t="str">
        <f>VLOOKUP(B109,audio_list_stym!$A$3:$AJ$18,16,FALSE)</f>
        <v>Finger</v>
      </c>
      <c r="I109" t="s">
        <v>691</v>
      </c>
      <c r="J109" t="str">
        <f t="shared" si="28"/>
        <v>Finger_4</v>
      </c>
      <c r="L109">
        <f>VLOOKUP(J109,total_visual_stym!$A$2:$D$129,2,FALSE)</f>
        <v>2084</v>
      </c>
      <c r="M109" t="str">
        <f>VLOOKUP(J109,total_visual_stym!$A$2:$D$129,3,FALSE)</f>
        <v>pics\\Finger_4.jpg</v>
      </c>
      <c r="N109">
        <f>VLOOKUP(J109,total_visual_stym!$A$1:$D$129,4,FALSE)</f>
        <v>210</v>
      </c>
      <c r="P109">
        <f>IF(G109="экспл",0,IF(G109="импл_",VLOOKUP(J109,quest_импл!$A$1:$J$129,7,FALSE),0))</f>
        <v>244</v>
      </c>
      <c r="Q109" t="str">
        <f>IF(G109="экспл",0,IF(G109="импл_",VLOOKUP(J109,quest_импл!$A$1:$J$129,8,FALSE),0))</f>
        <v>sound\\Buriy_li.wav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2040</v>
      </c>
      <c r="AD109" t="str">
        <f t="shared" ca="1" si="38"/>
        <v>pics\\Limon_8.jpg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39"/>
        <v>pics\\Limon_8.jpg</v>
      </c>
      <c r="AI109" t="s">
        <v>119</v>
      </c>
      <c r="AO109">
        <f t="shared" ca="1" si="34"/>
        <v>0.42677337671544935</v>
      </c>
      <c r="AP109" t="str">
        <f t="shared" ca="1" si="35"/>
        <v>pics\\Limon_8.jpg</v>
      </c>
      <c r="AR109" t="str">
        <f t="shared" si="42"/>
        <v/>
      </c>
      <c r="AS109" t="str">
        <f t="shared" ca="1" si="41"/>
        <v>pics\\Limon_8.jpg</v>
      </c>
      <c r="AT109">
        <f t="shared" ca="1" si="30"/>
        <v>0.3322497258441881</v>
      </c>
      <c r="AU109" t="s">
        <v>697</v>
      </c>
      <c r="AV109" t="str">
        <f t="shared" ca="1" si="31"/>
        <v>sound\\Redkiy_plod.wav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_Бурый_ли_</v>
      </c>
      <c r="BB109" t="str">
        <f t="shared" si="32"/>
        <v>_Бурый_ли_ГОНИК?</v>
      </c>
      <c r="BD109" cm="1">
        <f t="array" aca="1" ref="BD109" ca="1">INDEX($L$106:$L$113,(RANK(AT5,$AT$2:$AT$9)))</f>
        <v>2082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VLOOKUP(B110,audio_list_stym!$A$3:$BP$18,48,FALSE)</f>
        <v>14</v>
      </c>
      <c r="F110" t="str">
        <f>VLOOKUP(E110,metki!$A$2:$B$9,2,FALSE)</f>
        <v>импл_новые_с_названием</v>
      </c>
      <c r="G110" t="str">
        <f t="shared" si="27"/>
        <v>импл_</v>
      </c>
      <c r="H110" t="str">
        <f>VLOOKUP(B110,audio_list_stym!$A$3:$AJ$18,16,FALSE)</f>
        <v>Finger</v>
      </c>
      <c r="I110" t="s">
        <v>692</v>
      </c>
      <c r="J110" t="str">
        <f t="shared" si="28"/>
        <v>Finger_5</v>
      </c>
      <c r="L110">
        <f>VLOOKUP(J110,total_visual_stym!$A$2:$D$129,2,FALSE)</f>
        <v>2085</v>
      </c>
      <c r="M110" t="str">
        <f>VLOOKUP(J110,total_visual_stym!$A$2:$D$129,3,FALSE)</f>
        <v>pics\\Finger_5.jpg</v>
      </c>
      <c r="N110">
        <f>VLOOKUP(J110,total_visual_stym!$A$1:$D$129,4,FALSE)</f>
        <v>210</v>
      </c>
      <c r="P110">
        <f>IF(G110="экспл",0,IF(G110="импл_",VLOOKUP(J110,quest_импл!$A$1:$J$129,7,FALSE),0))</f>
        <v>245</v>
      </c>
      <c r="Q110" t="str">
        <f>IF(G110="экспл",0,IF(G110="импл_",VLOOKUP(J110,quest_импл!$A$1:$J$129,8,FALSE),0))</f>
        <v>sound\\Vizhatiy_li.wav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2046</v>
      </c>
      <c r="AD110" t="str">
        <f t="shared" ca="1" si="38"/>
        <v>pics\\Peper_6.jpg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39"/>
        <v>pics\\Peper_6.jpg</v>
      </c>
      <c r="AI110" t="s">
        <v>120</v>
      </c>
      <c r="AO110">
        <f t="shared" ca="1" si="34"/>
        <v>0.23057621362428837</v>
      </c>
      <c r="AP110" t="str">
        <f t="shared" ca="1" si="35"/>
        <v>pics\\Peper_6.jpg</v>
      </c>
      <c r="AR110" t="str">
        <f t="shared" si="42"/>
        <v/>
      </c>
      <c r="AS110" t="str">
        <f t="shared" ca="1" si="41"/>
        <v>pics\\Peper_6.jpg</v>
      </c>
      <c r="AT110">
        <f t="shared" ca="1" si="30"/>
        <v>0.72212149002531112</v>
      </c>
      <c r="AU110" t="s">
        <v>697</v>
      </c>
      <c r="AV110" t="str">
        <f t="shared" ca="1" si="31"/>
        <v>sound\\Noviy_plod.wav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_Выжатый_ли_</v>
      </c>
      <c r="BB110" t="str">
        <f t="shared" si="32"/>
        <v>_Выжатый_ли_ГОНИК?</v>
      </c>
      <c r="BD110" cm="1">
        <f t="array" aca="1" ref="BD110" ca="1">INDEX($L$106:$L$113,(RANK(AT6,$AT$2:$AT$9)))</f>
        <v>2081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VLOOKUP(B111,audio_list_stym!$A$3:$BP$18,48,FALSE)</f>
        <v>14</v>
      </c>
      <c r="F111" t="str">
        <f>VLOOKUP(E111,metki!$A$2:$B$9,2,FALSE)</f>
        <v>импл_новые_с_названием</v>
      </c>
      <c r="G111" t="str">
        <f t="shared" si="27"/>
        <v>импл_</v>
      </c>
      <c r="H111" t="str">
        <f>VLOOKUP(B111,audio_list_stym!$A$3:$AJ$18,16,FALSE)</f>
        <v>Finger</v>
      </c>
      <c r="I111" t="s">
        <v>693</v>
      </c>
      <c r="J111" t="str">
        <f t="shared" si="28"/>
        <v>Finger_6</v>
      </c>
      <c r="L111">
        <f>VLOOKUP(J111,total_visual_stym!$A$2:$D$129,2,FALSE)</f>
        <v>2086</v>
      </c>
      <c r="M111" t="str">
        <f>VLOOKUP(J111,total_visual_stym!$A$2:$D$129,3,FALSE)</f>
        <v>pics\\Finger_6.jpg</v>
      </c>
      <c r="N111">
        <f>VLOOKUP(J111,total_visual_stym!$A$1:$D$129,4,FALSE)</f>
        <v>210</v>
      </c>
      <c r="P111">
        <f>IF(G111="экспл",0,IF(G111="импл_",VLOOKUP(J111,quest_импл!$A$1:$J$129,7,FALSE),0))</f>
        <v>246</v>
      </c>
      <c r="Q111" t="str">
        <f>IF(G111="экспл",0,IF(G111="импл_",VLOOKUP(J111,quest_импл!$A$1:$J$129,8,FALSE),0))</f>
        <v>sound\\Obemniy_li.wav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2013</v>
      </c>
      <c r="AD111" t="str">
        <f t="shared" ca="1" si="38"/>
        <v>pics\\Finik_5.jpg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39"/>
        <v>pics\\Finik_5.jpg</v>
      </c>
      <c r="AI111" t="s">
        <v>121</v>
      </c>
      <c r="AO111">
        <f t="shared" ca="1" si="34"/>
        <v>0.80041776989211222</v>
      </c>
      <c r="AP111" t="str">
        <f t="shared" ca="1" si="35"/>
        <v>pics\\Finik_5.jpg</v>
      </c>
      <c r="AR111" t="str">
        <f t="shared" si="42"/>
        <v/>
      </c>
      <c r="AS111" t="str">
        <f t="shared" ca="1" si="41"/>
        <v>pics\\Finik_5.jpg</v>
      </c>
      <c r="AT111">
        <f t="shared" ca="1" si="30"/>
        <v>0.44544074155049329</v>
      </c>
      <c r="AU111" t="s">
        <v>697</v>
      </c>
      <c r="AV111" t="str">
        <f t="shared" ca="1" si="31"/>
        <v>sound\\Redkiy_plod.wav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_Объемный_ли_</v>
      </c>
      <c r="BB111" t="str">
        <f t="shared" si="32"/>
        <v>_Объемный_ли_ГОНИК?</v>
      </c>
      <c r="BD111" cm="1">
        <f t="array" aca="1" ref="BD111" ca="1">INDEX($L$106:$L$113,(RANK(AT7,$AT$2:$AT$9)))</f>
        <v>2085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VLOOKUP(B112,audio_list_stym!$A$3:$BP$18,48,FALSE)</f>
        <v>14</v>
      </c>
      <c r="F112" t="str">
        <f>VLOOKUP(E112,metki!$A$2:$B$9,2,FALSE)</f>
        <v>импл_новые_с_названием</v>
      </c>
      <c r="G112" t="str">
        <f t="shared" si="27"/>
        <v>импл_</v>
      </c>
      <c r="H112" t="str">
        <f>VLOOKUP(B112,audio_list_stym!$A$3:$AJ$18,16,FALSE)</f>
        <v>Finger</v>
      </c>
      <c r="I112" t="s">
        <v>694</v>
      </c>
      <c r="J112" t="str">
        <f t="shared" si="28"/>
        <v>Finger_7</v>
      </c>
      <c r="L112">
        <f>VLOOKUP(J112,total_visual_stym!$A$2:$D$129,2,FALSE)</f>
        <v>2087</v>
      </c>
      <c r="M112" t="str">
        <f>VLOOKUP(J112,total_visual_stym!$A$2:$D$129,3,FALSE)</f>
        <v>pics\\Finger_7.jpg</v>
      </c>
      <c r="N112">
        <f>VLOOKUP(J112,total_visual_stym!$A$1:$D$129,4,FALSE)</f>
        <v>210</v>
      </c>
      <c r="P112">
        <f>IF(G112="экспл",0,IF(G112="импл_",VLOOKUP(J112,quest_импл!$A$1:$J$129,7,FALSE),0))</f>
        <v>247</v>
      </c>
      <c r="Q112" t="str">
        <f>IF(G112="экспл",0,IF(G112="импл_",VLOOKUP(J112,quest_импл!$A$1:$J$129,8,FALSE),0))</f>
        <v>sound\\Pustoy_li.wav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2062</v>
      </c>
      <c r="AD112" t="str">
        <f t="shared" ca="1" si="38"/>
        <v>pics\\Tomat_6.jpg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39"/>
        <v>pics\\Tomat_6.jpg</v>
      </c>
      <c r="AI112" t="s">
        <v>122</v>
      </c>
      <c r="AO112">
        <f t="shared" ca="1" si="34"/>
        <v>4.7015150667665373E-2</v>
      </c>
      <c r="AP112" t="str">
        <f t="shared" ca="1" si="35"/>
        <v>pics\\Tomat_6.jpg</v>
      </c>
      <c r="AR112" t="str">
        <f t="shared" si="42"/>
        <v/>
      </c>
      <c r="AS112" t="str">
        <f t="shared" ca="1" si="41"/>
        <v>pics\\Tomat_6.jpg</v>
      </c>
      <c r="AT112">
        <f t="shared" ca="1" si="30"/>
        <v>0.77079986829888836</v>
      </c>
      <c r="AU112" t="s">
        <v>697</v>
      </c>
      <c r="AV112" t="str">
        <f t="shared" ca="1" si="31"/>
        <v>sound\\Noviy_plod.wav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_Пустой_ли_</v>
      </c>
      <c r="BB112" t="str">
        <f t="shared" si="32"/>
        <v>_Пустой_ли_ГОНИК?</v>
      </c>
      <c r="BD112" cm="1">
        <f t="array" aca="1" ref="BD112" ca="1">INDEX($L$106:$L$113,(RANK(AT8,$AT$2:$AT$9)))</f>
        <v>2083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VLOOKUP(B113,audio_list_stym!$A$3:$BP$18,48,FALSE)</f>
        <v>14</v>
      </c>
      <c r="F113" t="str">
        <f>VLOOKUP(E113,metki!$A$2:$B$9,2,FALSE)</f>
        <v>импл_новые_с_названием</v>
      </c>
      <c r="G113" t="str">
        <f t="shared" si="27"/>
        <v>импл_</v>
      </c>
      <c r="H113" t="str">
        <f>VLOOKUP(B113,audio_list_stym!$A$3:$AJ$18,16,FALSE)</f>
        <v>Finger</v>
      </c>
      <c r="I113" t="s">
        <v>695</v>
      </c>
      <c r="J113" t="str">
        <f t="shared" si="28"/>
        <v>Finger_8</v>
      </c>
      <c r="L113">
        <f>VLOOKUP(J113,total_visual_stym!$A$2:$D$129,2,FALSE)</f>
        <v>2088</v>
      </c>
      <c r="M113" t="str">
        <f>VLOOKUP(J113,total_visual_stym!$A$2:$D$129,3,FALSE)</f>
        <v>pics\\Finger_8.jpg</v>
      </c>
      <c r="N113">
        <f>VLOOKUP(J113,total_visual_stym!$A$1:$D$129,4,FALSE)</f>
        <v>210</v>
      </c>
      <c r="P113">
        <f>IF(G113="экспл",0,IF(G113="импл_",VLOOKUP(J113,quest_импл!$A$1:$J$129,7,FALSE),0))</f>
        <v>248</v>
      </c>
      <c r="Q113" t="str">
        <f>IF(G113="экспл",0,IF(G113="импл_",VLOOKUP(J113,quest_импл!$A$1:$J$129,8,FALSE),0))</f>
        <v>sound\\Beliy_li.wav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2039</v>
      </c>
      <c r="AD113" t="str">
        <f t="shared" ca="1" si="38"/>
        <v>pics\\Limon_7.jpg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39"/>
        <v>pics\\Limon_7.jpg</v>
      </c>
      <c r="AI113" t="s">
        <v>123</v>
      </c>
      <c r="AO113">
        <f t="shared" ca="1" si="34"/>
        <v>0.45252635928987694</v>
      </c>
      <c r="AP113" t="str">
        <f t="shared" ca="1" si="35"/>
        <v>pics\\Limon_7.jpg</v>
      </c>
      <c r="AR113" t="str">
        <f t="shared" si="42"/>
        <v/>
      </c>
      <c r="AS113" t="str">
        <f t="shared" ca="1" si="41"/>
        <v>pics\\Limon_7.jpg</v>
      </c>
      <c r="AT113">
        <f t="shared" ca="1" si="30"/>
        <v>3.0485917788612538E-2</v>
      </c>
      <c r="AU113" t="s">
        <v>697</v>
      </c>
      <c r="AV113" t="str">
        <f t="shared" ca="1" si="31"/>
        <v>sound\\Redkiy_plod.wav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_Белый_ли_</v>
      </c>
      <c r="BB113" t="str">
        <f t="shared" si="32"/>
        <v>_Белый_ли_ГОНИК?</v>
      </c>
      <c r="BD113" cm="1">
        <f t="array" aca="1" ref="BD113" ca="1">INDEX($L$106:$L$113,(RANK(AT9,$AT$2:$AT$9)))</f>
        <v>2084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VLOOKUP(B114,audio_list_stym!$A$3:$BP$18,48,FALSE)</f>
        <v>15</v>
      </c>
      <c r="F114" t="str">
        <f>VLOOKUP(E114,metki!$A$2:$B$9,2,FALSE)</f>
        <v>экспл_новые_с_названием</v>
      </c>
      <c r="G114" t="str">
        <f t="shared" si="27"/>
        <v>экспл</v>
      </c>
      <c r="H114" t="str">
        <f>VLOOKUP(B114,audio_list_stym!$A$3:$AJ$18,16,FALSE)</f>
        <v>Gac</v>
      </c>
      <c r="I114" t="s">
        <v>688</v>
      </c>
      <c r="J114" t="str">
        <f t="shared" si="28"/>
        <v>Gac_1</v>
      </c>
      <c r="L114">
        <f>VLOOKUP(J114,total_visual_stym!$A$2:$D$129,2,FALSE)</f>
        <v>2089</v>
      </c>
      <c r="M114" t="str">
        <f>VLOOKUP(J114,total_visual_stym!$A$2:$D$129,3,FALSE)</f>
        <v>pics\\Gac_1.jpg</v>
      </c>
      <c r="N114">
        <f>VLOOKUP(J114,total_visual_stym!$A$1:$D$129,4,FALSE)</f>
        <v>211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121</v>
      </c>
      <c r="Z114" t="str">
        <f>IF(G114="экспл",VLOOKUP(J114,quest_экспл!$A$1:$N$129,12,FALSE),IF(G114="импл_",0,0))</f>
        <v>sound\\Ispachkan_li_on.wav</v>
      </c>
      <c r="AA114" t="str">
        <f>IF(G114="экспл",VLOOKUP(J114,quest_экспл!$A$1:$N$129,14,FALSE),IF(G114="импл_",0,0))</f>
        <v>нет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2190</v>
      </c>
      <c r="AD114" t="str">
        <f t="shared" ca="1" si="38"/>
        <v>pics\\dis27.jpg</v>
      </c>
      <c r="AE114" s="22" t="str">
        <f t="array" aca="1" ref="AE114" ca="1">IF(G114="экспл",INDEX(total_visual_stym!$C$146:$C$209,(RANK(total_visual_stym!E194,total_visual_stym!$E$146:$E$209))),0)</f>
        <v>pics\\dis27.jpg</v>
      </c>
      <c r="AF114" s="22" t="str">
        <f t="shared" si="39"/>
        <v/>
      </c>
      <c r="AI114" t="s">
        <v>86</v>
      </c>
      <c r="AO114">
        <f t="shared" ca="1" si="34"/>
        <v>0.19844837329990439</v>
      </c>
      <c r="AP114" t="str">
        <f t="shared" ca="1" si="35"/>
        <v>pics\\Redis_4.jpg</v>
      </c>
      <c r="AR114" t="str">
        <f t="shared" si="42"/>
        <v/>
      </c>
      <c r="AS114" t="str">
        <f t="shared" si="41"/>
        <v/>
      </c>
      <c r="AT114">
        <f t="shared" ca="1" si="30"/>
        <v>0.52663717533042209</v>
      </c>
      <c r="AU114" t="s">
        <v>697</v>
      </c>
      <c r="AV114" t="str">
        <f t="shared" ca="1" si="31"/>
        <v>sound\\Noviy_plod.wav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_Испачкан_ли_он?</v>
      </c>
      <c r="BA114" t="e">
        <f>VLOOKUP(Q114,audio_list_stym!$B$2:$BQ$299,68,FALSE)</f>
        <v>#N/A</v>
      </c>
      <c r="BB114" t="str">
        <f t="shared" si="32"/>
        <v>На_экране_ТОДИС._Испачкан_ли_он?</v>
      </c>
      <c r="BC114">
        <f>A114</f>
        <v>1215</v>
      </c>
      <c r="BD114" cm="1">
        <f t="array" aca="1" ref="BD114" ca="1">INDEX($L$114:$L$121,(RANK(AT2,$AT$2:$AT$9)))</f>
        <v>2095</v>
      </c>
      <c r="BE114" cm="1">
        <f t="array" aca="1" ref="BE114" ca="1">INDEX(BD66:BD81,(RANK(AT8,$AT$2:$AT$17)))</f>
        <v>2137</v>
      </c>
      <c r="BF114" cm="1">
        <f t="array" aca="1" ref="BF114" ca="1">INDEX(BD82:BD97,(RANK(AT8,$AT$2:$AT$9)))</f>
        <v>2150</v>
      </c>
      <c r="BG114" cm="1">
        <f t="array" aca="1" ref="BG114" ca="1">INDEX(BD98:BD113,(RANK(AT8,$AT$2:$AT$9)))</f>
        <v>2078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VLOOKUP(B115,audio_list_stym!$A$3:$BP$18,48,FALSE)</f>
        <v>15</v>
      </c>
      <c r="F115" t="str">
        <f>VLOOKUP(E115,metki!$A$2:$B$9,2,FALSE)</f>
        <v>экспл_новые_с_названием</v>
      </c>
      <c r="G115" t="str">
        <f t="shared" si="27"/>
        <v>экспл</v>
      </c>
      <c r="H115" t="str">
        <f>VLOOKUP(B115,audio_list_stym!$A$3:$AJ$18,16,FALSE)</f>
        <v>Gac</v>
      </c>
      <c r="I115" t="s">
        <v>689</v>
      </c>
      <c r="J115" t="str">
        <f t="shared" si="28"/>
        <v>Gac_2</v>
      </c>
      <c r="L115">
        <f>VLOOKUP(J115,total_visual_stym!$A$2:$D$129,2,FALSE)</f>
        <v>2090</v>
      </c>
      <c r="M115" t="str">
        <f>VLOOKUP(J115,total_visual_stym!$A$2:$D$129,3,FALSE)</f>
        <v>pics\\Gac_2.jpg</v>
      </c>
      <c r="N115">
        <f>VLOOKUP(J115,total_visual_stym!$A$1:$D$129,4,FALSE)</f>
        <v>211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122</v>
      </c>
      <c r="Z115" t="str">
        <f>IF(G115="экспл",VLOOKUP(J115,quest_экспл!$A$1:$N$129,12,FALSE),IF(G115="импл_",0,0))</f>
        <v>sound\\On_farshirovanniy.wav</v>
      </c>
      <c r="AA115" t="str">
        <f>IF(G115="экспл",VLOOKUP(J115,quest_экспл!$A$1:$N$129,14,FALSE),IF(G115="импл_",0,0))</f>
        <v>нет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2184</v>
      </c>
      <c r="AD115" t="str">
        <f t="shared" ca="1" si="38"/>
        <v>pics\\dis19.jpg</v>
      </c>
      <c r="AE115" s="22" t="str">
        <f t="array" aca="1" ref="AE115" ca="1">IF(G115="экспл",INDEX(total_visual_stym!$C$146:$C$209,(RANK(total_visual_stym!E195,total_visual_stym!$E$146:$E$209))),0)</f>
        <v>pics\\dis19.jpg</v>
      </c>
      <c r="AF115" s="22" t="str">
        <f t="shared" si="39"/>
        <v/>
      </c>
      <c r="AI115" t="s">
        <v>87</v>
      </c>
      <c r="AO115">
        <f t="shared" ca="1" si="34"/>
        <v>0.97696505338531803</v>
      </c>
      <c r="AP115" t="str">
        <f t="shared" ca="1" si="35"/>
        <v>pics\\Banan_4.jpg</v>
      </c>
      <c r="AR115" t="str">
        <f t="shared" si="42"/>
        <v/>
      </c>
      <c r="AS115" t="str">
        <f t="shared" si="41"/>
        <v/>
      </c>
      <c r="AT115">
        <f t="shared" ca="1" si="30"/>
        <v>4.488714696884355E-2</v>
      </c>
      <c r="AU115" t="s">
        <v>697</v>
      </c>
      <c r="AV115" t="str">
        <f t="shared" ca="1" si="31"/>
        <v>sound\\Redkiy_plod.wav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_Он_фаршированный?</v>
      </c>
      <c r="BA115" t="e">
        <f>VLOOKUP(Q115,audio_list_stym!$B$2:$BQ$299,68,FALSE)</f>
        <v>#N/A</v>
      </c>
      <c r="BB115" t="str">
        <f t="shared" si="32"/>
        <v>Посмотрите,_вот_ТОДИС._Он_фаршированный?</v>
      </c>
      <c r="BD115" cm="1">
        <f t="array" aca="1" ref="BD115" ca="1">INDEX($L$114:$L$121,(RANK(AT3,$AT$2:$AT$9)))</f>
        <v>2096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VLOOKUP(B116,audio_list_stym!$A$3:$BP$18,48,FALSE)</f>
        <v>15</v>
      </c>
      <c r="F116" t="str">
        <f>VLOOKUP(E116,metki!$A$2:$B$9,2,FALSE)</f>
        <v>экспл_новые_с_названием</v>
      </c>
      <c r="G116" t="str">
        <f t="shared" si="27"/>
        <v>экспл</v>
      </c>
      <c r="H116" t="str">
        <f>VLOOKUP(B116,audio_list_stym!$A$3:$AJ$18,16,FALSE)</f>
        <v>Gac</v>
      </c>
      <c r="I116" t="s">
        <v>690</v>
      </c>
      <c r="J116" t="str">
        <f t="shared" si="28"/>
        <v>Gac_3</v>
      </c>
      <c r="L116">
        <f>VLOOKUP(J116,total_visual_stym!$A$2:$D$129,2,FALSE)</f>
        <v>2091</v>
      </c>
      <c r="M116" t="str">
        <f>VLOOKUP(J116,total_visual_stym!$A$2:$D$129,3,FALSE)</f>
        <v>pics\\Gac_3.jpg</v>
      </c>
      <c r="N116">
        <f>VLOOKUP(J116,total_visual_stym!$A$1:$D$129,4,FALSE)</f>
        <v>211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123</v>
      </c>
      <c r="Z116" t="str">
        <f>IF(G116="экспл",VLOOKUP(J116,quest_экспл!$A$1:$N$129,12,FALSE),IF(G116="импл_",0,0))</f>
        <v>sound\\On_razrezanniy.wav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2206</v>
      </c>
      <c r="AD116" t="str">
        <f t="shared" ca="1" si="38"/>
        <v>pics\\dis50.jpg</v>
      </c>
      <c r="AE116" s="22" t="str">
        <f t="array" aca="1" ref="AE116" ca="1">IF(G116="экспл",INDEX(total_visual_stym!$C$146:$C$209,(RANK(total_visual_stym!E196,total_visual_stym!$E$146:$E$209))),0)</f>
        <v>pics\\dis50.jpg</v>
      </c>
      <c r="AF116" s="22" t="str">
        <f t="shared" si="39"/>
        <v/>
      </c>
      <c r="AI116" t="s">
        <v>88</v>
      </c>
      <c r="AO116">
        <f t="shared" ca="1" si="34"/>
        <v>0.20983113714307811</v>
      </c>
      <c r="AP116" t="str">
        <f t="shared" ca="1" si="35"/>
        <v>pics\\Redis_1.jpg</v>
      </c>
      <c r="AR116" t="str">
        <f t="shared" si="42"/>
        <v/>
      </c>
      <c r="AS116" t="str">
        <f t="shared" si="41"/>
        <v/>
      </c>
      <c r="AT116">
        <f t="shared" ca="1" si="30"/>
        <v>0.83676205554679906</v>
      </c>
      <c r="AU116" t="s">
        <v>697</v>
      </c>
      <c r="AV116" t="str">
        <f t="shared" ca="1" si="31"/>
        <v>sound\\Noviy_plod.wav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_Он_разрезанный?</v>
      </c>
      <c r="BA116" t="e">
        <f>VLOOKUP(Q116,audio_list_stym!$B$2:$BQ$299,68,FALSE)</f>
        <v>#N/A</v>
      </c>
      <c r="BB116" t="str">
        <f t="shared" si="32"/>
        <v>Вот_ТОДИС._Он_разрезанный?</v>
      </c>
      <c r="BD116" cm="1">
        <f t="array" aca="1" ref="BD116" ca="1">INDEX($L$114:$L$121,(RANK(AT4,$AT$2:$AT$9)))</f>
        <v>2094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VLOOKUP(B117,audio_list_stym!$A$3:$BP$18,48,FALSE)</f>
        <v>15</v>
      </c>
      <c r="F117" t="str">
        <f>VLOOKUP(E117,metki!$A$2:$B$9,2,FALSE)</f>
        <v>экспл_новые_с_названием</v>
      </c>
      <c r="G117" t="str">
        <f t="shared" si="27"/>
        <v>экспл</v>
      </c>
      <c r="H117" t="str">
        <f>VLOOKUP(B117,audio_list_stym!$A$3:$AJ$18,16,FALSE)</f>
        <v>Gac</v>
      </c>
      <c r="I117" t="s">
        <v>691</v>
      </c>
      <c r="J117" t="str">
        <f t="shared" si="28"/>
        <v>Gac_4</v>
      </c>
      <c r="L117">
        <f>VLOOKUP(J117,total_visual_stym!$A$2:$D$129,2,FALSE)</f>
        <v>2092</v>
      </c>
      <c r="M117" t="str">
        <f>VLOOKUP(J117,total_visual_stym!$A$2:$D$129,3,FALSE)</f>
        <v>pics\\Gac_4.jpg</v>
      </c>
      <c r="N117">
        <f>VLOOKUP(J117,total_visual_stym!$A$1:$D$129,4,FALSE)</f>
        <v>211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124</v>
      </c>
      <c r="Z117" t="str">
        <f>IF(G117="экспл",VLOOKUP(J117,quest_экспл!$A$1:$N$129,12,FALSE),IF(G117="импл_",0,0))</f>
        <v>sound\\On_s_lepestkami.wav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2229</v>
      </c>
      <c r="AD117" t="str">
        <f t="shared" ca="1" si="38"/>
        <v>pics\\dis10.jpg</v>
      </c>
      <c r="AE117" s="22" t="str">
        <f t="array" aca="1" ref="AE117" ca="1">IF(G117="экспл",INDEX(total_visual_stym!$C$146:$C$209,(RANK(total_visual_stym!E197,total_visual_stym!$E$146:$E$209))),0)</f>
        <v>pics\\dis10.jpg</v>
      </c>
      <c r="AF117" s="22" t="str">
        <f t="shared" si="39"/>
        <v/>
      </c>
      <c r="AI117" t="s">
        <v>89</v>
      </c>
      <c r="AO117">
        <f t="shared" ca="1" si="34"/>
        <v>0.83232495128123718</v>
      </c>
      <c r="AP117" t="str">
        <f t="shared" ca="1" si="35"/>
        <v>pics\\Finik_4.jpg</v>
      </c>
      <c r="AR117" t="str">
        <f t="shared" si="42"/>
        <v/>
      </c>
      <c r="AS117" t="str">
        <f t="shared" si="41"/>
        <v/>
      </c>
      <c r="AT117">
        <f t="shared" ca="1" si="30"/>
        <v>0.352549852050557</v>
      </c>
      <c r="AU117" t="s">
        <v>697</v>
      </c>
      <c r="AV117" t="str">
        <f t="shared" ca="1" si="31"/>
        <v>sound\\Redkiy_plod.wav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_Он_с_лепестками?</v>
      </c>
      <c r="BA117" t="e">
        <f>VLOOKUP(Q117,audio_list_stym!$B$2:$BQ$299,68,FALSE)</f>
        <v>#N/A</v>
      </c>
      <c r="BB117" t="str">
        <f t="shared" si="32"/>
        <v>Это_ТОДИС._Он_с_лепестками?</v>
      </c>
      <c r="BD117" cm="1">
        <f t="array" aca="1" ref="BD117" ca="1">INDEX($L$114:$L$121,(RANK(AT5,$AT$2:$AT$9)))</f>
        <v>2090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VLOOKUP(B118,audio_list_stym!$A$3:$BP$18,48,FALSE)</f>
        <v>15</v>
      </c>
      <c r="F118" t="str">
        <f>VLOOKUP(E118,metki!$A$2:$B$9,2,FALSE)</f>
        <v>экспл_новые_с_названием</v>
      </c>
      <c r="G118" t="str">
        <f t="shared" si="27"/>
        <v>экспл</v>
      </c>
      <c r="H118" t="str">
        <f>VLOOKUP(B118,audio_list_stym!$A$3:$AJ$18,16,FALSE)</f>
        <v>Gac</v>
      </c>
      <c r="I118" t="s">
        <v>692</v>
      </c>
      <c r="J118" t="str">
        <f t="shared" si="28"/>
        <v>Gac_5</v>
      </c>
      <c r="L118">
        <f>VLOOKUP(J118,total_visual_stym!$A$2:$D$129,2,FALSE)</f>
        <v>2093</v>
      </c>
      <c r="M118" t="str">
        <f>VLOOKUP(J118,total_visual_stym!$A$2:$D$129,3,FALSE)</f>
        <v>pics\\Gac_5.jpg</v>
      </c>
      <c r="N118">
        <f>VLOOKUP(J118,total_visual_stym!$A$1:$D$129,4,FALSE)</f>
        <v>211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125</v>
      </c>
      <c r="Z118" t="str">
        <f>IF(G118="экспл",VLOOKUP(J118,quest_экспл!$A$1:$N$129,12,FALSE),IF(G118="импл_",0,0))</f>
        <v>sound\\Kolyuchiy_li_on.wav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2215</v>
      </c>
      <c r="AD118" t="str">
        <f t="shared" ca="1" si="38"/>
        <v>pics\\dis62.jpg</v>
      </c>
      <c r="AE118" s="22" t="str">
        <f t="array" aca="1" ref="AE118" ca="1">IF(G118="экспл",INDEX(total_visual_stym!$C$146:$C$209,(RANK(total_visual_stym!E198,total_visual_stym!$E$146:$E$209))),0)</f>
        <v>pics\\dis62.jpg</v>
      </c>
      <c r="AF118" s="22" t="str">
        <f t="shared" si="39"/>
        <v/>
      </c>
      <c r="AI118" t="s">
        <v>90</v>
      </c>
      <c r="AO118">
        <f t="shared" ca="1" si="34"/>
        <v>0.94361851713838674</v>
      </c>
      <c r="AP118" t="str">
        <f t="shared" ca="1" si="35"/>
        <v>pics\\Banan_8.jpg</v>
      </c>
      <c r="AR118" t="str">
        <f t="shared" si="42"/>
        <v/>
      </c>
      <c r="AS118" t="str">
        <f t="shared" si="41"/>
        <v/>
      </c>
      <c r="AT118">
        <f t="shared" ca="1" si="30"/>
        <v>0.13043448404844138</v>
      </c>
      <c r="AU118" t="s">
        <v>697</v>
      </c>
      <c r="AV118" t="str">
        <f t="shared" ca="1" si="31"/>
        <v>sound\\Redkiy_plod.wav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_Колючий_ли_он?</v>
      </c>
      <c r="BA118" t="e">
        <f>VLOOKUP(Q118,audio_list_stym!$B$2:$BQ$299,68,FALSE)</f>
        <v>#N/A</v>
      </c>
      <c r="BB118" t="str">
        <f t="shared" si="32"/>
        <v>На_картинке_ТОДИС._Колючий_ли_он?</v>
      </c>
      <c r="BD118" cm="1">
        <f t="array" aca="1" ref="BD118" ca="1">INDEX($L$114:$L$121,(RANK(AT6,$AT$2:$AT$9)))</f>
        <v>2089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VLOOKUP(B119,audio_list_stym!$A$3:$BP$18,48,FALSE)</f>
        <v>15</v>
      </c>
      <c r="F119" t="str">
        <f>VLOOKUP(E119,metki!$A$2:$B$9,2,FALSE)</f>
        <v>экспл_новые_с_названием</v>
      </c>
      <c r="G119" t="str">
        <f t="shared" si="27"/>
        <v>экспл</v>
      </c>
      <c r="H119" t="str">
        <f>VLOOKUP(B119,audio_list_stym!$A$3:$AJ$18,16,FALSE)</f>
        <v>Gac</v>
      </c>
      <c r="I119" t="s">
        <v>693</v>
      </c>
      <c r="J119" t="str">
        <f t="shared" si="28"/>
        <v>Gac_6</v>
      </c>
      <c r="L119">
        <f>VLOOKUP(J119,total_visual_stym!$A$2:$D$129,2,FALSE)</f>
        <v>2094</v>
      </c>
      <c r="M119" t="str">
        <f>VLOOKUP(J119,total_visual_stym!$A$2:$D$129,3,FALSE)</f>
        <v>pics\\Gac_6.jpg</v>
      </c>
      <c r="N119">
        <f>VLOOKUP(J119,total_visual_stym!$A$1:$D$129,4,FALSE)</f>
        <v>211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126</v>
      </c>
      <c r="Z119" t="str">
        <f>IF(G119="экспл",VLOOKUP(J119,quest_экспл!$A$1:$N$129,12,FALSE),IF(G119="импл_",0,0))</f>
        <v>sound\\Oranzheviy_li_on.wav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2227</v>
      </c>
      <c r="AD119" t="str">
        <f t="shared" ca="1" si="38"/>
        <v>pics\\dis39.jpg</v>
      </c>
      <c r="AE119" s="22" t="str">
        <f t="array" aca="1" ref="AE119" ca="1">IF(G119="экспл",INDEX(total_visual_stym!$C$146:$C$209,(RANK(total_visual_stym!E199,total_visual_stym!$E$146:$E$209))),0)</f>
        <v>pics\\dis39.jpg</v>
      </c>
      <c r="AF119" s="22" t="str">
        <f t="shared" si="39"/>
        <v/>
      </c>
      <c r="AI119" t="s">
        <v>91</v>
      </c>
      <c r="AO119">
        <f t="shared" ca="1" si="34"/>
        <v>0.57314332439092652</v>
      </c>
      <c r="AP119" t="str">
        <f t="shared" ca="1" si="35"/>
        <v>pics\\Kokos_3.jpg</v>
      </c>
      <c r="AR119" t="str">
        <f t="shared" si="42"/>
        <v/>
      </c>
      <c r="AS119" t="str">
        <f t="shared" si="41"/>
        <v/>
      </c>
      <c r="AT119">
        <f t="shared" ca="1" si="30"/>
        <v>0.89690463954925137</v>
      </c>
      <c r="AU119" t="s">
        <v>697</v>
      </c>
      <c r="AV119" t="str">
        <f t="shared" ca="1" si="31"/>
        <v>sound\\Noviy_plod.wav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_Оранжевый_ли_он?</v>
      </c>
      <c r="BA119" t="e">
        <f>VLOOKUP(Q119,audio_list_stym!$B$2:$BQ$299,68,FALSE)</f>
        <v>#N/A</v>
      </c>
      <c r="BB119" t="str">
        <f t="shared" si="32"/>
        <v>На_мониторе_ТОДИС._Оранжевый_ли_он?</v>
      </c>
      <c r="BD119" cm="1">
        <f t="array" aca="1" ref="BD119" ca="1">INDEX($L$114:$L$121,(RANK(AT7,$AT$2:$AT$9)))</f>
        <v>2093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VLOOKUP(B120,audio_list_stym!$A$3:$BP$18,48,FALSE)</f>
        <v>15</v>
      </c>
      <c r="F120" t="str">
        <f>VLOOKUP(E120,metki!$A$2:$B$9,2,FALSE)</f>
        <v>экспл_новые_с_названием</v>
      </c>
      <c r="G120" t="str">
        <f t="shared" si="27"/>
        <v>экспл</v>
      </c>
      <c r="H120" t="str">
        <f>VLOOKUP(B120,audio_list_stym!$A$3:$AJ$18,16,FALSE)</f>
        <v>Gac</v>
      </c>
      <c r="I120" t="s">
        <v>694</v>
      </c>
      <c r="J120" t="str">
        <f t="shared" si="28"/>
        <v>Gac_7</v>
      </c>
      <c r="L120">
        <f>VLOOKUP(J120,total_visual_stym!$A$2:$D$129,2,FALSE)</f>
        <v>2095</v>
      </c>
      <c r="M120" t="str">
        <f>VLOOKUP(J120,total_visual_stym!$A$2:$D$129,3,FALSE)</f>
        <v>pics\\Gac_7.jpg</v>
      </c>
      <c r="N120">
        <f>VLOOKUP(J120,total_visual_stym!$A$1:$D$129,4,FALSE)</f>
        <v>211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127</v>
      </c>
      <c r="Z120" t="str">
        <f>IF(G120="экспл",VLOOKUP(J120,quest_экспл!$A$1:$N$129,12,FALSE),IF(G120="импл_",0,0))</f>
        <v>sound\\On_zernistiy.wav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2209</v>
      </c>
      <c r="AD120" t="str">
        <f t="shared" ca="1" si="38"/>
        <v>pics\\dis51.jpg</v>
      </c>
      <c r="AE120" s="22" t="str">
        <f t="array" aca="1" ref="AE120" ca="1">IF(G120="экспл",INDEX(total_visual_stym!$C$146:$C$209,(RANK(total_visual_stym!E200,total_visual_stym!$E$146:$E$209))),0)</f>
        <v>pics\\dis51.jpg</v>
      </c>
      <c r="AF120" s="22" t="str">
        <f t="shared" si="39"/>
        <v/>
      </c>
      <c r="AI120" t="s">
        <v>92</v>
      </c>
      <c r="AO120">
        <f t="shared" ca="1" si="34"/>
        <v>0.9679770389159571</v>
      </c>
      <c r="AP120" t="str">
        <f t="shared" ca="1" si="35"/>
        <v>pics\\Banan_5.jpg</v>
      </c>
      <c r="AR120" t="str">
        <f t="shared" si="42"/>
        <v/>
      </c>
      <c r="AS120" t="str">
        <f t="shared" si="41"/>
        <v/>
      </c>
      <c r="AT120">
        <f t="shared" ca="1" si="30"/>
        <v>0.43401143633374095</v>
      </c>
      <c r="AU120" t="s">
        <v>697</v>
      </c>
      <c r="AV120" t="str">
        <f t="shared" ca="1" si="31"/>
        <v>sound\\Redkiy_plod.wav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_Он_зернистый?</v>
      </c>
      <c r="BA120" t="e">
        <f>VLOOKUP(Q120,audio_list_stym!$B$2:$BQ$299,68,FALSE)</f>
        <v>#N/A</v>
      </c>
      <c r="BB120" t="str">
        <f t="shared" si="32"/>
        <v>Перед_Вами_ТОДИС._Он_зернистый?</v>
      </c>
      <c r="BD120" cm="1">
        <f t="array" aca="1" ref="BD120" ca="1">INDEX($L$114:$L$121,(RANK(AT8,$AT$2:$AT$9)))</f>
        <v>2091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VLOOKUP(B121,audio_list_stym!$A$3:$BP$18,48,FALSE)</f>
        <v>15</v>
      </c>
      <c r="F121" t="str">
        <f>VLOOKUP(E121,metki!$A$2:$B$9,2,FALSE)</f>
        <v>экспл_новые_с_названием</v>
      </c>
      <c r="G121" t="str">
        <f t="shared" si="27"/>
        <v>экспл</v>
      </c>
      <c r="H121" t="str">
        <f>VLOOKUP(B121,audio_list_stym!$A$3:$AJ$18,16,FALSE)</f>
        <v>Gac</v>
      </c>
      <c r="I121" t="s">
        <v>695</v>
      </c>
      <c r="J121" t="str">
        <f t="shared" si="28"/>
        <v>Gac_8</v>
      </c>
      <c r="L121">
        <f>VLOOKUP(J121,total_visual_stym!$A$2:$D$129,2,FALSE)</f>
        <v>2096</v>
      </c>
      <c r="M121" t="str">
        <f>VLOOKUP(J121,total_visual_stym!$A$2:$D$129,3,FALSE)</f>
        <v>pics\\Gac_8.jpg</v>
      </c>
      <c r="N121">
        <f>VLOOKUP(J121,total_visual_stym!$A$1:$D$129,4,FALSE)</f>
        <v>211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128</v>
      </c>
      <c r="Z121" t="str">
        <f>IF(G121="экспл",VLOOKUP(J121,quest_экспл!$A$1:$N$129,12,FALSE),IF(G121="импл_",0,0))</f>
        <v>sound\\Okruglya_li_on.wav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2186</v>
      </c>
      <c r="AD121" t="str">
        <f t="shared" ca="1" si="38"/>
        <v>pics\\dis25.jpg</v>
      </c>
      <c r="AE121" s="22" t="str">
        <f t="array" aca="1" ref="AE121" ca="1">IF(G121="экспл",INDEX(total_visual_stym!$C$146:$C$209,(RANK(total_visual_stym!E201,total_visual_stym!$E$146:$E$209))),0)</f>
        <v>pics\\dis25.jpg</v>
      </c>
      <c r="AF121" s="22" t="str">
        <f t="shared" si="39"/>
        <v/>
      </c>
      <c r="AI121" t="s">
        <v>93</v>
      </c>
      <c r="AO121">
        <f t="shared" ca="1" si="34"/>
        <v>5.4785601005329809E-2</v>
      </c>
      <c r="AP121" t="str">
        <f t="shared" ca="1" si="35"/>
        <v>pics\\Tomat_5.jpg</v>
      </c>
      <c r="AR121" t="str">
        <f>IF(AH121="sound\\Ogorod",AP49,"")</f>
        <v/>
      </c>
      <c r="AS121" t="str">
        <f t="shared" si="41"/>
        <v/>
      </c>
      <c r="AT121">
        <f t="shared" ca="1" si="30"/>
        <v>0.99183718107953811</v>
      </c>
      <c r="AU121" t="s">
        <v>697</v>
      </c>
      <c r="AV121" t="str">
        <f t="shared" ca="1" si="31"/>
        <v>sound\\Noviy_plod.wav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_Округлый_ли_он?</v>
      </c>
      <c r="BA121" t="e">
        <f>VLOOKUP(Q121,audio_list_stym!$B$2:$BQ$299,68,FALSE)</f>
        <v>#N/A</v>
      </c>
      <c r="BB121" t="str">
        <f t="shared" si="32"/>
        <v>Вы_видите_ТОДИС._Округлый_ли_он?</v>
      </c>
      <c r="BD121" cm="1">
        <f t="array" aca="1" ref="BD121" ca="1">INDEX($L$114:$L$121,(RANK(AT9,$AT$2:$AT$9)))</f>
        <v>2092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VLOOKUP(B122,audio_list_stym!$A$3:$BP$18,48,FALSE)</f>
        <v>16</v>
      </c>
      <c r="F122" t="str">
        <f>VLOOKUP(E122,metki!$A$2:$B$9,2,FALSE)</f>
        <v>импл_новые_без_названия</v>
      </c>
      <c r="G122" t="str">
        <f t="shared" si="27"/>
        <v>импл_</v>
      </c>
      <c r="H122" t="str">
        <f>VLOOKUP(B122,audio_list_stym!$A$3:$AJ$18,16,FALSE)</f>
        <v>Noni</v>
      </c>
      <c r="I122" t="s">
        <v>688</v>
      </c>
      <c r="J122" t="str">
        <f t="shared" si="28"/>
        <v>Noni_1</v>
      </c>
      <c r="L122">
        <f>VLOOKUP(J122,total_visual_stym!$A$2:$D$129,2,FALSE)</f>
        <v>2113</v>
      </c>
      <c r="M122" t="str">
        <f>VLOOKUP(J122,total_visual_stym!$A$2:$D$129,3,FALSE)</f>
        <v>pics\\Noni_1.jpg</v>
      </c>
      <c r="N122">
        <f>VLOOKUP(J122,total_visual_stym!$A$1:$D$129,4,FALSE)</f>
        <v>212</v>
      </c>
      <c r="P122">
        <f>IF(G122="экспл",0,IF(G122="импл_",VLOOKUP(J122,quest_импл!$A$1:$J$129,7,FALSE),0))</f>
        <v>257</v>
      </c>
      <c r="Q122" t="str">
        <f>IF(G122="экспл",0,IF(G122="импл_",VLOOKUP(J122,quest_импл!$A$1:$J$129,8,FALSE),0))</f>
        <v>sound\\Beliy_li_vnutri.wav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2060</v>
      </c>
      <c r="AD122" t="str">
        <f t="shared" ca="1" si="38"/>
        <v>pics\\Tomat_4.jpg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39"/>
        <v>pics\\Tomat_4.jpg</v>
      </c>
      <c r="AI122" t="s">
        <v>124</v>
      </c>
      <c r="AO122">
        <f t="shared" ca="1" si="34"/>
        <v>6.5170983524460713E-2</v>
      </c>
      <c r="AP122" t="str">
        <f t="shared" ca="1" si="35"/>
        <v>pics\\Tomat_4.jpg</v>
      </c>
      <c r="AR122" t="str">
        <f t="shared" ref="AR122:AR129" si="43">IF(AH122="sound\\Ogorod",AP50,"")</f>
        <v/>
      </c>
      <c r="AS122" t="str">
        <f t="shared" ca="1" si="41"/>
        <v>pics\\Tomat_4.jpg</v>
      </c>
      <c r="AT122">
        <f t="shared" ca="1" si="30"/>
        <v>0.34471426336800803</v>
      </c>
      <c r="AU122" t="s">
        <v>697</v>
      </c>
      <c r="AV122" t="str">
        <f t="shared" ca="1" si="31"/>
        <v>sound\\Redkiy_plod.wav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_Белый_ли_внутри_</v>
      </c>
      <c r="BB122" t="str">
        <f t="shared" si="32"/>
        <v>_Белый_ли_внутри_XXXXX?</v>
      </c>
      <c r="BC122">
        <f>A122</f>
        <v>1216</v>
      </c>
      <c r="BD122" cm="1">
        <f t="array" aca="1" ref="BD122" ca="1">INDEX($L$122:$L$129,(RANK(AT2,$AT$2:$AT$9)))</f>
        <v>2119</v>
      </c>
      <c r="BE122" cm="1">
        <f t="array" aca="1" ref="BE122" ca="1">INDEX(BD66:BD81,(RANK(AT9,$AT$2:$AT$17)))</f>
        <v>2139</v>
      </c>
      <c r="BF122" cm="1">
        <f t="array" aca="1" ref="BF122" ca="1">INDEX(BD90:BD105,(RANK(AT9,$AT$2:$AT$17)))</f>
        <v>2068</v>
      </c>
      <c r="BG122" cm="1">
        <f t="array" aca="1" ref="BG122" ca="1">INDEX(BD106:BD121,(RANK(AT9,$AT$2:$AT$17)))</f>
        <v>2084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VLOOKUP(B123,audio_list_stym!$A$3:$BP$18,48,FALSE)</f>
        <v>16</v>
      </c>
      <c r="F123" t="str">
        <f>VLOOKUP(E123,metki!$A$2:$B$9,2,FALSE)</f>
        <v>импл_новые_без_названия</v>
      </c>
      <c r="G123" t="str">
        <f t="shared" si="27"/>
        <v>импл_</v>
      </c>
      <c r="H123" t="str">
        <f>VLOOKUP(B123,audio_list_stym!$A$3:$AJ$18,16,FALSE)</f>
        <v>Noni</v>
      </c>
      <c r="I123" t="s">
        <v>689</v>
      </c>
      <c r="J123" t="str">
        <f t="shared" si="28"/>
        <v>Noni_2</v>
      </c>
      <c r="L123">
        <f>VLOOKUP(J123,total_visual_stym!$A$2:$D$129,2,FALSE)</f>
        <v>2114</v>
      </c>
      <c r="M123" t="str">
        <f>VLOOKUP(J123,total_visual_stym!$A$2:$D$129,3,FALSE)</f>
        <v>pics\\Noni_2.jpg</v>
      </c>
      <c r="N123">
        <f>VLOOKUP(J123,total_visual_stym!$A$1:$D$129,4,FALSE)</f>
        <v>212</v>
      </c>
      <c r="P123">
        <f>IF(G123="экспл",0,IF(G123="импл_",VLOOKUP(J123,quest_импл!$A$1:$J$129,7,FALSE),0))</f>
        <v>258</v>
      </c>
      <c r="Q123" t="str">
        <f>IF(G123="экспл",0,IF(G123="импл_",VLOOKUP(J123,quest_импл!$A$1:$J$129,8,FALSE),0))</f>
        <v>sound\\Rebristiy_li.wav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2055</v>
      </c>
      <c r="AD123" t="str">
        <f t="shared" ca="1" si="38"/>
        <v>pics\\Redis_7.jpg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39"/>
        <v>pics\\Redis_7.jpg</v>
      </c>
      <c r="AI123" t="s">
        <v>125</v>
      </c>
      <c r="AO123">
        <f t="shared" ca="1" si="34"/>
        <v>0.1338402037402745</v>
      </c>
      <c r="AP123" t="str">
        <f t="shared" ca="1" si="35"/>
        <v>pics\\Redis_7.jpg</v>
      </c>
      <c r="AR123" t="str">
        <f t="shared" si="43"/>
        <v/>
      </c>
      <c r="AS123" t="str">
        <f t="shared" ca="1" si="41"/>
        <v>pics\\Redis_7.jpg</v>
      </c>
      <c r="AT123">
        <f t="shared" ca="1" si="30"/>
        <v>0.64449192780795705</v>
      </c>
      <c r="AU123" t="s">
        <v>697</v>
      </c>
      <c r="AV123" t="str">
        <f t="shared" ca="1" si="31"/>
        <v>sound\\Noviy_plod.wav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_Ребристый_ли_</v>
      </c>
      <c r="BB123" t="str">
        <f t="shared" si="32"/>
        <v>_Ребристый_ли_XXXXX?</v>
      </c>
      <c r="BD123" cm="1">
        <f t="array" aca="1" ref="BD123" ca="1">INDEX($L$122:$L$129,(RANK(AT3,$AT$2:$AT$9)))</f>
        <v>2120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VLOOKUP(B124,audio_list_stym!$A$3:$BP$18,48,FALSE)</f>
        <v>16</v>
      </c>
      <c r="F124" t="str">
        <f>VLOOKUP(E124,metki!$A$2:$B$9,2,FALSE)</f>
        <v>импл_новые_без_названия</v>
      </c>
      <c r="G124" t="str">
        <f t="shared" si="27"/>
        <v>импл_</v>
      </c>
      <c r="H124" t="str">
        <f>VLOOKUP(B124,audio_list_stym!$A$3:$AJ$18,16,FALSE)</f>
        <v>Noni</v>
      </c>
      <c r="I124" t="s">
        <v>690</v>
      </c>
      <c r="J124" t="str">
        <f t="shared" si="28"/>
        <v>Noni_3</v>
      </c>
      <c r="L124">
        <f>VLOOKUP(J124,total_visual_stym!$A$2:$D$129,2,FALSE)</f>
        <v>2115</v>
      </c>
      <c r="M124" t="str">
        <f>VLOOKUP(J124,total_visual_stym!$A$2:$D$129,3,FALSE)</f>
        <v>pics\\Noni_3.jpg</v>
      </c>
      <c r="N124">
        <f>VLOOKUP(J124,total_visual_stym!$A$1:$D$129,4,FALSE)</f>
        <v>212</v>
      </c>
      <c r="P124">
        <f>IF(G124="экспл",0,IF(G124="импл_",VLOOKUP(J124,quest_импл!$A$1:$J$129,7,FALSE),0))</f>
        <v>259</v>
      </c>
      <c r="Q124" t="str">
        <f>IF(G124="экспл",0,IF(G124="импл_",VLOOKUP(J124,quest_импл!$A$1:$J$129,8,FALSE),0))</f>
        <v>sound\\Goluboy_li.wav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2051</v>
      </c>
      <c r="AD124" t="str">
        <f t="shared" ca="1" si="38"/>
        <v>pics\\Redis_3.jpg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39"/>
        <v>pics\\Redis_3.jpg</v>
      </c>
      <c r="AI124" t="s">
        <v>126</v>
      </c>
      <c r="AO124">
        <f t="shared" ca="1" si="34"/>
        <v>0.20364357313860382</v>
      </c>
      <c r="AP124" t="str">
        <f t="shared" ca="1" si="35"/>
        <v>pics\\Redis_3.jpg</v>
      </c>
      <c r="AR124" t="str">
        <f t="shared" si="43"/>
        <v/>
      </c>
      <c r="AS124" t="str">
        <f t="shared" ca="1" si="41"/>
        <v>pics\\Redis_3.jpg</v>
      </c>
      <c r="AT124">
        <f t="shared" ca="1" si="30"/>
        <v>0.42995372073151716</v>
      </c>
      <c r="AU124" t="s">
        <v>697</v>
      </c>
      <c r="AV124" t="str">
        <f t="shared" ca="1" si="31"/>
        <v>sound\\Redkiy_plod.wav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_Голубой_ли_</v>
      </c>
      <c r="BB124" t="str">
        <f t="shared" si="32"/>
        <v>_Голубой_ли_XXXXX?</v>
      </c>
      <c r="BD124" cm="1">
        <f t="array" aca="1" ref="BD124" ca="1">INDEX($L$122:$L$129,(RANK(AT4,$AT$2:$AT$9)))</f>
        <v>2118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VLOOKUP(B125,audio_list_stym!$A$3:$BP$18,48,FALSE)</f>
        <v>16</v>
      </c>
      <c r="F125" t="str">
        <f>VLOOKUP(E125,metki!$A$2:$B$9,2,FALSE)</f>
        <v>импл_новые_без_названия</v>
      </c>
      <c r="G125" t="str">
        <f t="shared" si="27"/>
        <v>импл_</v>
      </c>
      <c r="H125" t="str">
        <f>VLOOKUP(B125,audio_list_stym!$A$3:$AJ$18,16,FALSE)</f>
        <v>Noni</v>
      </c>
      <c r="I125" t="s">
        <v>691</v>
      </c>
      <c r="J125" t="str">
        <f t="shared" si="28"/>
        <v>Noni_4</v>
      </c>
      <c r="L125">
        <f>VLOOKUP(J125,total_visual_stym!$A$2:$D$129,2,FALSE)</f>
        <v>2116</v>
      </c>
      <c r="M125" t="str">
        <f>VLOOKUP(J125,total_visual_stym!$A$2:$D$129,3,FALSE)</f>
        <v>pics\\Noni_4.jpg</v>
      </c>
      <c r="N125">
        <f>VLOOKUP(J125,total_visual_stym!$A$1:$D$129,4,FALSE)</f>
        <v>212</v>
      </c>
      <c r="P125">
        <f>IF(G125="экспл",0,IF(G125="импл_",VLOOKUP(J125,quest_импл!$A$1:$J$129,7,FALSE),0))</f>
        <v>260</v>
      </c>
      <c r="Q125" t="str">
        <f>IF(G125="экспл",0,IF(G125="импл_",VLOOKUP(J125,quest_импл!$A$1:$J$129,8,FALSE),0))</f>
        <v>sound\\S_bugorkami_li.wav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2007</v>
      </c>
      <c r="AD125" t="str">
        <f t="shared" ca="1" si="38"/>
        <v>pics\\Banan_7.jpg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39"/>
        <v>pics\\Banan_7.jpg</v>
      </c>
      <c r="AI125" t="s">
        <v>127</v>
      </c>
      <c r="AO125">
        <f t="shared" ca="1" si="34"/>
        <v>0.94772741743276667</v>
      </c>
      <c r="AP125" t="str">
        <f t="shared" ca="1" si="35"/>
        <v>pics\\Banan_7.jpg</v>
      </c>
      <c r="AR125" t="str">
        <f t="shared" si="43"/>
        <v/>
      </c>
      <c r="AS125" t="str">
        <f t="shared" ca="1" si="41"/>
        <v>pics\\Banan_7.jpg</v>
      </c>
      <c r="AT125">
        <f t="shared" ca="1" si="30"/>
        <v>0.4403479569112132</v>
      </c>
      <c r="AU125" t="s">
        <v>697</v>
      </c>
      <c r="AV125" t="str">
        <f t="shared" ca="1" si="31"/>
        <v>sound\\Redkiy_plod.wav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_С_бугорками_ли_</v>
      </c>
      <c r="BB125" t="str">
        <f t="shared" si="32"/>
        <v>_С_бугорками_ли_XXXXX?</v>
      </c>
      <c r="BD125" cm="1">
        <f t="array" aca="1" ref="BD125" ca="1">INDEX($L$122:$L$129,(RANK(AT5,$AT$2:$AT$9)))</f>
        <v>2114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VLOOKUP(B126,audio_list_stym!$A$3:$BP$18,48,FALSE)</f>
        <v>16</v>
      </c>
      <c r="F126" t="str">
        <f>VLOOKUP(E126,metki!$A$2:$B$9,2,FALSE)</f>
        <v>импл_новые_без_названия</v>
      </c>
      <c r="G126" t="str">
        <f t="shared" si="27"/>
        <v>импл_</v>
      </c>
      <c r="H126" t="str">
        <f>VLOOKUP(B126,audio_list_stym!$A$3:$AJ$18,16,FALSE)</f>
        <v>Noni</v>
      </c>
      <c r="I126" t="s">
        <v>692</v>
      </c>
      <c r="J126" t="str">
        <f t="shared" si="28"/>
        <v>Noni_5</v>
      </c>
      <c r="L126">
        <f>VLOOKUP(J126,total_visual_stym!$A$2:$D$129,2,FALSE)</f>
        <v>2117</v>
      </c>
      <c r="M126" t="str">
        <f>VLOOKUP(J126,total_visual_stym!$A$2:$D$129,3,FALSE)</f>
        <v>pics\\Noni_5.jpg</v>
      </c>
      <c r="N126">
        <f>VLOOKUP(J126,total_visual_stym!$A$1:$D$129,4,FALSE)</f>
        <v>212</v>
      </c>
      <c r="P126">
        <f>IF(G126="экспл",0,IF(G126="импл_",VLOOKUP(J126,quest_импл!$A$1:$J$129,7,FALSE),0))</f>
        <v>261</v>
      </c>
      <c r="Q126" t="str">
        <f>IF(G126="экспл",0,IF(G126="импл_",VLOOKUP(J126,quest_импл!$A$1:$J$129,8,FALSE),0))</f>
        <v>sound\\Ovalniy_li.wav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2031</v>
      </c>
      <c r="AD126" t="str">
        <f t="shared" ca="1" si="38"/>
        <v>pics\\Kokos_7.jpg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39"/>
        <v>pics\\Kokos_7.jpg</v>
      </c>
      <c r="AI126" t="s">
        <v>128</v>
      </c>
      <c r="AO126">
        <f t="shared" ca="1" si="34"/>
        <v>0.52806327504279971</v>
      </c>
      <c r="AP126" t="str">
        <f t="shared" ca="1" si="35"/>
        <v>pics\\Kokos_7.jpg</v>
      </c>
      <c r="AR126" t="str">
        <f t="shared" si="43"/>
        <v/>
      </c>
      <c r="AS126" t="str">
        <f t="shared" ca="1" si="41"/>
        <v>pics\\Kokos_7.jpg</v>
      </c>
      <c r="AT126">
        <f t="shared" ca="1" si="30"/>
        <v>0.3806565087961663</v>
      </c>
      <c r="AU126" t="s">
        <v>697</v>
      </c>
      <c r="AV126" t="str">
        <f t="shared" ca="1" si="31"/>
        <v>sound\\Redkiy_plod.wav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_Овальный_ли_</v>
      </c>
      <c r="BB126" t="str">
        <f t="shared" si="32"/>
        <v>_Овальный_ли_XXXXX?</v>
      </c>
      <c r="BD126" cm="1">
        <f t="array" aca="1" ref="BD126" ca="1">INDEX($L$122:$L$129,(RANK(AT6,$AT$2:$AT$9)))</f>
        <v>2113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VLOOKUP(B127,audio_list_stym!$A$3:$BP$18,48,FALSE)</f>
        <v>16</v>
      </c>
      <c r="F127" t="str">
        <f>VLOOKUP(E127,metki!$A$2:$B$9,2,FALSE)</f>
        <v>импл_новые_без_названия</v>
      </c>
      <c r="G127" t="str">
        <f t="shared" si="27"/>
        <v>импл_</v>
      </c>
      <c r="H127" t="str">
        <f>VLOOKUP(B127,audio_list_stym!$A$3:$AJ$18,16,FALSE)</f>
        <v>Noni</v>
      </c>
      <c r="I127" t="s">
        <v>693</v>
      </c>
      <c r="J127" t="str">
        <f t="shared" si="28"/>
        <v>Noni_6</v>
      </c>
      <c r="L127">
        <f>VLOOKUP(J127,total_visual_stym!$A$2:$D$129,2,FALSE)</f>
        <v>2118</v>
      </c>
      <c r="M127" t="str">
        <f>VLOOKUP(J127,total_visual_stym!$A$2:$D$129,3,FALSE)</f>
        <v>pics\\Noni_6.jpg</v>
      </c>
      <c r="N127">
        <f>VLOOKUP(J127,total_visual_stym!$A$1:$D$129,4,FALSE)</f>
        <v>212</v>
      </c>
      <c r="P127">
        <f>IF(G127="экспл",0,IF(G127="импл_",VLOOKUP(J127,quest_импл!$A$1:$J$129,7,FALSE),0))</f>
        <v>262</v>
      </c>
      <c r="Q127" t="str">
        <f>IF(G127="экспл",0,IF(G127="импл_",VLOOKUP(J127,quest_импл!$A$1:$J$129,8,FALSE),0))</f>
        <v>sound\\Zhidkiy_li.wav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2064</v>
      </c>
      <c r="AD127" t="str">
        <f t="shared" ca="1" si="38"/>
        <v>pics\\Tomat_8.jpg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39"/>
        <v>pics\\Tomat_8.jpg</v>
      </c>
      <c r="AI127" t="s">
        <v>129</v>
      </c>
      <c r="AO127">
        <f t="shared" ca="1" si="34"/>
        <v>8.7847505946727633E-3</v>
      </c>
      <c r="AP127" t="str">
        <f t="shared" ca="1" si="35"/>
        <v>pics\\Tomat_8.jpg</v>
      </c>
      <c r="AR127" t="str">
        <f t="shared" si="43"/>
        <v/>
      </c>
      <c r="AS127" t="str">
        <f t="shared" ca="1" si="41"/>
        <v>pics\\Tomat_8.jpg</v>
      </c>
      <c r="AT127">
        <f t="shared" ca="1" si="30"/>
        <v>0.9071390427390108</v>
      </c>
      <c r="AU127" t="s">
        <v>697</v>
      </c>
      <c r="AV127" t="str">
        <f t="shared" ca="1" si="31"/>
        <v>sound\\Noviy_plod.wav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_Жидкий_ли_</v>
      </c>
      <c r="BB127" t="str">
        <f t="shared" si="32"/>
        <v>_Жидкий_ли_XXXXX?</v>
      </c>
      <c r="BD127" cm="1">
        <f t="array" aca="1" ref="BD127" ca="1">INDEX($L$122:$L$129,(RANK(AT7,$AT$2:$AT$9)))</f>
        <v>2117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VLOOKUP(B128,audio_list_stym!$A$3:$BP$18,48,FALSE)</f>
        <v>16</v>
      </c>
      <c r="F128" t="str">
        <f>VLOOKUP(E128,metki!$A$2:$B$9,2,FALSE)</f>
        <v>импл_новые_без_названия</v>
      </c>
      <c r="G128" t="str">
        <f t="shared" si="27"/>
        <v>импл_</v>
      </c>
      <c r="H128" t="str">
        <f>VLOOKUP(B128,audio_list_stym!$A$3:$AJ$18,16,FALSE)</f>
        <v>Noni</v>
      </c>
      <c r="I128" t="s">
        <v>694</v>
      </c>
      <c r="J128" t="str">
        <f t="shared" si="28"/>
        <v>Noni_7</v>
      </c>
      <c r="L128">
        <f>VLOOKUP(J128,total_visual_stym!$A$2:$D$129,2,FALSE)</f>
        <v>2119</v>
      </c>
      <c r="M128" t="str">
        <f>VLOOKUP(J128,total_visual_stym!$A$2:$D$129,3,FALSE)</f>
        <v>pics\\Noni_7.jpg</v>
      </c>
      <c r="N128">
        <f>VLOOKUP(J128,total_visual_stym!$A$1:$D$129,4,FALSE)</f>
        <v>212</v>
      </c>
      <c r="P128">
        <f>IF(G128="экспл",0,IF(G128="импл_",VLOOKUP(J128,quest_импл!$A$1:$J$129,7,FALSE),0))</f>
        <v>263</v>
      </c>
      <c r="Q128" t="str">
        <f>IF(G128="экспл",0,IF(G128="импл_",VLOOKUP(J128,quest_импл!$A$1:$J$129,8,FALSE),0))</f>
        <v>sound\\Lohmatiy_li.wav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2002</v>
      </c>
      <c r="AD128" t="str">
        <f t="shared" ca="1" si="38"/>
        <v>pics\\Banan_2.jpg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39"/>
        <v>pics\\Banan_2.jpg</v>
      </c>
      <c r="AI128" t="s">
        <v>130</v>
      </c>
      <c r="AO128">
        <f t="shared" ca="1" si="34"/>
        <v>0.98012567253286742</v>
      </c>
      <c r="AP128" t="str">
        <f t="shared" ca="1" si="35"/>
        <v>pics\\Banan_2.jpg</v>
      </c>
      <c r="AR128" t="str">
        <f t="shared" si="43"/>
        <v/>
      </c>
      <c r="AS128" t="str">
        <f t="shared" ca="1" si="41"/>
        <v>pics\\Banan_2.jpg</v>
      </c>
      <c r="AT128">
        <f t="shared" ca="1" si="30"/>
        <v>0.48655591079618832</v>
      </c>
      <c r="AU128" t="s">
        <v>697</v>
      </c>
      <c r="AV128" t="str">
        <f t="shared" ca="1" si="31"/>
        <v>sound\\Redkiy_plod.wav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_Лохматый_ли_</v>
      </c>
      <c r="BB128" t="str">
        <f t="shared" si="32"/>
        <v>_Лохматый_ли_XXXXX?</v>
      </c>
      <c r="BD128" cm="1">
        <f t="array" aca="1" ref="BD128" ca="1">INDEX($L$122:$L$129,(RANK(AT8,$AT$2:$AT$9)))</f>
        <v>2115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VLOOKUP(B129,audio_list_stym!$A$3:$BP$18,48,FALSE)</f>
        <v>16</v>
      </c>
      <c r="F129" t="str">
        <f>VLOOKUP(E129,metki!$A$2:$B$9,2,FALSE)</f>
        <v>импл_новые_без_названия</v>
      </c>
      <c r="G129" t="str">
        <f t="shared" si="27"/>
        <v>импл_</v>
      </c>
      <c r="H129" t="str">
        <f>VLOOKUP(B129,audio_list_stym!$A$3:$AJ$18,16,FALSE)</f>
        <v>Noni</v>
      </c>
      <c r="I129" t="s">
        <v>695</v>
      </c>
      <c r="J129" t="str">
        <f t="shared" si="28"/>
        <v>Noni_8</v>
      </c>
      <c r="L129">
        <f>VLOOKUP(J129,total_visual_stym!$A$2:$D$129,2,FALSE)</f>
        <v>2120</v>
      </c>
      <c r="M129" t="str">
        <f>VLOOKUP(J129,total_visual_stym!$A$2:$D$129,3,FALSE)</f>
        <v>pics\\Noni_8.jpg</v>
      </c>
      <c r="N129">
        <f>VLOOKUP(J129,total_visual_stym!$A$1:$D$129,4,FALSE)</f>
        <v>212</v>
      </c>
      <c r="P129">
        <f>IF(G129="экспл",0,IF(G129="импл_",VLOOKUP(J129,quest_импл!$A$1:$J$129,7,FALSE),0))</f>
        <v>264</v>
      </c>
      <c r="Q129" t="str">
        <f>IF(G129="экспл",0,IF(G129="импл_",VLOOKUP(J129,quest_импл!$A$1:$J$129,8,FALSE),0))</f>
        <v>sound\\Zolotistiy_li.wav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2015</v>
      </c>
      <c r="AD129" t="str">
        <f t="shared" ca="1" si="38"/>
        <v>pics\\Finik_7.jpg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39"/>
        <v>pics\\Finik_7.jpg</v>
      </c>
      <c r="AI129" t="s">
        <v>131</v>
      </c>
      <c r="AO129">
        <f t="shared" ca="1" si="34"/>
        <v>0.7825882005098147</v>
      </c>
      <c r="AP129" t="str">
        <f t="shared" ca="1" si="35"/>
        <v>pics\\Finik_7.jpg</v>
      </c>
      <c r="AR129" t="str">
        <f t="shared" si="43"/>
        <v/>
      </c>
      <c r="AS129" t="str">
        <f t="shared" ca="1" si="41"/>
        <v>pics\\Finik_7.jpg</v>
      </c>
      <c r="AT129">
        <f t="shared" ca="1" si="30"/>
        <v>0.87245528287104501</v>
      </c>
      <c r="AU129" t="s">
        <v>697</v>
      </c>
      <c r="AV129" t="str">
        <f t="shared" ca="1" si="31"/>
        <v>sound\\Noviy_plod.wav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_Золотистый_ли_</v>
      </c>
      <c r="BB129" t="str">
        <f t="shared" si="32"/>
        <v>_Золотистый_ли_XXXXX?</v>
      </c>
      <c r="BD129" cm="1">
        <f t="array" aca="1" ref="BD129" ca="1">INDEX($L$122:$L$129,(RANK(AT9,$AT$2:$AT$9)))</f>
        <v>2116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C00-000000000000}"/>
  <pageMargins left="0.7" right="0.7" top="0.75" bottom="0.75" header="0.3" footer="0.3"/>
  <pageSetup paperSize="9" orientation="portrait" horizontalDpi="4294967293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H161"/>
  <sheetViews>
    <sheetView topLeftCell="BA1" zoomScale="57" zoomScaleNormal="57" zoomScaleSheetLayoutView="40" workbookViewId="0">
      <selection activeCell="BH1" sqref="BH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C1" s="23" t="s">
        <v>0</v>
      </c>
      <c r="BD1" s="23" t="s">
        <v>1175</v>
      </c>
      <c r="BE1" s="23" t="s">
        <v>1170</v>
      </c>
      <c r="BF1" s="23" t="s">
        <v>1171</v>
      </c>
      <c r="BG1" s="23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VLOOKUP(B2,audio_list_stym!$A$3:$BP$18,49,FALSE)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VLOOKUP(B2,audio_list_stym!$A$3:$AJ$18,17,FALSE)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pics\\Injir_1.jpg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0.2997051606500144</v>
      </c>
      <c r="AP2" t="str">
        <f t="shared" ref="AP2:AP25" ca="1" si="6">INDEX($AM$2:$AM$25,(RANK(AO2,$AO$2:$AO$25)))</f>
        <v>pics\\Injir_1.jpg</v>
      </c>
      <c r="AQ2" t="str">
        <f ca="1">INDEX($AN$2:$AN$25,(RANK(AO2,$AO$2:$AO$25)))</f>
        <v>pics\\Tikva_1.jpg</v>
      </c>
      <c r="AR2" t="str">
        <f t="shared" ref="AR2:AR9" ca="1" si="7">IF(AH2="sound\\Ogorod",AP2,"")</f>
        <v>pics\\Injir_1.jpg</v>
      </c>
      <c r="AT2">
        <f t="shared" ref="AT2:AT65" ca="1" si="8">RAND()</f>
        <v>0.24264282406948612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_Целый_ли_ТОМАТ?</v>
      </c>
      <c r="BC2">
        <f>A2</f>
        <v>1201</v>
      </c>
      <c r="BD2" cm="1">
        <f t="array" aca="1" ref="BD2" ca="1">INDEX($L$2:$L$9,(RANK(AT2,$AT$2:$AT$9)))</f>
        <v>2063</v>
      </c>
      <c r="BE2" cm="1">
        <f t="array" aca="1" ref="BE2" ca="1">INDEX(BD10:BD25,(RANK(AT2,$AT$2:$AT$16)))</f>
        <v>2025</v>
      </c>
      <c r="BF2" cm="1">
        <f t="array" aca="1" ref="BF2" ca="1">INDEX(BD26:BD49,(RANK(AT2,$AT$2:$AT$16)))</f>
        <v>2041</v>
      </c>
      <c r="BG2" cm="1">
        <f t="array" aca="1" ref="BG2" ca="1">INDEX(BD50:BD65,(RANK(AT2,$AT$2:$AT$16)))</f>
        <v>2017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VLOOKUP(B3,audio_list_stym!$A$3:$BP$18,49,FALSE)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VLOOKUP(B3,audio_list_stym!$A$3:$AJ$18,17,FALSE)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2037</v>
      </c>
      <c r="AD3" t="str">
        <f t="shared" ref="AD3:AD66" ca="1" si="11">IF(ISTEXT(AE3),AE3,IF(ISTEXT(AF3),AF3,""))</f>
        <v>pics\\Limon_5.jpg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pics\\Limon_5.jpg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0.67642191412601715</v>
      </c>
      <c r="AP3" t="str">
        <f t="shared" ca="1" si="6"/>
        <v>pics\\Limon_5.jpg</v>
      </c>
      <c r="AQ3" t="str">
        <f t="shared" ref="AQ3:AQ25" ca="1" si="13">INDEX($AN$2:$AN$25,(RANK(AO3,$AO$2:$AO$25)))</f>
        <v>pics\\Redis_5.jpg</v>
      </c>
      <c r="AR3" t="str">
        <f t="shared" ca="1" si="7"/>
        <v>pics\\Limon_5.jpg</v>
      </c>
      <c r="AT3">
        <f t="shared" ca="1" si="8"/>
        <v>0.71816514073655058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_Мясистый_ли_ТОМАТ?</v>
      </c>
      <c r="BD3" cm="1">
        <f t="array" aca="1" ref="BD3" ca="1">INDEX($L$2:$L$9,(RANK(AT3,$AT$2:$AT$9)))</f>
        <v>2060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VLOOKUP(B4,audio_list_stym!$A$3:$BP$18,49,FALSE)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VLOOKUP(B4,audio_list_stym!$A$3:$AJ$18,17,FALSE)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2038</v>
      </c>
      <c r="AD4" t="str">
        <f t="shared" ca="1" si="11"/>
        <v>pics\\Limon_6.jpg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pics\\Limon_6.jpg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0.67430506768945808</v>
      </c>
      <c r="AP4" t="str">
        <f t="shared" ca="1" si="6"/>
        <v>pics\\Limon_6.jpg</v>
      </c>
      <c r="AQ4" t="str">
        <f t="shared" ca="1" si="13"/>
        <v>pics\\Redis_6.jpg</v>
      </c>
      <c r="AR4" t="str">
        <f t="shared" ca="1" si="7"/>
        <v>pics\\Limon_6.jpg</v>
      </c>
      <c r="AT4">
        <f t="shared" ca="1" si="8"/>
        <v>0.35183690459993522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_Горький_ли_ТОМАТ?</v>
      </c>
      <c r="BD4" cm="1">
        <f t="array" aca="1" ref="BD4" ca="1">INDEX($L$2:$L$9,(RANK(AT4,$AT$2:$AT$9)))</f>
        <v>2061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VLOOKUP(B5,audio_list_stym!$A$3:$BP$18,49,FALSE)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VLOOKUP(B5,audio_list_stym!$A$3:$AJ$18,17,FALSE)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2004</v>
      </c>
      <c r="AD5" t="str">
        <f t="shared" ca="1" si="11"/>
        <v>pics\\Banan_4.jpg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pics\\Banan_4.jpg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0.45189988440914186</v>
      </c>
      <c r="AP5" t="str">
        <f t="shared" ca="1" si="6"/>
        <v>pics\\Banan_4.jpg</v>
      </c>
      <c r="AQ5" t="str">
        <f t="shared" ca="1" si="13"/>
        <v>pics\\Goroh_4.jpg</v>
      </c>
      <c r="AR5" t="str">
        <f t="shared" ca="1" si="7"/>
        <v>pics\\Banan_4.jpg</v>
      </c>
      <c r="AT5">
        <f t="shared" ca="1" si="8"/>
        <v>0.77155139898151115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_Яркий_ли_ТОМАТ?</v>
      </c>
      <c r="BD5" cm="1">
        <f t="array" aca="1" ref="BD5" ca="1">INDEX($L$2:$L$9,(RANK(AT5,$AT$2:$AT$9)))</f>
        <v>2059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VLOOKUP(B6,audio_list_stym!$A$3:$BP$18,49,FALSE)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VLOOKUP(B6,audio_list_stym!$A$3:$AJ$18,17,FALSE)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2036</v>
      </c>
      <c r="AD6" t="str">
        <f t="shared" ca="1" si="11"/>
        <v>pics\\Limon_4.jpg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pics\\Limon_4.jpg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0.80822824268892557</v>
      </c>
      <c r="AP6" t="str">
        <f t="shared" ca="1" si="6"/>
        <v>pics\\Limon_4.jpg</v>
      </c>
      <c r="AQ6" t="str">
        <f t="shared" ca="1" si="13"/>
        <v>pics\\Redis_4.jpg</v>
      </c>
      <c r="AR6" t="str">
        <f t="shared" ca="1" si="7"/>
        <v>pics\\Limon_4.jpg</v>
      </c>
      <c r="AT6">
        <f t="shared" ca="1" si="8"/>
        <v>0.8490225651213742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_Острый_ли_ТОМАТ?</v>
      </c>
      <c r="BD6" cm="1">
        <f t="array" aca="1" ref="BD6" ca="1">INDEX($L$2:$L$9,(RANK(AT6,$AT$2:$AT$9)))</f>
        <v>2057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VLOOKUP(B7,audio_list_stym!$A$3:$BP$18,49,FALSE)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VLOOKUP(B7,audio_list_stym!$A$3:$AJ$18,17,FALSE)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2159</v>
      </c>
      <c r="AD7" t="str">
        <f t="shared" ca="1" si="11"/>
        <v>pics\\Injir_7.jpg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pics\\Injir_7.jpg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0.14049816100191659</v>
      </c>
      <c r="AP7" t="str">
        <f t="shared" ca="1" si="6"/>
        <v>pics\\Injir_7.jpg</v>
      </c>
      <c r="AQ7" t="str">
        <f t="shared" ca="1" si="13"/>
        <v>pics\\Tikva_7.jpg</v>
      </c>
      <c r="AR7" t="str">
        <f t="shared" ca="1" si="7"/>
        <v>pics\\Injir_7.jpg</v>
      </c>
      <c r="AT7">
        <f t="shared" ca="1" si="8"/>
        <v>0.30811204169092776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_Спелый_ли_ТОМАТ?</v>
      </c>
      <c r="BD7" cm="1">
        <f t="array" aca="1" ref="BD7" ca="1">INDEX($L$2:$L$9,(RANK(AT7,$AT$2:$AT$9)))</f>
        <v>2062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VLOOKUP(B8,audio_list_stym!$A$3:$BP$18,49,FALSE)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VLOOKUP(B8,audio_list_stym!$A$3:$AJ$18,17,FALSE)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2154</v>
      </c>
      <c r="AD8" t="str">
        <f t="shared" ca="1" si="11"/>
        <v>pics\\Injir_2.jpg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pics\\Injir_2.jpg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0.28601490428955934</v>
      </c>
      <c r="AP8" t="str">
        <f t="shared" ca="1" si="6"/>
        <v>pics\\Injir_2.jpg</v>
      </c>
      <c r="AQ8" t="str">
        <f t="shared" ca="1" si="13"/>
        <v>pics\\Tikva_2.jpg</v>
      </c>
      <c r="AR8" t="str">
        <f t="shared" ca="1" si="7"/>
        <v>pics\\Injir_2.jpg</v>
      </c>
      <c r="AT8">
        <f t="shared" ca="1" si="8"/>
        <v>0.80189754550295045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_Серый_ли_ТОМАТ?</v>
      </c>
      <c r="BD8" cm="1">
        <f t="array" aca="1" ref="BD8" ca="1">INDEX($L$2:$L$9,(RANK(AT8,$AT$2:$AT$9)))</f>
        <v>2058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VLOOKUP(B9,audio_list_stym!$A$3:$BP$18,49,FALSE)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VLOOKUP(B9,audio_list_stym!$A$3:$AJ$18,17,FALSE)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2040</v>
      </c>
      <c r="AD9" t="str">
        <f t="shared" ca="1" si="11"/>
        <v>pics\\Limon_8.jpg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pics\\Limon_8.jpg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0.59012199697712542</v>
      </c>
      <c r="AP9" t="str">
        <f t="shared" ca="1" si="6"/>
        <v>pics\\Limon_8.jpg</v>
      </c>
      <c r="AQ9" t="str">
        <f t="shared" ca="1" si="13"/>
        <v>pics\\Redis_8.jpg</v>
      </c>
      <c r="AR9" t="str">
        <f t="shared" ca="1" si="7"/>
        <v>pics\\Limon_8.jpg</v>
      </c>
      <c r="AT9">
        <f t="shared" ca="1" si="8"/>
        <v>2.6552177643650476E-2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_Вязкий_ли_ТОМАТ?</v>
      </c>
      <c r="BD9" cm="1">
        <f t="array" aca="1" ref="BD9" ca="1">INDEX($L$2:$L$9,(RANK(AT9,$AT$2:$AT$9)))</f>
        <v>2064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VLOOKUP(B10,audio_list_stym!$A$3:$BP$18,49,FALSE)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VLOOKUP(B10,audio_list_stym!$A$3:$AJ$18,17,FALSE)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2178</v>
      </c>
      <c r="AD10" t="str">
        <f t="shared" ca="1" si="11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0.41806935538057588</v>
      </c>
      <c r="AP10" t="str">
        <f t="shared" ca="1" si="6"/>
        <v>pics\\Banan_6.jpg</v>
      </c>
      <c r="AQ10" t="str">
        <f t="shared" ca="1" si="13"/>
        <v>pics\\Goroh_6.jpg</v>
      </c>
      <c r="AT10">
        <f t="shared" ca="1" si="8"/>
        <v>0.44922410158506831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На_экране_ЛИМОН._Он_старый?</v>
      </c>
      <c r="BC10">
        <f>A10</f>
        <v>1202</v>
      </c>
      <c r="BD10" cm="1">
        <f t="array" aca="1" ref="BD10" ca="1">INDEX($L$10:$L$17,(RANK(AT2,$AT$2:$AT$9)))</f>
        <v>2039</v>
      </c>
      <c r="BE10" cm="1">
        <f t="array" aca="1" ref="BE10" ca="1">INDEX(BD2:BD9,(RANK(AT3,$AT$2:$AT$9)))</f>
        <v>2059</v>
      </c>
      <c r="BF10" cm="1">
        <f t="array" aca="1" ref="BF10" ca="1">INDEX(BD18:BD33,(RANK(AT3,$AT$2:$AT$16)))</f>
        <v>2030</v>
      </c>
      <c r="BG10" cm="1">
        <f t="array" aca="1" ref="BG10" ca="1">INDEX(BD34:BD65,(RANK(AT3,$AT$2:$AT$16)))</f>
        <v>2046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VLOOKUP(B11,audio_list_stym!$A$3:$BP$18,49,FALSE)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VLOOKUP(B11,audio_list_stym!$A$3:$AJ$18,17,FALSE)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2210</v>
      </c>
      <c r="AD11" t="str">
        <f t="shared" ca="1" si="11"/>
        <v>pics\\dis48.jpg</v>
      </c>
      <c r="AE11" s="22" t="str">
        <f t="array" aca="1" ref="AE11" ca="1">IF(G11="экспл",INDEX(total_visual_stym!$C$146:$C$209,(RANK(total_visual_stym!E155,total_visual_stym!$E$146:$E$209))),0)</f>
        <v>pics\\dis48.jpg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0.99732293481479195</v>
      </c>
      <c r="AP11" t="str">
        <f t="shared" ca="1" si="6"/>
        <v>pics\\Limon_1.jpg</v>
      </c>
      <c r="AQ11" t="str">
        <f t="shared" ca="1" si="13"/>
        <v>pics\\Redis_1.jpg</v>
      </c>
      <c r="AT11">
        <f t="shared" ca="1" si="8"/>
        <v>0.42311230473367334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Посмотрите,_вот_ЛИМОН._Фиолетовый_ли_он?</v>
      </c>
      <c r="BD11" cm="1">
        <f t="array" aca="1" ref="BD11" ca="1">INDEX($L$10:$L$17,(RANK(AT3,$AT$2:$AT$9)))</f>
        <v>2036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VLOOKUP(B12,audio_list_stym!$A$3:$BP$18,49,FALSE)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VLOOKUP(B12,audio_list_stym!$A$3:$AJ$18,17,FALSE)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2201</v>
      </c>
      <c r="AD12" t="str">
        <f t="shared" ca="1" si="11"/>
        <v>pics\\dis43.jpg</v>
      </c>
      <c r="AE12" s="22" t="str">
        <f t="array" aca="1" ref="AE12" ca="1">IF(G12="экспл",INDEX(total_visual_stym!$C$146:$C$209,(RANK(total_visual_stym!E156,total_visual_stym!$E$146:$E$209))),0)</f>
        <v>pics\\dis43.jpg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0.4457512268128333</v>
      </c>
      <c r="AP12" t="str">
        <f t="shared" ca="1" si="6"/>
        <v>pics\\Banan_5.jpg</v>
      </c>
      <c r="AQ12" t="str">
        <f t="shared" ca="1" si="13"/>
        <v>pics\\Goroh_5.jpg</v>
      </c>
      <c r="AT12">
        <f t="shared" ca="1" si="8"/>
        <v>0.75229708963635178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Вот_ЛИМОН._Он_с_цедрой?</v>
      </c>
      <c r="BD12" cm="1">
        <f t="array" aca="1" ref="BD12" ca="1">INDEX($L$10:$L$17,(RANK(AT4,$AT$2:$AT$9)))</f>
        <v>2037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VLOOKUP(B13,audio_list_stym!$A$3:$BP$18,49,FALSE)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VLOOKUP(B13,audio_list_stym!$A$3:$AJ$18,17,FALSE)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2203</v>
      </c>
      <c r="AD13" t="str">
        <f t="shared" ca="1" si="11"/>
        <v>pics\\dis53.jpg</v>
      </c>
      <c r="AE13" s="22" t="str">
        <f t="array" aca="1" ref="AE13" ca="1">IF(G13="экспл",INDEX(total_visual_stym!$C$146:$C$209,(RANK(total_visual_stym!E157,total_visual_stym!$E$146:$E$209))),0)</f>
        <v>pics\\dis53.jpg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0.49102003542887163</v>
      </c>
      <c r="AP13" t="str">
        <f t="shared" ca="1" si="6"/>
        <v>pics\\Banan_3.jpg</v>
      </c>
      <c r="AQ13" t="str">
        <f t="shared" ca="1" si="13"/>
        <v>pics\\Goroh_3.jpg</v>
      </c>
      <c r="AT13">
        <f t="shared" ca="1" si="8"/>
        <v>0.67467569332013444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Это_ЛИМОН._Кислый_ли_он?</v>
      </c>
      <c r="BD13" cm="1">
        <f t="array" aca="1" ref="BD13" ca="1">INDEX($L$10:$L$17,(RANK(AT5,$AT$2:$AT$9)))</f>
        <v>2035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VLOOKUP(B14,audio_list_stym!$A$3:$BP$18,49,FALSE)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VLOOKUP(B14,audio_list_stym!$A$3:$AJ$18,17,FALSE)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2220</v>
      </c>
      <c r="AD14" t="str">
        <f t="shared" ca="1" si="11"/>
        <v>pics\\dis16.jpg</v>
      </c>
      <c r="AE14" s="22" t="str">
        <f t="array" aca="1" ref="AE14" ca="1">IF(G14="экспл",INDEX(total_visual_stym!$C$146:$C$209,(RANK(total_visual_stym!E158,total_visual_stym!$E$146:$E$209))),0)</f>
        <v>pics\\dis16.jpg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0.26064515256753296</v>
      </c>
      <c r="AP14" t="str">
        <f t="shared" ca="1" si="6"/>
        <v>pics\\Injir_3.jpg</v>
      </c>
      <c r="AQ14" t="str">
        <f t="shared" ca="1" si="13"/>
        <v>pics\\Tikva_3.jpg</v>
      </c>
      <c r="AT14">
        <f t="shared" ca="1" si="8"/>
        <v>0.43945462954298586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На_картинке_ЛИМОН._Сочный_ли_он?</v>
      </c>
      <c r="BD14" cm="1">
        <f t="array" aca="1" ref="BD14" ca="1">INDEX($L$10:$L$17,(RANK(AT6,$AT$2:$AT$9)))</f>
        <v>2033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VLOOKUP(B15,audio_list_stym!$A$3:$BP$18,49,FALSE)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VLOOKUP(B15,audio_list_stym!$A$3:$AJ$18,17,FALSE)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2195</v>
      </c>
      <c r="AD15" t="str">
        <f t="shared" ca="1" si="11"/>
        <v>pics\\dis41.jpg</v>
      </c>
      <c r="AE15" s="22" t="str">
        <f t="array" aca="1" ref="AE15" ca="1">IF(G15="экспл",INDEX(total_visual_stym!$C$146:$C$209,(RANK(total_visual_stym!E159,total_visual_stym!$E$146:$E$209))),0)</f>
        <v>pics\\dis41.jpg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0.94041800087005378</v>
      </c>
      <c r="AP15" t="str">
        <f t="shared" ca="1" si="6"/>
        <v>pics\\Limon_2.jpg</v>
      </c>
      <c r="AQ15" t="str">
        <f t="shared" ca="1" si="13"/>
        <v>pics\\Redis_2.jpg</v>
      </c>
      <c r="AT15">
        <f t="shared" ca="1" si="8"/>
        <v>0.14920681360641275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На_мониторе_ЛИМОН._Упругий_ли_он?</v>
      </c>
      <c r="BD15" cm="1">
        <f t="array" aca="1" ref="BD15" ca="1">INDEX($L$10:$L$17,(RANK(AT7,$AT$2:$AT$9)))</f>
        <v>2038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VLOOKUP(B16,audio_list_stym!$A$3:$BP$18,49,FALSE)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VLOOKUP(B16,audio_list_stym!$A$3:$AJ$18,17,FALSE)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2226</v>
      </c>
      <c r="AD16" t="str">
        <f t="shared" ca="1" si="11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0.14855157328218282</v>
      </c>
      <c r="AP16" t="str">
        <f t="shared" ca="1" si="6"/>
        <v>pics\\Injir_6.jpg</v>
      </c>
      <c r="AQ16" t="str">
        <f t="shared" ca="1" si="13"/>
        <v>pics\\Tikva_6.jpg</v>
      </c>
      <c r="AT16">
        <f t="shared" ca="1" si="8"/>
        <v>0.9044491125062345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Перед_Вами_ЛИМОН._Он_длинный?</v>
      </c>
      <c r="BD16" cm="1">
        <f t="array" aca="1" ref="BD16" ca="1">INDEX($L$10:$L$17,(RANK(AT8,$AT$2:$AT$9)))</f>
        <v>2034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VLOOKUP(B17,audio_list_stym!$A$3:$BP$18,49,FALSE)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VLOOKUP(B17,audio_list_stym!$A$3:$AJ$18,17,FALSE)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2212</v>
      </c>
      <c r="AD17" t="str">
        <f t="shared" ca="1" si="11"/>
        <v>pics\\dis61.jpg</v>
      </c>
      <c r="AE17" s="22" t="str">
        <f t="array" aca="1" ref="AE17" ca="1">IF(G17="экспл",INDEX(total_visual_stym!$C$146:$C$209,(RANK(total_visual_stym!E161,total_visual_stym!$E$146:$E$209))),0)</f>
        <v>pics\\dis61.jpg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0.1828819300609571</v>
      </c>
      <c r="AP17" t="str">
        <f t="shared" ca="1" si="6"/>
        <v>pics\\Injir_5.jpg</v>
      </c>
      <c r="AQ17" t="str">
        <f t="shared" ca="1" si="13"/>
        <v>pics\\Tikva_5.jpg</v>
      </c>
      <c r="AT17">
        <f t="shared" ca="1" si="8"/>
        <v>0.46562987601602068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Вы_видите_ЛИМОН._Он_без_кожуры?</v>
      </c>
      <c r="BD17" cm="1">
        <f t="array" aca="1" ref="BD17" ca="1">INDEX($L$10:$L$17,(RANK(AT9,$AT$2:$AT$9)))</f>
        <v>2040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VLOOKUP(B18,audio_list_stym!$A$3:$BP$18,49,FALSE)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VLOOKUP(B18,audio_list_stym!$A$3:$AJ$18,17,FALSE)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2024</v>
      </c>
      <c r="AD18" t="str">
        <f t="shared" ca="1" si="11"/>
        <v>pics\\Goroh_8.jpg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pics\\Goroh_8.jpg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0.39634718770733002</v>
      </c>
      <c r="AP18" t="str">
        <f t="shared" ca="1" si="6"/>
        <v>pics\\Banan_8.jpg</v>
      </c>
      <c r="AQ18" t="str">
        <f t="shared" ca="1" si="13"/>
        <v>pics\\Goroh_8.jpg</v>
      </c>
      <c r="AS18" t="str">
        <f t="shared" ref="AS18:AS25" ca="1" si="16">IF(AH18="sound\\Tropic",AQ18,"")</f>
        <v>pics\\Goroh_8.jpg</v>
      </c>
      <c r="AT18">
        <f t="shared" ca="1" si="8"/>
        <v>0.42537382419463166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_С_молоком_ли_XXXXX?</v>
      </c>
      <c r="BC18">
        <f>A18</f>
        <v>1203</v>
      </c>
      <c r="BD18" cm="1">
        <f t="array" aca="1" ref="BD18" ca="1">INDEX($L$18:$L$25,(RANK(AT2,$AT$2:$AT$9)))</f>
        <v>2031</v>
      </c>
      <c r="BE18" cm="1">
        <f t="array" aca="1" ref="BE18" ca="1">INDEX(BD2:BD17,(RANK(AT4,$AT$2:$AT$16)))</f>
        <v>2037</v>
      </c>
      <c r="BF18" cm="1">
        <f t="array" aca="1" ref="BF18" ca="1">INDEX(BD26:BD49,(RANK(AT4,$AT$2:$AT$16)))</f>
        <v>2045</v>
      </c>
      <c r="BG18" cm="1">
        <f t="array" aca="1" ref="BG18" ca="1">INDEX(BD50:BD65,(RANK(AT4,$AT$2:$AT$16)))</f>
        <v>2021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VLOOKUP(B19,audio_list_stym!$A$3:$BP$18,49,FALSE)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VLOOKUP(B19,audio_list_stym!$A$3:$AJ$18,17,FALSE)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2055</v>
      </c>
      <c r="AD19" t="str">
        <f t="shared" ca="1" si="11"/>
        <v>pics\\Redis_7.jpg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7">IF(ISTEXT(AR19),AR19,IF(ISTEXT(AS19),AS19,""))</f>
        <v>pics\\Redis_7.jpg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0.6513008756384413</v>
      </c>
      <c r="AP19" t="str">
        <f t="shared" ca="1" si="6"/>
        <v>pics\\Limon_7.jpg</v>
      </c>
      <c r="AQ19" t="str">
        <f t="shared" ca="1" si="13"/>
        <v>pics\\Redis_7.jpg</v>
      </c>
      <c r="AS19" t="str">
        <f t="shared" ca="1" si="16"/>
        <v>pics\\Redis_7.jpg</v>
      </c>
      <c r="AT19">
        <f t="shared" ca="1" si="8"/>
        <v>0.33295458699338143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_Полый_ли_XXXXX?</v>
      </c>
      <c r="BD19" cm="1">
        <f t="array" aca="1" ref="BD19" ca="1">INDEX($L$18:$L$25,(RANK(AT3,$AT$2:$AT$9)))</f>
        <v>2028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VLOOKUP(B20,audio_list_stym!$A$3:$BP$18,49,FALSE)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VLOOKUP(B20,audio_list_stym!$A$3:$AJ$18,17,FALSE)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2051</v>
      </c>
      <c r="AD20" t="str">
        <f t="shared" ca="1" si="11"/>
        <v>pics\\Redis_3.jpg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7"/>
        <v>pics\\Redis_3.jpg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0.92649338998165909</v>
      </c>
      <c r="AP20" t="str">
        <f t="shared" ca="1" si="6"/>
        <v>pics\\Limon_3.jpg</v>
      </c>
      <c r="AQ20" t="str">
        <f t="shared" ca="1" si="13"/>
        <v>pics\\Redis_3.jpg</v>
      </c>
      <c r="AS20" t="str">
        <f t="shared" ca="1" si="16"/>
        <v>pics\\Redis_3.jpg</v>
      </c>
      <c r="AT20">
        <f t="shared" ca="1" si="8"/>
        <v>0.24121887088079108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_Гладкий_ли_XXXXX?</v>
      </c>
      <c r="BD20" cm="1">
        <f t="array" aca="1" ref="BD20" ca="1">INDEX($L$18:$L$25,(RANK(AT4,$AT$2:$AT$9)))</f>
        <v>2029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VLOOKUP(B21,audio_list_stym!$A$3:$BP$18,49,FALSE)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VLOOKUP(B21,audio_list_stym!$A$3:$AJ$18,17,FALSE)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2023</v>
      </c>
      <c r="AD21" t="str">
        <f t="shared" ca="1" si="11"/>
        <v>pics\\Goroh_7.jpg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7"/>
        <v>pics\\Goroh_7.jpg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0.40601751701145028</v>
      </c>
      <c r="AP21" t="str">
        <f t="shared" ca="1" si="6"/>
        <v>pics\\Banan_7.jpg</v>
      </c>
      <c r="AQ21" t="str">
        <f t="shared" ca="1" si="13"/>
        <v>pics\\Goroh_7.jpg</v>
      </c>
      <c r="AS21" t="str">
        <f t="shared" ca="1" si="16"/>
        <v>pics\\Goroh_7.jpg</v>
      </c>
      <c r="AT21">
        <f t="shared" ca="1" si="8"/>
        <v>0.75529169837260923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_Пористый_ли_XXXXX?</v>
      </c>
      <c r="BD21" cm="1">
        <f t="array" aca="1" ref="BD21" ca="1">INDEX($L$18:$L$25,(RANK(AT5,$AT$2:$AT$9)))</f>
        <v>2027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VLOOKUP(B22,audio_list_stym!$A$3:$BP$18,49,FALSE)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VLOOKUP(B22,audio_list_stym!$A$3:$AJ$18,17,FALSE)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2164</v>
      </c>
      <c r="AD22" t="str">
        <f t="shared" ca="1" si="11"/>
        <v>pics\\Tikva_4.jpg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7"/>
        <v>pics\\Tikva_4.jpg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0.23202836446788333</v>
      </c>
      <c r="AP22" t="str">
        <f t="shared" ca="1" si="6"/>
        <v>pics\\Injir_4.jpg</v>
      </c>
      <c r="AQ22" t="str">
        <f t="shared" ca="1" si="13"/>
        <v>pics\\Tikva_4.jpg</v>
      </c>
      <c r="AS22" t="str">
        <f t="shared" ca="1" si="16"/>
        <v>pics\\Tikva_4.jpg</v>
      </c>
      <c r="AT22">
        <f t="shared" ca="1" si="8"/>
        <v>0.99330243522813533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_Вареный_ли_XXXXX?</v>
      </c>
      <c r="BD22" cm="1">
        <f t="array" aca="1" ref="BD22" ca="1">INDEX($L$18:$L$25,(RANK(AT6,$AT$2:$AT$9)))</f>
        <v>2025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VLOOKUP(B23,audio_list_stym!$A$3:$BP$18,49,FALSE)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VLOOKUP(B23,audio_list_stym!$A$3:$AJ$18,17,FALSE)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2168</v>
      </c>
      <c r="AD23" t="str">
        <f t="shared" ca="1" si="11"/>
        <v>pics\\Tikva_8.jpg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7"/>
        <v>pics\\Tikva_8.jpg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5.2052628272582946E-2</v>
      </c>
      <c r="AP23" t="str">
        <f t="shared" ca="1" si="6"/>
        <v>pics\\Injir_8.jpg</v>
      </c>
      <c r="AQ23" t="str">
        <f t="shared" ca="1" si="13"/>
        <v>pics\\Tikva_8.jpg</v>
      </c>
      <c r="AS23" t="str">
        <f t="shared" ca="1" si="16"/>
        <v>pics\\Tikva_8.jpg</v>
      </c>
      <c r="AT23">
        <f t="shared" ca="1" si="8"/>
        <v>0.12677943304230976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_Плотный_ли_XXXXX?</v>
      </c>
      <c r="BD23" cm="1">
        <f t="array" aca="1" ref="BD23" ca="1">INDEX($L$18:$L$25,(RANK(AT7,$AT$2:$AT$9)))</f>
        <v>2030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VLOOKUP(B24,audio_list_stym!$A$3:$BP$18,49,FALSE)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VLOOKUP(B24,audio_list_stym!$A$3:$AJ$18,17,FALSE)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2017</v>
      </c>
      <c r="AD24" t="str">
        <f t="shared" ca="1" si="11"/>
        <v>pics\\Goroh_1.jpg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7"/>
        <v>pics\\Goroh_1.jpg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0.57889365377463586</v>
      </c>
      <c r="AP24" t="str">
        <f t="shared" ca="1" si="6"/>
        <v>pics\\Banan_1.jpg</v>
      </c>
      <c r="AQ24" t="str">
        <f t="shared" ca="1" si="13"/>
        <v>pics\\Goroh_1.jpg</v>
      </c>
      <c r="AS24" t="str">
        <f t="shared" ca="1" si="16"/>
        <v>pics\\Goroh_1.jpg</v>
      </c>
      <c r="AT24">
        <f t="shared" ca="1" si="8"/>
        <v>0.39098780987938808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_Ворсистый_ли_XXXXX?</v>
      </c>
      <c r="BD24" cm="1">
        <f t="array" aca="1" ref="BD24" ca="1">INDEX($L$18:$L$25,(RANK(AT8,$AT$2:$AT$9)))</f>
        <v>2026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VLOOKUP(B25,audio_list_stym!$A$3:$BP$18,49,FALSE)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VLOOKUP(B25,audio_list_stym!$A$3:$AJ$18,17,FALSE)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2018</v>
      </c>
      <c r="AD25" t="str">
        <f t="shared" ca="1" si="11"/>
        <v>pics\\Goroh_2.jpg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7"/>
        <v>pics\\Goroh_2.jpg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0.52341881985064409</v>
      </c>
      <c r="AP25" t="str">
        <f t="shared" ca="1" si="6"/>
        <v>pics\\Banan_2.jpg</v>
      </c>
      <c r="AQ25" t="str">
        <f t="shared" ca="1" si="13"/>
        <v>pics\\Goroh_2.jpg</v>
      </c>
      <c r="AS25" t="str">
        <f t="shared" ca="1" si="16"/>
        <v>pics\\Goroh_2.jpg</v>
      </c>
      <c r="AT25">
        <f t="shared" ca="1" si="8"/>
        <v>0.86172476393709008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_Мягкий_ли_XXXXX?</v>
      </c>
      <c r="BD25" cm="1">
        <f t="array" aca="1" ref="BD25" ca="1">INDEX($L$18:$L$25,(RANK(AT9,$AT$2:$AT$9)))</f>
        <v>2032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VLOOKUP(B26,audio_list_stym!$A$3:$BP$18,49,FALSE)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VLOOKUP(B26,audio_list_stym!$A$3:$AJ$18,17,FALSE)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2225</v>
      </c>
      <c r="AD26" t="str">
        <f t="shared" ca="1" si="11"/>
        <v>pics\\dis9.jpg</v>
      </c>
      <c r="AE26" s="22" t="str">
        <f t="array" aca="1" ref="AE26" ca="1">IF(G26="экспл",INDEX(total_visual_stym!$C$146:$C$209,(RANK(total_visual_stym!E170,total_visual_stym!$E$146:$E$209))),0)</f>
        <v>pics\\dis9.jpg</v>
      </c>
      <c r="AF26" s="22" t="str">
        <f t="shared" si="17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8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0.19097995002589263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На_экране_XXXXX._Он_с_ботвой?</v>
      </c>
      <c r="BC26">
        <f>A26</f>
        <v>1204</v>
      </c>
      <c r="BD26" cm="1">
        <f t="array" aca="1" ref="BD26" ca="1">INDEX($L$26:$L$33,(RANK(AT2,$AT$2:$AT$9)))</f>
        <v>2055</v>
      </c>
      <c r="BE26" cm="1">
        <f t="array" aca="1" ref="BE26" ca="1">INDEX(BD2:BD25,(RANK(AT5,$AT$2:$AT$16)))</f>
        <v>2059</v>
      </c>
      <c r="BF26" cm="1">
        <f t="array" aca="1" ref="BF26" ca="1">INDEX(BD34:BD49,(RANK(AT5,$AT$2:$AT$16)))</f>
        <v>2043</v>
      </c>
      <c r="BG26" cm="1">
        <f t="array" aca="1" ref="BG26" ca="1">INDEX(BD50:BD65,(RANK(AT5,$AT$2:$AT$16)))</f>
        <v>2011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VLOOKUP(B27,audio_list_stym!$A$3:$BP$18,49,FALSE)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VLOOKUP(B27,audio_list_stym!$A$3:$AJ$18,17,FALSE)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2175</v>
      </c>
      <c r="AD27" t="str">
        <f t="shared" ca="1" si="11"/>
        <v>pics\\dis5.jpg</v>
      </c>
      <c r="AE27" s="22" t="str">
        <f t="array" aca="1" ref="AE27" ca="1">IF(G27="экспл",INDEX(total_visual_stym!$C$146:$C$209,(RANK(total_visual_stym!E171,total_visual_stym!$E$146:$E$209))),0)</f>
        <v>pics\\dis5.jpg</v>
      </c>
      <c r="AF27" s="22" t="str">
        <f t="shared" si="17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8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0.87311625375753443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Посмотрите,_вот_XXXXX._Он_алый?</v>
      </c>
      <c r="BD27" cm="1">
        <f t="array" aca="1" ref="BD27" ca="1">INDEX($L$26:$L$33,(RANK(AT3,$AT$2:$AT$9)))</f>
        <v>2052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VLOOKUP(B28,audio_list_stym!$A$3:$BP$18,49,FALSE)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VLOOKUP(B28,audio_list_stym!$A$3:$AJ$18,17,FALSE)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2191</v>
      </c>
      <c r="AD28" t="str">
        <f t="shared" ca="1" si="11"/>
        <v>pics\\dis26.jpg</v>
      </c>
      <c r="AE28" s="22" t="str">
        <f t="array" aca="1" ref="AE28" ca="1">IF(G28="экспл",INDEX(total_visual_stym!$C$146:$C$209,(RANK(total_visual_stym!E172,total_visual_stym!$E$146:$E$209))),0)</f>
        <v>pics\\dis26.jpg</v>
      </c>
      <c r="AF28" s="22" t="str">
        <f t="shared" si="17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8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0.12635090608596034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Вот_XXXXX._Пряный_ли_он?</v>
      </c>
      <c r="BD28" cm="1">
        <f t="array" aca="1" ref="BD28" ca="1">INDEX($L$26:$L$33,(RANK(AT4,$AT$2:$AT$9)))</f>
        <v>2053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VLOOKUP(B29,audio_list_stym!$A$3:$BP$18,49,FALSE)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VLOOKUP(B29,audio_list_stym!$A$3:$AJ$18,17,FALSE)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2188</v>
      </c>
      <c r="AD29" t="str">
        <f t="shared" ca="1" si="11"/>
        <v>pics\\dis3.jpg</v>
      </c>
      <c r="AE29" s="22" t="str">
        <f t="array" aca="1" ref="AE29" ca="1">IF(G29="экспл",INDEX(total_visual_stym!$C$146:$C$209,(RANK(total_visual_stym!E173,total_visual_stym!$E$146:$E$209))),0)</f>
        <v>pics\\dis3.jpg</v>
      </c>
      <c r="AF29" s="22" t="str">
        <f t="shared" si="17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8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3.568862089429703E-2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Это_XXXXX._Жирный_ли_он?</v>
      </c>
      <c r="BD29" cm="1">
        <f t="array" aca="1" ref="BD29" ca="1">INDEX($L$26:$L$33,(RANK(AT5,$AT$2:$AT$9)))</f>
        <v>2051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VLOOKUP(B30,audio_list_stym!$A$3:$BP$18,49,FALSE)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VLOOKUP(B30,audio_list_stym!$A$3:$AJ$18,17,FALSE)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2194</v>
      </c>
      <c r="AD30" t="str">
        <f t="shared" ca="1" si="11"/>
        <v>pics\\dis55.jpg</v>
      </c>
      <c r="AE30" s="22" t="str">
        <f t="array" aca="1" ref="AE30" ca="1">IF(G30="экспл",INDEX(total_visual_stym!$C$146:$C$209,(RANK(total_visual_stym!E174,total_visual_stym!$E$146:$E$209))),0)</f>
        <v>pics\\dis55.jpg</v>
      </c>
      <c r="AF30" s="22" t="str">
        <f t="shared" si="17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8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0.55080545836788741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На_картинке_XXXXX._Он_соленый?</v>
      </c>
      <c r="BD30" cm="1">
        <f t="array" aca="1" ref="BD30" ca="1">INDEX($L$26:$L$33,(RANK(AT6,$AT$2:$AT$9)))</f>
        <v>2049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VLOOKUP(B31,audio_list_stym!$A$3:$BP$18,49,FALSE)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VLOOKUP(B31,audio_list_stym!$A$3:$AJ$18,17,FALSE)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2219</v>
      </c>
      <c r="AD31" t="str">
        <f t="shared" ca="1" si="11"/>
        <v>pics\\dis17.jpg</v>
      </c>
      <c r="AE31" s="22" t="str">
        <f t="array" aca="1" ref="AE31" ca="1">IF(G31="экспл",INDEX(total_visual_stym!$C$146:$C$209,(RANK(total_visual_stym!E175,total_visual_stym!$E$146:$E$209))),0)</f>
        <v>pics\\dis17.jpg</v>
      </c>
      <c r="AF31" s="22" t="str">
        <f t="shared" si="17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8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0.80432197548494411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На_мониторе_XXXXX._Пышный_ли_он?</v>
      </c>
      <c r="BD31" cm="1">
        <f t="array" aca="1" ref="BD31" ca="1">INDEX($L$26:$L$33,(RANK(AT7,$AT$2:$AT$9)))</f>
        <v>2054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VLOOKUP(B32,audio_list_stym!$A$3:$BP$18,49,FALSE)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VLOOKUP(B32,audio_list_stym!$A$3:$AJ$18,17,FALSE)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2222</v>
      </c>
      <c r="AD32" t="str">
        <f t="shared" ca="1" si="11"/>
        <v>pics\\dis14.jpg</v>
      </c>
      <c r="AE32" s="22" t="str">
        <f t="array" aca="1" ref="AE32" ca="1">IF(G32="экспл",INDEX(total_visual_stym!$C$146:$C$209,(RANK(total_visual_stym!E176,total_visual_stym!$E$146:$E$209))),0)</f>
        <v>pics\\dis14.jpg</v>
      </c>
      <c r="AF32" s="22" t="str">
        <f t="shared" si="17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8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0.21175815511079088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Перед_Вами_XXXXX._Крепкий_ли_он?</v>
      </c>
      <c r="BD32" cm="1">
        <f t="array" aca="1" ref="BD32" ca="1">INDEX($L$26:$L$33,(RANK(AT8,$AT$2:$AT$9)))</f>
        <v>2050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VLOOKUP(B33,audio_list_stym!$A$3:$BP$18,49,FALSE)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VLOOKUP(B33,audio_list_stym!$A$3:$AJ$18,17,FALSE)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2231</v>
      </c>
      <c r="AD33" t="str">
        <f t="shared" ca="1" si="11"/>
        <v>pics\\dis12.jpg</v>
      </c>
      <c r="AE33" s="22" t="str">
        <f t="array" aca="1" ref="AE33" ca="1">IF(G33="экспл",INDEX(total_visual_stym!$C$146:$C$209,(RANK(total_visual_stym!E177,total_visual_stym!$E$146:$E$209))),0)</f>
        <v>pics\\dis12.jpg</v>
      </c>
      <c r="AF33" s="22" t="str">
        <f t="shared" si="17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8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0.5254914590703631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Вы_видите_XXXXX._Он_круглый?</v>
      </c>
      <c r="BD33" cm="1">
        <f t="array" aca="1" ref="BD33" ca="1">INDEX($L$26:$L$33,(RANK(AT9,$AT$2:$AT$9)))</f>
        <v>2056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VLOOKUP(B34,audio_list_stym!$A$3:$BP$18,49,FALSE)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VLOOKUP(B34,audio_list_stym!$A$3:$AJ$18,17,FALSE)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2006</v>
      </c>
      <c r="AD34" t="str">
        <f t="shared" ca="1" si="11"/>
        <v>pics\\Banan_6.jpg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7"/>
        <v>pics\\Banan_6.jpg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19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0">IF(AH34="sound\\Ogorod",AP10,"")</f>
        <v>pics\\Banan_6.jpg</v>
      </c>
      <c r="AT34">
        <f t="shared" ca="1" si="8"/>
        <v>0.26733070013211313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_Сырой_ли_ПЕРЕЦ?</v>
      </c>
      <c r="BC34">
        <f>A34</f>
        <v>1205</v>
      </c>
      <c r="BD34" cm="1">
        <f t="array" aca="1" ref="BD34" ca="1">INDEX($L$34:$L$41,(RANK(AT2,$AT$2:$AT$9)))</f>
        <v>2047</v>
      </c>
      <c r="BE34" cm="1">
        <f t="array" aca="1" ref="BE34" ca="1">INDEX(BD2:BD17,(RANK(AT5,$AT$2:$AT$17)))</f>
        <v>2059</v>
      </c>
      <c r="BF34" cm="1">
        <f t="array" aca="1" ref="BF34" ca="1">INDEX(BD18:BD33,(RANK(AT5,$AT$2:$AT$7)))</f>
        <v>2028</v>
      </c>
      <c r="BG34" cm="1">
        <f t="array" aca="1" ref="BG34" ca="1">INDEX(BD42:BD65,(RANK(AT5,$AT$2:$AT$17)))</f>
        <v>2003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VLOOKUP(B35,audio_list_stym!$A$3:$BP$18,49,FALSE)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VLOOKUP(B35,audio_list_stym!$A$3:$AJ$18,17,FALSE)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2033</v>
      </c>
      <c r="AD35" t="str">
        <f t="shared" ca="1" si="11"/>
        <v>pics\\Limon_1.jpg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7"/>
        <v>pics\\Limon_1.jpg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1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0"/>
        <v>pics\\Limon_1.jpg</v>
      </c>
      <c r="AT35">
        <f t="shared" ca="1" si="8"/>
        <v>0.59649954991324106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_Слоеный_ли_ПЕРЕЦ?</v>
      </c>
      <c r="BD35" cm="1">
        <f t="array" aca="1" ref="BD35" ca="1">INDEX($L$34:$L$41,(RANK(AT3,$AT$2:$AT$9)))</f>
        <v>2044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VLOOKUP(B36,audio_list_stym!$A$3:$BP$18,49,FALSE)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VLOOKUP(B36,audio_list_stym!$A$3:$AJ$18,17,FALSE)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2005</v>
      </c>
      <c r="AD36" t="str">
        <f t="shared" ca="1" si="11"/>
        <v>pics\\Banan_5.jpg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7"/>
        <v>pics\\Banan_5.jpg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1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0"/>
        <v>pics\\Banan_5.jpg</v>
      </c>
      <c r="AT36">
        <f t="shared" ca="1" si="8"/>
        <v>5.1901939248400364E-2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_Гнилой_ли_ПЕРЕЦ?</v>
      </c>
      <c r="BD36" cm="1">
        <f t="array" aca="1" ref="BD36" ca="1">INDEX($L$34:$L$41,(RANK(AT4,$AT$2:$AT$9)))</f>
        <v>2045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VLOOKUP(B37,audio_list_stym!$A$3:$BP$18,49,FALSE)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VLOOKUP(B37,audio_list_stym!$A$3:$AJ$18,17,FALSE)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2003</v>
      </c>
      <c r="AD37" t="str">
        <f t="shared" ca="1" si="11"/>
        <v>pics\\Banan_3.jpg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7"/>
        <v>pics\\Banan_3.jpg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1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0"/>
        <v>pics\\Banan_3.jpg</v>
      </c>
      <c r="AT37">
        <f t="shared" ca="1" si="8"/>
        <v>0.71645873953403505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_Бугристый_ли_ПЕРЕЦ?</v>
      </c>
      <c r="BD37" cm="1">
        <f t="array" aca="1" ref="BD37" ca="1">INDEX($L$34:$L$41,(RANK(AT5,$AT$2:$AT$9)))</f>
        <v>2043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VLOOKUP(B38,audio_list_stym!$A$3:$BP$18,49,FALSE)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VLOOKUP(B38,audio_list_stym!$A$3:$AJ$18,17,FALSE)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2155</v>
      </c>
      <c r="AD38" t="str">
        <f t="shared" ca="1" si="11"/>
        <v>pics\\Injir_3.jpg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7"/>
        <v>pics\\Injir_3.jpg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1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0"/>
        <v>pics\\Injir_3.jpg</v>
      </c>
      <c r="AT38">
        <f t="shared" ca="1" si="8"/>
        <v>0.70853224737722653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_Черный_ли_ПЕРЕЦ?</v>
      </c>
      <c r="BD38" cm="1">
        <f t="array" aca="1" ref="BD38" ca="1">INDEX($L$34:$L$41,(RANK(AT6,$AT$2:$AT$9)))</f>
        <v>2041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VLOOKUP(B39,audio_list_stym!$A$3:$BP$18,49,FALSE)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VLOOKUP(B39,audio_list_stym!$A$3:$AJ$18,17,FALSE)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2034</v>
      </c>
      <c r="AD39" t="str">
        <f t="shared" ca="1" si="11"/>
        <v>pics\\Limon_2.jpg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pics\\Limon_2.jpg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1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0"/>
        <v>pics\\Limon_2.jpg</v>
      </c>
      <c r="AT39">
        <f t="shared" ca="1" si="8"/>
        <v>0.33781895290241237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_Хрустящий_ли_ПЕРЕЦ?</v>
      </c>
      <c r="BD39" cm="1">
        <f t="array" aca="1" ref="BD39" ca="1">INDEX($L$34:$L$41,(RANK(AT7,$AT$2:$AT$9)))</f>
        <v>2046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VLOOKUP(B40,audio_list_stym!$A$3:$BP$18,49,FALSE)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VLOOKUP(B40,audio_list_stym!$A$3:$AJ$18,17,FALSE)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2158</v>
      </c>
      <c r="AD40" t="str">
        <f t="shared" ca="1" si="11"/>
        <v>pics\\Injir_6.jpg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pics\\Injir_6.jpg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1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0"/>
        <v>pics\\Injir_6.jpg</v>
      </c>
      <c r="AT40">
        <f t="shared" ca="1" si="8"/>
        <v>0.61918603805720684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_Блестит_ли_ПЕРЕЦ?</v>
      </c>
      <c r="BD40" cm="1">
        <f t="array" aca="1" ref="BD40" ca="1">INDEX($L$34:$L$41,(RANK(AT8,$AT$2:$AT$9)))</f>
        <v>2042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VLOOKUP(B41,audio_list_stym!$A$3:$BP$18,49,FALSE)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VLOOKUP(B41,audio_list_stym!$A$3:$AJ$18,17,FALSE)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2157</v>
      </c>
      <c r="AD41" t="str">
        <f t="shared" ca="1" si="11"/>
        <v>pics\\Injir_5.jpg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1">IF(ISTEXT(AR41),AR41,IF(ISTEXT(AS41),AS41,""))</f>
        <v>pics\\Injir_5.jpg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19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0"/>
        <v>pics\\Injir_5.jpg</v>
      </c>
      <c r="AT41">
        <f t="shared" ca="1" si="8"/>
        <v>0.72756543441910659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_Цитрусовый_ли_ПЕРЕЦ?</v>
      </c>
      <c r="BD41" cm="1">
        <f t="array" aca="1" ref="BD41" ca="1">INDEX($L$34:$L$41,(RANK(AT9,$AT$2:$AT$9)))</f>
        <v>2048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VLOOKUP(B42,audio_list_stym!$A$3:$BP$18,49,FALSE)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VLOOKUP(B42,audio_list_stym!$A$3:$AJ$18,17,FALSE)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2230</v>
      </c>
      <c r="AD42" t="str">
        <f t="shared" ca="1" si="11"/>
        <v>pics\\dis8.jpg</v>
      </c>
      <c r="AE42" s="22" t="str">
        <f t="array" aca="1" ref="AE42" ca="1">IF(G42="экспл",INDEX(total_visual_stym!$C$146:$C$209,(RANK(total_visual_stym!E186,total_visual_stym!$E$146:$E$209))),0)</f>
        <v>pics\\dis8.jpg</v>
      </c>
      <c r="AF42" s="22" t="str">
        <f t="shared" si="21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0.74577576509787613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На_экране_БАНАН._Он_чистый?</v>
      </c>
      <c r="BC42">
        <f>A42</f>
        <v>1206</v>
      </c>
      <c r="BD42" cm="1">
        <f t="array" aca="1" ref="BD42" ca="1">INDEX($L$42:$L$49,(RANK(AT2,$AT$2:$AT$9)))</f>
        <v>2007</v>
      </c>
      <c r="BE42" cm="1">
        <f t="array" aca="1" ref="BE42" ca="1">INDEX(BD2:BD17,(RANK(AT6,$AT$2:$AT17)))</f>
        <v>2060</v>
      </c>
      <c r="BF42" cm="1">
        <f t="array" aca="1" ref="BF42" ca="1">INDEX(BD26:BD41,(RANK(AT6,$AT$2:$AT$17)))</f>
        <v>2052</v>
      </c>
      <c r="BG42" cm="1">
        <f t="array" aca="1" ref="BG42" ca="1">INDEX(BD50:BD65,(RANK(AT6,$AT$2:$AT$17)))</f>
        <v>2012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VLOOKUP(B43,audio_list_stym!$A$3:$BP$18,49,FALSE)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VLOOKUP(B43,audio_list_stym!$A$3:$AJ$18,17,FALSE)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2173</v>
      </c>
      <c r="AD43" t="str">
        <f t="shared" ca="1" si="11"/>
        <v>pics\\dis37.jpg</v>
      </c>
      <c r="AE43" s="22" t="str">
        <f t="array" aca="1" ref="AE43" ca="1">IF(G43="экспл",INDEX(total_visual_stym!$C$146:$C$209,(RANK(total_visual_stym!E187,total_visual_stym!$E$146:$E$209))),0)</f>
        <v>pics\\dis37.jpg</v>
      </c>
      <c r="AF43" s="22" t="str">
        <f t="shared" si="21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0.760171621919566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Посмотрите,_вот_БАНАН._Свежий_ли_он?</v>
      </c>
      <c r="BD43" cm="1">
        <f t="array" aca="1" ref="BD43" ca="1">INDEX($L$42:$L$49,(RANK(AT3,$AT$2:$AT$9)))</f>
        <v>2004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VLOOKUP(B44,audio_list_stym!$A$3:$BP$18,49,FALSE)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VLOOKUP(B44,audio_list_stym!$A$3:$AJ$18,17,FALSE)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2176</v>
      </c>
      <c r="AD44" t="str">
        <f t="shared" ca="1" si="11"/>
        <v>pics\\dis21.jpg</v>
      </c>
      <c r="AE44" s="22" t="str">
        <f t="array" aca="1" ref="AE44" ca="1">IF(G44="экспл",INDEX(total_visual_stym!$C$146:$C$209,(RANK(total_visual_stym!E188,total_visual_stym!$E$146:$E$209))),0)</f>
        <v>pics\\dis21.jpg</v>
      </c>
      <c r="AF44" s="22" t="str">
        <f t="shared" si="21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0.76040338655218509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Вот_БАНАН._Он_жаренный?</v>
      </c>
      <c r="BD44" cm="1">
        <f t="array" aca="1" ref="BD44" ca="1">INDEX($L$42:$L$49,(RANK(AT4,$AT$2:$AT$9)))</f>
        <v>2005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VLOOKUP(B45,audio_list_stym!$A$3:$BP$18,49,FALSE)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VLOOKUP(B45,audio_list_stym!$A$3:$AJ$18,17,FALSE)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2183</v>
      </c>
      <c r="AD45" t="str">
        <f t="shared" ca="1" si="11"/>
        <v>pics\\dis18.jpg</v>
      </c>
      <c r="AE45" s="22" t="str">
        <f t="array" aca="1" ref="AE45" ca="1">IF(G45="экспл",INDEX(total_visual_stym!$C$146:$C$209,(RANK(total_visual_stym!E189,total_visual_stym!$E$146:$E$209))),0)</f>
        <v>pics\\dis18.jpg</v>
      </c>
      <c r="AF45" s="22" t="str">
        <f t="shared" si="21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0.36676576799099581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Это_БАНАН._Сладкий_ли_он?</v>
      </c>
      <c r="BD45" cm="1">
        <f t="array" aca="1" ref="BD45" ca="1">INDEX($L$42:$L$49,(RANK(AT5,$AT$2:$AT$9)))</f>
        <v>2003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VLOOKUP(B46,audio_list_stym!$A$3:$BP$18,49,FALSE)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VLOOKUP(B46,audio_list_stym!$A$3:$AJ$18,17,FALSE)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2180</v>
      </c>
      <c r="AD46" t="str">
        <f t="shared" ca="1" si="11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1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0.29931808602202548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На_картинке_БАНАН._Влажный_ли_он?</v>
      </c>
      <c r="BD46" cm="1">
        <f t="array" aca="1" ref="BD46" ca="1">INDEX($L$42:$L$49,(RANK(AT6,$AT$2:$AT$9)))</f>
        <v>2001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VLOOKUP(B47,audio_list_stym!$A$3:$BP$18,49,FALSE)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VLOOKUP(B47,audio_list_stym!$A$3:$AJ$18,17,FALSE)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2211</v>
      </c>
      <c r="AD47" t="str">
        <f t="shared" ca="1" si="11"/>
        <v>pics\\dis60.jpg</v>
      </c>
      <c r="AE47" s="22" t="str">
        <f t="array" aca="1" ref="AE47" ca="1">IF(G47="экспл",INDEX(total_visual_stym!$C$146:$C$209,(RANK(total_visual_stym!E191,total_visual_stym!$E$146:$E$209))),0)</f>
        <v>pics\\dis60.jpg</v>
      </c>
      <c r="AF47" s="22" t="str">
        <f t="shared" si="21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0.38363970290301608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На_мониторе_БАНАН._Он_съедобный?</v>
      </c>
      <c r="BD47" cm="1">
        <f t="array" aca="1" ref="BD47" ca="1">INDEX($L$42:$L$49,(RANK(AT7,$AT$2:$AT$9)))</f>
        <v>2006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VLOOKUP(B48,audio_list_stym!$A$3:$BP$18,49,FALSE)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VLOOKUP(B48,audio_list_stym!$A$3:$AJ$18,17,FALSE)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2218</v>
      </c>
      <c r="AD48" t="str">
        <f t="shared" ca="1" si="11"/>
        <v>pics\\dis64.jpg</v>
      </c>
      <c r="AE48" s="22" t="str">
        <f t="array" aca="1" ref="AE48" ca="1">IF(G48="экспл",INDEX(total_visual_stym!$C$146:$C$209,(RANK(total_visual_stym!E192,total_visual_stym!$E$146:$E$209))),0)</f>
        <v>pics\\dis64.jpg</v>
      </c>
      <c r="AF48" s="22" t="str">
        <f t="shared" si="21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0.67384402699588264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Перед_Вами_БАНАН._Сиреневый_ли_он?</v>
      </c>
      <c r="BD48" cm="1">
        <f t="array" aca="1" ref="BD48" ca="1">INDEX($L$42:$L$49,(RANK(AT8,$AT$2:$AT$9)))</f>
        <v>2002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VLOOKUP(B49,audio_list_stym!$A$3:$BP$18,49,FALSE)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VLOOKUP(B49,audio_list_stym!$A$3:$AJ$18,17,FALSE)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2232</v>
      </c>
      <c r="AD49" t="str">
        <f t="shared" ca="1" si="11"/>
        <v>pics\\dis13.jpg</v>
      </c>
      <c r="AE49" s="22" t="str">
        <f t="array" aca="1" ref="AE49" ca="1">IF(G49="экспл",INDEX(total_visual_stym!$C$146:$C$209,(RANK(total_visual_stym!E193,total_visual_stym!$E$146:$E$209))),0)</f>
        <v>pics\\dis13.jpg</v>
      </c>
      <c r="AF49" s="22" t="str">
        <f t="shared" si="21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0.91088720181934058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Вы_видите_БАНАН._Он_репчатый?</v>
      </c>
      <c r="BD49" cm="1">
        <f t="array" aca="1" ref="BD49" ca="1">INDEX($L$42:$L$49,(RANK(AT9,$AT$2:$AT$9)))</f>
        <v>2008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VLOOKUP(B50,audio_list_stym!$A$3:$BP$18,49,FALSE)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VLOOKUP(B50,audio_list_stym!$A$3:$AJ$18,17,FALSE)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2161</v>
      </c>
      <c r="AD50" t="str">
        <f t="shared" ca="1" si="11"/>
        <v>pics\\Tikva_1.jpg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1"/>
        <v>pics\\Tikva_1.jpg</v>
      </c>
      <c r="AH50" t="str">
        <f t="shared" si="3"/>
        <v>sound\\Tropic</v>
      </c>
      <c r="AS50" t="str">
        <f ca="1">IF(AH50="sound\\Tropic",AQ2,"")</f>
        <v>pics\\Tikva_1.jpg</v>
      </c>
      <c r="AT50">
        <f t="shared" ca="1" si="8"/>
        <v>8.7174396480464988E-3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_Коричневый_ли_XXXXX?</v>
      </c>
      <c r="BC50">
        <f>A50</f>
        <v>1207</v>
      </c>
      <c r="BD50" cm="1">
        <f t="array" aca="1" ref="BD50" ca="1">INDEX($L$50:$L$57,(RANK(AT2,$AT$2:$AT$9)))</f>
        <v>2015</v>
      </c>
      <c r="BE50" cm="1">
        <f t="array" aca="1" ref="BE50" ca="1">INDEX(BD2:BD17,(RANK(AT7,$AT$2:$AT$17)))</f>
        <v>2033</v>
      </c>
      <c r="BF50" cm="1">
        <f t="array" aca="1" ref="BF50" ca="1">INDEX(BD18:BD49,(RANK(AT7,$AT$2:$AT$17)))</f>
        <v>2049</v>
      </c>
      <c r="BG50" cm="1">
        <f t="array" aca="1" ref="BG50" ca="1">INDEX(BD58:BD65,(RANK(AT7,$AT$2:$AT$9)))</f>
        <v>2022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VLOOKUP(B51,audio_list_stym!$A$3:$BP$18,49,FALSE)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VLOOKUP(B51,audio_list_stym!$A$3:$AJ$18,17,FALSE)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2053</v>
      </c>
      <c r="AD51" t="str">
        <f t="shared" ca="1" si="11"/>
        <v>pics\\Redis_5.jpg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1"/>
        <v>pics\\Redis_5.jpg</v>
      </c>
      <c r="AH51" t="str">
        <f t="shared" si="3"/>
        <v>sound\\Tropic</v>
      </c>
      <c r="AS51" t="str">
        <f t="shared" ref="AS51:AS57" ca="1" si="23">IF(AH51="sound\\Tropic",AQ3,"")</f>
        <v>pics\\Redis_5.jpg</v>
      </c>
      <c r="AT51">
        <f t="shared" ca="1" si="8"/>
        <v>0.71872348708913081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_Сахаристый_ли_XXXXX?</v>
      </c>
      <c r="BD51" cm="1">
        <f t="array" aca="1" ref="BD51" ca="1">INDEX($L$50:$L$57,(RANK(AT3,$AT$2:$AT$9)))</f>
        <v>2012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VLOOKUP(B52,audio_list_stym!$A$3:$BP$18,49,FALSE)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VLOOKUP(B52,audio_list_stym!$A$3:$AJ$18,17,FALSE)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2054</v>
      </c>
      <c r="AD52" t="str">
        <f t="shared" ca="1" si="11"/>
        <v>pics\\Redis_6.jpg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1"/>
        <v>pics\\Redis_6.jpg</v>
      </c>
      <c r="AH52" t="str">
        <f t="shared" si="3"/>
        <v>sound\\Tropic</v>
      </c>
      <c r="AS52" t="str">
        <f t="shared" ca="1" si="23"/>
        <v>pics\\Redis_6.jpg</v>
      </c>
      <c r="AT52">
        <f t="shared" ca="1" si="8"/>
        <v>0.8944753990693104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_Скользкий_ли_XXXXX?</v>
      </c>
      <c r="BD52" cm="1">
        <f t="array" aca="1" ref="BD52" ca="1">INDEX($L$50:$L$57,(RANK(AT4,$AT$2:$AT$9)))</f>
        <v>2013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VLOOKUP(B53,audio_list_stym!$A$3:$BP$18,49,FALSE)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VLOOKUP(B53,audio_list_stym!$A$3:$AJ$18,17,FALSE)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2020</v>
      </c>
      <c r="AD53" t="str">
        <f t="shared" ca="1" si="11"/>
        <v>pics\\Goroh_4.jpg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1"/>
        <v>pics\\Goroh_4.jpg</v>
      </c>
      <c r="AH53" t="str">
        <f t="shared" si="3"/>
        <v>sound\\Tropic</v>
      </c>
      <c r="AS53" t="str">
        <f t="shared" ca="1" si="23"/>
        <v>pics\\Goroh_4.jpg</v>
      </c>
      <c r="AT53">
        <f t="shared" ca="1" si="8"/>
        <v>0.12354752323843876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_Ломкий_ли_XXXXX?</v>
      </c>
      <c r="BD53" cm="1">
        <f t="array" aca="1" ref="BD53" ca="1">INDEX($L$50:$L$57,(RANK(AT5,$AT$2:$AT$9)))</f>
        <v>2011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VLOOKUP(B54,audio_list_stym!$A$3:$BP$18,49,FALSE)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VLOOKUP(B54,audio_list_stym!$A$3:$AJ$18,17,FALSE)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2052</v>
      </c>
      <c r="AD54" t="str">
        <f t="shared" ca="1" si="11"/>
        <v>pics\\Redis_4.jpg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1"/>
        <v>pics\\Redis_4.jpg</v>
      </c>
      <c r="AH54" t="str">
        <f t="shared" si="3"/>
        <v>sound\\Tropic</v>
      </c>
      <c r="AI54" s="11"/>
      <c r="AS54" t="str">
        <f t="shared" ca="1" si="23"/>
        <v>pics\\Redis_4.jpg</v>
      </c>
      <c r="AT54">
        <f t="shared" ca="1" si="8"/>
        <v>0.43073517204841605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_Мохнатый_ли_XXXXX?</v>
      </c>
      <c r="BD54" cm="1">
        <f t="array" aca="1" ref="BD54" ca="1">INDEX($L$50:$L$57,(RANK(AT6,$AT$2:$AT$9)))</f>
        <v>2009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VLOOKUP(B55,audio_list_stym!$A$3:$BP$18,49,FALSE)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VLOOKUP(B55,audio_list_stym!$A$3:$AJ$18,17,FALSE)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2167</v>
      </c>
      <c r="AD55" t="str">
        <f t="shared" ca="1" si="11"/>
        <v>pics\\Tikva_7.jpg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1"/>
        <v>pics\\Tikva_7.jpg</v>
      </c>
      <c r="AH55" t="str">
        <f t="shared" si="3"/>
        <v>sound\\Tropic</v>
      </c>
      <c r="AS55" t="str">
        <f t="shared" ca="1" si="23"/>
        <v>pics\\Tikva_7.jpg</v>
      </c>
      <c r="AT55">
        <f t="shared" ca="1" si="8"/>
        <v>0.1427712589692901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_Сморщенный_ли_XXXXX?</v>
      </c>
      <c r="BD55" cm="1">
        <f t="array" aca="1" ref="BD55" ca="1">INDEX($L$50:$L$57,(RANK(AT7,$AT$2:$AT$9)))</f>
        <v>2014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VLOOKUP(B56,audio_list_stym!$A$3:$BP$18,49,FALSE)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VLOOKUP(B56,audio_list_stym!$A$3:$AJ$18,17,FALSE)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2162</v>
      </c>
      <c r="AD56" t="str">
        <f t="shared" ca="1" si="11"/>
        <v>pics\\Tikva_2.jpg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pics\\Tikva_2.jpg</v>
      </c>
      <c r="AH56" t="str">
        <f t="shared" si="3"/>
        <v>sound\\Tropic</v>
      </c>
      <c r="AS56" t="str">
        <f t="shared" ca="1" si="23"/>
        <v>pics\\Tikva_2.jpg</v>
      </c>
      <c r="AT56">
        <f t="shared" ca="1" si="8"/>
        <v>0.7694875077086587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_С_косточкой_ли_XXXXX?</v>
      </c>
      <c r="BD56" cm="1">
        <f t="array" aca="1" ref="BD56" ca="1">INDEX($L$50:$L$57,(RANK(AT8,$AT$2:$AT$9)))</f>
        <v>2010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VLOOKUP(B57,audio_list_stym!$A$3:$BP$18,49,FALSE)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VLOOKUP(B57,audio_list_stym!$A$3:$AJ$18,17,FALSE)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2056</v>
      </c>
      <c r="AD57" t="str">
        <f t="shared" ca="1" si="11"/>
        <v>pics\\Redis_8.jpg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pics\\Redis_8.jpg</v>
      </c>
      <c r="AH57" t="str">
        <f t="shared" si="3"/>
        <v>sound\\Tropic</v>
      </c>
      <c r="AI57" s="11"/>
      <c r="AS57" t="str">
        <f t="shared" ca="1" si="23"/>
        <v>pics\\Redis_8.jpg</v>
      </c>
      <c r="AT57">
        <f t="shared" ca="1" si="8"/>
        <v>0.24757634446504706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_Треугольный_ли_XXXXX?</v>
      </c>
      <c r="BD57" cm="1">
        <f t="array" aca="1" ref="BD57" ca="1">INDEX($L$50:$L$57,(RANK(AT9,$AT$2:$AT$9)))</f>
        <v>2016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VLOOKUP(B58,audio_list_stym!$A$3:$BP$18,49,FALSE)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VLOOKUP(B58,audio_list_stym!$A$3:$AJ$18,17,FALSE)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2204</v>
      </c>
      <c r="AD58" t="str">
        <f t="shared" ca="1" si="11"/>
        <v>pics\\dis52.jpg</v>
      </c>
      <c r="AE58" s="22" t="str">
        <f t="array" aca="1" ref="AE58" ca="1">IF(G58="экспл",INDEX(total_visual_stym!$C$146:$C$209,(RANK(total_visual_stym!E202,total_visual_stym!$E$146:$E$209))),0)</f>
        <v>pics\\dis52.jpg</v>
      </c>
      <c r="AF58" s="22" t="str">
        <f t="shared" ref="AF58:AF65" si="24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8"/>
        <v>0.48529373057187042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На_экране_XXXXX._Рыхлый_ли_он?</v>
      </c>
      <c r="BC58">
        <f>A58</f>
        <v>1208</v>
      </c>
      <c r="BD58" cm="1">
        <f t="array" aca="1" ref="BD58" ca="1">INDEX($L$58:$L$65,(RANK(AT2,$AT$2:$AT$9)))</f>
        <v>2023</v>
      </c>
      <c r="BE58" cm="1">
        <f t="array" aca="1" ref="BE58" ca="1">INDEX(BD2:BD17,(RANK(AT8,$AT$2:$AT$17)))</f>
        <v>2061</v>
      </c>
      <c r="BF58" cm="1">
        <f t="array" aca="1" ref="BF58" ca="1">INDEX(BD18:BD33,(RANK(AT8,$AT$2:$AT$17)))</f>
        <v>2029</v>
      </c>
      <c r="BG58" cm="1">
        <f t="array" aca="1" ref="BG58" ca="1">INDEX(BD42:BD57,(RANK(AT8,$AT$2:$AT$9)))</f>
        <v>2004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VLOOKUP(B59,audio_list_stym!$A$3:$BP$18,49,FALSE)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VLOOKUP(B59,audio_list_stym!$A$3:$AJ$18,17,FALSE)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2213</v>
      </c>
      <c r="AD59" t="str">
        <f t="shared" ca="1" si="11"/>
        <v>pics\\dis49.jpg</v>
      </c>
      <c r="AE59" s="22" t="str">
        <f t="array" aca="1" ref="AE59" ca="1">IF(G59="экспл",INDEX(total_visual_stym!$C$146:$C$209,(RANK(total_visual_stym!E203,total_visual_stym!$E$146:$E$209))),0)</f>
        <v>pics\\dis49.jpg</v>
      </c>
      <c r="AF59" s="22" t="str">
        <f t="shared" si="24"/>
        <v/>
      </c>
      <c r="AG59" t="str">
        <f t="shared" si="14"/>
        <v>pics\\Goroh_2.jpg</v>
      </c>
      <c r="AH59">
        <f t="shared" si="3"/>
        <v>0</v>
      </c>
      <c r="AT59">
        <f t="shared" ca="1" si="8"/>
        <v>0.6159930786291784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Посмотрите,_вот_XXXXX._Он_в_стручке?</v>
      </c>
      <c r="BD59" cm="1">
        <f t="array" aca="1" ref="BD59" ca="1">INDEX($L$58:$L$65,(RANK(AT3,$AT$2:$AT$9)))</f>
        <v>2020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VLOOKUP(B60,audio_list_stym!$A$3:$BP$18,49,FALSE)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VLOOKUP(B60,audio_list_stym!$A$3:$AJ$18,17,FALSE)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2198</v>
      </c>
      <c r="AD60" t="str">
        <f t="shared" ca="1" si="11"/>
        <v>pics\\dis42.jpg</v>
      </c>
      <c r="AE60" s="22" t="str">
        <f t="array" aca="1" ref="AE60" ca="1">IF(G60="экспл",INDEX(total_visual_stym!$C$146:$C$209,(RANK(total_visual_stym!E204,total_visual_stym!$E$146:$E$209))),0)</f>
        <v>pics\\dis42.jpg</v>
      </c>
      <c r="AF60" s="22" t="str">
        <f t="shared" si="24"/>
        <v/>
      </c>
      <c r="AG60" t="str">
        <f t="shared" si="14"/>
        <v>pics\\Goroh_3.jpg</v>
      </c>
      <c r="AH60">
        <f t="shared" si="3"/>
        <v>0</v>
      </c>
      <c r="AT60">
        <f t="shared" ca="1" si="8"/>
        <v>0.6024636124770878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Вот_XXXXX._Ядовитый_ли_он?</v>
      </c>
      <c r="BD60" cm="1">
        <f t="array" aca="1" ref="BD60" ca="1">INDEX($L$58:$L$65,(RANK(AT4,$AT$2:$AT$9)))</f>
        <v>2021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VLOOKUP(B61,audio_list_stym!$A$3:$BP$18,49,FALSE)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VLOOKUP(B61,audio_list_stym!$A$3:$AJ$18,17,FALSE)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2174</v>
      </c>
      <c r="AD61" t="str">
        <f t="shared" ca="1" si="11"/>
        <v>pics\\dis7.jpg</v>
      </c>
      <c r="AE61" s="22" t="str">
        <f t="array" aca="1" ref="AE61" ca="1">IF(G61="экспл",INDEX(total_visual_stym!$C$146:$C$209,(RANK(total_visual_stym!E205,total_visual_stym!$E$146:$E$209))),0)</f>
        <v>pics\\dis7.jpg</v>
      </c>
      <c r="AF61" s="22" t="str">
        <f t="shared" si="24"/>
        <v/>
      </c>
      <c r="AG61" t="str">
        <f t="shared" si="14"/>
        <v>pics\\Goroh_4.jpg</v>
      </c>
      <c r="AH61">
        <f t="shared" si="3"/>
        <v>0</v>
      </c>
      <c r="AT61">
        <f t="shared" ca="1" si="8"/>
        <v>2.2103347074522106E-2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Это_XXXXX._Он_полосатый?</v>
      </c>
      <c r="BD61" cm="1">
        <f t="array" aca="1" ref="BD61" ca="1">INDEX($L$58:$L$65,(RANK(AT5,$AT$2:$AT$9)))</f>
        <v>2019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VLOOKUP(B62,audio_list_stym!$A$3:$BP$18,49,FALSE)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VLOOKUP(B62,audio_list_stym!$A$3:$AJ$18,17,FALSE)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2179</v>
      </c>
      <c r="AD62" t="str">
        <f t="shared" ca="1" si="11"/>
        <v>pics\\dis20.jpg</v>
      </c>
      <c r="AE62" s="22" t="str">
        <f t="array" aca="1" ref="AE62" ca="1">IF(G62="экспл",INDEX(total_visual_stym!$C$146:$C$209,(RANK(total_visual_stym!E206,total_visual_stym!$E$146:$E$209))),0)</f>
        <v>pics\\dis20.jpg</v>
      </c>
      <c r="AF62" s="22" t="str">
        <f t="shared" si="24"/>
        <v/>
      </c>
      <c r="AG62" t="str">
        <f t="shared" si="14"/>
        <v>pics\\Goroh_5.jpg</v>
      </c>
      <c r="AH62">
        <f t="shared" si="3"/>
        <v>0</v>
      </c>
      <c r="AT62">
        <f t="shared" ca="1" si="8"/>
        <v>0.19069532230494146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На_картинке_XXXXX._Он_плоский?</v>
      </c>
      <c r="BD62" cm="1">
        <f t="array" aca="1" ref="BD62" ca="1">INDEX($L$58:$L$65,(RANK(AT6,$AT$2:$AT$9)))</f>
        <v>2017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VLOOKUP(B63,audio_list_stym!$A$3:$BP$18,49,FALSE)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VLOOKUP(B63,audio_list_stym!$A$3:$AJ$18,17,FALSE)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2196</v>
      </c>
      <c r="AD63" t="str">
        <f t="shared" ca="1" si="11"/>
        <v>pics\\dis40.jpg</v>
      </c>
      <c r="AE63" s="22" t="str">
        <f t="array" aca="1" ref="AE63" ca="1">IF(G63="экспл",INDEX(total_visual_stym!$C$146:$C$209,(RANK(total_visual_stym!E207,total_visual_stym!$E$146:$E$209))),0)</f>
        <v>pics\\dis40.jpg</v>
      </c>
      <c r="AF63" s="22" t="str">
        <f t="shared" si="24"/>
        <v/>
      </c>
      <c r="AG63" t="str">
        <f t="shared" si="14"/>
        <v>pics\\Goroh_6.jpg</v>
      </c>
      <c r="AH63">
        <f t="shared" si="3"/>
        <v>0</v>
      </c>
      <c r="AT63">
        <f t="shared" ca="1" si="8"/>
        <v>0.48165311806660815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На_мониторе_XXXXX._Он_толченый?</v>
      </c>
      <c r="BD63" cm="1">
        <f t="array" aca="1" ref="BD63" ca="1">INDEX($L$58:$L$65,(RANK(AT7,$AT$2:$AT$9)))</f>
        <v>2022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VLOOKUP(B64,audio_list_stym!$A$3:$BP$18,49,FALSE)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VLOOKUP(B64,audio_list_stym!$A$3:$AJ$18,17,FALSE)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2228</v>
      </c>
      <c r="AD64" t="str">
        <f t="shared" ca="1" si="11"/>
        <v>pics\\dis38.jpg</v>
      </c>
      <c r="AE64" s="22" t="str">
        <f t="array" aca="1" ref="AE64" ca="1">IF(G64="экспл",INDEX(total_visual_stym!$C$146:$C$209,(RANK(total_visual_stym!E208,total_visual_stym!$E$146:$E$209))),0)</f>
        <v>pics\\dis38.jpg</v>
      </c>
      <c r="AF64" s="22" t="str">
        <f t="shared" si="24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8"/>
        <v>0.10205338042830125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Перед_Вами_XXXXX._Зеленый_ли_он?</v>
      </c>
      <c r="BD64" cm="1">
        <f t="array" aca="1" ref="BD64" ca="1">INDEX($L$58:$L$65,(RANK(AT8,$AT$2:$AT$9)))</f>
        <v>2018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VLOOKUP(B65,audio_list_stym!$A$3:$BP$18,49,FALSE)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VLOOKUP(B65,audio_list_stym!$A$3:$AJ$18,17,FALSE)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2189</v>
      </c>
      <c r="AD65" t="str">
        <f t="shared" ca="1" si="11"/>
        <v>pics\\dis33.jpg</v>
      </c>
      <c r="AE65" s="22" t="str">
        <f t="array" aca="1" ref="AE65" ca="1">IF(G65="экспл",INDEX(total_visual_stym!$C$146:$C$209,(RANK(total_visual_stym!E209,total_visual_stym!$E$146:$E$209))),0)</f>
        <v>pics\\dis33.jpg</v>
      </c>
      <c r="AF65" s="22" t="str">
        <f t="shared" si="24"/>
        <v/>
      </c>
      <c r="AG65" t="str">
        <f t="shared" si="14"/>
        <v>pics\\Goroh_8.jpg</v>
      </c>
      <c r="AH65">
        <f t="shared" si="3"/>
        <v>0</v>
      </c>
      <c r="AT65">
        <f t="shared" ca="1" si="8"/>
        <v>0.31972133013498716</v>
      </c>
      <c r="AU65" t="s">
        <v>697</v>
      </c>
      <c r="AV65" t="str">
        <f t="shared" ca="1" si="9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Вы_видите_XXXXX._Легкий_ли_он?</v>
      </c>
      <c r="BD65" cm="1">
        <f t="array" aca="1" ref="BD65" ca="1">INDEX($L$58:$L$65,(RANK(AT9,$AT$2:$AT$9)))</f>
        <v>2024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VLOOKUP(B66,audio_list_stym!$A$3:$BP$18,49,FALSE)</f>
        <v>14</v>
      </c>
      <c r="F66" t="str">
        <f>VLOOKUP(E66,metki!$A$2:$B$9,2,FALSE)</f>
        <v>импл_новые_с_названием</v>
      </c>
      <c r="G66" t="str">
        <f t="shared" ref="G66:G129" si="25">LEFT(F66,5)</f>
        <v>импл_</v>
      </c>
      <c r="H66" t="str">
        <f>VLOOKUP(B66,audio_list_stym!$A$3:$AJ$18,17,FALSE)</f>
        <v>Tamanid</v>
      </c>
      <c r="I66" t="s">
        <v>688</v>
      </c>
      <c r="J66" t="str">
        <f t="shared" ref="J66:J129" si="26">H66&amp;I66</f>
        <v>Tamanid_1</v>
      </c>
      <c r="L66">
        <f>VLOOKUP(J66,total_visual_stym!$A$2:$D$129,2,FALSE)</f>
        <v>2137</v>
      </c>
      <c r="M66" t="str">
        <f>VLOOKUP(J66,total_visual_stym!$A$2:$D$129,3,FALSE)</f>
        <v>pics\\Tamanid_1.jpg</v>
      </c>
      <c r="N66">
        <f>VLOOKUP(J66,total_visual_stym!$A$1:$D$129,4,FALSE)</f>
        <v>214</v>
      </c>
      <c r="P66">
        <f>IF(G66="экспл",0,IF(G66="импл_",VLOOKUP(J66,quest_импл!$A$1:$J$129,7,FALSE),0))</f>
        <v>273</v>
      </c>
      <c r="Q66" t="str">
        <f>IF(G66="экспл",0,IF(G66="импл_",VLOOKUP(J66,quest_импл!$A$1:$J$129,8,FALSE),0))</f>
        <v>sound\\Krasnovatiy_li.wav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2004</v>
      </c>
      <c r="AD66" t="str">
        <f t="shared" ca="1" si="11"/>
        <v>pics\\Banan_4.jpg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27">AS66</f>
        <v>pics\\Banan_4.jpg</v>
      </c>
      <c r="AI66" t="s">
        <v>67</v>
      </c>
      <c r="AO66">
        <f ca="1">RAND()</f>
        <v>0.92642874398380448</v>
      </c>
      <c r="AP66" t="str">
        <f ca="1">INDEX($AI$66:$AI$129,(RANK(AO66,$AO$66:$AO$129)))</f>
        <v>pics\\Banan_4.jpg</v>
      </c>
      <c r="AS66" t="str">
        <f ca="1">IF(G66="импл_",AP66,"")</f>
        <v>pics\\Banan_4.jpg</v>
      </c>
      <c r="AT66">
        <f t="shared" ref="AT66:AT129" ca="1" si="28">RAND()</f>
        <v>0.79075977441513245</v>
      </c>
      <c r="AU66" t="s">
        <v>697</v>
      </c>
      <c r="AV66" t="str">
        <f t="shared" ref="AV66:AV129" ca="1" si="29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_Красноватый_ли_</v>
      </c>
      <c r="BB66" t="str">
        <f t="shared" ref="BB66:BB129" si="30">IF(G66="экспл",AY66&amp;AX66&amp;"."&amp;AZ66,IF(G66="импл_",BA66&amp;AX66&amp;"?"))</f>
        <v>_Красноватый_ли_РЕНАН?</v>
      </c>
      <c r="BC66">
        <f>A66</f>
        <v>1209</v>
      </c>
      <c r="BD66" cm="1">
        <f t="array" aca="1" ref="BD66" ca="1">INDEX(L66:L73,(RANK(AT2,$AT$2:$AT$9)))</f>
        <v>2143</v>
      </c>
      <c r="BE66" cm="1">
        <f t="array" aca="1" ref="BE66" ca="1">INDEX(BD74:BD89,(RANK(AT2,$AT$2:$AT$7)))</f>
        <v>2150</v>
      </c>
      <c r="BF66" cm="1">
        <f t="array" aca="1" ref="BF66" ca="1">INDEX(BD90:BD113,(RANK(AT2,$AT$2:$AT$17)))</f>
        <v>2086</v>
      </c>
      <c r="BG66" cm="1">
        <f t="array" aca="1" ref="BG66" ca="1">INDEX(BD114:BD129,(RANK(AT2,$AT$2:$AT$17)))</f>
        <v>2134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VLOOKUP(B67,audio_list_stym!$A$3:$BP$18,49,FALSE)</f>
        <v>14</v>
      </c>
      <c r="F67" t="str">
        <f>VLOOKUP(E67,metki!$A$2:$B$9,2,FALSE)</f>
        <v>импл_новые_с_названием</v>
      </c>
      <c r="G67" t="str">
        <f t="shared" si="25"/>
        <v>импл_</v>
      </c>
      <c r="H67" t="str">
        <f>VLOOKUP(B67,audio_list_stym!$A$3:$AJ$18,17,FALSE)</f>
        <v>Tamanid</v>
      </c>
      <c r="I67" t="s">
        <v>689</v>
      </c>
      <c r="J67" t="str">
        <f t="shared" si="26"/>
        <v>Tamanid_2</v>
      </c>
      <c r="L67">
        <f>VLOOKUP(J67,total_visual_stym!$A$2:$D$129,2,FALSE)</f>
        <v>2138</v>
      </c>
      <c r="M67" t="str">
        <f>VLOOKUP(J67,total_visual_stym!$A$2:$D$129,3,FALSE)</f>
        <v>pics\\Tamanid_2.jpg</v>
      </c>
      <c r="N67">
        <f>VLOOKUP(J67,total_visual_stym!$A$1:$D$129,4,FALSE)</f>
        <v>214</v>
      </c>
      <c r="P67">
        <f>IF(G67="экспл",0,IF(G67="импл_",VLOOKUP(J67,quest_импл!$A$1:$J$129,7,FALSE),0))</f>
        <v>274</v>
      </c>
      <c r="Q67" t="str">
        <f>IF(G67="экспл",0,IF(G67="импл_",VLOOKUP(J67,quest_импл!$A$1:$J$129,8,FALSE),0))</f>
        <v>sound\\Izognut_li.wav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2064</v>
      </c>
      <c r="AD67" t="str">
        <f t="shared" ref="AD67:AD74" ca="1" si="31">IF(ISTEXT(AE67),AE67,IF(ISTEXT(AF67),AF67,""))</f>
        <v>pics\\Tomat_8.jpg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7"/>
        <v>pics\\Tomat_8.jpg</v>
      </c>
      <c r="AI67" t="s">
        <v>68</v>
      </c>
      <c r="AO67">
        <f t="shared" ref="AO67:AO129" ca="1" si="32">RAND()</f>
        <v>2.6916988372728712E-2</v>
      </c>
      <c r="AP67" t="str">
        <f t="shared" ref="AP67:AP129" ca="1" si="33">INDEX($AI$66:$AI$129,(RANK(AO67,$AO$66:$AO$129)))</f>
        <v>pics\\Tomat_8.jpg</v>
      </c>
      <c r="AR67" t="str">
        <f t="shared" ref="AR67:AR73" si="34">IF(AH67="sound\\Ogorod",AP19,"")</f>
        <v/>
      </c>
      <c r="AS67" t="str">
        <f t="shared" ref="AS67:AS73" ca="1" si="35">IF(G67="импл_",AP67,"")</f>
        <v>pics\\Tomat_8.jpg</v>
      </c>
      <c r="AT67">
        <f t="shared" ca="1" si="28"/>
        <v>0.76568806079724283</v>
      </c>
      <c r="AU67" t="s">
        <v>697</v>
      </c>
      <c r="AV67" t="str">
        <f t="shared" ca="1" si="29"/>
        <v>sound\\Noviy_plod.wav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_Изогнут_ли_</v>
      </c>
      <c r="BB67" t="str">
        <f t="shared" si="30"/>
        <v>_Изогнут_ли_РЕНАН?</v>
      </c>
      <c r="BD67" cm="1">
        <f t="array" aca="1" ref="BD67" ca="1">INDEX(L67:L74,(RANK(AT3,$AT$2:$AT$9)))</f>
        <v>2141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VLOOKUP(B68,audio_list_stym!$A$3:$BP$18,49,FALSE)</f>
        <v>14</v>
      </c>
      <c r="F68" t="str">
        <f>VLOOKUP(E68,metki!$A$2:$B$9,2,FALSE)</f>
        <v>импл_новые_с_названием</v>
      </c>
      <c r="G68" t="str">
        <f t="shared" si="25"/>
        <v>импл_</v>
      </c>
      <c r="H68" t="str">
        <f>VLOOKUP(B68,audio_list_stym!$A$3:$AJ$18,17,FALSE)</f>
        <v>Tamanid</v>
      </c>
      <c r="I68" t="s">
        <v>690</v>
      </c>
      <c r="J68" t="str">
        <f t="shared" si="26"/>
        <v>Tamanid_3</v>
      </c>
      <c r="L68">
        <f>VLOOKUP(J68,total_visual_stym!$A$2:$D$129,2,FALSE)</f>
        <v>2139</v>
      </c>
      <c r="M68" t="str">
        <f>VLOOKUP(J68,total_visual_stym!$A$2:$D$129,3,FALSE)</f>
        <v>pics\\Tamanid_3.jpg</v>
      </c>
      <c r="N68">
        <f>VLOOKUP(J68,total_visual_stym!$A$1:$D$129,4,FALSE)</f>
        <v>214</v>
      </c>
      <c r="P68">
        <f>IF(G68="экспл",0,IF(G68="импл_",VLOOKUP(J68,quest_импл!$A$1:$J$129,7,FALSE),0))</f>
        <v>275</v>
      </c>
      <c r="Q68" t="str">
        <f>IF(G68="экспл",0,IF(G68="импл_",VLOOKUP(J68,quest_импл!$A$1:$J$129,8,FALSE),0))</f>
        <v>sound\\Barhatistiy_li.wav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2062</v>
      </c>
      <c r="AD68" t="str">
        <f t="shared" ca="1" si="31"/>
        <v>pics\\Tomat_6.jpg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7"/>
        <v>pics\\Tomat_6.jpg</v>
      </c>
      <c r="AI68" t="s">
        <v>69</v>
      </c>
      <c r="AO68">
        <f t="shared" ca="1" si="32"/>
        <v>8.0287413650431239E-2</v>
      </c>
      <c r="AP68" t="str">
        <f t="shared" ca="1" si="33"/>
        <v>pics\\Tomat_6.jpg</v>
      </c>
      <c r="AR68" t="str">
        <f t="shared" si="34"/>
        <v/>
      </c>
      <c r="AS68" t="str">
        <f t="shared" ca="1" si="35"/>
        <v>pics\\Tomat_6.jpg</v>
      </c>
      <c r="AT68">
        <f t="shared" ca="1" si="28"/>
        <v>3.1852326947332754E-2</v>
      </c>
      <c r="AU68" t="s">
        <v>697</v>
      </c>
      <c r="AV68" t="str">
        <f t="shared" ca="1" si="29"/>
        <v>sound\\Redkiy_plod.wav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_Бархатистый_ли_</v>
      </c>
      <c r="BB68" t="str">
        <f t="shared" si="30"/>
        <v>_Бархатистый_ли_РЕНАН?</v>
      </c>
      <c r="BD68" cm="1">
        <f t="array" aca="1" ref="BD68" ca="1">INDEX(L68:L75,(RANK(AT4,$AT$2:$AT$9)))</f>
        <v>2143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VLOOKUP(B69,audio_list_stym!$A$3:$BP$18,49,FALSE)</f>
        <v>14</v>
      </c>
      <c r="F69" t="str">
        <f>VLOOKUP(E69,metki!$A$2:$B$9,2,FALSE)</f>
        <v>импл_новые_с_названием</v>
      </c>
      <c r="G69" t="str">
        <f t="shared" si="25"/>
        <v>импл_</v>
      </c>
      <c r="H69" t="str">
        <f>VLOOKUP(B69,audio_list_stym!$A$3:$AJ$18,17,FALSE)</f>
        <v>Tamanid</v>
      </c>
      <c r="I69" t="s">
        <v>691</v>
      </c>
      <c r="J69" t="str">
        <f t="shared" si="26"/>
        <v>Tamanid_4</v>
      </c>
      <c r="L69">
        <f>VLOOKUP(J69,total_visual_stym!$A$2:$D$129,2,FALSE)</f>
        <v>2140</v>
      </c>
      <c r="M69" t="str">
        <f>VLOOKUP(J69,total_visual_stym!$A$2:$D$129,3,FALSE)</f>
        <v>pics\\Tamanid_4.jpg</v>
      </c>
      <c r="N69">
        <f>VLOOKUP(J69,total_visual_stym!$A$1:$D$129,4,FALSE)</f>
        <v>214</v>
      </c>
      <c r="P69">
        <f>IF(G69="экспл",0,IF(G69="импл_",VLOOKUP(J69,quest_импл!$A$1:$J$129,7,FALSE),0))</f>
        <v>276</v>
      </c>
      <c r="Q69" t="str">
        <f>IF(G69="экспл",0,IF(G69="импл_",VLOOKUP(J69,quest_импл!$A$1:$J$129,8,FALSE),0))</f>
        <v>sound\\Odnotonniy_li.wav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2009</v>
      </c>
      <c r="AD69" t="str">
        <f t="shared" ca="1" si="31"/>
        <v>pics\\Finik_1.jpg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7"/>
        <v>pics\\Finik_1.jpg</v>
      </c>
      <c r="AI69" t="s">
        <v>70</v>
      </c>
      <c r="AO69">
        <f t="shared" ca="1" si="32"/>
        <v>0.8660641767238263</v>
      </c>
      <c r="AP69" t="str">
        <f t="shared" ca="1" si="33"/>
        <v>pics\\Finik_1.jpg</v>
      </c>
      <c r="AR69" t="str">
        <f t="shared" si="34"/>
        <v/>
      </c>
      <c r="AS69" t="str">
        <f t="shared" ca="1" si="35"/>
        <v>pics\\Finik_1.jpg</v>
      </c>
      <c r="AT69">
        <f t="shared" ca="1" si="28"/>
        <v>0.62110947263334559</v>
      </c>
      <c r="AU69" t="s">
        <v>697</v>
      </c>
      <c r="AV69" t="str">
        <f t="shared" ca="1" si="29"/>
        <v>sound\\Noviy_plod.wav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_Однотонный_ли_</v>
      </c>
      <c r="BB69" t="str">
        <f t="shared" si="30"/>
        <v>_Однотонный_ли_РЕНАН?</v>
      </c>
      <c r="BD69" cm="1">
        <f t="array" aca="1" ref="BD69" ca="1">INDEX(L69:L76,(RANK(AT5,$AT$2:$AT$9)))</f>
        <v>2142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VLOOKUP(B70,audio_list_stym!$A$3:$BP$18,49,FALSE)</f>
        <v>14</v>
      </c>
      <c r="F70" t="str">
        <f>VLOOKUP(E70,metki!$A$2:$B$9,2,FALSE)</f>
        <v>импл_новые_с_названием</v>
      </c>
      <c r="G70" t="str">
        <f t="shared" si="25"/>
        <v>импл_</v>
      </c>
      <c r="H70" t="str">
        <f>VLOOKUP(B70,audio_list_stym!$A$3:$AJ$18,17,FALSE)</f>
        <v>Tamanid</v>
      </c>
      <c r="I70" t="s">
        <v>692</v>
      </c>
      <c r="J70" t="str">
        <f t="shared" si="26"/>
        <v>Tamanid_5</v>
      </c>
      <c r="L70">
        <f>VLOOKUP(J70,total_visual_stym!$A$2:$D$129,2,FALSE)</f>
        <v>2141</v>
      </c>
      <c r="M70" t="str">
        <f>VLOOKUP(J70,total_visual_stym!$A$2:$D$129,3,FALSE)</f>
        <v>pics\\Tamanid_5.jpg</v>
      </c>
      <c r="N70">
        <f>VLOOKUP(J70,total_visual_stym!$A$1:$D$129,4,FALSE)</f>
        <v>214</v>
      </c>
      <c r="P70">
        <f>IF(G70="экспл",0,IF(G70="импл_",VLOOKUP(J70,quest_импл!$A$1:$J$129,7,FALSE),0))</f>
        <v>277</v>
      </c>
      <c r="Q70" t="str">
        <f>IF(G70="экспл",0,IF(G70="импл_",VLOOKUP(J70,quest_импл!$A$1:$J$129,8,FALSE),0))</f>
        <v>sound\\Prozrachniy_li.wav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2033</v>
      </c>
      <c r="AD70" t="str">
        <f t="shared" ca="1" si="31"/>
        <v>pics\\Limon_1.jpg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7"/>
        <v>pics\\Limon_1.jpg</v>
      </c>
      <c r="AI70" t="s">
        <v>71</v>
      </c>
      <c r="AO70">
        <f t="shared" ca="1" si="32"/>
        <v>0.56310195738297064</v>
      </c>
      <c r="AP70" t="str">
        <f t="shared" ca="1" si="33"/>
        <v>pics\\Limon_1.jpg</v>
      </c>
      <c r="AR70" t="str">
        <f t="shared" si="34"/>
        <v/>
      </c>
      <c r="AS70" t="str">
        <f t="shared" ca="1" si="35"/>
        <v>pics\\Limon_1.jpg</v>
      </c>
      <c r="AT70">
        <f t="shared" ca="1" si="28"/>
        <v>0.60169462938065232</v>
      </c>
      <c r="AU70" t="s">
        <v>697</v>
      </c>
      <c r="AV70" t="str">
        <f t="shared" ca="1" si="29"/>
        <v>sound\\Noviy_plod.wav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_Прозрачный_ли_</v>
      </c>
      <c r="BB70" t="str">
        <f t="shared" si="30"/>
        <v>_Прозрачный_ли_РЕНАН?</v>
      </c>
      <c r="BD70" cm="1">
        <f t="array" aca="1" ref="BD70" ca="1">INDEX(L70:L77,(RANK(AT6,$AT$2:$AT$9)))</f>
        <v>2141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VLOOKUP(B71,audio_list_stym!$A$3:$BP$18,49,FALSE)</f>
        <v>14</v>
      </c>
      <c r="F71" t="str">
        <f>VLOOKUP(E71,metki!$A$2:$B$9,2,FALSE)</f>
        <v>импл_новые_с_названием</v>
      </c>
      <c r="G71" t="str">
        <f t="shared" si="25"/>
        <v>импл_</v>
      </c>
      <c r="H71" t="str">
        <f>VLOOKUP(B71,audio_list_stym!$A$3:$AJ$18,17,FALSE)</f>
        <v>Tamanid</v>
      </c>
      <c r="I71" t="s">
        <v>693</v>
      </c>
      <c r="J71" t="str">
        <f t="shared" si="26"/>
        <v>Tamanid_6</v>
      </c>
      <c r="L71">
        <f>VLOOKUP(J71,total_visual_stym!$A$2:$D$129,2,FALSE)</f>
        <v>2142</v>
      </c>
      <c r="M71" t="str">
        <f>VLOOKUP(J71,total_visual_stym!$A$2:$D$129,3,FALSE)</f>
        <v>pics\\Tamanid_6.jpg</v>
      </c>
      <c r="N71">
        <f>VLOOKUP(J71,total_visual_stym!$A$1:$D$129,4,FALSE)</f>
        <v>214</v>
      </c>
      <c r="P71">
        <f>IF(G71="экспл",0,IF(G71="импл_",VLOOKUP(J71,quest_импл!$A$1:$J$129,7,FALSE),0))</f>
        <v>278</v>
      </c>
      <c r="Q71" t="str">
        <f>IF(G71="экспл",0,IF(G71="импл_",VLOOKUP(J71,quest_импл!$A$1:$J$129,8,FALSE),0))</f>
        <v>sound\\Izmelchen_li.wav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2016</v>
      </c>
      <c r="AD71" t="str">
        <f t="shared" ca="1" si="31"/>
        <v>pics\\Finik_8.jpg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7"/>
        <v>pics\\Finik_8.jpg</v>
      </c>
      <c r="AI71" t="s">
        <v>72</v>
      </c>
      <c r="AO71">
        <f t="shared" ca="1" si="32"/>
        <v>0.78764236358796369</v>
      </c>
      <c r="AP71" t="str">
        <f t="shared" ca="1" si="33"/>
        <v>pics\\Finik_8.jpg</v>
      </c>
      <c r="AR71" t="str">
        <f t="shared" si="34"/>
        <v/>
      </c>
      <c r="AS71" t="str">
        <f t="shared" ca="1" si="35"/>
        <v>pics\\Finik_8.jpg</v>
      </c>
      <c r="AT71">
        <f t="shared" ca="1" si="28"/>
        <v>0.1152186771558571</v>
      </c>
      <c r="AU71" t="s">
        <v>697</v>
      </c>
      <c r="AV71" t="str">
        <f t="shared" ca="1" si="29"/>
        <v>sound\\Redkiy_plod.wav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_Измельчен_ли_</v>
      </c>
      <c r="BB71" t="str">
        <f t="shared" si="30"/>
        <v>_Измельчен_ли_РЕНАН?</v>
      </c>
      <c r="BD71" cm="1">
        <f t="array" aca="1" ref="BD71" ca="1">INDEX(L71:L78,(RANK(AT7,$AT$2:$AT$9)))</f>
        <v>2147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VLOOKUP(B72,audio_list_stym!$A$3:$BP$18,49,FALSE)</f>
        <v>14</v>
      </c>
      <c r="F72" t="str">
        <f>VLOOKUP(E72,metki!$A$2:$B$9,2,FALSE)</f>
        <v>импл_новые_с_названием</v>
      </c>
      <c r="G72" t="str">
        <f t="shared" si="25"/>
        <v>импл_</v>
      </c>
      <c r="H72" t="str">
        <f>VLOOKUP(B72,audio_list_stym!$A$3:$AJ$18,17,FALSE)</f>
        <v>Tamanid</v>
      </c>
      <c r="I72" t="s">
        <v>694</v>
      </c>
      <c r="J72" t="str">
        <f t="shared" si="26"/>
        <v>Tamanid_7</v>
      </c>
      <c r="L72">
        <f>VLOOKUP(J72,total_visual_stym!$A$2:$D$129,2,FALSE)</f>
        <v>2143</v>
      </c>
      <c r="M72" t="str">
        <f>VLOOKUP(J72,total_visual_stym!$A$2:$D$129,3,FALSE)</f>
        <v>pics\\Tamanid_7.jpg</v>
      </c>
      <c r="N72">
        <f>VLOOKUP(J72,total_visual_stym!$A$1:$D$129,4,FALSE)</f>
        <v>214</v>
      </c>
      <c r="P72">
        <f>IF(G72="экспл",0,IF(G72="импл_",VLOOKUP(J72,quest_импл!$A$1:$J$129,7,FALSE),0))</f>
        <v>279</v>
      </c>
      <c r="Q72" t="str">
        <f>IF(G72="экспл",0,IF(G72="импл_",VLOOKUP(J72,quest_импл!$A$1:$J$129,8,FALSE),0))</f>
        <v>sound\\Cvetushiy_li.wav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2059</v>
      </c>
      <c r="AD72" t="str">
        <f t="shared" ca="1" si="31"/>
        <v>pics\\Tomat_3.jpg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7"/>
        <v>pics\\Tomat_3.jpg</v>
      </c>
      <c r="AI72" t="s">
        <v>73</v>
      </c>
      <c r="AO72">
        <f t="shared" ca="1" si="32"/>
        <v>0.18972533092180233</v>
      </c>
      <c r="AP72" t="str">
        <f t="shared" ca="1" si="33"/>
        <v>pics\\Tomat_3.jpg</v>
      </c>
      <c r="AR72" t="str">
        <f t="shared" si="34"/>
        <v/>
      </c>
      <c r="AS72" t="str">
        <f t="shared" ca="1" si="35"/>
        <v>pics\\Tomat_3.jpg</v>
      </c>
      <c r="AT72">
        <f t="shared" ca="1" si="28"/>
        <v>0.31080182946390511</v>
      </c>
      <c r="AU72" t="s">
        <v>697</v>
      </c>
      <c r="AV72" t="str">
        <f t="shared" ca="1" si="29"/>
        <v>sound\\Redkiy_plod.wav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_Цветущий_ли_</v>
      </c>
      <c r="BB72" t="str">
        <f t="shared" si="30"/>
        <v>_Цветущий_ли_РЕНАН?</v>
      </c>
      <c r="BD72" cm="1">
        <f t="array" aca="1" ref="BD72" ca="1">INDEX(L72:L79,(RANK(AT8,$AT$2:$AT$9)))</f>
        <v>2144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VLOOKUP(B73,audio_list_stym!$A$3:$BP$18,49,FALSE)</f>
        <v>14</v>
      </c>
      <c r="F73" t="str">
        <f>VLOOKUP(E73,metki!$A$2:$B$9,2,FALSE)</f>
        <v>импл_новые_с_названием</v>
      </c>
      <c r="G73" t="str">
        <f t="shared" si="25"/>
        <v>импл_</v>
      </c>
      <c r="H73" t="str">
        <f>VLOOKUP(B73,audio_list_stym!$A$3:$AJ$18,17,FALSE)</f>
        <v>Tamanid</v>
      </c>
      <c r="I73" t="s">
        <v>695</v>
      </c>
      <c r="J73" t="str">
        <f t="shared" si="26"/>
        <v>Tamanid_8</v>
      </c>
      <c r="L73">
        <f>VLOOKUP(J73,total_visual_stym!$A$2:$D$129,2,FALSE)</f>
        <v>2144</v>
      </c>
      <c r="M73" t="str">
        <f>VLOOKUP(J73,total_visual_stym!$A$2:$D$129,3,FALSE)</f>
        <v>pics\\Tamanid_8.jpg</v>
      </c>
      <c r="N73">
        <f>VLOOKUP(J73,total_visual_stym!$A$1:$D$129,4,FALSE)</f>
        <v>214</v>
      </c>
      <c r="P73">
        <f>IF(G73="экспл",0,IF(G73="импл_",VLOOKUP(J73,quest_импл!$A$1:$J$129,7,FALSE),0))</f>
        <v>280</v>
      </c>
      <c r="Q73" t="str">
        <f>IF(G73="экспл",0,IF(G73="импл_",VLOOKUP(J73,quest_импл!$A$1:$J$129,8,FALSE),0))</f>
        <v>sound\\Skruchen_li.wav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2003</v>
      </c>
      <c r="AD73" t="str">
        <f t="shared" ca="1" si="31"/>
        <v>pics\\Banan_3.jpg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7"/>
        <v>pics\\Banan_3.jpg</v>
      </c>
      <c r="AI73" t="s">
        <v>74</v>
      </c>
      <c r="AO73">
        <f t="shared" ca="1" si="32"/>
        <v>0.92978891078756087</v>
      </c>
      <c r="AP73" t="str">
        <f t="shared" ca="1" si="33"/>
        <v>pics\\Banan_3.jpg</v>
      </c>
      <c r="AR73" t="str">
        <f t="shared" si="34"/>
        <v/>
      </c>
      <c r="AS73" t="str">
        <f t="shared" ca="1" si="35"/>
        <v>pics\\Banan_3.jpg</v>
      </c>
      <c r="AT73">
        <f t="shared" ca="1" si="28"/>
        <v>0.5975295008346484</v>
      </c>
      <c r="AU73" t="s">
        <v>697</v>
      </c>
      <c r="AV73" t="str">
        <f t="shared" ca="1" si="29"/>
        <v>sound\\Noviy_plod.wav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_Скручен_ли_</v>
      </c>
      <c r="BB73" t="str">
        <f t="shared" si="30"/>
        <v>_Скручен_ли_РЕНАН?</v>
      </c>
      <c r="BD73" cm="1">
        <f t="array" aca="1" ref="BD73" ca="1">INDEX(L73:L80,(RANK(AT9,$AT$2:$AT$9)))</f>
        <v>2151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VLOOKUP(B74,audio_list_stym!$A$3:$BP$18,49,FALSE)</f>
        <v>15</v>
      </c>
      <c r="F74" t="str">
        <f>VLOOKUP(E74,metki!$A$2:$B$9,2,FALSE)</f>
        <v>экспл_новые_с_названием</v>
      </c>
      <c r="G74" t="str">
        <f t="shared" si="25"/>
        <v>экспл</v>
      </c>
      <c r="H74" t="str">
        <f>VLOOKUP(B74,audio_list_stym!$A$3:$AJ$18,17,FALSE)</f>
        <v>ZF</v>
      </c>
      <c r="I74" t="s">
        <v>688</v>
      </c>
      <c r="J74" t="str">
        <f t="shared" si="26"/>
        <v>ZF_1</v>
      </c>
      <c r="L74">
        <f>VLOOKUP(J74,total_visual_stym!$A$2:$D$129,2,FALSE)</f>
        <v>2145</v>
      </c>
      <c r="M74" t="str">
        <f>VLOOKUP(J74,total_visual_stym!$A$2:$D$129,3,FALSE)</f>
        <v>pics\\ZF_1.jpg</v>
      </c>
      <c r="N74">
        <f>VLOOKUP(J74,total_visual_stym!$A$1:$D$129,4,FALSE)</f>
        <v>215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153</v>
      </c>
      <c r="Z74" t="str">
        <f>IF(G74="экспл",VLOOKUP(J74,quest_экспл!$A$1:$N$129,12,FALSE),IF(G74="импл_",0,0))</f>
        <v>sound\\On_s_chashuykami.wav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2178</v>
      </c>
      <c r="AD74" t="str">
        <f t="shared" ca="1" si="31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27"/>
        <v/>
      </c>
      <c r="AI74" t="s">
        <v>76</v>
      </c>
      <c r="AO74">
        <f t="shared" ca="1" si="32"/>
        <v>0.9616458607178513</v>
      </c>
      <c r="AP74" t="str">
        <f t="shared" ca="1" si="33"/>
        <v>pics\\Banan_2.jpg</v>
      </c>
      <c r="AR74" t="str">
        <f>IF(AH74="sound\\Ogorod",AP2,"")</f>
        <v/>
      </c>
      <c r="AS74" t="str">
        <f>IF(G74="импл_",AP74,"")</f>
        <v/>
      </c>
      <c r="AT74">
        <f t="shared" ca="1" si="28"/>
        <v>0.9712783917373754</v>
      </c>
      <c r="AU74" t="s">
        <v>697</v>
      </c>
      <c r="AV74" t="str">
        <f t="shared" ca="1" si="29"/>
        <v>sound\\Noviy_plod.wav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_Он_с_чешуйками?</v>
      </c>
      <c r="BA74" t="e">
        <f>VLOOKUP(Q74,audio_list_stym!$B$2:$BQ$299,68,FALSE)</f>
        <v>#N/A</v>
      </c>
      <c r="BB74" t="str">
        <f t="shared" si="30"/>
        <v>На_экране_БАРОХ._Он_с_чешуйками?</v>
      </c>
      <c r="BC74">
        <f>A74</f>
        <v>1210</v>
      </c>
      <c r="BD74" cm="1">
        <f t="array" aca="1" ref="BD74" ca="1">INDEX($L$74:$L$81,(RANK(AT2,$AT$2:$AT$9)))</f>
        <v>2151</v>
      </c>
      <c r="BE74" cm="1">
        <f t="array" aca="1" ref="BE74" ca="1">INDEX(BD66:BD73,(RANK(AT3,$AT$2:$AT$9)))</f>
        <v>2142</v>
      </c>
      <c r="BF74" cm="1">
        <f t="array" aca="1" ref="BF74" ca="1">INDEX(BD82:BD105,(RANK(AT3,$AT$2:$AT$17)))</f>
        <v>2070</v>
      </c>
      <c r="BG74" cm="1">
        <f t="array" aca="1" ref="BG74" ca="1">INDEX(BD106:BD129,(RANK(AT3,$AT$2:$AT$9)))</f>
        <v>2091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VLOOKUP(B75,audio_list_stym!$A$3:$BP$18,49,FALSE)</f>
        <v>15</v>
      </c>
      <c r="F75" t="str">
        <f>VLOOKUP(E75,metki!$A$2:$B$9,2,FALSE)</f>
        <v>экспл_новые_с_названием</v>
      </c>
      <c r="G75" t="str">
        <f t="shared" si="25"/>
        <v>экспл</v>
      </c>
      <c r="H75" t="str">
        <f>VLOOKUP(B75,audio_list_stym!$A$3:$AJ$18,17,FALSE)</f>
        <v>ZF</v>
      </c>
      <c r="I75" t="s">
        <v>689</v>
      </c>
      <c r="J75" t="str">
        <f t="shared" si="26"/>
        <v>ZF_2</v>
      </c>
      <c r="L75">
        <f>VLOOKUP(J75,total_visual_stym!$A$2:$D$129,2,FALSE)</f>
        <v>2146</v>
      </c>
      <c r="M75" t="str">
        <f>VLOOKUP(J75,total_visual_stym!$A$2:$D$129,3,FALSE)</f>
        <v>pics\\ZF_2.jpg</v>
      </c>
      <c r="N75">
        <f>VLOOKUP(J75,total_visual_stym!$A$1:$D$129,4,FALSE)</f>
        <v>215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154</v>
      </c>
      <c r="Z75" t="str">
        <f>IF(G75="экспл",VLOOKUP(J75,quest_экспл!$A$1:$N$129,12,FALSE),IF(G75="импл_",0,0))</f>
        <v>sound\\On_rozoviy.wav</v>
      </c>
      <c r="AA75" t="str">
        <f>IF(G75="экспл",VLOOKUP(J75,quest_экспл!$A$1:$N$129,14,FALSE),IF(G75="импл_",0,0))</f>
        <v>нет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2210</v>
      </c>
      <c r="AD75" t="str">
        <f t="shared" ref="AD75:AD129" ca="1" si="36">IF(ISTEXT(AE75),AE75,IF(ISTEXT(AF75),AF75,""))</f>
        <v>pics\\dis48.jpg</v>
      </c>
      <c r="AE75" s="22" t="str">
        <f t="array" aca="1" ref="AE75" ca="1">IF(G75="экспл",INDEX(total_visual_stym!$C$146:$C$209,(RANK(total_visual_stym!E155,total_visual_stym!$E$146:$E$209))),0)</f>
        <v>pics\\dis48.jpg</v>
      </c>
      <c r="AF75" s="22" t="str">
        <f t="shared" ref="AF75:AF129" si="37">AS75</f>
        <v/>
      </c>
      <c r="AI75" t="s">
        <v>77</v>
      </c>
      <c r="AO75">
        <f t="shared" ca="1" si="32"/>
        <v>0.51476716833041325</v>
      </c>
      <c r="AP75" t="str">
        <f t="shared" ca="1" si="33"/>
        <v>pics\\Limon_7.jpg</v>
      </c>
      <c r="AR75" t="str">
        <f t="shared" ref="AR75:AR97" si="38">IF(AH75="sound\\Ogorod",AP3,"")</f>
        <v/>
      </c>
      <c r="AS75" t="str">
        <f t="shared" ref="AS75:AS129" si="39">IF(G75="импл_",AP75,"")</f>
        <v/>
      </c>
      <c r="AT75">
        <f t="shared" ca="1" si="28"/>
        <v>0.9769994873963902</v>
      </c>
      <c r="AU75" t="s">
        <v>697</v>
      </c>
      <c r="AV75" t="str">
        <f t="shared" ca="1" si="29"/>
        <v>sound\\Noviy_plod.wav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_Он_розовый?</v>
      </c>
      <c r="BA75" t="e">
        <f>VLOOKUP(Q75,audio_list_stym!$B$2:$BQ$299,68,FALSE)</f>
        <v>#N/A</v>
      </c>
      <c r="BB75" t="str">
        <f t="shared" si="30"/>
        <v>Посмотрите,_вот_БАРОХ._Он_розовый?</v>
      </c>
      <c r="BD75" cm="1">
        <f t="array" aca="1" ref="BD75" ca="1">INDEX($L$74:$L$81,(RANK(AT3,$AT$2:$AT$9)))</f>
        <v>2148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VLOOKUP(B76,audio_list_stym!$A$3:$BP$18,49,FALSE)</f>
        <v>15</v>
      </c>
      <c r="F76" t="str">
        <f>VLOOKUP(E76,metki!$A$2:$B$9,2,FALSE)</f>
        <v>экспл_новые_с_названием</v>
      </c>
      <c r="G76" t="str">
        <f t="shared" si="25"/>
        <v>экспл</v>
      </c>
      <c r="H76" t="str">
        <f>VLOOKUP(B76,audio_list_stym!$A$3:$AJ$18,17,FALSE)</f>
        <v>ZF</v>
      </c>
      <c r="I76" t="s">
        <v>690</v>
      </c>
      <c r="J76" t="str">
        <f t="shared" si="26"/>
        <v>ZF_3</v>
      </c>
      <c r="L76">
        <f>VLOOKUP(J76,total_visual_stym!$A$2:$D$129,2,FALSE)</f>
        <v>2147</v>
      </c>
      <c r="M76" t="str">
        <f>VLOOKUP(J76,total_visual_stym!$A$2:$D$129,3,FALSE)</f>
        <v>pics\\ZF_3.jpg</v>
      </c>
      <c r="N76">
        <f>VLOOKUP(J76,total_visual_stym!$A$1:$D$129,4,FALSE)</f>
        <v>215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155</v>
      </c>
      <c r="Z76" t="str">
        <f>IF(G76="экспл",VLOOKUP(J76,quest_экспл!$A$1:$N$129,12,FALSE),IF(G76="импл_",0,0))</f>
        <v>sound\\Tonkiy_li_on.wav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2201</v>
      </c>
      <c r="AD76" t="str">
        <f t="shared" ca="1" si="36"/>
        <v>pics\\dis43.jpg</v>
      </c>
      <c r="AE76" s="22" t="str">
        <f t="array" aca="1" ref="AE76" ca="1">IF(G76="экспл",INDEX(total_visual_stym!$C$146:$C$209,(RANK(total_visual_stym!E156,total_visual_stym!$E$146:$E$209))),0)</f>
        <v>pics\\dis43.jpg</v>
      </c>
      <c r="AF76" s="22" t="str">
        <f t="shared" si="37"/>
        <v/>
      </c>
      <c r="AI76" t="s">
        <v>78</v>
      </c>
      <c r="AO76">
        <f t="shared" ca="1" si="32"/>
        <v>0.91629210395685345</v>
      </c>
      <c r="AP76" t="str">
        <f t="shared" ca="1" si="33"/>
        <v>pics\\Banan_5.jpg</v>
      </c>
      <c r="AR76" t="str">
        <f t="shared" si="38"/>
        <v/>
      </c>
      <c r="AS76" t="str">
        <f t="shared" si="39"/>
        <v/>
      </c>
      <c r="AT76">
        <f t="shared" ca="1" si="28"/>
        <v>0.92527086373802359</v>
      </c>
      <c r="AU76" t="s">
        <v>697</v>
      </c>
      <c r="AV76" t="str">
        <f t="shared" ca="1" si="29"/>
        <v>sound\\Noviy_plod.wav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_Тонкий_ли_он?</v>
      </c>
      <c r="BA76" t="e">
        <f>VLOOKUP(Q76,audio_list_stym!$B$2:$BQ$299,68,FALSE)</f>
        <v>#N/A</v>
      </c>
      <c r="BB76" t="str">
        <f t="shared" si="30"/>
        <v>Вот_БАРОХ._Тонкий_ли_он?</v>
      </c>
      <c r="BD76" cm="1">
        <f t="array" aca="1" ref="BD76" ca="1">INDEX($L$74:$L$81,(RANK(AT4,$AT$2:$AT$9)))</f>
        <v>2149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VLOOKUP(B77,audio_list_stym!$A$3:$BP$18,49,FALSE)</f>
        <v>15</v>
      </c>
      <c r="F77" t="str">
        <f>VLOOKUP(E77,metki!$A$2:$B$9,2,FALSE)</f>
        <v>экспл_новые_с_названием</v>
      </c>
      <c r="G77" t="str">
        <f t="shared" si="25"/>
        <v>экспл</v>
      </c>
      <c r="H77" t="str">
        <f>VLOOKUP(B77,audio_list_stym!$A$3:$AJ$18,17,FALSE)</f>
        <v>ZF</v>
      </c>
      <c r="I77" t="s">
        <v>691</v>
      </c>
      <c r="J77" t="str">
        <f t="shared" si="26"/>
        <v>ZF_4</v>
      </c>
      <c r="L77">
        <f>VLOOKUP(J77,total_visual_stym!$A$2:$D$129,2,FALSE)</f>
        <v>2148</v>
      </c>
      <c r="M77" t="str">
        <f>VLOOKUP(J77,total_visual_stym!$A$2:$D$129,3,FALSE)</f>
        <v>pics\\ZF_4.jpg</v>
      </c>
      <c r="N77">
        <f>VLOOKUP(J77,total_visual_stym!$A$1:$D$129,4,FALSE)</f>
        <v>215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156</v>
      </c>
      <c r="Z77" t="str">
        <f>IF(G77="экспл",VLOOKUP(J77,quest_экспл!$A$1:$N$129,12,FALSE),IF(G77="импл_",0,0))</f>
        <v>sound\\Celniy_li_on.wav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2203</v>
      </c>
      <c r="AD77" t="str">
        <f t="shared" ca="1" si="36"/>
        <v>pics\\dis53.jpg</v>
      </c>
      <c r="AE77" s="22" t="str">
        <f t="array" aca="1" ref="AE77" ca="1">IF(G77="экспл",INDEX(total_visual_stym!$C$146:$C$209,(RANK(total_visual_stym!E157,total_visual_stym!$E$146:$E$209))),0)</f>
        <v>pics\\dis53.jpg</v>
      </c>
      <c r="AF77" s="22" t="str">
        <f t="shared" si="37"/>
        <v/>
      </c>
      <c r="AI77" t="s">
        <v>79</v>
      </c>
      <c r="AO77">
        <f t="shared" ca="1" si="32"/>
        <v>0.58822427674375855</v>
      </c>
      <c r="AP77" t="str">
        <f t="shared" ca="1" si="33"/>
        <v>pics\\Kokos_6.jpg</v>
      </c>
      <c r="AR77" t="str">
        <f t="shared" si="38"/>
        <v/>
      </c>
      <c r="AS77" t="str">
        <f t="shared" si="39"/>
        <v/>
      </c>
      <c r="AT77">
        <f t="shared" ca="1" si="28"/>
        <v>0.59047439375675714</v>
      </c>
      <c r="AU77" t="s">
        <v>697</v>
      </c>
      <c r="AV77" t="str">
        <f t="shared" ca="1" si="29"/>
        <v>sound\\Noviy_plod.wav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_Цельный_ли_он?</v>
      </c>
      <c r="BA77" t="e">
        <f>VLOOKUP(Q77,audio_list_stym!$B$2:$BQ$299,68,FALSE)</f>
        <v>#N/A</v>
      </c>
      <c r="BB77" t="str">
        <f t="shared" si="30"/>
        <v>Это_БАРОХ._Цельный_ли_он?</v>
      </c>
      <c r="BD77" cm="1">
        <f t="array" aca="1" ref="BD77" ca="1">INDEX($L$74:$L$81,(RANK(AT5,$AT$2:$AT$9)))</f>
        <v>2147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VLOOKUP(B78,audio_list_stym!$A$3:$BP$18,49,FALSE)</f>
        <v>15</v>
      </c>
      <c r="F78" t="str">
        <f>VLOOKUP(E78,metki!$A$2:$B$9,2,FALSE)</f>
        <v>экспл_новые_с_названием</v>
      </c>
      <c r="G78" t="str">
        <f t="shared" si="25"/>
        <v>экспл</v>
      </c>
      <c r="H78" t="str">
        <f>VLOOKUP(B78,audio_list_stym!$A$3:$AJ$18,17,FALSE)</f>
        <v>ZF</v>
      </c>
      <c r="I78" t="s">
        <v>692</v>
      </c>
      <c r="J78" t="str">
        <f t="shared" si="26"/>
        <v>ZF_5</v>
      </c>
      <c r="L78">
        <f>VLOOKUP(J78,total_visual_stym!$A$2:$D$129,2,FALSE)</f>
        <v>2149</v>
      </c>
      <c r="M78" t="str">
        <f>VLOOKUP(J78,total_visual_stym!$A$2:$D$129,3,FALSE)</f>
        <v>pics\\ZF_5.jpg</v>
      </c>
      <c r="N78">
        <f>VLOOKUP(J78,total_visual_stym!$A$1:$D$129,4,FALSE)</f>
        <v>215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157</v>
      </c>
      <c r="Z78" t="str">
        <f>IF(G78="экспл",VLOOKUP(J78,quest_экспл!$A$1:$N$129,12,FALSE),IF(G78="импл_",0,0))</f>
        <v>sound\\On_shershaviy.wav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2220</v>
      </c>
      <c r="AD78" t="str">
        <f t="shared" ca="1" si="36"/>
        <v>pics\\dis16.jpg</v>
      </c>
      <c r="AE78" s="22" t="str">
        <f t="array" aca="1" ref="AE78" ca="1">IF(G78="экспл",INDEX(total_visual_stym!$C$146:$C$209,(RANK(total_visual_stym!E158,total_visual_stym!$E$146:$E$209))),0)</f>
        <v>pics\\dis16.jpg</v>
      </c>
      <c r="AF78" s="22" t="str">
        <f t="shared" si="37"/>
        <v/>
      </c>
      <c r="AI78" t="s">
        <v>80</v>
      </c>
      <c r="AO78">
        <f t="shared" ca="1" si="32"/>
        <v>0.91567298489508975</v>
      </c>
      <c r="AP78" t="str">
        <f t="shared" ca="1" si="33"/>
        <v>pics\\Banan_6.jpg</v>
      </c>
      <c r="AR78" t="str">
        <f t="shared" si="38"/>
        <v/>
      </c>
      <c r="AS78" t="str">
        <f t="shared" si="39"/>
        <v/>
      </c>
      <c r="AT78">
        <f t="shared" ca="1" si="28"/>
        <v>0.83598640616281306</v>
      </c>
      <c r="AU78" t="s">
        <v>697</v>
      </c>
      <c r="AV78" t="str">
        <f t="shared" ca="1" si="29"/>
        <v>sound\\Noviy_plod.wav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_Он_шершавый?</v>
      </c>
      <c r="BA78" t="e">
        <f>VLOOKUP(Q78,audio_list_stym!$B$2:$BQ$299,68,FALSE)</f>
        <v>#N/A</v>
      </c>
      <c r="BB78" t="str">
        <f t="shared" si="30"/>
        <v>На_картинке_БАРОХ._Он_шершавый?</v>
      </c>
      <c r="BD78" cm="1">
        <f t="array" aca="1" ref="BD78" ca="1">INDEX($L$74:$L$81,(RANK(AT6,$AT$2:$AT$9)))</f>
        <v>2145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VLOOKUP(B79,audio_list_stym!$A$3:$BP$18,49,FALSE)</f>
        <v>15</v>
      </c>
      <c r="F79" t="str">
        <f>VLOOKUP(E79,metki!$A$2:$B$9,2,FALSE)</f>
        <v>экспл_новые_с_названием</v>
      </c>
      <c r="G79" t="str">
        <f t="shared" si="25"/>
        <v>экспл</v>
      </c>
      <c r="H79" t="str">
        <f>VLOOKUP(B79,audio_list_stym!$A$3:$AJ$18,17,FALSE)</f>
        <v>ZF</v>
      </c>
      <c r="I79" t="s">
        <v>693</v>
      </c>
      <c r="J79" t="str">
        <f t="shared" si="26"/>
        <v>ZF_6</v>
      </c>
      <c r="L79">
        <f>VLOOKUP(J79,total_visual_stym!$A$2:$D$129,2,FALSE)</f>
        <v>2150</v>
      </c>
      <c r="M79" t="str">
        <f>VLOOKUP(J79,total_visual_stym!$A$2:$D$129,3,FALSE)</f>
        <v>pics\\ZF_6.jpg</v>
      </c>
      <c r="N79">
        <f>VLOOKUP(J79,total_visual_stym!$A$1:$D$129,4,FALSE)</f>
        <v>215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158</v>
      </c>
      <c r="Z79" t="str">
        <f>IF(G79="экспл",VLOOKUP(J79,quest_экспл!$A$1:$N$129,12,FALSE),IF(G79="импл_",0,0))</f>
        <v>sound\\Zaostrin_li_on.wav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2195</v>
      </c>
      <c r="AD79" t="str">
        <f t="shared" ca="1" si="36"/>
        <v>pics\\dis41.jpg</v>
      </c>
      <c r="AE79" s="22" t="str">
        <f t="array" aca="1" ref="AE79" ca="1">IF(G79="экспл",INDEX(total_visual_stym!$C$146:$C$209,(RANK(total_visual_stym!E159,total_visual_stym!$E$146:$E$209))),0)</f>
        <v>pics\\dis41.jpg</v>
      </c>
      <c r="AF79" s="22" t="str">
        <f t="shared" si="37"/>
        <v/>
      </c>
      <c r="AI79" t="s">
        <v>81</v>
      </c>
      <c r="AO79">
        <f t="shared" ca="1" si="32"/>
        <v>0.48842628843838254</v>
      </c>
      <c r="AP79" t="str">
        <f t="shared" ca="1" si="33"/>
        <v>pics\\Limon_8.jpg</v>
      </c>
      <c r="AR79" t="str">
        <f t="shared" si="38"/>
        <v/>
      </c>
      <c r="AS79" t="str">
        <f t="shared" si="39"/>
        <v/>
      </c>
      <c r="AT79">
        <f t="shared" ca="1" si="28"/>
        <v>8.7354256214426051E-2</v>
      </c>
      <c r="AU79" t="s">
        <v>697</v>
      </c>
      <c r="AV79" t="str">
        <f t="shared" ca="1" si="29"/>
        <v>sound\\Redkiy_plod.wav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_Заострен_ли_он?</v>
      </c>
      <c r="BA79" t="e">
        <f>VLOOKUP(Q79,audio_list_stym!$B$2:$BQ$299,68,FALSE)</f>
        <v>#N/A</v>
      </c>
      <c r="BB79" t="str">
        <f t="shared" si="30"/>
        <v>На_мониторе_БАРОХ._Заострен_ли_он?</v>
      </c>
      <c r="BD79" cm="1">
        <f t="array" aca="1" ref="BD79" ca="1">INDEX($L$74:$L$81,(RANK(AT7,$AT$2:$AT$9)))</f>
        <v>2150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VLOOKUP(B80,audio_list_stym!$A$3:$BP$18,49,FALSE)</f>
        <v>15</v>
      </c>
      <c r="F80" t="str">
        <f>VLOOKUP(E80,metki!$A$2:$B$9,2,FALSE)</f>
        <v>экспл_новые_с_названием</v>
      </c>
      <c r="G80" t="str">
        <f t="shared" si="25"/>
        <v>экспл</v>
      </c>
      <c r="H80" t="str">
        <f>VLOOKUP(B80,audio_list_stym!$A$3:$AJ$18,17,FALSE)</f>
        <v>ZF</v>
      </c>
      <c r="I80" t="s">
        <v>694</v>
      </c>
      <c r="J80" t="str">
        <f t="shared" si="26"/>
        <v>ZF_7</v>
      </c>
      <c r="L80">
        <f>VLOOKUP(J80,total_visual_stym!$A$2:$D$129,2,FALSE)</f>
        <v>2151</v>
      </c>
      <c r="M80" t="str">
        <f>VLOOKUP(J80,total_visual_stym!$A$2:$D$129,3,FALSE)</f>
        <v>pics\\ZF_7.jpg</v>
      </c>
      <c r="N80">
        <f>VLOOKUP(J80,total_visual_stym!$A$1:$D$129,4,FALSE)</f>
        <v>215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159</v>
      </c>
      <c r="Z80" t="str">
        <f>IF(G80="экспл",VLOOKUP(J80,quest_экспл!$A$1:$N$129,12,FALSE),IF(G80="импл_",0,0))</f>
        <v>sound\\On_rassipchatiy.wav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2226</v>
      </c>
      <c r="AD80" t="str">
        <f t="shared" ca="1" si="36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37"/>
        <v/>
      </c>
      <c r="AI80" t="s">
        <v>82</v>
      </c>
      <c r="AO80">
        <f t="shared" ca="1" si="32"/>
        <v>0.68905894714848526</v>
      </c>
      <c r="AP80" t="str">
        <f t="shared" ca="1" si="33"/>
        <v>pics\\Goroh_6.jpg</v>
      </c>
      <c r="AR80" t="str">
        <f t="shared" si="38"/>
        <v/>
      </c>
      <c r="AS80" t="str">
        <f t="shared" si="39"/>
        <v/>
      </c>
      <c r="AT80">
        <f t="shared" ca="1" si="28"/>
        <v>0.95423180345757075</v>
      </c>
      <c r="AU80" t="s">
        <v>697</v>
      </c>
      <c r="AV80" t="str">
        <f t="shared" ca="1" si="29"/>
        <v>sound\\Noviy_plod.wav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_Он_рассыпчатый?</v>
      </c>
      <c r="BA80" t="e">
        <f>VLOOKUP(Q80,audio_list_stym!$B$2:$BQ$299,68,FALSE)</f>
        <v>#N/A</v>
      </c>
      <c r="BB80" t="str">
        <f t="shared" si="30"/>
        <v>Перед_Вами_БАРОХ._Он_рассыпчатый?</v>
      </c>
      <c r="BD80" cm="1">
        <f t="array" aca="1" ref="BD80" ca="1">INDEX($L$74:$L$81,(RANK(AT8,$AT$2:$AT$9)))</f>
        <v>2146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VLOOKUP(B81,audio_list_stym!$A$3:$BP$18,49,FALSE)</f>
        <v>15</v>
      </c>
      <c r="F81" t="str">
        <f>VLOOKUP(E81,metki!$A$2:$B$9,2,FALSE)</f>
        <v>экспл_новые_с_названием</v>
      </c>
      <c r="G81" t="str">
        <f t="shared" si="25"/>
        <v>экспл</v>
      </c>
      <c r="H81" t="str">
        <f>VLOOKUP(B81,audio_list_stym!$A$3:$AJ$18,17,FALSE)</f>
        <v>ZF</v>
      </c>
      <c r="I81" t="s">
        <v>695</v>
      </c>
      <c r="J81" t="str">
        <f t="shared" si="26"/>
        <v>ZF_8</v>
      </c>
      <c r="L81">
        <f>VLOOKUP(J81,total_visual_stym!$A$2:$D$129,2,FALSE)</f>
        <v>2152</v>
      </c>
      <c r="M81" t="str">
        <f>VLOOKUP(J81,total_visual_stym!$A$2:$D$129,3,FALSE)</f>
        <v>pics\\ZF_8.jpg</v>
      </c>
      <c r="N81">
        <f>VLOOKUP(J81,total_visual_stym!$A$1:$D$129,4,FALSE)</f>
        <v>215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160</v>
      </c>
      <c r="Z81" t="str">
        <f>IF(G81="экспл",VLOOKUP(J81,quest_экспл!$A$1:$N$129,12,FALSE),IF(G81="импл_",0,0))</f>
        <v>sound\\Ochishen_li_on.wav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2212</v>
      </c>
      <c r="AD81" t="str">
        <f t="shared" ca="1" si="36"/>
        <v>pics\\dis61.jpg</v>
      </c>
      <c r="AE81" s="22" t="str">
        <f t="array" aca="1" ref="AE81" ca="1">IF(G81="экспл",INDEX(total_visual_stym!$C$146:$C$209,(RANK(total_visual_stym!E161,total_visual_stym!$E$146:$E$209))),0)</f>
        <v>pics\\dis61.jpg</v>
      </c>
      <c r="AF81" s="22" t="str">
        <f t="shared" si="37"/>
        <v/>
      </c>
      <c r="AI81" t="s">
        <v>83</v>
      </c>
      <c r="AO81">
        <f t="shared" ca="1" si="32"/>
        <v>0.99333456724625069</v>
      </c>
      <c r="AP81" t="str">
        <f t="shared" ca="1" si="33"/>
        <v>pics\\Banan_1.jpg</v>
      </c>
      <c r="AR81" t="str">
        <f t="shared" si="38"/>
        <v/>
      </c>
      <c r="AS81" t="str">
        <f t="shared" si="39"/>
        <v/>
      </c>
      <c r="AT81">
        <f t="shared" ca="1" si="28"/>
        <v>0.68526663181028191</v>
      </c>
      <c r="AU81" t="s">
        <v>697</v>
      </c>
      <c r="AV81" t="str">
        <f t="shared" ca="1" si="29"/>
        <v>sound\\Noviy_plod.wav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_Очищен_ли_он?</v>
      </c>
      <c r="BA81" t="e">
        <f>VLOOKUP(Q81,audio_list_stym!$B$2:$BQ$299,68,FALSE)</f>
        <v>#N/A</v>
      </c>
      <c r="BB81" t="str">
        <f t="shared" si="30"/>
        <v>Вы_видите_БАРОХ._Очищен_ли_он?</v>
      </c>
      <c r="BD81" cm="1">
        <f t="array" aca="1" ref="BD81" ca="1">INDEX($L$74:$L$81,(RANK(AT9,$AT$2:$AT$9)))</f>
        <v>2152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VLOOKUP(B82,audio_list_stym!$A$3:$BP$18,49,FALSE)</f>
        <v>16</v>
      </c>
      <c r="F82" t="str">
        <f>VLOOKUP(E82,metki!$A$2:$B$9,2,FALSE)</f>
        <v>импл_новые_без_названия</v>
      </c>
      <c r="G82" t="str">
        <f t="shared" si="25"/>
        <v>импл_</v>
      </c>
      <c r="H82" t="str">
        <f>VLOOKUP(B82,audio_list_stym!$A$3:$AJ$18,17,FALSE)</f>
        <v>Ackee</v>
      </c>
      <c r="I82" t="s">
        <v>688</v>
      </c>
      <c r="J82" t="str">
        <f t="shared" si="26"/>
        <v>Ackee_1</v>
      </c>
      <c r="L82">
        <f>VLOOKUP(J82,total_visual_stym!$A$2:$D$129,2,FALSE)</f>
        <v>2065</v>
      </c>
      <c r="M82" t="str">
        <f>VLOOKUP(J82,total_visual_stym!$A$2:$D$129,3,FALSE)</f>
        <v>pics\\Ackee_1.jpg</v>
      </c>
      <c r="N82">
        <f>VLOOKUP(J82,total_visual_stym!$A$1:$D$129,4,FALSE)</f>
        <v>208</v>
      </c>
      <c r="P82">
        <f>IF(G82="экспл",0,IF(G82="импл_",VLOOKUP(J82,quest_импл!$A$1:$J$129,7,FALSE),0))</f>
        <v>225</v>
      </c>
      <c r="Q82" t="str">
        <f>IF(G82="экспл",0,IF(G82="импл_",VLOOKUP(J82,quest_импл!$A$1:$J$129,8,FALSE),0))</f>
        <v>sound\\Sushenniy_li.wav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нет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2014</v>
      </c>
      <c r="AD82" t="str">
        <f t="shared" ca="1" si="36"/>
        <v>pics\\Finik_6.jpg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7"/>
        <v>pics\\Finik_6.jpg</v>
      </c>
      <c r="AI82" t="s">
        <v>84</v>
      </c>
      <c r="AO82">
        <f t="shared" ca="1" si="32"/>
        <v>0.79373410474184125</v>
      </c>
      <c r="AP82" t="str">
        <f t="shared" ca="1" si="33"/>
        <v>pics\\Finik_6.jpg</v>
      </c>
      <c r="AR82" t="str">
        <f t="shared" si="38"/>
        <v/>
      </c>
      <c r="AS82" t="str">
        <f t="shared" ca="1" si="39"/>
        <v>pics\\Finik_6.jpg</v>
      </c>
      <c r="AT82">
        <f t="shared" ca="1" si="28"/>
        <v>0.67968764314044505</v>
      </c>
      <c r="AU82" t="s">
        <v>697</v>
      </c>
      <c r="AV82" t="str">
        <f t="shared" ca="1" si="29"/>
        <v>sound\\Noviy_plod.wav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_Сушеный_ли_</v>
      </c>
      <c r="BB82" t="str">
        <f t="shared" si="30"/>
        <v>_Сушеный_ли_XXXXX?</v>
      </c>
      <c r="BC82">
        <f>A82</f>
        <v>1211</v>
      </c>
      <c r="BD82" cm="1">
        <f t="array" aca="1" ref="BD82" ca="1">INDEX($L$82:$L$89,(RANK(AT2,$AT$2:$AT$9)))</f>
        <v>2071</v>
      </c>
      <c r="BE82" cm="1">
        <f t="array" aca="1" ref="BE82" ca="1">INDEX(BD66:BD81,(RANK(AT4,$AT$2:$AT$17)))</f>
        <v>2147</v>
      </c>
      <c r="BF82" cm="1">
        <f t="array" aca="1" ref="BF82" ca="1">INDEX(BD90:BD105,(RANK(AT4,$AT$2:$AT$17)))</f>
        <v>2083</v>
      </c>
      <c r="BG82" cm="1">
        <f t="array" aca="1" ref="BG82" ca="1">INDEX(BD106:BD129,(RANK(AT4,$AT$2:$AT$9)))</f>
        <v>2089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VLOOKUP(B83,audio_list_stym!$A$3:$BP$18,49,FALSE)</f>
        <v>16</v>
      </c>
      <c r="F83" t="str">
        <f>VLOOKUP(E83,metki!$A$2:$B$9,2,FALSE)</f>
        <v>импл_новые_без_названия</v>
      </c>
      <c r="G83" t="str">
        <f t="shared" si="25"/>
        <v>импл_</v>
      </c>
      <c r="H83" t="str">
        <f>VLOOKUP(B83,audio_list_stym!$A$3:$AJ$18,17,FALSE)</f>
        <v>Ackee</v>
      </c>
      <c r="I83" t="s">
        <v>689</v>
      </c>
      <c r="J83" t="str">
        <f t="shared" si="26"/>
        <v>Ackee_2</v>
      </c>
      <c r="L83">
        <f>VLOOKUP(J83,total_visual_stym!$A$2:$D$129,2,FALSE)</f>
        <v>2066</v>
      </c>
      <c r="M83" t="str">
        <f>VLOOKUP(J83,total_visual_stym!$A$2:$D$129,3,FALSE)</f>
        <v>pics\\Ackee_2.jpg</v>
      </c>
      <c r="N83">
        <f>VLOOKUP(J83,total_visual_stym!$A$1:$D$129,4,FALSE)</f>
        <v>208</v>
      </c>
      <c r="P83">
        <f>IF(G83="экспл",0,IF(G83="импл_",VLOOKUP(J83,quest_импл!$A$1:$J$129,7,FALSE),0))</f>
        <v>226</v>
      </c>
      <c r="Q83" t="str">
        <f>IF(G83="экспл",0,IF(G83="импл_",VLOOKUP(J83,quest_импл!$A$1:$J$129,8,FALSE),0))</f>
        <v>sound\\S_vetochkoy_li.wav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2047</v>
      </c>
      <c r="AD83" t="str">
        <f t="shared" ca="1" si="36"/>
        <v>pics\\Peper_7.jpg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7"/>
        <v>pics\\Peper_7.jpg</v>
      </c>
      <c r="AI83" t="s">
        <v>85</v>
      </c>
      <c r="AO83">
        <f t="shared" ca="1" si="32"/>
        <v>0.36757935946886455</v>
      </c>
      <c r="AP83" t="str">
        <f t="shared" ca="1" si="33"/>
        <v>pics\\Peper_7.jpg</v>
      </c>
      <c r="AR83" t="str">
        <f t="shared" si="38"/>
        <v/>
      </c>
      <c r="AS83" t="str">
        <f t="shared" ca="1" si="39"/>
        <v>pics\\Peper_7.jpg</v>
      </c>
      <c r="AT83">
        <f t="shared" ca="1" si="28"/>
        <v>0.18253457037423426</v>
      </c>
      <c r="AU83" t="s">
        <v>697</v>
      </c>
      <c r="AV83" t="str">
        <f t="shared" ca="1" si="29"/>
        <v>sound\\Redkiy_plod.wav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_С_веточкой_ли_</v>
      </c>
      <c r="BB83" t="str">
        <f t="shared" si="30"/>
        <v>_С_веточкой_ли_XXXXX?</v>
      </c>
      <c r="BD83" cm="1">
        <f t="array" aca="1" ref="BD83" ca="1">INDEX($L$82:$L$89,(RANK(AT3,$AT$2:$AT$9)))</f>
        <v>2068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VLOOKUP(B84,audio_list_stym!$A$3:$BP$18,49,FALSE)</f>
        <v>16</v>
      </c>
      <c r="F84" t="str">
        <f>VLOOKUP(E84,metki!$A$2:$B$9,2,FALSE)</f>
        <v>импл_новые_без_названия</v>
      </c>
      <c r="G84" t="str">
        <f t="shared" si="25"/>
        <v>импл_</v>
      </c>
      <c r="H84" t="str">
        <f>VLOOKUP(B84,audio_list_stym!$A$3:$AJ$18,17,FALSE)</f>
        <v>Ackee</v>
      </c>
      <c r="I84" t="s">
        <v>690</v>
      </c>
      <c r="J84" t="str">
        <f t="shared" si="26"/>
        <v>Ackee_3</v>
      </c>
      <c r="L84">
        <f>VLOOKUP(J84,total_visual_stym!$A$2:$D$129,2,FALSE)</f>
        <v>2067</v>
      </c>
      <c r="M84" t="str">
        <f>VLOOKUP(J84,total_visual_stym!$A$2:$D$129,3,FALSE)</f>
        <v>pics\\Ackee_3.jpg</v>
      </c>
      <c r="N84">
        <f>VLOOKUP(J84,total_visual_stym!$A$1:$D$129,4,FALSE)</f>
        <v>208</v>
      </c>
      <c r="P84">
        <f>IF(G84="экспл",0,IF(G84="импл_",VLOOKUP(J84,quest_импл!$A$1:$J$129,7,FALSE),0))</f>
        <v>227</v>
      </c>
      <c r="Q84" t="str">
        <f>IF(G84="экспл",0,IF(G84="импл_",VLOOKUP(J84,quest_импл!$A$1:$J$129,8,FALSE),0))</f>
        <v>sound\\Rasskrit_li.wav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2051</v>
      </c>
      <c r="AD84" t="str">
        <f t="shared" ca="1" si="36"/>
        <v>pics\\Redis_3.jpg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7"/>
        <v>pics\\Redis_3.jpg</v>
      </c>
      <c r="AI84" t="s">
        <v>94</v>
      </c>
      <c r="AO84">
        <f t="shared" ca="1" si="32"/>
        <v>0.3364982079271962</v>
      </c>
      <c r="AP84" t="str">
        <f t="shared" ca="1" si="33"/>
        <v>pics\\Redis_3.jpg</v>
      </c>
      <c r="AR84" t="str">
        <f t="shared" si="38"/>
        <v/>
      </c>
      <c r="AS84" t="str">
        <f t="shared" ca="1" si="39"/>
        <v>pics\\Redis_3.jpg</v>
      </c>
      <c r="AT84">
        <f t="shared" ca="1" si="28"/>
        <v>0.29344416718016841</v>
      </c>
      <c r="AU84" t="s">
        <v>697</v>
      </c>
      <c r="AV84" t="str">
        <f t="shared" ca="1" si="29"/>
        <v>sound\\Redkiy_plod.wav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_Раскрыт_ли_</v>
      </c>
      <c r="BB84" t="str">
        <f t="shared" si="30"/>
        <v>_Раскрыт_ли_XXXXX?</v>
      </c>
      <c r="BD84" cm="1">
        <f t="array" aca="1" ref="BD84" ca="1">INDEX($L$82:$L$89,(RANK(AT4,$AT$2:$AT$9)))</f>
        <v>2069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VLOOKUP(B85,audio_list_stym!$A$3:$BP$18,49,FALSE)</f>
        <v>16</v>
      </c>
      <c r="F85" t="str">
        <f>VLOOKUP(E85,metki!$A$2:$B$9,2,FALSE)</f>
        <v>импл_новые_без_названия</v>
      </c>
      <c r="G85" t="str">
        <f t="shared" si="25"/>
        <v>импл_</v>
      </c>
      <c r="H85" t="str">
        <f>VLOOKUP(B85,audio_list_stym!$A$3:$AJ$18,17,FALSE)</f>
        <v>Ackee</v>
      </c>
      <c r="I85" t="s">
        <v>691</v>
      </c>
      <c r="J85" t="str">
        <f t="shared" si="26"/>
        <v>Ackee_4</v>
      </c>
      <c r="L85">
        <f>VLOOKUP(J85,total_visual_stym!$A$2:$D$129,2,FALSE)</f>
        <v>2068</v>
      </c>
      <c r="M85" t="str">
        <f>VLOOKUP(J85,total_visual_stym!$A$2:$D$129,3,FALSE)</f>
        <v>pics\\Ackee_4.jpg</v>
      </c>
      <c r="N85">
        <f>VLOOKUP(J85,total_visual_stym!$A$1:$D$129,4,FALSE)</f>
        <v>208</v>
      </c>
      <c r="P85">
        <f>IF(G85="экспл",0,IF(G85="импл_",VLOOKUP(J85,quest_импл!$A$1:$J$129,7,FALSE),0))</f>
        <v>228</v>
      </c>
      <c r="Q85" t="str">
        <f>IF(G85="экспл",0,IF(G85="импл_",VLOOKUP(J85,quest_импл!$A$1:$J$129,8,FALSE),0))</f>
        <v>sound\\Pushistiy_li.wav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2042</v>
      </c>
      <c r="AD85" t="str">
        <f t="shared" ca="1" si="36"/>
        <v>pics\\Peper_2.jpg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7"/>
        <v>pics\\Peper_2.jpg</v>
      </c>
      <c r="AI85" t="s">
        <v>95</v>
      </c>
      <c r="AO85">
        <f t="shared" ca="1" si="32"/>
        <v>0.45209968639430842</v>
      </c>
      <c r="AP85" t="str">
        <f t="shared" ca="1" si="33"/>
        <v>pics\\Peper_2.jpg</v>
      </c>
      <c r="AR85" t="str">
        <f t="shared" si="38"/>
        <v/>
      </c>
      <c r="AS85" t="str">
        <f t="shared" ca="1" si="39"/>
        <v>pics\\Peper_2.jpg</v>
      </c>
      <c r="AT85">
        <f t="shared" ca="1" si="28"/>
        <v>0.38742152918061912</v>
      </c>
      <c r="AU85" t="s">
        <v>697</v>
      </c>
      <c r="AV85" t="str">
        <f t="shared" ca="1" si="29"/>
        <v>sound\\Redkiy_plod.wav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_Пушистый_ли_</v>
      </c>
      <c r="BB85" t="str">
        <f t="shared" si="30"/>
        <v>_Пушистый_ли_XXXXX?</v>
      </c>
      <c r="BD85" cm="1">
        <f t="array" aca="1" ref="BD85" ca="1">INDEX($L$82:$L$89,(RANK(AT5,$AT$2:$AT$9)))</f>
        <v>2067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VLOOKUP(B86,audio_list_stym!$A$3:$BP$18,49,FALSE)</f>
        <v>16</v>
      </c>
      <c r="F86" t="str">
        <f>VLOOKUP(E86,metki!$A$2:$B$9,2,FALSE)</f>
        <v>импл_новые_без_названия</v>
      </c>
      <c r="G86" t="str">
        <f t="shared" si="25"/>
        <v>импл_</v>
      </c>
      <c r="H86" t="str">
        <f>VLOOKUP(B86,audio_list_stym!$A$3:$AJ$18,17,FALSE)</f>
        <v>Ackee</v>
      </c>
      <c r="I86" t="s">
        <v>692</v>
      </c>
      <c r="J86" t="str">
        <f t="shared" si="26"/>
        <v>Ackee_5</v>
      </c>
      <c r="L86">
        <f>VLOOKUP(J86,total_visual_stym!$A$2:$D$129,2,FALSE)</f>
        <v>2069</v>
      </c>
      <c r="M86" t="str">
        <f>VLOOKUP(J86,total_visual_stym!$A$2:$D$129,3,FALSE)</f>
        <v>pics\\Ackee_5.jpg</v>
      </c>
      <c r="N86">
        <f>VLOOKUP(J86,total_visual_stym!$A$1:$D$129,4,FALSE)</f>
        <v>208</v>
      </c>
      <c r="P86">
        <f>IF(G86="экспл",0,IF(G86="импл_",VLOOKUP(J86,quest_импл!$A$1:$J$129,7,FALSE),0))</f>
        <v>229</v>
      </c>
      <c r="Q86" t="str">
        <f>IF(G86="экспл",0,IF(G86="импл_",VLOOKUP(J86,quest_импл!$A$1:$J$129,8,FALSE),0))</f>
        <v>sound\\Kvadratniy_li.wav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2057</v>
      </c>
      <c r="AD86" t="str">
        <f t="shared" ca="1" si="36"/>
        <v>pics\\Tomat_1.jpg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7"/>
        <v>pics\\Tomat_1.jpg</v>
      </c>
      <c r="AI86" t="s">
        <v>96</v>
      </c>
      <c r="AO86">
        <f t="shared" ca="1" si="32"/>
        <v>0.25833007612875414</v>
      </c>
      <c r="AP86" t="str">
        <f t="shared" ca="1" si="33"/>
        <v>pics\\Tomat_1.jpg</v>
      </c>
      <c r="AR86" t="str">
        <f t="shared" si="38"/>
        <v/>
      </c>
      <c r="AS86" t="str">
        <f t="shared" ca="1" si="39"/>
        <v>pics\\Tomat_1.jpg</v>
      </c>
      <c r="AT86">
        <f t="shared" ca="1" si="28"/>
        <v>0.95418820127403259</v>
      </c>
      <c r="AU86" t="s">
        <v>697</v>
      </c>
      <c r="AV86" t="str">
        <f t="shared" ca="1" si="29"/>
        <v>sound\\Noviy_plod.wav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_Квадратный_ли_</v>
      </c>
      <c r="BB86" t="str">
        <f t="shared" si="30"/>
        <v>_Квадратный_ли_XXXXX?</v>
      </c>
      <c r="BD86" cm="1">
        <f t="array" aca="1" ref="BD86" ca="1">INDEX($L$82:$L$89,(RANK(AT6,$AT$2:$AT$9)))</f>
        <v>2065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VLOOKUP(B87,audio_list_stym!$A$3:$BP$18,49,FALSE)</f>
        <v>16</v>
      </c>
      <c r="F87" t="str">
        <f>VLOOKUP(E87,metki!$A$2:$B$9,2,FALSE)</f>
        <v>импл_новые_без_названия</v>
      </c>
      <c r="G87" t="str">
        <f t="shared" si="25"/>
        <v>импл_</v>
      </c>
      <c r="H87" t="str">
        <f>VLOOKUP(B87,audio_list_stym!$A$3:$AJ$18,17,FALSE)</f>
        <v>Ackee</v>
      </c>
      <c r="I87" t="s">
        <v>693</v>
      </c>
      <c r="J87" t="str">
        <f t="shared" si="26"/>
        <v>Ackee_6</v>
      </c>
      <c r="L87">
        <f>VLOOKUP(J87,total_visual_stym!$A$2:$D$129,2,FALSE)</f>
        <v>2070</v>
      </c>
      <c r="M87" t="str">
        <f>VLOOKUP(J87,total_visual_stym!$A$2:$D$129,3,FALSE)</f>
        <v>pics\\Ackee_6.jpg</v>
      </c>
      <c r="N87">
        <f>VLOOKUP(J87,total_visual_stym!$A$1:$D$129,4,FALSE)</f>
        <v>208</v>
      </c>
      <c r="P87">
        <f>IF(G87="экспл",0,IF(G87="импл_",VLOOKUP(J87,quest_импл!$A$1:$J$129,7,FALSE),0))</f>
        <v>230</v>
      </c>
      <c r="Q87" t="str">
        <f>IF(G87="экспл",0,IF(G87="импл_",VLOOKUP(J87,quest_импл!$A$1:$J$129,8,FALSE),0))</f>
        <v>sound\\Sklizskiy_li.wav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2058</v>
      </c>
      <c r="AD87" t="str">
        <f t="shared" ca="1" si="36"/>
        <v>pics\\Tomat_2.jpg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7"/>
        <v>pics\\Tomat_2.jpg</v>
      </c>
      <c r="AI87" t="s">
        <v>97</v>
      </c>
      <c r="AO87">
        <f t="shared" ca="1" si="32"/>
        <v>0.24175971863305978</v>
      </c>
      <c r="AP87" t="str">
        <f t="shared" ca="1" si="33"/>
        <v>pics\\Tomat_2.jpg</v>
      </c>
      <c r="AR87" t="str">
        <f t="shared" si="38"/>
        <v/>
      </c>
      <c r="AS87" t="str">
        <f t="shared" ca="1" si="39"/>
        <v>pics\\Tomat_2.jpg</v>
      </c>
      <c r="AT87">
        <f t="shared" ca="1" si="28"/>
        <v>0.28138545429676054</v>
      </c>
      <c r="AU87" t="s">
        <v>697</v>
      </c>
      <c r="AV87" t="str">
        <f t="shared" ca="1" si="29"/>
        <v>sound\\Redkiy_plod.wav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_Склизкий_ли_</v>
      </c>
      <c r="BB87" t="str">
        <f t="shared" si="30"/>
        <v>_Склизкий_ли_XXXXX?</v>
      </c>
      <c r="BD87" cm="1">
        <f t="array" aca="1" ref="BD87" ca="1">INDEX($L$82:$L$89,(RANK(AT7,$AT$2:$AT$9)))</f>
        <v>2070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VLOOKUP(B88,audio_list_stym!$A$3:$BP$18,49,FALSE)</f>
        <v>16</v>
      </c>
      <c r="F88" t="str">
        <f>VLOOKUP(E88,metki!$A$2:$B$9,2,FALSE)</f>
        <v>импл_новые_без_названия</v>
      </c>
      <c r="G88" t="str">
        <f t="shared" si="25"/>
        <v>импл_</v>
      </c>
      <c r="H88" t="str">
        <f>VLOOKUP(B88,audio_list_stym!$A$3:$AJ$18,17,FALSE)</f>
        <v>Ackee</v>
      </c>
      <c r="I88" t="s">
        <v>694</v>
      </c>
      <c r="J88" t="str">
        <f t="shared" si="26"/>
        <v>Ackee_7</v>
      </c>
      <c r="L88">
        <f>VLOOKUP(J88,total_visual_stym!$A$2:$D$129,2,FALSE)</f>
        <v>2071</v>
      </c>
      <c r="M88" t="str">
        <f>VLOOKUP(J88,total_visual_stym!$A$2:$D$129,3,FALSE)</f>
        <v>pics\\Ackee_7.jpg</v>
      </c>
      <c r="N88">
        <f>VLOOKUP(J88,total_visual_stym!$A$1:$D$129,4,FALSE)</f>
        <v>208</v>
      </c>
      <c r="P88">
        <f>IF(G88="экспл",0,IF(G88="импл_",VLOOKUP(J88,quest_импл!$A$1:$J$129,7,FALSE),0))</f>
        <v>231</v>
      </c>
      <c r="Q88" t="str">
        <f>IF(G88="экспл",0,IF(G88="импл_",VLOOKUP(J88,quest_импл!$A$1:$J$129,8,FALSE),0))</f>
        <v>sound\\Uvyadshiy_li.wav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да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2041</v>
      </c>
      <c r="AD88" t="str">
        <f t="shared" ca="1" si="36"/>
        <v>pics\\Peper_1.jpg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7"/>
        <v>pics\\Peper_1.jpg</v>
      </c>
      <c r="AI88" t="s">
        <v>98</v>
      </c>
      <c r="AO88">
        <f t="shared" ca="1" si="32"/>
        <v>0.46396373081554354</v>
      </c>
      <c r="AP88" t="str">
        <f t="shared" ca="1" si="33"/>
        <v>pics\\Peper_1.jpg</v>
      </c>
      <c r="AR88" t="str">
        <f t="shared" si="38"/>
        <v/>
      </c>
      <c r="AS88" t="str">
        <f t="shared" ca="1" si="39"/>
        <v>pics\\Peper_1.jpg</v>
      </c>
      <c r="AT88">
        <f t="shared" ca="1" si="28"/>
        <v>9.4102967297622131E-2</v>
      </c>
      <c r="AU88" t="s">
        <v>697</v>
      </c>
      <c r="AV88" t="str">
        <f t="shared" ca="1" si="29"/>
        <v>sound\\Redkiy_plod.wav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_Увядший_ли_</v>
      </c>
      <c r="BB88" t="str">
        <f t="shared" si="30"/>
        <v>_Увядший_ли_XXXXX?</v>
      </c>
      <c r="BD88" cm="1">
        <f t="array" aca="1" ref="BD88" ca="1">INDEX($L$82:$L$89,(RANK(AT8,$AT$2:$AT$9)))</f>
        <v>2066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VLOOKUP(B89,audio_list_stym!$A$3:$BP$18,49,FALSE)</f>
        <v>16</v>
      </c>
      <c r="F89" t="str">
        <f>VLOOKUP(E89,metki!$A$2:$B$9,2,FALSE)</f>
        <v>импл_новые_без_названия</v>
      </c>
      <c r="G89" t="str">
        <f t="shared" si="25"/>
        <v>импл_</v>
      </c>
      <c r="H89" t="str">
        <f>VLOOKUP(B89,audio_list_stym!$A$3:$AJ$18,17,FALSE)</f>
        <v>Ackee</v>
      </c>
      <c r="I89" t="s">
        <v>695</v>
      </c>
      <c r="J89" t="str">
        <f t="shared" si="26"/>
        <v>Ackee_8</v>
      </c>
      <c r="L89">
        <f>VLOOKUP(J89,total_visual_stym!$A$2:$D$129,2,FALSE)</f>
        <v>2072</v>
      </c>
      <c r="M89" t="str">
        <f>VLOOKUP(J89,total_visual_stym!$A$2:$D$129,3,FALSE)</f>
        <v>pics\\Ackee_8.jpg</v>
      </c>
      <c r="N89">
        <f>VLOOKUP(J89,total_visual_stym!$A$1:$D$129,4,FALSE)</f>
        <v>208</v>
      </c>
      <c r="P89">
        <f>IF(G89="экспл",0,IF(G89="импл_",VLOOKUP(J89,quest_импл!$A$1:$J$129,7,FALSE),0))</f>
        <v>232</v>
      </c>
      <c r="Q89" t="str">
        <f>IF(G89="экспл",0,IF(G89="импл_",VLOOKUP(J89,quest_импл!$A$1:$J$129,8,FALSE),0))</f>
        <v>sound\\Raznocvetniy_li.wav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2036</v>
      </c>
      <c r="AD89" t="str">
        <f t="shared" ca="1" si="36"/>
        <v>pics\\Limon_4.jpg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7"/>
        <v>pics\\Limon_4.jpg</v>
      </c>
      <c r="AI89" t="s">
        <v>99</v>
      </c>
      <c r="AO89">
        <f t="shared" ca="1" si="32"/>
        <v>0.54399044352300174</v>
      </c>
      <c r="AP89" t="str">
        <f t="shared" ca="1" si="33"/>
        <v>pics\\Limon_4.jpg</v>
      </c>
      <c r="AR89" t="str">
        <f t="shared" si="38"/>
        <v/>
      </c>
      <c r="AS89" t="str">
        <f t="shared" ca="1" si="39"/>
        <v>pics\\Limon_4.jpg</v>
      </c>
      <c r="AT89">
        <f t="shared" ca="1" si="28"/>
        <v>0.31129338669288065</v>
      </c>
      <c r="AU89" t="s">
        <v>697</v>
      </c>
      <c r="AV89" t="str">
        <f t="shared" ca="1" si="29"/>
        <v>sound\\Redkiy_plod.wav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_Разноцветный_ли_</v>
      </c>
      <c r="BB89" t="str">
        <f t="shared" si="30"/>
        <v>_Разноцветный_ли_XXXXX?</v>
      </c>
      <c r="BD89" cm="1">
        <f t="array" aca="1" ref="BD89" ca="1">INDEX($L$82:$L$89,(RANK(AT9,$AT$2:$AT$9)))</f>
        <v>2072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VLOOKUP(B90,audio_list_stym!$A$3:$BP$18,49,FALSE)</f>
        <v>17</v>
      </c>
      <c r="F90" t="str">
        <f>VLOOKUP(E90,metki!$A$2:$B$9,2,FALSE)</f>
        <v>экспл_новые_без_названия</v>
      </c>
      <c r="G90" t="str">
        <f t="shared" si="25"/>
        <v>экспл</v>
      </c>
      <c r="H90" t="str">
        <f>VLOOKUP(B90,audio_list_stym!$A$3:$AJ$18,17,FALSE)</f>
        <v>Ake</v>
      </c>
      <c r="I90" t="s">
        <v>688</v>
      </c>
      <c r="J90" t="str">
        <f t="shared" si="26"/>
        <v>Ake_1</v>
      </c>
      <c r="L90">
        <f>VLOOKUP(J90,total_visual_stym!$A$2:$D$129,2,FALSE)</f>
        <v>2073</v>
      </c>
      <c r="M90" t="str">
        <f>VLOOKUP(J90,total_visual_stym!$A$2:$D$129,3,FALSE)</f>
        <v>pics\\Ake_1.jpg</v>
      </c>
      <c r="N90">
        <f>VLOOKUP(J90,total_visual_stym!$A$1:$D$129,4,FALSE)</f>
        <v>209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105</v>
      </c>
      <c r="Z90" t="str">
        <f>IF(G90="экспл",VLOOKUP(J90,quest_экспл!$A$1:$N$129,12,FALSE),IF(G90="импл_",0,0))</f>
        <v>sound\\On_imeet_myakot.wav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2225</v>
      </c>
      <c r="AD90" t="str">
        <f t="shared" ca="1" si="36"/>
        <v>pics\\dis9.jpg</v>
      </c>
      <c r="AE90" s="22" t="str">
        <f t="array" aca="1" ref="AE90" ca="1">IF(G90="экспл",INDEX(total_visual_stym!$C$146:$C$209,(RANK(total_visual_stym!E170,total_visual_stym!$E$146:$E$209))),0)</f>
        <v>pics\\dis9.jpg</v>
      </c>
      <c r="AF90" s="22" t="str">
        <f t="shared" si="37"/>
        <v/>
      </c>
      <c r="AI90" t="s">
        <v>100</v>
      </c>
      <c r="AO90">
        <f t="shared" ca="1" si="32"/>
        <v>0.63078198930662333</v>
      </c>
      <c r="AP90" t="str">
        <f t="shared" ca="1" si="33"/>
        <v>pics\\Kokos_4.jpg</v>
      </c>
      <c r="AR90" t="str">
        <f t="shared" si="38"/>
        <v/>
      </c>
      <c r="AS90" t="str">
        <f t="shared" si="39"/>
        <v/>
      </c>
      <c r="AT90">
        <f t="shared" ca="1" si="28"/>
        <v>0.18092487337247343</v>
      </c>
      <c r="AU90" t="s">
        <v>697</v>
      </c>
      <c r="AV90" t="str">
        <f t="shared" ca="1" si="29"/>
        <v>sound\\Redkiy_plod.wav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_Он_имеет_мякоть?</v>
      </c>
      <c r="BA90" t="e">
        <f>VLOOKUP(Q90,audio_list_stym!$B$2:$BQ$299,68,FALSE)</f>
        <v>#N/A</v>
      </c>
      <c r="BB90" t="str">
        <f t="shared" si="30"/>
        <v>На_экране_XXXXX._Он_имеет_мякоть?</v>
      </c>
      <c r="BC90">
        <f>A90</f>
        <v>1212</v>
      </c>
      <c r="BD90" cm="1">
        <f t="array" aca="1" ref="BD90" ca="1">INDEX($L$90:$L$97,(RANK(AT2,$AT$2:$AT$9)))</f>
        <v>2079</v>
      </c>
      <c r="BE90" cm="1">
        <f t="array" aca="1" ref="BE90" ca="1">INDEX(BD66:BD81,(RANK(AT5,$AT$2:$AT$17)))</f>
        <v>2142</v>
      </c>
      <c r="BF90" cm="1">
        <f t="array" aca="1" ref="BF90" ca="1">INDEX(BD98:BD113,(RANK(AT5,$AT$2:$AT$17)))</f>
        <v>2083</v>
      </c>
      <c r="BG90" cm="1">
        <f t="array" aca="1" ref="BG90" ca="1">INDEX(BD114:BD129,(RANK(AT5,$AT$2:$AT$9)))</f>
        <v>2117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VLOOKUP(B91,audio_list_stym!$A$3:$BP$18,49,FALSE)</f>
        <v>17</v>
      </c>
      <c r="F91" t="str">
        <f>VLOOKUP(E91,metki!$A$2:$B$9,2,FALSE)</f>
        <v>экспл_новые_без_названия</v>
      </c>
      <c r="G91" t="str">
        <f t="shared" si="25"/>
        <v>экспл</v>
      </c>
      <c r="H91" t="str">
        <f>VLOOKUP(B91,audio_list_stym!$A$3:$AJ$18,17,FALSE)</f>
        <v>Ake</v>
      </c>
      <c r="I91" t="s">
        <v>689</v>
      </c>
      <c r="J91" t="str">
        <f t="shared" si="26"/>
        <v>Ake_2</v>
      </c>
      <c r="L91">
        <f>VLOOKUP(J91,total_visual_stym!$A$2:$D$129,2,FALSE)</f>
        <v>2074</v>
      </c>
      <c r="M91" t="str">
        <f>VLOOKUP(J91,total_visual_stym!$A$2:$D$129,3,FALSE)</f>
        <v>pics\\Ake_2.jpg</v>
      </c>
      <c r="N91">
        <f>VLOOKUP(J91,total_visual_stym!$A$1:$D$129,4,FALSE)</f>
        <v>209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106</v>
      </c>
      <c r="Z91" t="str">
        <f>IF(G91="экспл",VLOOKUP(J91,quest_экспл!$A$1:$N$129,12,FALSE),IF(G91="импл_",0,0))</f>
        <v>sound\\Prodolgovatiy_li_on.wav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2175</v>
      </c>
      <c r="AD91" t="str">
        <f t="shared" ca="1" si="36"/>
        <v>pics\\dis5.jpg</v>
      </c>
      <c r="AE91" s="22" t="str">
        <f t="array" aca="1" ref="AE91" ca="1">IF(G91="экспл",INDEX(total_visual_stym!$C$146:$C$209,(RANK(total_visual_stym!E171,total_visual_stym!$E$146:$E$209))),0)</f>
        <v>pics\\dis5.jpg</v>
      </c>
      <c r="AF91" s="22" t="str">
        <f t="shared" si="37"/>
        <v/>
      </c>
      <c r="AI91" t="s">
        <v>101</v>
      </c>
      <c r="AO91">
        <f t="shared" ca="1" si="32"/>
        <v>0.53419726551864655</v>
      </c>
      <c r="AP91" t="str">
        <f t="shared" ca="1" si="33"/>
        <v>pics\\Limon_5.jpg</v>
      </c>
      <c r="AR91" t="str">
        <f t="shared" si="38"/>
        <v/>
      </c>
      <c r="AS91" t="str">
        <f t="shared" si="39"/>
        <v/>
      </c>
      <c r="AT91">
        <f t="shared" ca="1" si="28"/>
        <v>0.33540589375663932</v>
      </c>
      <c r="AU91" t="s">
        <v>697</v>
      </c>
      <c r="AV91" t="str">
        <f t="shared" ca="1" si="29"/>
        <v>sound\\Redkiy_plod.wav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_Продолговатый_ли_он?</v>
      </c>
      <c r="BA91" t="e">
        <f>VLOOKUP(Q91,audio_list_stym!$B$2:$BQ$299,68,FALSE)</f>
        <v>#N/A</v>
      </c>
      <c r="BB91" t="str">
        <f t="shared" si="30"/>
        <v>Посмотрите,_вот_XXXXX._Продолговатый_ли_он?</v>
      </c>
      <c r="BD91" cm="1">
        <f t="array" aca="1" ref="BD91" ca="1">INDEX($L$90:$L$97,(RANK(AT3,$AT$2:$AT$9)))</f>
        <v>2076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VLOOKUP(B92,audio_list_stym!$A$3:$BP$18,49,FALSE)</f>
        <v>17</v>
      </c>
      <c r="F92" t="str">
        <f>VLOOKUP(E92,metki!$A$2:$B$9,2,FALSE)</f>
        <v>экспл_новые_без_названия</v>
      </c>
      <c r="G92" t="str">
        <f t="shared" si="25"/>
        <v>экспл</v>
      </c>
      <c r="H92" t="str">
        <f>VLOOKUP(B92,audio_list_stym!$A$3:$AJ$18,17,FALSE)</f>
        <v>Ake</v>
      </c>
      <c r="I92" t="s">
        <v>690</v>
      </c>
      <c r="J92" t="str">
        <f t="shared" si="26"/>
        <v>Ake_3</v>
      </c>
      <c r="L92">
        <f>VLOOKUP(J92,total_visual_stym!$A$2:$D$129,2,FALSE)</f>
        <v>2075</v>
      </c>
      <c r="M92" t="str">
        <f>VLOOKUP(J92,total_visual_stym!$A$2:$D$129,3,FALSE)</f>
        <v>pics\\Ake_3.jpg</v>
      </c>
      <c r="N92">
        <f>VLOOKUP(J92,total_visual_stym!$A$1:$D$129,4,FALSE)</f>
        <v>209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107</v>
      </c>
      <c r="Z92" t="str">
        <f>IF(G92="экспл",VLOOKUP(J92,quest_экспл!$A$1:$N$129,12,FALSE),IF(G92="импл_",0,0))</f>
        <v>sound\\Pyatnistiy_li_on.wav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2191</v>
      </c>
      <c r="AD92" t="str">
        <f t="shared" ca="1" si="36"/>
        <v>pics\\dis26.jpg</v>
      </c>
      <c r="AE92" s="22" t="str">
        <f t="array" aca="1" ref="AE92" ca="1">IF(G92="экспл",INDEX(total_visual_stym!$C$146:$C$209,(RANK(total_visual_stym!E172,total_visual_stym!$E$146:$E$209))),0)</f>
        <v>pics\\dis26.jpg</v>
      </c>
      <c r="AF92" s="22" t="str">
        <f t="shared" si="37"/>
        <v/>
      </c>
      <c r="AI92" t="s">
        <v>102</v>
      </c>
      <c r="AO92">
        <f t="shared" ca="1" si="32"/>
        <v>0.82774961892677279</v>
      </c>
      <c r="AP92" t="str">
        <f t="shared" ca="1" si="33"/>
        <v>pics\\Finik_3.jpg</v>
      </c>
      <c r="AR92" t="str">
        <f t="shared" si="38"/>
        <v/>
      </c>
      <c r="AS92" t="str">
        <f t="shared" si="39"/>
        <v/>
      </c>
      <c r="AT92">
        <f t="shared" ca="1" si="28"/>
        <v>0.16835832661488626</v>
      </c>
      <c r="AU92" t="s">
        <v>697</v>
      </c>
      <c r="AV92" t="str">
        <f t="shared" ca="1" si="29"/>
        <v>sound\\Redkiy_plod.wav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_Пятнистый_ли_он?</v>
      </c>
      <c r="BA92" t="e">
        <f>VLOOKUP(Q92,audio_list_stym!$B$2:$BQ$299,68,FALSE)</f>
        <v>#N/A</v>
      </c>
      <c r="BB92" t="str">
        <f t="shared" si="30"/>
        <v>Вот_XXXXX._Пятнистый_ли_он?</v>
      </c>
      <c r="BD92" cm="1">
        <f t="array" aca="1" ref="BD92" ca="1">INDEX($L$90:$L$97,(RANK(AT4,$AT$2:$AT$9)))</f>
        <v>2077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VLOOKUP(B93,audio_list_stym!$A$3:$BP$18,49,FALSE)</f>
        <v>17</v>
      </c>
      <c r="F93" t="str">
        <f>VLOOKUP(E93,metki!$A$2:$B$9,2,FALSE)</f>
        <v>экспл_новые_без_названия</v>
      </c>
      <c r="G93" t="str">
        <f t="shared" si="25"/>
        <v>экспл</v>
      </c>
      <c r="H93" t="str">
        <f>VLOOKUP(B93,audio_list_stym!$A$3:$AJ$18,17,FALSE)</f>
        <v>Ake</v>
      </c>
      <c r="I93" t="s">
        <v>691</v>
      </c>
      <c r="J93" t="str">
        <f t="shared" si="26"/>
        <v>Ake_4</v>
      </c>
      <c r="L93">
        <f>VLOOKUP(J93,total_visual_stym!$A$2:$D$129,2,FALSE)</f>
        <v>2076</v>
      </c>
      <c r="M93" t="str">
        <f>VLOOKUP(J93,total_visual_stym!$A$2:$D$129,3,FALSE)</f>
        <v>pics\\Ake_4.jpg</v>
      </c>
      <c r="N93">
        <f>VLOOKUP(J93,total_visual_stym!$A$1:$D$129,4,FALSE)</f>
        <v>209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108</v>
      </c>
      <c r="Z93" t="str">
        <f>IF(G93="экспл",VLOOKUP(J93,quest_экспл!$A$1:$N$129,12,FALSE),IF(G93="импл_",0,0))</f>
        <v>sound\\On_s_kozhuroy.wav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2188</v>
      </c>
      <c r="AD93" t="str">
        <f t="shared" ca="1" si="36"/>
        <v>pics\\dis3.jpg</v>
      </c>
      <c r="AE93" s="22" t="str">
        <f t="array" aca="1" ref="AE93" ca="1">IF(G93="экспл",INDEX(total_visual_stym!$C$146:$C$209,(RANK(total_visual_stym!E173,total_visual_stym!$E$146:$E$209))),0)</f>
        <v>pics\\dis3.jpg</v>
      </c>
      <c r="AF93" s="22" t="str">
        <f t="shared" si="37"/>
        <v/>
      </c>
      <c r="AI93" t="s">
        <v>103</v>
      </c>
      <c r="AO93">
        <f t="shared" ca="1" si="32"/>
        <v>0.87653272425197559</v>
      </c>
      <c r="AP93" t="str">
        <f t="shared" ca="1" si="33"/>
        <v>pics\\Banan_8.jpg</v>
      </c>
      <c r="AR93" t="str">
        <f t="shared" si="38"/>
        <v/>
      </c>
      <c r="AS93" t="str">
        <f t="shared" si="39"/>
        <v/>
      </c>
      <c r="AT93">
        <f t="shared" ca="1" si="28"/>
        <v>0.35358150393795562</v>
      </c>
      <c r="AU93" t="s">
        <v>697</v>
      </c>
      <c r="AV93" t="str">
        <f t="shared" ca="1" si="29"/>
        <v>sound\\Redkiy_plod.wav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_Он_с_кожурой?</v>
      </c>
      <c r="BA93" t="e">
        <f>VLOOKUP(Q93,audio_list_stym!$B$2:$BQ$299,68,FALSE)</f>
        <v>#N/A</v>
      </c>
      <c r="BB93" t="str">
        <f t="shared" si="30"/>
        <v>Это_XXXXX._Он_с_кожурой?</v>
      </c>
      <c r="BD93" cm="1">
        <f t="array" aca="1" ref="BD93" ca="1">INDEX($L$90:$L$97,(RANK(AT5,$AT$2:$AT$9)))</f>
        <v>2075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VLOOKUP(B94,audio_list_stym!$A$3:$BP$18,49,FALSE)</f>
        <v>17</v>
      </c>
      <c r="F94" t="str">
        <f>VLOOKUP(E94,metki!$A$2:$B$9,2,FALSE)</f>
        <v>экспл_новые_без_названия</v>
      </c>
      <c r="G94" t="str">
        <f t="shared" si="25"/>
        <v>экспл</v>
      </c>
      <c r="H94" t="str">
        <f>VLOOKUP(B94,audio_list_stym!$A$3:$AJ$18,17,FALSE)</f>
        <v>Ake</v>
      </c>
      <c r="I94" t="s">
        <v>692</v>
      </c>
      <c r="J94" t="str">
        <f t="shared" si="26"/>
        <v>Ake_5</v>
      </c>
      <c r="L94">
        <f>VLOOKUP(J94,total_visual_stym!$A$2:$D$129,2,FALSE)</f>
        <v>2077</v>
      </c>
      <c r="M94" t="str">
        <f>VLOOKUP(J94,total_visual_stym!$A$2:$D$129,3,FALSE)</f>
        <v>pics\\Ake_5.jpg</v>
      </c>
      <c r="N94">
        <f>VLOOKUP(J94,total_visual_stym!$A$1:$D$129,4,FALSE)</f>
        <v>209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109</v>
      </c>
      <c r="Z94" t="str">
        <f>IF(G94="экспл",VLOOKUP(J94,quest_экспл!$A$1:$N$129,12,FALSE),IF(G94="импл_",0,0))</f>
        <v>sound\\Fioletoviy_li_on.wav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2194</v>
      </c>
      <c r="AD94" t="str">
        <f t="shared" ca="1" si="36"/>
        <v>pics\\dis55.jpg</v>
      </c>
      <c r="AE94" s="22" t="str">
        <f t="array" aca="1" ref="AE94" ca="1">IF(G94="экспл",INDEX(total_visual_stym!$C$146:$C$209,(RANK(total_visual_stym!E174,total_visual_stym!$E$146:$E$209))),0)</f>
        <v>pics\\dis55.jpg</v>
      </c>
      <c r="AF94" s="22" t="str">
        <f t="shared" si="37"/>
        <v/>
      </c>
      <c r="AI94" t="s">
        <v>104</v>
      </c>
      <c r="AO94">
        <f t="shared" ca="1" si="32"/>
        <v>0.37893577206883655</v>
      </c>
      <c r="AP94" t="str">
        <f t="shared" ca="1" si="33"/>
        <v>pics\\Peper_6.jpg</v>
      </c>
      <c r="AR94" t="str">
        <f t="shared" si="38"/>
        <v/>
      </c>
      <c r="AS94" t="str">
        <f t="shared" si="39"/>
        <v/>
      </c>
      <c r="AT94">
        <f t="shared" ca="1" si="28"/>
        <v>0.50527598848737365</v>
      </c>
      <c r="AU94" t="s">
        <v>697</v>
      </c>
      <c r="AV94" t="str">
        <f t="shared" ca="1" si="29"/>
        <v>sound\\Redkiy_plod.wav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_Синий_ли_он?</v>
      </c>
      <c r="BA94" t="e">
        <f>VLOOKUP(Q94,audio_list_stym!$B$2:$BQ$299,68,FALSE)</f>
        <v>#N/A</v>
      </c>
      <c r="BB94" t="str">
        <f t="shared" si="30"/>
        <v>На_картинке_XXXXX._Синий_ли_он?</v>
      </c>
      <c r="BD94" cm="1">
        <f t="array" aca="1" ref="BD94" ca="1">INDEX($L$90:$L$97,(RANK(AT6,$AT$2:$AT$9)))</f>
        <v>2073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VLOOKUP(B95,audio_list_stym!$A$3:$BP$18,49,FALSE)</f>
        <v>17</v>
      </c>
      <c r="F95" t="str">
        <f>VLOOKUP(E95,metki!$A$2:$B$9,2,FALSE)</f>
        <v>экспл_новые_без_названия</v>
      </c>
      <c r="G95" t="str">
        <f t="shared" si="25"/>
        <v>экспл</v>
      </c>
      <c r="H95" t="str">
        <f>VLOOKUP(B95,audio_list_stym!$A$3:$AJ$18,17,FALSE)</f>
        <v>Ake</v>
      </c>
      <c r="I95" t="s">
        <v>693</v>
      </c>
      <c r="J95" t="str">
        <f t="shared" si="26"/>
        <v>Ake_6</v>
      </c>
      <c r="L95">
        <f>VLOOKUP(J95,total_visual_stym!$A$2:$D$129,2,FALSE)</f>
        <v>2078</v>
      </c>
      <c r="M95" t="str">
        <f>VLOOKUP(J95,total_visual_stym!$A$2:$D$129,3,FALSE)</f>
        <v>pics\\Ake_6.jpg</v>
      </c>
      <c r="N95">
        <f>VLOOKUP(J95,total_visual_stym!$A$1:$D$129,4,FALSE)</f>
        <v>209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110</v>
      </c>
      <c r="Z95" t="str">
        <f>IF(G95="экспл",VLOOKUP(J95,quest_экспл!$A$1:$N$129,12,FALSE),IF(G95="импл_",0,0))</f>
        <v>sound\\On_s_dolkami.wav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2219</v>
      </c>
      <c r="AD95" t="str">
        <f t="shared" ca="1" si="36"/>
        <v>pics\\dis17.jpg</v>
      </c>
      <c r="AE95" s="22" t="str">
        <f t="array" aca="1" ref="AE95" ca="1">IF(G95="экспл",INDEX(total_visual_stym!$C$146:$C$209,(RANK(total_visual_stym!E175,total_visual_stym!$E$146:$E$209))),0)</f>
        <v>pics\\dis17.jpg</v>
      </c>
      <c r="AF95" s="22" t="str">
        <f t="shared" si="37"/>
        <v/>
      </c>
      <c r="AI95" t="s">
        <v>105</v>
      </c>
      <c r="AO95">
        <f t="shared" ca="1" si="32"/>
        <v>0.56455683997825379</v>
      </c>
      <c r="AP95" t="str">
        <f t="shared" ca="1" si="33"/>
        <v>pics\\Kokos_8.jpg</v>
      </c>
      <c r="AR95" t="str">
        <f t="shared" si="38"/>
        <v/>
      </c>
      <c r="AS95" t="str">
        <f t="shared" si="39"/>
        <v/>
      </c>
      <c r="AT95">
        <f t="shared" ca="1" si="28"/>
        <v>5.8965536405930496E-3</v>
      </c>
      <c r="AU95" t="s">
        <v>697</v>
      </c>
      <c r="AV95" t="str">
        <f t="shared" ca="1" si="29"/>
        <v>sound\\Redkiy_plod.wav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_Он_с_дольками?</v>
      </c>
      <c r="BA95" t="e">
        <f>VLOOKUP(Q95,audio_list_stym!$B$2:$BQ$299,68,FALSE)</f>
        <v>#N/A</v>
      </c>
      <c r="BB95" t="str">
        <f t="shared" si="30"/>
        <v>На_мониторе_XXXXX._Он_с_дольками?</v>
      </c>
      <c r="BD95" cm="1">
        <f t="array" aca="1" ref="BD95" ca="1">INDEX($L$90:$L$97,(RANK(AT7,$AT$2:$AT$9)))</f>
        <v>2078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VLOOKUP(B96,audio_list_stym!$A$3:$BP$18,49,FALSE)</f>
        <v>17</v>
      </c>
      <c r="F96" t="str">
        <f>VLOOKUP(E96,metki!$A$2:$B$9,2,FALSE)</f>
        <v>экспл_новые_без_названия</v>
      </c>
      <c r="G96" t="str">
        <f t="shared" si="25"/>
        <v>экспл</v>
      </c>
      <c r="H96" t="str">
        <f>VLOOKUP(B96,audio_list_stym!$A$3:$AJ$18,17,FALSE)</f>
        <v>Ake</v>
      </c>
      <c r="I96" t="s">
        <v>694</v>
      </c>
      <c r="J96" t="str">
        <f t="shared" si="26"/>
        <v>Ake_7</v>
      </c>
      <c r="L96">
        <f>VLOOKUP(J96,total_visual_stym!$A$2:$D$129,2,FALSE)</f>
        <v>2079</v>
      </c>
      <c r="M96" t="str">
        <f>VLOOKUP(J96,total_visual_stym!$A$2:$D$129,3,FALSE)</f>
        <v>pics\\Ake_7.jpg</v>
      </c>
      <c r="N96">
        <f>VLOOKUP(J96,total_visual_stym!$A$1:$D$129,4,FALSE)</f>
        <v>209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111</v>
      </c>
      <c r="Z96" t="str">
        <f>IF(G96="экспл",VLOOKUP(J96,quest_экспл!$A$1:$N$129,12,FALSE),IF(G96="импл_",0,0))</f>
        <v>sound\\On_visushenniy.wav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2222</v>
      </c>
      <c r="AD96" t="str">
        <f t="shared" ca="1" si="36"/>
        <v>pics\\dis14.jpg</v>
      </c>
      <c r="AE96" s="22" t="str">
        <f t="array" aca="1" ref="AE96" ca="1">IF(G96="экспл",INDEX(total_visual_stym!$C$146:$C$209,(RANK(total_visual_stym!E176,total_visual_stym!$E$146:$E$209))),0)</f>
        <v>pics\\dis14.jpg</v>
      </c>
      <c r="AF96" s="22" t="str">
        <f t="shared" si="37"/>
        <v/>
      </c>
      <c r="AI96" t="s">
        <v>106</v>
      </c>
      <c r="AO96">
        <f t="shared" ca="1" si="32"/>
        <v>0.63814118101435457</v>
      </c>
      <c r="AP96" t="str">
        <f t="shared" ca="1" si="33"/>
        <v>pics\\Kokos_2.jpg</v>
      </c>
      <c r="AR96" t="str">
        <f t="shared" si="38"/>
        <v/>
      </c>
      <c r="AS96" t="str">
        <f t="shared" si="39"/>
        <v/>
      </c>
      <c r="AT96">
        <f t="shared" ca="1" si="28"/>
        <v>0.4935500045895691</v>
      </c>
      <c r="AU96" t="s">
        <v>697</v>
      </c>
      <c r="AV96" t="str">
        <f t="shared" ca="1" si="29"/>
        <v>sound\\Redkiy_plod.wav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_Он_высушенный?</v>
      </c>
      <c r="BA96" t="e">
        <f>VLOOKUP(Q96,audio_list_stym!$B$2:$BQ$299,68,FALSE)</f>
        <v>#N/A</v>
      </c>
      <c r="BB96" t="str">
        <f t="shared" si="30"/>
        <v>Перед_Вами_XXXXX._Он_высушенный?</v>
      </c>
      <c r="BD96" cm="1">
        <f t="array" aca="1" ref="BD96" ca="1">INDEX($L$90:$L$97,(RANK(AT8,$AT$2:$AT$9)))</f>
        <v>2074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VLOOKUP(B97,audio_list_stym!$A$3:$BP$18,49,FALSE)</f>
        <v>17</v>
      </c>
      <c r="F97" t="str">
        <f>VLOOKUP(E97,metki!$A$2:$B$9,2,FALSE)</f>
        <v>экспл_новые_без_названия</v>
      </c>
      <c r="G97" t="str">
        <f t="shared" si="25"/>
        <v>экспл</v>
      </c>
      <c r="H97" t="str">
        <f>VLOOKUP(B97,audio_list_stym!$A$3:$AJ$18,17,FALSE)</f>
        <v>Ake</v>
      </c>
      <c r="I97" t="s">
        <v>695</v>
      </c>
      <c r="J97" t="str">
        <f t="shared" si="26"/>
        <v>Ake_8</v>
      </c>
      <c r="L97">
        <f>VLOOKUP(J97,total_visual_stym!$A$2:$D$129,2,FALSE)</f>
        <v>2080</v>
      </c>
      <c r="M97" t="str">
        <f>VLOOKUP(J97,total_visual_stym!$A$2:$D$129,3,FALSE)</f>
        <v>pics\\Ake_8.jpg</v>
      </c>
      <c r="N97">
        <f>VLOOKUP(J97,total_visual_stym!$A$1:$D$129,4,FALSE)</f>
        <v>209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112</v>
      </c>
      <c r="Z97" t="str">
        <f>IF(G97="экспл",VLOOKUP(J97,quest_экспл!$A$1:$N$129,12,FALSE),IF(G97="импл_",0,0))</f>
        <v>sound\\Myatiy_li_on.wav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2231</v>
      </c>
      <c r="AD97" t="str">
        <f t="shared" ca="1" si="36"/>
        <v>pics\\dis12.jpg</v>
      </c>
      <c r="AE97" s="22" t="str">
        <f t="array" aca="1" ref="AE97" ca="1">IF(G97="экспл",INDEX(total_visual_stym!$C$146:$C$209,(RANK(total_visual_stym!E177,total_visual_stym!$E$146:$E$209))),0)</f>
        <v>pics\\dis12.jpg</v>
      </c>
      <c r="AF97" s="22" t="str">
        <f t="shared" si="37"/>
        <v/>
      </c>
      <c r="AI97" t="s">
        <v>107</v>
      </c>
      <c r="AO97">
        <f t="shared" ca="1" si="32"/>
        <v>0.27426080357628468</v>
      </c>
      <c r="AP97" t="str">
        <f t="shared" ca="1" si="33"/>
        <v>pics\\Redis_8.jpg</v>
      </c>
      <c r="AR97" t="str">
        <f t="shared" si="38"/>
        <v/>
      </c>
      <c r="AS97" t="str">
        <f t="shared" si="39"/>
        <v/>
      </c>
      <c r="AT97">
        <f t="shared" ca="1" si="28"/>
        <v>0.75000892160242172</v>
      </c>
      <c r="AU97" t="s">
        <v>697</v>
      </c>
      <c r="AV97" t="str">
        <f t="shared" ca="1" si="29"/>
        <v>sound\\Noviy_plod.wav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_Мятый_ли_он?</v>
      </c>
      <c r="BA97" t="e">
        <f>VLOOKUP(Q97,audio_list_stym!$B$2:$BQ$299,68,FALSE)</f>
        <v>#N/A</v>
      </c>
      <c r="BB97" t="str">
        <f t="shared" si="30"/>
        <v>Вы_видите_XXXXX._Мятый_ли_он?</v>
      </c>
      <c r="BD97" cm="1">
        <f t="array" aca="1" ref="BD97" ca="1">INDEX($L$90:$L$97,(RANK(AT9,$AT$2:$AT$9)))</f>
        <v>2080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VLOOKUP(B98,audio_list_stym!$A$3:$BP$18,49,FALSE)</f>
        <v>14</v>
      </c>
      <c r="F98" t="str">
        <f>VLOOKUP(E98,metki!$A$2:$B$9,2,FALSE)</f>
        <v>импл_новые_с_названием</v>
      </c>
      <c r="G98" t="str">
        <f t="shared" si="25"/>
        <v>импл_</v>
      </c>
      <c r="H98" t="str">
        <f>VLOOKUP(B98,audio_list_stym!$A$3:$AJ$18,17,FALSE)</f>
        <v>Finger</v>
      </c>
      <c r="I98" t="s">
        <v>688</v>
      </c>
      <c r="J98" t="str">
        <f t="shared" si="26"/>
        <v>Finger_1</v>
      </c>
      <c r="L98">
        <f>VLOOKUP(J98,total_visual_stym!$A$2:$D$129,2,FALSE)</f>
        <v>2081</v>
      </c>
      <c r="M98" t="str">
        <f>VLOOKUP(J98,total_visual_stym!$A$2:$D$129,3,FALSE)</f>
        <v>pics\\Finger_1.jpg</v>
      </c>
      <c r="N98">
        <f>VLOOKUP(J98,total_visual_stym!$A$1:$D$129,4,FALSE)</f>
        <v>210</v>
      </c>
      <c r="P98">
        <f>IF(G98="экспл",0,IF(G98="импл_",VLOOKUP(J98,quest_импл!$A$1:$J$129,7,FALSE),0))</f>
        <v>241</v>
      </c>
      <c r="Q98" t="str">
        <f>IF(G98="экспл",0,IF(G98="импл_",VLOOKUP(J98,quest_импл!$A$1:$J$129,8,FALSE),0))</f>
        <v>sound\\Vityanut_li.wav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2023</v>
      </c>
      <c r="AD98" t="str">
        <f t="shared" ca="1" si="36"/>
        <v>pics\\Goroh_7.jpg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7"/>
        <v>pics\\Goroh_7.jpg</v>
      </c>
      <c r="AI98" t="s">
        <v>108</v>
      </c>
      <c r="AO98">
        <f t="shared" ca="1" si="32"/>
        <v>0.65628018138934063</v>
      </c>
      <c r="AP98" t="str">
        <f t="shared" ca="1" si="33"/>
        <v>pics\\Goroh_7.jpg</v>
      </c>
      <c r="AR98" t="str">
        <f>IF(AH98="sound\\Ogorod",AP26,"")</f>
        <v/>
      </c>
      <c r="AS98" t="str">
        <f t="shared" ca="1" si="39"/>
        <v>pics\\Goroh_7.jpg</v>
      </c>
      <c r="AT98">
        <f t="shared" ca="1" si="28"/>
        <v>0.10455151220289505</v>
      </c>
      <c r="AU98" t="s">
        <v>697</v>
      </c>
      <c r="AV98" t="str">
        <f t="shared" ca="1" si="29"/>
        <v>sound\\Redkiy_plod.wav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_Вытянут_ли_</v>
      </c>
      <c r="BB98" t="str">
        <f t="shared" si="30"/>
        <v>_Вытянут_ли_КОДИС?</v>
      </c>
      <c r="BC98">
        <f>A98</f>
        <v>1213</v>
      </c>
      <c r="BD98" cm="1">
        <f t="array" aca="1" ref="BD98" ca="1">INDEX($L$98:$L$105,(RANK(AT2,$AT$2:$AT$9)))</f>
        <v>2087</v>
      </c>
      <c r="BE98" cm="1">
        <f t="array" aca="1" ref="BE98" ca="1">INDEX(BD66:BD81,(RANK(AT6,$AT$2:$AT$9)))</f>
        <v>2143</v>
      </c>
      <c r="BF98" cm="1">
        <f t="array" aca="1" ref="BF98" ca="1">INDEX(BD82:BD97,(RANK(AT6,$AT$2:$AT$9)))</f>
        <v>2071</v>
      </c>
      <c r="BG98" cm="1">
        <f t="array" aca="1" ref="BG98" ca="1">INDEX(BD106:BD129,(RANK(AT6,$AT$2:$AT$17)))</f>
        <v>2092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VLOOKUP(B99,audio_list_stym!$A$3:$BP$18,49,FALSE)</f>
        <v>14</v>
      </c>
      <c r="F99" t="str">
        <f>VLOOKUP(E99,metki!$A$2:$B$9,2,FALSE)</f>
        <v>импл_новые_с_названием</v>
      </c>
      <c r="G99" t="str">
        <f t="shared" si="25"/>
        <v>импл_</v>
      </c>
      <c r="H99" t="str">
        <f>VLOOKUP(B99,audio_list_stym!$A$3:$AJ$18,17,FALSE)</f>
        <v>Finger</v>
      </c>
      <c r="I99" t="s">
        <v>689</v>
      </c>
      <c r="J99" t="str">
        <f t="shared" si="26"/>
        <v>Finger_2</v>
      </c>
      <c r="L99">
        <f>VLOOKUP(J99,total_visual_stym!$A$2:$D$129,2,FALSE)</f>
        <v>2082</v>
      </c>
      <c r="M99" t="str">
        <f>VLOOKUP(J99,total_visual_stym!$A$2:$D$129,3,FALSE)</f>
        <v>pics\\Finger_2.jpg</v>
      </c>
      <c r="N99">
        <f>VLOOKUP(J99,total_visual_stym!$A$1:$D$129,4,FALSE)</f>
        <v>210</v>
      </c>
      <c r="P99">
        <f>IF(G99="экспл",0,IF(G99="импл_",VLOOKUP(J99,quest_импл!$A$1:$J$129,7,FALSE),0))</f>
        <v>242</v>
      </c>
      <c r="Q99" t="str">
        <f>IF(G99="экспл",0,IF(G99="импл_",VLOOKUP(J99,quest_импл!$A$1:$J$129,8,FALSE),0))</f>
        <v>sound\\Nadloman_li.wav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2048</v>
      </c>
      <c r="AD99" t="str">
        <f t="shared" ca="1" si="36"/>
        <v>pics\\Peper_8.jpg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7"/>
        <v>pics\\Peper_8.jpg</v>
      </c>
      <c r="AI99" t="s">
        <v>109</v>
      </c>
      <c r="AO99">
        <f t="shared" ca="1" si="32"/>
        <v>0.35190933105802324</v>
      </c>
      <c r="AP99" t="str">
        <f t="shared" ca="1" si="33"/>
        <v>pics\\Peper_8.jpg</v>
      </c>
      <c r="AR99" t="str">
        <f t="shared" ref="AR99:AR120" si="40">IF(AH99="sound\\Ogorod",AP27,"")</f>
        <v/>
      </c>
      <c r="AS99" t="str">
        <f t="shared" ca="1" si="39"/>
        <v>pics\\Peper_8.jpg</v>
      </c>
      <c r="AT99">
        <f t="shared" ca="1" si="28"/>
        <v>0.36641966651529601</v>
      </c>
      <c r="AU99" t="s">
        <v>697</v>
      </c>
      <c r="AV99" t="str">
        <f t="shared" ca="1" si="29"/>
        <v>sound\\Redkiy_plod.wav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_Надломан_ли_</v>
      </c>
      <c r="BB99" t="str">
        <f t="shared" si="30"/>
        <v>_Надломан_ли_КОДИС?</v>
      </c>
      <c r="BD99" cm="1">
        <f t="array" aca="1" ref="BD99" ca="1">INDEX($L$98:$L$105,(RANK(AT3,$AT$2:$AT$9)))</f>
        <v>2084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VLOOKUP(B100,audio_list_stym!$A$3:$BP$18,49,FALSE)</f>
        <v>14</v>
      </c>
      <c r="F100" t="str">
        <f>VLOOKUP(E100,metki!$A$2:$B$9,2,FALSE)</f>
        <v>импл_новые_с_названием</v>
      </c>
      <c r="G100" t="str">
        <f t="shared" si="25"/>
        <v>импл_</v>
      </c>
      <c r="H100" t="str">
        <f>VLOOKUP(B100,audio_list_stym!$A$3:$AJ$18,17,FALSE)</f>
        <v>Finger</v>
      </c>
      <c r="I100" t="s">
        <v>690</v>
      </c>
      <c r="J100" t="str">
        <f t="shared" si="26"/>
        <v>Finger_3</v>
      </c>
      <c r="L100">
        <f>VLOOKUP(J100,total_visual_stym!$A$2:$D$129,2,FALSE)</f>
        <v>2083</v>
      </c>
      <c r="M100" t="str">
        <f>VLOOKUP(J100,total_visual_stym!$A$2:$D$129,3,FALSE)</f>
        <v>pics\\Finger_3.jpg</v>
      </c>
      <c r="N100">
        <f>VLOOKUP(J100,total_visual_stym!$A$1:$D$129,4,FALSE)</f>
        <v>210</v>
      </c>
      <c r="P100">
        <f>IF(G100="экспл",0,IF(G100="импл_",VLOOKUP(J100,quest_импл!$A$1:$J$129,7,FALSE),0))</f>
        <v>243</v>
      </c>
      <c r="Q100" t="str">
        <f>IF(G100="экспл",0,IF(G100="импл_",VLOOKUP(J100,quest_импл!$A$1:$J$129,8,FALSE),0))</f>
        <v>sound\\Volnistiy_li.wav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2018</v>
      </c>
      <c r="AD100" t="str">
        <f t="shared" ca="1" si="36"/>
        <v>pics\\Goroh_2.jpg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7"/>
        <v>pics\\Goroh_2.jpg</v>
      </c>
      <c r="AI100" t="s">
        <v>110</v>
      </c>
      <c r="AO100">
        <f t="shared" ca="1" si="32"/>
        <v>0.735472643636365</v>
      </c>
      <c r="AP100" t="str">
        <f t="shared" ca="1" si="33"/>
        <v>pics\\Goroh_2.jpg</v>
      </c>
      <c r="AR100" t="str">
        <f t="shared" si="40"/>
        <v/>
      </c>
      <c r="AS100" t="str">
        <f t="shared" ca="1" si="39"/>
        <v>pics\\Goroh_2.jpg</v>
      </c>
      <c r="AT100">
        <f t="shared" ca="1" si="28"/>
        <v>0.99780658937658651</v>
      </c>
      <c r="AU100" t="s">
        <v>697</v>
      </c>
      <c r="AV100" t="str">
        <f t="shared" ca="1" si="29"/>
        <v>sound\\Noviy_plod.wav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_Волнистый_ли_</v>
      </c>
      <c r="BB100" t="str">
        <f t="shared" si="30"/>
        <v>_Волнистый_ли_КОДИС?</v>
      </c>
      <c r="BD100" cm="1">
        <f t="array" aca="1" ref="BD100" ca="1">INDEX($L$98:$L$105,(RANK(AT4,$AT$2:$AT$9)))</f>
        <v>2085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VLOOKUP(B101,audio_list_stym!$A$3:$BP$18,49,FALSE)</f>
        <v>14</v>
      </c>
      <c r="F101" t="str">
        <f>VLOOKUP(E101,metki!$A$2:$B$9,2,FALSE)</f>
        <v>импл_новые_с_названием</v>
      </c>
      <c r="G101" t="str">
        <f t="shared" si="25"/>
        <v>импл_</v>
      </c>
      <c r="H101" t="str">
        <f>VLOOKUP(B101,audio_list_stym!$A$3:$AJ$18,17,FALSE)</f>
        <v>Finger</v>
      </c>
      <c r="I101" t="s">
        <v>691</v>
      </c>
      <c r="J101" t="str">
        <f t="shared" si="26"/>
        <v>Finger_4</v>
      </c>
      <c r="L101">
        <f>VLOOKUP(J101,total_visual_stym!$A$2:$D$129,2,FALSE)</f>
        <v>2084</v>
      </c>
      <c r="M101" t="str">
        <f>VLOOKUP(J101,total_visual_stym!$A$2:$D$129,3,FALSE)</f>
        <v>pics\\Finger_4.jpg</v>
      </c>
      <c r="N101">
        <f>VLOOKUP(J101,total_visual_stym!$A$1:$D$129,4,FALSE)</f>
        <v>210</v>
      </c>
      <c r="P101">
        <f>IF(G101="экспл",0,IF(G101="импл_",VLOOKUP(J101,quest_импл!$A$1:$J$129,7,FALSE),0))</f>
        <v>244</v>
      </c>
      <c r="Q101" t="str">
        <f>IF(G101="экспл",0,IF(G101="импл_",VLOOKUP(J101,quest_импл!$A$1:$J$129,8,FALSE),0))</f>
        <v>sound\\Buriy_li.wav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2061</v>
      </c>
      <c r="AD101" t="str">
        <f t="shared" ca="1" si="36"/>
        <v>pics\\Tomat_5.jpg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7"/>
        <v>pics\\Tomat_5.jpg</v>
      </c>
      <c r="AI101" t="s">
        <v>111</v>
      </c>
      <c r="AO101">
        <f t="shared" ca="1" si="32"/>
        <v>8.6614314763773681E-2</v>
      </c>
      <c r="AP101" t="str">
        <f t="shared" ca="1" si="33"/>
        <v>pics\\Tomat_5.jpg</v>
      </c>
      <c r="AR101" t="str">
        <f t="shared" si="40"/>
        <v/>
      </c>
      <c r="AS101" t="str">
        <f t="shared" ca="1" si="39"/>
        <v>pics\\Tomat_5.jpg</v>
      </c>
      <c r="AT101">
        <f t="shared" ca="1" si="28"/>
        <v>0.81623711086509987</v>
      </c>
      <c r="AU101" t="s">
        <v>697</v>
      </c>
      <c r="AV101" t="str">
        <f t="shared" ca="1" si="29"/>
        <v>sound\\Noviy_plod.wav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_Бурый_ли_</v>
      </c>
      <c r="BB101" t="str">
        <f t="shared" si="30"/>
        <v>_Бурый_ли_КОДИС?</v>
      </c>
      <c r="BD101" cm="1">
        <f t="array" aca="1" ref="BD101" ca="1">INDEX($L$98:$L$105,(RANK(AT5,$AT$2:$AT$9)))</f>
        <v>2083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VLOOKUP(B102,audio_list_stym!$A$3:$BP$18,49,FALSE)</f>
        <v>14</v>
      </c>
      <c r="F102" t="str">
        <f>VLOOKUP(E102,metki!$A$2:$B$9,2,FALSE)</f>
        <v>импл_новые_с_названием</v>
      </c>
      <c r="G102" t="str">
        <f t="shared" si="25"/>
        <v>импл_</v>
      </c>
      <c r="H102" t="str">
        <f>VLOOKUP(B102,audio_list_stym!$A$3:$AJ$18,17,FALSE)</f>
        <v>Finger</v>
      </c>
      <c r="I102" t="s">
        <v>692</v>
      </c>
      <c r="J102" t="str">
        <f t="shared" si="26"/>
        <v>Finger_5</v>
      </c>
      <c r="L102">
        <f>VLOOKUP(J102,total_visual_stym!$A$2:$D$129,2,FALSE)</f>
        <v>2085</v>
      </c>
      <c r="M102" t="str">
        <f>VLOOKUP(J102,total_visual_stym!$A$2:$D$129,3,FALSE)</f>
        <v>pics\\Finger_5.jpg</v>
      </c>
      <c r="N102">
        <f>VLOOKUP(J102,total_visual_stym!$A$1:$D$129,4,FALSE)</f>
        <v>210</v>
      </c>
      <c r="P102">
        <f>IF(G102="экспл",0,IF(G102="импл_",VLOOKUP(J102,quest_импл!$A$1:$J$129,7,FALSE),0))</f>
        <v>245</v>
      </c>
      <c r="Q102" t="str">
        <f>IF(G102="экспл",0,IF(G102="импл_",VLOOKUP(J102,quest_импл!$A$1:$J$129,8,FALSE),0))</f>
        <v>sound\\Vizhatiy_li.wav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2052</v>
      </c>
      <c r="AD102" t="str">
        <f t="shared" ca="1" si="36"/>
        <v>pics\\Redis_4.jpg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7"/>
        <v>pics\\Redis_4.jpg</v>
      </c>
      <c r="AI102" t="s">
        <v>112</v>
      </c>
      <c r="AO102">
        <f t="shared" ca="1" si="32"/>
        <v>0.30669727686262382</v>
      </c>
      <c r="AP102" t="str">
        <f t="shared" ca="1" si="33"/>
        <v>pics\\Redis_4.jpg</v>
      </c>
      <c r="AR102" t="str">
        <f t="shared" si="40"/>
        <v/>
      </c>
      <c r="AS102" t="str">
        <f t="shared" ca="1" si="39"/>
        <v>pics\\Redis_4.jpg</v>
      </c>
      <c r="AT102">
        <f t="shared" ca="1" si="28"/>
        <v>0.35685017255690865</v>
      </c>
      <c r="AU102" t="s">
        <v>697</v>
      </c>
      <c r="AV102" t="str">
        <f t="shared" ca="1" si="29"/>
        <v>sound\\Redkiy_plod.wav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_Выжатый_ли_</v>
      </c>
      <c r="BB102" t="str">
        <f t="shared" si="30"/>
        <v>_Выжатый_ли_КОДИС?</v>
      </c>
      <c r="BD102" cm="1">
        <f t="array" aca="1" ref="BD102" ca="1">INDEX($L$98:$L$105,(RANK(AT6,$AT$2:$AT$9)))</f>
        <v>2081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VLOOKUP(B103,audio_list_stym!$A$3:$BP$18,49,FALSE)</f>
        <v>14</v>
      </c>
      <c r="F103" t="str">
        <f>VLOOKUP(E103,metki!$A$2:$B$9,2,FALSE)</f>
        <v>импл_новые_с_названием</v>
      </c>
      <c r="G103" t="str">
        <f t="shared" si="25"/>
        <v>импл_</v>
      </c>
      <c r="H103" t="str">
        <f>VLOOKUP(B103,audio_list_stym!$A$3:$AJ$18,17,FALSE)</f>
        <v>Finger</v>
      </c>
      <c r="I103" t="s">
        <v>693</v>
      </c>
      <c r="J103" t="str">
        <f t="shared" si="26"/>
        <v>Finger_6</v>
      </c>
      <c r="L103">
        <f>VLOOKUP(J103,total_visual_stym!$A$2:$D$129,2,FALSE)</f>
        <v>2086</v>
      </c>
      <c r="M103" t="str">
        <f>VLOOKUP(J103,total_visual_stym!$A$2:$D$129,3,FALSE)</f>
        <v>pics\\Finger_6.jpg</v>
      </c>
      <c r="N103">
        <f>VLOOKUP(J103,total_visual_stym!$A$1:$D$129,4,FALSE)</f>
        <v>210</v>
      </c>
      <c r="P103">
        <f>IF(G103="экспл",0,IF(G103="импл_",VLOOKUP(J103,quest_импл!$A$1:$J$129,7,FALSE),0))</f>
        <v>246</v>
      </c>
      <c r="Q103" t="str">
        <f>IF(G103="экспл",0,IF(G103="импл_",VLOOKUP(J103,quest_импл!$A$1:$J$129,8,FALSE),0))</f>
        <v>sound\\Obemniy_li.wav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2007</v>
      </c>
      <c r="AD103" t="str">
        <f t="shared" ca="1" si="36"/>
        <v>pics\\Banan_7.jpg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7"/>
        <v>pics\\Banan_7.jpg</v>
      </c>
      <c r="AI103" t="s">
        <v>113</v>
      </c>
      <c r="AO103">
        <f t="shared" ca="1" si="32"/>
        <v>0.88857797758917845</v>
      </c>
      <c r="AP103" t="str">
        <f t="shared" ca="1" si="33"/>
        <v>pics\\Banan_7.jpg</v>
      </c>
      <c r="AR103" t="str">
        <f t="shared" si="40"/>
        <v/>
      </c>
      <c r="AS103" t="str">
        <f t="shared" ca="1" si="39"/>
        <v>pics\\Banan_7.jpg</v>
      </c>
      <c r="AT103">
        <f t="shared" ca="1" si="28"/>
        <v>0.87022964000883352</v>
      </c>
      <c r="AU103" t="s">
        <v>697</v>
      </c>
      <c r="AV103" t="str">
        <f t="shared" ca="1" si="29"/>
        <v>sound\\Noviy_plod.wav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_Объемный_ли_</v>
      </c>
      <c r="BB103" t="str">
        <f t="shared" si="30"/>
        <v>_Объемный_ли_КОДИС?</v>
      </c>
      <c r="BD103" cm="1">
        <f t="array" aca="1" ref="BD103" ca="1">INDEX($L$98:$L$105,(RANK(AT7,$AT$2:$AT$9)))</f>
        <v>2086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VLOOKUP(B104,audio_list_stym!$A$3:$BP$18,49,FALSE)</f>
        <v>14</v>
      </c>
      <c r="F104" t="str">
        <f>VLOOKUP(E104,metki!$A$2:$B$9,2,FALSE)</f>
        <v>импл_новые_с_названием</v>
      </c>
      <c r="G104" t="str">
        <f t="shared" si="25"/>
        <v>импл_</v>
      </c>
      <c r="H104" t="str">
        <f>VLOOKUP(B104,audio_list_stym!$A$3:$AJ$18,17,FALSE)</f>
        <v>Finger</v>
      </c>
      <c r="I104" t="s">
        <v>694</v>
      </c>
      <c r="J104" t="str">
        <f t="shared" si="26"/>
        <v>Finger_7</v>
      </c>
      <c r="L104">
        <f>VLOOKUP(J104,total_visual_stym!$A$2:$D$129,2,FALSE)</f>
        <v>2087</v>
      </c>
      <c r="M104" t="str">
        <f>VLOOKUP(J104,total_visual_stym!$A$2:$D$129,3,FALSE)</f>
        <v>pics\\Finger_7.jpg</v>
      </c>
      <c r="N104">
        <f>VLOOKUP(J104,total_visual_stym!$A$1:$D$129,4,FALSE)</f>
        <v>210</v>
      </c>
      <c r="P104">
        <f>IF(G104="экспл",0,IF(G104="импл_",VLOOKUP(J104,quest_импл!$A$1:$J$129,7,FALSE),0))</f>
        <v>247</v>
      </c>
      <c r="Q104" t="str">
        <f>IF(G104="экспл",0,IF(G104="импл_",VLOOKUP(J104,quest_импл!$A$1:$J$129,8,FALSE),0))</f>
        <v>sound\\Pustoy_li.wav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2063</v>
      </c>
      <c r="AD104" t="str">
        <f t="shared" ca="1" si="36"/>
        <v>pics\\Tomat_7.jpg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7"/>
        <v>pics\\Tomat_7.jpg</v>
      </c>
      <c r="AI104" t="s">
        <v>114</v>
      </c>
      <c r="AO104">
        <f t="shared" ca="1" si="32"/>
        <v>4.9432723808748524E-2</v>
      </c>
      <c r="AP104" t="str">
        <f t="shared" ca="1" si="33"/>
        <v>pics\\Tomat_7.jpg</v>
      </c>
      <c r="AR104" t="str">
        <f t="shared" si="40"/>
        <v/>
      </c>
      <c r="AS104" t="str">
        <f t="shared" ca="1" si="39"/>
        <v>pics\\Tomat_7.jpg</v>
      </c>
      <c r="AT104">
        <f t="shared" ca="1" si="28"/>
        <v>0.68106029331961671</v>
      </c>
      <c r="AU104" t="s">
        <v>697</v>
      </c>
      <c r="AV104" t="str">
        <f t="shared" ca="1" si="29"/>
        <v>sound\\Noviy_plod.wav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_Пустой_ли_</v>
      </c>
      <c r="BB104" t="str">
        <f t="shared" si="30"/>
        <v>_Пустой_ли_КОДИС?</v>
      </c>
      <c r="BD104" cm="1">
        <f t="array" aca="1" ref="BD104" ca="1">INDEX($L$98:$L$105,(RANK(AT8,$AT$2:$AT$9)))</f>
        <v>2082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VLOOKUP(B105,audio_list_stym!$A$3:$BP$18,49,FALSE)</f>
        <v>14</v>
      </c>
      <c r="F105" t="str">
        <f>VLOOKUP(E105,metki!$A$2:$B$9,2,FALSE)</f>
        <v>импл_новые_с_названием</v>
      </c>
      <c r="G105" t="str">
        <f t="shared" si="25"/>
        <v>импл_</v>
      </c>
      <c r="H105" t="str">
        <f>VLOOKUP(B105,audio_list_stym!$A$3:$AJ$18,17,FALSE)</f>
        <v>Finger</v>
      </c>
      <c r="I105" t="s">
        <v>695</v>
      </c>
      <c r="J105" t="str">
        <f t="shared" si="26"/>
        <v>Finger_8</v>
      </c>
      <c r="L105">
        <f>VLOOKUP(J105,total_visual_stym!$A$2:$D$129,2,FALSE)</f>
        <v>2088</v>
      </c>
      <c r="M105" t="str">
        <f>VLOOKUP(J105,total_visual_stym!$A$2:$D$129,3,FALSE)</f>
        <v>pics\\Finger_8.jpg</v>
      </c>
      <c r="N105">
        <f>VLOOKUP(J105,total_visual_stym!$A$1:$D$129,4,FALSE)</f>
        <v>210</v>
      </c>
      <c r="P105">
        <f>IF(G105="экспл",0,IF(G105="импл_",VLOOKUP(J105,quest_импл!$A$1:$J$129,7,FALSE),0))</f>
        <v>248</v>
      </c>
      <c r="Q105" t="str">
        <f>IF(G105="экспл",0,IF(G105="импл_",VLOOKUP(J105,quest_импл!$A$1:$J$129,8,FALSE),0))</f>
        <v>sound\\Beliy_li.wav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2060</v>
      </c>
      <c r="AD105" t="str">
        <f t="shared" ca="1" si="36"/>
        <v>pics\\Tomat_4.jpg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7"/>
        <v>pics\\Tomat_4.jpg</v>
      </c>
      <c r="AI105" t="s">
        <v>115</v>
      </c>
      <c r="AO105">
        <f t="shared" ca="1" si="32"/>
        <v>0.11238813134391668</v>
      </c>
      <c r="AP105" t="str">
        <f t="shared" ca="1" si="33"/>
        <v>pics\\Tomat_4.jpg</v>
      </c>
      <c r="AR105" t="str">
        <f t="shared" si="40"/>
        <v/>
      </c>
      <c r="AS105" t="str">
        <f t="shared" ca="1" si="39"/>
        <v>pics\\Tomat_4.jpg</v>
      </c>
      <c r="AT105">
        <f t="shared" ca="1" si="28"/>
        <v>0.94953890758704107</v>
      </c>
      <c r="AU105" t="s">
        <v>697</v>
      </c>
      <c r="AV105" t="str">
        <f t="shared" ca="1" si="29"/>
        <v>sound\\Noviy_plod.wav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_Белый_ли_</v>
      </c>
      <c r="BB105" t="str">
        <f t="shared" si="30"/>
        <v>_Белый_ли_КОДИС?</v>
      </c>
      <c r="BD105" cm="1">
        <f t="array" aca="1" ref="BD105" ca="1">INDEX($L$98:$L$105,(RANK(AT9,$AT$2:$AT$9)))</f>
        <v>2088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VLOOKUP(B106,audio_list_stym!$A$3:$BP$18,49,FALSE)</f>
        <v>15</v>
      </c>
      <c r="F106" t="str">
        <f>VLOOKUP(E106,metki!$A$2:$B$9,2,FALSE)</f>
        <v>экспл_новые_с_названием</v>
      </c>
      <c r="G106" t="str">
        <f t="shared" si="25"/>
        <v>экспл</v>
      </c>
      <c r="H106" t="str">
        <f>VLOOKUP(B106,audio_list_stym!$A$3:$AJ$18,17,FALSE)</f>
        <v>Gac</v>
      </c>
      <c r="I106" t="s">
        <v>688</v>
      </c>
      <c r="J106" t="str">
        <f t="shared" si="26"/>
        <v>Gac_1</v>
      </c>
      <c r="L106">
        <f>VLOOKUP(J106,total_visual_stym!$A$2:$D$129,2,FALSE)</f>
        <v>2089</v>
      </c>
      <c r="M106" t="str">
        <f>VLOOKUP(J106,total_visual_stym!$A$2:$D$129,3,FALSE)</f>
        <v>pics\\Gac_1.jpg</v>
      </c>
      <c r="N106">
        <f>VLOOKUP(J106,total_visual_stym!$A$1:$D$129,4,FALSE)</f>
        <v>211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121</v>
      </c>
      <c r="Z106" t="str">
        <f>IF(G106="экспл",VLOOKUP(J106,quest_экспл!$A$1:$N$129,12,FALSE),IF(G106="импл_",0,0))</f>
        <v>sound\\Ispachkan_li_on.wav</v>
      </c>
      <c r="AA106" t="str">
        <f>IF(G106="экспл",VLOOKUP(J106,quest_экспл!$A$1:$N$129,14,FALSE),IF(G106="импл_",0,0))</f>
        <v>нет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2230</v>
      </c>
      <c r="AD106" t="str">
        <f t="shared" ca="1" si="36"/>
        <v>pics\\dis8.jpg</v>
      </c>
      <c r="AE106" s="22" t="str">
        <f t="array" aca="1" ref="AE106" ca="1">IF(G106="экспл",INDEX(total_visual_stym!$C$146:$C$209,(RANK(total_visual_stym!E186,total_visual_stym!$E$146:$E$209))),0)</f>
        <v>pics\\dis8.jpg</v>
      </c>
      <c r="AF106" s="22" t="str">
        <f t="shared" si="37"/>
        <v/>
      </c>
      <c r="AI106" t="s">
        <v>116</v>
      </c>
      <c r="AO106">
        <f t="shared" ca="1" si="32"/>
        <v>0.6252028747104843</v>
      </c>
      <c r="AP106" t="str">
        <f t="shared" ca="1" si="33"/>
        <v>pics\\Kokos_5.jpg</v>
      </c>
      <c r="AR106" t="str">
        <f t="shared" si="40"/>
        <v/>
      </c>
      <c r="AS106" t="str">
        <f t="shared" si="39"/>
        <v/>
      </c>
      <c r="AT106">
        <f t="shared" ca="1" si="28"/>
        <v>0.10136040972132898</v>
      </c>
      <c r="AU106" t="s">
        <v>697</v>
      </c>
      <c r="AV106" t="str">
        <f t="shared" ca="1" si="29"/>
        <v>sound\\Redkiy_plod.wav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_Испачкан_ли_он?</v>
      </c>
      <c r="BA106" t="e">
        <f>VLOOKUP(Q106,audio_list_stym!$B$2:$BQ$299,68,FALSE)</f>
        <v>#N/A</v>
      </c>
      <c r="BB106" t="str">
        <f t="shared" si="30"/>
        <v>На_экране_ГОНИК._Испачкан_ли_он?</v>
      </c>
      <c r="BC106">
        <f>A106</f>
        <v>1214</v>
      </c>
      <c r="BD106" cm="1">
        <f t="array" aca="1" ref="BD106" ca="1">INDEX($L$106:$L$113,(RANK(AT2,$AT$2:$AT$9)))</f>
        <v>2095</v>
      </c>
      <c r="BE106" cm="1">
        <f t="array" aca="1" ref="BE106" ca="1">INDEX(BD66:BD81,(RANK(AT7,$AT$2:$AT$17)))</f>
        <v>2145</v>
      </c>
      <c r="BF106" cm="1">
        <f t="array" aca="1" ref="BF106" ca="1">INDEX(BD90:BD105,(RANK(AT7,$AT$2:$AT$17)))</f>
        <v>2081</v>
      </c>
      <c r="BG106" cm="1">
        <f t="array" aca="1" ref="BG106" ca="1">INDEX(BD114:BD129,(RANK(AT7,$AT$2:$AT$9)))</f>
        <v>2118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VLOOKUP(B107,audio_list_stym!$A$3:$BP$18,49,FALSE)</f>
        <v>15</v>
      </c>
      <c r="F107" t="str">
        <f>VLOOKUP(E107,metki!$A$2:$B$9,2,FALSE)</f>
        <v>экспл_новые_с_названием</v>
      </c>
      <c r="G107" t="str">
        <f t="shared" si="25"/>
        <v>экспл</v>
      </c>
      <c r="H107" t="str">
        <f>VLOOKUP(B107,audio_list_stym!$A$3:$AJ$18,17,FALSE)</f>
        <v>Gac</v>
      </c>
      <c r="I107" t="s">
        <v>689</v>
      </c>
      <c r="J107" t="str">
        <f t="shared" si="26"/>
        <v>Gac_2</v>
      </c>
      <c r="L107">
        <f>VLOOKUP(J107,total_visual_stym!$A$2:$D$129,2,FALSE)</f>
        <v>2090</v>
      </c>
      <c r="M107" t="str">
        <f>VLOOKUP(J107,total_visual_stym!$A$2:$D$129,3,FALSE)</f>
        <v>pics\\Gac_2.jpg</v>
      </c>
      <c r="N107">
        <f>VLOOKUP(J107,total_visual_stym!$A$1:$D$129,4,FALSE)</f>
        <v>211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122</v>
      </c>
      <c r="Z107" t="str">
        <f>IF(G107="экспл",VLOOKUP(J107,quest_экспл!$A$1:$N$129,12,FALSE),IF(G107="импл_",0,0))</f>
        <v>sound\\On_farshirovanniy.wav</v>
      </c>
      <c r="AA107" t="str">
        <f>IF(G107="экспл",VLOOKUP(J107,quest_экспл!$A$1:$N$129,14,FALSE),IF(G107="импл_",0,0))</f>
        <v>нет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2173</v>
      </c>
      <c r="AD107" t="str">
        <f t="shared" ca="1" si="36"/>
        <v>pics\\dis37.jpg</v>
      </c>
      <c r="AE107" s="22" t="str">
        <f t="array" aca="1" ref="AE107" ca="1">IF(G107="экспл",INDEX(total_visual_stym!$C$146:$C$209,(RANK(total_visual_stym!E187,total_visual_stym!$E$146:$E$209))),0)</f>
        <v>pics\\dis37.jpg</v>
      </c>
      <c r="AF107" s="22" t="str">
        <f t="shared" si="37"/>
        <v/>
      </c>
      <c r="AI107" t="s">
        <v>117</v>
      </c>
      <c r="AO107">
        <f t="shared" ca="1" si="32"/>
        <v>0.30190748911499865</v>
      </c>
      <c r="AP107" t="str">
        <f t="shared" ca="1" si="33"/>
        <v>pics\\Redis_5.jpg</v>
      </c>
      <c r="AR107" t="str">
        <f t="shared" si="40"/>
        <v/>
      </c>
      <c r="AS107" t="str">
        <f t="shared" si="39"/>
        <v/>
      </c>
      <c r="AT107">
        <f t="shared" ca="1" si="28"/>
        <v>0.43306997902649857</v>
      </c>
      <c r="AU107" t="s">
        <v>697</v>
      </c>
      <c r="AV107" t="str">
        <f t="shared" ca="1" si="29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_Он_фаршированный?</v>
      </c>
      <c r="BA107" t="e">
        <f>VLOOKUP(Q107,audio_list_stym!$B$2:$BQ$299,68,FALSE)</f>
        <v>#N/A</v>
      </c>
      <c r="BB107" t="str">
        <f t="shared" si="30"/>
        <v>Посмотрите,_вот_ГОНИК._Он_фаршированный?</v>
      </c>
      <c r="BD107" cm="1">
        <f t="array" aca="1" ref="BD107" ca="1">INDEX($L$106:$L$113,(RANK(AT3,$AT$2:$AT$9)))</f>
        <v>2092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VLOOKUP(B108,audio_list_stym!$A$3:$BP$18,49,FALSE)</f>
        <v>15</v>
      </c>
      <c r="F108" t="str">
        <f>VLOOKUP(E108,metki!$A$2:$B$9,2,FALSE)</f>
        <v>экспл_новые_с_названием</v>
      </c>
      <c r="G108" t="str">
        <f t="shared" si="25"/>
        <v>экспл</v>
      </c>
      <c r="H108" t="str">
        <f>VLOOKUP(B108,audio_list_stym!$A$3:$AJ$18,17,FALSE)</f>
        <v>Gac</v>
      </c>
      <c r="I108" t="s">
        <v>690</v>
      </c>
      <c r="J108" t="str">
        <f t="shared" si="26"/>
        <v>Gac_3</v>
      </c>
      <c r="L108">
        <f>VLOOKUP(J108,total_visual_stym!$A$2:$D$129,2,FALSE)</f>
        <v>2091</v>
      </c>
      <c r="M108" t="str">
        <f>VLOOKUP(J108,total_visual_stym!$A$2:$D$129,3,FALSE)</f>
        <v>pics\\Gac_3.jpg</v>
      </c>
      <c r="N108">
        <f>VLOOKUP(J108,total_visual_stym!$A$1:$D$129,4,FALSE)</f>
        <v>211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123</v>
      </c>
      <c r="Z108" t="str">
        <f>IF(G108="экспл",VLOOKUP(J108,quest_экспл!$A$1:$N$129,12,FALSE),IF(G108="импл_",0,0))</f>
        <v>sound\\On_razrezanniy.wav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2176</v>
      </c>
      <c r="AD108" t="str">
        <f t="shared" ca="1" si="36"/>
        <v>pics\\dis21.jpg</v>
      </c>
      <c r="AE108" s="22" t="str">
        <f t="array" aca="1" ref="AE108" ca="1">IF(G108="экспл",INDEX(total_visual_stym!$C$146:$C$209,(RANK(total_visual_stym!E188,total_visual_stym!$E$146:$E$209))),0)</f>
        <v>pics\\dis21.jpg</v>
      </c>
      <c r="AF108" s="22" t="str">
        <f t="shared" si="37"/>
        <v/>
      </c>
      <c r="AI108" t="s">
        <v>118</v>
      </c>
      <c r="AO108">
        <f t="shared" ca="1" si="32"/>
        <v>0.33936771634071761</v>
      </c>
      <c r="AP108" t="str">
        <f t="shared" ca="1" si="33"/>
        <v>pics\\Redis_2.jpg</v>
      </c>
      <c r="AR108" t="str">
        <f t="shared" si="40"/>
        <v/>
      </c>
      <c r="AS108" t="str">
        <f t="shared" si="39"/>
        <v/>
      </c>
      <c r="AT108">
        <f t="shared" ca="1" si="28"/>
        <v>0.1397624301071938</v>
      </c>
      <c r="AU108" t="s">
        <v>697</v>
      </c>
      <c r="AV108" t="str">
        <f t="shared" ca="1" si="29"/>
        <v>sound\\Redkiy_plod.wav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_Он_разрезанный?</v>
      </c>
      <c r="BA108" t="e">
        <f>VLOOKUP(Q108,audio_list_stym!$B$2:$BQ$299,68,FALSE)</f>
        <v>#N/A</v>
      </c>
      <c r="BB108" t="str">
        <f t="shared" si="30"/>
        <v>Вот_ГОНИК._Он_разрезанный?</v>
      </c>
      <c r="BD108" cm="1">
        <f t="array" aca="1" ref="BD108" ca="1">INDEX($L$106:$L$113,(RANK(AT4,$AT$2:$AT$9)))</f>
        <v>2093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VLOOKUP(B109,audio_list_stym!$A$3:$BP$18,49,FALSE)</f>
        <v>15</v>
      </c>
      <c r="F109" t="str">
        <f>VLOOKUP(E109,metki!$A$2:$B$9,2,FALSE)</f>
        <v>экспл_новые_с_названием</v>
      </c>
      <c r="G109" t="str">
        <f t="shared" si="25"/>
        <v>экспл</v>
      </c>
      <c r="H109" t="str">
        <f>VLOOKUP(B109,audio_list_stym!$A$3:$AJ$18,17,FALSE)</f>
        <v>Gac</v>
      </c>
      <c r="I109" t="s">
        <v>691</v>
      </c>
      <c r="J109" t="str">
        <f t="shared" si="26"/>
        <v>Gac_4</v>
      </c>
      <c r="L109">
        <f>VLOOKUP(J109,total_visual_stym!$A$2:$D$129,2,FALSE)</f>
        <v>2092</v>
      </c>
      <c r="M109" t="str">
        <f>VLOOKUP(J109,total_visual_stym!$A$2:$D$129,3,FALSE)</f>
        <v>pics\\Gac_4.jpg</v>
      </c>
      <c r="N109">
        <f>VLOOKUP(J109,total_visual_stym!$A$1:$D$129,4,FALSE)</f>
        <v>211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124</v>
      </c>
      <c r="Z109" t="str">
        <f>IF(G109="экспл",VLOOKUP(J109,quest_экспл!$A$1:$N$129,12,FALSE),IF(G109="импл_",0,0))</f>
        <v>sound\\On_s_lepestkami.wav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2183</v>
      </c>
      <c r="AD109" t="str">
        <f t="shared" ca="1" si="36"/>
        <v>pics\\dis18.jpg</v>
      </c>
      <c r="AE109" s="22" t="str">
        <f t="array" aca="1" ref="AE109" ca="1">IF(G109="экспл",INDEX(total_visual_stym!$C$146:$C$209,(RANK(total_visual_stym!E189,total_visual_stym!$E$146:$E$209))),0)</f>
        <v>pics\\dis18.jpg</v>
      </c>
      <c r="AF109" s="22" t="str">
        <f t="shared" si="37"/>
        <v/>
      </c>
      <c r="AI109" t="s">
        <v>119</v>
      </c>
      <c r="AO109">
        <f t="shared" ca="1" si="32"/>
        <v>0.34493681555703903</v>
      </c>
      <c r="AP109" t="str">
        <f t="shared" ca="1" si="33"/>
        <v>pics\\Redis_1.jpg</v>
      </c>
      <c r="AR109" t="str">
        <f t="shared" si="40"/>
        <v/>
      </c>
      <c r="AS109" t="str">
        <f t="shared" si="39"/>
        <v/>
      </c>
      <c r="AT109">
        <f t="shared" ca="1" si="28"/>
        <v>0.48200500204566799</v>
      </c>
      <c r="AU109" t="s">
        <v>697</v>
      </c>
      <c r="AV109" t="str">
        <f t="shared" ca="1" si="29"/>
        <v>sound\\Redkiy_plod.wav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_Он_с_лепестками?</v>
      </c>
      <c r="BA109" t="e">
        <f>VLOOKUP(Q109,audio_list_stym!$B$2:$BQ$299,68,FALSE)</f>
        <v>#N/A</v>
      </c>
      <c r="BB109" t="str">
        <f t="shared" si="30"/>
        <v>Это_ГОНИК._Он_с_лепестками?</v>
      </c>
      <c r="BD109" cm="1">
        <f t="array" aca="1" ref="BD109" ca="1">INDEX($L$106:$L$113,(RANK(AT5,$AT$2:$AT$9)))</f>
        <v>2091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VLOOKUP(B110,audio_list_stym!$A$3:$BP$18,49,FALSE)</f>
        <v>15</v>
      </c>
      <c r="F110" t="str">
        <f>VLOOKUP(E110,metki!$A$2:$B$9,2,FALSE)</f>
        <v>экспл_новые_с_названием</v>
      </c>
      <c r="G110" t="str">
        <f t="shared" si="25"/>
        <v>экспл</v>
      </c>
      <c r="H110" t="str">
        <f>VLOOKUP(B110,audio_list_stym!$A$3:$AJ$18,17,FALSE)</f>
        <v>Gac</v>
      </c>
      <c r="I110" t="s">
        <v>692</v>
      </c>
      <c r="J110" t="str">
        <f t="shared" si="26"/>
        <v>Gac_5</v>
      </c>
      <c r="L110">
        <f>VLOOKUP(J110,total_visual_stym!$A$2:$D$129,2,FALSE)</f>
        <v>2093</v>
      </c>
      <c r="M110" t="str">
        <f>VLOOKUP(J110,total_visual_stym!$A$2:$D$129,3,FALSE)</f>
        <v>pics\\Gac_5.jpg</v>
      </c>
      <c r="N110">
        <f>VLOOKUP(J110,total_visual_stym!$A$1:$D$129,4,FALSE)</f>
        <v>211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125</v>
      </c>
      <c r="Z110" t="str">
        <f>IF(G110="экспл",VLOOKUP(J110,quest_экспл!$A$1:$N$129,12,FALSE),IF(G110="импл_",0,0))</f>
        <v>sound\\Kolyuchiy_li_on.wav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2180</v>
      </c>
      <c r="AD110" t="str">
        <f t="shared" ca="1" si="36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37"/>
        <v/>
      </c>
      <c r="AI110" t="s">
        <v>120</v>
      </c>
      <c r="AO110">
        <f t="shared" ca="1" si="32"/>
        <v>0.28895082146558349</v>
      </c>
      <c r="AP110" t="str">
        <f t="shared" ca="1" si="33"/>
        <v>pics\\Redis_6.jpg</v>
      </c>
      <c r="AR110" t="str">
        <f t="shared" si="40"/>
        <v/>
      </c>
      <c r="AS110" t="str">
        <f t="shared" si="39"/>
        <v/>
      </c>
      <c r="AT110">
        <f t="shared" ca="1" si="28"/>
        <v>0.59966514930835346</v>
      </c>
      <c r="AU110" t="s">
        <v>697</v>
      </c>
      <c r="AV110" t="str">
        <f t="shared" ca="1" si="29"/>
        <v>sound\\Noviy_plod.wav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_Колючий_ли_он?</v>
      </c>
      <c r="BA110" t="e">
        <f>VLOOKUP(Q110,audio_list_stym!$B$2:$BQ$299,68,FALSE)</f>
        <v>#N/A</v>
      </c>
      <c r="BB110" t="str">
        <f t="shared" si="30"/>
        <v>На_картинке_ГОНИК._Колючий_ли_он?</v>
      </c>
      <c r="BD110" cm="1">
        <f t="array" aca="1" ref="BD110" ca="1">INDEX($L$106:$L$113,(RANK(AT6,$AT$2:$AT$9)))</f>
        <v>2089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VLOOKUP(B111,audio_list_stym!$A$3:$BP$18,49,FALSE)</f>
        <v>15</v>
      </c>
      <c r="F111" t="str">
        <f>VLOOKUP(E111,metki!$A$2:$B$9,2,FALSE)</f>
        <v>экспл_новые_с_названием</v>
      </c>
      <c r="G111" t="str">
        <f t="shared" si="25"/>
        <v>экспл</v>
      </c>
      <c r="H111" t="str">
        <f>VLOOKUP(B111,audio_list_stym!$A$3:$AJ$18,17,FALSE)</f>
        <v>Gac</v>
      </c>
      <c r="I111" t="s">
        <v>693</v>
      </c>
      <c r="J111" t="str">
        <f t="shared" si="26"/>
        <v>Gac_6</v>
      </c>
      <c r="L111">
        <f>VLOOKUP(J111,total_visual_stym!$A$2:$D$129,2,FALSE)</f>
        <v>2094</v>
      </c>
      <c r="M111" t="str">
        <f>VLOOKUP(J111,total_visual_stym!$A$2:$D$129,3,FALSE)</f>
        <v>pics\\Gac_6.jpg</v>
      </c>
      <c r="N111">
        <f>VLOOKUP(J111,total_visual_stym!$A$1:$D$129,4,FALSE)</f>
        <v>211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126</v>
      </c>
      <c r="Z111" t="str">
        <f>IF(G111="экспл",VLOOKUP(J111,quest_экспл!$A$1:$N$129,12,FALSE),IF(G111="импл_",0,0))</f>
        <v>sound\\Oranzheviy_li_on.wav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2211</v>
      </c>
      <c r="AD111" t="str">
        <f t="shared" ca="1" si="36"/>
        <v>pics\\dis60.jpg</v>
      </c>
      <c r="AE111" s="22" t="str">
        <f t="array" aca="1" ref="AE111" ca="1">IF(G111="экспл",INDEX(total_visual_stym!$C$146:$C$209,(RANK(total_visual_stym!E191,total_visual_stym!$E$146:$E$209))),0)</f>
        <v>pics\\dis60.jpg</v>
      </c>
      <c r="AF111" s="22" t="str">
        <f t="shared" si="37"/>
        <v/>
      </c>
      <c r="AI111" t="s">
        <v>121</v>
      </c>
      <c r="AO111">
        <f t="shared" ca="1" si="32"/>
        <v>0.58375443342443434</v>
      </c>
      <c r="AP111" t="str">
        <f t="shared" ca="1" si="33"/>
        <v>pics\\Kokos_7.jpg</v>
      </c>
      <c r="AR111" t="str">
        <f t="shared" si="40"/>
        <v/>
      </c>
      <c r="AS111" t="str">
        <f t="shared" si="39"/>
        <v/>
      </c>
      <c r="AT111">
        <f t="shared" ca="1" si="28"/>
        <v>0.84478382070316516</v>
      </c>
      <c r="AU111" t="s">
        <v>697</v>
      </c>
      <c r="AV111" t="str">
        <f t="shared" ca="1" si="29"/>
        <v>sound\\Noviy_plod.wav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_Оранжевый_ли_он?</v>
      </c>
      <c r="BA111" t="e">
        <f>VLOOKUP(Q111,audio_list_stym!$B$2:$BQ$299,68,FALSE)</f>
        <v>#N/A</v>
      </c>
      <c r="BB111" t="str">
        <f t="shared" si="30"/>
        <v>На_мониторе_ГОНИК._Оранжевый_ли_он?</v>
      </c>
      <c r="BD111" cm="1">
        <f t="array" aca="1" ref="BD111" ca="1">INDEX($L$106:$L$113,(RANK(AT7,$AT$2:$AT$9)))</f>
        <v>2094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VLOOKUP(B112,audio_list_stym!$A$3:$BP$18,49,FALSE)</f>
        <v>15</v>
      </c>
      <c r="F112" t="str">
        <f>VLOOKUP(E112,metki!$A$2:$B$9,2,FALSE)</f>
        <v>экспл_новые_с_названием</v>
      </c>
      <c r="G112" t="str">
        <f t="shared" si="25"/>
        <v>экспл</v>
      </c>
      <c r="H112" t="str">
        <f>VLOOKUP(B112,audio_list_stym!$A$3:$AJ$18,17,FALSE)</f>
        <v>Gac</v>
      </c>
      <c r="I112" t="s">
        <v>694</v>
      </c>
      <c r="J112" t="str">
        <f t="shared" si="26"/>
        <v>Gac_7</v>
      </c>
      <c r="L112">
        <f>VLOOKUP(J112,total_visual_stym!$A$2:$D$129,2,FALSE)</f>
        <v>2095</v>
      </c>
      <c r="M112" t="str">
        <f>VLOOKUP(J112,total_visual_stym!$A$2:$D$129,3,FALSE)</f>
        <v>pics\\Gac_7.jpg</v>
      </c>
      <c r="N112">
        <f>VLOOKUP(J112,total_visual_stym!$A$1:$D$129,4,FALSE)</f>
        <v>211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127</v>
      </c>
      <c r="Z112" t="str">
        <f>IF(G112="экспл",VLOOKUP(J112,quest_экспл!$A$1:$N$129,12,FALSE),IF(G112="импл_",0,0))</f>
        <v>sound\\On_zernistiy.wav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2218</v>
      </c>
      <c r="AD112" t="str">
        <f t="shared" ca="1" si="36"/>
        <v>pics\\dis64.jpg</v>
      </c>
      <c r="AE112" s="22" t="str">
        <f t="array" aca="1" ref="AE112" ca="1">IF(G112="экспл",INDEX(total_visual_stym!$C$146:$C$209,(RANK(total_visual_stym!E192,total_visual_stym!$E$146:$E$209))),0)</f>
        <v>pics\\dis64.jpg</v>
      </c>
      <c r="AF112" s="22" t="str">
        <f t="shared" si="37"/>
        <v/>
      </c>
      <c r="AI112" t="s">
        <v>122</v>
      </c>
      <c r="AO112">
        <f t="shared" ca="1" si="32"/>
        <v>0.4080155866574865</v>
      </c>
      <c r="AP112" t="str">
        <f t="shared" ca="1" si="33"/>
        <v>pics\\Peper_3.jpg</v>
      </c>
      <c r="AR112" t="str">
        <f t="shared" si="40"/>
        <v/>
      </c>
      <c r="AS112" t="str">
        <f t="shared" si="39"/>
        <v/>
      </c>
      <c r="AT112">
        <f t="shared" ca="1" si="28"/>
        <v>0.70719169706657559</v>
      </c>
      <c r="AU112" t="s">
        <v>697</v>
      </c>
      <c r="AV112" t="str">
        <f t="shared" ca="1" si="29"/>
        <v>sound\\Noviy_plod.wav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_Он_зернистый?</v>
      </c>
      <c r="BA112" t="e">
        <f>VLOOKUP(Q112,audio_list_stym!$B$2:$BQ$299,68,FALSE)</f>
        <v>#N/A</v>
      </c>
      <c r="BB112" t="str">
        <f t="shared" si="30"/>
        <v>Перед_Вами_ГОНИК._Он_зернистый?</v>
      </c>
      <c r="BD112" cm="1">
        <f t="array" aca="1" ref="BD112" ca="1">INDEX($L$106:$L$113,(RANK(AT8,$AT$2:$AT$9)))</f>
        <v>2090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VLOOKUP(B113,audio_list_stym!$A$3:$BP$18,49,FALSE)</f>
        <v>15</v>
      </c>
      <c r="F113" t="str">
        <f>VLOOKUP(E113,metki!$A$2:$B$9,2,FALSE)</f>
        <v>экспл_новые_с_названием</v>
      </c>
      <c r="G113" t="str">
        <f t="shared" si="25"/>
        <v>экспл</v>
      </c>
      <c r="H113" t="str">
        <f>VLOOKUP(B113,audio_list_stym!$A$3:$AJ$18,17,FALSE)</f>
        <v>Gac</v>
      </c>
      <c r="I113" t="s">
        <v>695</v>
      </c>
      <c r="J113" t="str">
        <f t="shared" si="26"/>
        <v>Gac_8</v>
      </c>
      <c r="L113">
        <f>VLOOKUP(J113,total_visual_stym!$A$2:$D$129,2,FALSE)</f>
        <v>2096</v>
      </c>
      <c r="M113" t="str">
        <f>VLOOKUP(J113,total_visual_stym!$A$2:$D$129,3,FALSE)</f>
        <v>pics\\Gac_8.jpg</v>
      </c>
      <c r="N113">
        <f>VLOOKUP(J113,total_visual_stym!$A$1:$D$129,4,FALSE)</f>
        <v>211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128</v>
      </c>
      <c r="Z113" t="str">
        <f>IF(G113="экспл",VLOOKUP(J113,quest_экспл!$A$1:$N$129,12,FALSE),IF(G113="импл_",0,0))</f>
        <v>sound\\Okruglya_li_on.wav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2232</v>
      </c>
      <c r="AD113" t="str">
        <f t="shared" ca="1" si="36"/>
        <v>pics\\dis13.jpg</v>
      </c>
      <c r="AE113" s="22" t="str">
        <f t="array" aca="1" ref="AE113" ca="1">IF(G113="экспл",INDEX(total_visual_stym!$C$146:$C$209,(RANK(total_visual_stym!E193,total_visual_stym!$E$146:$E$209))),0)</f>
        <v>pics\\dis13.jpg</v>
      </c>
      <c r="AF113" s="22" t="str">
        <f t="shared" si="37"/>
        <v/>
      </c>
      <c r="AI113" t="s">
        <v>123</v>
      </c>
      <c r="AO113">
        <f t="shared" ca="1" si="32"/>
        <v>0.63086481907046044</v>
      </c>
      <c r="AP113" t="str">
        <f t="shared" ca="1" si="33"/>
        <v>pics\\Kokos_3.jpg</v>
      </c>
      <c r="AR113" t="str">
        <f t="shared" si="40"/>
        <v/>
      </c>
      <c r="AS113" t="str">
        <f t="shared" si="39"/>
        <v/>
      </c>
      <c r="AT113">
        <f t="shared" ca="1" si="28"/>
        <v>0.70764765526851259</v>
      </c>
      <c r="AU113" t="s">
        <v>697</v>
      </c>
      <c r="AV113" t="str">
        <f t="shared" ca="1" si="29"/>
        <v>sound\\Noviy_plod.wav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_Округлый_ли_он?</v>
      </c>
      <c r="BA113" t="e">
        <f>VLOOKUP(Q113,audio_list_stym!$B$2:$BQ$299,68,FALSE)</f>
        <v>#N/A</v>
      </c>
      <c r="BB113" t="str">
        <f t="shared" si="30"/>
        <v>Вы_видите_ГОНИК._Округлый_ли_он?</v>
      </c>
      <c r="BD113" cm="1">
        <f t="array" aca="1" ref="BD113" ca="1">INDEX($L$106:$L$113,(RANK(AT9,$AT$2:$AT$9)))</f>
        <v>2096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VLOOKUP(B114,audio_list_stym!$A$3:$BP$18,49,FALSE)</f>
        <v>16</v>
      </c>
      <c r="F114" t="str">
        <f>VLOOKUP(E114,metki!$A$2:$B$9,2,FALSE)</f>
        <v>импл_новые_без_названия</v>
      </c>
      <c r="G114" t="str">
        <f t="shared" si="25"/>
        <v>импл_</v>
      </c>
      <c r="H114" t="str">
        <f>VLOOKUP(B114,audio_list_stym!$A$3:$AJ$18,17,FALSE)</f>
        <v>Noni</v>
      </c>
      <c r="I114" t="s">
        <v>688</v>
      </c>
      <c r="J114" t="str">
        <f t="shared" si="26"/>
        <v>Noni_1</v>
      </c>
      <c r="L114">
        <f>VLOOKUP(J114,total_visual_stym!$A$2:$D$129,2,FALSE)</f>
        <v>2113</v>
      </c>
      <c r="M114" t="str">
        <f>VLOOKUP(J114,total_visual_stym!$A$2:$D$129,3,FALSE)</f>
        <v>pics\\Noni_1.jpg</v>
      </c>
      <c r="N114">
        <f>VLOOKUP(J114,total_visual_stym!$A$1:$D$129,4,FALSE)</f>
        <v>212</v>
      </c>
      <c r="P114">
        <f>IF(G114="экспл",0,IF(G114="импл_",VLOOKUP(J114,quest_импл!$A$1:$J$129,7,FALSE),0))</f>
        <v>257</v>
      </c>
      <c r="Q114" t="str">
        <f>IF(G114="экспл",0,IF(G114="импл_",VLOOKUP(J114,quest_импл!$A$1:$J$129,8,FALSE),0))</f>
        <v>sound\\Beliy_li_vnutri.wav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2010</v>
      </c>
      <c r="AD114" t="str">
        <f t="shared" ca="1" si="36"/>
        <v>pics\\Finik_2.jpg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7"/>
        <v>pics\\Finik_2.jpg</v>
      </c>
      <c r="AI114" t="s">
        <v>86</v>
      </c>
      <c r="AO114">
        <f t="shared" ca="1" si="32"/>
        <v>0.85595049472729146</v>
      </c>
      <c r="AP114" t="str">
        <f t="shared" ca="1" si="33"/>
        <v>pics\\Finik_2.jpg</v>
      </c>
      <c r="AR114" t="str">
        <f t="shared" si="40"/>
        <v/>
      </c>
      <c r="AS114" t="str">
        <f t="shared" ca="1" si="39"/>
        <v>pics\\Finik_2.jpg</v>
      </c>
      <c r="AT114">
        <f t="shared" ca="1" si="28"/>
        <v>4.5474693544340306E-2</v>
      </c>
      <c r="AU114" t="s">
        <v>697</v>
      </c>
      <c r="AV114" t="str">
        <f t="shared" ca="1" si="29"/>
        <v>sound\\Redkiy_plod.wav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_Белый_ли_внутри_</v>
      </c>
      <c r="BB114" t="str">
        <f t="shared" si="30"/>
        <v>_Белый_ли_внутри_XXXXX?</v>
      </c>
      <c r="BC114">
        <f>A114</f>
        <v>1215</v>
      </c>
      <c r="BD114" cm="1">
        <f t="array" aca="1" ref="BD114" ca="1">INDEX($L$114:$L$121,(RANK(AT2,$AT$2:$AT$9)))</f>
        <v>2119</v>
      </c>
      <c r="BE114" cm="1">
        <f t="array" aca="1" ref="BE114" ca="1">INDEX(BD66:BD81,(RANK(AT8,$AT$2:$AT$17)))</f>
        <v>2143</v>
      </c>
      <c r="BF114" cm="1">
        <f t="array" aca="1" ref="BF114" ca="1">INDEX(BD82:BD97,(RANK(AT8,$AT$2:$AT$9)))</f>
        <v>2068</v>
      </c>
      <c r="BG114" cm="1">
        <f t="array" aca="1" ref="BG114" ca="1">INDEX(BD98:BD113,(RANK(AT8,$AT$2:$AT$9)))</f>
        <v>2084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VLOOKUP(B115,audio_list_stym!$A$3:$BP$18,49,FALSE)</f>
        <v>16</v>
      </c>
      <c r="F115" t="str">
        <f>VLOOKUP(E115,metki!$A$2:$B$9,2,FALSE)</f>
        <v>импл_новые_без_названия</v>
      </c>
      <c r="G115" t="str">
        <f t="shared" si="25"/>
        <v>импл_</v>
      </c>
      <c r="H115" t="str">
        <f>VLOOKUP(B115,audio_list_stym!$A$3:$AJ$18,17,FALSE)</f>
        <v>Noni</v>
      </c>
      <c r="I115" t="s">
        <v>689</v>
      </c>
      <c r="J115" t="str">
        <f t="shared" si="26"/>
        <v>Noni_2</v>
      </c>
      <c r="L115">
        <f>VLOOKUP(J115,total_visual_stym!$A$2:$D$129,2,FALSE)</f>
        <v>2114</v>
      </c>
      <c r="M115" t="str">
        <f>VLOOKUP(J115,total_visual_stym!$A$2:$D$129,3,FALSE)</f>
        <v>pics\\Noni_2.jpg</v>
      </c>
      <c r="N115">
        <f>VLOOKUP(J115,total_visual_stym!$A$1:$D$129,4,FALSE)</f>
        <v>212</v>
      </c>
      <c r="P115">
        <f>IF(G115="экспл",0,IF(G115="импл_",VLOOKUP(J115,quest_импл!$A$1:$J$129,7,FALSE),0))</f>
        <v>258</v>
      </c>
      <c r="Q115" t="str">
        <f>IF(G115="экспл",0,IF(G115="импл_",VLOOKUP(J115,quest_импл!$A$1:$J$129,8,FALSE),0))</f>
        <v>sound\\Rebristiy_li.wav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2013</v>
      </c>
      <c r="AD115" t="str">
        <f t="shared" ca="1" si="36"/>
        <v>pics\\Finik_5.jpg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7"/>
        <v>pics\\Finik_5.jpg</v>
      </c>
      <c r="AI115" t="s">
        <v>87</v>
      </c>
      <c r="AO115">
        <f t="shared" ca="1" si="32"/>
        <v>0.80361098182933077</v>
      </c>
      <c r="AP115" t="str">
        <f t="shared" ca="1" si="33"/>
        <v>pics\\Finik_5.jpg</v>
      </c>
      <c r="AR115" t="str">
        <f t="shared" si="40"/>
        <v/>
      </c>
      <c r="AS115" t="str">
        <f t="shared" ca="1" si="39"/>
        <v>pics\\Finik_5.jpg</v>
      </c>
      <c r="AT115">
        <f t="shared" ca="1" si="28"/>
        <v>0.90560247266996485</v>
      </c>
      <c r="AU115" t="s">
        <v>697</v>
      </c>
      <c r="AV115" t="str">
        <f t="shared" ca="1" si="29"/>
        <v>sound\\Noviy_plod.wav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_Ребристый_ли_</v>
      </c>
      <c r="BB115" t="str">
        <f t="shared" si="30"/>
        <v>_Ребристый_ли_XXXXX?</v>
      </c>
      <c r="BD115" cm="1">
        <f t="array" aca="1" ref="BD115" ca="1">INDEX($L$114:$L$121,(RANK(AT3,$AT$2:$AT$9)))</f>
        <v>2116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VLOOKUP(B116,audio_list_stym!$A$3:$BP$18,49,FALSE)</f>
        <v>16</v>
      </c>
      <c r="F116" t="str">
        <f>VLOOKUP(E116,metki!$A$2:$B$9,2,FALSE)</f>
        <v>импл_новые_без_названия</v>
      </c>
      <c r="G116" t="str">
        <f t="shared" si="25"/>
        <v>импл_</v>
      </c>
      <c r="H116" t="str">
        <f>VLOOKUP(B116,audio_list_stym!$A$3:$AJ$18,17,FALSE)</f>
        <v>Noni</v>
      </c>
      <c r="I116" t="s">
        <v>690</v>
      </c>
      <c r="J116" t="str">
        <f t="shared" si="26"/>
        <v>Noni_3</v>
      </c>
      <c r="L116">
        <f>VLOOKUP(J116,total_visual_stym!$A$2:$D$129,2,FALSE)</f>
        <v>2115</v>
      </c>
      <c r="M116" t="str">
        <f>VLOOKUP(J116,total_visual_stym!$A$2:$D$129,3,FALSE)</f>
        <v>pics\\Noni_3.jpg</v>
      </c>
      <c r="N116">
        <f>VLOOKUP(J116,total_visual_stym!$A$1:$D$129,4,FALSE)</f>
        <v>212</v>
      </c>
      <c r="P116">
        <f>IF(G116="экспл",0,IF(G116="импл_",VLOOKUP(J116,quest_импл!$A$1:$J$129,7,FALSE),0))</f>
        <v>259</v>
      </c>
      <c r="Q116" t="str">
        <f>IF(G116="экспл",0,IF(G116="импл_",VLOOKUP(J116,quest_импл!$A$1:$J$129,8,FALSE),0))</f>
        <v>sound\\Goluboy_li.wav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2038</v>
      </c>
      <c r="AD116" t="str">
        <f t="shared" ca="1" si="36"/>
        <v>pics\\Limon_6.jpg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7"/>
        <v>pics\\Limon_6.jpg</v>
      </c>
      <c r="AI116" t="s">
        <v>88</v>
      </c>
      <c r="AO116">
        <f t="shared" ca="1" si="32"/>
        <v>0.52571433110632382</v>
      </c>
      <c r="AP116" t="str">
        <f t="shared" ca="1" si="33"/>
        <v>pics\\Limon_6.jpg</v>
      </c>
      <c r="AR116" t="str">
        <f t="shared" si="40"/>
        <v/>
      </c>
      <c r="AS116" t="str">
        <f t="shared" ca="1" si="39"/>
        <v>pics\\Limon_6.jpg</v>
      </c>
      <c r="AT116">
        <f t="shared" ca="1" si="28"/>
        <v>0.62725250645917696</v>
      </c>
      <c r="AU116" t="s">
        <v>697</v>
      </c>
      <c r="AV116" t="str">
        <f t="shared" ca="1" si="29"/>
        <v>sound\\Noviy_plod.wav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_Голубой_ли_</v>
      </c>
      <c r="BB116" t="str">
        <f t="shared" si="30"/>
        <v>_Голубой_ли_XXXXX?</v>
      </c>
      <c r="BD116" cm="1">
        <f t="array" aca="1" ref="BD116" ca="1">INDEX($L$114:$L$121,(RANK(AT4,$AT$2:$AT$9)))</f>
        <v>2117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VLOOKUP(B117,audio_list_stym!$A$3:$BP$18,49,FALSE)</f>
        <v>16</v>
      </c>
      <c r="F117" t="str">
        <f>VLOOKUP(E117,metki!$A$2:$B$9,2,FALSE)</f>
        <v>импл_новые_без_названия</v>
      </c>
      <c r="G117" t="str">
        <f t="shared" si="25"/>
        <v>импл_</v>
      </c>
      <c r="H117" t="str">
        <f>VLOOKUP(B117,audio_list_stym!$A$3:$AJ$18,17,FALSE)</f>
        <v>Noni</v>
      </c>
      <c r="I117" t="s">
        <v>691</v>
      </c>
      <c r="J117" t="str">
        <f t="shared" si="26"/>
        <v>Noni_4</v>
      </c>
      <c r="L117">
        <f>VLOOKUP(J117,total_visual_stym!$A$2:$D$129,2,FALSE)</f>
        <v>2116</v>
      </c>
      <c r="M117" t="str">
        <f>VLOOKUP(J117,total_visual_stym!$A$2:$D$129,3,FALSE)</f>
        <v>pics\\Noni_4.jpg</v>
      </c>
      <c r="N117">
        <f>VLOOKUP(J117,total_visual_stym!$A$1:$D$129,4,FALSE)</f>
        <v>212</v>
      </c>
      <c r="P117">
        <f>IF(G117="экспл",0,IF(G117="импл_",VLOOKUP(J117,quest_импл!$A$1:$J$129,7,FALSE),0))</f>
        <v>260</v>
      </c>
      <c r="Q117" t="str">
        <f>IF(G117="экспл",0,IF(G117="импл_",VLOOKUP(J117,quest_импл!$A$1:$J$129,8,FALSE),0))</f>
        <v>sound\\S_bugorkami_li.wav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2045</v>
      </c>
      <c r="AD117" t="str">
        <f t="shared" ca="1" si="36"/>
        <v>pics\\Peper_5.jpg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7"/>
        <v>pics\\Peper_5.jpg</v>
      </c>
      <c r="AI117" t="s">
        <v>89</v>
      </c>
      <c r="AO117">
        <f t="shared" ca="1" si="32"/>
        <v>0.39284021954234849</v>
      </c>
      <c r="AP117" t="str">
        <f t="shared" ca="1" si="33"/>
        <v>pics\\Peper_5.jpg</v>
      </c>
      <c r="AR117" t="str">
        <f t="shared" si="40"/>
        <v/>
      </c>
      <c r="AS117" t="str">
        <f t="shared" ca="1" si="39"/>
        <v>pics\\Peper_5.jpg</v>
      </c>
      <c r="AT117">
        <f t="shared" ca="1" si="28"/>
        <v>0.77693928290430736</v>
      </c>
      <c r="AU117" t="s">
        <v>697</v>
      </c>
      <c r="AV117" t="str">
        <f t="shared" ca="1" si="29"/>
        <v>sound\\Noviy_plod.wav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_С_бугорками_ли_</v>
      </c>
      <c r="BB117" t="str">
        <f t="shared" si="30"/>
        <v>_С_бугорками_ли_XXXXX?</v>
      </c>
      <c r="BD117" cm="1">
        <f t="array" aca="1" ref="BD117" ca="1">INDEX($L$114:$L$121,(RANK(AT5,$AT$2:$AT$9)))</f>
        <v>2115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VLOOKUP(B118,audio_list_stym!$A$3:$BP$18,49,FALSE)</f>
        <v>16</v>
      </c>
      <c r="F118" t="str">
        <f>VLOOKUP(E118,metki!$A$2:$B$9,2,FALSE)</f>
        <v>импл_новые_без_названия</v>
      </c>
      <c r="G118" t="str">
        <f t="shared" si="25"/>
        <v>импл_</v>
      </c>
      <c r="H118" t="str">
        <f>VLOOKUP(B118,audio_list_stym!$A$3:$AJ$18,17,FALSE)</f>
        <v>Noni</v>
      </c>
      <c r="I118" t="s">
        <v>692</v>
      </c>
      <c r="J118" t="str">
        <f t="shared" si="26"/>
        <v>Noni_5</v>
      </c>
      <c r="L118">
        <f>VLOOKUP(J118,total_visual_stym!$A$2:$D$129,2,FALSE)</f>
        <v>2117</v>
      </c>
      <c r="M118" t="str">
        <f>VLOOKUP(J118,total_visual_stym!$A$2:$D$129,3,FALSE)</f>
        <v>pics\\Noni_5.jpg</v>
      </c>
      <c r="N118">
        <f>VLOOKUP(J118,total_visual_stym!$A$1:$D$129,4,FALSE)</f>
        <v>212</v>
      </c>
      <c r="P118">
        <f>IF(G118="экспл",0,IF(G118="импл_",VLOOKUP(J118,quest_импл!$A$1:$J$129,7,FALSE),0))</f>
        <v>261</v>
      </c>
      <c r="Q118" t="str">
        <f>IF(G118="экспл",0,IF(G118="импл_",VLOOKUP(J118,quest_импл!$A$1:$J$129,8,FALSE),0))</f>
        <v>sound\\Ovalniy_li.wav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2055</v>
      </c>
      <c r="AD118" t="str">
        <f t="shared" ca="1" si="36"/>
        <v>pics\\Redis_7.jpg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7"/>
        <v>pics\\Redis_7.jpg</v>
      </c>
      <c r="AI118" t="s">
        <v>90</v>
      </c>
      <c r="AO118">
        <f t="shared" ca="1" si="32"/>
        <v>0.28870433603052859</v>
      </c>
      <c r="AP118" t="str">
        <f t="shared" ca="1" si="33"/>
        <v>pics\\Redis_7.jpg</v>
      </c>
      <c r="AR118" t="str">
        <f t="shared" si="40"/>
        <v/>
      </c>
      <c r="AS118" t="str">
        <f t="shared" ca="1" si="39"/>
        <v>pics\\Redis_7.jpg</v>
      </c>
      <c r="AT118">
        <f t="shared" ca="1" si="28"/>
        <v>0.50263732767948999</v>
      </c>
      <c r="AU118" t="s">
        <v>697</v>
      </c>
      <c r="AV118" t="str">
        <f t="shared" ca="1" si="29"/>
        <v>sound\\Redkiy_plod.wav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_Овальный_ли_</v>
      </c>
      <c r="BB118" t="str">
        <f t="shared" si="30"/>
        <v>_Овальный_ли_XXXXX?</v>
      </c>
      <c r="BD118" cm="1">
        <f t="array" aca="1" ref="BD118" ca="1">INDEX($L$114:$L$121,(RANK(AT6,$AT$2:$AT$9)))</f>
        <v>2113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VLOOKUP(B119,audio_list_stym!$A$3:$BP$18,49,FALSE)</f>
        <v>16</v>
      </c>
      <c r="F119" t="str">
        <f>VLOOKUP(E119,metki!$A$2:$B$9,2,FALSE)</f>
        <v>импл_новые_без_названия</v>
      </c>
      <c r="G119" t="str">
        <f t="shared" si="25"/>
        <v>импл_</v>
      </c>
      <c r="H119" t="str">
        <f>VLOOKUP(B119,audio_list_stym!$A$3:$AJ$18,17,FALSE)</f>
        <v>Noni</v>
      </c>
      <c r="I119" t="s">
        <v>693</v>
      </c>
      <c r="J119" t="str">
        <f t="shared" si="26"/>
        <v>Noni_6</v>
      </c>
      <c r="L119">
        <f>VLOOKUP(J119,total_visual_stym!$A$2:$D$129,2,FALSE)</f>
        <v>2118</v>
      </c>
      <c r="M119" t="str">
        <f>VLOOKUP(J119,total_visual_stym!$A$2:$D$129,3,FALSE)</f>
        <v>pics\\Noni_6.jpg</v>
      </c>
      <c r="N119">
        <f>VLOOKUP(J119,total_visual_stym!$A$1:$D$129,4,FALSE)</f>
        <v>212</v>
      </c>
      <c r="P119">
        <f>IF(G119="экспл",0,IF(G119="импл_",VLOOKUP(J119,quest_импл!$A$1:$J$129,7,FALSE),0))</f>
        <v>262</v>
      </c>
      <c r="Q119" t="str">
        <f>IF(G119="экспл",0,IF(G119="импл_",VLOOKUP(J119,quest_импл!$A$1:$J$129,8,FALSE),0))</f>
        <v>sound\\Zhidkiy_li.wav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2012</v>
      </c>
      <c r="AD119" t="str">
        <f t="shared" ca="1" si="36"/>
        <v>pics\\Finik_4.jpg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7"/>
        <v>pics\\Finik_4.jpg</v>
      </c>
      <c r="AI119" t="s">
        <v>91</v>
      </c>
      <c r="AO119">
        <f t="shared" ca="1" si="32"/>
        <v>0.82721355700142218</v>
      </c>
      <c r="AP119" t="str">
        <f t="shared" ca="1" si="33"/>
        <v>pics\\Finik_4.jpg</v>
      </c>
      <c r="AR119" t="str">
        <f t="shared" si="40"/>
        <v/>
      </c>
      <c r="AS119" t="str">
        <f t="shared" ca="1" si="39"/>
        <v>pics\\Finik_4.jpg</v>
      </c>
      <c r="AT119">
        <f t="shared" ca="1" si="28"/>
        <v>6.6946773939456916E-3</v>
      </c>
      <c r="AU119" t="s">
        <v>697</v>
      </c>
      <c r="AV119" t="str">
        <f t="shared" ca="1" si="29"/>
        <v>sound\\Redkiy_plod.wav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_Жидкий_ли_</v>
      </c>
      <c r="BB119" t="str">
        <f t="shared" si="30"/>
        <v>_Жидкий_ли_XXXXX?</v>
      </c>
      <c r="BD119" cm="1">
        <f t="array" aca="1" ref="BD119" ca="1">INDEX($L$114:$L$121,(RANK(AT7,$AT$2:$AT$9)))</f>
        <v>2118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VLOOKUP(B120,audio_list_stym!$A$3:$BP$18,49,FALSE)</f>
        <v>16</v>
      </c>
      <c r="F120" t="str">
        <f>VLOOKUP(E120,metki!$A$2:$B$9,2,FALSE)</f>
        <v>импл_новые_без_названия</v>
      </c>
      <c r="G120" t="str">
        <f t="shared" si="25"/>
        <v>импл_</v>
      </c>
      <c r="H120" t="str">
        <f>VLOOKUP(B120,audio_list_stym!$A$3:$AJ$18,17,FALSE)</f>
        <v>Noni</v>
      </c>
      <c r="I120" t="s">
        <v>694</v>
      </c>
      <c r="J120" t="str">
        <f t="shared" si="26"/>
        <v>Noni_7</v>
      </c>
      <c r="L120">
        <f>VLOOKUP(J120,total_visual_stym!$A$2:$D$129,2,FALSE)</f>
        <v>2119</v>
      </c>
      <c r="M120" t="str">
        <f>VLOOKUP(J120,total_visual_stym!$A$2:$D$129,3,FALSE)</f>
        <v>pics\\Noni_7.jpg</v>
      </c>
      <c r="N120">
        <f>VLOOKUP(J120,total_visual_stym!$A$1:$D$129,4,FALSE)</f>
        <v>212</v>
      </c>
      <c r="P120">
        <f>IF(G120="экспл",0,IF(G120="импл_",VLOOKUP(J120,quest_импл!$A$1:$J$129,7,FALSE),0))</f>
        <v>263</v>
      </c>
      <c r="Q120" t="str">
        <f>IF(G120="экспл",0,IF(G120="импл_",VLOOKUP(J120,quest_импл!$A$1:$J$129,8,FALSE),0))</f>
        <v>sound\\Lohmatiy_li.wav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2024</v>
      </c>
      <c r="AD120" t="str">
        <f t="shared" ca="1" si="36"/>
        <v>pics\\Goroh_8.jpg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7"/>
        <v>pics\\Goroh_8.jpg</v>
      </c>
      <c r="AI120" t="s">
        <v>92</v>
      </c>
      <c r="AO120">
        <f t="shared" ca="1" si="32"/>
        <v>0.65545422178524348</v>
      </c>
      <c r="AP120" t="str">
        <f t="shared" ca="1" si="33"/>
        <v>pics\\Goroh_8.jpg</v>
      </c>
      <c r="AR120" t="str">
        <f t="shared" si="40"/>
        <v/>
      </c>
      <c r="AS120" t="str">
        <f t="shared" ca="1" si="39"/>
        <v>pics\\Goroh_8.jpg</v>
      </c>
      <c r="AT120">
        <f t="shared" ca="1" si="28"/>
        <v>0.99180217487385325</v>
      </c>
      <c r="AU120" t="s">
        <v>697</v>
      </c>
      <c r="AV120" t="str">
        <f t="shared" ca="1" si="29"/>
        <v>sound\\Noviy_plod.wav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_Лохматый_ли_</v>
      </c>
      <c r="BB120" t="str">
        <f t="shared" si="30"/>
        <v>_Лохматый_ли_XXXXX?</v>
      </c>
      <c r="BD120" cm="1">
        <f t="array" aca="1" ref="BD120" ca="1">INDEX($L$114:$L$121,(RANK(AT8,$AT$2:$AT$9)))</f>
        <v>2114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VLOOKUP(B121,audio_list_stym!$A$3:$BP$18,49,FALSE)</f>
        <v>16</v>
      </c>
      <c r="F121" t="str">
        <f>VLOOKUP(E121,metki!$A$2:$B$9,2,FALSE)</f>
        <v>импл_новые_без_названия</v>
      </c>
      <c r="G121" t="str">
        <f t="shared" si="25"/>
        <v>импл_</v>
      </c>
      <c r="H121" t="str">
        <f>VLOOKUP(B121,audio_list_stym!$A$3:$AJ$18,17,FALSE)</f>
        <v>Noni</v>
      </c>
      <c r="I121" t="s">
        <v>695</v>
      </c>
      <c r="J121" t="str">
        <f t="shared" si="26"/>
        <v>Noni_8</v>
      </c>
      <c r="L121">
        <f>VLOOKUP(J121,total_visual_stym!$A$2:$D$129,2,FALSE)</f>
        <v>2120</v>
      </c>
      <c r="M121" t="str">
        <f>VLOOKUP(J121,total_visual_stym!$A$2:$D$129,3,FALSE)</f>
        <v>pics\\Noni_8.jpg</v>
      </c>
      <c r="N121">
        <f>VLOOKUP(J121,total_visual_stym!$A$1:$D$129,4,FALSE)</f>
        <v>212</v>
      </c>
      <c r="P121">
        <f>IF(G121="экспл",0,IF(G121="импл_",VLOOKUP(J121,quest_импл!$A$1:$J$129,7,FALSE),0))</f>
        <v>264</v>
      </c>
      <c r="Q121" t="str">
        <f>IF(G121="экспл",0,IF(G121="импл_",VLOOKUP(J121,quest_импл!$A$1:$J$129,8,FALSE),0))</f>
        <v>sound\\Zolotistiy_li.wav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2035</v>
      </c>
      <c r="AD121" t="str">
        <f t="shared" ca="1" si="36"/>
        <v>pics\\Limon_3.jpg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7"/>
        <v>pics\\Limon_3.jpg</v>
      </c>
      <c r="AI121" t="s">
        <v>93</v>
      </c>
      <c r="AO121">
        <f t="shared" ca="1" si="32"/>
        <v>0.55120141913466658</v>
      </c>
      <c r="AP121" t="str">
        <f t="shared" ca="1" si="33"/>
        <v>pics\\Limon_3.jpg</v>
      </c>
      <c r="AR121" t="str">
        <f>IF(AH121="sound\\Ogorod",AP49,"")</f>
        <v/>
      </c>
      <c r="AS121" t="str">
        <f t="shared" ca="1" si="39"/>
        <v>pics\\Limon_3.jpg</v>
      </c>
      <c r="AT121">
        <f t="shared" ca="1" si="28"/>
        <v>0.94756204708983205</v>
      </c>
      <c r="AU121" t="s">
        <v>697</v>
      </c>
      <c r="AV121" t="str">
        <f t="shared" ca="1" si="29"/>
        <v>sound\\Noviy_plod.wav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_Золотистый_ли_</v>
      </c>
      <c r="BB121" t="str">
        <f t="shared" si="30"/>
        <v>_Золотистый_ли_XXXXX?</v>
      </c>
      <c r="BD121" cm="1">
        <f t="array" aca="1" ref="BD121" ca="1">INDEX($L$114:$L$121,(RANK(AT9,$AT$2:$AT$9)))</f>
        <v>2120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VLOOKUP(B122,audio_list_stym!$A$3:$BP$18,49,FALSE)</f>
        <v>17</v>
      </c>
      <c r="F122" t="str">
        <f>VLOOKUP(E122,metki!$A$2:$B$9,2,FALSE)</f>
        <v>экспл_новые_без_названия</v>
      </c>
      <c r="G122" t="str">
        <f t="shared" si="25"/>
        <v>экспл</v>
      </c>
      <c r="H122" t="str">
        <f>VLOOKUP(B122,audio_list_stym!$A$3:$AJ$18,17,FALSE)</f>
        <v>Sapota</v>
      </c>
      <c r="I122" t="s">
        <v>688</v>
      </c>
      <c r="J122" t="str">
        <f t="shared" si="26"/>
        <v>Sapota_1</v>
      </c>
      <c r="L122">
        <f>VLOOKUP(J122,total_visual_stym!$A$2:$D$129,2,FALSE)</f>
        <v>2129</v>
      </c>
      <c r="M122" t="str">
        <f>VLOOKUP(J122,total_visual_stym!$A$2:$D$129,3,FALSE)</f>
        <v>pics\\Sapota_1.jpg</v>
      </c>
      <c r="N122">
        <f>VLOOKUP(J122,total_visual_stym!$A$1:$D$129,4,FALSE)</f>
        <v>213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137</v>
      </c>
      <c r="Z122" t="str">
        <f>IF(G122="экспл",VLOOKUP(J122,quest_экспл!$A$1:$N$129,12,FALSE),IF(G122="импл_",0,0))</f>
        <v>sound\\On_sharoobraxniy.wav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2204</v>
      </c>
      <c r="AD122" t="str">
        <f t="shared" ca="1" si="36"/>
        <v>pics\\dis52.jpg</v>
      </c>
      <c r="AE122" s="22" t="str">
        <f t="array" aca="1" ref="AE122" ca="1">IF(G122="экспл",INDEX(total_visual_stym!$C$146:$C$209,(RANK(total_visual_stym!E202,total_visual_stym!$E$146:$E$209))),0)</f>
        <v>pics\\dis52.jpg</v>
      </c>
      <c r="AF122" s="22" t="str">
        <f t="shared" si="37"/>
        <v/>
      </c>
      <c r="AI122" t="s">
        <v>124</v>
      </c>
      <c r="AO122">
        <f t="shared" ca="1" si="32"/>
        <v>0.40563094108923481</v>
      </c>
      <c r="AP122" t="str">
        <f t="shared" ca="1" si="33"/>
        <v>pics\\Peper_4.jpg</v>
      </c>
      <c r="AR122" t="str">
        <f t="shared" ref="AR122:AR129" si="41">IF(AH122="sound\\Ogorod",AP50,"")</f>
        <v/>
      </c>
      <c r="AS122" t="str">
        <f t="shared" si="39"/>
        <v/>
      </c>
      <c r="AT122">
        <f t="shared" ca="1" si="28"/>
        <v>0.76785934193360095</v>
      </c>
      <c r="AU122" t="s">
        <v>697</v>
      </c>
      <c r="AV122" t="str">
        <f t="shared" ca="1" si="29"/>
        <v>sound\\Noviy_plod.wav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_Он_шарообразный?</v>
      </c>
      <c r="BA122" t="e">
        <f>VLOOKUP(Q122,audio_list_stym!$B$2:$BQ$299,68,FALSE)</f>
        <v>#N/A</v>
      </c>
      <c r="BB122" t="str">
        <f t="shared" si="30"/>
        <v>На_экране_XXXXX._Он_шарообразный?</v>
      </c>
      <c r="BC122">
        <f>A122</f>
        <v>1216</v>
      </c>
      <c r="BD122" cm="1">
        <f t="array" aca="1" ref="BD122" ca="1">INDEX($L$122:$L$129,(RANK(AT2,$AT$2:$AT$9)))</f>
        <v>2135</v>
      </c>
      <c r="BE122" cm="1">
        <f t="array" aca="1" ref="BE122" ca="1">INDEX(BD66:BD81,(RANK(AT9,$AT$2:$AT$17)))</f>
        <v>2152</v>
      </c>
      <c r="BF122" cm="1">
        <f t="array" aca="1" ref="BF122" ca="1">INDEX(BD90:BD105,(RANK(AT9,$AT$2:$AT$17)))</f>
        <v>2088</v>
      </c>
      <c r="BG122" cm="1">
        <f t="array" aca="1" ref="BG122" ca="1">INDEX(BD106:BD121,(RANK(AT9,$AT$2:$AT$17)))</f>
        <v>2120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VLOOKUP(B123,audio_list_stym!$A$3:$BP$18,49,FALSE)</f>
        <v>17</v>
      </c>
      <c r="F123" t="str">
        <f>VLOOKUP(E123,metki!$A$2:$B$9,2,FALSE)</f>
        <v>экспл_новые_без_названия</v>
      </c>
      <c r="G123" t="str">
        <f t="shared" si="25"/>
        <v>экспл</v>
      </c>
      <c r="H123" t="str">
        <f>VLOOKUP(B123,audio_list_stym!$A$3:$AJ$18,17,FALSE)</f>
        <v>Sapota</v>
      </c>
      <c r="I123" t="s">
        <v>689</v>
      </c>
      <c r="J123" t="str">
        <f t="shared" si="26"/>
        <v>Sapota_2</v>
      </c>
      <c r="L123">
        <f>VLOOKUP(J123,total_visual_stym!$A$2:$D$129,2,FALSE)</f>
        <v>2130</v>
      </c>
      <c r="M123" t="str">
        <f>VLOOKUP(J123,total_visual_stym!$A$2:$D$129,3,FALSE)</f>
        <v>pics\\Sapota_2.jpg</v>
      </c>
      <c r="N123">
        <f>VLOOKUP(J123,total_visual_stym!$A$1:$D$129,4,FALSE)</f>
        <v>213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138</v>
      </c>
      <c r="Z123" t="str">
        <f>IF(G123="экспл",VLOOKUP(J123,quest_экспл!$A$1:$N$129,12,FALSE),IF(G123="импл_",0,0))</f>
        <v>sound\\On_nadrezan.wav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2213</v>
      </c>
      <c r="AD123" t="str">
        <f t="shared" ca="1" si="36"/>
        <v>pics\\dis49.jpg</v>
      </c>
      <c r="AE123" s="22" t="str">
        <f t="array" aca="1" ref="AE123" ca="1">IF(G123="экспл",INDEX(total_visual_stym!$C$146:$C$209,(RANK(total_visual_stym!E203,total_visual_stym!$E$146:$E$209))),0)</f>
        <v>pics\\dis49.jpg</v>
      </c>
      <c r="AF123" s="22" t="str">
        <f t="shared" si="37"/>
        <v/>
      </c>
      <c r="AI123" t="s">
        <v>125</v>
      </c>
      <c r="AO123">
        <f t="shared" ca="1" si="32"/>
        <v>0.78919851536493912</v>
      </c>
      <c r="AP123" t="str">
        <f t="shared" ca="1" si="33"/>
        <v>pics\\Finik_7.jpg</v>
      </c>
      <c r="AR123" t="str">
        <f t="shared" si="41"/>
        <v/>
      </c>
      <c r="AS123" t="str">
        <f t="shared" si="39"/>
        <v/>
      </c>
      <c r="AT123">
        <f t="shared" ca="1" si="28"/>
        <v>0.69584905563695043</v>
      </c>
      <c r="AU123" t="s">
        <v>697</v>
      </c>
      <c r="AV123" t="str">
        <f t="shared" ca="1" si="29"/>
        <v>sound\\Noviy_plod.wav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_Он_надрезан?</v>
      </c>
      <c r="BA123" t="e">
        <f>VLOOKUP(Q123,audio_list_stym!$B$2:$BQ$299,68,FALSE)</f>
        <v>#N/A</v>
      </c>
      <c r="BB123" t="str">
        <f t="shared" si="30"/>
        <v>Посмотрите,_вот_XXXXX._Он_надрезан?</v>
      </c>
      <c r="BD123" cm="1">
        <f t="array" aca="1" ref="BD123" ca="1">INDEX($L$122:$L$129,(RANK(AT3,$AT$2:$AT$9)))</f>
        <v>2132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VLOOKUP(B124,audio_list_stym!$A$3:$BP$18,49,FALSE)</f>
        <v>17</v>
      </c>
      <c r="F124" t="str">
        <f>VLOOKUP(E124,metki!$A$2:$B$9,2,FALSE)</f>
        <v>экспл_новые_без_названия</v>
      </c>
      <c r="G124" t="str">
        <f t="shared" si="25"/>
        <v>экспл</v>
      </c>
      <c r="H124" t="str">
        <f>VLOOKUP(B124,audio_list_stym!$A$3:$AJ$18,17,FALSE)</f>
        <v>Sapota</v>
      </c>
      <c r="I124" t="s">
        <v>690</v>
      </c>
      <c r="J124" t="str">
        <f t="shared" si="26"/>
        <v>Sapota_3</v>
      </c>
      <c r="L124">
        <f>VLOOKUP(J124,total_visual_stym!$A$2:$D$129,2,FALSE)</f>
        <v>2131</v>
      </c>
      <c r="M124" t="str">
        <f>VLOOKUP(J124,total_visual_stym!$A$2:$D$129,3,FALSE)</f>
        <v>pics\\Sapota_3.jpg</v>
      </c>
      <c r="N124">
        <f>VLOOKUP(J124,total_visual_stym!$A$1:$D$129,4,FALSE)</f>
        <v>213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139</v>
      </c>
      <c r="Z124" t="str">
        <f>IF(G124="экспл",VLOOKUP(J124,quest_экспл!$A$1:$N$129,12,FALSE),IF(G124="импл_",0,0))</f>
        <v>sound\\On_perekruchen.wav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2198</v>
      </c>
      <c r="AD124" t="str">
        <f t="shared" ca="1" si="36"/>
        <v>pics\\dis42.jpg</v>
      </c>
      <c r="AE124" s="22" t="str">
        <f t="array" aca="1" ref="AE124" ca="1">IF(G124="экспл",INDEX(total_visual_stym!$C$146:$C$209,(RANK(total_visual_stym!E204,total_visual_stym!$E$146:$E$209))),0)</f>
        <v>pics\\dis42.jpg</v>
      </c>
      <c r="AF124" s="22" t="str">
        <f t="shared" si="37"/>
        <v/>
      </c>
      <c r="AI124" t="s">
        <v>126</v>
      </c>
      <c r="AO124">
        <f t="shared" ca="1" si="32"/>
        <v>0.76003156442787212</v>
      </c>
      <c r="AP124" t="str">
        <f t="shared" ca="1" si="33"/>
        <v>pics\\Goroh_1.jpg</v>
      </c>
      <c r="AR124" t="str">
        <f t="shared" si="41"/>
        <v/>
      </c>
      <c r="AS124" t="str">
        <f t="shared" si="39"/>
        <v/>
      </c>
      <c r="AT124">
        <f t="shared" ca="1" si="28"/>
        <v>0.6165209163829285</v>
      </c>
      <c r="AU124" t="s">
        <v>697</v>
      </c>
      <c r="AV124" t="str">
        <f t="shared" ca="1" si="29"/>
        <v>sound\\Noviy_plod.wav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_Он_перекручен?</v>
      </c>
      <c r="BA124" t="e">
        <f>VLOOKUP(Q124,audio_list_stym!$B$2:$BQ$299,68,FALSE)</f>
        <v>#N/A</v>
      </c>
      <c r="BB124" t="str">
        <f t="shared" si="30"/>
        <v>Вот_XXXXX._Он_перекручен?</v>
      </c>
      <c r="BD124" cm="1">
        <f t="array" aca="1" ref="BD124" ca="1">INDEX($L$122:$L$129,(RANK(AT4,$AT$2:$AT$9)))</f>
        <v>2133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VLOOKUP(B125,audio_list_stym!$A$3:$BP$18,49,FALSE)</f>
        <v>17</v>
      </c>
      <c r="F125" t="str">
        <f>VLOOKUP(E125,metki!$A$2:$B$9,2,FALSE)</f>
        <v>экспл_новые_без_названия</v>
      </c>
      <c r="G125" t="str">
        <f t="shared" si="25"/>
        <v>экспл</v>
      </c>
      <c r="H125" t="str">
        <f>VLOOKUP(B125,audio_list_stym!$A$3:$AJ$18,17,FALSE)</f>
        <v>Sapota</v>
      </c>
      <c r="I125" t="s">
        <v>691</v>
      </c>
      <c r="J125" t="str">
        <f t="shared" si="26"/>
        <v>Sapota_4</v>
      </c>
      <c r="L125">
        <f>VLOOKUP(J125,total_visual_stym!$A$2:$D$129,2,FALSE)</f>
        <v>2132</v>
      </c>
      <c r="M125" t="str">
        <f>VLOOKUP(J125,total_visual_stym!$A$2:$D$129,3,FALSE)</f>
        <v>pics\\Sapota_4.jpg</v>
      </c>
      <c r="N125">
        <f>VLOOKUP(J125,total_visual_stym!$A$1:$D$129,4,FALSE)</f>
        <v>213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140</v>
      </c>
      <c r="Z125" t="str">
        <f>IF(G125="экспл",VLOOKUP(J125,quest_экспл!$A$1:$N$129,12,FALSE),IF(G125="импл_",0,0))</f>
        <v>sound\\Sorvan_li_on.wav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2174</v>
      </c>
      <c r="AD125" t="str">
        <f t="shared" ca="1" si="36"/>
        <v>pics\\dis7.jpg</v>
      </c>
      <c r="AE125" s="22" t="str">
        <f t="array" aca="1" ref="AE125" ca="1">IF(G125="экспл",INDEX(total_visual_stym!$C$146:$C$209,(RANK(total_visual_stym!E205,total_visual_stym!$E$146:$E$209))),0)</f>
        <v>pics\\dis7.jpg</v>
      </c>
      <c r="AF125" s="22" t="str">
        <f t="shared" si="37"/>
        <v/>
      </c>
      <c r="AI125" t="s">
        <v>127</v>
      </c>
      <c r="AO125">
        <f t="shared" ca="1" si="32"/>
        <v>0.71968538440276342</v>
      </c>
      <c r="AP125" t="str">
        <f t="shared" ca="1" si="33"/>
        <v>pics\\Goroh_3.jpg</v>
      </c>
      <c r="AR125" t="str">
        <f t="shared" si="41"/>
        <v/>
      </c>
      <c r="AS125" t="str">
        <f t="shared" si="39"/>
        <v/>
      </c>
      <c r="AT125">
        <f t="shared" ca="1" si="28"/>
        <v>0.50601958655331802</v>
      </c>
      <c r="AU125" t="s">
        <v>697</v>
      </c>
      <c r="AV125" t="str">
        <f t="shared" ca="1" si="29"/>
        <v>sound\\Noviy_plod.wav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_Сорван_ли_он?</v>
      </c>
      <c r="BA125" t="e">
        <f>VLOOKUP(Q125,audio_list_stym!$B$2:$BQ$299,68,FALSE)</f>
        <v>#N/A</v>
      </c>
      <c r="BB125" t="str">
        <f t="shared" si="30"/>
        <v>Это_XXXXX._Сорван_ли_он?</v>
      </c>
      <c r="BD125" cm="1">
        <f t="array" aca="1" ref="BD125" ca="1">INDEX($L$122:$L$129,(RANK(AT5,$AT$2:$AT$9)))</f>
        <v>2131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VLOOKUP(B126,audio_list_stym!$A$3:$BP$18,49,FALSE)</f>
        <v>17</v>
      </c>
      <c r="F126" t="str">
        <f>VLOOKUP(E126,metki!$A$2:$B$9,2,FALSE)</f>
        <v>экспл_новые_без_названия</v>
      </c>
      <c r="G126" t="str">
        <f t="shared" si="25"/>
        <v>экспл</v>
      </c>
      <c r="H126" t="str">
        <f>VLOOKUP(B126,audio_list_stym!$A$3:$AJ$18,17,FALSE)</f>
        <v>Sapota</v>
      </c>
      <c r="I126" t="s">
        <v>692</v>
      </c>
      <c r="J126" t="str">
        <f t="shared" si="26"/>
        <v>Sapota_5</v>
      </c>
      <c r="L126">
        <f>VLOOKUP(J126,total_visual_stym!$A$2:$D$129,2,FALSE)</f>
        <v>2133</v>
      </c>
      <c r="M126" t="str">
        <f>VLOOKUP(J126,total_visual_stym!$A$2:$D$129,3,FALSE)</f>
        <v>pics\\Sapota_5.jpg</v>
      </c>
      <c r="N126">
        <f>VLOOKUP(J126,total_visual_stym!$A$1:$D$129,4,FALSE)</f>
        <v>213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141</v>
      </c>
      <c r="Z126" t="str">
        <f>IF(G126="экспл",VLOOKUP(J126,quest_экспл!$A$1:$N$129,12,FALSE),IF(G126="импл_",0,0))</f>
        <v>sound\\Spressovan_li_on.wav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2179</v>
      </c>
      <c r="AD126" t="str">
        <f t="shared" ca="1" si="36"/>
        <v>pics\\dis20.jpg</v>
      </c>
      <c r="AE126" s="22" t="str">
        <f t="array" aca="1" ref="AE126" ca="1">IF(G126="экспл",INDEX(total_visual_stym!$C$146:$C$209,(RANK(total_visual_stym!E206,total_visual_stym!$E$146:$E$209))),0)</f>
        <v>pics\\dis20.jpg</v>
      </c>
      <c r="AF126" s="22" t="str">
        <f t="shared" si="37"/>
        <v/>
      </c>
      <c r="AI126" t="s">
        <v>128</v>
      </c>
      <c r="AO126">
        <f t="shared" ca="1" si="32"/>
        <v>0.56119828591833554</v>
      </c>
      <c r="AP126" t="str">
        <f t="shared" ca="1" si="33"/>
        <v>pics\\Limon_2.jpg</v>
      </c>
      <c r="AR126" t="str">
        <f t="shared" si="41"/>
        <v/>
      </c>
      <c r="AS126" t="str">
        <f t="shared" si="39"/>
        <v/>
      </c>
      <c r="AT126">
        <f t="shared" ca="1" si="28"/>
        <v>0.51271257902813294</v>
      </c>
      <c r="AU126" t="s">
        <v>697</v>
      </c>
      <c r="AV126" t="str">
        <f t="shared" ca="1" si="29"/>
        <v>sound\\Noviy_plod.wav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_Спрессован_ли_он?</v>
      </c>
      <c r="BA126" t="e">
        <f>VLOOKUP(Q126,audio_list_stym!$B$2:$BQ$299,68,FALSE)</f>
        <v>#N/A</v>
      </c>
      <c r="BB126" t="str">
        <f t="shared" si="30"/>
        <v>На_картинке_XXXXX._Спрессован_ли_он?</v>
      </c>
      <c r="BD126" cm="1">
        <f t="array" aca="1" ref="BD126" ca="1">INDEX($L$122:$L$129,(RANK(AT6,$AT$2:$AT$9)))</f>
        <v>2129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VLOOKUP(B127,audio_list_stym!$A$3:$BP$18,49,FALSE)</f>
        <v>17</v>
      </c>
      <c r="F127" t="str">
        <f>VLOOKUP(E127,metki!$A$2:$B$9,2,FALSE)</f>
        <v>экспл_новые_без_названия</v>
      </c>
      <c r="G127" t="str">
        <f t="shared" si="25"/>
        <v>экспл</v>
      </c>
      <c r="H127" t="str">
        <f>VLOOKUP(B127,audio_list_stym!$A$3:$AJ$18,17,FALSE)</f>
        <v>Sapota</v>
      </c>
      <c r="I127" t="s">
        <v>693</v>
      </c>
      <c r="J127" t="str">
        <f t="shared" si="26"/>
        <v>Sapota_6</v>
      </c>
      <c r="L127">
        <f>VLOOKUP(J127,total_visual_stym!$A$2:$D$129,2,FALSE)</f>
        <v>2134</v>
      </c>
      <c r="M127" t="str">
        <f>VLOOKUP(J127,total_visual_stym!$A$2:$D$129,3,FALSE)</f>
        <v>pics\\Sapota_6.jpg</v>
      </c>
      <c r="N127">
        <f>VLOOKUP(J127,total_visual_stym!$A$1:$D$129,4,FALSE)</f>
        <v>213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142</v>
      </c>
      <c r="Z127" t="str">
        <f>IF(G127="экспл",VLOOKUP(J127,quest_экспл!$A$1:$N$129,12,FALSE),IF(G127="импл_",0,0))</f>
        <v>sound\\Zheltiy_li_on.wav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2196</v>
      </c>
      <c r="AD127" t="str">
        <f t="shared" ca="1" si="36"/>
        <v>pics\\dis40.jpg</v>
      </c>
      <c r="AE127" s="22" t="str">
        <f t="array" aca="1" ref="AE127" ca="1">IF(G127="экспл",INDEX(total_visual_stym!$C$146:$C$209,(RANK(total_visual_stym!E207,total_visual_stym!$E$146:$E$209))),0)</f>
        <v>pics\\dis40.jpg</v>
      </c>
      <c r="AF127" s="22" t="str">
        <f t="shared" si="37"/>
        <v/>
      </c>
      <c r="AI127" t="s">
        <v>129</v>
      </c>
      <c r="AO127">
        <f t="shared" ca="1" si="32"/>
        <v>0.69799255321171483</v>
      </c>
      <c r="AP127" t="str">
        <f t="shared" ca="1" si="33"/>
        <v>pics\\Goroh_4.jpg</v>
      </c>
      <c r="AR127" t="str">
        <f t="shared" si="41"/>
        <v/>
      </c>
      <c r="AS127" t="str">
        <f t="shared" si="39"/>
        <v/>
      </c>
      <c r="AT127">
        <f t="shared" ca="1" si="28"/>
        <v>0.33213568027438978</v>
      </c>
      <c r="AU127" t="s">
        <v>697</v>
      </c>
      <c r="AV127" t="str">
        <f t="shared" ca="1" si="29"/>
        <v>sound\\Redkiy_plod.wav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_Желтый_ли_он?</v>
      </c>
      <c r="BA127" t="e">
        <f>VLOOKUP(Q127,audio_list_stym!$B$2:$BQ$299,68,FALSE)</f>
        <v>#N/A</v>
      </c>
      <c r="BB127" t="str">
        <f t="shared" si="30"/>
        <v>На_мониторе_XXXXX._Желтый_ли_он?</v>
      </c>
      <c r="BD127" cm="1">
        <f t="array" aca="1" ref="BD127" ca="1">INDEX($L$122:$L$129,(RANK(AT7,$AT$2:$AT$9)))</f>
        <v>2134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VLOOKUP(B128,audio_list_stym!$A$3:$BP$18,49,FALSE)</f>
        <v>17</v>
      </c>
      <c r="F128" t="str">
        <f>VLOOKUP(E128,metki!$A$2:$B$9,2,FALSE)</f>
        <v>экспл_новые_без_названия</v>
      </c>
      <c r="G128" t="str">
        <f t="shared" si="25"/>
        <v>экспл</v>
      </c>
      <c r="H128" t="str">
        <f>VLOOKUP(B128,audio_list_stym!$A$3:$AJ$18,17,FALSE)</f>
        <v>Sapota</v>
      </c>
      <c r="I128" t="s">
        <v>694</v>
      </c>
      <c r="J128" t="str">
        <f t="shared" si="26"/>
        <v>Sapota_7</v>
      </c>
      <c r="L128">
        <f>VLOOKUP(J128,total_visual_stym!$A$2:$D$129,2,FALSE)</f>
        <v>2135</v>
      </c>
      <c r="M128" t="str">
        <f>VLOOKUP(J128,total_visual_stym!$A$2:$D$129,3,FALSE)</f>
        <v>pics\\Sapota_7.jpg</v>
      </c>
      <c r="N128">
        <f>VLOOKUP(J128,total_visual_stym!$A$1:$D$129,4,FALSE)</f>
        <v>213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143</v>
      </c>
      <c r="Z128" t="str">
        <f>IF(G128="экспл",VLOOKUP(J128,quest_экспл!$A$1:$N$129,12,FALSE),IF(G128="импл_",0,0))</f>
        <v>sound\\Rovniy_li_on.wav</v>
      </c>
      <c r="AA128" t="str">
        <f>IF(G128="экспл",VLOOKUP(J128,quest_экспл!$A$1:$N$129,14,FALSE),IF(G128="импл_",0,0))</f>
        <v>да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2228</v>
      </c>
      <c r="AD128" t="str">
        <f t="shared" ca="1" si="36"/>
        <v>pics\\dis38.jpg</v>
      </c>
      <c r="AE128" s="22" t="str">
        <f t="array" aca="1" ref="AE128" ca="1">IF(G128="экспл",INDEX(total_visual_stym!$C$146:$C$209,(RANK(total_visual_stym!E208,total_visual_stym!$E$146:$E$209))),0)</f>
        <v>pics\\dis38.jpg</v>
      </c>
      <c r="AF128" s="22" t="str">
        <f t="shared" si="37"/>
        <v/>
      </c>
      <c r="AI128" t="s">
        <v>130</v>
      </c>
      <c r="AO128">
        <f t="shared" ca="1" si="32"/>
        <v>0.69795971569454174</v>
      </c>
      <c r="AP128" t="str">
        <f t="shared" ca="1" si="33"/>
        <v>pics\\Goroh_5.jpg</v>
      </c>
      <c r="AR128" t="str">
        <f t="shared" si="41"/>
        <v/>
      </c>
      <c r="AS128" t="str">
        <f t="shared" si="39"/>
        <v/>
      </c>
      <c r="AT128">
        <f t="shared" ca="1" si="28"/>
        <v>0.21805095931289764</v>
      </c>
      <c r="AU128" t="s">
        <v>697</v>
      </c>
      <c r="AV128" t="str">
        <f t="shared" ca="1" si="29"/>
        <v>sound\\Redkiy_plod.wav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_Ровный_ли_он?</v>
      </c>
      <c r="BA128" t="e">
        <f>VLOOKUP(Q128,audio_list_stym!$B$2:$BQ$299,68,FALSE)</f>
        <v>#N/A</v>
      </c>
      <c r="BB128" t="str">
        <f t="shared" si="30"/>
        <v>Перед_Вами_XXXXX._Ровный_ли_он?</v>
      </c>
      <c r="BD128" cm="1">
        <f t="array" aca="1" ref="BD128" ca="1">INDEX($L$122:$L$129,(RANK(AT8,$AT$2:$AT$9)))</f>
        <v>2130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VLOOKUP(B129,audio_list_stym!$A$3:$BP$18,49,FALSE)</f>
        <v>17</v>
      </c>
      <c r="F129" t="str">
        <f>VLOOKUP(E129,metki!$A$2:$B$9,2,FALSE)</f>
        <v>экспл_новые_без_названия</v>
      </c>
      <c r="G129" t="str">
        <f t="shared" si="25"/>
        <v>экспл</v>
      </c>
      <c r="H129" t="str">
        <f>VLOOKUP(B129,audio_list_stym!$A$3:$AJ$18,17,FALSE)</f>
        <v>Sapota</v>
      </c>
      <c r="I129" t="s">
        <v>695</v>
      </c>
      <c r="J129" t="str">
        <f t="shared" si="26"/>
        <v>Sapota_8</v>
      </c>
      <c r="L129">
        <f>VLOOKUP(J129,total_visual_stym!$A$2:$D$129,2,FALSE)</f>
        <v>2136</v>
      </c>
      <c r="M129" t="str">
        <f>VLOOKUP(J129,total_visual_stym!$A$2:$D$129,3,FALSE)</f>
        <v>pics\\Sapota_8.jpg</v>
      </c>
      <c r="N129">
        <f>VLOOKUP(J129,total_visual_stym!$A$1:$D$129,4,FALSE)</f>
        <v>213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144</v>
      </c>
      <c r="Z129" t="str">
        <f>IF(G129="экспл",VLOOKUP(J129,quest_экспл!$A$1:$N$129,12,FALSE),IF(G129="импл_",0,0))</f>
        <v>sound\\On_imeet_shipi.wav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2189</v>
      </c>
      <c r="AD129" t="str">
        <f t="shared" ca="1" si="36"/>
        <v>pics\\dis33.jpg</v>
      </c>
      <c r="AE129" s="22" t="str">
        <f t="array" aca="1" ref="AE129" ca="1">IF(G129="экспл",INDEX(total_visual_stym!$C$146:$C$209,(RANK(total_visual_stym!E209,total_visual_stym!$E$146:$E$209))),0)</f>
        <v>pics\\dis33.jpg</v>
      </c>
      <c r="AF129" s="22" t="str">
        <f t="shared" si="37"/>
        <v/>
      </c>
      <c r="AI129" t="s">
        <v>131</v>
      </c>
      <c r="AO129">
        <f t="shared" ca="1" si="32"/>
        <v>0.65142650153563464</v>
      </c>
      <c r="AP129" t="str">
        <f t="shared" ca="1" si="33"/>
        <v>pics\\Kokos_1.jpg</v>
      </c>
      <c r="AR129" t="str">
        <f t="shared" si="41"/>
        <v/>
      </c>
      <c r="AS129" t="str">
        <f t="shared" si="39"/>
        <v/>
      </c>
      <c r="AT129">
        <f t="shared" ca="1" si="28"/>
        <v>6.4172680115720637E-2</v>
      </c>
      <c r="AU129" t="s">
        <v>697</v>
      </c>
      <c r="AV129" t="str">
        <f t="shared" ca="1" si="29"/>
        <v>sound\\Redkiy_plod.wav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_Он_имеет_шипы?</v>
      </c>
      <c r="BA129" t="e">
        <f>VLOOKUP(Q129,audio_list_stym!$B$2:$BQ$299,68,FALSE)</f>
        <v>#N/A</v>
      </c>
      <c r="BB129" t="str">
        <f t="shared" si="30"/>
        <v>Вы_видите_XXXXX._Он_имеет_шипы?</v>
      </c>
      <c r="BD129" cm="1">
        <f t="array" aca="1" ref="BD129" ca="1">INDEX($L$122:$L$129,(RANK(AT9,$AT$2:$AT$9)))</f>
        <v>2136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D00-000000000000}"/>
  <pageMargins left="0.7" right="0.7" top="0.75" bottom="0.75" header="0.3" footer="0.3"/>
  <pageSetup paperSize="9" orientation="portrait" horizontalDpi="4294967293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H161"/>
  <sheetViews>
    <sheetView topLeftCell="AV1" zoomScale="57" zoomScaleNormal="57" zoomScaleSheetLayoutView="40" workbookViewId="0">
      <selection activeCell="BH1" sqref="BH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C1" s="23" t="s">
        <v>0</v>
      </c>
      <c r="BD1" s="23" t="s">
        <v>1175</v>
      </c>
      <c r="BE1" s="23" t="s">
        <v>1170</v>
      </c>
      <c r="BF1" s="23" t="s">
        <v>1171</v>
      </c>
      <c r="BG1" s="23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VLOOKUP(B2,audio_list_stym!$A$3:$BP$18,50,FALSE)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VLOOKUP(B2,audio_list_stym!$A$3:$AJ$18,18,FALSE)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pics\\dis63.jpg</v>
      </c>
      <c r="AF2" s="22" t="str">
        <f t="shared" ref="AF2:AF1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0.41156080317063548</v>
      </c>
      <c r="AP2" t="str">
        <f ca="1">INDEX($AM$2:$AM$25,(RANK(AO2,$AO$2:$AO$25)))</f>
        <v>pics\\Injir_1.jpg</v>
      </c>
      <c r="AQ2" t="str">
        <f ca="1">INDEX($AN$2:$AN$25,(RANK(AO2,$AO$2:$AO$25)))</f>
        <v>pics\\Tikva_1.jpg</v>
      </c>
      <c r="AT2">
        <f t="shared" ref="AT2:AT65" ca="1" si="7">RAND()</f>
        <v>2.5061503588890255E-2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2064</v>
      </c>
      <c r="BE2" cm="1">
        <f t="array" aca="1" ref="BE2" ca="1">INDEX(BD10:BD25,(RANK(AT2,$AT$2:$AT$16)))</f>
        <v>2027</v>
      </c>
      <c r="BF2" cm="1">
        <f t="array" aca="1" ref="BF2" ca="1">INDEX(BD26:BD49,(RANK(AT2,$AT$2:$AT$16)))</f>
        <v>2043</v>
      </c>
      <c r="BG2" cm="1">
        <f t="array" aca="1" ref="BG2" ca="1">INDEX(BD50:BD65,(RANK(AT2,$AT$2:$AT$16)))</f>
        <v>2019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VLOOKUP(B3,audio_list_stym!$A$3:$BP$18,50,FALSE)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VLOOKUP(B3,audio_list_stym!$A$3:$AJ$18,18,FALSE)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2221</v>
      </c>
      <c r="AD3" t="str">
        <f t="shared" ref="AD3:AD66" ca="1" si="10">IF(ISTEXT(AE3),AE3,IF(ISTEXT(AF3),AF3,""))</f>
        <v>pics\\dis28.jpg</v>
      </c>
      <c r="AE3" s="22" t="str">
        <f t="array" aca="1" ref="AE3" ca="1">IF(G3="экспл",INDEX(total_visual_stym!$C$146:$C$209,(RANK(total_visual_stym!E147,total_visual_stym!$E$146:$E$209))),0)</f>
        <v>pics\\dis28.jpg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0.52050294671253317</v>
      </c>
      <c r="AP3" t="str">
        <f t="shared" ref="AP3:AP25" ca="1" si="12">INDEX($AM$2:$AM$25,(RANK(AO3,$AO$2:$AO$25)))</f>
        <v>pics\\Finik_6.jpg</v>
      </c>
      <c r="AQ3" t="str">
        <f t="shared" ref="AQ3:AQ25" ca="1" si="13">INDEX($AN$2:$AN$25,(RANK(AO3,$AO$2:$AO$25)))</f>
        <v>pics\\Peper_6.jpg</v>
      </c>
      <c r="AT3">
        <f t="shared" ca="1" si="7"/>
        <v>0.27580375303461546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Посмотрите,_вот_ТОМАТ._Мясистый_ли_он?</v>
      </c>
      <c r="BD3" cm="1">
        <f t="array" aca="1" ref="BD3" ca="1">INDEX($L$2:$L$9,(RANK(AT3,$AT$2:$AT$9)))</f>
        <v>2062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VLOOKUP(B4,audio_list_stym!$A$3:$BP$18,50,FALSE)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VLOOKUP(B4,audio_list_stym!$A$3:$AJ$18,18,FALSE)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2177</v>
      </c>
      <c r="AD4" t="str">
        <f t="shared" ca="1" si="10"/>
        <v>pics\\dis35.jpg</v>
      </c>
      <c r="AE4" s="22" t="str">
        <f t="array" aca="1" ref="AE4" ca="1">IF(G4="экспл",INDEX(total_visual_stym!$C$146:$C$209,(RANK(total_visual_stym!E148,total_visual_stym!$E$146:$E$209))),0)</f>
        <v>pics\\dis35.jpg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0.3520913506808887</v>
      </c>
      <c r="AP4" t="str">
        <f t="shared" ca="1" si="12"/>
        <v>pics\\Injir_4.jpg</v>
      </c>
      <c r="AQ4" t="str">
        <f t="shared" ca="1" si="13"/>
        <v>pics\\Tikva_4.jpg</v>
      </c>
      <c r="AT4">
        <f t="shared" ca="1" si="7"/>
        <v>0.97826990927421142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Вот_ТОМАТ._Горький_ли_он?</v>
      </c>
      <c r="BD4" cm="1">
        <f t="array" aca="1" ref="BD4" ca="1">INDEX($L$2:$L$9,(RANK(AT4,$AT$2:$AT$9)))</f>
        <v>2057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VLOOKUP(B5,audio_list_stym!$A$3:$BP$18,50,FALSE)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VLOOKUP(B5,audio_list_stym!$A$3:$AJ$18,18,FALSE)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2208</v>
      </c>
      <c r="AD5" t="str">
        <f t="shared" ca="1" si="10"/>
        <v>pics\\dis45.jpg</v>
      </c>
      <c r="AE5" s="22" t="str">
        <f t="array" aca="1" ref="AE5" ca="1">IF(G5="экспл",INDEX(total_visual_stym!$C$146:$C$209,(RANK(total_visual_stym!E149,total_visual_stym!$E$146:$E$209))),0)</f>
        <v>pics\\dis45.jpg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0.85754130222336944</v>
      </c>
      <c r="AP5" t="str">
        <f t="shared" ca="1" si="12"/>
        <v>pics\\Kokos_7.jpg</v>
      </c>
      <c r="AQ5" t="str">
        <f t="shared" ca="1" si="13"/>
        <v>pics\\Tomat_7.jpg</v>
      </c>
      <c r="AT5">
        <f t="shared" ca="1" si="7"/>
        <v>0.36794103342994966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Это_ТОМАТ._Он_яркий?</v>
      </c>
      <c r="BD5" cm="1">
        <f t="array" aca="1" ref="BD5" ca="1">INDEX($L$2:$L$9,(RANK(AT5,$AT$2:$AT$9)))</f>
        <v>2061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VLOOKUP(B6,audio_list_stym!$A$3:$BP$18,50,FALSE)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VLOOKUP(B6,audio_list_stym!$A$3:$AJ$18,18,FALSE)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2170</v>
      </c>
      <c r="AD6" t="str">
        <f t="shared" ca="1" si="10"/>
        <v>pics\\dis36.jpg</v>
      </c>
      <c r="AE6" s="22" t="str">
        <f t="array" aca="1" ref="AE6" ca="1">IF(G6="экспл",INDEX(total_visual_stym!$C$146:$C$209,(RANK(total_visual_stym!E150,total_visual_stym!$E$146:$E$209))),0)</f>
        <v>pics\\dis36.jpg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0.97689514044514447</v>
      </c>
      <c r="AP6" t="str">
        <f t="shared" ca="1" si="12"/>
        <v>pics\\Kokos_2.jpg</v>
      </c>
      <c r="AQ6" t="str">
        <f t="shared" ca="1" si="13"/>
        <v>pics\\Tomat_2.jpg</v>
      </c>
      <c r="AT6">
        <f t="shared" ca="1" si="7"/>
        <v>0.16907536828595227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На_картинке_ТОМАТ._Он_острый?</v>
      </c>
      <c r="BD6" cm="1">
        <f t="array" aca="1" ref="BD6" ca="1">INDEX($L$2:$L$9,(RANK(AT6,$AT$2:$AT$9)))</f>
        <v>2063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VLOOKUP(B7,audio_list_stym!$A$3:$BP$18,50,FALSE)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VLOOKUP(B7,audio_list_stym!$A$3:$AJ$18,18,FALSE)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2181</v>
      </c>
      <c r="AD7" t="str">
        <f t="shared" ca="1" si="10"/>
        <v>pics\\dis24.jpg</v>
      </c>
      <c r="AE7" s="22" t="str">
        <f t="array" aca="1" ref="AE7" ca="1">IF(G7="экспл",INDEX(total_visual_stym!$C$146:$C$209,(RANK(total_visual_stym!E151,total_visual_stym!$E$146:$E$209))),0)</f>
        <v>pics\\dis24.jpg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0.46830816875277004</v>
      </c>
      <c r="AP7" t="str">
        <f t="shared" ca="1" si="12"/>
        <v>pics\\Finik_8.jpg</v>
      </c>
      <c r="AQ7" t="str">
        <f t="shared" ca="1" si="13"/>
        <v>pics\\Peper_8.jpg</v>
      </c>
      <c r="AT7">
        <f t="shared" ca="1" si="7"/>
        <v>0.59072312734748855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На_мониторе_ТОМАТ._Он_спелый?</v>
      </c>
      <c r="BD7" cm="1">
        <f t="array" aca="1" ref="BD7" ca="1">INDEX($L$2:$L$9,(RANK(AT7,$AT$2:$AT$9)))</f>
        <v>2060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VLOOKUP(B8,audio_list_stym!$A$3:$BP$18,50,FALSE)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VLOOKUP(B8,audio_list_stym!$A$3:$AJ$18,18,FALSE)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2200</v>
      </c>
      <c r="AD8" t="str">
        <f t="shared" ca="1" si="10"/>
        <v>pics\\dis57.jpg</v>
      </c>
      <c r="AE8" s="22" t="str">
        <f t="array" aca="1" ref="AE8" ca="1">IF(G8="экспл",INDEX(total_visual_stym!$C$146:$C$209,(RANK(total_visual_stym!E152,total_visual_stym!$E$146:$E$209))),0)</f>
        <v>pics\\dis57.jpg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0.84125435233781631</v>
      </c>
      <c r="AP8" t="str">
        <f t="shared" ca="1" si="12"/>
        <v>pics\\Kokos_8.jpg</v>
      </c>
      <c r="AQ8" t="str">
        <f t="shared" ca="1" si="13"/>
        <v>pics\\Tomat_8.jpg</v>
      </c>
      <c r="AT8">
        <f t="shared" ca="1" si="7"/>
        <v>0.6322147585581821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Перед_Вами_ТОМАТ._Он_серый?</v>
      </c>
      <c r="BD8" cm="1">
        <f t="array" aca="1" ref="BD8" ca="1">INDEX($L$2:$L$9,(RANK(AT8,$AT$2:$AT$9)))</f>
        <v>2059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VLOOKUP(B9,audio_list_stym!$A$3:$BP$18,50,FALSE)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VLOOKUP(B9,audio_list_stym!$A$3:$AJ$18,18,FALSE)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10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0.78535384954230836</v>
      </c>
      <c r="AP9" t="str">
        <f t="shared" ca="1" si="12"/>
        <v>pics\\Finik_1.jpg</v>
      </c>
      <c r="AQ9" t="str">
        <f t="shared" ca="1" si="13"/>
        <v>pics\\Peper_1.jpg</v>
      </c>
      <c r="AT9">
        <f t="shared" ca="1" si="7"/>
        <v>0.88081031644653063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Вы_видите_ТОМАТ._Вязкий_ли_он?</v>
      </c>
      <c r="BD9" cm="1">
        <f t="array" aca="1" ref="BD9" ca="1">INDEX($L$2:$L$9,(RANK(AT9,$AT$2:$AT$9)))</f>
        <v>2058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VLOOKUP(B10,audio_list_stym!$A$3:$BP$18,50,FALSE)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VLOOKUP(B10,audio_list_stym!$A$3:$AJ$18,18,FALSE)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2059</v>
      </c>
      <c r="AD10" t="str">
        <f t="shared" ca="1" si="10"/>
        <v>pics\\Tomat_3.jpg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pics\\Tomat_3.jpg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0.96741298409351872</v>
      </c>
      <c r="AP10" t="str">
        <f t="shared" ca="1" si="12"/>
        <v>pics\\Kokos_3.jpg</v>
      </c>
      <c r="AQ10" t="str">
        <f t="shared" ca="1" si="13"/>
        <v>pics\\Tomat_3.jpg</v>
      </c>
      <c r="AS10" t="str">
        <f t="shared" ref="AS10:AS17" ca="1" si="15">IF(AH10="sound\\Tropic",AQ10,"")</f>
        <v>pics\\Tomat_3.jpg</v>
      </c>
      <c r="AT10">
        <f t="shared" ca="1" si="7"/>
        <v>0.35302891546138815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_Старый_ли_XXXXX?</v>
      </c>
      <c r="BC10">
        <f>A10</f>
        <v>1202</v>
      </c>
      <c r="BD10" cm="1">
        <f t="array" aca="1" ref="BD10" ca="1">INDEX($L$10:$L$17,(RANK(AT2,$AT$2:$AT$9)))</f>
        <v>2040</v>
      </c>
      <c r="BE10" cm="1">
        <f t="array" aca="1" ref="BE10" ca="1">INDEX(BD2:BD9,(RANK(AT3,$AT$2:$AT$9)))</f>
        <v>2060</v>
      </c>
      <c r="BF10" cm="1">
        <f t="array" aca="1" ref="BF10" ca="1">INDEX(BD18:BD33,(RANK(AT3,$AT$2:$AT$16)))</f>
        <v>2049</v>
      </c>
      <c r="BG10" cm="1">
        <f t="array" aca="1" ref="BG10" ca="1">INDEX(BD34:BD65,(RANK(AT3,$AT$2:$AT$16)))</f>
        <v>2001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VLOOKUP(B11,audio_list_stym!$A$3:$BP$18,50,FALSE)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VLOOKUP(B11,audio_list_stym!$A$3:$AJ$18,18,FALSE)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2057</v>
      </c>
      <c r="AD11" t="str">
        <f t="shared" ca="1" si="10"/>
        <v>pics\\Tomat_1.jpg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pics\\Tomat_1.jpg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0.98271845679108694</v>
      </c>
      <c r="AP11" t="str">
        <f t="shared" ca="1" si="12"/>
        <v>pics\\Kokos_1.jpg</v>
      </c>
      <c r="AQ11" t="str">
        <f t="shared" ca="1" si="13"/>
        <v>pics\\Tomat_1.jpg</v>
      </c>
      <c r="AS11" t="str">
        <f t="shared" ca="1" si="15"/>
        <v>pics\\Tomat_1.jpg</v>
      </c>
      <c r="AT11">
        <f t="shared" ca="1" si="7"/>
        <v>6.6039879109697108E-2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_Фиолетовый_ли_XXXXX?</v>
      </c>
      <c r="BD11" cm="1">
        <f t="array" aca="1" ref="BD11" ca="1">INDEX($L$10:$L$17,(RANK(AT3,$AT$2:$AT$9)))</f>
        <v>2038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VLOOKUP(B12,audio_list_stym!$A$3:$BP$18,50,FALSE)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VLOOKUP(B12,audio_list_stym!$A$3:$AJ$18,18,FALSE)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2061</v>
      </c>
      <c r="AD12" t="str">
        <f t="shared" ca="1" si="10"/>
        <v>pics\\Tomat_5.jpg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pics\\Tomat_5.jpg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0.9117876842503283</v>
      </c>
      <c r="AP12" t="str">
        <f t="shared" ca="1" si="12"/>
        <v>pics\\Kokos_5.jpg</v>
      </c>
      <c r="AQ12" t="str">
        <f t="shared" ca="1" si="13"/>
        <v>pics\\Tomat_5.jpg</v>
      </c>
      <c r="AS12" t="str">
        <f t="shared" ca="1" si="15"/>
        <v>pics\\Tomat_5.jpg</v>
      </c>
      <c r="AT12">
        <f t="shared" ca="1" si="7"/>
        <v>0.5713143623080984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_С_цедрой_ли_XXXXX?</v>
      </c>
      <c r="BD12" cm="1">
        <f t="array" aca="1" ref="BD12" ca="1">INDEX($L$10:$L$17,(RANK(AT4,$AT$2:$AT$9)))</f>
        <v>2033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VLOOKUP(B13,audio_list_stym!$A$3:$BP$18,50,FALSE)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VLOOKUP(B13,audio_list_stym!$A$3:$AJ$18,18,FALSE)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2168</v>
      </c>
      <c r="AD13" t="str">
        <f t="shared" ca="1" si="10"/>
        <v>pics\\Tikva_8.jpg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pics\\Tikva_8.jpg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0.13297140931073703</v>
      </c>
      <c r="AP13" t="str">
        <f t="shared" ca="1" si="12"/>
        <v>pics\\Injir_8.jpg</v>
      </c>
      <c r="AQ13" t="str">
        <f t="shared" ca="1" si="13"/>
        <v>pics\\Tikva_8.jpg</v>
      </c>
      <c r="AS13" t="str">
        <f t="shared" ca="1" si="15"/>
        <v>pics\\Tikva_8.jpg</v>
      </c>
      <c r="AT13">
        <f t="shared" ca="1" si="7"/>
        <v>0.29721730662762658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_Кислый_ли_XXXXX?</v>
      </c>
      <c r="BD13" cm="1">
        <f t="array" aca="1" ref="BD13" ca="1">INDEX($L$10:$L$17,(RANK(AT5,$AT$2:$AT$9)))</f>
        <v>2037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VLOOKUP(B14,audio_list_stym!$A$3:$BP$18,50,FALSE)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VLOOKUP(B14,audio_list_stym!$A$3:$AJ$18,18,FALSE)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2167</v>
      </c>
      <c r="AD14" t="str">
        <f t="shared" ca="1" si="10"/>
        <v>pics\\Tikva_7.jpg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pics\\Tikva_7.jpg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0.1938058508447924</v>
      </c>
      <c r="AP14" t="str">
        <f t="shared" ca="1" si="12"/>
        <v>pics\\Injir_7.jpg</v>
      </c>
      <c r="AQ14" t="str">
        <f t="shared" ca="1" si="13"/>
        <v>pics\\Tikva_7.jpg</v>
      </c>
      <c r="AS14" t="str">
        <f t="shared" ca="1" si="15"/>
        <v>pics\\Tikva_7.jpg</v>
      </c>
      <c r="AT14">
        <f t="shared" ca="1" si="7"/>
        <v>0.89212040679388749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_Сочный_ли_XXXXX?</v>
      </c>
      <c r="BD14" cm="1">
        <f t="array" aca="1" ref="BD14" ca="1">INDEX($L$10:$L$17,(RANK(AT6,$AT$2:$AT$9)))</f>
        <v>2039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VLOOKUP(B15,audio_list_stym!$A$3:$BP$18,50,FALSE)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VLOOKUP(B15,audio_list_stym!$A$3:$AJ$18,18,FALSE)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2163</v>
      </c>
      <c r="AD15" t="str">
        <f t="shared" ca="1" si="10"/>
        <v>pics\\Tikva_3.jpg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pics\\Tikva_3.jpg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0.3582418608084319</v>
      </c>
      <c r="AP15" t="str">
        <f t="shared" ca="1" si="12"/>
        <v>pics\\Injir_3.jpg</v>
      </c>
      <c r="AQ15" t="str">
        <f t="shared" ca="1" si="13"/>
        <v>pics\\Tikva_3.jpg</v>
      </c>
      <c r="AS15" t="str">
        <f t="shared" ca="1" si="15"/>
        <v>pics\\Tikva_3.jpg</v>
      </c>
      <c r="AT15">
        <f t="shared" ca="1" si="7"/>
        <v>0.59642855013105578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_Длинный_ли_XXXXX?</v>
      </c>
      <c r="BD15" cm="1">
        <f t="array" aca="1" ref="BD15" ca="1">INDEX($L$10:$L$17,(RANK(AT7,$AT$2:$AT$9)))</f>
        <v>2036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VLOOKUP(B16,audio_list_stym!$A$3:$BP$18,50,FALSE)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VLOOKUP(B16,audio_list_stym!$A$3:$AJ$18,18,FALSE)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2060</v>
      </c>
      <c r="AD16" t="str">
        <f t="shared" ca="1" si="10"/>
        <v>pics\\Tomat_4.jpg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pics\\Tomat_4.jpg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0.91560896871154063</v>
      </c>
      <c r="AP16" t="str">
        <f t="shared" ca="1" si="12"/>
        <v>pics\\Kokos_4.jpg</v>
      </c>
      <c r="AQ16" t="str">
        <f t="shared" ca="1" si="13"/>
        <v>pics\\Tomat_4.jpg</v>
      </c>
      <c r="AS16" t="str">
        <f t="shared" ca="1" si="15"/>
        <v>pics\\Tomat_4.jpg</v>
      </c>
      <c r="AT16">
        <f t="shared" ca="1" si="7"/>
        <v>0.24164077765035874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_Упругий_ли_XXXXX?</v>
      </c>
      <c r="BD16" cm="1">
        <f t="array" aca="1" ref="BD16" ca="1">INDEX($L$10:$L$17,(RANK(AT8,$AT$2:$AT$9)))</f>
        <v>2035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VLOOKUP(B17,audio_list_stym!$A$3:$BP$18,50,FALSE)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VLOOKUP(B17,audio_list_stym!$A$3:$AJ$18,18,FALSE)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2045</v>
      </c>
      <c r="AD17" t="str">
        <f t="shared" ca="1" si="10"/>
        <v>pics\\Peper_5.jpg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pics\\Peper_5.jpg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0.57395688142060297</v>
      </c>
      <c r="AP17" t="str">
        <f ca="1">INDEX($AM$2:$AM$25,(RANK(AO17,$AO$2:$AO$25)))</f>
        <v>pics\\Finik_5.jpg</v>
      </c>
      <c r="AQ17" t="str">
        <f t="shared" ca="1" si="13"/>
        <v>pics\\Peper_5.jpg</v>
      </c>
      <c r="AS17" t="str">
        <f t="shared" ca="1" si="15"/>
        <v>pics\\Peper_5.jpg</v>
      </c>
      <c r="AT17">
        <f t="shared" ca="1" si="7"/>
        <v>0.49473853669889889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_Без_кожуры_ли_XXXXX?</v>
      </c>
      <c r="BD17" cm="1">
        <f t="array" aca="1" ref="BD17" ca="1">INDEX($L$10:$L$17,(RANK(AT9,$AT$2:$AT$9)))</f>
        <v>2034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VLOOKUP(B18,audio_list_stym!$A$3:$BP$18,50,FALSE)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VLOOKUP(B18,audio_list_stym!$A$3:$AJ$18,18,FALSE)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2202</v>
      </c>
      <c r="AD18" t="str">
        <f t="shared" ca="1" si="10"/>
        <v>pics\\dis47.jpg</v>
      </c>
      <c r="AE18" s="22" t="str">
        <f t="array" aca="1" ref="AE18" ca="1">IF(G18="экспл",INDEX(total_visual_stym!$C$146:$C$209,(RANK(total_visual_stym!E162,total_visual_stym!$E$146:$E$209))),0)</f>
        <v>pics\\dis47.jpg</v>
      </c>
      <c r="AF18" s="22" t="str">
        <f t="shared" si="2"/>
        <v/>
      </c>
      <c r="AG18" t="str">
        <f t="shared" ref="AG18:AG25" si="16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0.37461263319631444</v>
      </c>
      <c r="AP18" t="str">
        <f t="shared" ca="1" si="12"/>
        <v>pics\\Injir_2.jpg</v>
      </c>
      <c r="AQ18" t="str">
        <f t="shared" ca="1" si="13"/>
        <v>pics\\Tikva_2.jpg</v>
      </c>
      <c r="AT18">
        <f t="shared" ca="1" si="7"/>
        <v>0.90895248848516275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2032</v>
      </c>
      <c r="BE18" cm="1">
        <f t="array" aca="1" ref="BE18" ca="1">INDEX(BD2:BD17,(RANK(AT4,$AT$2:$AT$16)))</f>
        <v>2064</v>
      </c>
      <c r="BF18" cm="1">
        <f t="array" aca="1" ref="BF18" ca="1">INDEX(BD26:BD49,(RANK(AT4,$AT$2:$AT$16)))</f>
        <v>2056</v>
      </c>
      <c r="BG18" cm="1">
        <f t="array" aca="1" ref="BG18" ca="1">INDEX(BD50:BD65,(RANK(AT4,$AT$2:$AT$16)))</f>
        <v>2016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VLOOKUP(B19,audio_list_stym!$A$3:$BP$18,50,FALSE)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VLOOKUP(B19,audio_list_stym!$A$3:$AJ$18,18,FALSE)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2171</v>
      </c>
      <c r="AD19" t="str">
        <f t="shared" ca="1" si="10"/>
        <v>pics\\dis22.jpg</v>
      </c>
      <c r="AE19" s="22" t="str">
        <f t="array" aca="1" ref="AE19" ca="1">IF(G19="экспл",INDEX(total_visual_stym!$C$146:$C$209,(RANK(total_visual_stym!E163,total_visual_stym!$E$146:$E$209))),0)</f>
        <v>pics\\dis22.jpg</v>
      </c>
      <c r="AF19" s="22" t="str">
        <f t="shared" ref="AF19:AF38" si="18">IF(ISTEXT(AR19),AR19,IF(ISTEXT(AS19),AS19,""))</f>
        <v/>
      </c>
      <c r="AG19" t="str">
        <f t="shared" si="16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0.61379896803458045</v>
      </c>
      <c r="AP19" t="str">
        <f t="shared" ca="1" si="12"/>
        <v>pics\\Finik_4.jpg</v>
      </c>
      <c r="AQ19" t="str">
        <f t="shared" ca="1" si="13"/>
        <v>pics\\Peper_4.jpg</v>
      </c>
      <c r="AT19">
        <f t="shared" ca="1" si="7"/>
        <v>8.123018597187126E-2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Посмотрите,_вот_XXXXX._Полый_ли_он?</v>
      </c>
      <c r="BD19" cm="1">
        <f t="array" aca="1" ref="BD19" ca="1">INDEX($L$18:$L$25,(RANK(AT3,$AT$2:$AT$9)))</f>
        <v>2030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VLOOKUP(B20,audio_list_stym!$A$3:$BP$18,50,FALSE)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VLOOKUP(B20,audio_list_stym!$A$3:$AJ$18,18,FALSE)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2217</v>
      </c>
      <c r="AD20" t="str">
        <f t="shared" ca="1" si="10"/>
        <v>pics\\dis58.jpg</v>
      </c>
      <c r="AE20" s="22" t="str">
        <f t="array" aca="1" ref="AE20" ca="1">IF(G20="экспл",INDEX(total_visual_stym!$C$146:$C$209,(RANK(total_visual_stym!E164,total_visual_stym!$E$146:$E$209))),0)</f>
        <v>pics\\dis58.jpg</v>
      </c>
      <c r="AF20" s="22" t="str">
        <f t="shared" si="18"/>
        <v/>
      </c>
      <c r="AG20" t="str">
        <f t="shared" si="16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0.27760056790053145</v>
      </c>
      <c r="AP20" t="str">
        <f t="shared" ca="1" si="12"/>
        <v>pics\\Injir_6.jpg</v>
      </c>
      <c r="AQ20" t="str">
        <f t="shared" ca="1" si="13"/>
        <v>pics\\Tikva_6.jpg</v>
      </c>
      <c r="AT20">
        <f t="shared" ca="1" si="7"/>
        <v>0.61431468701781977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Вот_XXXXX._Гладкий_ли_он?</v>
      </c>
      <c r="BD20" cm="1">
        <f t="array" aca="1" ref="BD20" ca="1">INDEX($L$18:$L$25,(RANK(AT4,$AT$2:$AT$9)))</f>
        <v>2025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VLOOKUP(B21,audio_list_stym!$A$3:$BP$18,50,FALSE)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VLOOKUP(B21,audio_list_stym!$A$3:$AJ$18,18,FALSE)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2224</v>
      </c>
      <c r="AD21" t="str">
        <f t="shared" ca="1" si="10"/>
        <v>pics\\dis29.jpg</v>
      </c>
      <c r="AE21" s="22" t="str">
        <f t="array" aca="1" ref="AE21" ca="1">IF(G21="экспл",INDEX(total_visual_stym!$C$146:$C$209,(RANK(total_visual_stym!E165,total_visual_stym!$E$146:$E$209))),0)</f>
        <v>pics\\dis29.jpg</v>
      </c>
      <c r="AF21" s="22" t="str">
        <f t="shared" si="18"/>
        <v/>
      </c>
      <c r="AG21" t="str">
        <f t="shared" si="16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0.69311946627146193</v>
      </c>
      <c r="AP21" t="str">
        <f t="shared" ca="1" si="12"/>
        <v>pics\\Finik_3.jpg</v>
      </c>
      <c r="AQ21" t="str">
        <f t="shared" ca="1" si="13"/>
        <v>pics\\Peper_3.jpg</v>
      </c>
      <c r="AT21">
        <f t="shared" ca="1" si="7"/>
        <v>1.6377293965327944E-2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Это_XXXXX._Пористый_ли_он?</v>
      </c>
      <c r="BD21" cm="1">
        <f t="array" aca="1" ref="BD21" ca="1">INDEX($L$18:$L$25,(RANK(AT5,$AT$2:$AT$9)))</f>
        <v>2029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VLOOKUP(B22,audio_list_stym!$A$3:$BP$18,50,FALSE)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VLOOKUP(B22,audio_list_stym!$A$3:$AJ$18,18,FALSE)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2172</v>
      </c>
      <c r="AD22" t="str">
        <f t="shared" ca="1" si="10"/>
        <v>pics\\dis23.jpg</v>
      </c>
      <c r="AE22" s="22" t="str">
        <f t="array" aca="1" ref="AE22" ca="1">IF(G22="экспл",INDEX(total_visual_stym!$C$146:$C$209,(RANK(total_visual_stym!E166,total_visual_stym!$E$146:$E$209))),0)</f>
        <v>pics\\dis23.jpg</v>
      </c>
      <c r="AF22" s="22" t="str">
        <f t="shared" si="18"/>
        <v/>
      </c>
      <c r="AG22" t="str">
        <f t="shared" si="16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0.8759759284034464</v>
      </c>
      <c r="AP22" t="str">
        <f t="shared" ca="1" si="12"/>
        <v>pics\\Kokos_6.jpg</v>
      </c>
      <c r="AQ22" t="str">
        <f t="shared" ca="1" si="13"/>
        <v>pics\\Tomat_6.jpg</v>
      </c>
      <c r="AT22">
        <f t="shared" ca="1" si="7"/>
        <v>0.34864807531008202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На_картинке_XXXXX._Он_вареный?</v>
      </c>
      <c r="BD22" cm="1">
        <f t="array" aca="1" ref="BD22" ca="1">INDEX($L$18:$L$25,(RANK(AT6,$AT$2:$AT$9)))</f>
        <v>2031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VLOOKUP(B23,audio_list_stym!$A$3:$BP$18,50,FALSE)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VLOOKUP(B23,audio_list_stym!$A$3:$AJ$18,18,FALSE)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2187</v>
      </c>
      <c r="AD23" t="str">
        <f t="shared" ca="1" si="10"/>
        <v>pics\\dis1.jpg</v>
      </c>
      <c r="AE23" s="22" t="str">
        <f t="array" aca="1" ref="AE23" ca="1">IF(G23="экспл",INDEX(total_visual_stym!$C$146:$C$209,(RANK(total_visual_stym!E167,total_visual_stym!$E$146:$E$209))),0)</f>
        <v>pics\\dis1.jpg</v>
      </c>
      <c r="AF23" s="22" t="str">
        <f t="shared" si="18"/>
        <v/>
      </c>
      <c r="AG23" t="str">
        <f t="shared" si="16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0.70972544662867298</v>
      </c>
      <c r="AP23" t="str">
        <f t="shared" ca="1" si="12"/>
        <v>pics\\Finik_2.jpg</v>
      </c>
      <c r="AQ23" t="str">
        <f t="shared" ca="1" si="13"/>
        <v>pics\\Peper_2.jpg</v>
      </c>
      <c r="AT23">
        <f t="shared" ca="1" si="7"/>
        <v>0.32730327180776275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На_мониторе_XXXXX._Плотный_ли_он?</v>
      </c>
      <c r="BD23" cm="1">
        <f t="array" aca="1" ref="BD23" ca="1">INDEX($L$18:$L$25,(RANK(AT7,$AT$2:$AT$9)))</f>
        <v>2028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VLOOKUP(B24,audio_list_stym!$A$3:$BP$18,50,FALSE)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VLOOKUP(B24,audio_list_stym!$A$3:$AJ$18,18,FALSE)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2197</v>
      </c>
      <c r="AD24" t="str">
        <f t="shared" ca="1" si="10"/>
        <v>pics\\dis54.jpg</v>
      </c>
      <c r="AE24" s="22" t="str">
        <f t="array" aca="1" ref="AE24" ca="1">IF(G24="экспл",INDEX(total_visual_stym!$C$146:$C$209,(RANK(total_visual_stym!E168,total_visual_stym!$E$146:$E$209))),0)</f>
        <v>pics\\dis54.jpg</v>
      </c>
      <c r="AF24" s="22" t="str">
        <f t="shared" si="18"/>
        <v/>
      </c>
      <c r="AG24" t="str">
        <f t="shared" si="16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0.46940914236134734</v>
      </c>
      <c r="AP24" t="str">
        <f t="shared" ca="1" si="12"/>
        <v>pics\\Finik_7.jpg</v>
      </c>
      <c r="AQ24" t="str">
        <f t="shared" ca="1" si="13"/>
        <v>pics\\Peper_7.jpg</v>
      </c>
      <c r="AT24">
        <f t="shared" ca="1" si="7"/>
        <v>1.2928786131175651E-2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Перед_Вами_XXXXX._Он_ворсистый?</v>
      </c>
      <c r="BD24" cm="1">
        <f t="array" aca="1" ref="BD24" ca="1">INDEX($L$18:$L$25,(RANK(AT8,$AT$2:$AT$9)))</f>
        <v>2027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VLOOKUP(B25,audio_list_stym!$A$3:$BP$18,50,FALSE)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VLOOKUP(B25,audio_list_stym!$A$3:$AJ$18,18,FALSE)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2216</v>
      </c>
      <c r="AD25" t="str">
        <f t="shared" ca="1" si="10"/>
        <v>pics\\dis59.jpg</v>
      </c>
      <c r="AE25" s="22" t="str">
        <f t="array" aca="1" ref="AE25" ca="1">IF(G25="экспл",INDEX(total_visual_stym!$C$146:$C$209,(RANK(total_visual_stym!E169,total_visual_stym!$E$146:$E$209))),0)</f>
        <v>pics\\dis59.jpg</v>
      </c>
      <c r="AF25" s="22" t="str">
        <f t="shared" si="18"/>
        <v/>
      </c>
      <c r="AG25" t="str">
        <f t="shared" si="16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0.30658898662646383</v>
      </c>
      <c r="AP25" t="str">
        <f t="shared" ca="1" si="12"/>
        <v>pics\\Injir_5.jpg</v>
      </c>
      <c r="AQ25" t="str">
        <f t="shared" ca="1" si="13"/>
        <v>pics\\Tikva_5.jpg</v>
      </c>
      <c r="AT25">
        <f t="shared" ca="1" si="7"/>
        <v>0.18249730308350587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Вы_видите_XXXXX._Он_мягкий?</v>
      </c>
      <c r="BD25" cm="1">
        <f t="array" aca="1" ref="BD25" ca="1">INDEX($L$18:$L$25,(RANK(AT9,$AT$2:$AT$9)))</f>
        <v>2026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VLOOKUP(B26,audio_list_stym!$A$3:$BP$18,50,FALSE)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VLOOKUP(B26,audio_list_stym!$A$3:$AJ$18,18,FALSE)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2153</v>
      </c>
      <c r="AD26" t="str">
        <f t="shared" ca="1" si="10"/>
        <v>pics\\Injir_1.jpg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8"/>
        <v>pics\\Injir_1.jpg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pics\\Injir_1.jpg</v>
      </c>
      <c r="AT26">
        <f t="shared" ca="1" si="7"/>
        <v>0.54688097335324937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_С_ботвой_ли_РЕДИС?</v>
      </c>
      <c r="BC26">
        <f>A26</f>
        <v>1204</v>
      </c>
      <c r="BD26" cm="1">
        <f t="array" aca="1" ref="BD26" ca="1">INDEX($L$26:$L$33,(RANK(AT2,$AT$2:$AT$9)))</f>
        <v>2056</v>
      </c>
      <c r="BE26" cm="1">
        <f t="array" aca="1" ref="BE26" ca="1">INDEX(BD2:BD25,(RANK(AT5,$AT$2:$AT$16)))</f>
        <v>2058</v>
      </c>
      <c r="BF26" cm="1">
        <f t="array" aca="1" ref="BF26" ca="1">INDEX(BD34:BD49,(RANK(AT5,$AT$2:$AT$16)))</f>
        <v>2042</v>
      </c>
      <c r="BG26" cm="1">
        <f t="array" aca="1" ref="BG26" ca="1">INDEX(BD50:BD65,(RANK(AT5,$AT$2:$AT$16)))</f>
        <v>2010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VLOOKUP(B27,audio_list_stym!$A$3:$BP$18,50,FALSE)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VLOOKUP(B27,audio_list_stym!$A$3:$AJ$18,18,FALSE)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2014</v>
      </c>
      <c r="AD27" t="str">
        <f t="shared" ca="1" si="10"/>
        <v>pics\\Finik_6.jpg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8"/>
        <v>pics\\Finik_6.jpg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pics\\Finik_6.jpg</v>
      </c>
      <c r="AT27">
        <f t="shared" ca="1" si="7"/>
        <v>0.2151396580291639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_Алый_ли_РЕДИС?</v>
      </c>
      <c r="BD27" cm="1">
        <f t="array" aca="1" ref="BD27" ca="1">INDEX($L$26:$L$33,(RANK(AT3,$AT$2:$AT$9)))</f>
        <v>2054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VLOOKUP(B28,audio_list_stym!$A$3:$BP$18,50,FALSE)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VLOOKUP(B28,audio_list_stym!$A$3:$AJ$18,18,FALSE)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2156</v>
      </c>
      <c r="AD28" t="str">
        <f t="shared" ca="1" si="10"/>
        <v>pics\\Injir_4.jpg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8"/>
        <v>pics\\Injir_4.jpg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pics\\Injir_4.jpg</v>
      </c>
      <c r="AT28">
        <f t="shared" ca="1" si="7"/>
        <v>0.67105227348126029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_Пряный_ли_РЕДИС?</v>
      </c>
      <c r="BD28" cm="1">
        <f t="array" aca="1" ref="BD28" ca="1">INDEX($L$26:$L$33,(RANK(AT4,$AT$2:$AT$9)))</f>
        <v>2049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VLOOKUP(B29,audio_list_stym!$A$3:$BP$18,50,FALSE)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VLOOKUP(B29,audio_list_stym!$A$3:$AJ$18,18,FALSE)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2031</v>
      </c>
      <c r="AD29" t="str">
        <f t="shared" ca="1" si="10"/>
        <v>pics\\Kokos_7.jpg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8"/>
        <v>pics\\Kokos_7.jpg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pics\\Kokos_7.jpg</v>
      </c>
      <c r="AT29">
        <f t="shared" ca="1" si="7"/>
        <v>1.5305414633557057E-2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_Жирный_ли_РЕДИС?</v>
      </c>
      <c r="BD29" cm="1">
        <f t="array" aca="1" ref="BD29" ca="1">INDEX($L$26:$L$33,(RANK(AT5,$AT$2:$AT$9)))</f>
        <v>2053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VLOOKUP(B30,audio_list_stym!$A$3:$BP$18,50,FALSE)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VLOOKUP(B30,audio_list_stym!$A$3:$AJ$18,18,FALSE)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2026</v>
      </c>
      <c r="AD30" t="str">
        <f t="shared" ca="1" si="10"/>
        <v>pics\\Kokos_2.jpg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8"/>
        <v>pics\\Kokos_2.jpg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pics\\Kokos_2.jpg</v>
      </c>
      <c r="AT30">
        <f t="shared" ca="1" si="7"/>
        <v>0.34328940765419569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_Соленый_ли_РЕДИС?</v>
      </c>
      <c r="BD30" cm="1">
        <f t="array" aca="1" ref="BD30" ca="1">INDEX($L$26:$L$33,(RANK(AT6,$AT$2:$AT$9)))</f>
        <v>2055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VLOOKUP(B31,audio_list_stym!$A$3:$BP$18,50,FALSE)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VLOOKUP(B31,audio_list_stym!$A$3:$AJ$18,18,FALSE)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2016</v>
      </c>
      <c r="AD31" t="str">
        <f t="shared" ca="1" si="10"/>
        <v>pics\\Finik_8.jpg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8"/>
        <v>pics\\Finik_8.jpg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pics\\Finik_8.jpg</v>
      </c>
      <c r="AT31">
        <f t="shared" ca="1" si="7"/>
        <v>0.7954772520676181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_Пышный_ли_РЕДИС?</v>
      </c>
      <c r="BD31" cm="1">
        <f t="array" aca="1" ref="BD31" ca="1">INDEX($L$26:$L$33,(RANK(AT7,$AT$2:$AT$9)))</f>
        <v>2052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VLOOKUP(B32,audio_list_stym!$A$3:$BP$18,50,FALSE)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VLOOKUP(B32,audio_list_stym!$A$3:$AJ$18,18,FALSE)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2032</v>
      </c>
      <c r="AD32" t="str">
        <f t="shared" ca="1" si="10"/>
        <v>pics\\Kokos_8.jpg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8"/>
        <v>pics\\Kokos_8.jpg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pics\\Kokos_8.jpg</v>
      </c>
      <c r="AT32">
        <f t="shared" ca="1" si="7"/>
        <v>0.17651958998149697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_Крепкий_ли_РЕДИС?</v>
      </c>
      <c r="BD32" cm="1">
        <f t="array" aca="1" ref="BD32" ca="1">INDEX($L$26:$L$33,(RANK(AT8,$AT$2:$AT$9)))</f>
        <v>2051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VLOOKUP(B33,audio_list_stym!$A$3:$BP$18,50,FALSE)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VLOOKUP(B33,audio_list_stym!$A$3:$AJ$18,18,FALSE)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2009</v>
      </c>
      <c r="AD33" t="str">
        <f t="shared" ca="1" si="10"/>
        <v>pics\\Finik_1.jpg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8"/>
        <v>pics\\Finik_1.jpg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pics\\Finik_1.jpg</v>
      </c>
      <c r="AT33">
        <f t="shared" ca="1" si="7"/>
        <v>0.66330595824618144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_Круглый_ли_РЕДИС?</v>
      </c>
      <c r="BD33" cm="1">
        <f t="array" aca="1" ref="BD33" ca="1">INDEX($L$26:$L$33,(RANK(AT9,$AT$2:$AT$9)))</f>
        <v>2050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VLOOKUP(B34,audio_list_stym!$A$3:$BP$18,50,FALSE)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VLOOKUP(B34,audio_list_stym!$A$3:$AJ$18,18,FALSE)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2205</v>
      </c>
      <c r="AD34" t="str">
        <f t="shared" ca="1" si="10"/>
        <v>pics\\dis46.jpg</v>
      </c>
      <c r="AE34" s="22" t="str">
        <f t="array" aca="1" ref="AE34" ca="1">IF(G34="экспл",INDEX(total_visual_stym!$C$146:$C$209,(RANK(total_visual_stym!E178,total_visual_stym!$E$146:$E$209))),0)</f>
        <v>pics\\dis46.jpg</v>
      </c>
      <c r="AF34" s="22" t="str">
        <f t="shared" si="18"/>
        <v/>
      </c>
      <c r="AG34" t="str">
        <f t="shared" ref="AG34:AG41" si="20">IF(OR(E34=11,E34=13),M34,"")</f>
        <v>pics\\Peper_1.jpg</v>
      </c>
      <c r="AH34">
        <f t="shared" si="4"/>
        <v>0</v>
      </c>
      <c r="AI34" t="s">
        <v>720</v>
      </c>
      <c r="AJ34" t="str">
        <f t="shared" si="5"/>
        <v>pics\\Injir</v>
      </c>
      <c r="AK34" t="str">
        <f t="shared" ref="AK34:AK41" si="21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0.51922031664906865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2048</v>
      </c>
      <c r="BE34" cm="1">
        <f t="array" aca="1" ref="BE34" ca="1">INDEX(BD2:BD17,(RANK(AT5,$AT$2:$AT$17)))</f>
        <v>2040</v>
      </c>
      <c r="BF34" cm="1">
        <f t="array" aca="1" ref="BF34" ca="1">INDEX(BD18:BD33,(RANK(AT5,$AT$2:$AT$7)))</f>
        <v>2025</v>
      </c>
      <c r="BG34" cm="1">
        <f t="array" aca="1" ref="BG34" ca="1">INDEX(BD42:BD65,(RANK(AT5,$AT$2:$AT$17)))</f>
        <v>2016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VLOOKUP(B35,audio_list_stym!$A$3:$BP$18,50,FALSE)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VLOOKUP(B35,audio_list_stym!$A$3:$AJ$18,18,FALSE)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10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18"/>
        <v/>
      </c>
      <c r="AG35" t="str">
        <f t="shared" si="20"/>
        <v>pics\\Peper_2.jpg</v>
      </c>
      <c r="AH35">
        <f t="shared" si="4"/>
        <v>0</v>
      </c>
      <c r="AI35" t="s">
        <v>721</v>
      </c>
      <c r="AJ35" t="str">
        <f t="shared" si="5"/>
        <v>pics\\Injir</v>
      </c>
      <c r="AK35" t="str">
        <f t="shared" si="21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0.51503366678937379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Посмотрите,_вот_ПЕРЕЦ._Черный_ли_он?</v>
      </c>
      <c r="BD35" cm="1">
        <f t="array" aca="1" ref="BD35" ca="1">INDEX($L$34:$L$41,(RANK(AT3,$AT$2:$AT$9)))</f>
        <v>2046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VLOOKUP(B36,audio_list_stym!$A$3:$BP$18,50,FALSE)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VLOOKUP(B36,audio_list_stym!$A$3:$AJ$18,18,FALSE)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2193</v>
      </c>
      <c r="AD36" t="str">
        <f t="shared" ca="1" si="10"/>
        <v>pics\\dis2.jpg</v>
      </c>
      <c r="AE36" s="22" t="str">
        <f t="array" aca="1" ref="AE36" ca="1">IF(G36="экспл",INDEX(total_visual_stym!$C$146:$C$209,(RANK(total_visual_stym!E180,total_visual_stym!$E$146:$E$209))),0)</f>
        <v>pics\\dis2.jpg</v>
      </c>
      <c r="AF36" s="22" t="str">
        <f t="shared" si="18"/>
        <v/>
      </c>
      <c r="AG36" t="str">
        <f t="shared" si="20"/>
        <v>pics\\Peper_3.jpg</v>
      </c>
      <c r="AH36">
        <f t="shared" si="4"/>
        <v>0</v>
      </c>
      <c r="AI36" t="s">
        <v>722</v>
      </c>
      <c r="AJ36" t="str">
        <f t="shared" si="5"/>
        <v>pics\\Injir</v>
      </c>
      <c r="AK36" t="str">
        <f t="shared" si="21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0.90687194198805021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Вот_ПЕРЕЦ._Он_гнилой?</v>
      </c>
      <c r="BD36" cm="1">
        <f t="array" aca="1" ref="BD36" ca="1">INDEX($L$34:$L$41,(RANK(AT4,$AT$2:$AT$9)))</f>
        <v>2041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VLOOKUP(B37,audio_list_stym!$A$3:$BP$18,50,FALSE)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VLOOKUP(B37,audio_list_stym!$A$3:$AJ$18,18,FALSE)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2192</v>
      </c>
      <c r="AD37" t="str">
        <f t="shared" ca="1" si="10"/>
        <v>pics\\dis32.jpg</v>
      </c>
      <c r="AE37" s="22" t="str">
        <f t="array" aca="1" ref="AE37" ca="1">IF(G37="экспл",INDEX(total_visual_stym!$C$146:$C$209,(RANK(total_visual_stym!E181,total_visual_stym!$E$146:$E$209))),0)</f>
        <v>pics\\dis32.jpg</v>
      </c>
      <c r="AF37" s="22" t="str">
        <f t="shared" si="18"/>
        <v/>
      </c>
      <c r="AG37" t="str">
        <f t="shared" si="20"/>
        <v>pics\\Peper_4.jpg</v>
      </c>
      <c r="AH37">
        <f t="shared" si="4"/>
        <v>0</v>
      </c>
      <c r="AI37" t="s">
        <v>723</v>
      </c>
      <c r="AJ37" t="str">
        <f t="shared" si="5"/>
        <v>pics\\Injir</v>
      </c>
      <c r="AK37" t="str">
        <f t="shared" si="21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0.89214052031756019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Это_ПЕРЕЦ._Он_бугристый?</v>
      </c>
      <c r="BD37" cm="1">
        <f t="array" aca="1" ref="BD37" ca="1">INDEX($L$34:$L$41,(RANK(AT5,$AT$2:$AT$9)))</f>
        <v>2045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VLOOKUP(B38,audio_list_stym!$A$3:$BP$18,50,FALSE)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VLOOKUP(B38,audio_list_stym!$A$3:$AJ$18,18,FALSE)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2223</v>
      </c>
      <c r="AD38" t="str">
        <f t="shared" ca="1" si="10"/>
        <v>pics\\dis15.jpg</v>
      </c>
      <c r="AE38" s="22" t="str">
        <f t="array" aca="1" ref="AE38" ca="1">IF(G38="экспл",INDEX(total_visual_stym!$C$146:$C$209,(RANK(total_visual_stym!E182,total_visual_stym!$E$146:$E$209))),0)</f>
        <v>pics\\dis15.jpg</v>
      </c>
      <c r="AF38" s="22" t="str">
        <f t="shared" si="18"/>
        <v/>
      </c>
      <c r="AG38" t="str">
        <f t="shared" si="20"/>
        <v>pics\\Peper_5.jpg</v>
      </c>
      <c r="AH38">
        <f t="shared" si="4"/>
        <v>0</v>
      </c>
      <c r="AI38" t="s">
        <v>724</v>
      </c>
      <c r="AJ38" t="str">
        <f t="shared" si="5"/>
        <v>pics\\Injir</v>
      </c>
      <c r="AK38" t="str">
        <f t="shared" si="21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9.2943414229606169E-2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На_картинке_ПЕРЕЦ._Он_слоеный?</v>
      </c>
      <c r="BD38" cm="1">
        <f t="array" aca="1" ref="BD38" ca="1">INDEX($L$34:$L$41,(RANK(AT6,$AT$2:$AT$9)))</f>
        <v>2047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VLOOKUP(B39,audio_list_stym!$A$3:$BP$18,50,FALSE)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VLOOKUP(B39,audio_list_stym!$A$3:$AJ$18,18,FALSE)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2207</v>
      </c>
      <c r="AD39" t="str">
        <f t="shared" ca="1" si="10"/>
        <v>pics\\dis44.jpg</v>
      </c>
      <c r="AE39" s="22" t="str">
        <f t="array" aca="1" ref="AE39" ca="1">IF(G39="экспл",INDEX(total_visual_stym!$C$146:$C$209,(RANK(total_visual_stym!E183,total_visual_stym!$E$146:$E$209))),0)</f>
        <v>pics\\dis44.jpg</v>
      </c>
      <c r="AF39" s="22" t="str">
        <f>IF(ISTEXT(AR39),AR39,IF(ISTEXT(AS39),AS39,""))</f>
        <v/>
      </c>
      <c r="AG39" t="str">
        <f t="shared" si="20"/>
        <v>pics\\Peper_6.jpg</v>
      </c>
      <c r="AH39">
        <f t="shared" si="4"/>
        <v>0</v>
      </c>
      <c r="AI39" t="s">
        <v>725</v>
      </c>
      <c r="AJ39" t="str">
        <f t="shared" si="5"/>
        <v>pics\\Injir</v>
      </c>
      <c r="AK39" t="str">
        <f t="shared" si="21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3.3396779854810155E-2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На_мониторе_ПЕРЕЦ._Хрустящий_ли_он?</v>
      </c>
      <c r="BD39" cm="1">
        <f t="array" aca="1" ref="BD39" ca="1">INDEX($L$34:$L$41,(RANK(AT7,$AT$2:$AT$9)))</f>
        <v>2044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VLOOKUP(B40,audio_list_stym!$A$3:$BP$18,50,FALSE)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VLOOKUP(B40,audio_list_stym!$A$3:$AJ$18,18,FALSE)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2185</v>
      </c>
      <c r="AD40" t="str">
        <f t="shared" ca="1" si="10"/>
        <v>pics\\dis31.jpg</v>
      </c>
      <c r="AE40" s="22" t="str">
        <f t="array" aca="1" ref="AE40" ca="1">IF(G40="экспл",INDEX(total_visual_stym!$C$146:$C$209,(RANK(total_visual_stym!E184,total_visual_stym!$E$146:$E$209))),0)</f>
        <v>pics\\dis31.jpg</v>
      </c>
      <c r="AF40" s="22" t="str">
        <f>IF(ISTEXT(AR40),AR40,IF(ISTEXT(AS40),AS40,""))</f>
        <v/>
      </c>
      <c r="AG40" t="str">
        <f t="shared" si="20"/>
        <v>pics\\Peper_7.jpg</v>
      </c>
      <c r="AH40">
        <f t="shared" si="4"/>
        <v>0</v>
      </c>
      <c r="AI40" t="s">
        <v>726</v>
      </c>
      <c r="AJ40" t="str">
        <f t="shared" si="5"/>
        <v>pics\\Injir</v>
      </c>
      <c r="AK40" t="str">
        <f t="shared" si="21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0.60832777257943882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Перед_Вами_ПЕРЕЦ._Блестит_ли_он?</v>
      </c>
      <c r="BD40" cm="1">
        <f t="array" aca="1" ref="BD40" ca="1">INDEX($L$34:$L$41,(RANK(AT8,$AT$2:$AT$9)))</f>
        <v>2043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VLOOKUP(B41,audio_list_stym!$A$3:$BP$18,50,FALSE)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VLOOKUP(B41,audio_list_stym!$A$3:$AJ$18,18,FALSE)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2199</v>
      </c>
      <c r="AD41" t="str">
        <f t="shared" ca="1" si="10"/>
        <v>pics\\dis56.jpg</v>
      </c>
      <c r="AE41" s="22" t="str">
        <f t="array" aca="1" ref="AE41" ca="1">IF(G41="экспл",INDEX(total_visual_stym!$C$146:$C$209,(RANK(total_visual_stym!E185,total_visual_stym!$E$146:$E$209))),0)</f>
        <v>pics\\dis56.jpg</v>
      </c>
      <c r="AF41" s="22" t="str">
        <f t="shared" ref="AF41:AF55" si="22">IF(ISTEXT(AR41),AR41,IF(ISTEXT(AS41),AS41,""))</f>
        <v/>
      </c>
      <c r="AG41" t="str">
        <f t="shared" si="20"/>
        <v>pics\\Peper_8.jpg</v>
      </c>
      <c r="AH41">
        <f t="shared" si="4"/>
        <v>0</v>
      </c>
      <c r="AI41" t="s">
        <v>727</v>
      </c>
      <c r="AJ41" t="str">
        <f t="shared" si="5"/>
        <v>pics\\Injir</v>
      </c>
      <c r="AK41" t="str">
        <f t="shared" si="21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0.52185086275876258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Вы_видите_ПЕРЕЦ._Он_цитрусовый?</v>
      </c>
      <c r="BD41" cm="1">
        <f t="array" aca="1" ref="BD41" ca="1">INDEX($L$34:$L$41,(RANK(AT9,$AT$2:$AT$9)))</f>
        <v>2042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VLOOKUP(B42,audio_list_stym!$A$3:$BP$18,50,FALSE)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VLOOKUP(B42,audio_list_stym!$A$3:$AJ$18,18,FALSE)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2162</v>
      </c>
      <c r="AD42" t="str">
        <f t="shared" ca="1" si="10"/>
        <v>pics\\Tikva_2.jpg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2"/>
        <v>pics\\Tikva_2.jpg</v>
      </c>
      <c r="AH42" t="str">
        <f t="shared" si="4"/>
        <v>sound\\Tropic</v>
      </c>
      <c r="AI42" t="s">
        <v>728</v>
      </c>
      <c r="AJ42" t="str">
        <f t="shared" si="5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pics\\Tikva_2.jpg</v>
      </c>
      <c r="AT42">
        <f t="shared" ca="1" si="7"/>
        <v>0.71567700359421937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_Чистый_ли_XXXXX?</v>
      </c>
      <c r="BC42">
        <f>A42</f>
        <v>1206</v>
      </c>
      <c r="BD42" cm="1">
        <f t="array" aca="1" ref="BD42" ca="1">INDEX($L$42:$L$49,(RANK(AT2,$AT$2:$AT$9)))</f>
        <v>2008</v>
      </c>
      <c r="BE42" cm="1">
        <f t="array" aca="1" ref="BE42" ca="1">INDEX(BD2:BD17,(RANK(AT6,$AT$2:$AT17)))</f>
        <v>2036</v>
      </c>
      <c r="BF42" cm="1">
        <f t="array" aca="1" ref="BF42" ca="1">INDEX(BD26:BD41,(RANK(AT6,$AT$2:$AT$17)))</f>
        <v>2044</v>
      </c>
      <c r="BG42" cm="1">
        <f t="array" aca="1" ref="BG42" ca="1">INDEX(BD50:BD65,(RANK(AT6,$AT$2:$AT$17)))</f>
        <v>2020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VLOOKUP(B43,audio_list_stym!$A$3:$BP$18,50,FALSE)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VLOOKUP(B43,audio_list_stym!$A$3:$AJ$18,18,FALSE)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2044</v>
      </c>
      <c r="AD43" t="str">
        <f t="shared" ca="1" si="10"/>
        <v>pics\\Peper_4.jpg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2"/>
        <v>pics\\Peper_4.jpg</v>
      </c>
      <c r="AH43" t="str">
        <f t="shared" si="4"/>
        <v>sound\\Tropic</v>
      </c>
      <c r="AI43" t="s">
        <v>729</v>
      </c>
      <c r="AJ43" t="str">
        <f t="shared" si="5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pics\\Peper_4.jpg</v>
      </c>
      <c r="AT43">
        <f t="shared" ca="1" si="7"/>
        <v>0.20789228182467212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_Свежий_ли_XXXXX?</v>
      </c>
      <c r="BD43" cm="1">
        <f t="array" aca="1" ref="BD43" ca="1">INDEX($L$42:$L$49,(RANK(AT3,$AT$2:$AT$9)))</f>
        <v>2006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VLOOKUP(B44,audio_list_stym!$A$3:$BP$18,50,FALSE)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VLOOKUP(B44,audio_list_stym!$A$3:$AJ$18,18,FALSE)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2166</v>
      </c>
      <c r="AD44" t="str">
        <f t="shared" ca="1" si="10"/>
        <v>pics\\Tikva_6.jpg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2"/>
        <v>pics\\Tikva_6.jpg</v>
      </c>
      <c r="AH44" t="str">
        <f t="shared" si="4"/>
        <v>sound\\Tropic</v>
      </c>
      <c r="AI44" t="s">
        <v>730</v>
      </c>
      <c r="AJ44" t="str">
        <f t="shared" si="5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pics\\Tikva_6.jpg</v>
      </c>
      <c r="AT44">
        <f t="shared" ca="1" si="7"/>
        <v>0.89183483740216563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_Жаренный_ли_XXXXX?</v>
      </c>
      <c r="BD44" cm="1">
        <f t="array" aca="1" ref="BD44" ca="1">INDEX($L$42:$L$49,(RANK(AT4,$AT$2:$AT$9)))</f>
        <v>2001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VLOOKUP(B45,audio_list_stym!$A$3:$BP$18,50,FALSE)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VLOOKUP(B45,audio_list_stym!$A$3:$AJ$18,18,FALSE)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2043</v>
      </c>
      <c r="AD45" t="str">
        <f t="shared" ca="1" si="10"/>
        <v>pics\\Peper_3.jpg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2"/>
        <v>pics\\Peper_3.jpg</v>
      </c>
      <c r="AH45" t="str">
        <f t="shared" si="4"/>
        <v>sound\\Tropic</v>
      </c>
      <c r="AI45" t="s">
        <v>731</v>
      </c>
      <c r="AJ45" t="str">
        <f t="shared" si="5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pics\\Peper_3.jpg</v>
      </c>
      <c r="AT45">
        <f t="shared" ca="1" si="7"/>
        <v>0.1911188280709859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_Сладкий_ли_XXXXX?</v>
      </c>
      <c r="BD45" cm="1">
        <f t="array" aca="1" ref="BD45" ca="1">INDEX($L$42:$L$49,(RANK(AT5,$AT$2:$AT$9)))</f>
        <v>2005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VLOOKUP(B46,audio_list_stym!$A$3:$BP$18,50,FALSE)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VLOOKUP(B46,audio_list_stym!$A$3:$AJ$18,18,FALSE)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2062</v>
      </c>
      <c r="AD46" t="str">
        <f t="shared" ca="1" si="10"/>
        <v>pics\\Tomat_6.jpg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2"/>
        <v>pics\\Tomat_6.jpg</v>
      </c>
      <c r="AH46" t="str">
        <f t="shared" si="4"/>
        <v>sound\\Tropic</v>
      </c>
      <c r="AI46" t="s">
        <v>732</v>
      </c>
      <c r="AJ46" t="str">
        <f t="shared" si="5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pics\\Tomat_6.jpg</v>
      </c>
      <c r="AT46">
        <f t="shared" ca="1" si="7"/>
        <v>1.2290014148831463E-2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_Влажный_ли_XXXXX?</v>
      </c>
      <c r="BD46" cm="1">
        <f t="array" aca="1" ref="BD46" ca="1">INDEX($L$42:$L$49,(RANK(AT6,$AT$2:$AT$9)))</f>
        <v>2007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VLOOKUP(B47,audio_list_stym!$A$3:$BP$18,50,FALSE)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VLOOKUP(B47,audio_list_stym!$A$3:$AJ$18,18,FALSE)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2042</v>
      </c>
      <c r="AD47" t="str">
        <f t="shared" ca="1" si="10"/>
        <v>pics\\Peper_2.jpg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2"/>
        <v>pics\\Peper_2.jpg</v>
      </c>
      <c r="AH47" t="str">
        <f t="shared" si="4"/>
        <v>sound\\Tropic</v>
      </c>
      <c r="AI47" t="s">
        <v>733</v>
      </c>
      <c r="AJ47" t="str">
        <f t="shared" si="5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pics\\Peper_2.jpg</v>
      </c>
      <c r="AT47">
        <f t="shared" ca="1" si="7"/>
        <v>0.95888555532412212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_Съедобный_ли_XXXXX?</v>
      </c>
      <c r="BD47" cm="1">
        <f t="array" aca="1" ref="BD47" ca="1">INDEX($L$42:$L$49,(RANK(AT7,$AT$2:$AT$9)))</f>
        <v>2004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VLOOKUP(B48,audio_list_stym!$A$3:$BP$18,50,FALSE)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VLOOKUP(B48,audio_list_stym!$A$3:$AJ$18,18,FALSE)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2047</v>
      </c>
      <c r="AD48" t="str">
        <f t="shared" ca="1" si="10"/>
        <v>pics\\Peper_7.jpg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2"/>
        <v>pics\\Peper_7.jpg</v>
      </c>
      <c r="AH48" t="str">
        <f t="shared" si="4"/>
        <v>sound\\Tropic</v>
      </c>
      <c r="AI48" t="s">
        <v>734</v>
      </c>
      <c r="AJ48" t="str">
        <f t="shared" si="5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pics\\Peper_7.jpg</v>
      </c>
      <c r="AT48">
        <f t="shared" ca="1" si="7"/>
        <v>0.87333670593487289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_Сиреневый_ли_XXXXX?</v>
      </c>
      <c r="BD48" cm="1">
        <f t="array" aca="1" ref="BD48" ca="1">INDEX($L$42:$L$49,(RANK(AT8,$AT$2:$AT$9)))</f>
        <v>2003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VLOOKUP(B49,audio_list_stym!$A$3:$BP$18,50,FALSE)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VLOOKUP(B49,audio_list_stym!$A$3:$AJ$18,18,FALSE)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2165</v>
      </c>
      <c r="AD49" t="str">
        <f t="shared" ca="1" si="10"/>
        <v>pics\\Tikva_5.jpg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2"/>
        <v>pics\\Tikva_5.jpg</v>
      </c>
      <c r="AH49" t="str">
        <f t="shared" si="4"/>
        <v>sound\\Tropic</v>
      </c>
      <c r="AI49" t="s">
        <v>735</v>
      </c>
      <c r="AJ49" t="str">
        <f t="shared" si="5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pics\\Tikva_5.jpg</v>
      </c>
      <c r="AT49">
        <f t="shared" ca="1" si="7"/>
        <v>0.76280670065906964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_Репчатый_ли_XXXXX?</v>
      </c>
      <c r="BD49" cm="1">
        <f t="array" aca="1" ref="BD49" ca="1">INDEX($L$42:$L$49,(RANK(AT9,$AT$2:$AT$9)))</f>
        <v>2002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VLOOKUP(B50,audio_list_stym!$A$3:$BP$18,50,FALSE)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VLOOKUP(B50,audio_list_stym!$A$3:$AJ$18,18,FALSE)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2190</v>
      </c>
      <c r="AD50" t="str">
        <f t="shared" ca="1" si="10"/>
        <v>pics\\dis27.jpg</v>
      </c>
      <c r="AE50" s="22" t="str">
        <f t="array" aca="1" ref="AE50" ca="1">IF(G50="экспл",INDEX(total_visual_stym!$C$146:$C$209,(RANK(total_visual_stym!E194,total_visual_stym!$E$146:$E$209))),0)</f>
        <v>pics\\dis27.jpg</v>
      </c>
      <c r="AF50" s="22" t="str">
        <f t="shared" si="22"/>
        <v/>
      </c>
      <c r="AG50" t="str">
        <f t="shared" ref="AG50:AG57" si="25">IF(OR(E50=11,E50=13),M50,"")</f>
        <v>pics\\Finik_1.jpg</v>
      </c>
      <c r="AH50">
        <f t="shared" si="4"/>
        <v>0</v>
      </c>
      <c r="AT50">
        <f t="shared" ca="1" si="7"/>
        <v>0.56583084923412852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2016</v>
      </c>
      <c r="BE50" cm="1">
        <f t="array" aca="1" ref="BE50" ca="1">INDEX(BD2:BD17,(RANK(AT7,$AT$2:$AT$17)))</f>
        <v>2060</v>
      </c>
      <c r="BF50" cm="1">
        <f t="array" aca="1" ref="BF50" ca="1">INDEX(BD18:BD49,(RANK(AT7,$AT$2:$AT$17)))</f>
        <v>2028</v>
      </c>
      <c r="BG50" cm="1">
        <f t="array" aca="1" ref="BG50" ca="1">INDEX(BD58:BD65,(RANK(AT7,$AT$2:$AT$9)))</f>
        <v>2021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VLOOKUP(B51,audio_list_stym!$A$3:$BP$18,50,FALSE)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VLOOKUP(B51,audio_list_stym!$A$3:$AJ$18,18,FALSE)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2184</v>
      </c>
      <c r="AD51" t="str">
        <f t="shared" ca="1" si="10"/>
        <v>pics\\dis19.jpg</v>
      </c>
      <c r="AE51" s="22" t="str">
        <f t="array" aca="1" ref="AE51" ca="1">IF(G51="экспл",INDEX(total_visual_stym!$C$146:$C$209,(RANK(total_visual_stym!E195,total_visual_stym!$E$146:$E$209))),0)</f>
        <v>pics\\dis19.jpg</v>
      </c>
      <c r="AF51" s="22" t="str">
        <f t="shared" si="22"/>
        <v/>
      </c>
      <c r="AG51" t="str">
        <f t="shared" si="25"/>
        <v>pics\\Finik_2.jpg</v>
      </c>
      <c r="AH51">
        <f t="shared" si="4"/>
        <v>0</v>
      </c>
      <c r="AT51">
        <f t="shared" ca="1" si="7"/>
        <v>0.42323231939596639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Посмотрите,_вот_XXXXX._Сахаристый_ли_он?</v>
      </c>
      <c r="BD51" cm="1">
        <f t="array" aca="1" ref="BD51" ca="1">INDEX($L$50:$L$57,(RANK(AT3,$AT$2:$AT$9)))</f>
        <v>2014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VLOOKUP(B52,audio_list_stym!$A$3:$BP$18,50,FALSE)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VLOOKUP(B52,audio_list_stym!$A$3:$AJ$18,18,FALSE)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2206</v>
      </c>
      <c r="AD52" t="str">
        <f t="shared" ca="1" si="10"/>
        <v>pics\\dis50.jpg</v>
      </c>
      <c r="AE52" s="22" t="str">
        <f t="array" aca="1" ref="AE52" ca="1">IF(G52="экспл",INDEX(total_visual_stym!$C$146:$C$209,(RANK(total_visual_stym!E196,total_visual_stym!$E$146:$E$209))),0)</f>
        <v>pics\\dis50.jpg</v>
      </c>
      <c r="AF52" s="22" t="str">
        <f t="shared" si="22"/>
        <v/>
      </c>
      <c r="AG52" t="str">
        <f t="shared" si="25"/>
        <v>pics\\Finik_3.jpg</v>
      </c>
      <c r="AH52">
        <f t="shared" si="4"/>
        <v>0</v>
      </c>
      <c r="AT52">
        <f t="shared" ca="1" si="7"/>
        <v>0.60164674267981044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Вот_XXXXX._Он_скользкий?</v>
      </c>
      <c r="BD52" cm="1">
        <f t="array" aca="1" ref="BD52" ca="1">INDEX($L$50:$L$57,(RANK(AT4,$AT$2:$AT$9)))</f>
        <v>2009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VLOOKUP(B53,audio_list_stym!$A$3:$BP$18,50,FALSE)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VLOOKUP(B53,audio_list_stym!$A$3:$AJ$18,18,FALSE)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2229</v>
      </c>
      <c r="AD53" t="str">
        <f t="shared" ca="1" si="10"/>
        <v>pics\\dis10.jpg</v>
      </c>
      <c r="AE53" s="22" t="str">
        <f t="array" aca="1" ref="AE53" ca="1">IF(G53="экспл",INDEX(total_visual_stym!$C$146:$C$209,(RANK(total_visual_stym!E197,total_visual_stym!$E$146:$E$209))),0)</f>
        <v>pics\\dis10.jpg</v>
      </c>
      <c r="AF53" s="22" t="str">
        <f t="shared" si="22"/>
        <v/>
      </c>
      <c r="AG53" t="str">
        <f t="shared" si="25"/>
        <v>pics\\Finik_4.jpg</v>
      </c>
      <c r="AH53">
        <f t="shared" si="4"/>
        <v>0</v>
      </c>
      <c r="AT53">
        <f t="shared" ca="1" si="7"/>
        <v>0.89458600090615126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Это_XXXXX._Ломкий_ли_он?</v>
      </c>
      <c r="BD53" cm="1">
        <f t="array" aca="1" ref="BD53" ca="1">INDEX($L$50:$L$57,(RANK(AT5,$AT$2:$AT$9)))</f>
        <v>2013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VLOOKUP(B54,audio_list_stym!$A$3:$BP$18,50,FALSE)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VLOOKUP(B54,audio_list_stym!$A$3:$AJ$18,18,FALSE)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2215</v>
      </c>
      <c r="AD54" t="str">
        <f t="shared" ca="1" si="10"/>
        <v>pics\\dis62.jpg</v>
      </c>
      <c r="AE54" s="22" t="str">
        <f t="array" aca="1" ref="AE54" ca="1">IF(G54="экспл",INDEX(total_visual_stym!$C$146:$C$209,(RANK(total_visual_stym!E198,total_visual_stym!$E$146:$E$209))),0)</f>
        <v>pics\\dis62.jpg</v>
      </c>
      <c r="AF54" s="22" t="str">
        <f t="shared" si="22"/>
        <v/>
      </c>
      <c r="AG54" t="str">
        <f t="shared" si="25"/>
        <v>pics\\Finik_5.jpg</v>
      </c>
      <c r="AH54">
        <f t="shared" si="4"/>
        <v>0</v>
      </c>
      <c r="AI54" s="11"/>
      <c r="AT54">
        <f t="shared" ca="1" si="7"/>
        <v>0.17032406468086891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На_картинке_XXXXX._Мохнатый_ли_он?</v>
      </c>
      <c r="BD54" cm="1">
        <f t="array" aca="1" ref="BD54" ca="1">INDEX($L$50:$L$57,(RANK(AT6,$AT$2:$AT$9)))</f>
        <v>2015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VLOOKUP(B55,audio_list_stym!$A$3:$BP$18,50,FALSE)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VLOOKUP(B55,audio_list_stym!$A$3:$AJ$18,18,FALSE)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2227</v>
      </c>
      <c r="AD55" t="str">
        <f t="shared" ca="1" si="10"/>
        <v>pics\\dis39.jpg</v>
      </c>
      <c r="AE55" s="22" t="str">
        <f t="array" aca="1" ref="AE55" ca="1">IF(G55="экспл",INDEX(total_visual_stym!$C$146:$C$209,(RANK(total_visual_stym!E199,total_visual_stym!$E$146:$E$209))),0)</f>
        <v>pics\\dis39.jpg</v>
      </c>
      <c r="AF55" s="22" t="str">
        <f t="shared" si="22"/>
        <v/>
      </c>
      <c r="AG55" t="str">
        <f t="shared" si="25"/>
        <v>pics\\Finik_6.jpg</v>
      </c>
      <c r="AH55">
        <f t="shared" si="4"/>
        <v>0</v>
      </c>
      <c r="AT55">
        <f t="shared" ca="1" si="7"/>
        <v>0.24561450225239456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На_мониторе_XXXXX._Он_сморщенный?</v>
      </c>
      <c r="BD55" cm="1">
        <f t="array" aca="1" ref="BD55" ca="1">INDEX($L$50:$L$57,(RANK(AT7,$AT$2:$AT$9)))</f>
        <v>2012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VLOOKUP(B56,audio_list_stym!$A$3:$BP$18,50,FALSE)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VLOOKUP(B56,audio_list_stym!$A$3:$AJ$18,18,FALSE)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2209</v>
      </c>
      <c r="AD56" t="str">
        <f t="shared" ca="1" si="10"/>
        <v>pics\\dis51.jpg</v>
      </c>
      <c r="AE56" s="22" t="str">
        <f t="array" aca="1" ref="AE56" ca="1">IF(G56="экспл",INDEX(total_visual_stym!$C$146:$C$209,(RANK(total_visual_stym!E200,total_visual_stym!$E$146:$E$209))),0)</f>
        <v>pics\\dis51.jpg</v>
      </c>
      <c r="AF56" s="22" t="str">
        <f>IF(ISTEXT(AR56),AR56,IF(ISTEXT(AS56),AS56,""))</f>
        <v/>
      </c>
      <c r="AG56" t="str">
        <f t="shared" si="25"/>
        <v>pics\\Finik_7.jpg</v>
      </c>
      <c r="AH56">
        <f t="shared" si="4"/>
        <v>0</v>
      </c>
      <c r="AT56">
        <f t="shared" ca="1" si="7"/>
        <v>0.86544311333903323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Перед_Вами_XXXXX._Он_с_косточкой?</v>
      </c>
      <c r="BD56" cm="1">
        <f t="array" aca="1" ref="BD56" ca="1">INDEX($L$50:$L$57,(RANK(AT8,$AT$2:$AT$9)))</f>
        <v>2011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VLOOKUP(B57,audio_list_stym!$A$3:$BP$18,50,FALSE)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VLOOKUP(B57,audio_list_stym!$A$3:$AJ$18,18,FALSE)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2186</v>
      </c>
      <c r="AD57" t="str">
        <f t="shared" ca="1" si="10"/>
        <v>pics\\dis25.jpg</v>
      </c>
      <c r="AE57" s="22" t="str">
        <f t="array" aca="1" ref="AE57" ca="1">IF(G57="экспл",INDEX(total_visual_stym!$C$146:$C$209,(RANK(total_visual_stym!E201,total_visual_stym!$E$146:$E$209))),0)</f>
        <v>pics\\dis25.jpg</v>
      </c>
      <c r="AF57" s="22" t="str">
        <f>IF(ISTEXT(AR57),AR57,IF(ISTEXT(AS57),AS57,""))</f>
        <v/>
      </c>
      <c r="AG57" t="str">
        <f t="shared" si="25"/>
        <v>pics\\Finik_8.jpg</v>
      </c>
      <c r="AH57">
        <f t="shared" si="4"/>
        <v>0</v>
      </c>
      <c r="AI57" s="11"/>
      <c r="AT57">
        <f t="shared" ca="1" si="7"/>
        <v>0.48111482362499691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Вы_видите_XXXXX._Он_треугольный?</v>
      </c>
      <c r="BD57" cm="1">
        <f t="array" aca="1" ref="BD57" ca="1">INDEX($L$50:$L$57,(RANK(AT9,$AT$2:$AT$9)))</f>
        <v>2010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VLOOKUP(B58,audio_list_stym!$A$3:$BP$18,50,FALSE)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VLOOKUP(B58,audio_list_stym!$A$3:$AJ$18,18,FALSE)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2027</v>
      </c>
      <c r="AD58" t="str">
        <f t="shared" ca="1" si="10"/>
        <v>pics\\Kokos_3.jpg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6">IF(ISTEXT(AR58),AR58,IF(ISTEXT(AS58),AS58,""))</f>
        <v>pics\\Kokos_3.jpg</v>
      </c>
      <c r="AH58" t="str">
        <f t="shared" si="4"/>
        <v>sound\\Ogorod</v>
      </c>
      <c r="AI58" s="11"/>
      <c r="AR58" t="str">
        <f t="shared" ref="AR58:AR65" ca="1" si="27">IF(AH58="sound\\Ogorod",AP10,"")</f>
        <v>pics\\Kokos_3.jpg</v>
      </c>
      <c r="AT58">
        <f t="shared" ca="1" si="7"/>
        <v>0.50542120343248309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_Рыхлый_ли_ГОРОХ?</v>
      </c>
      <c r="BC58">
        <f>A58</f>
        <v>1208</v>
      </c>
      <c r="BD58" cm="1">
        <f t="array" aca="1" ref="BD58" ca="1">INDEX($L$58:$L$65,(RANK(AT2,$AT$2:$AT$9)))</f>
        <v>2024</v>
      </c>
      <c r="BE58" cm="1">
        <f t="array" aca="1" ref="BE58" ca="1">INDEX(BD2:BD17,(RANK(AT8,$AT$2:$AT$17)))</f>
        <v>2061</v>
      </c>
      <c r="BF58" cm="1">
        <f t="array" aca="1" ref="BF58" ca="1">INDEX(BD18:BD33,(RANK(AT8,$AT$2:$AT$17)))</f>
        <v>2029</v>
      </c>
      <c r="BG58" cm="1">
        <f t="array" aca="1" ref="BG58" ca="1">INDEX(BD42:BD57,(RANK(AT8,$AT$2:$AT$9)))</f>
        <v>2001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VLOOKUP(B59,audio_list_stym!$A$3:$BP$18,50,FALSE)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VLOOKUP(B59,audio_list_stym!$A$3:$AJ$18,18,FALSE)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2025</v>
      </c>
      <c r="AD59" t="str">
        <f t="shared" ca="1" si="10"/>
        <v>pics\\Kokos_1.jpg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6"/>
        <v>pics\\Kokos_1.jpg</v>
      </c>
      <c r="AH59" t="str">
        <f t="shared" si="4"/>
        <v>sound\\Ogorod</v>
      </c>
      <c r="AR59" t="str">
        <f t="shared" ca="1" si="27"/>
        <v>pics\\Kokos_1.jpg</v>
      </c>
      <c r="AT59">
        <f t="shared" ca="1" si="7"/>
        <v>0.88775282371827502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_В_стручке_ли_ГОРОХ?</v>
      </c>
      <c r="BD59" cm="1">
        <f t="array" aca="1" ref="BD59" ca="1">INDEX($L$58:$L$65,(RANK(AT3,$AT$2:$AT$9)))</f>
        <v>2022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VLOOKUP(B60,audio_list_stym!$A$3:$BP$18,50,FALSE)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VLOOKUP(B60,audio_list_stym!$A$3:$AJ$18,18,FALSE)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2029</v>
      </c>
      <c r="AD60" t="str">
        <f t="shared" ca="1" si="10"/>
        <v>pics\\Kokos_5.jpg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6"/>
        <v>pics\\Kokos_5.jpg</v>
      </c>
      <c r="AH60" t="str">
        <f t="shared" si="4"/>
        <v>sound\\Ogorod</v>
      </c>
      <c r="AR60" t="str">
        <f t="shared" ca="1" si="27"/>
        <v>pics\\Kokos_5.jpg</v>
      </c>
      <c r="AT60">
        <f t="shared" ca="1" si="7"/>
        <v>0.46170915314802219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_Ядовитый_ли_ГОРОХ?</v>
      </c>
      <c r="BD60" cm="1">
        <f t="array" aca="1" ref="BD60" ca="1">INDEX($L$58:$L$65,(RANK(AT4,$AT$2:$AT$9)))</f>
        <v>2017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VLOOKUP(B61,audio_list_stym!$A$3:$BP$18,50,FALSE)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VLOOKUP(B61,audio_list_stym!$A$3:$AJ$18,18,FALSE)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2160</v>
      </c>
      <c r="AD61" t="str">
        <f t="shared" ca="1" si="10"/>
        <v>pics\\Injir_8.jpg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6"/>
        <v>pics\\Injir_8.jpg</v>
      </c>
      <c r="AH61" t="str">
        <f t="shared" si="4"/>
        <v>sound\\Ogorod</v>
      </c>
      <c r="AR61" t="str">
        <f t="shared" ca="1" si="27"/>
        <v>pics\\Injir_8.jpg</v>
      </c>
      <c r="AT61">
        <f t="shared" ca="1" si="7"/>
        <v>0.82885639170260939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_Полосатый_ли_ГОРОХ?</v>
      </c>
      <c r="BD61" cm="1">
        <f t="array" aca="1" ref="BD61" ca="1">INDEX($L$58:$L$65,(RANK(AT5,$AT$2:$AT$9)))</f>
        <v>2021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VLOOKUP(B62,audio_list_stym!$A$3:$BP$18,50,FALSE)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VLOOKUP(B62,audio_list_stym!$A$3:$AJ$18,18,FALSE)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2159</v>
      </c>
      <c r="AD62" t="str">
        <f t="shared" ca="1" si="10"/>
        <v>pics\\Injir_7.jpg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6"/>
        <v>pics\\Injir_7.jpg</v>
      </c>
      <c r="AH62" t="str">
        <f t="shared" si="4"/>
        <v>sound\\Ogorod</v>
      </c>
      <c r="AR62" t="str">
        <f t="shared" ca="1" si="27"/>
        <v>pics\\Injir_7.jpg</v>
      </c>
      <c r="AT62">
        <f t="shared" ca="1" si="7"/>
        <v>0.73969774491100015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_Плоский_ли_ГОРОХ?</v>
      </c>
      <c r="BD62" cm="1">
        <f t="array" aca="1" ref="BD62" ca="1">INDEX($L$58:$L$65,(RANK(AT6,$AT$2:$AT$9)))</f>
        <v>2023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VLOOKUP(B63,audio_list_stym!$A$3:$BP$18,50,FALSE)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VLOOKUP(B63,audio_list_stym!$A$3:$AJ$18,18,FALSE)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2155</v>
      </c>
      <c r="AD63" t="str">
        <f t="shared" ca="1" si="10"/>
        <v>pics\\Injir_3.jpg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6"/>
        <v>pics\\Injir_3.jpg</v>
      </c>
      <c r="AH63" t="str">
        <f t="shared" si="4"/>
        <v>sound\\Ogorod</v>
      </c>
      <c r="AR63" t="str">
        <f t="shared" ca="1" si="27"/>
        <v>pics\\Injir_3.jpg</v>
      </c>
      <c r="AT63">
        <f t="shared" ca="1" si="7"/>
        <v>0.22054751402186601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_Толченый_ли_ГОРОХ?</v>
      </c>
      <c r="BD63" cm="1">
        <f t="array" aca="1" ref="BD63" ca="1">INDEX($L$58:$L$65,(RANK(AT7,$AT$2:$AT$9)))</f>
        <v>2020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VLOOKUP(B64,audio_list_stym!$A$3:$BP$18,50,FALSE)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VLOOKUP(B64,audio_list_stym!$A$3:$AJ$18,18,FALSE)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2028</v>
      </c>
      <c r="AD64" t="str">
        <f t="shared" ca="1" si="10"/>
        <v>pics\\Kokos_4.jpg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6"/>
        <v>pics\\Kokos_4.jpg</v>
      </c>
      <c r="AH64" t="str">
        <f t="shared" si="4"/>
        <v>sound\\Ogorod</v>
      </c>
      <c r="AI64" s="11"/>
      <c r="AR64" t="str">
        <f t="shared" ca="1" si="27"/>
        <v>pics\\Kokos_4.jpg</v>
      </c>
      <c r="AT64">
        <f t="shared" ca="1" si="7"/>
        <v>0.22026798672203662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_Зеленый_ли_ГОРОХ?</v>
      </c>
      <c r="BD64" cm="1">
        <f t="array" aca="1" ref="BD64" ca="1">INDEX($L$58:$L$65,(RANK(AT8,$AT$2:$AT$9)))</f>
        <v>2019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VLOOKUP(B65,audio_list_stym!$A$3:$BP$18,50,FALSE)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VLOOKUP(B65,audio_list_stym!$A$3:$AJ$18,18,FALSE)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2013</v>
      </c>
      <c r="AD65" t="str">
        <f t="shared" ca="1" si="10"/>
        <v>pics\\Finik_5.jpg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6"/>
        <v>pics\\Finik_5.jpg</v>
      </c>
      <c r="AH65" t="str">
        <f t="shared" si="4"/>
        <v>sound\\Ogorod</v>
      </c>
      <c r="AR65" t="str">
        <f t="shared" ca="1" si="27"/>
        <v>pics\\Finik_5.jpg</v>
      </c>
      <c r="AT65">
        <f t="shared" ca="1" si="7"/>
        <v>0.49040242310081683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_Легкий_ли_ГОРОХ?</v>
      </c>
      <c r="BD65" cm="1">
        <f t="array" aca="1" ref="BD65" ca="1">INDEX($L$58:$L$65,(RANK(AT9,$AT$2:$AT$9)))</f>
        <v>2018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VLOOKUP(B66,audio_list_stym!$A$3:$BP$18,50,FALSE)</f>
        <v>15</v>
      </c>
      <c r="F66" t="str">
        <f>VLOOKUP(E66,metki!$A$2:$B$9,2,FALSE)</f>
        <v>экспл_новые_с_названием</v>
      </c>
      <c r="G66" t="str">
        <f t="shared" ref="G66:G129" si="28">LEFT(F66,5)</f>
        <v>экспл</v>
      </c>
      <c r="H66" t="str">
        <f>VLOOKUP(B66,audio_list_stym!$A$3:$AJ$18,18,FALSE)</f>
        <v>Tamanid</v>
      </c>
      <c r="I66" t="s">
        <v>688</v>
      </c>
      <c r="J66" t="str">
        <f t="shared" ref="J66:J129" si="29">H66&amp;I66</f>
        <v>Tamanid_1</v>
      </c>
      <c r="L66">
        <f>VLOOKUP(J66,total_visual_stym!$A$2:$D$129,2,FALSE)</f>
        <v>2137</v>
      </c>
      <c r="M66" t="str">
        <f>VLOOKUP(J66,total_visual_stym!$A$2:$D$129,3,FALSE)</f>
        <v>pics\\Tamanid_1.jpg</v>
      </c>
      <c r="N66">
        <f>VLOOKUP(J66,total_visual_stym!$A$1:$D$129,4,FALSE)</f>
        <v>214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145</v>
      </c>
      <c r="Z66" t="str">
        <f>IF(G66="экспл",VLOOKUP(J66,quest_экспл!$A$1:$N$129,12,FALSE),IF(G66="импл_",0,0))</f>
        <v>sound\\On_krasnovatiy.wav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2214</v>
      </c>
      <c r="AD66" t="str">
        <f t="shared" ca="1" si="10"/>
        <v>pics\\dis63.jpg</v>
      </c>
      <c r="AE66" s="22" t="str">
        <f t="array" aca="1" ref="AE66" ca="1">IF(G66="экспл",INDEX(total_visual_stym!$C$146:$C$209,(RANK(total_visual_stym!E146,total_visual_stym!$E$146:$E$209))),0)</f>
        <v>pics\\dis63.jpg</v>
      </c>
      <c r="AF66" s="22" t="str">
        <f t="shared" ref="AF66:AF74" si="30">AS66</f>
        <v/>
      </c>
      <c r="AI66" t="s">
        <v>67</v>
      </c>
      <c r="AO66">
        <f ca="1">RAND()</f>
        <v>0.60627988170854508</v>
      </c>
      <c r="AP66" t="str">
        <f ca="1">INDEX($AI$66:$AI$129,(RANK(AO66,$AO$66:$AO$129)))</f>
        <v>pics\\Kokos_3.jpg</v>
      </c>
      <c r="AS66" t="str">
        <f>IF(G66="импл_",AP66,"")</f>
        <v/>
      </c>
      <c r="AT66">
        <f t="shared" ref="AT66:AT129" ca="1" si="31">RAND()</f>
        <v>0.25047710753364294</v>
      </c>
      <c r="AU66" t="s">
        <v>697</v>
      </c>
      <c r="AV66" t="str">
        <f t="shared" ref="AV66:AV129" ca="1" si="32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_Он_красноватый?</v>
      </c>
      <c r="BA66" t="e">
        <f>VLOOKUP(Q66,audio_list_stym!$B$2:$BQ$299,68,FALSE)</f>
        <v>#N/A</v>
      </c>
      <c r="BB66" t="str">
        <f t="shared" ref="BB66:BB129" si="33">IF(G66="экспл",AY66&amp;AX66&amp;"."&amp;AZ66,IF(G66="импл_",BA66&amp;AX66&amp;"?"))</f>
        <v>На_экране_РЕНАН._Он_красноватый?</v>
      </c>
      <c r="BC66">
        <f>A66</f>
        <v>1209</v>
      </c>
      <c r="BD66" cm="1">
        <f t="array" aca="1" ref="BD66" ca="1">INDEX(L66:L73,(RANK(AT2,$AT$2:$AT$9)))</f>
        <v>2144</v>
      </c>
      <c r="BE66" cm="1">
        <f t="array" aca="1" ref="BE66" ca="1">INDEX(BD74:BD89,(RANK(AT2,$AT$2:$AT$7)))</f>
        <v>2148</v>
      </c>
      <c r="BF66" cm="1">
        <f t="array" aca="1" ref="BF66" ca="1">INDEX(BD90:BD113,(RANK(AT2,$AT$2:$AT$17)))</f>
        <v>2082</v>
      </c>
      <c r="BG66" cm="1">
        <f t="array" aca="1" ref="BG66" ca="1">INDEX(BD114:BD129,(RANK(AT2,$AT$2:$AT$17)))</f>
        <v>2130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VLOOKUP(B67,audio_list_stym!$A$3:$BP$18,50,FALSE)</f>
        <v>15</v>
      </c>
      <c r="F67" t="str">
        <f>VLOOKUP(E67,metki!$A$2:$B$9,2,FALSE)</f>
        <v>экспл_новые_с_названием</v>
      </c>
      <c r="G67" t="str">
        <f t="shared" si="28"/>
        <v>экспл</v>
      </c>
      <c r="H67" t="str">
        <f>VLOOKUP(B67,audio_list_stym!$A$3:$AJ$18,18,FALSE)</f>
        <v>Tamanid</v>
      </c>
      <c r="I67" t="s">
        <v>689</v>
      </c>
      <c r="J67" t="str">
        <f t="shared" si="29"/>
        <v>Tamanid_2</v>
      </c>
      <c r="L67">
        <f>VLOOKUP(J67,total_visual_stym!$A$2:$D$129,2,FALSE)</f>
        <v>2138</v>
      </c>
      <c r="M67" t="str">
        <f>VLOOKUP(J67,total_visual_stym!$A$2:$D$129,3,FALSE)</f>
        <v>pics\\Tamanid_2.jpg</v>
      </c>
      <c r="N67">
        <f>VLOOKUP(J67,total_visual_stym!$A$1:$D$129,4,FALSE)</f>
        <v>214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146</v>
      </c>
      <c r="Z67" t="str">
        <f>IF(G67="экспл",VLOOKUP(J67,quest_экспл!$A$1:$N$129,12,FALSE),IF(G67="импл_",0,0))</f>
        <v>sound\\Izognut_li_on.wav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2221</v>
      </c>
      <c r="AD67" t="str">
        <f t="shared" ref="AD67:AD74" ca="1" si="34">IF(ISTEXT(AE67),AE67,IF(ISTEXT(AF67),AF67,""))</f>
        <v>pics\\dis28.jpg</v>
      </c>
      <c r="AE67" s="22" t="str">
        <f t="array" aca="1" ref="AE67" ca="1">IF(G67="экспл",INDEX(total_visual_stym!$C$146:$C$209,(RANK(total_visual_stym!E147,total_visual_stym!$E$146:$E$209))),0)</f>
        <v>pics\\dis28.jpg</v>
      </c>
      <c r="AF67" s="22" t="str">
        <f t="shared" si="30"/>
        <v/>
      </c>
      <c r="AI67" t="s">
        <v>68</v>
      </c>
      <c r="AO67">
        <f t="shared" ref="AO67:AO129" ca="1" si="35">RAND()</f>
        <v>0.5712673146265409</v>
      </c>
      <c r="AP67" t="str">
        <f t="shared" ref="AP67:AP129" ca="1" si="36">INDEX($AI$66:$AI$129,(RANK(AO67,$AO$66:$AO$129)))</f>
        <v>pics\\Kokos_5.jpg</v>
      </c>
      <c r="AR67" t="str">
        <f t="shared" ref="AR67:AR73" si="37">IF(AH67="sound\\Ogorod",AP19,"")</f>
        <v/>
      </c>
      <c r="AS67" t="str">
        <f t="shared" ref="AS67:AS73" si="38">IF(G67="импл_",AP67,"")</f>
        <v/>
      </c>
      <c r="AT67">
        <f t="shared" ca="1" si="31"/>
        <v>0.63294221806759576</v>
      </c>
      <c r="AU67" t="s">
        <v>697</v>
      </c>
      <c r="AV67" t="str">
        <f t="shared" ca="1" si="32"/>
        <v>sound\\Noviy_plod.wav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_Изогнут_ли_он?</v>
      </c>
      <c r="BA67" t="e">
        <f>VLOOKUP(Q67,audio_list_stym!$B$2:$BQ$299,68,FALSE)</f>
        <v>#N/A</v>
      </c>
      <c r="BB67" t="str">
        <f t="shared" si="33"/>
        <v>Посмотрите,_вот_РЕНАН._Изогнут_ли_он?</v>
      </c>
      <c r="BD67" cm="1">
        <f t="array" aca="1" ref="BD67" ca="1">INDEX(L67:L74,(RANK(AT3,$AT$2:$AT$9)))</f>
        <v>2143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VLOOKUP(B68,audio_list_stym!$A$3:$BP$18,50,FALSE)</f>
        <v>15</v>
      </c>
      <c r="F68" t="str">
        <f>VLOOKUP(E68,metki!$A$2:$B$9,2,FALSE)</f>
        <v>экспл_новые_с_названием</v>
      </c>
      <c r="G68" t="str">
        <f t="shared" si="28"/>
        <v>экспл</v>
      </c>
      <c r="H68" t="str">
        <f>VLOOKUP(B68,audio_list_stym!$A$3:$AJ$18,18,FALSE)</f>
        <v>Tamanid</v>
      </c>
      <c r="I68" t="s">
        <v>690</v>
      </c>
      <c r="J68" t="str">
        <f t="shared" si="29"/>
        <v>Tamanid_3</v>
      </c>
      <c r="L68">
        <f>VLOOKUP(J68,total_visual_stym!$A$2:$D$129,2,FALSE)</f>
        <v>2139</v>
      </c>
      <c r="M68" t="str">
        <f>VLOOKUP(J68,total_visual_stym!$A$2:$D$129,3,FALSE)</f>
        <v>pics\\Tamanid_3.jpg</v>
      </c>
      <c r="N68">
        <f>VLOOKUP(J68,total_visual_stym!$A$1:$D$129,4,FALSE)</f>
        <v>214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147</v>
      </c>
      <c r="Z68" t="str">
        <f>IF(G68="экспл",VLOOKUP(J68,quest_экспл!$A$1:$N$129,12,FALSE),IF(G68="импл_",0,0))</f>
        <v>sound\\On_barhatistiy.wav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2177</v>
      </c>
      <c r="AD68" t="str">
        <f t="shared" ca="1" si="34"/>
        <v>pics\\dis35.jpg</v>
      </c>
      <c r="AE68" s="22" t="str">
        <f t="array" aca="1" ref="AE68" ca="1">IF(G68="экспл",INDEX(total_visual_stym!$C$146:$C$209,(RANK(total_visual_stym!E148,total_visual_stym!$E$146:$E$209))),0)</f>
        <v>pics\\dis35.jpg</v>
      </c>
      <c r="AF68" s="22" t="str">
        <f t="shared" si="30"/>
        <v/>
      </c>
      <c r="AI68" t="s">
        <v>69</v>
      </c>
      <c r="AO68">
        <f t="shared" ca="1" si="35"/>
        <v>0.58243990832134185</v>
      </c>
      <c r="AP68" t="str">
        <f t="shared" ca="1" si="36"/>
        <v>pics\\Kokos_4.jpg</v>
      </c>
      <c r="AR68" t="str">
        <f t="shared" si="37"/>
        <v/>
      </c>
      <c r="AS68" t="str">
        <f t="shared" si="38"/>
        <v/>
      </c>
      <c r="AT68">
        <f t="shared" ca="1" si="31"/>
        <v>0.14391357176567987</v>
      </c>
      <c r="AU68" t="s">
        <v>697</v>
      </c>
      <c r="AV68" t="str">
        <f t="shared" ca="1" si="32"/>
        <v>sound\\Redkiy_plod.wav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_Он_бархатистый?</v>
      </c>
      <c r="BA68" t="e">
        <f>VLOOKUP(Q68,audio_list_stym!$B$2:$BQ$299,68,FALSE)</f>
        <v>#N/A</v>
      </c>
      <c r="BB68" t="str">
        <f t="shared" si="33"/>
        <v>Вот_РЕНАН._Он_бархатистый?</v>
      </c>
      <c r="BD68" cm="1">
        <f t="array" aca="1" ref="BD68" ca="1">INDEX(L68:L75,(RANK(AT4,$AT$2:$AT$9)))</f>
        <v>2139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VLOOKUP(B69,audio_list_stym!$A$3:$BP$18,50,FALSE)</f>
        <v>15</v>
      </c>
      <c r="F69" t="str">
        <f>VLOOKUP(E69,metki!$A$2:$B$9,2,FALSE)</f>
        <v>экспл_новые_с_названием</v>
      </c>
      <c r="G69" t="str">
        <f t="shared" si="28"/>
        <v>экспл</v>
      </c>
      <c r="H69" t="str">
        <f>VLOOKUP(B69,audio_list_stym!$A$3:$AJ$18,18,FALSE)</f>
        <v>Tamanid</v>
      </c>
      <c r="I69" t="s">
        <v>691</v>
      </c>
      <c r="J69" t="str">
        <f t="shared" si="29"/>
        <v>Tamanid_4</v>
      </c>
      <c r="L69">
        <f>VLOOKUP(J69,total_visual_stym!$A$2:$D$129,2,FALSE)</f>
        <v>2140</v>
      </c>
      <c r="M69" t="str">
        <f>VLOOKUP(J69,total_visual_stym!$A$2:$D$129,3,FALSE)</f>
        <v>pics\\Tamanid_4.jpg</v>
      </c>
      <c r="N69">
        <f>VLOOKUP(J69,total_visual_stym!$A$1:$D$129,4,FALSE)</f>
        <v>214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148</v>
      </c>
      <c r="Z69" t="str">
        <f>IF(G69="экспл",VLOOKUP(J69,quest_экспл!$A$1:$N$129,12,FALSE),IF(G69="импл_",0,0))</f>
        <v>sound\\Odnotonniy_li_on.wav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2208</v>
      </c>
      <c r="AD69" t="str">
        <f t="shared" ca="1" si="34"/>
        <v>pics\\dis45.jpg</v>
      </c>
      <c r="AE69" s="22" t="str">
        <f t="array" aca="1" ref="AE69" ca="1">IF(G69="экспл",INDEX(total_visual_stym!$C$146:$C$209,(RANK(total_visual_stym!E149,total_visual_stym!$E$146:$E$209))),0)</f>
        <v>pics\\dis45.jpg</v>
      </c>
      <c r="AF69" s="22" t="str">
        <f t="shared" si="30"/>
        <v/>
      </c>
      <c r="AI69" t="s">
        <v>70</v>
      </c>
      <c r="AO69">
        <f t="shared" ca="1" si="35"/>
        <v>0.96023024724647887</v>
      </c>
      <c r="AP69" t="str">
        <f t="shared" ca="1" si="36"/>
        <v>pics\\Banan_3.jpg</v>
      </c>
      <c r="AR69" t="str">
        <f t="shared" si="37"/>
        <v/>
      </c>
      <c r="AS69" t="str">
        <f t="shared" si="38"/>
        <v/>
      </c>
      <c r="AT69">
        <f t="shared" ca="1" si="31"/>
        <v>0.2574531299365741</v>
      </c>
      <c r="AU69" t="s">
        <v>697</v>
      </c>
      <c r="AV69" t="str">
        <f t="shared" ca="1" si="32"/>
        <v>sound\\Redkiy_plod.wav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_Однотонный_ли_он?</v>
      </c>
      <c r="BA69" t="e">
        <f>VLOOKUP(Q69,audio_list_stym!$B$2:$BQ$299,68,FALSE)</f>
        <v>#N/A</v>
      </c>
      <c r="BB69" t="str">
        <f t="shared" si="33"/>
        <v>Это_РЕНАН._Однотонный_ли_он?</v>
      </c>
      <c r="BD69" cm="1">
        <f t="array" aca="1" ref="BD69" ca="1">INDEX(L69:L76,(RANK(AT5,$AT$2:$AT$9)))</f>
        <v>2144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VLOOKUP(B70,audio_list_stym!$A$3:$BP$18,50,FALSE)</f>
        <v>15</v>
      </c>
      <c r="F70" t="str">
        <f>VLOOKUP(E70,metki!$A$2:$B$9,2,FALSE)</f>
        <v>экспл_новые_с_названием</v>
      </c>
      <c r="G70" t="str">
        <f t="shared" si="28"/>
        <v>экспл</v>
      </c>
      <c r="H70" t="str">
        <f>VLOOKUP(B70,audio_list_stym!$A$3:$AJ$18,18,FALSE)</f>
        <v>Tamanid</v>
      </c>
      <c r="I70" t="s">
        <v>692</v>
      </c>
      <c r="J70" t="str">
        <f t="shared" si="29"/>
        <v>Tamanid_5</v>
      </c>
      <c r="L70">
        <f>VLOOKUP(J70,total_visual_stym!$A$2:$D$129,2,FALSE)</f>
        <v>2141</v>
      </c>
      <c r="M70" t="str">
        <f>VLOOKUP(J70,total_visual_stym!$A$2:$D$129,3,FALSE)</f>
        <v>pics\\Tamanid_5.jpg</v>
      </c>
      <c r="N70">
        <f>VLOOKUP(J70,total_visual_stym!$A$1:$D$129,4,FALSE)</f>
        <v>214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149</v>
      </c>
      <c r="Z70" t="str">
        <f>IF(G70="экспл",VLOOKUP(J70,quest_экспл!$A$1:$N$129,12,FALSE),IF(G70="импл_",0,0))</f>
        <v>sound\\On_prozrachniy.wav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2170</v>
      </c>
      <c r="AD70" t="str">
        <f t="shared" ca="1" si="34"/>
        <v>pics\\dis36.jpg</v>
      </c>
      <c r="AE70" s="22" t="str">
        <f t="array" aca="1" ref="AE70" ca="1">IF(G70="экспл",INDEX(total_visual_stym!$C$146:$C$209,(RANK(total_visual_stym!E150,total_visual_stym!$E$146:$E$209))),0)</f>
        <v>pics\\dis36.jpg</v>
      </c>
      <c r="AF70" s="22" t="str">
        <f t="shared" si="30"/>
        <v/>
      </c>
      <c r="AI70" t="s">
        <v>71</v>
      </c>
      <c r="AO70">
        <f t="shared" ca="1" si="35"/>
        <v>0.99946790148034637</v>
      </c>
      <c r="AP70" t="str">
        <f t="shared" ca="1" si="36"/>
        <v>pics\\Banan_1.jpg</v>
      </c>
      <c r="AR70" t="str">
        <f t="shared" si="37"/>
        <v/>
      </c>
      <c r="AS70" t="str">
        <f t="shared" si="38"/>
        <v/>
      </c>
      <c r="AT70">
        <f t="shared" ca="1" si="31"/>
        <v>0.783627331138258</v>
      </c>
      <c r="AU70" t="s">
        <v>697</v>
      </c>
      <c r="AV70" t="str">
        <f t="shared" ca="1" si="32"/>
        <v>sound\\Noviy_plod.wav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_Он_прозрачный?</v>
      </c>
      <c r="BA70" t="e">
        <f>VLOOKUP(Q70,audio_list_stym!$B$2:$BQ$299,68,FALSE)</f>
        <v>#N/A</v>
      </c>
      <c r="BB70" t="str">
        <f t="shared" si="33"/>
        <v>На_картинке_РЕНАН._Он_прозрачный?</v>
      </c>
      <c r="BD70" cm="1">
        <f t="array" aca="1" ref="BD70" ca="1">INDEX(L70:L77,(RANK(AT6,$AT$2:$AT$9)))</f>
        <v>2147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VLOOKUP(B71,audio_list_stym!$A$3:$BP$18,50,FALSE)</f>
        <v>15</v>
      </c>
      <c r="F71" t="str">
        <f>VLOOKUP(E71,metki!$A$2:$B$9,2,FALSE)</f>
        <v>экспл_новые_с_названием</v>
      </c>
      <c r="G71" t="str">
        <f t="shared" si="28"/>
        <v>экспл</v>
      </c>
      <c r="H71" t="str">
        <f>VLOOKUP(B71,audio_list_stym!$A$3:$AJ$18,18,FALSE)</f>
        <v>Tamanid</v>
      </c>
      <c r="I71" t="s">
        <v>693</v>
      </c>
      <c r="J71" t="str">
        <f t="shared" si="29"/>
        <v>Tamanid_6</v>
      </c>
      <c r="L71">
        <f>VLOOKUP(J71,total_visual_stym!$A$2:$D$129,2,FALSE)</f>
        <v>2142</v>
      </c>
      <c r="M71" t="str">
        <f>VLOOKUP(J71,total_visual_stym!$A$2:$D$129,3,FALSE)</f>
        <v>pics\\Tamanid_6.jpg</v>
      </c>
      <c r="N71">
        <f>VLOOKUP(J71,total_visual_stym!$A$1:$D$129,4,FALSE)</f>
        <v>214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150</v>
      </c>
      <c r="Z71" t="str">
        <f>IF(G71="экспл",VLOOKUP(J71,quest_экспл!$A$1:$N$129,12,FALSE),IF(G71="импл_",0,0))</f>
        <v>sound\\On_izmelchen.wav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2181</v>
      </c>
      <c r="AD71" t="str">
        <f t="shared" ca="1" si="34"/>
        <v>pics\\dis24.jpg</v>
      </c>
      <c r="AE71" s="22" t="str">
        <f t="array" aca="1" ref="AE71" ca="1">IF(G71="экспл",INDEX(total_visual_stym!$C$146:$C$209,(RANK(total_visual_stym!E151,total_visual_stym!$E$146:$E$209))),0)</f>
        <v>pics\\dis24.jpg</v>
      </c>
      <c r="AF71" s="22" t="str">
        <f t="shared" si="30"/>
        <v/>
      </c>
      <c r="AI71" t="s">
        <v>72</v>
      </c>
      <c r="AO71">
        <f t="shared" ca="1" si="35"/>
        <v>0.17900011475841426</v>
      </c>
      <c r="AP71" t="str">
        <f t="shared" ca="1" si="36"/>
        <v>pics\\Redis_6.jpg</v>
      </c>
      <c r="AR71" t="str">
        <f t="shared" si="37"/>
        <v/>
      </c>
      <c r="AS71" t="str">
        <f t="shared" si="38"/>
        <v/>
      </c>
      <c r="AT71">
        <f t="shared" ca="1" si="31"/>
        <v>0.21349653361762932</v>
      </c>
      <c r="AU71" t="s">
        <v>697</v>
      </c>
      <c r="AV71" t="str">
        <f t="shared" ca="1" si="32"/>
        <v>sound\\Redkiy_plod.wav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_Он_измельчен?</v>
      </c>
      <c r="BA71" t="e">
        <f>VLOOKUP(Q71,audio_list_stym!$B$2:$BQ$299,68,FALSE)</f>
        <v>#N/A</v>
      </c>
      <c r="BB71" t="str">
        <f t="shared" si="33"/>
        <v>На_мониторе_РЕНАН._Он_измельчен?</v>
      </c>
      <c r="BD71" cm="1">
        <f t="array" aca="1" ref="BD71" ca="1">INDEX(L71:L78,(RANK(AT7,$AT$2:$AT$9)))</f>
        <v>2145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VLOOKUP(B72,audio_list_stym!$A$3:$BP$18,50,FALSE)</f>
        <v>15</v>
      </c>
      <c r="F72" t="str">
        <f>VLOOKUP(E72,metki!$A$2:$B$9,2,FALSE)</f>
        <v>экспл_новые_с_названием</v>
      </c>
      <c r="G72" t="str">
        <f t="shared" si="28"/>
        <v>экспл</v>
      </c>
      <c r="H72" t="str">
        <f>VLOOKUP(B72,audio_list_stym!$A$3:$AJ$18,18,FALSE)</f>
        <v>Tamanid</v>
      </c>
      <c r="I72" t="s">
        <v>694</v>
      </c>
      <c r="J72" t="str">
        <f t="shared" si="29"/>
        <v>Tamanid_7</v>
      </c>
      <c r="L72">
        <f>VLOOKUP(J72,total_visual_stym!$A$2:$D$129,2,FALSE)</f>
        <v>2143</v>
      </c>
      <c r="M72" t="str">
        <f>VLOOKUP(J72,total_visual_stym!$A$2:$D$129,3,FALSE)</f>
        <v>pics\\Tamanid_7.jpg</v>
      </c>
      <c r="N72">
        <f>VLOOKUP(J72,total_visual_stym!$A$1:$D$129,4,FALSE)</f>
        <v>214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151</v>
      </c>
      <c r="Z72" t="str">
        <f>IF(G72="экспл",VLOOKUP(J72,quest_экспл!$A$1:$N$129,12,FALSE),IF(G72="импл_",0,0))</f>
        <v>sound\\Cvetushiy_li_on.wav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2200</v>
      </c>
      <c r="AD72" t="str">
        <f t="shared" ca="1" si="34"/>
        <v>pics\\dis57.jpg</v>
      </c>
      <c r="AE72" s="22" t="str">
        <f t="array" aca="1" ref="AE72" ca="1">IF(G72="экспл",INDEX(total_visual_stym!$C$146:$C$209,(RANK(total_visual_stym!E152,total_visual_stym!$E$146:$E$209))),0)</f>
        <v>pics\\dis57.jpg</v>
      </c>
      <c r="AF72" s="22" t="str">
        <f t="shared" si="30"/>
        <v/>
      </c>
      <c r="AI72" t="s">
        <v>73</v>
      </c>
      <c r="AO72">
        <f t="shared" ca="1" si="35"/>
        <v>0.78402193743051796</v>
      </c>
      <c r="AP72" t="str">
        <f t="shared" ca="1" si="36"/>
        <v>pics\\Finik_5.jpg</v>
      </c>
      <c r="AR72" t="str">
        <f t="shared" si="37"/>
        <v/>
      </c>
      <c r="AS72" t="str">
        <f t="shared" si="38"/>
        <v/>
      </c>
      <c r="AT72">
        <f t="shared" ca="1" si="31"/>
        <v>0.33265201569582914</v>
      </c>
      <c r="AU72" t="s">
        <v>697</v>
      </c>
      <c r="AV72" t="str">
        <f t="shared" ca="1" si="32"/>
        <v>sound\\Redkiy_plod.wav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_Цветущий_ли_он?</v>
      </c>
      <c r="BA72" t="e">
        <f>VLOOKUP(Q72,audio_list_stym!$B$2:$BQ$299,68,FALSE)</f>
        <v>#N/A</v>
      </c>
      <c r="BB72" t="str">
        <f t="shared" si="33"/>
        <v>Перед_Вами_РЕНАН._Цветущий_ли_он?</v>
      </c>
      <c r="BD72" cm="1">
        <f t="array" aca="1" ref="BD72" ca="1">INDEX(L72:L79,(RANK(AT8,$AT$2:$AT$9)))</f>
        <v>2145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VLOOKUP(B73,audio_list_stym!$A$3:$BP$18,50,FALSE)</f>
        <v>15</v>
      </c>
      <c r="F73" t="str">
        <f>VLOOKUP(E73,metki!$A$2:$B$9,2,FALSE)</f>
        <v>экспл_новые_с_названием</v>
      </c>
      <c r="G73" t="str">
        <f t="shared" si="28"/>
        <v>экспл</v>
      </c>
      <c r="H73" t="str">
        <f>VLOOKUP(B73,audio_list_stym!$A$3:$AJ$18,18,FALSE)</f>
        <v>Tamanid</v>
      </c>
      <c r="I73" t="s">
        <v>695</v>
      </c>
      <c r="J73" t="str">
        <f t="shared" si="29"/>
        <v>Tamanid_8</v>
      </c>
      <c r="L73">
        <f>VLOOKUP(J73,total_visual_stym!$A$2:$D$129,2,FALSE)</f>
        <v>2144</v>
      </c>
      <c r="M73" t="str">
        <f>VLOOKUP(J73,total_visual_stym!$A$2:$D$129,3,FALSE)</f>
        <v>pics\\Tamanid_8.jpg</v>
      </c>
      <c r="N73">
        <f>VLOOKUP(J73,total_visual_stym!$A$1:$D$129,4,FALSE)</f>
        <v>214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152</v>
      </c>
      <c r="Z73" t="str">
        <f>IF(G73="экспл",VLOOKUP(J73,quest_экспл!$A$1:$N$129,12,FALSE),IF(G73="импл_",0,0))</f>
        <v>sound\\Skruchen_li_on.wav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4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 t="str">
        <f t="shared" si="30"/>
        <v/>
      </c>
      <c r="AI73" t="s">
        <v>74</v>
      </c>
      <c r="AO73">
        <f t="shared" ca="1" si="35"/>
        <v>0.65673832803396914</v>
      </c>
      <c r="AP73" t="str">
        <f t="shared" ca="1" si="36"/>
        <v>pics\\Goroh_6.jpg</v>
      </c>
      <c r="AR73" t="str">
        <f t="shared" si="37"/>
        <v/>
      </c>
      <c r="AS73" t="str">
        <f t="shared" si="38"/>
        <v/>
      </c>
      <c r="AT73">
        <f t="shared" ca="1" si="31"/>
        <v>1.4882860742480242E-2</v>
      </c>
      <c r="AU73" t="s">
        <v>697</v>
      </c>
      <c r="AV73" t="str">
        <f t="shared" ca="1" si="32"/>
        <v>sound\\Redkiy_plod.wav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_Скручен_ли_он?</v>
      </c>
      <c r="BA73" t="e">
        <f>VLOOKUP(Q73,audio_list_stym!$B$2:$BQ$299,68,FALSE)</f>
        <v>#N/A</v>
      </c>
      <c r="BB73" t="str">
        <f t="shared" si="33"/>
        <v>Вы_видите_РЕНАН._Скручен_ли_он?</v>
      </c>
      <c r="BD73" cm="1">
        <f t="array" aca="1" ref="BD73" ca="1">INDEX(L73:L80,(RANK(AT9,$AT$2:$AT$9)))</f>
        <v>2145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VLOOKUP(B74,audio_list_stym!$A$3:$BP$18,50,FALSE)</f>
        <v>16</v>
      </c>
      <c r="F74" t="str">
        <f>VLOOKUP(E74,metki!$A$2:$B$9,2,FALSE)</f>
        <v>импл_новые_без_названия</v>
      </c>
      <c r="G74" t="str">
        <f t="shared" si="28"/>
        <v>импл_</v>
      </c>
      <c r="H74" t="str">
        <f>VLOOKUP(B74,audio_list_stym!$A$3:$AJ$18,18,FALSE)</f>
        <v>ZF</v>
      </c>
      <c r="I74" t="s">
        <v>688</v>
      </c>
      <c r="J74" t="str">
        <f t="shared" si="29"/>
        <v>ZF_1</v>
      </c>
      <c r="L74">
        <f>VLOOKUP(J74,total_visual_stym!$A$2:$D$129,2,FALSE)</f>
        <v>2145</v>
      </c>
      <c r="M74" t="str">
        <f>VLOOKUP(J74,total_visual_stym!$A$2:$D$129,3,FALSE)</f>
        <v>pics\\ZF_1.jpg</v>
      </c>
      <c r="N74">
        <f>VLOOKUP(J74,total_visual_stym!$A$1:$D$129,4,FALSE)</f>
        <v>215</v>
      </c>
      <c r="P74">
        <f>IF(G74="экспл",0,IF(G74="импл_",VLOOKUP(J74,quest_импл!$A$1:$J$129,7,FALSE),0))</f>
        <v>281</v>
      </c>
      <c r="Q74" t="str">
        <f>IF(G74="экспл",0,IF(G74="импл_",VLOOKUP(J74,quest_импл!$A$1:$J$129,8,FALSE),0))</f>
        <v>sound\\S_chashuykami_li.wav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2024</v>
      </c>
      <c r="AD74" t="str">
        <f t="shared" ca="1" si="34"/>
        <v>pics\\Goroh_8.jpg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0"/>
        <v>pics\\Goroh_8.jpg</v>
      </c>
      <c r="AI74" t="s">
        <v>76</v>
      </c>
      <c r="AO74">
        <f t="shared" ca="1" si="35"/>
        <v>0.61813644689381742</v>
      </c>
      <c r="AP74" t="str">
        <f t="shared" ca="1" si="36"/>
        <v>pics\\Goroh_8.jpg</v>
      </c>
      <c r="AR74" t="str">
        <f>IF(AH74="sound\\Ogorod",AP2,"")</f>
        <v/>
      </c>
      <c r="AS74" t="str">
        <f ca="1">IF(G74="импл_",AP74,"")</f>
        <v>pics\\Goroh_8.jpg</v>
      </c>
      <c r="AT74">
        <f t="shared" ca="1" si="31"/>
        <v>0.20002528030713396</v>
      </c>
      <c r="AU74" t="s">
        <v>697</v>
      </c>
      <c r="AV74" t="str">
        <f t="shared" ca="1" si="32"/>
        <v>sound\\Redkiy_plod.wav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_С_чешуйками_ли_</v>
      </c>
      <c r="BB74" t="str">
        <f t="shared" si="33"/>
        <v>_С_чешуйками_ли_XXXXX?</v>
      </c>
      <c r="BC74">
        <f>A74</f>
        <v>1210</v>
      </c>
      <c r="BD74" cm="1">
        <f t="array" aca="1" ref="BD74" ca="1">INDEX($L$74:$L$81,(RANK(AT2,$AT$2:$AT$9)))</f>
        <v>2152</v>
      </c>
      <c r="BE74" cm="1">
        <f t="array" aca="1" ref="BE74" ca="1">INDEX(BD66:BD73,(RANK(AT3,$AT$2:$AT$9)))</f>
        <v>2145</v>
      </c>
      <c r="BF74" cm="1">
        <f t="array" aca="1" ref="BF74" ca="1">INDEX(BD82:BD105,(RANK(AT3,$AT$2:$AT$17)))</f>
        <v>2077</v>
      </c>
      <c r="BG74" cm="1">
        <f t="array" aca="1" ref="BG74" ca="1">INDEX(BD106:BD129,(RANK(AT3,$AT$2:$AT$9)))</f>
        <v>2092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VLOOKUP(B75,audio_list_stym!$A$3:$BP$18,50,FALSE)</f>
        <v>16</v>
      </c>
      <c r="F75" t="str">
        <f>VLOOKUP(E75,metki!$A$2:$B$9,2,FALSE)</f>
        <v>импл_новые_без_названия</v>
      </c>
      <c r="G75" t="str">
        <f t="shared" si="28"/>
        <v>импл_</v>
      </c>
      <c r="H75" t="str">
        <f>VLOOKUP(B75,audio_list_stym!$A$3:$AJ$18,18,FALSE)</f>
        <v>ZF</v>
      </c>
      <c r="I75" t="s">
        <v>689</v>
      </c>
      <c r="J75" t="str">
        <f t="shared" si="29"/>
        <v>ZF_2</v>
      </c>
      <c r="L75">
        <f>VLOOKUP(J75,total_visual_stym!$A$2:$D$129,2,FALSE)</f>
        <v>2146</v>
      </c>
      <c r="M75" t="str">
        <f>VLOOKUP(J75,total_visual_stym!$A$2:$D$129,3,FALSE)</f>
        <v>pics\\ZF_2.jpg</v>
      </c>
      <c r="N75">
        <f>VLOOKUP(J75,total_visual_stym!$A$1:$D$129,4,FALSE)</f>
        <v>215</v>
      </c>
      <c r="P75">
        <f>IF(G75="экспл",0,IF(G75="импл_",VLOOKUP(J75,quest_импл!$A$1:$J$129,7,FALSE),0))</f>
        <v>282</v>
      </c>
      <c r="Q75" t="str">
        <f>IF(G75="экспл",0,IF(G75="импл_",VLOOKUP(J75,quest_импл!$A$1:$J$129,8,FALSE),0))</f>
        <v>sound\\Rozoviy_li.wav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нет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2053</v>
      </c>
      <c r="AD75" t="str">
        <f t="shared" ref="AD75:AD129" ca="1" si="39">IF(ISTEXT(AE75),AE75,IF(ISTEXT(AF75),AF75,""))</f>
        <v>pics\\Redis_5.jpg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40">AS75</f>
        <v>pics\\Redis_5.jpg</v>
      </c>
      <c r="AI75" t="s">
        <v>77</v>
      </c>
      <c r="AO75">
        <f t="shared" ca="1" si="35"/>
        <v>0.19208477615609931</v>
      </c>
      <c r="AP75" t="str">
        <f t="shared" ca="1" si="36"/>
        <v>pics\\Redis_5.jpg</v>
      </c>
      <c r="AR75" t="str">
        <f t="shared" ref="AR75:AR97" si="41">IF(AH75="sound\\Ogorod",AP3,"")</f>
        <v/>
      </c>
      <c r="AS75" t="str">
        <f t="shared" ref="AS75:AS129" ca="1" si="42">IF(G75="импл_",AP75,"")</f>
        <v>pics\\Redis_5.jpg</v>
      </c>
      <c r="AT75">
        <f t="shared" ca="1" si="31"/>
        <v>0.99102072705076383</v>
      </c>
      <c r="AU75" t="s">
        <v>697</v>
      </c>
      <c r="AV75" t="str">
        <f t="shared" ca="1" si="32"/>
        <v>sound\\Noviy_plod.wav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_Розовый_ли_</v>
      </c>
      <c r="BB75" t="str">
        <f t="shared" si="33"/>
        <v>_Розовый_ли_XXXXX?</v>
      </c>
      <c r="BD75" cm="1">
        <f t="array" aca="1" ref="BD75" ca="1">INDEX($L$74:$L$81,(RANK(AT3,$AT$2:$AT$9)))</f>
        <v>2150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VLOOKUP(B76,audio_list_stym!$A$3:$BP$18,50,FALSE)</f>
        <v>16</v>
      </c>
      <c r="F76" t="str">
        <f>VLOOKUP(E76,metki!$A$2:$B$9,2,FALSE)</f>
        <v>импл_новые_без_названия</v>
      </c>
      <c r="G76" t="str">
        <f t="shared" si="28"/>
        <v>импл_</v>
      </c>
      <c r="H76" t="str">
        <f>VLOOKUP(B76,audio_list_stym!$A$3:$AJ$18,18,FALSE)</f>
        <v>ZF</v>
      </c>
      <c r="I76" t="s">
        <v>690</v>
      </c>
      <c r="J76" t="str">
        <f t="shared" si="29"/>
        <v>ZF_3</v>
      </c>
      <c r="L76">
        <f>VLOOKUP(J76,total_visual_stym!$A$2:$D$129,2,FALSE)</f>
        <v>2147</v>
      </c>
      <c r="M76" t="str">
        <f>VLOOKUP(J76,total_visual_stym!$A$2:$D$129,3,FALSE)</f>
        <v>pics\\ZF_3.jpg</v>
      </c>
      <c r="N76">
        <f>VLOOKUP(J76,total_visual_stym!$A$1:$D$129,4,FALSE)</f>
        <v>215</v>
      </c>
      <c r="P76">
        <f>IF(G76="экспл",0,IF(G76="импл_",VLOOKUP(J76,quest_импл!$A$1:$J$129,7,FALSE),0))</f>
        <v>283</v>
      </c>
      <c r="Q76" t="str">
        <f>IF(G76="экспл",0,IF(G76="импл_",VLOOKUP(J76,quest_импл!$A$1:$J$129,8,FALSE),0))</f>
        <v>sound\\Tonkiy_li.wav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2064</v>
      </c>
      <c r="AD76" t="str">
        <f t="shared" ca="1" si="39"/>
        <v>pics\\Tomat_8.jpg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40"/>
        <v>pics\\Tomat_8.jpg</v>
      </c>
      <c r="AI76" t="s">
        <v>78</v>
      </c>
      <c r="AO76">
        <f t="shared" ca="1" si="35"/>
        <v>3.6585880758772671E-3</v>
      </c>
      <c r="AP76" t="str">
        <f t="shared" ca="1" si="36"/>
        <v>pics\\Tomat_8.jpg</v>
      </c>
      <c r="AR76" t="str">
        <f t="shared" si="41"/>
        <v/>
      </c>
      <c r="AS76" t="str">
        <f t="shared" ca="1" si="42"/>
        <v>pics\\Tomat_8.jpg</v>
      </c>
      <c r="AT76">
        <f t="shared" ca="1" si="31"/>
        <v>0.25162939632143921</v>
      </c>
      <c r="AU76" t="s">
        <v>697</v>
      </c>
      <c r="AV76" t="str">
        <f t="shared" ca="1" si="32"/>
        <v>sound\\Redkiy_plod.wav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_Тонкий_ли_</v>
      </c>
      <c r="BB76" t="str">
        <f t="shared" si="33"/>
        <v>_Тонкий_ли_XXXXX?</v>
      </c>
      <c r="BD76" cm="1">
        <f t="array" aca="1" ref="BD76" ca="1">INDEX($L$74:$L$81,(RANK(AT4,$AT$2:$AT$9)))</f>
        <v>2145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VLOOKUP(B77,audio_list_stym!$A$3:$BP$18,50,FALSE)</f>
        <v>16</v>
      </c>
      <c r="F77" t="str">
        <f>VLOOKUP(E77,metki!$A$2:$B$9,2,FALSE)</f>
        <v>импл_новые_без_названия</v>
      </c>
      <c r="G77" t="str">
        <f t="shared" si="28"/>
        <v>импл_</v>
      </c>
      <c r="H77" t="str">
        <f>VLOOKUP(B77,audio_list_stym!$A$3:$AJ$18,18,FALSE)</f>
        <v>ZF</v>
      </c>
      <c r="I77" t="s">
        <v>691</v>
      </c>
      <c r="J77" t="str">
        <f t="shared" si="29"/>
        <v>ZF_4</v>
      </c>
      <c r="L77">
        <f>VLOOKUP(J77,total_visual_stym!$A$2:$D$129,2,FALSE)</f>
        <v>2148</v>
      </c>
      <c r="M77" t="str">
        <f>VLOOKUP(J77,total_visual_stym!$A$2:$D$129,3,FALSE)</f>
        <v>pics\\ZF_4.jpg</v>
      </c>
      <c r="N77">
        <f>VLOOKUP(J77,total_visual_stym!$A$1:$D$129,4,FALSE)</f>
        <v>215</v>
      </c>
      <c r="P77">
        <f>IF(G77="экспл",0,IF(G77="импл_",VLOOKUP(J77,quest_импл!$A$1:$J$129,7,FALSE),0))</f>
        <v>284</v>
      </c>
      <c r="Q77" t="str">
        <f>IF(G77="экспл",0,IF(G77="импл_",VLOOKUP(J77,quest_импл!$A$1:$J$129,8,FALSE),0))</f>
        <v>sound\\Celniy_li.wav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2059</v>
      </c>
      <c r="AD77" t="str">
        <f t="shared" ca="1" si="39"/>
        <v>pics\\Tomat_3.jpg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40"/>
        <v>pics\\Tomat_3.jpg</v>
      </c>
      <c r="AI77" t="s">
        <v>79</v>
      </c>
      <c r="AO77">
        <f t="shared" ca="1" si="35"/>
        <v>0.12016823471970584</v>
      </c>
      <c r="AP77" t="str">
        <f t="shared" ca="1" si="36"/>
        <v>pics\\Tomat_3.jpg</v>
      </c>
      <c r="AR77" t="str">
        <f t="shared" si="41"/>
        <v/>
      </c>
      <c r="AS77" t="str">
        <f t="shared" ca="1" si="42"/>
        <v>pics\\Tomat_3.jpg</v>
      </c>
      <c r="AT77">
        <f t="shared" ca="1" si="31"/>
        <v>0.38835168468848946</v>
      </c>
      <c r="AU77" t="s">
        <v>697</v>
      </c>
      <c r="AV77" t="str">
        <f t="shared" ca="1" si="32"/>
        <v>sound\\Redkiy_plod.wav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_Цельный_ли_</v>
      </c>
      <c r="BB77" t="str">
        <f t="shared" si="33"/>
        <v>_Цельный_ли_XXXXX?</v>
      </c>
      <c r="BD77" cm="1">
        <f t="array" aca="1" ref="BD77" ca="1">INDEX($L$74:$L$81,(RANK(AT5,$AT$2:$AT$9)))</f>
        <v>2149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VLOOKUP(B78,audio_list_stym!$A$3:$BP$18,50,FALSE)</f>
        <v>16</v>
      </c>
      <c r="F78" t="str">
        <f>VLOOKUP(E78,metki!$A$2:$B$9,2,FALSE)</f>
        <v>импл_новые_без_названия</v>
      </c>
      <c r="G78" t="str">
        <f t="shared" si="28"/>
        <v>импл_</v>
      </c>
      <c r="H78" t="str">
        <f>VLOOKUP(B78,audio_list_stym!$A$3:$AJ$18,18,FALSE)</f>
        <v>ZF</v>
      </c>
      <c r="I78" t="s">
        <v>692</v>
      </c>
      <c r="J78" t="str">
        <f t="shared" si="29"/>
        <v>ZF_5</v>
      </c>
      <c r="L78">
        <f>VLOOKUP(J78,total_visual_stym!$A$2:$D$129,2,FALSE)</f>
        <v>2149</v>
      </c>
      <c r="M78" t="str">
        <f>VLOOKUP(J78,total_visual_stym!$A$2:$D$129,3,FALSE)</f>
        <v>pics\\ZF_5.jpg</v>
      </c>
      <c r="N78">
        <f>VLOOKUP(J78,total_visual_stym!$A$1:$D$129,4,FALSE)</f>
        <v>215</v>
      </c>
      <c r="P78">
        <f>IF(G78="экспл",0,IF(G78="импл_",VLOOKUP(J78,quest_импл!$A$1:$J$129,7,FALSE),0))</f>
        <v>285</v>
      </c>
      <c r="Q78" t="str">
        <f>IF(G78="экспл",0,IF(G78="импл_",VLOOKUP(J78,quest_импл!$A$1:$J$129,8,FALSE),0))</f>
        <v>sound\\Shershaviy_li.wav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2031</v>
      </c>
      <c r="AD78" t="str">
        <f t="shared" ca="1" si="39"/>
        <v>pics\\Kokos_7.jpg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40"/>
        <v>pics\\Kokos_7.jpg</v>
      </c>
      <c r="AI78" t="s">
        <v>80</v>
      </c>
      <c r="AO78">
        <f t="shared" ca="1" si="35"/>
        <v>0.53867600194339094</v>
      </c>
      <c r="AP78" t="str">
        <f t="shared" ca="1" si="36"/>
        <v>pics\\Kokos_7.jpg</v>
      </c>
      <c r="AR78" t="str">
        <f t="shared" si="41"/>
        <v/>
      </c>
      <c r="AS78" t="str">
        <f t="shared" ca="1" si="42"/>
        <v>pics\\Kokos_7.jpg</v>
      </c>
      <c r="AT78">
        <f t="shared" ca="1" si="31"/>
        <v>0.88306974063692956</v>
      </c>
      <c r="AU78" t="s">
        <v>697</v>
      </c>
      <c r="AV78" t="str">
        <f t="shared" ca="1" si="32"/>
        <v>sound\\Noviy_plod.wav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_Шершавый_ли_</v>
      </c>
      <c r="BB78" t="str">
        <f t="shared" si="33"/>
        <v>_Шершавый_ли_XXXXX?</v>
      </c>
      <c r="BD78" cm="1">
        <f t="array" aca="1" ref="BD78" ca="1">INDEX($L$74:$L$81,(RANK(AT6,$AT$2:$AT$9)))</f>
        <v>2151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VLOOKUP(B79,audio_list_stym!$A$3:$BP$18,50,FALSE)</f>
        <v>16</v>
      </c>
      <c r="F79" t="str">
        <f>VLOOKUP(E79,metki!$A$2:$B$9,2,FALSE)</f>
        <v>импл_новые_без_названия</v>
      </c>
      <c r="G79" t="str">
        <f t="shared" si="28"/>
        <v>импл_</v>
      </c>
      <c r="H79" t="str">
        <f>VLOOKUP(B79,audio_list_stym!$A$3:$AJ$18,18,FALSE)</f>
        <v>ZF</v>
      </c>
      <c r="I79" t="s">
        <v>693</v>
      </c>
      <c r="J79" t="str">
        <f t="shared" si="29"/>
        <v>ZF_6</v>
      </c>
      <c r="L79">
        <f>VLOOKUP(J79,total_visual_stym!$A$2:$D$129,2,FALSE)</f>
        <v>2150</v>
      </c>
      <c r="M79" t="str">
        <f>VLOOKUP(J79,total_visual_stym!$A$2:$D$129,3,FALSE)</f>
        <v>pics\\ZF_6.jpg</v>
      </c>
      <c r="N79">
        <f>VLOOKUP(J79,total_visual_stym!$A$1:$D$129,4,FALSE)</f>
        <v>215</v>
      </c>
      <c r="P79">
        <f>IF(G79="экспл",0,IF(G79="импл_",VLOOKUP(J79,quest_импл!$A$1:$J$129,7,FALSE),0))</f>
        <v>286</v>
      </c>
      <c r="Q79" t="str">
        <f>IF(G79="экспл",0,IF(G79="импл_",VLOOKUP(J79,quest_импл!$A$1:$J$129,8,FALSE),0))</f>
        <v>sound\\Zaostryen_li.wav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2045</v>
      </c>
      <c r="AD79" t="str">
        <f t="shared" ca="1" si="39"/>
        <v>pics\\Peper_5.jpg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40"/>
        <v>pics\\Peper_5.jpg</v>
      </c>
      <c r="AI79" t="s">
        <v>81</v>
      </c>
      <c r="AO79">
        <f t="shared" ca="1" si="35"/>
        <v>0.3646233096019067</v>
      </c>
      <c r="AP79" t="str">
        <f t="shared" ca="1" si="36"/>
        <v>pics\\Peper_5.jpg</v>
      </c>
      <c r="AR79" t="str">
        <f t="shared" si="41"/>
        <v/>
      </c>
      <c r="AS79" t="str">
        <f t="shared" ca="1" si="42"/>
        <v>pics\\Peper_5.jpg</v>
      </c>
      <c r="AT79">
        <f t="shared" ca="1" si="31"/>
        <v>0.79741248588601976</v>
      </c>
      <c r="AU79" t="s">
        <v>697</v>
      </c>
      <c r="AV79" t="str">
        <f t="shared" ca="1" si="32"/>
        <v>sound\\Noviy_plod.wav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_Заострен_ли_</v>
      </c>
      <c r="BB79" t="str">
        <f t="shared" si="33"/>
        <v>_Заострен_ли_XXXXX?</v>
      </c>
      <c r="BD79" cm="1">
        <f t="array" aca="1" ref="BD79" ca="1">INDEX($L$74:$L$81,(RANK(AT7,$AT$2:$AT$9)))</f>
        <v>2148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VLOOKUP(B80,audio_list_stym!$A$3:$BP$18,50,FALSE)</f>
        <v>16</v>
      </c>
      <c r="F80" t="str">
        <f>VLOOKUP(E80,metki!$A$2:$B$9,2,FALSE)</f>
        <v>импл_новые_без_названия</v>
      </c>
      <c r="G80" t="str">
        <f t="shared" si="28"/>
        <v>импл_</v>
      </c>
      <c r="H80" t="str">
        <f>VLOOKUP(B80,audio_list_stym!$A$3:$AJ$18,18,FALSE)</f>
        <v>ZF</v>
      </c>
      <c r="I80" t="s">
        <v>694</v>
      </c>
      <c r="J80" t="str">
        <f t="shared" si="29"/>
        <v>ZF_7</v>
      </c>
      <c r="L80">
        <f>VLOOKUP(J80,total_visual_stym!$A$2:$D$129,2,FALSE)</f>
        <v>2151</v>
      </c>
      <c r="M80" t="str">
        <f>VLOOKUP(J80,total_visual_stym!$A$2:$D$129,3,FALSE)</f>
        <v>pics\\ZF_7.jpg</v>
      </c>
      <c r="N80">
        <f>VLOOKUP(J80,total_visual_stym!$A$1:$D$129,4,FALSE)</f>
        <v>215</v>
      </c>
      <c r="P80">
        <f>IF(G80="экспл",0,IF(G80="импл_",VLOOKUP(J80,quest_импл!$A$1:$J$129,7,FALSE),0))</f>
        <v>287</v>
      </c>
      <c r="Q80" t="str">
        <f>IF(G80="экспл",0,IF(G80="импл_",VLOOKUP(J80,quest_импл!$A$1:$J$129,8,FALSE),0))</f>
        <v>sound\\Rassipchatiy_li.wav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2010</v>
      </c>
      <c r="AD80" t="str">
        <f t="shared" ca="1" si="39"/>
        <v>pics\\Finik_2.jpg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40"/>
        <v>pics\\Finik_2.jpg</v>
      </c>
      <c r="AI80" t="s">
        <v>82</v>
      </c>
      <c r="AO80">
        <f t="shared" ca="1" si="35"/>
        <v>0.80639229921147459</v>
      </c>
      <c r="AP80" t="str">
        <f t="shared" ca="1" si="36"/>
        <v>pics\\Finik_2.jpg</v>
      </c>
      <c r="AR80" t="str">
        <f t="shared" si="41"/>
        <v/>
      </c>
      <c r="AS80" t="str">
        <f t="shared" ca="1" si="42"/>
        <v>pics\\Finik_2.jpg</v>
      </c>
      <c r="AT80">
        <f t="shared" ca="1" si="31"/>
        <v>0.44001582991851607</v>
      </c>
      <c r="AU80" t="s">
        <v>697</v>
      </c>
      <c r="AV80" t="str">
        <f t="shared" ca="1" si="32"/>
        <v>sound\\Redkiy_plod.wav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_Рассыпчатый_ли_</v>
      </c>
      <c r="BB80" t="str">
        <f t="shared" si="33"/>
        <v>_Рассыпчатый_ли_XXXXX?</v>
      </c>
      <c r="BD80" cm="1">
        <f t="array" aca="1" ref="BD80" ca="1">INDEX($L$74:$L$81,(RANK(AT8,$AT$2:$AT$9)))</f>
        <v>2147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VLOOKUP(B81,audio_list_stym!$A$3:$BP$18,50,FALSE)</f>
        <v>16</v>
      </c>
      <c r="F81" t="str">
        <f>VLOOKUP(E81,metki!$A$2:$B$9,2,FALSE)</f>
        <v>импл_новые_без_названия</v>
      </c>
      <c r="G81" t="str">
        <f t="shared" si="28"/>
        <v>импл_</v>
      </c>
      <c r="H81" t="str">
        <f>VLOOKUP(B81,audio_list_stym!$A$3:$AJ$18,18,FALSE)</f>
        <v>ZF</v>
      </c>
      <c r="I81" t="s">
        <v>695</v>
      </c>
      <c r="J81" t="str">
        <f t="shared" si="29"/>
        <v>ZF_8</v>
      </c>
      <c r="L81">
        <f>VLOOKUP(J81,total_visual_stym!$A$2:$D$129,2,FALSE)</f>
        <v>2152</v>
      </c>
      <c r="M81" t="str">
        <f>VLOOKUP(J81,total_visual_stym!$A$2:$D$129,3,FALSE)</f>
        <v>pics\\ZF_8.jpg</v>
      </c>
      <c r="N81">
        <f>VLOOKUP(J81,total_visual_stym!$A$1:$D$129,4,FALSE)</f>
        <v>215</v>
      </c>
      <c r="P81">
        <f>IF(G81="экспл",0,IF(G81="импл_",VLOOKUP(J81,quest_импл!$A$1:$J$129,7,FALSE),0))</f>
        <v>288</v>
      </c>
      <c r="Q81" t="str">
        <f>IF(G81="экспл",0,IF(G81="импл_",VLOOKUP(J81,quest_импл!$A$1:$J$129,8,FALSE),0))</f>
        <v>sound\\Ochishen_li.wav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2035</v>
      </c>
      <c r="AD81" t="str">
        <f t="shared" ca="1" si="39"/>
        <v>pics\\Limon_3.jpg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40"/>
        <v>pics\\Limon_3.jpg</v>
      </c>
      <c r="AI81" t="s">
        <v>83</v>
      </c>
      <c r="AO81">
        <f t="shared" ca="1" si="35"/>
        <v>0.47907881887083248</v>
      </c>
      <c r="AP81" t="str">
        <f t="shared" ca="1" si="36"/>
        <v>pics\\Limon_3.jpg</v>
      </c>
      <c r="AR81" t="str">
        <f t="shared" si="41"/>
        <v/>
      </c>
      <c r="AS81" t="str">
        <f t="shared" ca="1" si="42"/>
        <v>pics\\Limon_3.jpg</v>
      </c>
      <c r="AT81">
        <f t="shared" ca="1" si="31"/>
        <v>0.33139367040925816</v>
      </c>
      <c r="AU81" t="s">
        <v>697</v>
      </c>
      <c r="AV81" t="str">
        <f t="shared" ca="1" si="32"/>
        <v>sound\\Redkiy_plod.wav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_Очищен_ли_</v>
      </c>
      <c r="BB81" t="str">
        <f t="shared" si="33"/>
        <v>_Очищен_ли_XXXXX?</v>
      </c>
      <c r="BD81" cm="1">
        <f t="array" aca="1" ref="BD81" ca="1">INDEX($L$74:$L$81,(RANK(AT9,$AT$2:$AT$9)))</f>
        <v>2146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VLOOKUP(B82,audio_list_stym!$A$3:$BP$18,50,FALSE)</f>
        <v>17</v>
      </c>
      <c r="F82" t="str">
        <f>VLOOKUP(E82,metki!$A$2:$B$9,2,FALSE)</f>
        <v>экспл_новые_без_названия</v>
      </c>
      <c r="G82" t="str">
        <f t="shared" si="28"/>
        <v>экспл</v>
      </c>
      <c r="H82" t="str">
        <f>VLOOKUP(B82,audio_list_stym!$A$3:$AJ$18,18,FALSE)</f>
        <v>Ackee</v>
      </c>
      <c r="I82" t="s">
        <v>688</v>
      </c>
      <c r="J82" t="str">
        <f t="shared" si="29"/>
        <v>Ackee_1</v>
      </c>
      <c r="L82">
        <f>VLOOKUP(J82,total_visual_stym!$A$2:$D$129,2,FALSE)</f>
        <v>2065</v>
      </c>
      <c r="M82" t="str">
        <f>VLOOKUP(J82,total_visual_stym!$A$2:$D$129,3,FALSE)</f>
        <v>pics\\Ackee_1.jpg</v>
      </c>
      <c r="N82">
        <f>VLOOKUP(J82,total_visual_stym!$A$1:$D$129,4,FALSE)</f>
        <v>208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97</v>
      </c>
      <c r="Z82" t="str">
        <f>IF(G82="экспл",VLOOKUP(J82,quest_экспл!$A$1:$N$129,12,FALSE),IF(G82="импл_",0,0))</f>
        <v>sound\\Sushenniy_li_on.wav</v>
      </c>
      <c r="AA82" t="str">
        <f>IF(G82="экспл",VLOOKUP(J82,quest_экспл!$A$1:$N$129,14,FALSE),IF(G82="импл_",0,0))</f>
        <v>нет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2202</v>
      </c>
      <c r="AD82" t="str">
        <f t="shared" ca="1" si="39"/>
        <v>pics\\dis47.jpg</v>
      </c>
      <c r="AE82" s="22" t="str">
        <f t="array" aca="1" ref="AE82" ca="1">IF(G82="экспл",INDEX(total_visual_stym!$C$146:$C$209,(RANK(total_visual_stym!E162,total_visual_stym!$E$146:$E$209))),0)</f>
        <v>pics\\dis47.jpg</v>
      </c>
      <c r="AF82" s="22" t="str">
        <f t="shared" si="40"/>
        <v/>
      </c>
      <c r="AI82" t="s">
        <v>84</v>
      </c>
      <c r="AO82">
        <f t="shared" ca="1" si="35"/>
        <v>0.7368215831448679</v>
      </c>
      <c r="AP82" t="str">
        <f t="shared" ca="1" si="36"/>
        <v>pics\\Finik_7.jpg</v>
      </c>
      <c r="AR82" t="str">
        <f t="shared" si="41"/>
        <v/>
      </c>
      <c r="AS82" t="str">
        <f t="shared" si="42"/>
        <v/>
      </c>
      <c r="AT82">
        <f t="shared" ca="1" si="31"/>
        <v>0.93336709078772162</v>
      </c>
      <c r="AU82" t="s">
        <v>697</v>
      </c>
      <c r="AV82" t="str">
        <f t="shared" ca="1" si="32"/>
        <v>sound\\Noviy_plod.wav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_Сушеный_ли_он?</v>
      </c>
      <c r="BA82" t="e">
        <f>VLOOKUP(Q82,audio_list_stym!$B$2:$BQ$299,68,FALSE)</f>
        <v>#N/A</v>
      </c>
      <c r="BB82" t="str">
        <f t="shared" si="33"/>
        <v>На_экране_XXXXX._Сушеный_ли_он?</v>
      </c>
      <c r="BC82">
        <f>A82</f>
        <v>1211</v>
      </c>
      <c r="BD82" cm="1">
        <f t="array" aca="1" ref="BD82" ca="1">INDEX($L$82:$L$89,(RANK(AT2,$AT$2:$AT$9)))</f>
        <v>2072</v>
      </c>
      <c r="BE82" cm="1">
        <f t="array" aca="1" ref="BE82" ca="1">INDEX(BD66:BD81,(RANK(AT4,$AT$2:$AT$17)))</f>
        <v>2144</v>
      </c>
      <c r="BF82" cm="1">
        <f t="array" aca="1" ref="BF82" ca="1">INDEX(BD90:BD105,(RANK(AT4,$AT$2:$AT$17)))</f>
        <v>2080</v>
      </c>
      <c r="BG82" cm="1">
        <f t="array" aca="1" ref="BG82" ca="1">INDEX(BD106:BD129,(RANK(AT4,$AT$2:$AT$9)))</f>
        <v>2096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VLOOKUP(B83,audio_list_stym!$A$3:$BP$18,50,FALSE)</f>
        <v>17</v>
      </c>
      <c r="F83" t="str">
        <f>VLOOKUP(E83,metki!$A$2:$B$9,2,FALSE)</f>
        <v>экспл_новые_без_названия</v>
      </c>
      <c r="G83" t="str">
        <f t="shared" si="28"/>
        <v>экспл</v>
      </c>
      <c r="H83" t="str">
        <f>VLOOKUP(B83,audio_list_stym!$A$3:$AJ$18,18,FALSE)</f>
        <v>Ackee</v>
      </c>
      <c r="I83" t="s">
        <v>689</v>
      </c>
      <c r="J83" t="str">
        <f t="shared" si="29"/>
        <v>Ackee_2</v>
      </c>
      <c r="L83">
        <f>VLOOKUP(J83,total_visual_stym!$A$2:$D$129,2,FALSE)</f>
        <v>2066</v>
      </c>
      <c r="M83" t="str">
        <f>VLOOKUP(J83,total_visual_stym!$A$2:$D$129,3,FALSE)</f>
        <v>pics\\Ackee_2.jpg</v>
      </c>
      <c r="N83">
        <f>VLOOKUP(J83,total_visual_stym!$A$1:$D$129,4,FALSE)</f>
        <v>208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98</v>
      </c>
      <c r="Z83" t="str">
        <f>IF(G83="экспл",VLOOKUP(J83,quest_экспл!$A$1:$N$129,12,FALSE),IF(G83="импл_",0,0))</f>
        <v>sound\\On_s_vetochkoy.wav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2171</v>
      </c>
      <c r="AD83" t="str">
        <f t="shared" ca="1" si="39"/>
        <v>pics\\dis22.jpg</v>
      </c>
      <c r="AE83" s="22" t="str">
        <f t="array" aca="1" ref="AE83" ca="1">IF(G83="экспл",INDEX(total_visual_stym!$C$146:$C$209,(RANK(total_visual_stym!E163,total_visual_stym!$E$146:$E$209))),0)</f>
        <v>pics\\dis22.jpg</v>
      </c>
      <c r="AF83" s="22" t="str">
        <f t="shared" si="40"/>
        <v/>
      </c>
      <c r="AI83" t="s">
        <v>85</v>
      </c>
      <c r="AO83">
        <f t="shared" ca="1" si="35"/>
        <v>0.27140087974624738</v>
      </c>
      <c r="AP83" t="str">
        <f t="shared" ca="1" si="36"/>
        <v>pics\\Peper_8.jpg</v>
      </c>
      <c r="AR83" t="str">
        <f t="shared" si="41"/>
        <v/>
      </c>
      <c r="AS83" t="str">
        <f t="shared" si="42"/>
        <v/>
      </c>
      <c r="AT83">
        <f t="shared" ca="1" si="31"/>
        <v>0.84836186995236895</v>
      </c>
      <c r="AU83" t="s">
        <v>697</v>
      </c>
      <c r="AV83" t="str">
        <f t="shared" ca="1" si="32"/>
        <v>sound\\Noviy_plod.wav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_Он_с_веточкой?</v>
      </c>
      <c r="BA83" t="e">
        <f>VLOOKUP(Q83,audio_list_stym!$B$2:$BQ$299,68,FALSE)</f>
        <v>#N/A</v>
      </c>
      <c r="BB83" t="str">
        <f t="shared" si="33"/>
        <v>Посмотрите,_вот_XXXXX._Он_с_веточкой?</v>
      </c>
      <c r="BD83" cm="1">
        <f t="array" aca="1" ref="BD83" ca="1">INDEX($L$82:$L$89,(RANK(AT3,$AT$2:$AT$9)))</f>
        <v>2070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VLOOKUP(B84,audio_list_stym!$A$3:$BP$18,50,FALSE)</f>
        <v>17</v>
      </c>
      <c r="F84" t="str">
        <f>VLOOKUP(E84,metki!$A$2:$B$9,2,FALSE)</f>
        <v>экспл_новые_без_названия</v>
      </c>
      <c r="G84" t="str">
        <f t="shared" si="28"/>
        <v>экспл</v>
      </c>
      <c r="H84" t="str">
        <f>VLOOKUP(B84,audio_list_stym!$A$3:$AJ$18,18,FALSE)</f>
        <v>Ackee</v>
      </c>
      <c r="I84" t="s">
        <v>690</v>
      </c>
      <c r="J84" t="str">
        <f t="shared" si="29"/>
        <v>Ackee_3</v>
      </c>
      <c r="L84">
        <f>VLOOKUP(J84,total_visual_stym!$A$2:$D$129,2,FALSE)</f>
        <v>2067</v>
      </c>
      <c r="M84" t="str">
        <f>VLOOKUP(J84,total_visual_stym!$A$2:$D$129,3,FALSE)</f>
        <v>pics\\Ackee_3.jpg</v>
      </c>
      <c r="N84">
        <f>VLOOKUP(J84,total_visual_stym!$A$1:$D$129,4,FALSE)</f>
        <v>208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99</v>
      </c>
      <c r="Z84" t="str">
        <f>IF(G84="экспл",VLOOKUP(J84,quest_экспл!$A$1:$N$129,12,FALSE),IF(G84="импл_",0,0))</f>
        <v>sound\\On_rasskrit.wav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2217</v>
      </c>
      <c r="AD84" t="str">
        <f t="shared" ca="1" si="39"/>
        <v>pics\\dis58.jpg</v>
      </c>
      <c r="AE84" s="22" t="str">
        <f t="array" aca="1" ref="AE84" ca="1">IF(G84="экспл",INDEX(total_visual_stym!$C$146:$C$209,(RANK(total_visual_stym!E164,total_visual_stym!$E$146:$E$209))),0)</f>
        <v>pics\\dis58.jpg</v>
      </c>
      <c r="AF84" s="22" t="str">
        <f t="shared" si="40"/>
        <v/>
      </c>
      <c r="AI84" t="s">
        <v>94</v>
      </c>
      <c r="AO84">
        <f t="shared" ca="1" si="35"/>
        <v>0.15159118887172918</v>
      </c>
      <c r="AP84" t="str">
        <f t="shared" ca="1" si="36"/>
        <v>pics\\Redis_8.jpg</v>
      </c>
      <c r="AR84" t="str">
        <f t="shared" si="41"/>
        <v/>
      </c>
      <c r="AS84" t="str">
        <f t="shared" si="42"/>
        <v/>
      </c>
      <c r="AT84">
        <f t="shared" ca="1" si="31"/>
        <v>0.69430536450257263</v>
      </c>
      <c r="AU84" t="s">
        <v>697</v>
      </c>
      <c r="AV84" t="str">
        <f t="shared" ca="1" si="32"/>
        <v>sound\\Noviy_plod.wav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_Он_раскрыт?</v>
      </c>
      <c r="BA84" t="e">
        <f>VLOOKUP(Q84,audio_list_stym!$B$2:$BQ$299,68,FALSE)</f>
        <v>#N/A</v>
      </c>
      <c r="BB84" t="str">
        <f t="shared" si="33"/>
        <v>Вот_XXXXX._Он_раскрыт?</v>
      </c>
      <c r="BD84" cm="1">
        <f t="array" aca="1" ref="BD84" ca="1">INDEX($L$82:$L$89,(RANK(AT4,$AT$2:$AT$9)))</f>
        <v>2065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VLOOKUP(B85,audio_list_stym!$A$3:$BP$18,50,FALSE)</f>
        <v>17</v>
      </c>
      <c r="F85" t="str">
        <f>VLOOKUP(E85,metki!$A$2:$B$9,2,FALSE)</f>
        <v>экспл_новые_без_названия</v>
      </c>
      <c r="G85" t="str">
        <f t="shared" si="28"/>
        <v>экспл</v>
      </c>
      <c r="H85" t="str">
        <f>VLOOKUP(B85,audio_list_stym!$A$3:$AJ$18,18,FALSE)</f>
        <v>Ackee</v>
      </c>
      <c r="I85" t="s">
        <v>691</v>
      </c>
      <c r="J85" t="str">
        <f t="shared" si="29"/>
        <v>Ackee_4</v>
      </c>
      <c r="L85">
        <f>VLOOKUP(J85,total_visual_stym!$A$2:$D$129,2,FALSE)</f>
        <v>2068</v>
      </c>
      <c r="M85" t="str">
        <f>VLOOKUP(J85,total_visual_stym!$A$2:$D$129,3,FALSE)</f>
        <v>pics\\Ackee_4.jpg</v>
      </c>
      <c r="N85">
        <f>VLOOKUP(J85,total_visual_stym!$A$1:$D$129,4,FALSE)</f>
        <v>208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100</v>
      </c>
      <c r="Z85" t="str">
        <f>IF(G85="экспл",VLOOKUP(J85,quest_экспл!$A$1:$N$129,12,FALSE),IF(G85="импл_",0,0))</f>
        <v>sound\\Pushistiy_li_on.wav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2224</v>
      </c>
      <c r="AD85" t="str">
        <f t="shared" ca="1" si="39"/>
        <v>pics\\dis29.jpg</v>
      </c>
      <c r="AE85" s="22" t="str">
        <f t="array" aca="1" ref="AE85" ca="1">IF(G85="экспл",INDEX(total_visual_stym!$C$146:$C$209,(RANK(total_visual_stym!E165,total_visual_stym!$E$146:$E$209))),0)</f>
        <v>pics\\dis29.jpg</v>
      </c>
      <c r="AF85" s="22" t="str">
        <f t="shared" si="40"/>
        <v/>
      </c>
      <c r="AI85" t="s">
        <v>95</v>
      </c>
      <c r="AO85">
        <f t="shared" ca="1" si="35"/>
        <v>0.42258898911363696</v>
      </c>
      <c r="AP85" t="str">
        <f t="shared" ca="1" si="36"/>
        <v>pics\\Peper_2.jpg</v>
      </c>
      <c r="AR85" t="str">
        <f t="shared" si="41"/>
        <v/>
      </c>
      <c r="AS85" t="str">
        <f t="shared" si="42"/>
        <v/>
      </c>
      <c r="AT85">
        <f t="shared" ca="1" si="31"/>
        <v>0.43282075688846533</v>
      </c>
      <c r="AU85" t="s">
        <v>697</v>
      </c>
      <c r="AV85" t="str">
        <f t="shared" ca="1" si="32"/>
        <v>sound\\Redkiy_plod.wav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_Пушистый_ли_он?</v>
      </c>
      <c r="BA85" t="e">
        <f>VLOOKUP(Q85,audio_list_stym!$B$2:$BQ$299,68,FALSE)</f>
        <v>#N/A</v>
      </c>
      <c r="BB85" t="str">
        <f t="shared" si="33"/>
        <v>Это_XXXXX._Пушистый_ли_он?</v>
      </c>
      <c r="BD85" cm="1">
        <f t="array" aca="1" ref="BD85" ca="1">INDEX($L$82:$L$89,(RANK(AT5,$AT$2:$AT$9)))</f>
        <v>2069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VLOOKUP(B86,audio_list_stym!$A$3:$BP$18,50,FALSE)</f>
        <v>17</v>
      </c>
      <c r="F86" t="str">
        <f>VLOOKUP(E86,metki!$A$2:$B$9,2,FALSE)</f>
        <v>экспл_новые_без_названия</v>
      </c>
      <c r="G86" t="str">
        <f t="shared" si="28"/>
        <v>экспл</v>
      </c>
      <c r="H86" t="str">
        <f>VLOOKUP(B86,audio_list_stym!$A$3:$AJ$18,18,FALSE)</f>
        <v>Ackee</v>
      </c>
      <c r="I86" t="s">
        <v>692</v>
      </c>
      <c r="J86" t="str">
        <f t="shared" si="29"/>
        <v>Ackee_5</v>
      </c>
      <c r="L86">
        <f>VLOOKUP(J86,total_visual_stym!$A$2:$D$129,2,FALSE)</f>
        <v>2069</v>
      </c>
      <c r="M86" t="str">
        <f>VLOOKUP(J86,total_visual_stym!$A$2:$D$129,3,FALSE)</f>
        <v>pics\\Ackee_5.jpg</v>
      </c>
      <c r="N86">
        <f>VLOOKUP(J86,total_visual_stym!$A$1:$D$129,4,FALSE)</f>
        <v>208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101</v>
      </c>
      <c r="Z86" t="str">
        <f>IF(G86="экспл",VLOOKUP(J86,quest_экспл!$A$1:$N$129,12,FALSE),IF(G86="импл_",0,0))</f>
        <v>sound\\On_kvadratniy.wav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2172</v>
      </c>
      <c r="AD86" t="str">
        <f t="shared" ca="1" si="39"/>
        <v>pics\\dis23.jpg</v>
      </c>
      <c r="AE86" s="22" t="str">
        <f t="array" aca="1" ref="AE86" ca="1">IF(G86="экспл",INDEX(total_visual_stym!$C$146:$C$209,(RANK(total_visual_stym!E166,total_visual_stym!$E$146:$E$209))),0)</f>
        <v>pics\\dis23.jpg</v>
      </c>
      <c r="AF86" s="22" t="str">
        <f t="shared" si="40"/>
        <v/>
      </c>
      <c r="AI86" t="s">
        <v>96</v>
      </c>
      <c r="AO86">
        <f t="shared" ca="1" si="35"/>
        <v>0.22128179003628845</v>
      </c>
      <c r="AP86" t="str">
        <f t="shared" ca="1" si="36"/>
        <v>pics\\Redis_3.jpg</v>
      </c>
      <c r="AR86" t="str">
        <f t="shared" si="41"/>
        <v/>
      </c>
      <c r="AS86" t="str">
        <f t="shared" si="42"/>
        <v/>
      </c>
      <c r="AT86">
        <f t="shared" ca="1" si="31"/>
        <v>0.8733574231132234</v>
      </c>
      <c r="AU86" t="s">
        <v>697</v>
      </c>
      <c r="AV86" t="str">
        <f t="shared" ca="1" si="32"/>
        <v>sound\\Noviy_plod.wav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_Он_квадратный?</v>
      </c>
      <c r="BA86" t="e">
        <f>VLOOKUP(Q86,audio_list_stym!$B$2:$BQ$299,68,FALSE)</f>
        <v>#N/A</v>
      </c>
      <c r="BB86" t="str">
        <f t="shared" si="33"/>
        <v>На_картинке_XXXXX._Он_квадратный?</v>
      </c>
      <c r="BD86" cm="1">
        <f t="array" aca="1" ref="BD86" ca="1">INDEX($L$82:$L$89,(RANK(AT6,$AT$2:$AT$9)))</f>
        <v>2071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VLOOKUP(B87,audio_list_stym!$A$3:$BP$18,50,FALSE)</f>
        <v>17</v>
      </c>
      <c r="F87" t="str">
        <f>VLOOKUP(E87,metki!$A$2:$B$9,2,FALSE)</f>
        <v>экспл_новые_без_названия</v>
      </c>
      <c r="G87" t="str">
        <f t="shared" si="28"/>
        <v>экспл</v>
      </c>
      <c r="H87" t="str">
        <f>VLOOKUP(B87,audio_list_stym!$A$3:$AJ$18,18,FALSE)</f>
        <v>Ackee</v>
      </c>
      <c r="I87" t="s">
        <v>693</v>
      </c>
      <c r="J87" t="str">
        <f t="shared" si="29"/>
        <v>Ackee_6</v>
      </c>
      <c r="L87">
        <f>VLOOKUP(J87,total_visual_stym!$A$2:$D$129,2,FALSE)</f>
        <v>2070</v>
      </c>
      <c r="M87" t="str">
        <f>VLOOKUP(J87,total_visual_stym!$A$2:$D$129,3,FALSE)</f>
        <v>pics\\Ackee_6.jpg</v>
      </c>
      <c r="N87">
        <f>VLOOKUP(J87,total_visual_stym!$A$1:$D$129,4,FALSE)</f>
        <v>208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102</v>
      </c>
      <c r="Z87" t="str">
        <f>IF(G87="экспл",VLOOKUP(J87,quest_экспл!$A$1:$N$129,12,FALSE),IF(G87="импл_",0,0))</f>
        <v>sound\\Raznocvetniy_li_on.wav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2187</v>
      </c>
      <c r="AD87" t="str">
        <f t="shared" ca="1" si="39"/>
        <v>pics\\dis1.jpg</v>
      </c>
      <c r="AE87" s="22" t="str">
        <f t="array" aca="1" ref="AE87" ca="1">IF(G87="экспл",INDEX(total_visual_stym!$C$146:$C$209,(RANK(total_visual_stym!E167,total_visual_stym!$E$146:$E$209))),0)</f>
        <v>pics\\dis1.jpg</v>
      </c>
      <c r="AF87" s="22" t="str">
        <f t="shared" si="40"/>
        <v/>
      </c>
      <c r="AI87" t="s">
        <v>97</v>
      </c>
      <c r="AO87">
        <f t="shared" ca="1" si="35"/>
        <v>0.34399135930756986</v>
      </c>
      <c r="AP87" t="str">
        <f t="shared" ca="1" si="36"/>
        <v>pics\\Peper_6.jpg</v>
      </c>
      <c r="AR87" t="str">
        <f t="shared" si="41"/>
        <v/>
      </c>
      <c r="AS87" t="str">
        <f t="shared" si="42"/>
        <v/>
      </c>
      <c r="AT87">
        <f t="shared" ca="1" si="31"/>
        <v>0.63601439023222106</v>
      </c>
      <c r="AU87" t="s">
        <v>697</v>
      </c>
      <c r="AV87" t="str">
        <f t="shared" ca="1" si="32"/>
        <v>sound\\Noviy_plod.wav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_Разноцветный_ли_он?</v>
      </c>
      <c r="BA87" t="e">
        <f>VLOOKUP(Q87,audio_list_stym!$B$2:$BQ$299,68,FALSE)</f>
        <v>#N/A</v>
      </c>
      <c r="BB87" t="str">
        <f t="shared" si="33"/>
        <v>На_мониторе_XXXXX._Разноцветный_ли_он?</v>
      </c>
      <c r="BD87" cm="1">
        <f t="array" aca="1" ref="BD87" ca="1">INDEX($L$82:$L$89,(RANK(AT7,$AT$2:$AT$9)))</f>
        <v>2068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VLOOKUP(B88,audio_list_stym!$A$3:$BP$18,50,FALSE)</f>
        <v>17</v>
      </c>
      <c r="F88" t="str">
        <f>VLOOKUP(E88,metki!$A$2:$B$9,2,FALSE)</f>
        <v>экспл_новые_без_названия</v>
      </c>
      <c r="G88" t="str">
        <f t="shared" si="28"/>
        <v>экспл</v>
      </c>
      <c r="H88" t="str">
        <f>VLOOKUP(B88,audio_list_stym!$A$3:$AJ$18,18,FALSE)</f>
        <v>Ackee</v>
      </c>
      <c r="I88" t="s">
        <v>694</v>
      </c>
      <c r="J88" t="str">
        <f t="shared" si="29"/>
        <v>Ackee_7</v>
      </c>
      <c r="L88">
        <f>VLOOKUP(J88,total_visual_stym!$A$2:$D$129,2,FALSE)</f>
        <v>2071</v>
      </c>
      <c r="M88" t="str">
        <f>VLOOKUP(J88,total_visual_stym!$A$2:$D$129,3,FALSE)</f>
        <v>pics\\Ackee_7.jpg</v>
      </c>
      <c r="N88">
        <f>VLOOKUP(J88,total_visual_stym!$A$1:$D$129,4,FALSE)</f>
        <v>208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103</v>
      </c>
      <c r="Z88" t="str">
        <f>IF(G88="экспл",VLOOKUP(J88,quest_экспл!$A$1:$N$129,12,FALSE),IF(G88="импл_",0,0))</f>
        <v>sound\\Uvyadshiy_li_on.wav</v>
      </c>
      <c r="AA88" t="str">
        <f>IF(G88="экспл",VLOOKUP(J88,quest_экспл!$A$1:$N$129,14,FALSE),IF(G88="импл_",0,0))</f>
        <v>да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2197</v>
      </c>
      <c r="AD88" t="str">
        <f t="shared" ca="1" si="39"/>
        <v>pics\\dis54.jpg</v>
      </c>
      <c r="AE88" s="22" t="str">
        <f t="array" aca="1" ref="AE88" ca="1">IF(G88="экспл",INDEX(total_visual_stym!$C$146:$C$209,(RANK(total_visual_stym!E168,total_visual_stym!$E$146:$E$209))),0)</f>
        <v>pics\\dis54.jpg</v>
      </c>
      <c r="AF88" s="22" t="str">
        <f t="shared" si="40"/>
        <v/>
      </c>
      <c r="AI88" t="s">
        <v>98</v>
      </c>
      <c r="AO88">
        <f t="shared" ca="1" si="35"/>
        <v>0.66747294658015688</v>
      </c>
      <c r="AP88" t="str">
        <f t="shared" ca="1" si="36"/>
        <v>pics\\Goroh_3.jpg</v>
      </c>
      <c r="AR88" t="str">
        <f t="shared" si="41"/>
        <v/>
      </c>
      <c r="AS88" t="str">
        <f t="shared" si="42"/>
        <v/>
      </c>
      <c r="AT88">
        <f t="shared" ca="1" si="31"/>
        <v>0.93714736607645854</v>
      </c>
      <c r="AU88" t="s">
        <v>697</v>
      </c>
      <c r="AV88" t="str">
        <f t="shared" ca="1" si="32"/>
        <v>sound\\Noviy_plod.wav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_Увядший_ли_он?</v>
      </c>
      <c r="BA88" t="e">
        <f>VLOOKUP(Q88,audio_list_stym!$B$2:$BQ$299,68,FALSE)</f>
        <v>#N/A</v>
      </c>
      <c r="BB88" t="str">
        <f t="shared" si="33"/>
        <v>Перед_Вами_XXXXX._Увядший_ли_он?</v>
      </c>
      <c r="BD88" cm="1">
        <f t="array" aca="1" ref="BD88" ca="1">INDEX($L$82:$L$89,(RANK(AT8,$AT$2:$AT$9)))</f>
        <v>2067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VLOOKUP(B89,audio_list_stym!$A$3:$BP$18,50,FALSE)</f>
        <v>17</v>
      </c>
      <c r="F89" t="str">
        <f>VLOOKUP(E89,metki!$A$2:$B$9,2,FALSE)</f>
        <v>экспл_новые_без_названия</v>
      </c>
      <c r="G89" t="str">
        <f t="shared" si="28"/>
        <v>экспл</v>
      </c>
      <c r="H89" t="str">
        <f>VLOOKUP(B89,audio_list_stym!$A$3:$AJ$18,18,FALSE)</f>
        <v>Ackee</v>
      </c>
      <c r="I89" t="s">
        <v>695</v>
      </c>
      <c r="J89" t="str">
        <f t="shared" si="29"/>
        <v>Ackee_8</v>
      </c>
      <c r="L89">
        <f>VLOOKUP(J89,total_visual_stym!$A$2:$D$129,2,FALSE)</f>
        <v>2072</v>
      </c>
      <c r="M89" t="str">
        <f>VLOOKUP(J89,total_visual_stym!$A$2:$D$129,3,FALSE)</f>
        <v>pics\\Ackee_8.jpg</v>
      </c>
      <c r="N89">
        <f>VLOOKUP(J89,total_visual_stym!$A$1:$D$129,4,FALSE)</f>
        <v>208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104</v>
      </c>
      <c r="Z89" t="str">
        <f>IF(G89="экспл",VLOOKUP(J89,quest_экспл!$A$1:$N$129,12,FALSE),IF(G89="импл_",0,0))</f>
        <v>sound\\On_sklizskiy.wav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2216</v>
      </c>
      <c r="AD89" t="str">
        <f t="shared" ca="1" si="39"/>
        <v>pics\\dis59.jpg</v>
      </c>
      <c r="AE89" s="22" t="str">
        <f t="array" aca="1" ref="AE89" ca="1">IF(G89="экспл",INDEX(total_visual_stym!$C$146:$C$209,(RANK(total_visual_stym!E169,total_visual_stym!$E$146:$E$209))),0)</f>
        <v>pics\\dis59.jpg</v>
      </c>
      <c r="AF89" s="22" t="str">
        <f t="shared" si="40"/>
        <v/>
      </c>
      <c r="AI89" t="s">
        <v>99</v>
      </c>
      <c r="AO89">
        <f t="shared" ca="1" si="35"/>
        <v>0.14595117532959023</v>
      </c>
      <c r="AP89" t="str">
        <f t="shared" ca="1" si="36"/>
        <v>pics\\Tomat_1.jpg</v>
      </c>
      <c r="AR89" t="str">
        <f t="shared" si="41"/>
        <v/>
      </c>
      <c r="AS89" t="str">
        <f t="shared" si="42"/>
        <v/>
      </c>
      <c r="AT89">
        <f t="shared" ca="1" si="31"/>
        <v>3.3749893214329862E-3</v>
      </c>
      <c r="AU89" t="s">
        <v>697</v>
      </c>
      <c r="AV89" t="str">
        <f t="shared" ca="1" si="32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_Он_склизкий?</v>
      </c>
      <c r="BA89" t="e">
        <f>VLOOKUP(Q89,audio_list_stym!$B$2:$BQ$299,68,FALSE)</f>
        <v>#N/A</v>
      </c>
      <c r="BB89" t="str">
        <f t="shared" si="33"/>
        <v>Вы_видите_XXXXX._Он_склизкий?</v>
      </c>
      <c r="BD89" cm="1">
        <f t="array" aca="1" ref="BD89" ca="1">INDEX($L$82:$L$89,(RANK(AT9,$AT$2:$AT$9)))</f>
        <v>2066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VLOOKUP(B90,audio_list_stym!$A$3:$BP$18,50,FALSE)</f>
        <v>14</v>
      </c>
      <c r="F90" t="str">
        <f>VLOOKUP(E90,metki!$A$2:$B$9,2,FALSE)</f>
        <v>импл_новые_с_названием</v>
      </c>
      <c r="G90" t="str">
        <f t="shared" si="28"/>
        <v>импл_</v>
      </c>
      <c r="H90" t="str">
        <f>VLOOKUP(B90,audio_list_stym!$A$3:$AJ$18,18,FALSE)</f>
        <v>Ake</v>
      </c>
      <c r="I90" t="s">
        <v>688</v>
      </c>
      <c r="J90" t="str">
        <f t="shared" si="29"/>
        <v>Ake_1</v>
      </c>
      <c r="L90">
        <f>VLOOKUP(J90,total_visual_stym!$A$2:$D$129,2,FALSE)</f>
        <v>2073</v>
      </c>
      <c r="M90" t="str">
        <f>VLOOKUP(J90,total_visual_stym!$A$2:$D$129,3,FALSE)</f>
        <v>pics\\Ake_1.jpg</v>
      </c>
      <c r="N90">
        <f>VLOOKUP(J90,total_visual_stym!$A$1:$D$129,4,FALSE)</f>
        <v>209</v>
      </c>
      <c r="P90">
        <f>IF(G90="экспл",0,IF(G90="импл_",VLOOKUP(J90,quest_импл!$A$1:$J$129,7,FALSE),0))</f>
        <v>233</v>
      </c>
      <c r="Q90" t="str">
        <f>IF(G90="экспл",0,IF(G90="импл_",VLOOKUP(J90,quest_импл!$A$1:$J$129,8,FALSE),0))</f>
        <v>sound\\Imeet_li_myakot.wav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2008</v>
      </c>
      <c r="AD90" t="str">
        <f t="shared" ca="1" si="39"/>
        <v>pics\\Banan_8.jpg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40"/>
        <v>pics\\Banan_8.jpg</v>
      </c>
      <c r="AI90" t="s">
        <v>100</v>
      </c>
      <c r="AO90">
        <f t="shared" ca="1" si="35"/>
        <v>0.87333226110811524</v>
      </c>
      <c r="AP90" t="str">
        <f t="shared" ca="1" si="36"/>
        <v>pics\\Banan_8.jpg</v>
      </c>
      <c r="AR90" t="str">
        <f t="shared" si="41"/>
        <v/>
      </c>
      <c r="AS90" t="str">
        <f t="shared" ca="1" si="42"/>
        <v>pics\\Banan_8.jpg</v>
      </c>
      <c r="AT90">
        <f t="shared" ca="1" si="31"/>
        <v>0.52009111851741596</v>
      </c>
      <c r="AU90" t="s">
        <v>697</v>
      </c>
      <c r="AV90" t="str">
        <f t="shared" ca="1" si="32"/>
        <v>sound\\Noviy_plod.wav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_Имеет_ли_мякоть_</v>
      </c>
      <c r="BB90" t="str">
        <f t="shared" si="33"/>
        <v>_Имеет_ли_мякоть_ФИМОН?</v>
      </c>
      <c r="BC90">
        <f>A90</f>
        <v>1212</v>
      </c>
      <c r="BD90" cm="1">
        <f t="array" aca="1" ref="BD90" ca="1">INDEX($L$90:$L$97,(RANK(AT2,$AT$2:$AT$9)))</f>
        <v>2080</v>
      </c>
      <c r="BE90" cm="1">
        <f t="array" aca="1" ref="BE90" ca="1">INDEX(BD66:BD81,(RANK(AT5,$AT$2:$AT$17)))</f>
        <v>2152</v>
      </c>
      <c r="BF90" cm="1">
        <f t="array" aca="1" ref="BF90" ca="1">INDEX(BD98:BD113,(RANK(AT5,$AT$2:$AT$17)))</f>
        <v>2096</v>
      </c>
      <c r="BG90" cm="1">
        <f t="array" aca="1" ref="BG90" ca="1">INDEX(BD114:BD129,(RANK(AT5,$AT$2:$AT$9)))</f>
        <v>2119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VLOOKUP(B91,audio_list_stym!$A$3:$BP$18,50,FALSE)</f>
        <v>14</v>
      </c>
      <c r="F91" t="str">
        <f>VLOOKUP(E91,metki!$A$2:$B$9,2,FALSE)</f>
        <v>импл_новые_с_названием</v>
      </c>
      <c r="G91" t="str">
        <f t="shared" si="28"/>
        <v>импл_</v>
      </c>
      <c r="H91" t="str">
        <f>VLOOKUP(B91,audio_list_stym!$A$3:$AJ$18,18,FALSE)</f>
        <v>Ake</v>
      </c>
      <c r="I91" t="s">
        <v>689</v>
      </c>
      <c r="J91" t="str">
        <f t="shared" si="29"/>
        <v>Ake_2</v>
      </c>
      <c r="L91">
        <f>VLOOKUP(J91,total_visual_stym!$A$2:$D$129,2,FALSE)</f>
        <v>2074</v>
      </c>
      <c r="M91" t="str">
        <f>VLOOKUP(J91,total_visual_stym!$A$2:$D$129,3,FALSE)</f>
        <v>pics\\Ake_2.jpg</v>
      </c>
      <c r="N91">
        <f>VLOOKUP(J91,total_visual_stym!$A$1:$D$129,4,FALSE)</f>
        <v>209</v>
      </c>
      <c r="P91">
        <f>IF(G91="экспл",0,IF(G91="импл_",VLOOKUP(J91,quest_импл!$A$1:$J$129,7,FALSE),0))</f>
        <v>234</v>
      </c>
      <c r="Q91" t="str">
        <f>IF(G91="экспл",0,IF(G91="импл_",VLOOKUP(J91,quest_импл!$A$1:$J$129,8,FALSE),0))</f>
        <v>sound\\Prodolgovatiy_li.wav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2062</v>
      </c>
      <c r="AD91" t="str">
        <f t="shared" ca="1" si="39"/>
        <v>pics\\Tomat_6.jpg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40"/>
        <v>pics\\Tomat_6.jpg</v>
      </c>
      <c r="AI91" t="s">
        <v>101</v>
      </c>
      <c r="AO91">
        <f t="shared" ca="1" si="35"/>
        <v>4.9383184428294591E-2</v>
      </c>
      <c r="AP91" t="str">
        <f t="shared" ca="1" si="36"/>
        <v>pics\\Tomat_6.jpg</v>
      </c>
      <c r="AR91" t="str">
        <f t="shared" si="41"/>
        <v/>
      </c>
      <c r="AS91" t="str">
        <f t="shared" ca="1" si="42"/>
        <v>pics\\Tomat_6.jpg</v>
      </c>
      <c r="AT91">
        <f t="shared" ca="1" si="31"/>
        <v>0.5063500835033482</v>
      </c>
      <c r="AU91" t="s">
        <v>697</v>
      </c>
      <c r="AV91" t="str">
        <f t="shared" ca="1" si="32"/>
        <v>sound\\Redkiy_plod.wav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_Продолговатый_ли_</v>
      </c>
      <c r="BB91" t="str">
        <f t="shared" si="33"/>
        <v>_Продолговатый_ли_ФИМОН?</v>
      </c>
      <c r="BD91" cm="1">
        <f t="array" aca="1" ref="BD91" ca="1">INDEX($L$90:$L$97,(RANK(AT3,$AT$2:$AT$9)))</f>
        <v>2078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VLOOKUP(B92,audio_list_stym!$A$3:$BP$18,50,FALSE)</f>
        <v>14</v>
      </c>
      <c r="F92" t="str">
        <f>VLOOKUP(E92,metki!$A$2:$B$9,2,FALSE)</f>
        <v>импл_новые_с_названием</v>
      </c>
      <c r="G92" t="str">
        <f t="shared" si="28"/>
        <v>импл_</v>
      </c>
      <c r="H92" t="str">
        <f>VLOOKUP(B92,audio_list_stym!$A$3:$AJ$18,18,FALSE)</f>
        <v>Ake</v>
      </c>
      <c r="I92" t="s">
        <v>690</v>
      </c>
      <c r="J92" t="str">
        <f t="shared" si="29"/>
        <v>Ake_3</v>
      </c>
      <c r="L92">
        <f>VLOOKUP(J92,total_visual_stym!$A$2:$D$129,2,FALSE)</f>
        <v>2075</v>
      </c>
      <c r="M92" t="str">
        <f>VLOOKUP(J92,total_visual_stym!$A$2:$D$129,3,FALSE)</f>
        <v>pics\\Ake_3.jpg</v>
      </c>
      <c r="N92">
        <f>VLOOKUP(J92,total_visual_stym!$A$1:$D$129,4,FALSE)</f>
        <v>209</v>
      </c>
      <c r="P92">
        <f>IF(G92="экспл",0,IF(G92="импл_",VLOOKUP(J92,quest_импл!$A$1:$J$129,7,FALSE),0))</f>
        <v>235</v>
      </c>
      <c r="Q92" t="str">
        <f>IF(G92="экспл",0,IF(G92="импл_",VLOOKUP(J92,quest_импл!$A$1:$J$129,8,FALSE),0))</f>
        <v>sound\\Pyatnistyi_li.wav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2043</v>
      </c>
      <c r="AD92" t="str">
        <f t="shared" ca="1" si="39"/>
        <v>pics\\Peper_3.jpg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40"/>
        <v>pics\\Peper_3.jpg</v>
      </c>
      <c r="AI92" t="s">
        <v>102</v>
      </c>
      <c r="AO92">
        <f t="shared" ca="1" si="35"/>
        <v>0.40257366065624434</v>
      </c>
      <c r="AP92" t="str">
        <f t="shared" ca="1" si="36"/>
        <v>pics\\Peper_3.jpg</v>
      </c>
      <c r="AR92" t="str">
        <f t="shared" si="41"/>
        <v/>
      </c>
      <c r="AS92" t="str">
        <f t="shared" ca="1" si="42"/>
        <v>pics\\Peper_3.jpg</v>
      </c>
      <c r="AT92">
        <f t="shared" ca="1" si="31"/>
        <v>1.3018726429041783E-2</v>
      </c>
      <c r="AU92" t="s">
        <v>697</v>
      </c>
      <c r="AV92" t="str">
        <f t="shared" ca="1" si="32"/>
        <v>sound\\Redkiy_plod.wav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_Пятнистый_ли_</v>
      </c>
      <c r="BB92" t="str">
        <f t="shared" si="33"/>
        <v>_Пятнистый_ли_ФИМОН?</v>
      </c>
      <c r="BD92" cm="1">
        <f t="array" aca="1" ref="BD92" ca="1">INDEX($L$90:$L$97,(RANK(AT4,$AT$2:$AT$9)))</f>
        <v>2073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VLOOKUP(B93,audio_list_stym!$A$3:$BP$18,50,FALSE)</f>
        <v>14</v>
      </c>
      <c r="F93" t="str">
        <f>VLOOKUP(E93,metki!$A$2:$B$9,2,FALSE)</f>
        <v>импл_новые_с_названием</v>
      </c>
      <c r="G93" t="str">
        <f t="shared" si="28"/>
        <v>импл_</v>
      </c>
      <c r="H93" t="str">
        <f>VLOOKUP(B93,audio_list_stym!$A$3:$AJ$18,18,FALSE)</f>
        <v>Ake</v>
      </c>
      <c r="I93" t="s">
        <v>691</v>
      </c>
      <c r="J93" t="str">
        <f t="shared" si="29"/>
        <v>Ake_4</v>
      </c>
      <c r="L93">
        <f>VLOOKUP(J93,total_visual_stym!$A$2:$D$129,2,FALSE)</f>
        <v>2076</v>
      </c>
      <c r="M93" t="str">
        <f>VLOOKUP(J93,total_visual_stym!$A$2:$D$129,3,FALSE)</f>
        <v>pics\\Ake_4.jpg</v>
      </c>
      <c r="N93">
        <f>VLOOKUP(J93,total_visual_stym!$A$1:$D$129,4,FALSE)</f>
        <v>209</v>
      </c>
      <c r="P93">
        <f>IF(G93="экспл",0,IF(G93="импл_",VLOOKUP(J93,quest_импл!$A$1:$J$129,7,FALSE),0))</f>
        <v>236</v>
      </c>
      <c r="Q93" t="str">
        <f>IF(G93="экспл",0,IF(G93="импл_",VLOOKUP(J93,quest_импл!$A$1:$J$129,8,FALSE),0))</f>
        <v>sound\\S_kochuroy_li.wav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2032</v>
      </c>
      <c r="AD93" t="str">
        <f t="shared" ca="1" si="39"/>
        <v>pics\\Kokos_8.jpg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40"/>
        <v>pics\\Kokos_8.jpg</v>
      </c>
      <c r="AI93" t="s">
        <v>103</v>
      </c>
      <c r="AO93">
        <f t="shared" ca="1" si="35"/>
        <v>0.52722888654269517</v>
      </c>
      <c r="AP93" t="str">
        <f t="shared" ca="1" si="36"/>
        <v>pics\\Kokos_8.jpg</v>
      </c>
      <c r="AR93" t="str">
        <f t="shared" si="41"/>
        <v/>
      </c>
      <c r="AS93" t="str">
        <f t="shared" ca="1" si="42"/>
        <v>pics\\Kokos_8.jpg</v>
      </c>
      <c r="AT93">
        <f t="shared" ca="1" si="31"/>
        <v>0.89112619555503714</v>
      </c>
      <c r="AU93" t="s">
        <v>697</v>
      </c>
      <c r="AV93" t="str">
        <f t="shared" ca="1" si="32"/>
        <v>sound\\Noviy_plod.wav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_С_косточкой_ли_</v>
      </c>
      <c r="BB93" t="str">
        <f t="shared" si="33"/>
        <v>_С_косточкой_ли_ФИМОН?</v>
      </c>
      <c r="BD93" cm="1">
        <f t="array" aca="1" ref="BD93" ca="1">INDEX($L$90:$L$97,(RANK(AT5,$AT$2:$AT$9)))</f>
        <v>2077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VLOOKUP(B94,audio_list_stym!$A$3:$BP$18,50,FALSE)</f>
        <v>14</v>
      </c>
      <c r="F94" t="str">
        <f>VLOOKUP(E94,metki!$A$2:$B$9,2,FALSE)</f>
        <v>импл_новые_с_названием</v>
      </c>
      <c r="G94" t="str">
        <f t="shared" si="28"/>
        <v>импл_</v>
      </c>
      <c r="H94" t="str">
        <f>VLOOKUP(B94,audio_list_stym!$A$3:$AJ$18,18,FALSE)</f>
        <v>Ake</v>
      </c>
      <c r="I94" t="s">
        <v>692</v>
      </c>
      <c r="J94" t="str">
        <f t="shared" si="29"/>
        <v>Ake_5</v>
      </c>
      <c r="L94">
        <f>VLOOKUP(J94,total_visual_stym!$A$2:$D$129,2,FALSE)</f>
        <v>2077</v>
      </c>
      <c r="M94" t="str">
        <f>VLOOKUP(J94,total_visual_stym!$A$2:$D$129,3,FALSE)</f>
        <v>pics\\Ake_5.jpg</v>
      </c>
      <c r="N94">
        <f>VLOOKUP(J94,total_visual_stym!$A$1:$D$129,4,FALSE)</f>
        <v>209</v>
      </c>
      <c r="P94">
        <f>IF(G94="экспл",0,IF(G94="импл_",VLOOKUP(J94,quest_импл!$A$1:$J$129,7,FALSE),0))</f>
        <v>237</v>
      </c>
      <c r="Q94" t="str">
        <f>IF(G94="экспл",0,IF(G94="импл_",VLOOKUP(J94,quest_импл!$A$1:$J$129,8,FALSE),0))</f>
        <v>sound\\Fioletoviy_li.wav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2050</v>
      </c>
      <c r="AD94" t="str">
        <f t="shared" ca="1" si="39"/>
        <v>pics\\Redis_2.jpg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40"/>
        <v>pics\\Redis_2.jpg</v>
      </c>
      <c r="AI94" t="s">
        <v>104</v>
      </c>
      <c r="AO94">
        <f t="shared" ca="1" si="35"/>
        <v>0.22755429934405047</v>
      </c>
      <c r="AP94" t="str">
        <f t="shared" ca="1" si="36"/>
        <v>pics\\Redis_2.jpg</v>
      </c>
      <c r="AR94" t="str">
        <f t="shared" si="41"/>
        <v/>
      </c>
      <c r="AS94" t="str">
        <f t="shared" ca="1" si="42"/>
        <v>pics\\Redis_2.jpg</v>
      </c>
      <c r="AT94">
        <f t="shared" ca="1" si="31"/>
        <v>0.15240761141782666</v>
      </c>
      <c r="AU94" t="s">
        <v>697</v>
      </c>
      <c r="AV94" t="str">
        <f t="shared" ca="1" si="32"/>
        <v>sound\\Redkiy_plod.wav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_Синий_ли_</v>
      </c>
      <c r="BB94" t="str">
        <f t="shared" si="33"/>
        <v>_Синий_ли_ФИМОН?</v>
      </c>
      <c r="BD94" cm="1">
        <f t="array" aca="1" ref="BD94" ca="1">INDEX($L$90:$L$97,(RANK(AT6,$AT$2:$AT$9)))</f>
        <v>2079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VLOOKUP(B95,audio_list_stym!$A$3:$BP$18,50,FALSE)</f>
        <v>14</v>
      </c>
      <c r="F95" t="str">
        <f>VLOOKUP(E95,metki!$A$2:$B$9,2,FALSE)</f>
        <v>импл_новые_с_названием</v>
      </c>
      <c r="G95" t="str">
        <f t="shared" si="28"/>
        <v>импл_</v>
      </c>
      <c r="H95" t="str">
        <f>VLOOKUP(B95,audio_list_stym!$A$3:$AJ$18,18,FALSE)</f>
        <v>Ake</v>
      </c>
      <c r="I95" t="s">
        <v>693</v>
      </c>
      <c r="J95" t="str">
        <f t="shared" si="29"/>
        <v>Ake_6</v>
      </c>
      <c r="L95">
        <f>VLOOKUP(J95,total_visual_stym!$A$2:$D$129,2,FALSE)</f>
        <v>2078</v>
      </c>
      <c r="M95" t="str">
        <f>VLOOKUP(J95,total_visual_stym!$A$2:$D$129,3,FALSE)</f>
        <v>pics\\Ake_6.jpg</v>
      </c>
      <c r="N95">
        <f>VLOOKUP(J95,total_visual_stym!$A$1:$D$129,4,FALSE)</f>
        <v>209</v>
      </c>
      <c r="P95">
        <f>IF(G95="экспл",0,IF(G95="импл_",VLOOKUP(J95,quest_импл!$A$1:$J$129,7,FALSE),0))</f>
        <v>238</v>
      </c>
      <c r="Q95" t="str">
        <f>IF(G95="экспл",0,IF(G95="импл_",VLOOKUP(J95,quest_импл!$A$1:$J$129,8,FALSE),0))</f>
        <v>sound\\S_dolkami_li.wav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2047</v>
      </c>
      <c r="AD95" t="str">
        <f t="shared" ca="1" si="39"/>
        <v>pics\\Peper_7.jpg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40"/>
        <v>pics\\Peper_7.jpg</v>
      </c>
      <c r="AI95" t="s">
        <v>105</v>
      </c>
      <c r="AO95">
        <f t="shared" ca="1" si="35"/>
        <v>0.33546275865180042</v>
      </c>
      <c r="AP95" t="str">
        <f t="shared" ca="1" si="36"/>
        <v>pics\\Peper_7.jpg</v>
      </c>
      <c r="AR95" t="str">
        <f t="shared" si="41"/>
        <v/>
      </c>
      <c r="AS95" t="str">
        <f t="shared" ca="1" si="42"/>
        <v>pics\\Peper_7.jpg</v>
      </c>
      <c r="AT95">
        <f t="shared" ca="1" si="31"/>
        <v>0.31387274094098883</v>
      </c>
      <c r="AU95" t="s">
        <v>697</v>
      </c>
      <c r="AV95" t="str">
        <f t="shared" ca="1" si="32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_С_дольками_ли_</v>
      </c>
      <c r="BB95" t="str">
        <f t="shared" si="33"/>
        <v>_С_дольками_ли_ФИМОН?</v>
      </c>
      <c r="BD95" cm="1">
        <f t="array" aca="1" ref="BD95" ca="1">INDEX($L$90:$L$97,(RANK(AT7,$AT$2:$AT$9)))</f>
        <v>2076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VLOOKUP(B96,audio_list_stym!$A$3:$BP$18,50,FALSE)</f>
        <v>14</v>
      </c>
      <c r="F96" t="str">
        <f>VLOOKUP(E96,metki!$A$2:$B$9,2,FALSE)</f>
        <v>импл_новые_с_названием</v>
      </c>
      <c r="G96" t="str">
        <f t="shared" si="28"/>
        <v>импл_</v>
      </c>
      <c r="H96" t="str">
        <f>VLOOKUP(B96,audio_list_stym!$A$3:$AJ$18,18,FALSE)</f>
        <v>Ake</v>
      </c>
      <c r="I96" t="s">
        <v>694</v>
      </c>
      <c r="J96" t="str">
        <f t="shared" si="29"/>
        <v>Ake_7</v>
      </c>
      <c r="L96">
        <f>VLOOKUP(J96,total_visual_stym!$A$2:$D$129,2,FALSE)</f>
        <v>2079</v>
      </c>
      <c r="M96" t="str">
        <f>VLOOKUP(J96,total_visual_stym!$A$2:$D$129,3,FALSE)</f>
        <v>pics\\Ake_7.jpg</v>
      </c>
      <c r="N96">
        <f>VLOOKUP(J96,total_visual_stym!$A$1:$D$129,4,FALSE)</f>
        <v>209</v>
      </c>
      <c r="P96">
        <f>IF(G96="экспл",0,IF(G96="импл_",VLOOKUP(J96,quest_импл!$A$1:$J$129,7,FALSE),0))</f>
        <v>239</v>
      </c>
      <c r="Q96" t="str">
        <f>IF(G96="экспл",0,IF(G96="импл_",VLOOKUP(J96,quest_импл!$A$1:$J$129,8,FALSE),0))</f>
        <v>sound\\Visushenniy_li.wav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2044</v>
      </c>
      <c r="AD96" t="str">
        <f t="shared" ca="1" si="39"/>
        <v>pics\\Peper_4.jpg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40"/>
        <v>pics\\Peper_4.jpg</v>
      </c>
      <c r="AI96" t="s">
        <v>106</v>
      </c>
      <c r="AO96">
        <f t="shared" ca="1" si="35"/>
        <v>0.36513225352220124</v>
      </c>
      <c r="AP96" t="str">
        <f t="shared" ca="1" si="36"/>
        <v>pics\\Peper_4.jpg</v>
      </c>
      <c r="AR96" t="str">
        <f t="shared" si="41"/>
        <v/>
      </c>
      <c r="AS96" t="str">
        <f t="shared" ca="1" si="42"/>
        <v>pics\\Peper_4.jpg</v>
      </c>
      <c r="AT96">
        <f t="shared" ca="1" si="31"/>
        <v>0.60482921781605126</v>
      </c>
      <c r="AU96" t="s">
        <v>697</v>
      </c>
      <c r="AV96" t="str">
        <f t="shared" ca="1" si="32"/>
        <v>sound\\Noviy_plod.wav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_Высушенный_ли_</v>
      </c>
      <c r="BB96" t="str">
        <f t="shared" si="33"/>
        <v>_Высушенный_ли_ФИМОН?</v>
      </c>
      <c r="BD96" cm="1">
        <f t="array" aca="1" ref="BD96" ca="1">INDEX($L$90:$L$97,(RANK(AT8,$AT$2:$AT$9)))</f>
        <v>2075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VLOOKUP(B97,audio_list_stym!$A$3:$BP$18,50,FALSE)</f>
        <v>14</v>
      </c>
      <c r="F97" t="str">
        <f>VLOOKUP(E97,metki!$A$2:$B$9,2,FALSE)</f>
        <v>импл_новые_с_названием</v>
      </c>
      <c r="G97" t="str">
        <f t="shared" si="28"/>
        <v>импл_</v>
      </c>
      <c r="H97" t="str">
        <f>VLOOKUP(B97,audio_list_stym!$A$3:$AJ$18,18,FALSE)</f>
        <v>Ake</v>
      </c>
      <c r="I97" t="s">
        <v>695</v>
      </c>
      <c r="J97" t="str">
        <f t="shared" si="29"/>
        <v>Ake_8</v>
      </c>
      <c r="L97">
        <f>VLOOKUP(J97,total_visual_stym!$A$2:$D$129,2,FALSE)</f>
        <v>2080</v>
      </c>
      <c r="M97" t="str">
        <f>VLOOKUP(J97,total_visual_stym!$A$2:$D$129,3,FALSE)</f>
        <v>pics\\Ake_8.jpg</v>
      </c>
      <c r="N97">
        <f>VLOOKUP(J97,total_visual_stym!$A$1:$D$129,4,FALSE)</f>
        <v>209</v>
      </c>
      <c r="P97">
        <f>IF(G97="экспл",0,IF(G97="импл_",VLOOKUP(J97,quest_импл!$A$1:$J$129,7,FALSE),0))</f>
        <v>240</v>
      </c>
      <c r="Q97" t="str">
        <f>IF(G97="экспл",0,IF(G97="импл_",VLOOKUP(J97,quest_импл!$A$1:$J$129,8,FALSE),0))</f>
        <v>sound\\Myatiy_li.wav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2025</v>
      </c>
      <c r="AD97" t="str">
        <f t="shared" ca="1" si="39"/>
        <v>pics\\Kokos_1.jpg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40"/>
        <v>pics\\Kokos_1.jpg</v>
      </c>
      <c r="AI97" t="s">
        <v>107</v>
      </c>
      <c r="AO97">
        <f t="shared" ca="1" si="35"/>
        <v>0.61316659047394695</v>
      </c>
      <c r="AP97" t="str">
        <f t="shared" ca="1" si="36"/>
        <v>pics\\Kokos_1.jpg</v>
      </c>
      <c r="AR97" t="str">
        <f t="shared" si="41"/>
        <v/>
      </c>
      <c r="AS97" t="str">
        <f t="shared" ca="1" si="42"/>
        <v>pics\\Kokos_1.jpg</v>
      </c>
      <c r="AT97">
        <f t="shared" ca="1" si="31"/>
        <v>0.20060214170156832</v>
      </c>
      <c r="AU97" t="s">
        <v>697</v>
      </c>
      <c r="AV97" t="str">
        <f t="shared" ca="1" si="32"/>
        <v>sound\\Redkiy_plod.wav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_Мятый_ли_</v>
      </c>
      <c r="BB97" t="str">
        <f t="shared" si="33"/>
        <v>_Мятый_ли_ФИМОН?</v>
      </c>
      <c r="BD97" cm="1">
        <f t="array" aca="1" ref="BD97" ca="1">INDEX($L$90:$L$97,(RANK(AT9,$AT$2:$AT$9)))</f>
        <v>2074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VLOOKUP(B98,audio_list_stym!$A$3:$BP$18,50,FALSE)</f>
        <v>15</v>
      </c>
      <c r="F98" t="str">
        <f>VLOOKUP(E98,metki!$A$2:$B$9,2,FALSE)</f>
        <v>экспл_новые_с_названием</v>
      </c>
      <c r="G98" t="str">
        <f t="shared" si="28"/>
        <v>экспл</v>
      </c>
      <c r="H98" t="str">
        <f>VLOOKUP(B98,audio_list_stym!$A$3:$AJ$18,18,FALSE)</f>
        <v>Finger</v>
      </c>
      <c r="I98" t="s">
        <v>688</v>
      </c>
      <c r="J98" t="str">
        <f t="shared" si="29"/>
        <v>Finger_1</v>
      </c>
      <c r="L98">
        <f>VLOOKUP(J98,total_visual_stym!$A$2:$D$129,2,FALSE)</f>
        <v>2081</v>
      </c>
      <c r="M98" t="str">
        <f>VLOOKUP(J98,total_visual_stym!$A$2:$D$129,3,FALSE)</f>
        <v>pics\\Finger_1.jpg</v>
      </c>
      <c r="N98">
        <f>VLOOKUP(J98,total_visual_stym!$A$1:$D$129,4,FALSE)</f>
        <v>210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113</v>
      </c>
      <c r="Z98" t="str">
        <f>IF(G98="экспл",VLOOKUP(J98,quest_экспл!$A$1:$N$129,12,FALSE),IF(G98="импл_",0,0))</f>
        <v>sound\\On_vizhatiy.wav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2205</v>
      </c>
      <c r="AD98" t="str">
        <f t="shared" ca="1" si="39"/>
        <v>pics\\dis46.jpg</v>
      </c>
      <c r="AE98" s="22" t="str">
        <f t="array" aca="1" ref="AE98" ca="1">IF(G98="экспл",INDEX(total_visual_stym!$C$146:$C$209,(RANK(total_visual_stym!E178,total_visual_stym!$E$146:$E$209))),0)</f>
        <v>pics\\dis46.jpg</v>
      </c>
      <c r="AF98" s="22" t="str">
        <f t="shared" si="40"/>
        <v/>
      </c>
      <c r="AI98" t="s">
        <v>108</v>
      </c>
      <c r="AO98">
        <f t="shared" ca="1" si="35"/>
        <v>0.72056344280663787</v>
      </c>
      <c r="AP98" t="str">
        <f t="shared" ca="1" si="36"/>
        <v>pics\\Finik_8.jpg</v>
      </c>
      <c r="AR98" t="str">
        <f>IF(AH98="sound\\Ogorod",AP26,"")</f>
        <v/>
      </c>
      <c r="AS98" t="str">
        <f t="shared" si="42"/>
        <v/>
      </c>
      <c r="AT98">
        <f t="shared" ca="1" si="31"/>
        <v>9.8470252341117059E-2</v>
      </c>
      <c r="AU98" t="s">
        <v>697</v>
      </c>
      <c r="AV98" t="str">
        <f t="shared" ca="1" si="32"/>
        <v>sound\\Redkiy_plod.wav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_Он_выжатый?</v>
      </c>
      <c r="BA98" t="e">
        <f>VLOOKUP(Q98,audio_list_stym!$B$2:$BQ$299,68,FALSE)</f>
        <v>#N/A</v>
      </c>
      <c r="BB98" t="str">
        <f t="shared" si="33"/>
        <v>На_экране_КОДИС._Он_выжатый?</v>
      </c>
      <c r="BC98">
        <f>A98</f>
        <v>1213</v>
      </c>
      <c r="BD98" cm="1">
        <f t="array" aca="1" ref="BD98" ca="1">INDEX($L$98:$L$105,(RANK(AT2,$AT$2:$AT$9)))</f>
        <v>2088</v>
      </c>
      <c r="BE98" cm="1">
        <f t="array" aca="1" ref="BE98" ca="1">INDEX(BD66:BD81,(RANK(AT6,$AT$2:$AT$9)))</f>
        <v>2145</v>
      </c>
      <c r="BF98" cm="1">
        <f t="array" aca="1" ref="BF98" ca="1">INDEX(BD82:BD97,(RANK(AT6,$AT$2:$AT$9)))</f>
        <v>2067</v>
      </c>
      <c r="BG98" cm="1">
        <f t="array" aca="1" ref="BG98" ca="1">INDEX(BD106:BD129,(RANK(AT6,$AT$2:$AT$17)))</f>
        <v>2116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VLOOKUP(B99,audio_list_stym!$A$3:$BP$18,50,FALSE)</f>
        <v>15</v>
      </c>
      <c r="F99" t="str">
        <f>VLOOKUP(E99,metki!$A$2:$B$9,2,FALSE)</f>
        <v>экспл_новые_с_названием</v>
      </c>
      <c r="G99" t="str">
        <f t="shared" si="28"/>
        <v>экспл</v>
      </c>
      <c r="H99" t="str">
        <f>VLOOKUP(B99,audio_list_stym!$A$3:$AJ$18,18,FALSE)</f>
        <v>Finger</v>
      </c>
      <c r="I99" t="s">
        <v>689</v>
      </c>
      <c r="J99" t="str">
        <f t="shared" si="29"/>
        <v>Finger_2</v>
      </c>
      <c r="L99">
        <f>VLOOKUP(J99,total_visual_stym!$A$2:$D$129,2,FALSE)</f>
        <v>2082</v>
      </c>
      <c r="M99" t="str">
        <f>VLOOKUP(J99,total_visual_stym!$A$2:$D$129,3,FALSE)</f>
        <v>pics\\Finger_2.jpg</v>
      </c>
      <c r="N99">
        <f>VLOOKUP(J99,total_visual_stym!$A$1:$D$129,4,FALSE)</f>
        <v>210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114</v>
      </c>
      <c r="Z99" t="str">
        <f>IF(G99="экспл",VLOOKUP(J99,quest_экспл!$A$1:$N$129,12,FALSE),IF(G99="импл_",0,0))</f>
        <v>sound\\On_nadloman.wav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9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si="40"/>
        <v/>
      </c>
      <c r="AI99" t="s">
        <v>109</v>
      </c>
      <c r="AO99">
        <f t="shared" ca="1" si="35"/>
        <v>0.49601911871337179</v>
      </c>
      <c r="AP99" t="str">
        <f t="shared" ca="1" si="36"/>
        <v>pics\\Limon_1.jpg</v>
      </c>
      <c r="AR99" t="str">
        <f t="shared" ref="AR99:AR120" si="43">IF(AH99="sound\\Ogorod",AP27,"")</f>
        <v/>
      </c>
      <c r="AS99" t="str">
        <f t="shared" si="42"/>
        <v/>
      </c>
      <c r="AT99">
        <f t="shared" ca="1" si="31"/>
        <v>0.36586034154735625</v>
      </c>
      <c r="AU99" t="s">
        <v>697</v>
      </c>
      <c r="AV99" t="str">
        <f t="shared" ca="1" si="32"/>
        <v>sound\\Redkiy_plod.wav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_Он_надломан?</v>
      </c>
      <c r="BA99" t="e">
        <f>VLOOKUP(Q99,audio_list_stym!$B$2:$BQ$299,68,FALSE)</f>
        <v>#N/A</v>
      </c>
      <c r="BB99" t="str">
        <f t="shared" si="33"/>
        <v>Посмотрите,_вот_КОДИС._Он_надломан?</v>
      </c>
      <c r="BD99" cm="1">
        <f t="array" aca="1" ref="BD99" ca="1">INDEX($L$98:$L$105,(RANK(AT3,$AT$2:$AT$9)))</f>
        <v>2086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VLOOKUP(B100,audio_list_stym!$A$3:$BP$18,50,FALSE)</f>
        <v>15</v>
      </c>
      <c r="F100" t="str">
        <f>VLOOKUP(E100,metki!$A$2:$B$9,2,FALSE)</f>
        <v>экспл_новые_с_названием</v>
      </c>
      <c r="G100" t="str">
        <f t="shared" si="28"/>
        <v>экспл</v>
      </c>
      <c r="H100" t="str">
        <f>VLOOKUP(B100,audio_list_stym!$A$3:$AJ$18,18,FALSE)</f>
        <v>Finger</v>
      </c>
      <c r="I100" t="s">
        <v>690</v>
      </c>
      <c r="J100" t="str">
        <f t="shared" si="29"/>
        <v>Finger_3</v>
      </c>
      <c r="L100">
        <f>VLOOKUP(J100,total_visual_stym!$A$2:$D$129,2,FALSE)</f>
        <v>2083</v>
      </c>
      <c r="M100" t="str">
        <f>VLOOKUP(J100,total_visual_stym!$A$2:$D$129,3,FALSE)</f>
        <v>pics\\Finger_3.jpg</v>
      </c>
      <c r="N100">
        <f>VLOOKUP(J100,total_visual_stym!$A$1:$D$129,4,FALSE)</f>
        <v>210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115</v>
      </c>
      <c r="Z100" t="str">
        <f>IF(G100="экспл",VLOOKUP(J100,quest_экспл!$A$1:$N$129,12,FALSE),IF(G100="импл_",0,0))</f>
        <v>sound\\On_volnistiy.wav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2193</v>
      </c>
      <c r="AD100" t="str">
        <f t="shared" ca="1" si="39"/>
        <v>pics\\dis2.jpg</v>
      </c>
      <c r="AE100" s="22" t="str">
        <f t="array" aca="1" ref="AE100" ca="1">IF(G100="экспл",INDEX(total_visual_stym!$C$146:$C$209,(RANK(total_visual_stym!E180,total_visual_stym!$E$146:$E$209))),0)</f>
        <v>pics\\dis2.jpg</v>
      </c>
      <c r="AF100" s="22" t="str">
        <f t="shared" si="40"/>
        <v/>
      </c>
      <c r="AI100" t="s">
        <v>110</v>
      </c>
      <c r="AO100">
        <f t="shared" ca="1" si="35"/>
        <v>0.44123515742049146</v>
      </c>
      <c r="AP100" t="str">
        <f t="shared" ca="1" si="36"/>
        <v>pics\\Limon_7.jpg</v>
      </c>
      <c r="AR100" t="str">
        <f t="shared" si="43"/>
        <v/>
      </c>
      <c r="AS100" t="str">
        <f t="shared" si="42"/>
        <v/>
      </c>
      <c r="AT100">
        <f t="shared" ca="1" si="31"/>
        <v>0.76002686787126916</v>
      </c>
      <c r="AU100" t="s">
        <v>697</v>
      </c>
      <c r="AV100" t="str">
        <f t="shared" ca="1" si="32"/>
        <v>sound\\Noviy_plod.wav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_Он_волнистый?</v>
      </c>
      <c r="BA100" t="e">
        <f>VLOOKUP(Q100,audio_list_stym!$B$2:$BQ$299,68,FALSE)</f>
        <v>#N/A</v>
      </c>
      <c r="BB100" t="str">
        <f t="shared" si="33"/>
        <v>Вот_КОДИС._Он_волнистый?</v>
      </c>
      <c r="BD100" cm="1">
        <f t="array" aca="1" ref="BD100" ca="1">INDEX($L$98:$L$105,(RANK(AT4,$AT$2:$AT$9)))</f>
        <v>2081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VLOOKUP(B101,audio_list_stym!$A$3:$BP$18,50,FALSE)</f>
        <v>15</v>
      </c>
      <c r="F101" t="str">
        <f>VLOOKUP(E101,metki!$A$2:$B$9,2,FALSE)</f>
        <v>экспл_новые_с_названием</v>
      </c>
      <c r="G101" t="str">
        <f t="shared" si="28"/>
        <v>экспл</v>
      </c>
      <c r="H101" t="str">
        <f>VLOOKUP(B101,audio_list_stym!$A$3:$AJ$18,18,FALSE)</f>
        <v>Finger</v>
      </c>
      <c r="I101" t="s">
        <v>691</v>
      </c>
      <c r="J101" t="str">
        <f t="shared" si="29"/>
        <v>Finger_4</v>
      </c>
      <c r="L101">
        <f>VLOOKUP(J101,total_visual_stym!$A$2:$D$129,2,FALSE)</f>
        <v>2084</v>
      </c>
      <c r="M101" t="str">
        <f>VLOOKUP(J101,total_visual_stym!$A$2:$D$129,3,FALSE)</f>
        <v>pics\\Finger_4.jpg</v>
      </c>
      <c r="N101">
        <f>VLOOKUP(J101,total_visual_stym!$A$1:$D$129,4,FALSE)</f>
        <v>210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116</v>
      </c>
      <c r="Z101" t="str">
        <f>IF(G101="экспл",VLOOKUP(J101,quest_экспл!$A$1:$N$129,12,FALSE),IF(G101="импл_",0,0))</f>
        <v>sound\\On_buriy.wav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2192</v>
      </c>
      <c r="AD101" t="str">
        <f t="shared" ca="1" si="39"/>
        <v>pics\\dis32.jpg</v>
      </c>
      <c r="AE101" s="22" t="str">
        <f t="array" aca="1" ref="AE101" ca="1">IF(G101="экспл",INDEX(total_visual_stym!$C$146:$C$209,(RANK(total_visual_stym!E181,total_visual_stym!$E$146:$E$209))),0)</f>
        <v>pics\\dis32.jpg</v>
      </c>
      <c r="AF101" s="22" t="str">
        <f t="shared" si="40"/>
        <v/>
      </c>
      <c r="AI101" t="s">
        <v>111</v>
      </c>
      <c r="AO101">
        <f t="shared" ca="1" si="35"/>
        <v>0.13758862313228881</v>
      </c>
      <c r="AP101" t="str">
        <f t="shared" ca="1" si="36"/>
        <v>pics\\Tomat_2.jpg</v>
      </c>
      <c r="AR101" t="str">
        <f t="shared" si="43"/>
        <v/>
      </c>
      <c r="AS101" t="str">
        <f t="shared" si="42"/>
        <v/>
      </c>
      <c r="AT101">
        <f t="shared" ca="1" si="31"/>
        <v>0.32437292902156578</v>
      </c>
      <c r="AU101" t="s">
        <v>697</v>
      </c>
      <c r="AV101" t="str">
        <f t="shared" ca="1" si="32"/>
        <v>sound\\Redkiy_plod.wav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_Он_бурый?</v>
      </c>
      <c r="BA101" t="e">
        <f>VLOOKUP(Q101,audio_list_stym!$B$2:$BQ$299,68,FALSE)</f>
        <v>#N/A</v>
      </c>
      <c r="BB101" t="str">
        <f t="shared" si="33"/>
        <v>Это_КОДИС._Он_бурый?</v>
      </c>
      <c r="BD101" cm="1">
        <f t="array" aca="1" ref="BD101" ca="1">INDEX($L$98:$L$105,(RANK(AT5,$AT$2:$AT$9)))</f>
        <v>2085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VLOOKUP(B102,audio_list_stym!$A$3:$BP$18,50,FALSE)</f>
        <v>15</v>
      </c>
      <c r="F102" t="str">
        <f>VLOOKUP(E102,metki!$A$2:$B$9,2,FALSE)</f>
        <v>экспл_новые_с_названием</v>
      </c>
      <c r="G102" t="str">
        <f t="shared" si="28"/>
        <v>экспл</v>
      </c>
      <c r="H102" t="str">
        <f>VLOOKUP(B102,audio_list_stym!$A$3:$AJ$18,18,FALSE)</f>
        <v>Finger</v>
      </c>
      <c r="I102" t="s">
        <v>692</v>
      </c>
      <c r="J102" t="str">
        <f t="shared" si="29"/>
        <v>Finger_5</v>
      </c>
      <c r="L102">
        <f>VLOOKUP(J102,total_visual_stym!$A$2:$D$129,2,FALSE)</f>
        <v>2085</v>
      </c>
      <c r="M102" t="str">
        <f>VLOOKUP(J102,total_visual_stym!$A$2:$D$129,3,FALSE)</f>
        <v>pics\\Finger_5.jpg</v>
      </c>
      <c r="N102">
        <f>VLOOKUP(J102,total_visual_stym!$A$1:$D$129,4,FALSE)</f>
        <v>210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117</v>
      </c>
      <c r="Z102" t="str">
        <f>IF(G102="экспл",VLOOKUP(J102,quest_экспл!$A$1:$N$129,12,FALSE),IF(G102="импл_",0,0))</f>
        <v>sound\\Vityanut_li_on.wav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2223</v>
      </c>
      <c r="AD102" t="str">
        <f t="shared" ca="1" si="39"/>
        <v>pics\\dis15.jpg</v>
      </c>
      <c r="AE102" s="22" t="str">
        <f t="array" aca="1" ref="AE102" ca="1">IF(G102="экспл",INDEX(total_visual_stym!$C$146:$C$209,(RANK(total_visual_stym!E182,total_visual_stym!$E$146:$E$209))),0)</f>
        <v>pics\\dis15.jpg</v>
      </c>
      <c r="AF102" s="22" t="str">
        <f t="shared" si="40"/>
        <v/>
      </c>
      <c r="AI102" t="s">
        <v>112</v>
      </c>
      <c r="AO102">
        <f t="shared" ca="1" si="35"/>
        <v>0.91744092350436202</v>
      </c>
      <c r="AP102" t="str">
        <f t="shared" ca="1" si="36"/>
        <v>pics\\Banan_6.jpg</v>
      </c>
      <c r="AR102" t="str">
        <f t="shared" si="43"/>
        <v/>
      </c>
      <c r="AS102" t="str">
        <f t="shared" si="42"/>
        <v/>
      </c>
      <c r="AT102">
        <f t="shared" ca="1" si="31"/>
        <v>0.97521604444129273</v>
      </c>
      <c r="AU102" t="s">
        <v>697</v>
      </c>
      <c r="AV102" t="str">
        <f t="shared" ca="1" si="32"/>
        <v>sound\\Noviy_plod.wav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_Вытянут_ли_он?</v>
      </c>
      <c r="BA102" t="e">
        <f>VLOOKUP(Q102,audio_list_stym!$B$2:$BQ$299,68,FALSE)</f>
        <v>#N/A</v>
      </c>
      <c r="BB102" t="str">
        <f t="shared" si="33"/>
        <v>На_картинке_КОДИС._Вытянут_ли_он?</v>
      </c>
      <c r="BD102" cm="1">
        <f t="array" aca="1" ref="BD102" ca="1">INDEX($L$98:$L$105,(RANK(AT6,$AT$2:$AT$9)))</f>
        <v>2087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VLOOKUP(B103,audio_list_stym!$A$3:$BP$18,50,FALSE)</f>
        <v>15</v>
      </c>
      <c r="F103" t="str">
        <f>VLOOKUP(E103,metki!$A$2:$B$9,2,FALSE)</f>
        <v>экспл_новые_с_названием</v>
      </c>
      <c r="G103" t="str">
        <f t="shared" si="28"/>
        <v>экспл</v>
      </c>
      <c r="H103" t="str">
        <f>VLOOKUP(B103,audio_list_stym!$A$3:$AJ$18,18,FALSE)</f>
        <v>Finger</v>
      </c>
      <c r="I103" t="s">
        <v>693</v>
      </c>
      <c r="J103" t="str">
        <f t="shared" si="29"/>
        <v>Finger_6</v>
      </c>
      <c r="L103">
        <f>VLOOKUP(J103,total_visual_stym!$A$2:$D$129,2,FALSE)</f>
        <v>2086</v>
      </c>
      <c r="M103" t="str">
        <f>VLOOKUP(J103,total_visual_stym!$A$2:$D$129,3,FALSE)</f>
        <v>pics\\Finger_6.jpg</v>
      </c>
      <c r="N103">
        <f>VLOOKUP(J103,total_visual_stym!$A$1:$D$129,4,FALSE)</f>
        <v>210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118</v>
      </c>
      <c r="Z103" t="str">
        <f>IF(G103="экспл",VLOOKUP(J103,quest_экспл!$A$1:$N$129,12,FALSE),IF(G103="импл_",0,0))</f>
        <v>sound\\Obyemniy_li_on.wav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2207</v>
      </c>
      <c r="AD103" t="str">
        <f t="shared" ca="1" si="39"/>
        <v>pics\\dis44.jpg</v>
      </c>
      <c r="AE103" s="22" t="str">
        <f t="array" aca="1" ref="AE103" ca="1">IF(G103="экспл",INDEX(total_visual_stym!$C$146:$C$209,(RANK(total_visual_stym!E183,total_visual_stym!$E$146:$E$209))),0)</f>
        <v>pics\\dis44.jpg</v>
      </c>
      <c r="AF103" s="22" t="str">
        <f t="shared" si="40"/>
        <v/>
      </c>
      <c r="AI103" t="s">
        <v>113</v>
      </c>
      <c r="AO103">
        <f t="shared" ca="1" si="35"/>
        <v>0.61249321466428197</v>
      </c>
      <c r="AP103" t="str">
        <f t="shared" ca="1" si="36"/>
        <v>pics\\Kokos_2.jpg</v>
      </c>
      <c r="AR103" t="str">
        <f t="shared" si="43"/>
        <v/>
      </c>
      <c r="AS103" t="str">
        <f t="shared" si="42"/>
        <v/>
      </c>
      <c r="AT103">
        <f t="shared" ca="1" si="31"/>
        <v>0.41375544585127433</v>
      </c>
      <c r="AU103" t="s">
        <v>697</v>
      </c>
      <c r="AV103" t="str">
        <f t="shared" ca="1" si="32"/>
        <v>sound\\Redkiy_plod.wav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_Объемный_ли_он?</v>
      </c>
      <c r="BA103" t="e">
        <f>VLOOKUP(Q103,audio_list_stym!$B$2:$BQ$299,68,FALSE)</f>
        <v>#N/A</v>
      </c>
      <c r="BB103" t="str">
        <f t="shared" si="33"/>
        <v>На_мониторе_КОДИС._Объемный_ли_он?</v>
      </c>
      <c r="BD103" cm="1">
        <f t="array" aca="1" ref="BD103" ca="1">INDEX($L$98:$L$105,(RANK(AT7,$AT$2:$AT$9)))</f>
        <v>2084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VLOOKUP(B104,audio_list_stym!$A$3:$BP$18,50,FALSE)</f>
        <v>15</v>
      </c>
      <c r="F104" t="str">
        <f>VLOOKUP(E104,metki!$A$2:$B$9,2,FALSE)</f>
        <v>экспл_новые_с_названием</v>
      </c>
      <c r="G104" t="str">
        <f t="shared" si="28"/>
        <v>экспл</v>
      </c>
      <c r="H104" t="str">
        <f>VLOOKUP(B104,audio_list_stym!$A$3:$AJ$18,18,FALSE)</f>
        <v>Finger</v>
      </c>
      <c r="I104" t="s">
        <v>694</v>
      </c>
      <c r="J104" t="str">
        <f t="shared" si="29"/>
        <v>Finger_7</v>
      </c>
      <c r="L104">
        <f>VLOOKUP(J104,total_visual_stym!$A$2:$D$129,2,FALSE)</f>
        <v>2087</v>
      </c>
      <c r="M104" t="str">
        <f>VLOOKUP(J104,total_visual_stym!$A$2:$D$129,3,FALSE)</f>
        <v>pics\\Finger_7.jpg</v>
      </c>
      <c r="N104">
        <f>VLOOKUP(J104,total_visual_stym!$A$1:$D$129,4,FALSE)</f>
        <v>210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119</v>
      </c>
      <c r="Z104" t="str">
        <f>IF(G104="экспл",VLOOKUP(J104,quest_экспл!$A$1:$N$129,12,FALSE),IF(G104="импл_",0,0))</f>
        <v>sound\\Pustoy_li_on.wav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2185</v>
      </c>
      <c r="AD104" t="str">
        <f t="shared" ca="1" si="39"/>
        <v>pics\\dis31.jpg</v>
      </c>
      <c r="AE104" s="22" t="str">
        <f t="array" aca="1" ref="AE104" ca="1">IF(G104="экспл",INDEX(total_visual_stym!$C$146:$C$209,(RANK(total_visual_stym!E184,total_visual_stym!$E$146:$E$209))),0)</f>
        <v>pics\\dis31.jpg</v>
      </c>
      <c r="AF104" s="22" t="str">
        <f t="shared" si="40"/>
        <v/>
      </c>
      <c r="AI104" t="s">
        <v>114</v>
      </c>
      <c r="AO104">
        <f t="shared" ca="1" si="35"/>
        <v>0.90380668979727041</v>
      </c>
      <c r="AP104" t="str">
        <f t="shared" ca="1" si="36"/>
        <v>pics\\Banan_7.jpg</v>
      </c>
      <c r="AR104" t="str">
        <f t="shared" si="43"/>
        <v/>
      </c>
      <c r="AS104" t="str">
        <f t="shared" si="42"/>
        <v/>
      </c>
      <c r="AT104">
        <f t="shared" ca="1" si="31"/>
        <v>0.21530936323459227</v>
      </c>
      <c r="AU104" t="s">
        <v>697</v>
      </c>
      <c r="AV104" t="str">
        <f t="shared" ca="1" si="32"/>
        <v>sound\\Redkiy_plod.wav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_Пустой_ли_он?</v>
      </c>
      <c r="BA104" t="e">
        <f>VLOOKUP(Q104,audio_list_stym!$B$2:$BQ$299,68,FALSE)</f>
        <v>#N/A</v>
      </c>
      <c r="BB104" t="str">
        <f t="shared" si="33"/>
        <v>Перед_Вами_КОДИС._Пустой_ли_он?</v>
      </c>
      <c r="BD104" cm="1">
        <f t="array" aca="1" ref="BD104" ca="1">INDEX($L$98:$L$105,(RANK(AT8,$AT$2:$AT$9)))</f>
        <v>2083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VLOOKUP(B105,audio_list_stym!$A$3:$BP$18,50,FALSE)</f>
        <v>15</v>
      </c>
      <c r="F105" t="str">
        <f>VLOOKUP(E105,metki!$A$2:$B$9,2,FALSE)</f>
        <v>экспл_новые_с_названием</v>
      </c>
      <c r="G105" t="str">
        <f t="shared" si="28"/>
        <v>экспл</v>
      </c>
      <c r="H105" t="str">
        <f>VLOOKUP(B105,audio_list_stym!$A$3:$AJ$18,18,FALSE)</f>
        <v>Finger</v>
      </c>
      <c r="I105" t="s">
        <v>695</v>
      </c>
      <c r="J105" t="str">
        <f t="shared" si="29"/>
        <v>Finger_8</v>
      </c>
      <c r="L105">
        <f>VLOOKUP(J105,total_visual_stym!$A$2:$D$129,2,FALSE)</f>
        <v>2088</v>
      </c>
      <c r="M105" t="str">
        <f>VLOOKUP(J105,total_visual_stym!$A$2:$D$129,3,FALSE)</f>
        <v>pics\\Finger_8.jpg</v>
      </c>
      <c r="N105">
        <f>VLOOKUP(J105,total_visual_stym!$A$1:$D$129,4,FALSE)</f>
        <v>210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120</v>
      </c>
      <c r="Z105" t="str">
        <f>IF(G105="экспл",VLOOKUP(J105,quest_экспл!$A$1:$N$129,12,FALSE),IF(G105="импл_",0,0))</f>
        <v>sound\\Belyi_li_on.wav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2199</v>
      </c>
      <c r="AD105" t="str">
        <f t="shared" ca="1" si="39"/>
        <v>pics\\dis56.jpg</v>
      </c>
      <c r="AE105" s="22" t="str">
        <f t="array" aca="1" ref="AE105" ca="1">IF(G105="экспл",INDEX(total_visual_stym!$C$146:$C$209,(RANK(total_visual_stym!E185,total_visual_stym!$E$146:$E$209))),0)</f>
        <v>pics\\dis56.jpg</v>
      </c>
      <c r="AF105" s="22" t="str">
        <f t="shared" si="40"/>
        <v/>
      </c>
      <c r="AI105" t="s">
        <v>115</v>
      </c>
      <c r="AO105">
        <f t="shared" ca="1" si="35"/>
        <v>0.62990174341654059</v>
      </c>
      <c r="AP105" t="str">
        <f t="shared" ca="1" si="36"/>
        <v>pics\\Goroh_7.jpg</v>
      </c>
      <c r="AR105" t="str">
        <f t="shared" si="43"/>
        <v/>
      </c>
      <c r="AS105" t="str">
        <f t="shared" si="42"/>
        <v/>
      </c>
      <c r="AT105">
        <f t="shared" ca="1" si="31"/>
        <v>0.71807138474147758</v>
      </c>
      <c r="AU105" t="s">
        <v>697</v>
      </c>
      <c r="AV105" t="str">
        <f t="shared" ca="1" si="32"/>
        <v>sound\\Noviy_plod.wav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_Белый_ли_он?</v>
      </c>
      <c r="BA105" t="e">
        <f>VLOOKUP(Q105,audio_list_stym!$B$2:$BQ$299,68,FALSE)</f>
        <v>#N/A</v>
      </c>
      <c r="BB105" t="str">
        <f t="shared" si="33"/>
        <v>Вы_видите_КОДИС._Белый_ли_он?</v>
      </c>
      <c r="BD105" cm="1">
        <f t="array" aca="1" ref="BD105" ca="1">INDEX($L$98:$L$105,(RANK(AT9,$AT$2:$AT$9)))</f>
        <v>2082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VLOOKUP(B106,audio_list_stym!$A$3:$BP$18,50,FALSE)</f>
        <v>16</v>
      </c>
      <c r="F106" t="str">
        <f>VLOOKUP(E106,metki!$A$2:$B$9,2,FALSE)</f>
        <v>импл_новые_без_названия</v>
      </c>
      <c r="G106" t="str">
        <f t="shared" si="28"/>
        <v>импл_</v>
      </c>
      <c r="H106" t="str">
        <f>VLOOKUP(B106,audio_list_stym!$A$3:$AJ$18,18,FALSE)</f>
        <v>Gac</v>
      </c>
      <c r="I106" t="s">
        <v>688</v>
      </c>
      <c r="J106" t="str">
        <f t="shared" si="29"/>
        <v>Gac_1</v>
      </c>
      <c r="L106">
        <f>VLOOKUP(J106,total_visual_stym!$A$2:$D$129,2,FALSE)</f>
        <v>2089</v>
      </c>
      <c r="M106" t="str">
        <f>VLOOKUP(J106,total_visual_stym!$A$2:$D$129,3,FALSE)</f>
        <v>pics\\Gac_1.jpg</v>
      </c>
      <c r="N106">
        <f>VLOOKUP(J106,total_visual_stym!$A$1:$D$129,4,FALSE)</f>
        <v>211</v>
      </c>
      <c r="P106">
        <f>IF(G106="экспл",0,IF(G106="импл_",VLOOKUP(J106,quest_импл!$A$1:$J$129,7,FALSE),0))</f>
        <v>249</v>
      </c>
      <c r="Q106" t="str">
        <f>IF(G106="экспл",0,IF(G106="импл_",VLOOKUP(J106,quest_импл!$A$1:$J$129,8,FALSE),0))</f>
        <v>sound\\Ispachkan_li.wav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нет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2034</v>
      </c>
      <c r="AD106" t="str">
        <f t="shared" ca="1" si="39"/>
        <v>pics\\Limon_2.jpg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40"/>
        <v>pics\\Limon_2.jpg</v>
      </c>
      <c r="AI106" t="s">
        <v>116</v>
      </c>
      <c r="AO106">
        <f t="shared" ca="1" si="35"/>
        <v>0.49190092466965318</v>
      </c>
      <c r="AP106" t="str">
        <f t="shared" ca="1" si="36"/>
        <v>pics\\Limon_2.jpg</v>
      </c>
      <c r="AR106" t="str">
        <f t="shared" si="43"/>
        <v/>
      </c>
      <c r="AS106" t="str">
        <f t="shared" ca="1" si="42"/>
        <v>pics\\Limon_2.jpg</v>
      </c>
      <c r="AT106">
        <f t="shared" ca="1" si="31"/>
        <v>0.20957464090297429</v>
      </c>
      <c r="AU106" t="s">
        <v>697</v>
      </c>
      <c r="AV106" t="str">
        <f t="shared" ca="1" si="32"/>
        <v>sound\\Redkiy_plod.wav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_Испачкан_ли_</v>
      </c>
      <c r="BB106" t="str">
        <f t="shared" si="33"/>
        <v>_Испачкан_ли_XXXXX?</v>
      </c>
      <c r="BC106">
        <f>A106</f>
        <v>1214</v>
      </c>
      <c r="BD106" cm="1">
        <f t="array" aca="1" ref="BD106" ca="1">INDEX($L$106:$L$113,(RANK(AT2,$AT$2:$AT$9)))</f>
        <v>2096</v>
      </c>
      <c r="BE106" cm="1">
        <f t="array" aca="1" ref="BE106" ca="1">INDEX(BD66:BD81,(RANK(AT7,$AT$2:$AT$17)))</f>
        <v>2145</v>
      </c>
      <c r="BF106" cm="1">
        <f t="array" aca="1" ref="BF106" ca="1">INDEX(BD90:BD105,(RANK(AT7,$AT$2:$AT$17)))</f>
        <v>2076</v>
      </c>
      <c r="BG106" cm="1">
        <f t="array" aca="1" ref="BG106" ca="1">INDEX(BD114:BD129,(RANK(AT7,$AT$2:$AT$9)))</f>
        <v>2117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VLOOKUP(B107,audio_list_stym!$A$3:$BP$18,50,FALSE)</f>
        <v>16</v>
      </c>
      <c r="F107" t="str">
        <f>VLOOKUP(E107,metki!$A$2:$B$9,2,FALSE)</f>
        <v>импл_новые_без_названия</v>
      </c>
      <c r="G107" t="str">
        <f t="shared" si="28"/>
        <v>импл_</v>
      </c>
      <c r="H107" t="str">
        <f>VLOOKUP(B107,audio_list_stym!$A$3:$AJ$18,18,FALSE)</f>
        <v>Gac</v>
      </c>
      <c r="I107" t="s">
        <v>689</v>
      </c>
      <c r="J107" t="str">
        <f t="shared" si="29"/>
        <v>Gac_2</v>
      </c>
      <c r="L107">
        <f>VLOOKUP(J107,total_visual_stym!$A$2:$D$129,2,FALSE)</f>
        <v>2090</v>
      </c>
      <c r="M107" t="str">
        <f>VLOOKUP(J107,total_visual_stym!$A$2:$D$129,3,FALSE)</f>
        <v>pics\\Gac_2.jpg</v>
      </c>
      <c r="N107">
        <f>VLOOKUP(J107,total_visual_stym!$A$1:$D$129,4,FALSE)</f>
        <v>211</v>
      </c>
      <c r="P107">
        <f>IF(G107="экспл",0,IF(G107="импл_",VLOOKUP(J107,quest_импл!$A$1:$J$129,7,FALSE),0))</f>
        <v>250</v>
      </c>
      <c r="Q107" t="str">
        <f>IF(G107="экспл",0,IF(G107="импл_",VLOOKUP(J107,quest_импл!$A$1:$J$129,8,FALSE),0))</f>
        <v>sound\\Farshirovanniy_li.wav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нет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2021</v>
      </c>
      <c r="AD107" t="str">
        <f t="shared" ca="1" si="39"/>
        <v>pics\\Goroh_5.jpg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40"/>
        <v>pics\\Goroh_5.jpg</v>
      </c>
      <c r="AI107" t="s">
        <v>117</v>
      </c>
      <c r="AO107">
        <f t="shared" ca="1" si="35"/>
        <v>0.66189889042417505</v>
      </c>
      <c r="AP107" t="str">
        <f t="shared" ca="1" si="36"/>
        <v>pics\\Goroh_5.jpg</v>
      </c>
      <c r="AR107" t="str">
        <f t="shared" si="43"/>
        <v/>
      </c>
      <c r="AS107" t="str">
        <f t="shared" ca="1" si="42"/>
        <v>pics\\Goroh_5.jpg</v>
      </c>
      <c r="AT107">
        <f t="shared" ca="1" si="31"/>
        <v>0.7659242231682396</v>
      </c>
      <c r="AU107" t="s">
        <v>697</v>
      </c>
      <c r="AV107" t="str">
        <f t="shared" ca="1" si="32"/>
        <v>sound\\Noviy_plod.wav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_Фаршированный_ли_</v>
      </c>
      <c r="BB107" t="str">
        <f t="shared" si="33"/>
        <v>_Фаршированный_ли_XXXXX?</v>
      </c>
      <c r="BD107" cm="1">
        <f t="array" aca="1" ref="BD107" ca="1">INDEX($L$106:$L$113,(RANK(AT3,$AT$2:$AT$9)))</f>
        <v>2094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VLOOKUP(B108,audio_list_stym!$A$3:$BP$18,50,FALSE)</f>
        <v>16</v>
      </c>
      <c r="F108" t="str">
        <f>VLOOKUP(E108,metki!$A$2:$B$9,2,FALSE)</f>
        <v>импл_новые_без_названия</v>
      </c>
      <c r="G108" t="str">
        <f t="shared" si="28"/>
        <v>импл_</v>
      </c>
      <c r="H108" t="str">
        <f>VLOOKUP(B108,audio_list_stym!$A$3:$AJ$18,18,FALSE)</f>
        <v>Gac</v>
      </c>
      <c r="I108" t="s">
        <v>690</v>
      </c>
      <c r="J108" t="str">
        <f t="shared" si="29"/>
        <v>Gac_3</v>
      </c>
      <c r="L108">
        <f>VLOOKUP(J108,total_visual_stym!$A$2:$D$129,2,FALSE)</f>
        <v>2091</v>
      </c>
      <c r="M108" t="str">
        <f>VLOOKUP(J108,total_visual_stym!$A$2:$D$129,3,FALSE)</f>
        <v>pics\\Gac_3.jpg</v>
      </c>
      <c r="N108">
        <f>VLOOKUP(J108,total_visual_stym!$A$1:$D$129,4,FALSE)</f>
        <v>211</v>
      </c>
      <c r="P108">
        <f>IF(G108="экспл",0,IF(G108="импл_",VLOOKUP(J108,quest_импл!$A$1:$J$129,7,FALSE),0))</f>
        <v>251</v>
      </c>
      <c r="Q108" t="str">
        <f>IF(G108="экспл",0,IF(G108="импл_",VLOOKUP(J108,quest_импл!$A$1:$J$129,8,FALSE),0))</f>
        <v>sound\\Razrezan_li.wav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2004</v>
      </c>
      <c r="AD108" t="str">
        <f t="shared" ca="1" si="39"/>
        <v>pics\\Banan_4.jpg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40"/>
        <v>pics\\Banan_4.jpg</v>
      </c>
      <c r="AI108" t="s">
        <v>118</v>
      </c>
      <c r="AO108">
        <f t="shared" ca="1" si="35"/>
        <v>0.95644610382407691</v>
      </c>
      <c r="AP108" t="str">
        <f t="shared" ca="1" si="36"/>
        <v>pics\\Banan_4.jpg</v>
      </c>
      <c r="AR108" t="str">
        <f t="shared" si="43"/>
        <v/>
      </c>
      <c r="AS108" t="str">
        <f t="shared" ca="1" si="42"/>
        <v>pics\\Banan_4.jpg</v>
      </c>
      <c r="AT108">
        <f t="shared" ca="1" si="31"/>
        <v>0.92647490288134948</v>
      </c>
      <c r="AU108" t="s">
        <v>697</v>
      </c>
      <c r="AV108" t="str">
        <f t="shared" ca="1" si="32"/>
        <v>sound\\Noviy_plod.wav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_Разрезан_ли_</v>
      </c>
      <c r="BB108" t="str">
        <f t="shared" si="33"/>
        <v>_Разрезан_ли_XXXXX?</v>
      </c>
      <c r="BD108" cm="1">
        <f t="array" aca="1" ref="BD108" ca="1">INDEX($L$106:$L$113,(RANK(AT4,$AT$2:$AT$9)))</f>
        <v>2089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VLOOKUP(B109,audio_list_stym!$A$3:$BP$18,50,FALSE)</f>
        <v>16</v>
      </c>
      <c r="F109" t="str">
        <f>VLOOKUP(E109,metki!$A$2:$B$9,2,FALSE)</f>
        <v>импл_новые_без_названия</v>
      </c>
      <c r="G109" t="str">
        <f t="shared" si="28"/>
        <v>импл_</v>
      </c>
      <c r="H109" t="str">
        <f>VLOOKUP(B109,audio_list_stym!$A$3:$AJ$18,18,FALSE)</f>
        <v>Gac</v>
      </c>
      <c r="I109" t="s">
        <v>691</v>
      </c>
      <c r="J109" t="str">
        <f t="shared" si="29"/>
        <v>Gac_4</v>
      </c>
      <c r="L109">
        <f>VLOOKUP(J109,total_visual_stym!$A$2:$D$129,2,FALSE)</f>
        <v>2092</v>
      </c>
      <c r="M109" t="str">
        <f>VLOOKUP(J109,total_visual_stym!$A$2:$D$129,3,FALSE)</f>
        <v>pics\\Gac_4.jpg</v>
      </c>
      <c r="N109">
        <f>VLOOKUP(J109,total_visual_stym!$A$1:$D$129,4,FALSE)</f>
        <v>211</v>
      </c>
      <c r="P109">
        <f>IF(G109="экспл",0,IF(G109="импл_",VLOOKUP(J109,quest_импл!$A$1:$J$129,7,FALSE),0))</f>
        <v>252</v>
      </c>
      <c r="Q109" t="str">
        <f>IF(G109="экспл",0,IF(G109="импл_",VLOOKUP(J109,quest_импл!$A$1:$J$129,8,FALSE),0))</f>
        <v>sound\\S_lepestkami_li.wav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2030</v>
      </c>
      <c r="AD109" t="str">
        <f t="shared" ca="1" si="39"/>
        <v>pics\\Kokos_6.jpg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40"/>
        <v>pics\\Kokos_6.jpg</v>
      </c>
      <c r="AI109" t="s">
        <v>119</v>
      </c>
      <c r="AO109">
        <f t="shared" ca="1" si="35"/>
        <v>0.5643626185804409</v>
      </c>
      <c r="AP109" t="str">
        <f t="shared" ca="1" si="36"/>
        <v>pics\\Kokos_6.jpg</v>
      </c>
      <c r="AR109" t="str">
        <f t="shared" si="43"/>
        <v/>
      </c>
      <c r="AS109" t="str">
        <f t="shared" ca="1" si="42"/>
        <v>pics\\Kokos_6.jpg</v>
      </c>
      <c r="AT109">
        <f t="shared" ca="1" si="31"/>
        <v>0.32418298984459348</v>
      </c>
      <c r="AU109" t="s">
        <v>697</v>
      </c>
      <c r="AV109" t="str">
        <f t="shared" ca="1" si="32"/>
        <v>sound\\Redkiy_plod.wav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_С_лепестками_ли_</v>
      </c>
      <c r="BB109" t="str">
        <f t="shared" si="33"/>
        <v>_С_лепестками_ли_XXXXX?</v>
      </c>
      <c r="BD109" cm="1">
        <f t="array" aca="1" ref="BD109" ca="1">INDEX($L$106:$L$113,(RANK(AT5,$AT$2:$AT$9)))</f>
        <v>2093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VLOOKUP(B110,audio_list_stym!$A$3:$BP$18,50,FALSE)</f>
        <v>16</v>
      </c>
      <c r="F110" t="str">
        <f>VLOOKUP(E110,metki!$A$2:$B$9,2,FALSE)</f>
        <v>импл_новые_без_названия</v>
      </c>
      <c r="G110" t="str">
        <f t="shared" si="28"/>
        <v>импл_</v>
      </c>
      <c r="H110" t="str">
        <f>VLOOKUP(B110,audio_list_stym!$A$3:$AJ$18,18,FALSE)</f>
        <v>Gac</v>
      </c>
      <c r="I110" t="s">
        <v>692</v>
      </c>
      <c r="J110" t="str">
        <f t="shared" si="29"/>
        <v>Gac_5</v>
      </c>
      <c r="L110">
        <f>VLOOKUP(J110,total_visual_stym!$A$2:$D$129,2,FALSE)</f>
        <v>2093</v>
      </c>
      <c r="M110" t="str">
        <f>VLOOKUP(J110,total_visual_stym!$A$2:$D$129,3,FALSE)</f>
        <v>pics\\Gac_5.jpg</v>
      </c>
      <c r="N110">
        <f>VLOOKUP(J110,total_visual_stym!$A$1:$D$129,4,FALSE)</f>
        <v>211</v>
      </c>
      <c r="P110">
        <f>IF(G110="экспл",0,IF(G110="импл_",VLOOKUP(J110,quest_импл!$A$1:$J$129,7,FALSE),0))</f>
        <v>253</v>
      </c>
      <c r="Q110" t="str">
        <f>IF(G110="экспл",0,IF(G110="импл_",VLOOKUP(J110,quest_импл!$A$1:$J$129,8,FALSE),0))</f>
        <v>sound\\Kolyuchiy_li.wav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2012</v>
      </c>
      <c r="AD110" t="str">
        <f t="shared" ca="1" si="39"/>
        <v>pics\\Finik_4.jpg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40"/>
        <v>pics\\Finik_4.jpg</v>
      </c>
      <c r="AI110" t="s">
        <v>120</v>
      </c>
      <c r="AO110">
        <f t="shared" ca="1" si="35"/>
        <v>0.79126997883650885</v>
      </c>
      <c r="AP110" t="str">
        <f t="shared" ca="1" si="36"/>
        <v>pics\\Finik_4.jpg</v>
      </c>
      <c r="AR110" t="str">
        <f t="shared" si="43"/>
        <v/>
      </c>
      <c r="AS110" t="str">
        <f t="shared" ca="1" si="42"/>
        <v>pics\\Finik_4.jpg</v>
      </c>
      <c r="AT110">
        <f t="shared" ca="1" si="31"/>
        <v>0.62179804649022197</v>
      </c>
      <c r="AU110" t="s">
        <v>697</v>
      </c>
      <c r="AV110" t="str">
        <f t="shared" ca="1" si="32"/>
        <v>sound\\Noviy_plod.wav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_Колючий_ли_</v>
      </c>
      <c r="BB110" t="str">
        <f t="shared" si="33"/>
        <v>_Колючий_ли_XXXXX?</v>
      </c>
      <c r="BD110" cm="1">
        <f t="array" aca="1" ref="BD110" ca="1">INDEX($L$106:$L$113,(RANK(AT6,$AT$2:$AT$9)))</f>
        <v>2095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VLOOKUP(B111,audio_list_stym!$A$3:$BP$18,50,FALSE)</f>
        <v>16</v>
      </c>
      <c r="F111" t="str">
        <f>VLOOKUP(E111,metki!$A$2:$B$9,2,FALSE)</f>
        <v>импл_новые_без_названия</v>
      </c>
      <c r="G111" t="str">
        <f t="shared" si="28"/>
        <v>импл_</v>
      </c>
      <c r="H111" t="str">
        <f>VLOOKUP(B111,audio_list_stym!$A$3:$AJ$18,18,FALSE)</f>
        <v>Gac</v>
      </c>
      <c r="I111" t="s">
        <v>693</v>
      </c>
      <c r="J111" t="str">
        <f t="shared" si="29"/>
        <v>Gac_6</v>
      </c>
      <c r="L111">
        <f>VLOOKUP(J111,total_visual_stym!$A$2:$D$129,2,FALSE)</f>
        <v>2094</v>
      </c>
      <c r="M111" t="str">
        <f>VLOOKUP(J111,total_visual_stym!$A$2:$D$129,3,FALSE)</f>
        <v>pics\\Gac_6.jpg</v>
      </c>
      <c r="N111">
        <f>VLOOKUP(J111,total_visual_stym!$A$1:$D$129,4,FALSE)</f>
        <v>211</v>
      </c>
      <c r="P111">
        <f>IF(G111="экспл",0,IF(G111="импл_",VLOOKUP(J111,quest_импл!$A$1:$J$129,7,FALSE),0))</f>
        <v>254</v>
      </c>
      <c r="Q111" t="str">
        <f>IF(G111="экспл",0,IF(G111="импл_",VLOOKUP(J111,quest_импл!$A$1:$J$129,8,FALSE),0))</f>
        <v>sound\\Oranzhrviy_li.wav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2052</v>
      </c>
      <c r="AD111" t="str">
        <f t="shared" ca="1" si="39"/>
        <v>pics\\Redis_4.jpg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40"/>
        <v>pics\\Redis_4.jpg</v>
      </c>
      <c r="AI111" t="s">
        <v>121</v>
      </c>
      <c r="AO111">
        <f t="shared" ca="1" si="35"/>
        <v>0.1945242543669895</v>
      </c>
      <c r="AP111" t="str">
        <f t="shared" ca="1" si="36"/>
        <v>pics\\Redis_4.jpg</v>
      </c>
      <c r="AR111" t="str">
        <f t="shared" si="43"/>
        <v/>
      </c>
      <c r="AS111" t="str">
        <f t="shared" ca="1" si="42"/>
        <v>pics\\Redis_4.jpg</v>
      </c>
      <c r="AT111">
        <f t="shared" ca="1" si="31"/>
        <v>0.73545342036614847</v>
      </c>
      <c r="AU111" t="s">
        <v>697</v>
      </c>
      <c r="AV111" t="str">
        <f t="shared" ca="1" si="32"/>
        <v>sound\\Noviy_plod.wav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_Оранжевый_ли_</v>
      </c>
      <c r="BB111" t="str">
        <f t="shared" si="33"/>
        <v>_Оранжевый_ли_XXXXX?</v>
      </c>
      <c r="BD111" cm="1">
        <f t="array" aca="1" ref="BD111" ca="1">INDEX($L$106:$L$113,(RANK(AT7,$AT$2:$AT$9)))</f>
        <v>2092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VLOOKUP(B112,audio_list_stym!$A$3:$BP$18,50,FALSE)</f>
        <v>16</v>
      </c>
      <c r="F112" t="str">
        <f>VLOOKUP(E112,metki!$A$2:$B$9,2,FALSE)</f>
        <v>импл_новые_без_названия</v>
      </c>
      <c r="G112" t="str">
        <f t="shared" si="28"/>
        <v>импл_</v>
      </c>
      <c r="H112" t="str">
        <f>VLOOKUP(B112,audio_list_stym!$A$3:$AJ$18,18,FALSE)</f>
        <v>Gac</v>
      </c>
      <c r="I112" t="s">
        <v>694</v>
      </c>
      <c r="J112" t="str">
        <f t="shared" si="29"/>
        <v>Gac_7</v>
      </c>
      <c r="L112">
        <f>VLOOKUP(J112,total_visual_stym!$A$2:$D$129,2,FALSE)</f>
        <v>2095</v>
      </c>
      <c r="M112" t="str">
        <f>VLOOKUP(J112,total_visual_stym!$A$2:$D$129,3,FALSE)</f>
        <v>pics\\Gac_7.jpg</v>
      </c>
      <c r="N112">
        <f>VLOOKUP(J112,total_visual_stym!$A$1:$D$129,4,FALSE)</f>
        <v>211</v>
      </c>
      <c r="P112">
        <f>IF(G112="экспл",0,IF(G112="импл_",VLOOKUP(J112,quest_импл!$A$1:$J$129,7,FALSE),0))</f>
        <v>255</v>
      </c>
      <c r="Q112" t="str">
        <f>IF(G112="экспл",0,IF(G112="импл_",VLOOKUP(J112,quest_импл!$A$1:$J$129,8,FALSE),0))</f>
        <v>sound\\Zernistiy_li.wav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2038</v>
      </c>
      <c r="AD112" t="str">
        <f t="shared" ca="1" si="39"/>
        <v>pics\\Limon_6.jpg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40"/>
        <v>pics\\Limon_6.jpg</v>
      </c>
      <c r="AI112" t="s">
        <v>122</v>
      </c>
      <c r="AO112">
        <f t="shared" ca="1" si="35"/>
        <v>0.44146320590780097</v>
      </c>
      <c r="AP112" t="str">
        <f t="shared" ca="1" si="36"/>
        <v>pics\\Limon_6.jpg</v>
      </c>
      <c r="AR112" t="str">
        <f t="shared" si="43"/>
        <v/>
      </c>
      <c r="AS112" t="str">
        <f t="shared" ca="1" si="42"/>
        <v>pics\\Limon_6.jpg</v>
      </c>
      <c r="AT112">
        <f t="shared" ca="1" si="31"/>
        <v>0.2186002037500937</v>
      </c>
      <c r="AU112" t="s">
        <v>697</v>
      </c>
      <c r="AV112" t="str">
        <f t="shared" ca="1" si="32"/>
        <v>sound\\Redkiy_plod.wav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_Зернистый_ли_</v>
      </c>
      <c r="BB112" t="str">
        <f t="shared" si="33"/>
        <v>_Зернистый_ли_XXXXX?</v>
      </c>
      <c r="BD112" cm="1">
        <f t="array" aca="1" ref="BD112" ca="1">INDEX($L$106:$L$113,(RANK(AT8,$AT$2:$AT$9)))</f>
        <v>2091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VLOOKUP(B113,audio_list_stym!$A$3:$BP$18,50,FALSE)</f>
        <v>16</v>
      </c>
      <c r="F113" t="str">
        <f>VLOOKUP(E113,metki!$A$2:$B$9,2,FALSE)</f>
        <v>импл_новые_без_названия</v>
      </c>
      <c r="G113" t="str">
        <f t="shared" si="28"/>
        <v>импл_</v>
      </c>
      <c r="H113" t="str">
        <f>VLOOKUP(B113,audio_list_stym!$A$3:$AJ$18,18,FALSE)</f>
        <v>Gac</v>
      </c>
      <c r="I113" t="s">
        <v>695</v>
      </c>
      <c r="J113" t="str">
        <f t="shared" si="29"/>
        <v>Gac_8</v>
      </c>
      <c r="L113">
        <f>VLOOKUP(J113,total_visual_stym!$A$2:$D$129,2,FALSE)</f>
        <v>2096</v>
      </c>
      <c r="M113" t="str">
        <f>VLOOKUP(J113,total_visual_stym!$A$2:$D$129,3,FALSE)</f>
        <v>pics\\Gac_8.jpg</v>
      </c>
      <c r="N113">
        <f>VLOOKUP(J113,total_visual_stym!$A$1:$D$129,4,FALSE)</f>
        <v>211</v>
      </c>
      <c r="P113">
        <f>IF(G113="экспл",0,IF(G113="импл_",VLOOKUP(J113,quest_импл!$A$1:$J$129,7,FALSE),0))</f>
        <v>256</v>
      </c>
      <c r="Q113" t="str">
        <f>IF(G113="экспл",0,IF(G113="импл_",VLOOKUP(J113,quest_импл!$A$1:$J$129,8,FALSE),0))</f>
        <v>sound\\Okrugliy_li.wav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2017</v>
      </c>
      <c r="AD113" t="str">
        <f t="shared" ca="1" si="39"/>
        <v>pics\\Goroh_1.jpg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40"/>
        <v>pics\\Goroh_1.jpg</v>
      </c>
      <c r="AI113" t="s">
        <v>123</v>
      </c>
      <c r="AO113">
        <f t="shared" ca="1" si="35"/>
        <v>0.68002439295027861</v>
      </c>
      <c r="AP113" t="str">
        <f t="shared" ca="1" si="36"/>
        <v>pics\\Goroh_1.jpg</v>
      </c>
      <c r="AR113" t="str">
        <f t="shared" si="43"/>
        <v/>
      </c>
      <c r="AS113" t="str">
        <f t="shared" ca="1" si="42"/>
        <v>pics\\Goroh_1.jpg</v>
      </c>
      <c r="AT113">
        <f t="shared" ca="1" si="31"/>
        <v>0.30940818820415494</v>
      </c>
      <c r="AU113" t="s">
        <v>697</v>
      </c>
      <c r="AV113" t="str">
        <f t="shared" ca="1" si="32"/>
        <v>sound\\Redkiy_plod.wav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_Округлый_ли_</v>
      </c>
      <c r="BB113" t="str">
        <f t="shared" si="33"/>
        <v>_Округлый_ли_XXXXX?</v>
      </c>
      <c r="BD113" cm="1">
        <f t="array" aca="1" ref="BD113" ca="1">INDEX($L$106:$L$113,(RANK(AT9,$AT$2:$AT$9)))</f>
        <v>2090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VLOOKUP(B114,audio_list_stym!$A$3:$BP$18,50,FALSE)</f>
        <v>17</v>
      </c>
      <c r="F114" t="str">
        <f>VLOOKUP(E114,metki!$A$2:$B$9,2,FALSE)</f>
        <v>экспл_новые_без_названия</v>
      </c>
      <c r="G114" t="str">
        <f t="shared" si="28"/>
        <v>экспл</v>
      </c>
      <c r="H114" t="str">
        <f>VLOOKUP(B114,audio_list_stym!$A$3:$AJ$18,18,FALSE)</f>
        <v>Noni</v>
      </c>
      <c r="I114" t="s">
        <v>688</v>
      </c>
      <c r="J114" t="str">
        <f t="shared" si="29"/>
        <v>Noni_1</v>
      </c>
      <c r="L114">
        <f>VLOOKUP(J114,total_visual_stym!$A$2:$D$129,2,FALSE)</f>
        <v>2113</v>
      </c>
      <c r="M114" t="str">
        <f>VLOOKUP(J114,total_visual_stym!$A$2:$D$129,3,FALSE)</f>
        <v>pics\\Noni_1.jpg</v>
      </c>
      <c r="N114">
        <f>VLOOKUP(J114,total_visual_stym!$A$1:$D$129,4,FALSE)</f>
        <v>212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129</v>
      </c>
      <c r="Z114" t="str">
        <f>IF(G114="экспл",VLOOKUP(J114,quest_экспл!$A$1:$N$129,12,FALSE),IF(G114="импл_",0,0))</f>
        <v>sound\\On_beliy_vnutri.wav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2190</v>
      </c>
      <c r="AD114" t="str">
        <f t="shared" ca="1" si="39"/>
        <v>pics\\dis27.jpg</v>
      </c>
      <c r="AE114" s="22" t="str">
        <f t="array" aca="1" ref="AE114" ca="1">IF(G114="экспл",INDEX(total_visual_stym!$C$146:$C$209,(RANK(total_visual_stym!E194,total_visual_stym!$E$146:$E$209))),0)</f>
        <v>pics\\dis27.jpg</v>
      </c>
      <c r="AF114" s="22" t="str">
        <f t="shared" si="40"/>
        <v/>
      </c>
      <c r="AI114" t="s">
        <v>86</v>
      </c>
      <c r="AO114">
        <f t="shared" ca="1" si="35"/>
        <v>0.99258139015450264</v>
      </c>
      <c r="AP114" t="str">
        <f t="shared" ca="1" si="36"/>
        <v>pics\\Banan_2.jpg</v>
      </c>
      <c r="AR114" t="str">
        <f t="shared" si="43"/>
        <v/>
      </c>
      <c r="AS114" t="str">
        <f t="shared" si="42"/>
        <v/>
      </c>
      <c r="AT114">
        <f t="shared" ca="1" si="31"/>
        <v>0.9011626278483077</v>
      </c>
      <c r="AU114" t="s">
        <v>697</v>
      </c>
      <c r="AV114" t="str">
        <f t="shared" ca="1" si="32"/>
        <v>sound\\Noviy_plod.wav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_Он_белый_внутри?</v>
      </c>
      <c r="BA114" t="e">
        <f>VLOOKUP(Q114,audio_list_stym!$B$2:$BQ$299,68,FALSE)</f>
        <v>#N/A</v>
      </c>
      <c r="BB114" t="str">
        <f t="shared" si="33"/>
        <v>На_экране_XXXXX._Он_белый_внутри?</v>
      </c>
      <c r="BC114">
        <f>A114</f>
        <v>1215</v>
      </c>
      <c r="BD114" cm="1">
        <f t="array" aca="1" ref="BD114" ca="1">INDEX($L$114:$L$121,(RANK(AT2,$AT$2:$AT$9)))</f>
        <v>2120</v>
      </c>
      <c r="BE114" cm="1">
        <f t="array" aca="1" ref="BE114" ca="1">INDEX(BD66:BD81,(RANK(AT8,$AT$2:$AT$17)))</f>
        <v>2144</v>
      </c>
      <c r="BF114" cm="1">
        <f t="array" aca="1" ref="BF114" ca="1">INDEX(BD82:BD97,(RANK(AT8,$AT$2:$AT$9)))</f>
        <v>2065</v>
      </c>
      <c r="BG114" cm="1">
        <f t="array" aca="1" ref="BG114" ca="1">INDEX(BD98:BD113,(RANK(AT8,$AT$2:$AT$9)))</f>
        <v>2081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VLOOKUP(B115,audio_list_stym!$A$3:$BP$18,50,FALSE)</f>
        <v>17</v>
      </c>
      <c r="F115" t="str">
        <f>VLOOKUP(E115,metki!$A$2:$B$9,2,FALSE)</f>
        <v>экспл_новые_без_названия</v>
      </c>
      <c r="G115" t="str">
        <f t="shared" si="28"/>
        <v>экспл</v>
      </c>
      <c r="H115" t="str">
        <f>VLOOKUP(B115,audio_list_stym!$A$3:$AJ$18,18,FALSE)</f>
        <v>Noni</v>
      </c>
      <c r="I115" t="s">
        <v>689</v>
      </c>
      <c r="J115" t="str">
        <f t="shared" si="29"/>
        <v>Noni_2</v>
      </c>
      <c r="L115">
        <f>VLOOKUP(J115,total_visual_stym!$A$2:$D$129,2,FALSE)</f>
        <v>2114</v>
      </c>
      <c r="M115" t="str">
        <f>VLOOKUP(J115,total_visual_stym!$A$2:$D$129,3,FALSE)</f>
        <v>pics\\Noni_2.jpg</v>
      </c>
      <c r="N115">
        <f>VLOOKUP(J115,total_visual_stym!$A$1:$D$129,4,FALSE)</f>
        <v>212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130</v>
      </c>
      <c r="Z115" t="str">
        <f>IF(G115="экспл",VLOOKUP(J115,quest_экспл!$A$1:$N$129,12,FALSE),IF(G115="импл_",0,0))</f>
        <v>sound\\Rebristiy_li_on.wav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2184</v>
      </c>
      <c r="AD115" t="str">
        <f t="shared" ca="1" si="39"/>
        <v>pics\\dis19.jpg</v>
      </c>
      <c r="AE115" s="22" t="str">
        <f t="array" aca="1" ref="AE115" ca="1">IF(G115="экспл",INDEX(total_visual_stym!$C$146:$C$209,(RANK(total_visual_stym!E195,total_visual_stym!$E$146:$E$209))),0)</f>
        <v>pics\\dis19.jpg</v>
      </c>
      <c r="AF115" s="22" t="str">
        <f t="shared" si="40"/>
        <v/>
      </c>
      <c r="AI115" t="s">
        <v>87</v>
      </c>
      <c r="AO115">
        <f t="shared" ca="1" si="35"/>
        <v>0.26666730742332012</v>
      </c>
      <c r="AP115" t="str">
        <f t="shared" ca="1" si="36"/>
        <v>pics\\Redis_1.jpg</v>
      </c>
      <c r="AR115" t="str">
        <f t="shared" si="43"/>
        <v/>
      </c>
      <c r="AS115" t="str">
        <f t="shared" si="42"/>
        <v/>
      </c>
      <c r="AT115">
        <f t="shared" ca="1" si="31"/>
        <v>0.8101849239907386</v>
      </c>
      <c r="AU115" t="s">
        <v>697</v>
      </c>
      <c r="AV115" t="str">
        <f t="shared" ca="1" si="32"/>
        <v>sound\\Noviy_plod.wav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_Ребристый_ли_он?</v>
      </c>
      <c r="BA115" t="e">
        <f>VLOOKUP(Q115,audio_list_stym!$B$2:$BQ$299,68,FALSE)</f>
        <v>#N/A</v>
      </c>
      <c r="BB115" t="str">
        <f t="shared" si="33"/>
        <v>Посмотрите,_вот_XXXXX._Ребристый_ли_он?</v>
      </c>
      <c r="BD115" cm="1">
        <f t="array" aca="1" ref="BD115" ca="1">INDEX($L$114:$L$121,(RANK(AT3,$AT$2:$AT$9)))</f>
        <v>2118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VLOOKUP(B116,audio_list_stym!$A$3:$BP$18,50,FALSE)</f>
        <v>17</v>
      </c>
      <c r="F116" t="str">
        <f>VLOOKUP(E116,metki!$A$2:$B$9,2,FALSE)</f>
        <v>экспл_новые_без_названия</v>
      </c>
      <c r="G116" t="str">
        <f t="shared" si="28"/>
        <v>экспл</v>
      </c>
      <c r="H116" t="str">
        <f>VLOOKUP(B116,audio_list_stym!$A$3:$AJ$18,18,FALSE)</f>
        <v>Noni</v>
      </c>
      <c r="I116" t="s">
        <v>690</v>
      </c>
      <c r="J116" t="str">
        <f t="shared" si="29"/>
        <v>Noni_3</v>
      </c>
      <c r="L116">
        <f>VLOOKUP(J116,total_visual_stym!$A$2:$D$129,2,FALSE)</f>
        <v>2115</v>
      </c>
      <c r="M116" t="str">
        <f>VLOOKUP(J116,total_visual_stym!$A$2:$D$129,3,FALSE)</f>
        <v>pics\\Noni_3.jpg</v>
      </c>
      <c r="N116">
        <f>VLOOKUP(J116,total_visual_stym!$A$1:$D$129,4,FALSE)</f>
        <v>212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131</v>
      </c>
      <c r="Z116" t="str">
        <f>IF(G116="экспл",VLOOKUP(J116,quest_экспл!$A$1:$N$129,12,FALSE),IF(G116="импл_",0,0))</f>
        <v>sound\\Goluboy_li_on.wav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2206</v>
      </c>
      <c r="AD116" t="str">
        <f t="shared" ca="1" si="39"/>
        <v>pics\\dis50.jpg</v>
      </c>
      <c r="AE116" s="22" t="str">
        <f t="array" aca="1" ref="AE116" ca="1">IF(G116="экспл",INDEX(total_visual_stym!$C$146:$C$209,(RANK(total_visual_stym!E196,total_visual_stym!$E$146:$E$209))),0)</f>
        <v>pics\\dis50.jpg</v>
      </c>
      <c r="AF116" s="22" t="str">
        <f t="shared" si="40"/>
        <v/>
      </c>
      <c r="AI116" t="s">
        <v>88</v>
      </c>
      <c r="AO116">
        <f t="shared" ca="1" si="35"/>
        <v>0.93611564087731958</v>
      </c>
      <c r="AP116" t="str">
        <f t="shared" ca="1" si="36"/>
        <v>pics\\Banan_5.jpg</v>
      </c>
      <c r="AR116" t="str">
        <f t="shared" si="43"/>
        <v/>
      </c>
      <c r="AS116" t="str">
        <f t="shared" si="42"/>
        <v/>
      </c>
      <c r="AT116">
        <f t="shared" ca="1" si="31"/>
        <v>0.46393843505493781</v>
      </c>
      <c r="AU116" t="s">
        <v>697</v>
      </c>
      <c r="AV116" t="str">
        <f t="shared" ca="1" si="32"/>
        <v>sound\\Redkiy_plod.wav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_Голубой_ли_он?</v>
      </c>
      <c r="BA116" t="e">
        <f>VLOOKUP(Q116,audio_list_stym!$B$2:$BQ$299,68,FALSE)</f>
        <v>#N/A</v>
      </c>
      <c r="BB116" t="str">
        <f t="shared" si="33"/>
        <v>Вот_XXXXX._Голубой_ли_он?</v>
      </c>
      <c r="BD116" cm="1">
        <f t="array" aca="1" ref="BD116" ca="1">INDEX($L$114:$L$121,(RANK(AT4,$AT$2:$AT$9)))</f>
        <v>2113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VLOOKUP(B117,audio_list_stym!$A$3:$BP$18,50,FALSE)</f>
        <v>17</v>
      </c>
      <c r="F117" t="str">
        <f>VLOOKUP(E117,metki!$A$2:$B$9,2,FALSE)</f>
        <v>экспл_новые_без_названия</v>
      </c>
      <c r="G117" t="str">
        <f t="shared" si="28"/>
        <v>экспл</v>
      </c>
      <c r="H117" t="str">
        <f>VLOOKUP(B117,audio_list_stym!$A$3:$AJ$18,18,FALSE)</f>
        <v>Noni</v>
      </c>
      <c r="I117" t="s">
        <v>691</v>
      </c>
      <c r="J117" t="str">
        <f t="shared" si="29"/>
        <v>Noni_4</v>
      </c>
      <c r="L117">
        <f>VLOOKUP(J117,total_visual_stym!$A$2:$D$129,2,FALSE)</f>
        <v>2116</v>
      </c>
      <c r="M117" t="str">
        <f>VLOOKUP(J117,total_visual_stym!$A$2:$D$129,3,FALSE)</f>
        <v>pics\\Noni_4.jpg</v>
      </c>
      <c r="N117">
        <f>VLOOKUP(J117,total_visual_stym!$A$1:$D$129,4,FALSE)</f>
        <v>212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132</v>
      </c>
      <c r="Z117" t="str">
        <f>IF(G117="экспл",VLOOKUP(J117,quest_экспл!$A$1:$N$129,12,FALSE),IF(G117="импл_",0,0))</f>
        <v>sound\\On_s_bugorkami.wav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2229</v>
      </c>
      <c r="AD117" t="str">
        <f t="shared" ca="1" si="39"/>
        <v>pics\\dis10.jpg</v>
      </c>
      <c r="AE117" s="22" t="str">
        <f t="array" aca="1" ref="AE117" ca="1">IF(G117="экспл",INDEX(total_visual_stym!$C$146:$C$209,(RANK(total_visual_stym!E197,total_visual_stym!$E$146:$E$209))),0)</f>
        <v>pics\\dis10.jpg</v>
      </c>
      <c r="AF117" s="22" t="str">
        <f t="shared" si="40"/>
        <v/>
      </c>
      <c r="AI117" t="s">
        <v>89</v>
      </c>
      <c r="AO117">
        <f t="shared" ca="1" si="35"/>
        <v>0.102520740469212</v>
      </c>
      <c r="AP117" t="str">
        <f t="shared" ca="1" si="36"/>
        <v>pics\\Tomat_4.jpg</v>
      </c>
      <c r="AR117" t="str">
        <f t="shared" si="43"/>
        <v/>
      </c>
      <c r="AS117" t="str">
        <f t="shared" si="42"/>
        <v/>
      </c>
      <c r="AT117">
        <f t="shared" ca="1" si="31"/>
        <v>0.84274939508820335</v>
      </c>
      <c r="AU117" t="s">
        <v>697</v>
      </c>
      <c r="AV117" t="str">
        <f t="shared" ca="1" si="32"/>
        <v>sound\\Noviy_plod.wav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_Он_с_бугорками?</v>
      </c>
      <c r="BA117" t="e">
        <f>VLOOKUP(Q117,audio_list_stym!$B$2:$BQ$299,68,FALSE)</f>
        <v>#N/A</v>
      </c>
      <c r="BB117" t="str">
        <f t="shared" si="33"/>
        <v>Это_XXXXX._Он_с_бугорками?</v>
      </c>
      <c r="BD117" cm="1">
        <f t="array" aca="1" ref="BD117" ca="1">INDEX($L$114:$L$121,(RANK(AT5,$AT$2:$AT$9)))</f>
        <v>2117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VLOOKUP(B118,audio_list_stym!$A$3:$BP$18,50,FALSE)</f>
        <v>17</v>
      </c>
      <c r="F118" t="str">
        <f>VLOOKUP(E118,metki!$A$2:$B$9,2,FALSE)</f>
        <v>экспл_новые_без_названия</v>
      </c>
      <c r="G118" t="str">
        <f t="shared" si="28"/>
        <v>экспл</v>
      </c>
      <c r="H118" t="str">
        <f>VLOOKUP(B118,audio_list_stym!$A$3:$AJ$18,18,FALSE)</f>
        <v>Noni</v>
      </c>
      <c r="I118" t="s">
        <v>692</v>
      </c>
      <c r="J118" t="str">
        <f t="shared" si="29"/>
        <v>Noni_5</v>
      </c>
      <c r="L118">
        <f>VLOOKUP(J118,total_visual_stym!$A$2:$D$129,2,FALSE)</f>
        <v>2117</v>
      </c>
      <c r="M118" t="str">
        <f>VLOOKUP(J118,total_visual_stym!$A$2:$D$129,3,FALSE)</f>
        <v>pics\\Noni_5.jpg</v>
      </c>
      <c r="N118">
        <f>VLOOKUP(J118,total_visual_stym!$A$1:$D$129,4,FALSE)</f>
        <v>212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133</v>
      </c>
      <c r="Z118" t="str">
        <f>IF(G118="экспл",VLOOKUP(J118,quest_экспл!$A$1:$N$129,12,FALSE),IF(G118="импл_",0,0))</f>
        <v>sound\\Ovalniy_li_on.wav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2215</v>
      </c>
      <c r="AD118" t="str">
        <f t="shared" ca="1" si="39"/>
        <v>pics\\dis62.jpg</v>
      </c>
      <c r="AE118" s="22" t="str">
        <f t="array" aca="1" ref="AE118" ca="1">IF(G118="экспл",INDEX(total_visual_stym!$C$146:$C$209,(RANK(total_visual_stym!E198,total_visual_stym!$E$146:$E$209))),0)</f>
        <v>pics\\dis62.jpg</v>
      </c>
      <c r="AF118" s="22" t="str">
        <f t="shared" si="40"/>
        <v/>
      </c>
      <c r="AI118" t="s">
        <v>90</v>
      </c>
      <c r="AO118">
        <f t="shared" ca="1" si="35"/>
        <v>0.15649144668944748</v>
      </c>
      <c r="AP118" t="str">
        <f t="shared" ca="1" si="36"/>
        <v>pics\\Redis_7.jpg</v>
      </c>
      <c r="AR118" t="str">
        <f t="shared" si="43"/>
        <v/>
      </c>
      <c r="AS118" t="str">
        <f t="shared" si="42"/>
        <v/>
      </c>
      <c r="AT118">
        <f t="shared" ca="1" si="31"/>
        <v>0.2263423012337642</v>
      </c>
      <c r="AU118" t="s">
        <v>697</v>
      </c>
      <c r="AV118" t="str">
        <f t="shared" ca="1" si="32"/>
        <v>sound\\Redkiy_plod.wav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_Овальный_ли_он?</v>
      </c>
      <c r="BA118" t="e">
        <f>VLOOKUP(Q118,audio_list_stym!$B$2:$BQ$299,68,FALSE)</f>
        <v>#N/A</v>
      </c>
      <c r="BB118" t="str">
        <f t="shared" si="33"/>
        <v>На_картинке_XXXXX._Овальный_ли_он?</v>
      </c>
      <c r="BD118" cm="1">
        <f t="array" aca="1" ref="BD118" ca="1">INDEX($L$114:$L$121,(RANK(AT6,$AT$2:$AT$9)))</f>
        <v>2119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VLOOKUP(B119,audio_list_stym!$A$3:$BP$18,50,FALSE)</f>
        <v>17</v>
      </c>
      <c r="F119" t="str">
        <f>VLOOKUP(E119,metki!$A$2:$B$9,2,FALSE)</f>
        <v>экспл_новые_без_названия</v>
      </c>
      <c r="G119" t="str">
        <f t="shared" si="28"/>
        <v>экспл</v>
      </c>
      <c r="H119" t="str">
        <f>VLOOKUP(B119,audio_list_stym!$A$3:$AJ$18,18,FALSE)</f>
        <v>Noni</v>
      </c>
      <c r="I119" t="s">
        <v>693</v>
      </c>
      <c r="J119" t="str">
        <f t="shared" si="29"/>
        <v>Noni_6</v>
      </c>
      <c r="L119">
        <f>VLOOKUP(J119,total_visual_stym!$A$2:$D$129,2,FALSE)</f>
        <v>2118</v>
      </c>
      <c r="M119" t="str">
        <f>VLOOKUP(J119,total_visual_stym!$A$2:$D$129,3,FALSE)</f>
        <v>pics\\Noni_6.jpg</v>
      </c>
      <c r="N119">
        <f>VLOOKUP(J119,total_visual_stym!$A$1:$D$129,4,FALSE)</f>
        <v>212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134</v>
      </c>
      <c r="Z119" t="str">
        <f>IF(G119="экспл",VLOOKUP(J119,quest_экспл!$A$1:$N$129,12,FALSE),IF(G119="импл_",0,0))</f>
        <v>sound\\Zhidkiy_li_on.wav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2227</v>
      </c>
      <c r="AD119" t="str">
        <f t="shared" ca="1" si="39"/>
        <v>pics\\dis39.jpg</v>
      </c>
      <c r="AE119" s="22" t="str">
        <f t="array" aca="1" ref="AE119" ca="1">IF(G119="экспл",INDEX(total_visual_stym!$C$146:$C$209,(RANK(total_visual_stym!E199,total_visual_stym!$E$146:$E$209))),0)</f>
        <v>pics\\dis39.jpg</v>
      </c>
      <c r="AF119" s="22" t="str">
        <f t="shared" si="40"/>
        <v/>
      </c>
      <c r="AI119" t="s">
        <v>91</v>
      </c>
      <c r="AO119">
        <f t="shared" ca="1" si="35"/>
        <v>0.44974153755446589</v>
      </c>
      <c r="AP119" t="str">
        <f t="shared" ca="1" si="36"/>
        <v>pics\\Limon_5.jpg</v>
      </c>
      <c r="AR119" t="str">
        <f t="shared" si="43"/>
        <v/>
      </c>
      <c r="AS119" t="str">
        <f t="shared" si="42"/>
        <v/>
      </c>
      <c r="AT119">
        <f t="shared" ca="1" si="31"/>
        <v>0.8962547840600591</v>
      </c>
      <c r="AU119" t="s">
        <v>697</v>
      </c>
      <c r="AV119" t="str">
        <f t="shared" ca="1" si="32"/>
        <v>sound\\Noviy_plod.wav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_Жидкий_ли_он?</v>
      </c>
      <c r="BA119" t="e">
        <f>VLOOKUP(Q119,audio_list_stym!$B$2:$BQ$299,68,FALSE)</f>
        <v>#N/A</v>
      </c>
      <c r="BB119" t="str">
        <f t="shared" si="33"/>
        <v>На_мониторе_XXXXX._Жидкий_ли_он?</v>
      </c>
      <c r="BD119" cm="1">
        <f t="array" aca="1" ref="BD119" ca="1">INDEX($L$114:$L$121,(RANK(AT7,$AT$2:$AT$9)))</f>
        <v>2116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VLOOKUP(B120,audio_list_stym!$A$3:$BP$18,50,FALSE)</f>
        <v>17</v>
      </c>
      <c r="F120" t="str">
        <f>VLOOKUP(E120,metki!$A$2:$B$9,2,FALSE)</f>
        <v>экспл_новые_без_названия</v>
      </c>
      <c r="G120" t="str">
        <f t="shared" si="28"/>
        <v>экспл</v>
      </c>
      <c r="H120" t="str">
        <f>VLOOKUP(B120,audio_list_stym!$A$3:$AJ$18,18,FALSE)</f>
        <v>Noni</v>
      </c>
      <c r="I120" t="s">
        <v>694</v>
      </c>
      <c r="J120" t="str">
        <f t="shared" si="29"/>
        <v>Noni_7</v>
      </c>
      <c r="L120">
        <f>VLOOKUP(J120,total_visual_stym!$A$2:$D$129,2,FALSE)</f>
        <v>2119</v>
      </c>
      <c r="M120" t="str">
        <f>VLOOKUP(J120,total_visual_stym!$A$2:$D$129,3,FALSE)</f>
        <v>pics\\Noni_7.jpg</v>
      </c>
      <c r="N120">
        <f>VLOOKUP(J120,total_visual_stym!$A$1:$D$129,4,FALSE)</f>
        <v>212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135</v>
      </c>
      <c r="Z120" t="str">
        <f>IF(G120="экспл",VLOOKUP(J120,quest_экспл!$A$1:$N$129,12,FALSE),IF(G120="импл_",0,0))</f>
        <v>sound\\On_lohmatiy.wav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2209</v>
      </c>
      <c r="AD120" t="str">
        <f t="shared" ca="1" si="39"/>
        <v>pics\\dis51.jpg</v>
      </c>
      <c r="AE120" s="22" t="str">
        <f t="array" aca="1" ref="AE120" ca="1">IF(G120="экспл",INDEX(total_visual_stym!$C$146:$C$209,(RANK(total_visual_stym!E200,total_visual_stym!$E$146:$E$209))),0)</f>
        <v>pics\\dis51.jpg</v>
      </c>
      <c r="AF120" s="22" t="str">
        <f t="shared" si="40"/>
        <v/>
      </c>
      <c r="AI120" t="s">
        <v>92</v>
      </c>
      <c r="AO120">
        <f t="shared" ca="1" si="35"/>
        <v>0.4571663384031156</v>
      </c>
      <c r="AP120" t="str">
        <f t="shared" ca="1" si="36"/>
        <v>pics\\Limon_4.jpg</v>
      </c>
      <c r="AR120" t="str">
        <f t="shared" si="43"/>
        <v/>
      </c>
      <c r="AS120" t="str">
        <f t="shared" si="42"/>
        <v/>
      </c>
      <c r="AT120">
        <f t="shared" ca="1" si="31"/>
        <v>0.7232986442376993</v>
      </c>
      <c r="AU120" t="s">
        <v>697</v>
      </c>
      <c r="AV120" t="str">
        <f t="shared" ca="1" si="32"/>
        <v>sound\\Noviy_plod.wav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_Он_лохматый?</v>
      </c>
      <c r="BA120" t="e">
        <f>VLOOKUP(Q120,audio_list_stym!$B$2:$BQ$299,68,FALSE)</f>
        <v>#N/A</v>
      </c>
      <c r="BB120" t="str">
        <f t="shared" si="33"/>
        <v>Перед_Вами_XXXXX._Он_лохматый?</v>
      </c>
      <c r="BD120" cm="1">
        <f t="array" aca="1" ref="BD120" ca="1">INDEX($L$114:$L$121,(RANK(AT8,$AT$2:$AT$9)))</f>
        <v>2115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VLOOKUP(B121,audio_list_stym!$A$3:$BP$18,50,FALSE)</f>
        <v>17</v>
      </c>
      <c r="F121" t="str">
        <f>VLOOKUP(E121,metki!$A$2:$B$9,2,FALSE)</f>
        <v>экспл_новые_без_названия</v>
      </c>
      <c r="G121" t="str">
        <f t="shared" si="28"/>
        <v>экспл</v>
      </c>
      <c r="H121" t="str">
        <f>VLOOKUP(B121,audio_list_stym!$A$3:$AJ$18,18,FALSE)</f>
        <v>Noni</v>
      </c>
      <c r="I121" t="s">
        <v>695</v>
      </c>
      <c r="J121" t="str">
        <f t="shared" si="29"/>
        <v>Noni_8</v>
      </c>
      <c r="L121">
        <f>VLOOKUP(J121,total_visual_stym!$A$2:$D$129,2,FALSE)</f>
        <v>2120</v>
      </c>
      <c r="M121" t="str">
        <f>VLOOKUP(J121,total_visual_stym!$A$2:$D$129,3,FALSE)</f>
        <v>pics\\Noni_8.jpg</v>
      </c>
      <c r="N121">
        <f>VLOOKUP(J121,total_visual_stym!$A$1:$D$129,4,FALSE)</f>
        <v>212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136</v>
      </c>
      <c r="Z121" t="str">
        <f>IF(G121="экспл",VLOOKUP(J121,quest_экспл!$A$1:$N$129,12,FALSE),IF(G121="импл_",0,0))</f>
        <v>sound\\On_zolotistiy.wav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2186</v>
      </c>
      <c r="AD121" t="str">
        <f t="shared" ca="1" si="39"/>
        <v>pics\\dis25.jpg</v>
      </c>
      <c r="AE121" s="22" t="str">
        <f t="array" aca="1" ref="AE121" ca="1">IF(G121="экспл",INDEX(total_visual_stym!$C$146:$C$209,(RANK(total_visual_stym!E201,total_visual_stym!$E$146:$E$209))),0)</f>
        <v>pics\\dis25.jpg</v>
      </c>
      <c r="AF121" s="22" t="str">
        <f t="shared" si="40"/>
        <v/>
      </c>
      <c r="AI121" t="s">
        <v>93</v>
      </c>
      <c r="AO121">
        <f t="shared" ca="1" si="35"/>
        <v>0.80293658862634709</v>
      </c>
      <c r="AP121" t="str">
        <f t="shared" ca="1" si="36"/>
        <v>pics\\Finik_3.jpg</v>
      </c>
      <c r="AR121" t="str">
        <f>IF(AH121="sound\\Ogorod",AP49,"")</f>
        <v/>
      </c>
      <c r="AS121" t="str">
        <f t="shared" si="42"/>
        <v/>
      </c>
      <c r="AT121">
        <f t="shared" ca="1" si="31"/>
        <v>0.9038143029780793</v>
      </c>
      <c r="AU121" t="s">
        <v>697</v>
      </c>
      <c r="AV121" t="str">
        <f t="shared" ca="1" si="32"/>
        <v>sound\\Noviy_plod.wav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_Он_золотистый?</v>
      </c>
      <c r="BA121" t="e">
        <f>VLOOKUP(Q121,audio_list_stym!$B$2:$BQ$299,68,FALSE)</f>
        <v>#N/A</v>
      </c>
      <c r="BB121" t="str">
        <f t="shared" si="33"/>
        <v>Вы_видите_XXXXX._Он_золотистый?</v>
      </c>
      <c r="BD121" cm="1">
        <f t="array" aca="1" ref="BD121" ca="1">INDEX($L$114:$L$121,(RANK(AT9,$AT$2:$AT$9)))</f>
        <v>2114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VLOOKUP(B122,audio_list_stym!$A$3:$BP$18,50,FALSE)</f>
        <v>14</v>
      </c>
      <c r="F122" t="str">
        <f>VLOOKUP(E122,metki!$A$2:$B$9,2,FALSE)</f>
        <v>импл_новые_с_названием</v>
      </c>
      <c r="G122" t="str">
        <f t="shared" si="28"/>
        <v>импл_</v>
      </c>
      <c r="H122" t="str">
        <f>VLOOKUP(B122,audio_list_stym!$A$3:$AJ$18,18,FALSE)</f>
        <v>Sapota</v>
      </c>
      <c r="I122" t="s">
        <v>688</v>
      </c>
      <c r="J122" t="str">
        <f t="shared" si="29"/>
        <v>Sapota_1</v>
      </c>
      <c r="L122">
        <f>VLOOKUP(J122,total_visual_stym!$A$2:$D$129,2,FALSE)</f>
        <v>2129</v>
      </c>
      <c r="M122" t="str">
        <f>VLOOKUP(J122,total_visual_stym!$A$2:$D$129,3,FALSE)</f>
        <v>pics\\Sapota_1.jpg</v>
      </c>
      <c r="N122">
        <f>VLOOKUP(J122,total_visual_stym!$A$1:$D$129,4,FALSE)</f>
        <v>213</v>
      </c>
      <c r="P122">
        <f>IF(G122="экспл",0,IF(G122="импл_",VLOOKUP(J122,quest_импл!$A$1:$J$129,7,FALSE),0))</f>
        <v>265</v>
      </c>
      <c r="Q122" t="str">
        <f>IF(G122="экспл",0,IF(G122="импл_",VLOOKUP(J122,quest_импл!$A$1:$J$129,8,FALSE),0))</f>
        <v>sound\\Sharoobrazniy_li.wav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2018</v>
      </c>
      <c r="AD122" t="str">
        <f t="shared" ca="1" si="39"/>
        <v>pics\\Goroh_2.jpg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40"/>
        <v>pics\\Goroh_2.jpg</v>
      </c>
      <c r="AI122" t="s">
        <v>124</v>
      </c>
      <c r="AO122">
        <f t="shared" ca="1" si="35"/>
        <v>0.67393906636690026</v>
      </c>
      <c r="AP122" t="str">
        <f t="shared" ca="1" si="36"/>
        <v>pics\\Goroh_2.jpg</v>
      </c>
      <c r="AR122" t="str">
        <f t="shared" ref="AR122:AR129" si="44">IF(AH122="sound\\Ogorod",AP50,"")</f>
        <v/>
      </c>
      <c r="AS122" t="str">
        <f t="shared" ca="1" si="42"/>
        <v>pics\\Goroh_2.jpg</v>
      </c>
      <c r="AT122">
        <f t="shared" ca="1" si="31"/>
        <v>0.79763449135597986</v>
      </c>
      <c r="AU122" t="s">
        <v>697</v>
      </c>
      <c r="AV122" t="str">
        <f t="shared" ca="1" si="32"/>
        <v>sound\\Noviy_plod.wav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_Шарообразный_ли_</v>
      </c>
      <c r="BB122" t="str">
        <f t="shared" si="33"/>
        <v>_Шарообразный_ли_ПЕМАТ?</v>
      </c>
      <c r="BC122">
        <f>A122</f>
        <v>1216</v>
      </c>
      <c r="BD122" cm="1">
        <f t="array" aca="1" ref="BD122" ca="1">INDEX($L$122:$L$129,(RANK(AT2,$AT$2:$AT$9)))</f>
        <v>2136</v>
      </c>
      <c r="BE122" cm="1">
        <f t="array" aca="1" ref="BE122" ca="1">INDEX(BD66:BD81,(RANK(AT9,$AT$2:$AT$17)))</f>
        <v>2139</v>
      </c>
      <c r="BF122" cm="1">
        <f t="array" aca="1" ref="BF122" ca="1">INDEX(BD90:BD105,(RANK(AT9,$AT$2:$AT$17)))</f>
        <v>2073</v>
      </c>
      <c r="BG122" cm="1">
        <f t="array" aca="1" ref="BG122" ca="1">INDEX(BD106:BD121,(RANK(AT9,$AT$2:$AT$17)))</f>
        <v>2089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VLOOKUP(B123,audio_list_stym!$A$3:$BP$18,50,FALSE)</f>
        <v>14</v>
      </c>
      <c r="F123" t="str">
        <f>VLOOKUP(E123,metki!$A$2:$B$9,2,FALSE)</f>
        <v>импл_новые_с_названием</v>
      </c>
      <c r="G123" t="str">
        <f t="shared" si="28"/>
        <v>импл_</v>
      </c>
      <c r="H123" t="str">
        <f>VLOOKUP(B123,audio_list_stym!$A$3:$AJ$18,18,FALSE)</f>
        <v>Sapota</v>
      </c>
      <c r="I123" t="s">
        <v>689</v>
      </c>
      <c r="J123" t="str">
        <f t="shared" si="29"/>
        <v>Sapota_2</v>
      </c>
      <c r="L123">
        <f>VLOOKUP(J123,total_visual_stym!$A$2:$D$129,2,FALSE)</f>
        <v>2130</v>
      </c>
      <c r="M123" t="str">
        <f>VLOOKUP(J123,total_visual_stym!$A$2:$D$129,3,FALSE)</f>
        <v>pics\\Sapota_2.jpg</v>
      </c>
      <c r="N123">
        <f>VLOOKUP(J123,total_visual_stym!$A$1:$D$129,4,FALSE)</f>
        <v>213</v>
      </c>
      <c r="P123">
        <f>IF(G123="экспл",0,IF(G123="импл_",VLOOKUP(J123,quest_импл!$A$1:$J$129,7,FALSE),0))</f>
        <v>266</v>
      </c>
      <c r="Q123" t="str">
        <f>IF(G123="экспл",0,IF(G123="импл_",VLOOKUP(J123,quest_импл!$A$1:$J$129,8,FALSE),0))</f>
        <v>sound\\Nadrezan_li.wav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2041</v>
      </c>
      <c r="AD123" t="str">
        <f t="shared" ca="1" si="39"/>
        <v>pics\\Peper_1.jpg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40"/>
        <v>pics\\Peper_1.jpg</v>
      </c>
      <c r="AI123" t="s">
        <v>125</v>
      </c>
      <c r="AO123">
        <f t="shared" ca="1" si="35"/>
        <v>0.43500668742192805</v>
      </c>
      <c r="AP123" t="str">
        <f t="shared" ca="1" si="36"/>
        <v>pics\\Peper_1.jpg</v>
      </c>
      <c r="AR123" t="str">
        <f t="shared" si="44"/>
        <v/>
      </c>
      <c r="AS123" t="str">
        <f t="shared" ca="1" si="42"/>
        <v>pics\\Peper_1.jpg</v>
      </c>
      <c r="AT123">
        <f t="shared" ca="1" si="31"/>
        <v>0.92849261175370301</v>
      </c>
      <c r="AU123" t="s">
        <v>697</v>
      </c>
      <c r="AV123" t="str">
        <f t="shared" ca="1" si="32"/>
        <v>sound\\Noviy_plod.wav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_Надрезан_ли_</v>
      </c>
      <c r="BB123" t="str">
        <f t="shared" si="33"/>
        <v>_Надрезан_ли_ПЕМАТ?</v>
      </c>
      <c r="BD123" cm="1">
        <f t="array" aca="1" ref="BD123" ca="1">INDEX($L$122:$L$129,(RANK(AT3,$AT$2:$AT$9)))</f>
        <v>2134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VLOOKUP(B124,audio_list_stym!$A$3:$BP$18,50,FALSE)</f>
        <v>14</v>
      </c>
      <c r="F124" t="str">
        <f>VLOOKUP(E124,metki!$A$2:$B$9,2,FALSE)</f>
        <v>импл_новые_с_названием</v>
      </c>
      <c r="G124" t="str">
        <f t="shared" si="28"/>
        <v>импл_</v>
      </c>
      <c r="H124" t="str">
        <f>VLOOKUP(B124,audio_list_stym!$A$3:$AJ$18,18,FALSE)</f>
        <v>Sapota</v>
      </c>
      <c r="I124" t="s">
        <v>690</v>
      </c>
      <c r="J124" t="str">
        <f t="shared" si="29"/>
        <v>Sapota_3</v>
      </c>
      <c r="L124">
        <f>VLOOKUP(J124,total_visual_stym!$A$2:$D$129,2,FALSE)</f>
        <v>2131</v>
      </c>
      <c r="M124" t="str">
        <f>VLOOKUP(J124,total_visual_stym!$A$2:$D$129,3,FALSE)</f>
        <v>pics\\Sapota_3.jpg</v>
      </c>
      <c r="N124">
        <f>VLOOKUP(J124,total_visual_stym!$A$1:$D$129,4,FALSE)</f>
        <v>213</v>
      </c>
      <c r="P124">
        <f>IF(G124="экспл",0,IF(G124="импл_",VLOOKUP(J124,quest_импл!$A$1:$J$129,7,FALSE),0))</f>
        <v>267</v>
      </c>
      <c r="Q124" t="str">
        <f>IF(G124="экспл",0,IF(G124="импл_",VLOOKUP(J124,quest_импл!$A$1:$J$129,8,FALSE),0))</f>
        <v>sound\\Perekruchen_li.wav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2040</v>
      </c>
      <c r="AD124" t="str">
        <f t="shared" ca="1" si="39"/>
        <v>pics\\Limon_8.jpg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40"/>
        <v>pics\\Limon_8.jpg</v>
      </c>
      <c r="AI124" t="s">
        <v>126</v>
      </c>
      <c r="AO124">
        <f t="shared" ca="1" si="35"/>
        <v>0.43933319190621689</v>
      </c>
      <c r="AP124" t="str">
        <f t="shared" ca="1" si="36"/>
        <v>pics\\Limon_8.jpg</v>
      </c>
      <c r="AR124" t="str">
        <f t="shared" si="44"/>
        <v/>
      </c>
      <c r="AS124" t="str">
        <f t="shared" ca="1" si="42"/>
        <v>pics\\Limon_8.jpg</v>
      </c>
      <c r="AT124">
        <f t="shared" ca="1" si="31"/>
        <v>0.22269314384530359</v>
      </c>
      <c r="AU124" t="s">
        <v>697</v>
      </c>
      <c r="AV124" t="str">
        <f t="shared" ca="1" si="32"/>
        <v>sound\\Redkiy_plod.wav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_Перекручен_ли_</v>
      </c>
      <c r="BB124" t="str">
        <f t="shared" si="33"/>
        <v>_Перекручен_ли_ПЕМАТ?</v>
      </c>
      <c r="BD124" cm="1">
        <f t="array" aca="1" ref="BD124" ca="1">INDEX($L$122:$L$129,(RANK(AT4,$AT$2:$AT$9)))</f>
        <v>2129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VLOOKUP(B125,audio_list_stym!$A$3:$BP$18,50,FALSE)</f>
        <v>14</v>
      </c>
      <c r="F125" t="str">
        <f>VLOOKUP(E125,metki!$A$2:$B$9,2,FALSE)</f>
        <v>импл_новые_с_названием</v>
      </c>
      <c r="G125" t="str">
        <f t="shared" si="28"/>
        <v>импл_</v>
      </c>
      <c r="H125" t="str">
        <f>VLOOKUP(B125,audio_list_stym!$A$3:$AJ$18,18,FALSE)</f>
        <v>Sapota</v>
      </c>
      <c r="I125" t="s">
        <v>691</v>
      </c>
      <c r="J125" t="str">
        <f t="shared" si="29"/>
        <v>Sapota_4</v>
      </c>
      <c r="L125">
        <f>VLOOKUP(J125,total_visual_stym!$A$2:$D$129,2,FALSE)</f>
        <v>2132</v>
      </c>
      <c r="M125" t="str">
        <f>VLOOKUP(J125,total_visual_stym!$A$2:$D$129,3,FALSE)</f>
        <v>pics\\Sapota_4.jpg</v>
      </c>
      <c r="N125">
        <f>VLOOKUP(J125,total_visual_stym!$A$1:$D$129,4,FALSE)</f>
        <v>213</v>
      </c>
      <c r="P125">
        <f>IF(G125="экспл",0,IF(G125="импл_",VLOOKUP(J125,quest_импл!$A$1:$J$129,7,FALSE),0))</f>
        <v>268</v>
      </c>
      <c r="Q125" t="str">
        <f>IF(G125="экспл",0,IF(G125="импл_",VLOOKUP(J125,quest_импл!$A$1:$J$129,8,FALSE),0))</f>
        <v>sound\\Sorvan_li.wav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2014</v>
      </c>
      <c r="AD125" t="str">
        <f t="shared" ca="1" si="39"/>
        <v>pics\\Finik_6.jpg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40"/>
        <v>pics\\Finik_6.jpg</v>
      </c>
      <c r="AI125" t="s">
        <v>127</v>
      </c>
      <c r="AO125">
        <f t="shared" ca="1" si="35"/>
        <v>0.75510197383493993</v>
      </c>
      <c r="AP125" t="str">
        <f t="shared" ca="1" si="36"/>
        <v>pics\\Finik_6.jpg</v>
      </c>
      <c r="AR125" t="str">
        <f t="shared" si="44"/>
        <v/>
      </c>
      <c r="AS125" t="str">
        <f t="shared" ca="1" si="42"/>
        <v>pics\\Finik_6.jpg</v>
      </c>
      <c r="AT125">
        <f t="shared" ca="1" si="31"/>
        <v>0.10442859735817622</v>
      </c>
      <c r="AU125" t="s">
        <v>697</v>
      </c>
      <c r="AV125" t="str">
        <f t="shared" ca="1" si="32"/>
        <v>sound\\Redkiy_plod.wav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_Сорван_ли_</v>
      </c>
      <c r="BB125" t="str">
        <f t="shared" si="33"/>
        <v>_Сорван_ли_ПЕМАТ?</v>
      </c>
      <c r="BD125" cm="1">
        <f t="array" aca="1" ref="BD125" ca="1">INDEX($L$122:$L$129,(RANK(AT5,$AT$2:$AT$9)))</f>
        <v>2133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VLOOKUP(B126,audio_list_stym!$A$3:$BP$18,50,FALSE)</f>
        <v>14</v>
      </c>
      <c r="F126" t="str">
        <f>VLOOKUP(E126,metki!$A$2:$B$9,2,FALSE)</f>
        <v>импл_новые_с_названием</v>
      </c>
      <c r="G126" t="str">
        <f t="shared" si="28"/>
        <v>импл_</v>
      </c>
      <c r="H126" t="str">
        <f>VLOOKUP(B126,audio_list_stym!$A$3:$AJ$18,18,FALSE)</f>
        <v>Sapota</v>
      </c>
      <c r="I126" t="s">
        <v>692</v>
      </c>
      <c r="J126" t="str">
        <f t="shared" si="29"/>
        <v>Sapota_5</v>
      </c>
      <c r="L126">
        <f>VLOOKUP(J126,total_visual_stym!$A$2:$D$129,2,FALSE)</f>
        <v>2133</v>
      </c>
      <c r="M126" t="str">
        <f>VLOOKUP(J126,total_visual_stym!$A$2:$D$129,3,FALSE)</f>
        <v>pics\\Sapota_5.jpg</v>
      </c>
      <c r="N126">
        <f>VLOOKUP(J126,total_visual_stym!$A$1:$D$129,4,FALSE)</f>
        <v>213</v>
      </c>
      <c r="P126">
        <f>IF(G126="экспл",0,IF(G126="импл_",VLOOKUP(J126,quest_импл!$A$1:$J$129,7,FALSE),0))</f>
        <v>269</v>
      </c>
      <c r="Q126" t="str">
        <f>IF(G126="экспл",0,IF(G126="импл_",VLOOKUP(J126,quest_импл!$A$1:$J$129,8,FALSE),0))</f>
        <v>sound\\Spresovan_li.wav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2063</v>
      </c>
      <c r="AD126" t="str">
        <f t="shared" ca="1" si="39"/>
        <v>pics\\Tomat_7.jpg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40"/>
        <v>pics\\Tomat_7.jpg</v>
      </c>
      <c r="AI126" t="s">
        <v>128</v>
      </c>
      <c r="AO126">
        <f t="shared" ca="1" si="35"/>
        <v>3.6056555604080387E-2</v>
      </c>
      <c r="AP126" t="str">
        <f t="shared" ca="1" si="36"/>
        <v>pics\\Tomat_7.jpg</v>
      </c>
      <c r="AR126" t="str">
        <f t="shared" si="44"/>
        <v/>
      </c>
      <c r="AS126" t="str">
        <f t="shared" ca="1" si="42"/>
        <v>pics\\Tomat_7.jpg</v>
      </c>
      <c r="AT126">
        <f t="shared" ca="1" si="31"/>
        <v>0.56732579483394974</v>
      </c>
      <c r="AU126" t="s">
        <v>697</v>
      </c>
      <c r="AV126" t="str">
        <f t="shared" ca="1" si="32"/>
        <v>sound\\Noviy_plod.wav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_Спрессован_ли_</v>
      </c>
      <c r="BB126" t="str">
        <f t="shared" si="33"/>
        <v>_Спрессован_ли_ПЕМАТ?</v>
      </c>
      <c r="BD126" cm="1">
        <f t="array" aca="1" ref="BD126" ca="1">INDEX($L$122:$L$129,(RANK(AT6,$AT$2:$AT$9)))</f>
        <v>2135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VLOOKUP(B127,audio_list_stym!$A$3:$BP$18,50,FALSE)</f>
        <v>14</v>
      </c>
      <c r="F127" t="str">
        <f>VLOOKUP(E127,metki!$A$2:$B$9,2,FALSE)</f>
        <v>импл_новые_с_названием</v>
      </c>
      <c r="G127" t="str">
        <f t="shared" si="28"/>
        <v>импл_</v>
      </c>
      <c r="H127" t="str">
        <f>VLOOKUP(B127,audio_list_stym!$A$3:$AJ$18,18,FALSE)</f>
        <v>Sapota</v>
      </c>
      <c r="I127" t="s">
        <v>693</v>
      </c>
      <c r="J127" t="str">
        <f t="shared" si="29"/>
        <v>Sapota_6</v>
      </c>
      <c r="L127">
        <f>VLOOKUP(J127,total_visual_stym!$A$2:$D$129,2,FALSE)</f>
        <v>2134</v>
      </c>
      <c r="M127" t="str">
        <f>VLOOKUP(J127,total_visual_stym!$A$2:$D$129,3,FALSE)</f>
        <v>pics\\Sapota_6.jpg</v>
      </c>
      <c r="N127">
        <f>VLOOKUP(J127,total_visual_stym!$A$1:$D$129,4,FALSE)</f>
        <v>213</v>
      </c>
      <c r="P127">
        <f>IF(G127="экспл",0,IF(G127="импл_",VLOOKUP(J127,quest_импл!$A$1:$J$129,7,FALSE),0))</f>
        <v>270</v>
      </c>
      <c r="Q127" t="str">
        <f>IF(G127="экспл",0,IF(G127="импл_",VLOOKUP(J127,quest_импл!$A$1:$J$129,8,FALSE),0))</f>
        <v>sound\\Zheltiy_li.wav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2061</v>
      </c>
      <c r="AD127" t="str">
        <f t="shared" ca="1" si="39"/>
        <v>pics\\Tomat_5.jpg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40"/>
        <v>pics\\Tomat_5.jpg</v>
      </c>
      <c r="AI127" t="s">
        <v>129</v>
      </c>
      <c r="AO127">
        <f t="shared" ca="1" si="35"/>
        <v>7.942577111147453E-2</v>
      </c>
      <c r="AP127" t="str">
        <f t="shared" ca="1" si="36"/>
        <v>pics\\Tomat_5.jpg</v>
      </c>
      <c r="AR127" t="str">
        <f t="shared" si="44"/>
        <v/>
      </c>
      <c r="AS127" t="str">
        <f t="shared" ca="1" si="42"/>
        <v>pics\\Tomat_5.jpg</v>
      </c>
      <c r="AT127">
        <f t="shared" ca="1" si="31"/>
        <v>0.90079066912689187</v>
      </c>
      <c r="AU127" t="s">
        <v>697</v>
      </c>
      <c r="AV127" t="str">
        <f t="shared" ca="1" si="32"/>
        <v>sound\\Noviy_plod.wav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_Желтый_ли_</v>
      </c>
      <c r="BB127" t="str">
        <f t="shared" si="33"/>
        <v>_Желтый_ли_ПЕМАТ?</v>
      </c>
      <c r="BD127" cm="1">
        <f t="array" aca="1" ref="BD127" ca="1">INDEX($L$122:$L$129,(RANK(AT7,$AT$2:$AT$9)))</f>
        <v>2132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VLOOKUP(B128,audio_list_stym!$A$3:$BP$18,50,FALSE)</f>
        <v>14</v>
      </c>
      <c r="F128" t="str">
        <f>VLOOKUP(E128,metki!$A$2:$B$9,2,FALSE)</f>
        <v>импл_новые_с_названием</v>
      </c>
      <c r="G128" t="str">
        <f t="shared" si="28"/>
        <v>импл_</v>
      </c>
      <c r="H128" t="str">
        <f>VLOOKUP(B128,audio_list_stym!$A$3:$AJ$18,18,FALSE)</f>
        <v>Sapota</v>
      </c>
      <c r="I128" t="s">
        <v>694</v>
      </c>
      <c r="J128" t="str">
        <f t="shared" si="29"/>
        <v>Sapota_7</v>
      </c>
      <c r="L128">
        <f>VLOOKUP(J128,total_visual_stym!$A$2:$D$129,2,FALSE)</f>
        <v>2135</v>
      </c>
      <c r="M128" t="str">
        <f>VLOOKUP(J128,total_visual_stym!$A$2:$D$129,3,FALSE)</f>
        <v>pics\\Sapota_7.jpg</v>
      </c>
      <c r="N128">
        <f>VLOOKUP(J128,total_visual_stym!$A$1:$D$129,4,FALSE)</f>
        <v>213</v>
      </c>
      <c r="P128">
        <f>IF(G128="экспл",0,IF(G128="импл_",VLOOKUP(J128,quest_импл!$A$1:$J$129,7,FALSE),0))</f>
        <v>271</v>
      </c>
      <c r="Q128" t="str">
        <f>IF(G128="экспл",0,IF(G128="импл_",VLOOKUP(J128,quest_импл!$A$1:$J$129,8,FALSE),0))</f>
        <v>sound\\Rovniy_li.wav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да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2009</v>
      </c>
      <c r="AD128" t="str">
        <f t="shared" ca="1" si="39"/>
        <v>pics\\Finik_1.jpg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40"/>
        <v>pics\\Finik_1.jpg</v>
      </c>
      <c r="AI128" t="s">
        <v>130</v>
      </c>
      <c r="AO128">
        <f t="shared" ca="1" si="35"/>
        <v>0.86984288150778588</v>
      </c>
      <c r="AP128" t="str">
        <f t="shared" ca="1" si="36"/>
        <v>pics\\Finik_1.jpg</v>
      </c>
      <c r="AR128" t="str">
        <f t="shared" si="44"/>
        <v/>
      </c>
      <c r="AS128" t="str">
        <f t="shared" ca="1" si="42"/>
        <v>pics\\Finik_1.jpg</v>
      </c>
      <c r="AT128">
        <f t="shared" ca="1" si="31"/>
        <v>0.86613132004750149</v>
      </c>
      <c r="AU128" t="s">
        <v>697</v>
      </c>
      <c r="AV128" t="str">
        <f t="shared" ca="1" si="32"/>
        <v>sound\\Noviy_plod.wav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_Ровный_ли_</v>
      </c>
      <c r="BB128" t="str">
        <f t="shared" si="33"/>
        <v>_Ровный_ли_ПЕМАТ?</v>
      </c>
      <c r="BD128" cm="1">
        <f t="array" aca="1" ref="BD128" ca="1">INDEX($L$122:$L$129,(RANK(AT8,$AT$2:$AT$9)))</f>
        <v>2131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VLOOKUP(B129,audio_list_stym!$A$3:$BP$18,50,FALSE)</f>
        <v>14</v>
      </c>
      <c r="F129" t="str">
        <f>VLOOKUP(E129,metki!$A$2:$B$9,2,FALSE)</f>
        <v>импл_новые_с_названием</v>
      </c>
      <c r="G129" t="str">
        <f t="shared" si="28"/>
        <v>импл_</v>
      </c>
      <c r="H129" t="str">
        <f>VLOOKUP(B129,audio_list_stym!$A$3:$AJ$18,18,FALSE)</f>
        <v>Sapota</v>
      </c>
      <c r="I129" t="s">
        <v>695</v>
      </c>
      <c r="J129" t="str">
        <f t="shared" si="29"/>
        <v>Sapota_8</v>
      </c>
      <c r="L129">
        <f>VLOOKUP(J129,total_visual_stym!$A$2:$D$129,2,FALSE)</f>
        <v>2136</v>
      </c>
      <c r="M129" t="str">
        <f>VLOOKUP(J129,total_visual_stym!$A$2:$D$129,3,FALSE)</f>
        <v>pics\\Sapota_8.jpg</v>
      </c>
      <c r="N129">
        <f>VLOOKUP(J129,total_visual_stym!$A$1:$D$129,4,FALSE)</f>
        <v>213</v>
      </c>
      <c r="P129">
        <f>IF(G129="экспл",0,IF(G129="импл_",VLOOKUP(J129,quest_импл!$A$1:$J$129,7,FALSE),0))</f>
        <v>272</v>
      </c>
      <c r="Q129" t="str">
        <f>IF(G129="экспл",0,IF(G129="импл_",VLOOKUP(J129,quest_импл!$A$1:$J$129,8,FALSE),0))</f>
        <v>sound\\Imeet_li_shipi.wav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2020</v>
      </c>
      <c r="AD129" t="str">
        <f t="shared" ca="1" si="39"/>
        <v>pics\\Goroh_4.jpg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40"/>
        <v>pics\\Goroh_4.jpg</v>
      </c>
      <c r="AI129" t="s">
        <v>131</v>
      </c>
      <c r="AO129">
        <f t="shared" ca="1" si="35"/>
        <v>0.66736024261249238</v>
      </c>
      <c r="AP129" t="str">
        <f t="shared" ca="1" si="36"/>
        <v>pics\\Goroh_4.jpg</v>
      </c>
      <c r="AR129" t="str">
        <f t="shared" si="44"/>
        <v/>
      </c>
      <c r="AS129" t="str">
        <f t="shared" ca="1" si="42"/>
        <v>pics\\Goroh_4.jpg</v>
      </c>
      <c r="AT129">
        <f t="shared" ca="1" si="31"/>
        <v>1.1022176280139684E-2</v>
      </c>
      <c r="AU129" t="s">
        <v>697</v>
      </c>
      <c r="AV129" t="str">
        <f t="shared" ca="1" si="32"/>
        <v>sound\\Redkiy_plod.wav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_Имеет_ли_шипы_</v>
      </c>
      <c r="BB129" t="str">
        <f t="shared" si="33"/>
        <v>_Имеет_ли_шипы_ПЕМАТ?</v>
      </c>
      <c r="BD129" cm="1">
        <f t="array" aca="1" ref="BD129" ca="1">INDEX($L$122:$L$129,(RANK(AT9,$AT$2:$AT$9)))</f>
        <v>2130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E00-000000000000}"/>
  <pageMargins left="0.7" right="0.7" top="0.75" bottom="0.75" header="0.3" footer="0.3"/>
  <pageSetup paperSize="9" orientation="portrait" horizontalDpi="4294967293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H161"/>
  <sheetViews>
    <sheetView topLeftCell="AS1" zoomScale="57" zoomScaleNormal="57" zoomScaleSheetLayoutView="40" workbookViewId="0">
      <selection activeCell="BH1" sqref="BH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C1" s="23" t="s">
        <v>0</v>
      </c>
      <c r="BD1" s="23" t="s">
        <v>1175</v>
      </c>
      <c r="BE1" s="23" t="s">
        <v>1170</v>
      </c>
      <c r="BF1" s="23" t="s">
        <v>1171</v>
      </c>
      <c r="BG1" s="23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VLOOKUP(B2,audio_list_stym!$A$3:$BP$18,51,FALSE)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VLOOKUP(B2,audio_list_stym!$A$3:$AJ$18,19,FALSE)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pics\\Limon_6.jpg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0.7858250002217918</v>
      </c>
      <c r="AP2" t="str">
        <f ca="1">INDEX($AM$2:$AM$25,(RANK(AO2,$AO$2:$AO$25)))</f>
        <v>pics\\Limon_6.jpg</v>
      </c>
      <c r="AQ2" t="str">
        <f ca="1">INDEX($AN$2:$AN$25,(RANK(AO2,$AO$2:$AO$25)))</f>
        <v>pics\\Redis_6.jpg</v>
      </c>
      <c r="AR2" t="str">
        <f t="shared" ref="AR2:AR9" ca="1" si="6">IF(AH2="sound\\Ogorod",AP2,"")</f>
        <v>pics\\Limon_6.jpg</v>
      </c>
      <c r="AT2">
        <f t="shared" ref="AT2:AT65" ca="1" si="7">RAND()</f>
        <v>0.7462883636491251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9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2059</v>
      </c>
      <c r="BE2" cm="1">
        <f t="array" aca="1" ref="BE2" ca="1">INDEX(BD10:BD25,(RANK(AT2,$AT$2:$AT$16)))</f>
        <v>2039</v>
      </c>
      <c r="BF2" cm="1">
        <f t="array" aca="1" ref="BF2" ca="1">INDEX(BD26:BD49,(RANK(AT2,$AT$2:$AT$16)))</f>
        <v>2055</v>
      </c>
      <c r="BG2" cm="1">
        <f t="array" aca="1" ref="BG2" ca="1">INDEX(BD50:BD65,(RANK(AT2,$AT$2:$AT$16)))</f>
        <v>2015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VLOOKUP(B3,audio_list_stym!$A$3:$BP$18,51,FALSE)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VLOOKUP(B3,audio_list_stym!$A$3:$AJ$18,19,FALSE)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2036</v>
      </c>
      <c r="AD3" t="str">
        <f t="shared" ref="AD3:AD66" ca="1" si="10">IF(ISTEXT(AE3),AE3,IF(ISTEXT(AF3),AF3,""))</f>
        <v>pics\\Limon_4.jpg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pics\\Limon_4.jpg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0.7933738618238696</v>
      </c>
      <c r="AP3" t="str">
        <f t="shared" ref="AP3:AP25" ca="1" si="12">INDEX($AM$2:$AM$25,(RANK(AO3,$AO$2:$AO$25)))</f>
        <v>pics\\Limon_4.jpg</v>
      </c>
      <c r="AQ3" t="str">
        <f t="shared" ref="AQ3:AQ25" ca="1" si="13">INDEX($AN$2:$AN$25,(RANK(AO3,$AO$2:$AO$25)))</f>
        <v>pics\\Redis_4.jpg</v>
      </c>
      <c r="AR3" t="str">
        <f t="shared" ca="1" si="6"/>
        <v>pics\\Limon_4.jpg</v>
      </c>
      <c r="AT3">
        <f t="shared" ca="1" si="7"/>
        <v>0.94969016991563793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9"/>
        <v>_Мясистый_ли_XXXXX?</v>
      </c>
      <c r="BD3" cm="1">
        <f t="array" aca="1" ref="BD3" ca="1">INDEX($L$2:$L$9,(RANK(AT3,$AT$2:$AT$9)))</f>
        <v>2057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VLOOKUP(B4,audio_list_stym!$A$3:$BP$18,51,FALSE)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VLOOKUP(B4,audio_list_stym!$A$3:$AJ$18,19,FALSE)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2040</v>
      </c>
      <c r="AD4" t="str">
        <f t="shared" ca="1" si="10"/>
        <v>pics\\Limon_8.jpg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pics\\Limon_8.jpg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0.70848444572267166</v>
      </c>
      <c r="AP4" t="str">
        <f t="shared" ca="1" si="12"/>
        <v>pics\\Limon_8.jpg</v>
      </c>
      <c r="AQ4" t="str">
        <f t="shared" ca="1" si="13"/>
        <v>pics\\Redis_8.jpg</v>
      </c>
      <c r="AR4" t="str">
        <f t="shared" ca="1" si="6"/>
        <v>pics\\Limon_8.jpg</v>
      </c>
      <c r="AT4">
        <f t="shared" ca="1" si="7"/>
        <v>0.47998188871113967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9"/>
        <v>_Горький_ли_XXXXX?</v>
      </c>
      <c r="BD4" cm="1">
        <f t="array" aca="1" ref="BD4" ca="1">INDEX($L$2:$L$9,(RANK(AT4,$AT$2:$AT$9)))</f>
        <v>2063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VLOOKUP(B5,audio_list_stym!$A$3:$BP$18,51,FALSE)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VLOOKUP(B5,audio_list_stym!$A$3:$AJ$18,19,FALSE)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2035</v>
      </c>
      <c r="AD5" t="str">
        <f t="shared" ca="1" si="10"/>
        <v>pics\\Limon_3.jpg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pics\\Limon_3.jpg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0.83561746893678812</v>
      </c>
      <c r="AP5" t="str">
        <f t="shared" ca="1" si="12"/>
        <v>pics\\Limon_3.jpg</v>
      </c>
      <c r="AQ5" t="str">
        <f t="shared" ca="1" si="13"/>
        <v>pics\\Redis_3.jpg</v>
      </c>
      <c r="AR5" t="str">
        <f t="shared" ca="1" si="6"/>
        <v>pics\\Limon_3.jpg</v>
      </c>
      <c r="AT5">
        <f t="shared" ca="1" si="7"/>
        <v>0.68128002444518798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9"/>
        <v>_Яркий_ли_XXXXX?</v>
      </c>
      <c r="BD5" cm="1">
        <f t="array" aca="1" ref="BD5" ca="1">INDEX($L$2:$L$9,(RANK(AT5,$AT$2:$AT$9)))</f>
        <v>2062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VLOOKUP(B6,audio_list_stym!$A$3:$BP$18,51,FALSE)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VLOOKUP(B6,audio_list_stym!$A$3:$AJ$18,19,FALSE)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2154</v>
      </c>
      <c r="AD6" t="str">
        <f t="shared" ca="1" si="10"/>
        <v>pics\\Injir_2.jpg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pics\\Injir_2.jpg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0.3104813149107768</v>
      </c>
      <c r="AP6" t="str">
        <f t="shared" ca="1" si="12"/>
        <v>pics\\Injir_2.jpg</v>
      </c>
      <c r="AQ6" t="str">
        <f t="shared" ca="1" si="13"/>
        <v>pics\\Tikva_2.jpg</v>
      </c>
      <c r="AR6" t="str">
        <f t="shared" ca="1" si="6"/>
        <v>pics\\Injir_2.jpg</v>
      </c>
      <c r="AT6">
        <f t="shared" ca="1" si="7"/>
        <v>0.70079896410059439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9"/>
        <v>_Острый_ли_XXXXX?</v>
      </c>
      <c r="BD6" cm="1">
        <f t="array" aca="1" ref="BD6" ca="1">INDEX($L$2:$L$9,(RANK(AT6,$AT$2:$AT$9)))</f>
        <v>2061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VLOOKUP(B7,audio_list_stym!$A$3:$BP$18,51,FALSE)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VLOOKUP(B7,audio_list_stym!$A$3:$AJ$18,19,FALSE)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2008</v>
      </c>
      <c r="AD7" t="str">
        <f t="shared" ca="1" si="10"/>
        <v>pics\\Banan_8.jpg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pics\\Banan_8.jpg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0.34610294827796129</v>
      </c>
      <c r="AP7" t="str">
        <f t="shared" ca="1" si="12"/>
        <v>pics\\Banan_8.jpg</v>
      </c>
      <c r="AQ7" t="str">
        <f t="shared" ca="1" si="13"/>
        <v>pics\\Goroh_8.jpg</v>
      </c>
      <c r="AR7" t="str">
        <f t="shared" ca="1" si="6"/>
        <v>pics\\Banan_8.jpg</v>
      </c>
      <c r="AT7">
        <f t="shared" ca="1" si="7"/>
        <v>0.70178505112686118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9"/>
        <v>_Спелый_ли_XXXXX?</v>
      </c>
      <c r="BD7" cm="1">
        <f t="array" aca="1" ref="BD7" ca="1">INDEX($L$2:$L$9,(RANK(AT7,$AT$2:$AT$9)))</f>
        <v>2060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VLOOKUP(B8,audio_list_stym!$A$3:$BP$18,51,FALSE)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VLOOKUP(B8,audio_list_stym!$A$3:$AJ$18,19,FALSE)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2157</v>
      </c>
      <c r="AD8" t="str">
        <f t="shared" ca="1" si="10"/>
        <v>pics\\Injir_5.jpg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pics\\Injir_5.jpg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0.17271080504605452</v>
      </c>
      <c r="AP8" t="str">
        <f t="shared" ca="1" si="12"/>
        <v>pics\\Injir_5.jpg</v>
      </c>
      <c r="AQ8" t="str">
        <f t="shared" ca="1" si="13"/>
        <v>pics\\Tikva_5.jpg</v>
      </c>
      <c r="AR8" t="str">
        <f t="shared" ca="1" si="6"/>
        <v>pics\\Injir_5.jpg</v>
      </c>
      <c r="AT8">
        <f t="shared" ca="1" si="7"/>
        <v>0.82093549980198255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9"/>
        <v>_Серый_ли_XXXXX?</v>
      </c>
      <c r="BD8" cm="1">
        <f t="array" aca="1" ref="BD8" ca="1">INDEX($L$2:$L$9,(RANK(AT8,$AT$2:$AT$9)))</f>
        <v>2058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VLOOKUP(B9,audio_list_stym!$A$3:$BP$18,51,FALSE)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VLOOKUP(B9,audio_list_stym!$A$3:$AJ$18,19,FALSE)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2160</v>
      </c>
      <c r="AD9" t="str">
        <f t="shared" ca="1" si="10"/>
        <v>pics\\Injir_8.jpg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pics\\Injir_8.jpg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2.4082933408541063E-2</v>
      </c>
      <c r="AP9" t="str">
        <f t="shared" ca="1" si="12"/>
        <v>pics\\Injir_8.jpg</v>
      </c>
      <c r="AQ9" t="str">
        <f t="shared" ca="1" si="13"/>
        <v>pics\\Tikva_8.jpg</v>
      </c>
      <c r="AR9" t="str">
        <f t="shared" ca="1" si="6"/>
        <v>pics\\Injir_8.jpg</v>
      </c>
      <c r="AT9">
        <f t="shared" ca="1" si="7"/>
        <v>0.36473479201996051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9"/>
        <v>_Вязкий_ли_XXXXX?</v>
      </c>
      <c r="BD9" cm="1">
        <f t="array" aca="1" ref="BD9" ca="1">INDEX($L$2:$L$9,(RANK(AT9,$AT$2:$AT$9)))</f>
        <v>2064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VLOOKUP(B10,audio_list_stym!$A$3:$BP$18,51,FALSE)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VLOOKUP(B10,audio_list_stym!$A$3:$AJ$18,19,FALSE)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2178</v>
      </c>
      <c r="AD10" t="str">
        <f t="shared" ca="1" si="10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0.75511373152499861</v>
      </c>
      <c r="AP10" t="str">
        <f t="shared" ca="1" si="12"/>
        <v>pics\\Limon_7.jpg</v>
      </c>
      <c r="AQ10" t="str">
        <f t="shared" ca="1" si="13"/>
        <v>pics\\Redis_7.jpg</v>
      </c>
      <c r="AT10">
        <f t="shared" ca="1" si="7"/>
        <v>0.4486418045230387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9"/>
        <v>На_экране_XXXXX._Он_старый?</v>
      </c>
      <c r="BC10">
        <f>A10</f>
        <v>1202</v>
      </c>
      <c r="BD10" cm="1">
        <f t="array" aca="1" ref="BD10" ca="1">INDEX($L$10:$L$17,(RANK(AT2,$AT$2:$AT$9)))</f>
        <v>2035</v>
      </c>
      <c r="BE10" cm="1">
        <f t="array" aca="1" ref="BE10" ca="1">INDEX(BD2:BD9,(RANK(AT3,$AT$2:$AT$9)))</f>
        <v>2059</v>
      </c>
      <c r="BF10" cm="1">
        <f t="array" aca="1" ref="BF10" ca="1">INDEX(BD18:BD33,(RANK(AT3,$AT$2:$AT$16)))</f>
        <v>2027</v>
      </c>
      <c r="BG10" cm="1">
        <f t="array" aca="1" ref="BG10" ca="1">INDEX(BD34:BD65,(RANK(AT3,$AT$2:$AT$16)))</f>
        <v>2043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VLOOKUP(B11,audio_list_stym!$A$3:$BP$18,51,FALSE)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VLOOKUP(B11,audio_list_stym!$A$3:$AJ$18,19,FALSE)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2210</v>
      </c>
      <c r="AD11" t="str">
        <f t="shared" ca="1" si="10"/>
        <v>pics\\dis48.jpg</v>
      </c>
      <c r="AE11" s="22" t="str">
        <f t="array" aca="1" ref="AE11" ca="1">IF(G11="экспл",INDEX(total_visual_stym!$C$146:$C$209,(RANK(total_visual_stym!E155,total_visual_stym!$E$146:$E$209))),0)</f>
        <v>pics\\dis48.jpg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0.78902782529389937</v>
      </c>
      <c r="AP11" t="str">
        <f t="shared" ca="1" si="12"/>
        <v>pics\\Limon_5.jpg</v>
      </c>
      <c r="AQ11" t="str">
        <f t="shared" ca="1" si="13"/>
        <v>pics\\Redis_5.jpg</v>
      </c>
      <c r="AT11">
        <f t="shared" ca="1" si="7"/>
        <v>0.6055287778885261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9"/>
        <v>Посмотрите,_вот_XXXXX._Фиолетовый_ли_он?</v>
      </c>
      <c r="BD11" cm="1">
        <f t="array" aca="1" ref="BD11" ca="1">INDEX($L$10:$L$17,(RANK(AT3,$AT$2:$AT$9)))</f>
        <v>2033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VLOOKUP(B12,audio_list_stym!$A$3:$BP$18,51,FALSE)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VLOOKUP(B12,audio_list_stym!$A$3:$AJ$18,19,FALSE)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2201</v>
      </c>
      <c r="AD12" t="str">
        <f t="shared" ca="1" si="10"/>
        <v>pics\\dis43.jpg</v>
      </c>
      <c r="AE12" s="22" t="str">
        <f t="array" aca="1" ref="AE12" ca="1">IF(G12="экспл",INDEX(total_visual_stym!$C$146:$C$209,(RANK(total_visual_stym!E156,total_visual_stym!$E$146:$E$209))),0)</f>
        <v>pics\\dis43.jpg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0.86011840428087682</v>
      </c>
      <c r="AP12" t="str">
        <f t="shared" ca="1" si="12"/>
        <v>pics\\Limon_2.jpg</v>
      </c>
      <c r="AQ12" t="str">
        <f t="shared" ca="1" si="13"/>
        <v>pics\\Redis_2.jpg</v>
      </c>
      <c r="AT12">
        <f t="shared" ca="1" si="7"/>
        <v>0.63711336792140427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9"/>
        <v>Вот_XXXXX._Он_с_цедрой?</v>
      </c>
      <c r="BD12" cm="1">
        <f t="array" aca="1" ref="BD12" ca="1">INDEX($L$10:$L$17,(RANK(AT4,$AT$2:$AT$9)))</f>
        <v>2039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VLOOKUP(B13,audio_list_stym!$A$3:$BP$18,51,FALSE)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VLOOKUP(B13,audio_list_stym!$A$3:$AJ$18,19,FALSE)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2203</v>
      </c>
      <c r="AD13" t="str">
        <f t="shared" ca="1" si="10"/>
        <v>pics\\dis53.jpg</v>
      </c>
      <c r="AE13" s="22" t="str">
        <f t="array" aca="1" ref="AE13" ca="1">IF(G13="экспл",INDEX(total_visual_stym!$C$146:$C$209,(RANK(total_visual_stym!E157,total_visual_stym!$E$146:$E$209))),0)</f>
        <v>pics\\dis53.jpg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0.68862493432195571</v>
      </c>
      <c r="AP13" t="str">
        <f t="shared" ca="1" si="12"/>
        <v>pics\\Banan_1.jpg</v>
      </c>
      <c r="AQ13" t="str">
        <f t="shared" ca="1" si="13"/>
        <v>pics\\Goroh_1.jpg</v>
      </c>
      <c r="AT13">
        <f t="shared" ca="1" si="7"/>
        <v>0.30061771271345916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9"/>
        <v>Это_XXXXX._Кислый_ли_он?</v>
      </c>
      <c r="BD13" cm="1">
        <f t="array" aca="1" ref="BD13" ca="1">INDEX($L$10:$L$17,(RANK(AT5,$AT$2:$AT$9)))</f>
        <v>2038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VLOOKUP(B14,audio_list_stym!$A$3:$BP$18,51,FALSE)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VLOOKUP(B14,audio_list_stym!$A$3:$AJ$18,19,FALSE)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2220</v>
      </c>
      <c r="AD14" t="str">
        <f t="shared" ca="1" si="10"/>
        <v>pics\\dis16.jpg</v>
      </c>
      <c r="AE14" s="22" t="str">
        <f t="array" aca="1" ref="AE14" ca="1">IF(G14="экспл",INDEX(total_visual_stym!$C$146:$C$209,(RANK(total_visual_stym!E158,total_visual_stym!$E$146:$E$209))),0)</f>
        <v>pics\\dis16.jpg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0.13932379836266495</v>
      </c>
      <c r="AP14" t="str">
        <f t="shared" ca="1" si="12"/>
        <v>pics\\Injir_6.jpg</v>
      </c>
      <c r="AQ14" t="str">
        <f t="shared" ca="1" si="13"/>
        <v>pics\\Tikva_6.jpg</v>
      </c>
      <c r="AT14">
        <f t="shared" ca="1" si="7"/>
        <v>0.270353141691274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9"/>
        <v>На_картинке_XXXXX._Сочный_ли_он?</v>
      </c>
      <c r="BD14" cm="1">
        <f t="array" aca="1" ref="BD14" ca="1">INDEX($L$10:$L$17,(RANK(AT6,$AT$2:$AT$9)))</f>
        <v>2037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VLOOKUP(B15,audio_list_stym!$A$3:$BP$18,51,FALSE)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VLOOKUP(B15,audio_list_stym!$A$3:$AJ$18,19,FALSE)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2195</v>
      </c>
      <c r="AD15" t="str">
        <f t="shared" ca="1" si="10"/>
        <v>pics\\dis41.jpg</v>
      </c>
      <c r="AE15" s="22" t="str">
        <f t="array" aca="1" ref="AE15" ca="1">IF(G15="экспл",INDEX(total_visual_stym!$C$146:$C$209,(RANK(total_visual_stym!E159,total_visual_stym!$E$146:$E$209))),0)</f>
        <v>pics\\dis41.jpg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0.67858001913332888</v>
      </c>
      <c r="AP15" t="str">
        <f t="shared" ca="1" si="12"/>
        <v>pics\\Banan_2.jpg</v>
      </c>
      <c r="AQ15" t="str">
        <f t="shared" ca="1" si="13"/>
        <v>pics\\Goroh_2.jpg</v>
      </c>
      <c r="AT15">
        <f t="shared" ca="1" si="7"/>
        <v>0.46564690541145226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9"/>
        <v>На_мониторе_XXXXX._Упругий_ли_он?</v>
      </c>
      <c r="BD15" cm="1">
        <f t="array" aca="1" ref="BD15" ca="1">INDEX($L$10:$L$17,(RANK(AT7,$AT$2:$AT$9)))</f>
        <v>2036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VLOOKUP(B16,audio_list_stym!$A$3:$BP$18,51,FALSE)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VLOOKUP(B16,audio_list_stym!$A$3:$AJ$18,19,FALSE)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2226</v>
      </c>
      <c r="AD16" t="str">
        <f t="shared" ca="1" si="10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0.93170318975532473</v>
      </c>
      <c r="AP16" t="str">
        <f t="shared" ca="1" si="12"/>
        <v>pics\\Limon_1.jpg</v>
      </c>
      <c r="AQ16" t="str">
        <f t="shared" ca="1" si="13"/>
        <v>pics\\Redis_1.jpg</v>
      </c>
      <c r="AT16">
        <f t="shared" ca="1" si="7"/>
        <v>0.14619458302071497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9"/>
        <v>Перед_Вами_XXXXX._Он_длинный?</v>
      </c>
      <c r="BD16" cm="1">
        <f t="array" aca="1" ref="BD16" ca="1">INDEX($L$10:$L$17,(RANK(AT8,$AT$2:$AT$9)))</f>
        <v>2034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VLOOKUP(B17,audio_list_stym!$A$3:$BP$18,51,FALSE)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VLOOKUP(B17,audio_list_stym!$A$3:$AJ$18,19,FALSE)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2212</v>
      </c>
      <c r="AD17" t="str">
        <f t="shared" ca="1" si="10"/>
        <v>pics\\dis61.jpg</v>
      </c>
      <c r="AE17" s="22" t="str">
        <f t="array" aca="1" ref="AE17" ca="1">IF(G17="экспл",INDEX(total_visual_stym!$C$146:$C$209,(RANK(total_visual_stym!E161,total_visual_stym!$E$146:$E$209))),0)</f>
        <v>pics\\dis61.jpg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0.62313176241593826</v>
      </c>
      <c r="AP17" t="str">
        <f t="shared" ca="1" si="12"/>
        <v>pics\\Banan_3.jpg</v>
      </c>
      <c r="AQ17" t="str">
        <f t="shared" ca="1" si="13"/>
        <v>pics\\Goroh_3.jpg</v>
      </c>
      <c r="AT17">
        <f t="shared" ca="1" si="7"/>
        <v>0.96621892656021047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9"/>
        <v>Вы_видите_XXXXX._Он_без_кожуры?</v>
      </c>
      <c r="BD17" cm="1">
        <f t="array" aca="1" ref="BD17" ca="1">INDEX($L$10:$L$17,(RANK(AT9,$AT$2:$AT$9)))</f>
        <v>2040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VLOOKUP(B18,audio_list_stym!$A$3:$BP$18,51,FALSE)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VLOOKUP(B18,audio_list_stym!$A$3:$AJ$18,19,FALSE)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2021</v>
      </c>
      <c r="AD18" t="str">
        <f t="shared" ca="1" si="10"/>
        <v>pics\\Goroh_5.jpg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pics\\Goroh_5.jpg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0.53001649005118245</v>
      </c>
      <c r="AP18" t="str">
        <f t="shared" ca="1" si="12"/>
        <v>pics\\Banan_5.jpg</v>
      </c>
      <c r="AQ18" t="str">
        <f t="shared" ca="1" si="13"/>
        <v>pics\\Goroh_5.jpg</v>
      </c>
      <c r="AS18" t="str">
        <f t="shared" ref="AS18:AS25" ca="1" si="16">IF(AH18="sound\\Tropic",AQ18,"")</f>
        <v>pics\\Goroh_5.jpg</v>
      </c>
      <c r="AT18">
        <f t="shared" ca="1" si="7"/>
        <v>0.40026825572247715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9"/>
        <v>_С_молоком_ли_КОКОС?</v>
      </c>
      <c r="BC18">
        <f>A18</f>
        <v>1203</v>
      </c>
      <c r="BD18" cm="1">
        <f t="array" aca="1" ref="BD18" ca="1">INDEX($L$18:$L$25,(RANK(AT2,$AT$2:$AT$9)))</f>
        <v>2027</v>
      </c>
      <c r="BE18" cm="1">
        <f t="array" aca="1" ref="BE18" ca="1">INDEX(BD2:BD17,(RANK(AT4,$AT$2:$AT$16)))</f>
        <v>2035</v>
      </c>
      <c r="BF18" cm="1">
        <f t="array" aca="1" ref="BF18" ca="1">INDEX(BD26:BD49,(RANK(AT4,$AT$2:$AT$16)))</f>
        <v>2043</v>
      </c>
      <c r="BG18" cm="1">
        <f t="array" aca="1" ref="BG18" ca="1">INDEX(BD50:BD65,(RANK(AT4,$AT$2:$AT$16)))</f>
        <v>2019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VLOOKUP(B19,audio_list_stym!$A$3:$BP$18,51,FALSE)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VLOOKUP(B19,audio_list_stym!$A$3:$AJ$18,19,FALSE)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2161</v>
      </c>
      <c r="AD19" t="str">
        <f t="shared" ca="1" si="10"/>
        <v>pics\\Tikva_1.jpg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7">IF(ISTEXT(AR19),AR19,IF(ISTEXT(AS19),AS19,""))</f>
        <v>pics\\Tikva_1.jpg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0.33454897801571704</v>
      </c>
      <c r="AP19" t="str">
        <f t="shared" ca="1" si="12"/>
        <v>pics\\Injir_1.jpg</v>
      </c>
      <c r="AQ19" t="str">
        <f t="shared" ca="1" si="13"/>
        <v>pics\\Tikva_1.jpg</v>
      </c>
      <c r="AS19" t="str">
        <f t="shared" ca="1" si="16"/>
        <v>pics\\Tikva_1.jpg</v>
      </c>
      <c r="AT19">
        <f t="shared" ca="1" si="7"/>
        <v>0.69579754324685028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9"/>
        <v>_Полый_ли_КОКОС?</v>
      </c>
      <c r="BD19" cm="1">
        <f t="array" aca="1" ref="BD19" ca="1">INDEX($L$18:$L$25,(RANK(AT3,$AT$2:$AT$9)))</f>
        <v>2025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VLOOKUP(B20,audio_list_stym!$A$3:$BP$18,51,FALSE)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VLOOKUP(B20,audio_list_stym!$A$3:$AJ$18,19,FALSE)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2164</v>
      </c>
      <c r="AD20" t="str">
        <f t="shared" ca="1" si="10"/>
        <v>pics\\Tikva_4.jpg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7"/>
        <v>pics\\Tikva_4.jpg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0.18121761647612056</v>
      </c>
      <c r="AP20" t="str">
        <f t="shared" ca="1" si="12"/>
        <v>pics\\Injir_4.jpg</v>
      </c>
      <c r="AQ20" t="str">
        <f t="shared" ca="1" si="13"/>
        <v>pics\\Tikva_4.jpg</v>
      </c>
      <c r="AS20" t="str">
        <f t="shared" ca="1" si="16"/>
        <v>pics\\Tikva_4.jpg</v>
      </c>
      <c r="AT20">
        <f t="shared" ca="1" si="7"/>
        <v>0.52671555122491376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9"/>
        <v>_Гладкий_ли_КОКОС?</v>
      </c>
      <c r="BD20" cm="1">
        <f t="array" aca="1" ref="BD20" ca="1">INDEX($L$18:$L$25,(RANK(AT4,$AT$2:$AT$9)))</f>
        <v>2031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VLOOKUP(B21,audio_list_stym!$A$3:$BP$18,51,FALSE)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VLOOKUP(B21,audio_list_stym!$A$3:$AJ$18,19,FALSE)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2023</v>
      </c>
      <c r="AD21" t="str">
        <f t="shared" ca="1" si="10"/>
        <v>pics\\Goroh_7.jpg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7"/>
        <v>pics\\Goroh_7.jpg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0.35686373439571251</v>
      </c>
      <c r="AP21" t="str">
        <f t="shared" ca="1" si="12"/>
        <v>pics\\Banan_7.jpg</v>
      </c>
      <c r="AQ21" t="str">
        <f t="shared" ca="1" si="13"/>
        <v>pics\\Goroh_7.jpg</v>
      </c>
      <c r="AS21" t="str">
        <f t="shared" ca="1" si="16"/>
        <v>pics\\Goroh_7.jpg</v>
      </c>
      <c r="AT21">
        <f t="shared" ca="1" si="7"/>
        <v>0.42186119453151583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9"/>
        <v>_Пористый_ли_КОКОС?</v>
      </c>
      <c r="BD21" cm="1">
        <f t="array" aca="1" ref="BD21" ca="1">INDEX($L$18:$L$25,(RANK(AT5,$AT$2:$AT$9)))</f>
        <v>2030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VLOOKUP(B22,audio_list_stym!$A$3:$BP$18,51,FALSE)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VLOOKUP(B22,audio_list_stym!$A$3:$AJ$18,19,FALSE)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2163</v>
      </c>
      <c r="AD22" t="str">
        <f t="shared" ca="1" si="10"/>
        <v>pics\\Tikva_3.jpg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7"/>
        <v>pics\\Tikva_3.jpg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0.30845794154408146</v>
      </c>
      <c r="AP22" t="str">
        <f t="shared" ca="1" si="12"/>
        <v>pics\\Injir_3.jpg</v>
      </c>
      <c r="AQ22" t="str">
        <f t="shared" ca="1" si="13"/>
        <v>pics\\Tikva_3.jpg</v>
      </c>
      <c r="AS22" t="str">
        <f t="shared" ca="1" si="16"/>
        <v>pics\\Tikva_3.jpg</v>
      </c>
      <c r="AT22">
        <f t="shared" ca="1" si="7"/>
        <v>0.32837043231665564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9"/>
        <v>_Вареный_ли_КОКОС?</v>
      </c>
      <c r="BD22" cm="1">
        <f t="array" aca="1" ref="BD22" ca="1">INDEX($L$18:$L$25,(RANK(AT6,$AT$2:$AT$9)))</f>
        <v>2029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VLOOKUP(B23,audio_list_stym!$A$3:$BP$18,51,FALSE)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VLOOKUP(B23,audio_list_stym!$A$3:$AJ$18,19,FALSE)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2022</v>
      </c>
      <c r="AD23" t="str">
        <f t="shared" ca="1" si="10"/>
        <v>pics\\Goroh_6.jpg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7"/>
        <v>pics\\Goroh_6.jpg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0.4656106219298739</v>
      </c>
      <c r="AP23" t="str">
        <f t="shared" ca="1" si="12"/>
        <v>pics\\Banan_6.jpg</v>
      </c>
      <c r="AQ23" t="str">
        <f t="shared" ca="1" si="13"/>
        <v>pics\\Goroh_6.jpg</v>
      </c>
      <c r="AS23" t="str">
        <f t="shared" ca="1" si="16"/>
        <v>pics\\Goroh_6.jpg</v>
      </c>
      <c r="AT23">
        <f t="shared" ca="1" si="7"/>
        <v>0.69364484719052333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9"/>
        <v>_Плотный_ли_КОКОС?</v>
      </c>
      <c r="BD23" cm="1">
        <f t="array" aca="1" ref="BD23" ca="1">INDEX($L$18:$L$25,(RANK(AT7,$AT$2:$AT$9)))</f>
        <v>2028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VLOOKUP(B24,audio_list_stym!$A$3:$BP$18,51,FALSE)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VLOOKUP(B24,audio_list_stym!$A$3:$AJ$18,19,FALSE)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2020</v>
      </c>
      <c r="AD24" t="str">
        <f t="shared" ca="1" si="10"/>
        <v>pics\\Goroh_4.jpg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7"/>
        <v>pics\\Goroh_4.jpg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0.59928605940583302</v>
      </c>
      <c r="AP24" t="str">
        <f t="shared" ca="1" si="12"/>
        <v>pics\\Banan_4.jpg</v>
      </c>
      <c r="AQ24" t="str">
        <f t="shared" ca="1" si="13"/>
        <v>pics\\Goroh_4.jpg</v>
      </c>
      <c r="AS24" t="str">
        <f t="shared" ca="1" si="16"/>
        <v>pics\\Goroh_4.jpg</v>
      </c>
      <c r="AT24">
        <f t="shared" ca="1" si="7"/>
        <v>0.76386712251062561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9"/>
        <v>_Ворсистый_ли_КОКОС?</v>
      </c>
      <c r="BD24" cm="1">
        <f t="array" aca="1" ref="BD24" ca="1">INDEX($L$18:$L$25,(RANK(AT8,$AT$2:$AT$9)))</f>
        <v>2026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VLOOKUP(B25,audio_list_stym!$A$3:$BP$18,51,FALSE)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VLOOKUP(B25,audio_list_stym!$A$3:$AJ$18,19,FALSE)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2167</v>
      </c>
      <c r="AD25" t="str">
        <f t="shared" ca="1" si="10"/>
        <v>pics\\Tikva_7.jpg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7"/>
        <v>pics\\Tikva_7.jpg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9.4623529450970301E-2</v>
      </c>
      <c r="AP25" t="str">
        <f t="shared" ca="1" si="12"/>
        <v>pics\\Injir_7.jpg</v>
      </c>
      <c r="AQ25" t="str">
        <f t="shared" ca="1" si="13"/>
        <v>pics\\Tikva_7.jpg</v>
      </c>
      <c r="AS25" t="str">
        <f t="shared" ca="1" si="16"/>
        <v>pics\\Tikva_7.jpg</v>
      </c>
      <c r="AT25">
        <f t="shared" ca="1" si="7"/>
        <v>0.46696951346125748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9"/>
        <v>_Мягкий_ли_КОКОС?</v>
      </c>
      <c r="BD25" cm="1">
        <f t="array" aca="1" ref="BD25" ca="1">INDEX($L$18:$L$25,(RANK(AT9,$AT$2:$AT$9)))</f>
        <v>2032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VLOOKUP(B26,audio_list_stym!$A$3:$BP$18,51,FALSE)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VLOOKUP(B26,audio_list_stym!$A$3:$AJ$18,19,FALSE)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2225</v>
      </c>
      <c r="AD26" t="str">
        <f t="shared" ca="1" si="10"/>
        <v>pics\\dis9.jpg</v>
      </c>
      <c r="AE26" s="22" t="str">
        <f t="array" aca="1" ref="AE26" ca="1">IF(G26="экспл",INDEX(total_visual_stym!$C$146:$C$209,(RANK(total_visual_stym!E170,total_visual_stym!$E$146:$E$209))),0)</f>
        <v>pics\\dis9.jpg</v>
      </c>
      <c r="AF26" s="22" t="str">
        <f t="shared" si="17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8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7"/>
        <v>0.33428500418701002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9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2051</v>
      </c>
      <c r="BE26" cm="1">
        <f t="array" aca="1" ref="BE26" ca="1">INDEX(BD2:BD25,(RANK(AT5,$AT$2:$AT$16)))</f>
        <v>2060</v>
      </c>
      <c r="BF26" cm="1">
        <f t="array" aca="1" ref="BF26" ca="1">INDEX(BD34:BD49,(RANK(AT5,$AT$2:$AT$16)))</f>
        <v>2044</v>
      </c>
      <c r="BG26" cm="1">
        <f t="array" aca="1" ref="BG26" ca="1">INDEX(BD50:BD65,(RANK(AT5,$AT$2:$AT$16)))</f>
        <v>2012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VLOOKUP(B27,audio_list_stym!$A$3:$BP$18,51,FALSE)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VLOOKUP(B27,audio_list_stym!$A$3:$AJ$18,19,FALSE)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2175</v>
      </c>
      <c r="AD27" t="str">
        <f t="shared" ca="1" si="10"/>
        <v>pics\\dis5.jpg</v>
      </c>
      <c r="AE27" s="22" t="str">
        <f t="array" aca="1" ref="AE27" ca="1">IF(G27="экспл",INDEX(total_visual_stym!$C$146:$C$209,(RANK(total_visual_stym!E171,total_visual_stym!$E$146:$E$209))),0)</f>
        <v>pics\\dis5.jpg</v>
      </c>
      <c r="AF27" s="22" t="str">
        <f t="shared" si="17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8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7"/>
        <v>7.4957460459251002E-2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9"/>
        <v>Посмотрите,_вот_РЕДИС._Он_алый?</v>
      </c>
      <c r="BD27" cm="1">
        <f t="array" aca="1" ref="BD27" ca="1">INDEX($L$26:$L$33,(RANK(AT3,$AT$2:$AT$9)))</f>
        <v>2049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VLOOKUP(B28,audio_list_stym!$A$3:$BP$18,51,FALSE)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VLOOKUP(B28,audio_list_stym!$A$3:$AJ$18,19,FALSE)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2191</v>
      </c>
      <c r="AD28" t="str">
        <f t="shared" ca="1" si="10"/>
        <v>pics\\dis26.jpg</v>
      </c>
      <c r="AE28" s="22" t="str">
        <f t="array" aca="1" ref="AE28" ca="1">IF(G28="экспл",INDEX(total_visual_stym!$C$146:$C$209,(RANK(total_visual_stym!E172,total_visual_stym!$E$146:$E$209))),0)</f>
        <v>pics\\dis26.jpg</v>
      </c>
      <c r="AF28" s="22" t="str">
        <f t="shared" si="17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8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7"/>
        <v>9.7399603667420509E-2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9"/>
        <v>Вот_РЕДИС._Пряный_ли_он?</v>
      </c>
      <c r="BD28" cm="1">
        <f t="array" aca="1" ref="BD28" ca="1">INDEX($L$26:$L$33,(RANK(AT4,$AT$2:$AT$9)))</f>
        <v>2055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VLOOKUP(B29,audio_list_stym!$A$3:$BP$18,51,FALSE)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VLOOKUP(B29,audio_list_stym!$A$3:$AJ$18,19,FALSE)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2188</v>
      </c>
      <c r="AD29" t="str">
        <f t="shared" ca="1" si="10"/>
        <v>pics\\dis3.jpg</v>
      </c>
      <c r="AE29" s="22" t="str">
        <f t="array" aca="1" ref="AE29" ca="1">IF(G29="экспл",INDEX(total_visual_stym!$C$146:$C$209,(RANK(total_visual_stym!E173,total_visual_stym!$E$146:$E$209))),0)</f>
        <v>pics\\dis3.jpg</v>
      </c>
      <c r="AF29" s="22" t="str">
        <f t="shared" si="17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8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7"/>
        <v>0.9151390285486225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9"/>
        <v>Это_РЕДИС._Жирный_ли_он?</v>
      </c>
      <c r="BD29" cm="1">
        <f t="array" aca="1" ref="BD29" ca="1">INDEX($L$26:$L$33,(RANK(AT5,$AT$2:$AT$9)))</f>
        <v>2054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VLOOKUP(B30,audio_list_stym!$A$3:$BP$18,51,FALSE)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VLOOKUP(B30,audio_list_stym!$A$3:$AJ$18,19,FALSE)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2194</v>
      </c>
      <c r="AD30" t="str">
        <f t="shared" ca="1" si="10"/>
        <v>pics\\dis55.jpg</v>
      </c>
      <c r="AE30" s="22" t="str">
        <f t="array" aca="1" ref="AE30" ca="1">IF(G30="экспл",INDEX(total_visual_stym!$C$146:$C$209,(RANK(total_visual_stym!E174,total_visual_stym!$E$146:$E$209))),0)</f>
        <v>pics\\dis55.jpg</v>
      </c>
      <c r="AF30" s="22" t="str">
        <f t="shared" si="17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8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7"/>
        <v>0.73032732715536475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9"/>
        <v>На_картинке_РЕДИС._Он_соленый?</v>
      </c>
      <c r="BD30" cm="1">
        <f t="array" aca="1" ref="BD30" ca="1">INDEX($L$26:$L$33,(RANK(AT6,$AT$2:$AT$9)))</f>
        <v>2053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VLOOKUP(B31,audio_list_stym!$A$3:$BP$18,51,FALSE)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VLOOKUP(B31,audio_list_stym!$A$3:$AJ$18,19,FALSE)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2219</v>
      </c>
      <c r="AD31" t="str">
        <f t="shared" ca="1" si="10"/>
        <v>pics\\dis17.jpg</v>
      </c>
      <c r="AE31" s="22" t="str">
        <f t="array" aca="1" ref="AE31" ca="1">IF(G31="экспл",INDEX(total_visual_stym!$C$146:$C$209,(RANK(total_visual_stym!E175,total_visual_stym!$E$146:$E$209))),0)</f>
        <v>pics\\dis17.jpg</v>
      </c>
      <c r="AF31" s="22" t="str">
        <f t="shared" si="17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8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7"/>
        <v>0.19205928484013002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9"/>
        <v>На_мониторе_РЕДИС._Пышный_ли_он?</v>
      </c>
      <c r="BD31" cm="1">
        <f t="array" aca="1" ref="BD31" ca="1">INDEX($L$26:$L$33,(RANK(AT7,$AT$2:$AT$9)))</f>
        <v>2052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VLOOKUP(B32,audio_list_stym!$A$3:$BP$18,51,FALSE)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VLOOKUP(B32,audio_list_stym!$A$3:$AJ$18,19,FALSE)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2222</v>
      </c>
      <c r="AD32" t="str">
        <f t="shared" ca="1" si="10"/>
        <v>pics\\dis14.jpg</v>
      </c>
      <c r="AE32" s="22" t="str">
        <f t="array" aca="1" ref="AE32" ca="1">IF(G32="экспл",INDEX(total_visual_stym!$C$146:$C$209,(RANK(total_visual_stym!E176,total_visual_stym!$E$146:$E$209))),0)</f>
        <v>pics\\dis14.jpg</v>
      </c>
      <c r="AF32" s="22" t="str">
        <f t="shared" si="17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8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7"/>
        <v>0.11596683031217658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9"/>
        <v>Перед_Вами_РЕДИС._Крепкий_ли_он?</v>
      </c>
      <c r="BD32" cm="1">
        <f t="array" aca="1" ref="BD32" ca="1">INDEX($L$26:$L$33,(RANK(AT8,$AT$2:$AT$9)))</f>
        <v>2050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VLOOKUP(B33,audio_list_stym!$A$3:$BP$18,51,FALSE)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VLOOKUP(B33,audio_list_stym!$A$3:$AJ$18,19,FALSE)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2231</v>
      </c>
      <c r="AD33" t="str">
        <f t="shared" ca="1" si="10"/>
        <v>pics\\dis12.jpg</v>
      </c>
      <c r="AE33" s="22" t="str">
        <f t="array" aca="1" ref="AE33" ca="1">IF(G33="экспл",INDEX(total_visual_stym!$C$146:$C$209,(RANK(total_visual_stym!E177,total_visual_stym!$E$146:$E$209))),0)</f>
        <v>pics\\dis12.jpg</v>
      </c>
      <c r="AF33" s="22" t="str">
        <f t="shared" si="17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8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7"/>
        <v>0.1790609806911142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9"/>
        <v>Вы_видите_РЕДИС._Он_круглый?</v>
      </c>
      <c r="BD33" cm="1">
        <f t="array" aca="1" ref="BD33" ca="1">INDEX($L$26:$L$33,(RANK(AT9,$AT$2:$AT$9)))</f>
        <v>2056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VLOOKUP(B34,audio_list_stym!$A$3:$BP$18,51,FALSE)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VLOOKUP(B34,audio_list_stym!$A$3:$AJ$18,19,FALSE)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2039</v>
      </c>
      <c r="AD34" t="str">
        <f t="shared" ca="1" si="10"/>
        <v>pics\\Limon_7.jpg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7"/>
        <v>pics\\Limon_7.jpg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19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0">IF(AH34="sound\\Ogorod",AP10,"")</f>
        <v>pics\\Limon_7.jpg</v>
      </c>
      <c r="AT34">
        <f t="shared" ca="1" si="7"/>
        <v>0.92187439944802529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9"/>
        <v>_Сырой_ли_XXXXX?</v>
      </c>
      <c r="BC34">
        <f>A34</f>
        <v>1205</v>
      </c>
      <c r="BD34" cm="1">
        <f t="array" aca="1" ref="BD34" ca="1">INDEX($L$34:$L$41,(RANK(AT2,$AT$2:$AT$9)))</f>
        <v>2043</v>
      </c>
      <c r="BE34" cm="1">
        <f t="array" aca="1" ref="BE34" ca="1">INDEX(BD2:BD17,(RANK(AT5,$AT$2:$AT$17)))</f>
        <v>2058</v>
      </c>
      <c r="BF34" cm="1">
        <f t="array" aca="1" ref="BF34" ca="1">INDEX(BD18:BD33,(RANK(AT5,$AT$2:$AT$7)))</f>
        <v>2029</v>
      </c>
      <c r="BG34" cm="1">
        <f t="array" aca="1" ref="BG34" ca="1">INDEX(BD42:BD65,(RANK(AT5,$AT$2:$AT$17)))</f>
        <v>2002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VLOOKUP(B35,audio_list_stym!$A$3:$BP$18,51,FALSE)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VLOOKUP(B35,audio_list_stym!$A$3:$AJ$18,19,FALSE)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2037</v>
      </c>
      <c r="AD35" t="str">
        <f t="shared" ca="1" si="10"/>
        <v>pics\\Limon_5.jpg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7"/>
        <v>pics\\Limon_5.jpg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1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0"/>
        <v>pics\\Limon_5.jpg</v>
      </c>
      <c r="AT35">
        <f t="shared" ca="1" si="7"/>
        <v>0.89933294409748077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9"/>
        <v>_Слоеный_ли_XXXXX?</v>
      </c>
      <c r="BD35" cm="1">
        <f t="array" aca="1" ref="BD35" ca="1">INDEX($L$34:$L$41,(RANK(AT3,$AT$2:$AT$9)))</f>
        <v>2041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VLOOKUP(B36,audio_list_stym!$A$3:$BP$18,51,FALSE)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VLOOKUP(B36,audio_list_stym!$A$3:$AJ$18,19,FALSE)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2034</v>
      </c>
      <c r="AD36" t="str">
        <f t="shared" ca="1" si="10"/>
        <v>pics\\Limon_2.jpg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7"/>
        <v>pics\\Limon_2.jpg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1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0"/>
        <v>pics\\Limon_2.jpg</v>
      </c>
      <c r="AT36">
        <f t="shared" ca="1" si="7"/>
        <v>0.44634467875568429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9"/>
        <v>_Гнилой_ли_XXXXX?</v>
      </c>
      <c r="BD36" cm="1">
        <f t="array" aca="1" ref="BD36" ca="1">INDEX($L$34:$L$41,(RANK(AT4,$AT$2:$AT$9)))</f>
        <v>2047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VLOOKUP(B37,audio_list_stym!$A$3:$BP$18,51,FALSE)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VLOOKUP(B37,audio_list_stym!$A$3:$AJ$18,19,FALSE)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2001</v>
      </c>
      <c r="AD37" t="str">
        <f t="shared" ca="1" si="10"/>
        <v>pics\\Banan_1.jpg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7"/>
        <v>pics\\Banan_1.jpg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1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0"/>
        <v>pics\\Banan_1.jpg</v>
      </c>
      <c r="AT37">
        <f t="shared" ca="1" si="7"/>
        <v>0.89469646173029826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9"/>
        <v>_Бугристый_ли_XXXXX?</v>
      </c>
      <c r="BD37" cm="1">
        <f t="array" aca="1" ref="BD37" ca="1">INDEX($L$34:$L$41,(RANK(AT5,$AT$2:$AT$9)))</f>
        <v>2046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VLOOKUP(B38,audio_list_stym!$A$3:$BP$18,51,FALSE)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VLOOKUP(B38,audio_list_stym!$A$3:$AJ$18,19,FALSE)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2158</v>
      </c>
      <c r="AD38" t="str">
        <f t="shared" ca="1" si="10"/>
        <v>pics\\Injir_6.jpg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7"/>
        <v>pics\\Injir_6.jpg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1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0"/>
        <v>pics\\Injir_6.jpg</v>
      </c>
      <c r="AT38">
        <f t="shared" ca="1" si="7"/>
        <v>0.43780257206243345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9"/>
        <v>_Черный_ли_XXXXX?</v>
      </c>
      <c r="BD38" cm="1">
        <f t="array" aca="1" ref="BD38" ca="1">INDEX($L$34:$L$41,(RANK(AT6,$AT$2:$AT$9)))</f>
        <v>2045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VLOOKUP(B39,audio_list_stym!$A$3:$BP$18,51,FALSE)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VLOOKUP(B39,audio_list_stym!$A$3:$AJ$18,19,FALSE)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2002</v>
      </c>
      <c r="AD39" t="str">
        <f t="shared" ca="1" si="10"/>
        <v>pics\\Banan_2.jpg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pics\\Banan_2.jpg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1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0"/>
        <v>pics\\Banan_2.jpg</v>
      </c>
      <c r="AT39">
        <f t="shared" ca="1" si="7"/>
        <v>0.33101685757471877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9"/>
        <v>_Хрустящий_ли_XXXXX?</v>
      </c>
      <c r="BD39" cm="1">
        <f t="array" aca="1" ref="BD39" ca="1">INDEX($L$34:$L$41,(RANK(AT7,$AT$2:$AT$9)))</f>
        <v>2044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VLOOKUP(B40,audio_list_stym!$A$3:$BP$18,51,FALSE)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VLOOKUP(B40,audio_list_stym!$A$3:$AJ$18,19,FALSE)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2033</v>
      </c>
      <c r="AD40" t="str">
        <f t="shared" ca="1" si="10"/>
        <v>pics\\Limon_1.jpg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pics\\Limon_1.jpg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1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0"/>
        <v>pics\\Limon_1.jpg</v>
      </c>
      <c r="AT40">
        <f t="shared" ca="1" si="7"/>
        <v>0.37585419133063847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9"/>
        <v>_Блестит_ли_XXXXX?</v>
      </c>
      <c r="BD40" cm="1">
        <f t="array" aca="1" ref="BD40" ca="1">INDEX($L$34:$L$41,(RANK(AT8,$AT$2:$AT$9)))</f>
        <v>2042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VLOOKUP(B41,audio_list_stym!$A$3:$BP$18,51,FALSE)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VLOOKUP(B41,audio_list_stym!$A$3:$AJ$18,19,FALSE)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2003</v>
      </c>
      <c r="AD41" t="str">
        <f t="shared" ca="1" si="10"/>
        <v>pics\\Banan_3.jpg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1">IF(ISTEXT(AR41),AR41,IF(ISTEXT(AS41),AS41,""))</f>
        <v>pics\\Banan_3.jpg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19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0"/>
        <v>pics\\Banan_3.jpg</v>
      </c>
      <c r="AT41">
        <f t="shared" ca="1" si="7"/>
        <v>8.50873941531608E-2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9"/>
        <v>_Цитрусовый_ли_XXXXX?</v>
      </c>
      <c r="BD41" cm="1">
        <f t="array" aca="1" ref="BD41" ca="1">INDEX($L$34:$L$41,(RANK(AT9,$AT$2:$AT$9)))</f>
        <v>2048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VLOOKUP(B42,audio_list_stym!$A$3:$BP$18,51,FALSE)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VLOOKUP(B42,audio_list_stym!$A$3:$AJ$18,19,FALSE)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2230</v>
      </c>
      <c r="AD42" t="str">
        <f t="shared" ca="1" si="10"/>
        <v>pics\\dis8.jpg</v>
      </c>
      <c r="AE42" s="22" t="str">
        <f t="array" aca="1" ref="AE42" ca="1">IF(G42="экспл",INDEX(total_visual_stym!$C$146:$C$209,(RANK(total_visual_stym!E186,total_visual_stym!$E$146:$E$209))),0)</f>
        <v>pics\\dis8.jpg</v>
      </c>
      <c r="AF42" s="22" t="str">
        <f t="shared" si="21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7"/>
        <v>0.87618344534493453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9"/>
        <v>На_экране_XXXXX._Он_чистый?</v>
      </c>
      <c r="BC42">
        <f>A42</f>
        <v>1206</v>
      </c>
      <c r="BD42" cm="1">
        <f t="array" aca="1" ref="BD42" ca="1">INDEX($L$42:$L$49,(RANK(AT2,$AT$2:$AT$9)))</f>
        <v>2003</v>
      </c>
      <c r="BE42" cm="1">
        <f t="array" aca="1" ref="BE42" ca="1">INDEX(BD2:BD17,(RANK(AT6,$AT$2:$AT17)))</f>
        <v>2060</v>
      </c>
      <c r="BF42" cm="1">
        <f t="array" aca="1" ref="BF42" ca="1">INDEX(BD26:BD41,(RANK(AT6,$AT$2:$AT$17)))</f>
        <v>2052</v>
      </c>
      <c r="BG42" cm="1">
        <f t="array" aca="1" ref="BG42" ca="1">INDEX(BD50:BD65,(RANK(AT6,$AT$2:$AT$17)))</f>
        <v>2012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VLOOKUP(B43,audio_list_stym!$A$3:$BP$18,51,FALSE)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VLOOKUP(B43,audio_list_stym!$A$3:$AJ$18,19,FALSE)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2173</v>
      </c>
      <c r="AD43" t="str">
        <f t="shared" ca="1" si="10"/>
        <v>pics\\dis37.jpg</v>
      </c>
      <c r="AE43" s="22" t="str">
        <f t="array" aca="1" ref="AE43" ca="1">IF(G43="экспл",INDEX(total_visual_stym!$C$146:$C$209,(RANK(total_visual_stym!E187,total_visual_stym!$E$146:$E$209))),0)</f>
        <v>pics\\dis37.jpg</v>
      </c>
      <c r="AF43" s="22" t="str">
        <f t="shared" si="21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7"/>
        <v>0.29449425566256437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9"/>
        <v>Посмотрите,_вот_XXXXX._Свежий_ли_он?</v>
      </c>
      <c r="BD43" cm="1">
        <f t="array" aca="1" ref="BD43" ca="1">INDEX($L$42:$L$49,(RANK(AT3,$AT$2:$AT$9)))</f>
        <v>2001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VLOOKUP(B44,audio_list_stym!$A$3:$BP$18,51,FALSE)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VLOOKUP(B44,audio_list_stym!$A$3:$AJ$18,19,FALSE)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2176</v>
      </c>
      <c r="AD44" t="str">
        <f t="shared" ca="1" si="10"/>
        <v>pics\\dis21.jpg</v>
      </c>
      <c r="AE44" s="22" t="str">
        <f t="array" aca="1" ref="AE44" ca="1">IF(G44="экспл",INDEX(total_visual_stym!$C$146:$C$209,(RANK(total_visual_stym!E188,total_visual_stym!$E$146:$E$209))),0)</f>
        <v>pics\\dis21.jpg</v>
      </c>
      <c r="AF44" s="22" t="str">
        <f t="shared" si="21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7"/>
        <v>0.72712973467284281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9"/>
        <v>Вот_XXXXX._Он_жаренный?</v>
      </c>
      <c r="BD44" cm="1">
        <f t="array" aca="1" ref="BD44" ca="1">INDEX($L$42:$L$49,(RANK(AT4,$AT$2:$AT$9)))</f>
        <v>2007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VLOOKUP(B45,audio_list_stym!$A$3:$BP$18,51,FALSE)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VLOOKUP(B45,audio_list_stym!$A$3:$AJ$18,19,FALSE)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2183</v>
      </c>
      <c r="AD45" t="str">
        <f t="shared" ca="1" si="10"/>
        <v>pics\\dis18.jpg</v>
      </c>
      <c r="AE45" s="22" t="str">
        <f t="array" aca="1" ref="AE45" ca="1">IF(G45="экспл",INDEX(total_visual_stym!$C$146:$C$209,(RANK(total_visual_stym!E189,total_visual_stym!$E$146:$E$209))),0)</f>
        <v>pics\\dis18.jpg</v>
      </c>
      <c r="AF45" s="22" t="str">
        <f t="shared" si="21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7"/>
        <v>0.41945459429426291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9"/>
        <v>Это_XXXXX._Сладкий_ли_он?</v>
      </c>
      <c r="BD45" cm="1">
        <f t="array" aca="1" ref="BD45" ca="1">INDEX($L$42:$L$49,(RANK(AT5,$AT$2:$AT$9)))</f>
        <v>2006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VLOOKUP(B46,audio_list_stym!$A$3:$BP$18,51,FALSE)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VLOOKUP(B46,audio_list_stym!$A$3:$AJ$18,19,FALSE)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2180</v>
      </c>
      <c r="AD46" t="str">
        <f t="shared" ca="1" si="10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1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7"/>
        <v>0.75385558618655835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9"/>
        <v>На_картинке_XXXXX._Влажный_ли_он?</v>
      </c>
      <c r="BD46" cm="1">
        <f t="array" aca="1" ref="BD46" ca="1">INDEX($L$42:$L$49,(RANK(AT6,$AT$2:$AT$9)))</f>
        <v>2005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VLOOKUP(B47,audio_list_stym!$A$3:$BP$18,51,FALSE)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VLOOKUP(B47,audio_list_stym!$A$3:$AJ$18,19,FALSE)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2211</v>
      </c>
      <c r="AD47" t="str">
        <f t="shared" ca="1" si="10"/>
        <v>pics\\dis60.jpg</v>
      </c>
      <c r="AE47" s="22" t="str">
        <f t="array" aca="1" ref="AE47" ca="1">IF(G47="экспл",INDEX(total_visual_stym!$C$146:$C$209,(RANK(total_visual_stym!E191,total_visual_stym!$E$146:$E$209))),0)</f>
        <v>pics\\dis60.jpg</v>
      </c>
      <c r="AF47" s="22" t="str">
        <f t="shared" si="21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7"/>
        <v>0.34360116753745518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9"/>
        <v>На_мониторе_XXXXX._Он_съедобный?</v>
      </c>
      <c r="BD47" cm="1">
        <f t="array" aca="1" ref="BD47" ca="1">INDEX($L$42:$L$49,(RANK(AT7,$AT$2:$AT$9)))</f>
        <v>2004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VLOOKUP(B48,audio_list_stym!$A$3:$BP$18,51,FALSE)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VLOOKUP(B48,audio_list_stym!$A$3:$AJ$18,19,FALSE)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2218</v>
      </c>
      <c r="AD48" t="str">
        <f t="shared" ca="1" si="10"/>
        <v>pics\\dis64.jpg</v>
      </c>
      <c r="AE48" s="22" t="str">
        <f t="array" aca="1" ref="AE48" ca="1">IF(G48="экспл",INDEX(total_visual_stym!$C$146:$C$209,(RANK(total_visual_stym!E192,total_visual_stym!$E$146:$E$209))),0)</f>
        <v>pics\\dis64.jpg</v>
      </c>
      <c r="AF48" s="22" t="str">
        <f t="shared" si="21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7"/>
        <v>0.22399379394209107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9"/>
        <v>Перед_Вами_XXXXX._Сиреневый_ли_он?</v>
      </c>
      <c r="BD48" cm="1">
        <f t="array" aca="1" ref="BD48" ca="1">INDEX($L$42:$L$49,(RANK(AT8,$AT$2:$AT$9)))</f>
        <v>2002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VLOOKUP(B49,audio_list_stym!$A$3:$BP$18,51,FALSE)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VLOOKUP(B49,audio_list_stym!$A$3:$AJ$18,19,FALSE)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2232</v>
      </c>
      <c r="AD49" t="str">
        <f t="shared" ca="1" si="10"/>
        <v>pics\\dis13.jpg</v>
      </c>
      <c r="AE49" s="22" t="str">
        <f t="array" aca="1" ref="AE49" ca="1">IF(G49="экспл",INDEX(total_visual_stym!$C$146:$C$209,(RANK(total_visual_stym!E193,total_visual_stym!$E$146:$E$209))),0)</f>
        <v>pics\\dis13.jpg</v>
      </c>
      <c r="AF49" s="22" t="str">
        <f t="shared" si="21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7"/>
        <v>9.7952084863935918E-2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9"/>
        <v>Вы_видите_XXXXX._Он_репчатый?</v>
      </c>
      <c r="BD49" cm="1">
        <f t="array" aca="1" ref="BD49" ca="1">INDEX($L$42:$L$49,(RANK(AT9,$AT$2:$AT$9)))</f>
        <v>2008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VLOOKUP(B50,audio_list_stym!$A$3:$BP$18,51,FALSE)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VLOOKUP(B50,audio_list_stym!$A$3:$AJ$18,19,FALSE)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2054</v>
      </c>
      <c r="AD50" t="str">
        <f t="shared" ca="1" si="10"/>
        <v>pics\\Redis_6.jpg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1"/>
        <v>pics\\Redis_6.jpg</v>
      </c>
      <c r="AH50" t="str">
        <f t="shared" si="3"/>
        <v>sound\\Tropic</v>
      </c>
      <c r="AS50" t="str">
        <f ca="1">IF(AH50="sound\\Tropic",AQ2,"")</f>
        <v>pics\\Redis_6.jpg</v>
      </c>
      <c r="AT50">
        <f t="shared" ca="1" si="7"/>
        <v>0.48528440065010137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9"/>
        <v>_Коричневый_ли_ФИНИК?</v>
      </c>
      <c r="BC50">
        <f>A50</f>
        <v>1207</v>
      </c>
      <c r="BD50" cm="1">
        <f t="array" aca="1" ref="BD50" ca="1">INDEX($L$50:$L$57,(RANK(AT2,$AT$2:$AT$9)))</f>
        <v>2011</v>
      </c>
      <c r="BE50" cm="1">
        <f t="array" aca="1" ref="BE50" ca="1">INDEX(BD2:BD17,(RANK(AT7,$AT$2:$AT$17)))</f>
        <v>2061</v>
      </c>
      <c r="BF50" cm="1">
        <f t="array" aca="1" ref="BF50" ca="1">INDEX(BD18:BD49,(RANK(AT7,$AT$2:$AT$17)))</f>
        <v>2029</v>
      </c>
      <c r="BG50" cm="1">
        <f t="array" aca="1" ref="BG50" ca="1">INDEX(BD58:BD65,(RANK(AT7,$AT$2:$AT$9)))</f>
        <v>2022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VLOOKUP(B51,audio_list_stym!$A$3:$BP$18,51,FALSE)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VLOOKUP(B51,audio_list_stym!$A$3:$AJ$18,19,FALSE)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2052</v>
      </c>
      <c r="AD51" t="str">
        <f t="shared" ca="1" si="10"/>
        <v>pics\\Redis_4.jpg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1"/>
        <v>pics\\Redis_4.jpg</v>
      </c>
      <c r="AH51" t="str">
        <f t="shared" si="3"/>
        <v>sound\\Tropic</v>
      </c>
      <c r="AS51" t="str">
        <f t="shared" ref="AS51:AS57" ca="1" si="23">IF(AH51="sound\\Tropic",AQ3,"")</f>
        <v>pics\\Redis_4.jpg</v>
      </c>
      <c r="AT51">
        <f t="shared" ca="1" si="7"/>
        <v>0.17009229106186441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9"/>
        <v>_Сахаристый_ли_ФИНИК?</v>
      </c>
      <c r="BD51" cm="1">
        <f t="array" aca="1" ref="BD51" ca="1">INDEX($L$50:$L$57,(RANK(AT3,$AT$2:$AT$9)))</f>
        <v>2009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VLOOKUP(B52,audio_list_stym!$A$3:$BP$18,51,FALSE)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VLOOKUP(B52,audio_list_stym!$A$3:$AJ$18,19,FALSE)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2056</v>
      </c>
      <c r="AD52" t="str">
        <f t="shared" ca="1" si="10"/>
        <v>pics\\Redis_8.jpg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1"/>
        <v>pics\\Redis_8.jpg</v>
      </c>
      <c r="AH52" t="str">
        <f t="shared" si="3"/>
        <v>sound\\Tropic</v>
      </c>
      <c r="AS52" t="str">
        <f t="shared" ca="1" si="23"/>
        <v>pics\\Redis_8.jpg</v>
      </c>
      <c r="AT52">
        <f t="shared" ca="1" si="7"/>
        <v>0.52414039345098262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9"/>
        <v>_Скользкий_ли_ФИНИК?</v>
      </c>
      <c r="BD52" cm="1">
        <f t="array" aca="1" ref="BD52" ca="1">INDEX($L$50:$L$57,(RANK(AT4,$AT$2:$AT$9)))</f>
        <v>2015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VLOOKUP(B53,audio_list_stym!$A$3:$BP$18,51,FALSE)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VLOOKUP(B53,audio_list_stym!$A$3:$AJ$18,19,FALSE)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2051</v>
      </c>
      <c r="AD53" t="str">
        <f t="shared" ca="1" si="10"/>
        <v>pics\\Redis_3.jpg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1"/>
        <v>pics\\Redis_3.jpg</v>
      </c>
      <c r="AH53" t="str">
        <f t="shared" si="3"/>
        <v>sound\\Tropic</v>
      </c>
      <c r="AS53" t="str">
        <f t="shared" ca="1" si="23"/>
        <v>pics\\Redis_3.jpg</v>
      </c>
      <c r="AT53">
        <f t="shared" ca="1" si="7"/>
        <v>0.50230937228229333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9"/>
        <v>_Ломкий_ли_ФИНИК?</v>
      </c>
      <c r="BD53" cm="1">
        <f t="array" aca="1" ref="BD53" ca="1">INDEX($L$50:$L$57,(RANK(AT5,$AT$2:$AT$9)))</f>
        <v>2014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VLOOKUP(B54,audio_list_stym!$A$3:$BP$18,51,FALSE)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VLOOKUP(B54,audio_list_stym!$A$3:$AJ$18,19,FALSE)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2162</v>
      </c>
      <c r="AD54" t="str">
        <f t="shared" ca="1" si="10"/>
        <v>pics\\Tikva_2.jpg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1"/>
        <v>pics\\Tikva_2.jpg</v>
      </c>
      <c r="AH54" t="str">
        <f t="shared" si="3"/>
        <v>sound\\Tropic</v>
      </c>
      <c r="AI54" s="11"/>
      <c r="AS54" t="str">
        <f t="shared" ca="1" si="23"/>
        <v>pics\\Tikva_2.jpg</v>
      </c>
      <c r="AT54">
        <f t="shared" ca="1" si="7"/>
        <v>0.19003142018123453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9"/>
        <v>_Мохнатый_ли_ФИНИК?</v>
      </c>
      <c r="BD54" cm="1">
        <f t="array" aca="1" ref="BD54" ca="1">INDEX($L$50:$L$57,(RANK(AT6,$AT$2:$AT$9)))</f>
        <v>2013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VLOOKUP(B55,audio_list_stym!$A$3:$BP$18,51,FALSE)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VLOOKUP(B55,audio_list_stym!$A$3:$AJ$18,19,FALSE)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2024</v>
      </c>
      <c r="AD55" t="str">
        <f t="shared" ca="1" si="10"/>
        <v>pics\\Goroh_8.jpg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1"/>
        <v>pics\\Goroh_8.jpg</v>
      </c>
      <c r="AH55" t="str">
        <f t="shared" si="3"/>
        <v>sound\\Tropic</v>
      </c>
      <c r="AS55" t="str">
        <f t="shared" ca="1" si="23"/>
        <v>pics\\Goroh_8.jpg</v>
      </c>
      <c r="AT55">
        <f t="shared" ca="1" si="7"/>
        <v>0.63510602062509969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9"/>
        <v>_Сморщенный_ли_ФИНИК?</v>
      </c>
      <c r="BD55" cm="1">
        <f t="array" aca="1" ref="BD55" ca="1">INDEX($L$50:$L$57,(RANK(AT7,$AT$2:$AT$9)))</f>
        <v>2012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VLOOKUP(B56,audio_list_stym!$A$3:$BP$18,51,FALSE)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VLOOKUP(B56,audio_list_stym!$A$3:$AJ$18,19,FALSE)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2165</v>
      </c>
      <c r="AD56" t="str">
        <f t="shared" ca="1" si="10"/>
        <v>pics\\Tikva_5.jpg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pics\\Tikva_5.jpg</v>
      </c>
      <c r="AH56" t="str">
        <f t="shared" si="3"/>
        <v>sound\\Tropic</v>
      </c>
      <c r="AS56" t="str">
        <f t="shared" ca="1" si="23"/>
        <v>pics\\Tikva_5.jpg</v>
      </c>
      <c r="AT56">
        <f t="shared" ca="1" si="7"/>
        <v>0.6995009528749615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9"/>
        <v>_С_косточкой_ли_ФИНИК?</v>
      </c>
      <c r="BD56" cm="1">
        <f t="array" aca="1" ref="BD56" ca="1">INDEX($L$50:$L$57,(RANK(AT8,$AT$2:$AT$9)))</f>
        <v>2010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VLOOKUP(B57,audio_list_stym!$A$3:$BP$18,51,FALSE)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VLOOKUP(B57,audio_list_stym!$A$3:$AJ$18,19,FALSE)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2168</v>
      </c>
      <c r="AD57" t="str">
        <f t="shared" ca="1" si="10"/>
        <v>pics\\Tikva_8.jpg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pics\\Tikva_8.jpg</v>
      </c>
      <c r="AH57" t="str">
        <f t="shared" si="3"/>
        <v>sound\\Tropic</v>
      </c>
      <c r="AI57" s="11"/>
      <c r="AS57" t="str">
        <f t="shared" ca="1" si="23"/>
        <v>pics\\Tikva_8.jpg</v>
      </c>
      <c r="AT57">
        <f t="shared" ca="1" si="7"/>
        <v>0.1837374280470272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9"/>
        <v>_Треугольный_ли_ФИНИК?</v>
      </c>
      <c r="BD57" cm="1">
        <f t="array" aca="1" ref="BD57" ca="1">INDEX($L$50:$L$57,(RANK(AT9,$AT$2:$AT$9)))</f>
        <v>2016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VLOOKUP(B58,audio_list_stym!$A$3:$BP$18,51,FALSE)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VLOOKUP(B58,audio_list_stym!$A$3:$AJ$18,19,FALSE)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2204</v>
      </c>
      <c r="AD58" t="str">
        <f t="shared" ca="1" si="10"/>
        <v>pics\\dis52.jpg</v>
      </c>
      <c r="AE58" s="22" t="str">
        <f t="array" aca="1" ref="AE58" ca="1">IF(G58="экспл",INDEX(total_visual_stym!$C$146:$C$209,(RANK(total_visual_stym!E202,total_visual_stym!$E$146:$E$209))),0)</f>
        <v>pics\\dis52.jpg</v>
      </c>
      <c r="AF58" s="22" t="str">
        <f t="shared" ref="AF58:AF65" si="24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7"/>
        <v>0.22023626060490453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9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2019</v>
      </c>
      <c r="BE58" cm="1">
        <f t="array" aca="1" ref="BE58" ca="1">INDEX(BD2:BD17,(RANK(AT8,$AT$2:$AT$17)))</f>
        <v>2063</v>
      </c>
      <c r="BF58" cm="1">
        <f t="array" aca="1" ref="BF58" ca="1">INDEX(BD18:BD33,(RANK(AT8,$AT$2:$AT$17)))</f>
        <v>2031</v>
      </c>
      <c r="BG58" cm="1">
        <f t="array" aca="1" ref="BG58" ca="1">INDEX(BD42:BD57,(RANK(AT8,$AT$2:$AT$9)))</f>
        <v>2001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VLOOKUP(B59,audio_list_stym!$A$3:$BP$18,51,FALSE)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VLOOKUP(B59,audio_list_stym!$A$3:$AJ$18,19,FALSE)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2213</v>
      </c>
      <c r="AD59" t="str">
        <f t="shared" ca="1" si="10"/>
        <v>pics\\dis49.jpg</v>
      </c>
      <c r="AE59" s="22" t="str">
        <f t="array" aca="1" ref="AE59" ca="1">IF(G59="экспл",INDEX(total_visual_stym!$C$146:$C$209,(RANK(total_visual_stym!E203,total_visual_stym!$E$146:$E$209))),0)</f>
        <v>pics\\dis49.jpg</v>
      </c>
      <c r="AF59" s="22" t="str">
        <f t="shared" si="24"/>
        <v/>
      </c>
      <c r="AG59" t="str">
        <f t="shared" si="14"/>
        <v>pics\\Goroh_2.jpg</v>
      </c>
      <c r="AH59">
        <f t="shared" si="3"/>
        <v>0</v>
      </c>
      <c r="AT59">
        <f t="shared" ca="1" si="7"/>
        <v>0.99649738390818954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9"/>
        <v>Посмотрите,_вот_ГОРОХ._Он_в_стручке?</v>
      </c>
      <c r="BD59" cm="1">
        <f t="array" aca="1" ref="BD59" ca="1">INDEX($L$58:$L$65,(RANK(AT3,$AT$2:$AT$9)))</f>
        <v>2017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VLOOKUP(B60,audio_list_stym!$A$3:$BP$18,51,FALSE)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VLOOKUP(B60,audio_list_stym!$A$3:$AJ$18,19,FALSE)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2198</v>
      </c>
      <c r="AD60" t="str">
        <f t="shared" ca="1" si="10"/>
        <v>pics\\dis42.jpg</v>
      </c>
      <c r="AE60" s="22" t="str">
        <f t="array" aca="1" ref="AE60" ca="1">IF(G60="экспл",INDEX(total_visual_stym!$C$146:$C$209,(RANK(total_visual_stym!E204,total_visual_stym!$E$146:$E$209))),0)</f>
        <v>pics\\dis42.jpg</v>
      </c>
      <c r="AF60" s="22" t="str">
        <f t="shared" si="24"/>
        <v/>
      </c>
      <c r="AG60" t="str">
        <f t="shared" si="14"/>
        <v>pics\\Goroh_3.jpg</v>
      </c>
      <c r="AH60">
        <f t="shared" si="3"/>
        <v>0</v>
      </c>
      <c r="AT60">
        <f t="shared" ca="1" si="7"/>
        <v>0.78261058687688612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9"/>
        <v>Вот_ГОРОХ._Ядовитый_ли_он?</v>
      </c>
      <c r="BD60" cm="1">
        <f t="array" aca="1" ref="BD60" ca="1">INDEX($L$58:$L$65,(RANK(AT4,$AT$2:$AT$9)))</f>
        <v>2023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VLOOKUP(B61,audio_list_stym!$A$3:$BP$18,51,FALSE)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VLOOKUP(B61,audio_list_stym!$A$3:$AJ$18,19,FALSE)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2174</v>
      </c>
      <c r="AD61" t="str">
        <f t="shared" ca="1" si="10"/>
        <v>pics\\dis7.jpg</v>
      </c>
      <c r="AE61" s="22" t="str">
        <f t="array" aca="1" ref="AE61" ca="1">IF(G61="экспл",INDEX(total_visual_stym!$C$146:$C$209,(RANK(total_visual_stym!E205,total_visual_stym!$E$146:$E$209))),0)</f>
        <v>pics\\dis7.jpg</v>
      </c>
      <c r="AF61" s="22" t="str">
        <f t="shared" si="24"/>
        <v/>
      </c>
      <c r="AG61" t="str">
        <f t="shared" si="14"/>
        <v>pics\\Goroh_4.jpg</v>
      </c>
      <c r="AH61">
        <f t="shared" si="3"/>
        <v>0</v>
      </c>
      <c r="AT61">
        <f t="shared" ca="1" si="7"/>
        <v>0.71404430608987879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9"/>
        <v>Это_ГОРОХ._Он_полосатый?</v>
      </c>
      <c r="BD61" cm="1">
        <f t="array" aca="1" ref="BD61" ca="1">INDEX($L$58:$L$65,(RANK(AT5,$AT$2:$AT$9)))</f>
        <v>2022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VLOOKUP(B62,audio_list_stym!$A$3:$BP$18,51,FALSE)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VLOOKUP(B62,audio_list_stym!$A$3:$AJ$18,19,FALSE)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2179</v>
      </c>
      <c r="AD62" t="str">
        <f t="shared" ca="1" si="10"/>
        <v>pics\\dis20.jpg</v>
      </c>
      <c r="AE62" s="22" t="str">
        <f t="array" aca="1" ref="AE62" ca="1">IF(G62="экспл",INDEX(total_visual_stym!$C$146:$C$209,(RANK(total_visual_stym!E206,total_visual_stym!$E$146:$E$209))),0)</f>
        <v>pics\\dis20.jpg</v>
      </c>
      <c r="AF62" s="22" t="str">
        <f t="shared" si="24"/>
        <v/>
      </c>
      <c r="AG62" t="str">
        <f t="shared" si="14"/>
        <v>pics\\Goroh_5.jpg</v>
      </c>
      <c r="AH62">
        <f t="shared" si="3"/>
        <v>0</v>
      </c>
      <c r="AT62">
        <f t="shared" ca="1" si="7"/>
        <v>0.48413354640587647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9"/>
        <v>На_картинке_ГОРОХ._Он_плоский?</v>
      </c>
      <c r="BD62" cm="1">
        <f t="array" aca="1" ref="BD62" ca="1">INDEX($L$58:$L$65,(RANK(AT6,$AT$2:$AT$9)))</f>
        <v>2021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VLOOKUP(B63,audio_list_stym!$A$3:$BP$18,51,FALSE)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VLOOKUP(B63,audio_list_stym!$A$3:$AJ$18,19,FALSE)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2196</v>
      </c>
      <c r="AD63" t="str">
        <f t="shared" ca="1" si="10"/>
        <v>pics\\dis40.jpg</v>
      </c>
      <c r="AE63" s="22" t="str">
        <f t="array" aca="1" ref="AE63" ca="1">IF(G63="экспл",INDEX(total_visual_stym!$C$146:$C$209,(RANK(total_visual_stym!E207,total_visual_stym!$E$146:$E$209))),0)</f>
        <v>pics\\dis40.jpg</v>
      </c>
      <c r="AF63" s="22" t="str">
        <f t="shared" si="24"/>
        <v/>
      </c>
      <c r="AG63" t="str">
        <f t="shared" si="14"/>
        <v>pics\\Goroh_6.jpg</v>
      </c>
      <c r="AH63">
        <f t="shared" si="3"/>
        <v>0</v>
      </c>
      <c r="AT63">
        <f t="shared" ca="1" si="7"/>
        <v>0.6290683523332089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9"/>
        <v>На_мониторе_ГОРОХ._Он_толченый?</v>
      </c>
      <c r="BD63" cm="1">
        <f t="array" aca="1" ref="BD63" ca="1">INDEX($L$58:$L$65,(RANK(AT7,$AT$2:$AT$9)))</f>
        <v>2020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VLOOKUP(B64,audio_list_stym!$A$3:$BP$18,51,FALSE)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VLOOKUP(B64,audio_list_stym!$A$3:$AJ$18,19,FALSE)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2228</v>
      </c>
      <c r="AD64" t="str">
        <f t="shared" ca="1" si="10"/>
        <v>pics\\dis38.jpg</v>
      </c>
      <c r="AE64" s="22" t="str">
        <f t="array" aca="1" ref="AE64" ca="1">IF(G64="экспл",INDEX(total_visual_stym!$C$146:$C$209,(RANK(total_visual_stym!E208,total_visual_stym!$E$146:$E$209))),0)</f>
        <v>pics\\dis38.jpg</v>
      </c>
      <c r="AF64" s="22" t="str">
        <f t="shared" si="24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7"/>
        <v>0.69451022338822033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9"/>
        <v>Перед_Вами_ГОРОХ._Зеленый_ли_он?</v>
      </c>
      <c r="BD64" cm="1">
        <f t="array" aca="1" ref="BD64" ca="1">INDEX($L$58:$L$65,(RANK(AT8,$AT$2:$AT$9)))</f>
        <v>2018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VLOOKUP(B65,audio_list_stym!$A$3:$BP$18,51,FALSE)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VLOOKUP(B65,audio_list_stym!$A$3:$AJ$18,19,FALSE)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2189</v>
      </c>
      <c r="AD65" t="str">
        <f t="shared" ca="1" si="10"/>
        <v>pics\\dis33.jpg</v>
      </c>
      <c r="AE65" s="22" t="str">
        <f t="array" aca="1" ref="AE65" ca="1">IF(G65="экспл",INDEX(total_visual_stym!$C$146:$C$209,(RANK(total_visual_stym!E209,total_visual_stym!$E$146:$E$209))),0)</f>
        <v>pics\\dis33.jpg</v>
      </c>
      <c r="AF65" s="22" t="str">
        <f t="shared" si="24"/>
        <v/>
      </c>
      <c r="AG65" t="str">
        <f t="shared" si="14"/>
        <v>pics\\Goroh_8.jpg</v>
      </c>
      <c r="AH65">
        <f t="shared" si="3"/>
        <v>0</v>
      </c>
      <c r="AT65">
        <f t="shared" ca="1" si="7"/>
        <v>0.14780274654069725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9"/>
        <v>Вы_видите_ГОРОХ._Легкий_ли_он?</v>
      </c>
      <c r="BD65" cm="1">
        <f t="array" aca="1" ref="BD65" ca="1">INDEX($L$58:$L$65,(RANK(AT9,$AT$2:$AT$9)))</f>
        <v>2024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VLOOKUP(B66,audio_list_stym!$A$3:$BP$18,51,FALSE)</f>
        <v>16</v>
      </c>
      <c r="F66" t="str">
        <f>VLOOKUP(E66,metki!$A$2:$B$9,2,FALSE)</f>
        <v>импл_новые_без_названия</v>
      </c>
      <c r="G66" t="str">
        <f t="shared" ref="G66:G129" si="25">LEFT(F66,5)</f>
        <v>импл_</v>
      </c>
      <c r="H66" t="str">
        <f>VLOOKUP(B66,audio_list_stym!$A$3:$AJ$18,19,FALSE)</f>
        <v>ZF</v>
      </c>
      <c r="I66" t="s">
        <v>688</v>
      </c>
      <c r="J66" t="str">
        <f t="shared" ref="J66:J129" si="26">H66&amp;I66</f>
        <v>ZF_1</v>
      </c>
      <c r="L66">
        <f>VLOOKUP(J66,total_visual_stym!$A$2:$D$129,2,FALSE)</f>
        <v>2145</v>
      </c>
      <c r="M66" t="str">
        <f>VLOOKUP(J66,total_visual_stym!$A$2:$D$129,3,FALSE)</f>
        <v>pics\\ZF_1.jpg</v>
      </c>
      <c r="N66">
        <f>VLOOKUP(J66,total_visual_stym!$A$1:$D$129,4,FALSE)</f>
        <v>215</v>
      </c>
      <c r="P66">
        <f>IF(G66="экспл",0,IF(G66="импл_",VLOOKUP(J66,quest_импл!$A$1:$J$129,7,FALSE),0))</f>
        <v>281</v>
      </c>
      <c r="Q66" t="str">
        <f>IF(G66="экспл",0,IF(G66="импл_",VLOOKUP(J66,quest_импл!$A$1:$J$129,8,FALSE),0))</f>
        <v>sound\\S_chashuykami_li.wav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2021</v>
      </c>
      <c r="AD66" t="str">
        <f t="shared" ca="1" si="10"/>
        <v>pics\\Goroh_5.jpg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27">AS66</f>
        <v>pics\\Goroh_5.jpg</v>
      </c>
      <c r="AG66" t="str">
        <f>IF(OR(E66=11,E66=13),M66,"")</f>
        <v/>
      </c>
      <c r="AI66" t="s">
        <v>67</v>
      </c>
      <c r="AO66">
        <f ca="1">RAND()</f>
        <v>0.68124427063125637</v>
      </c>
      <c r="AP66" t="str">
        <f ca="1">INDEX($AI$66:$AI$129,(RANK(AO66,$AO$66:$AO$129)))</f>
        <v>pics\\Goroh_5.jpg</v>
      </c>
      <c r="AS66" t="str">
        <f ca="1">IF(G66="импл_",AP66,"")</f>
        <v>pics\\Goroh_5.jpg</v>
      </c>
      <c r="AT66">
        <f t="shared" ref="AT66:AT129" ca="1" si="28">RAND()</f>
        <v>0.51599153106643714</v>
      </c>
      <c r="AU66" t="s">
        <v>697</v>
      </c>
      <c r="AV66" t="str">
        <f t="shared" ref="AV66:AV129" ca="1" si="29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_С_чешуйками_ли_</v>
      </c>
      <c r="BB66" t="str">
        <f t="shared" ref="BB66:BB129" si="30">IF(G66="экспл",AY66&amp;AX66&amp;"."&amp;AZ66,IF(G66="импл_",BA66&amp;AX66&amp;"?"))</f>
        <v>_С_чешуйками_ли_XXXXX?</v>
      </c>
      <c r="BC66">
        <f>A66</f>
        <v>1209</v>
      </c>
      <c r="BD66" cm="1">
        <f t="array" aca="1" ref="BD66" ca="1">INDEX(L66:L73,(RANK(AT2,$AT$2:$AT$9)))</f>
        <v>2147</v>
      </c>
      <c r="BE66" cm="1">
        <f t="array" aca="1" ref="BE66" ca="1">INDEX(BD74:BD89,(RANK(AT2,$AT$2:$AT$7)))</f>
        <v>2065</v>
      </c>
      <c r="BF66" cm="1">
        <f t="array" aca="1" ref="BF66" ca="1">INDEX(BD90:BD113,(RANK(AT2,$AT$2:$AT$17)))</f>
        <v>2086</v>
      </c>
      <c r="BG66" cm="1">
        <f t="array" aca="1" ref="BG66" ca="1">INDEX(BD114:BD129,(RANK(AT2,$AT$2:$AT$17)))</f>
        <v>2134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VLOOKUP(B67,audio_list_stym!$A$3:$BP$18,51,FALSE)</f>
        <v>16</v>
      </c>
      <c r="F67" t="str">
        <f>VLOOKUP(E67,metki!$A$2:$B$9,2,FALSE)</f>
        <v>импл_новые_без_названия</v>
      </c>
      <c r="G67" t="str">
        <f t="shared" si="25"/>
        <v>импл_</v>
      </c>
      <c r="H67" t="str">
        <f>VLOOKUP(B67,audio_list_stym!$A$3:$AJ$18,19,FALSE)</f>
        <v>ZF</v>
      </c>
      <c r="I67" t="s">
        <v>689</v>
      </c>
      <c r="J67" t="str">
        <f t="shared" si="26"/>
        <v>ZF_2</v>
      </c>
      <c r="L67">
        <f>VLOOKUP(J67,total_visual_stym!$A$2:$D$129,2,FALSE)</f>
        <v>2146</v>
      </c>
      <c r="M67" t="str">
        <f>VLOOKUP(J67,total_visual_stym!$A$2:$D$129,3,FALSE)</f>
        <v>pics\\ZF_2.jpg</v>
      </c>
      <c r="N67">
        <f>VLOOKUP(J67,total_visual_stym!$A$1:$D$129,4,FALSE)</f>
        <v>215</v>
      </c>
      <c r="P67">
        <f>IF(G67="экспл",0,IF(G67="импл_",VLOOKUP(J67,quest_импл!$A$1:$J$129,7,FALSE),0))</f>
        <v>282</v>
      </c>
      <c r="Q67" t="str">
        <f>IF(G67="экспл",0,IF(G67="импл_",VLOOKUP(J67,quest_импл!$A$1:$J$129,8,FALSE),0))</f>
        <v>sound\\Rozoviy_li.wav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нет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2020</v>
      </c>
      <c r="AD67" t="str">
        <f t="shared" ref="AD67:AD74" ca="1" si="31">IF(ISTEXT(AE67),AE67,IF(ISTEXT(AF67),AF67,""))</f>
        <v>pics\\Goroh_4.jpg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7"/>
        <v>pics\\Goroh_4.jpg</v>
      </c>
      <c r="AI67" t="s">
        <v>68</v>
      </c>
      <c r="AO67">
        <f t="shared" ref="AO67:AO129" ca="1" si="32">RAND()</f>
        <v>0.69092588699471358</v>
      </c>
      <c r="AP67" t="str">
        <f t="shared" ref="AP67:AP129" ca="1" si="33">INDEX($AI$66:$AI$129,(RANK(AO67,$AO$66:$AO$129)))</f>
        <v>pics\\Goroh_4.jpg</v>
      </c>
      <c r="AR67" t="str">
        <f t="shared" ref="AR67:AR73" si="34">IF(AH67="sound\\Ogorod",AP19,"")</f>
        <v/>
      </c>
      <c r="AS67" t="str">
        <f t="shared" ref="AS67:AS73" ca="1" si="35">IF(G67="импл_",AP67,"")</f>
        <v>pics\\Goroh_4.jpg</v>
      </c>
      <c r="AT67">
        <f t="shared" ca="1" si="28"/>
        <v>0.79745644065017363</v>
      </c>
      <c r="AU67" t="s">
        <v>697</v>
      </c>
      <c r="AV67" t="str">
        <f t="shared" ca="1" si="29"/>
        <v>sound\\Noviy_plod.wav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_Розовый_ли_</v>
      </c>
      <c r="BB67" t="str">
        <f t="shared" si="30"/>
        <v>_Розовый_ли_XXXXX?</v>
      </c>
      <c r="BD67" cm="1">
        <f t="array" aca="1" ref="BD67" ca="1">INDEX(L67:L74,(RANK(AT3,$AT$2:$AT$9)))</f>
        <v>2146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VLOOKUP(B68,audio_list_stym!$A$3:$BP$18,51,FALSE)</f>
        <v>16</v>
      </c>
      <c r="F68" t="str">
        <f>VLOOKUP(E68,metki!$A$2:$B$9,2,FALSE)</f>
        <v>импл_новые_без_названия</v>
      </c>
      <c r="G68" t="str">
        <f t="shared" si="25"/>
        <v>импл_</v>
      </c>
      <c r="H68" t="str">
        <f>VLOOKUP(B68,audio_list_stym!$A$3:$AJ$18,19,FALSE)</f>
        <v>ZF</v>
      </c>
      <c r="I68" t="s">
        <v>690</v>
      </c>
      <c r="J68" t="str">
        <f t="shared" si="26"/>
        <v>ZF_3</v>
      </c>
      <c r="L68">
        <f>VLOOKUP(J68,total_visual_stym!$A$2:$D$129,2,FALSE)</f>
        <v>2147</v>
      </c>
      <c r="M68" t="str">
        <f>VLOOKUP(J68,total_visual_stym!$A$2:$D$129,3,FALSE)</f>
        <v>pics\\ZF_3.jpg</v>
      </c>
      <c r="N68">
        <f>VLOOKUP(J68,total_visual_stym!$A$1:$D$129,4,FALSE)</f>
        <v>215</v>
      </c>
      <c r="P68">
        <f>IF(G68="экспл",0,IF(G68="импл_",VLOOKUP(J68,quest_импл!$A$1:$J$129,7,FALSE),0))</f>
        <v>283</v>
      </c>
      <c r="Q68" t="str">
        <f>IF(G68="экспл",0,IF(G68="импл_",VLOOKUP(J68,quest_импл!$A$1:$J$129,8,FALSE),0))</f>
        <v>sound\\Tonkiy_li.wav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2028</v>
      </c>
      <c r="AD68" t="str">
        <f t="shared" ca="1" si="31"/>
        <v>pics\\Kokos_4.jpg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7"/>
        <v>pics\\Kokos_4.jpg</v>
      </c>
      <c r="AI68" t="s">
        <v>69</v>
      </c>
      <c r="AO68">
        <f t="shared" ca="1" si="32"/>
        <v>0.59563906153723822</v>
      </c>
      <c r="AP68" t="str">
        <f t="shared" ca="1" si="33"/>
        <v>pics\\Kokos_4.jpg</v>
      </c>
      <c r="AR68" t="str">
        <f t="shared" si="34"/>
        <v/>
      </c>
      <c r="AS68" t="str">
        <f t="shared" ca="1" si="35"/>
        <v>pics\\Kokos_4.jpg</v>
      </c>
      <c r="AT68">
        <f t="shared" ca="1" si="28"/>
        <v>0.89753626211373405</v>
      </c>
      <c r="AU68" t="s">
        <v>697</v>
      </c>
      <c r="AV68" t="str">
        <f t="shared" ca="1" si="29"/>
        <v>sound\\Noviy_plod.wav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_Тонкий_ли_</v>
      </c>
      <c r="BB68" t="str">
        <f t="shared" si="30"/>
        <v>_Тонкий_ли_XXXXX?</v>
      </c>
      <c r="BD68" cm="1">
        <f t="array" aca="1" ref="BD68" ca="1">INDEX(L68:L75,(RANK(AT4,$AT$2:$AT$9)))</f>
        <v>2065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VLOOKUP(B69,audio_list_stym!$A$3:$BP$18,51,FALSE)</f>
        <v>16</v>
      </c>
      <c r="F69" t="str">
        <f>VLOOKUP(E69,metki!$A$2:$B$9,2,FALSE)</f>
        <v>импл_новые_без_названия</v>
      </c>
      <c r="G69" t="str">
        <f t="shared" si="25"/>
        <v>импл_</v>
      </c>
      <c r="H69" t="str">
        <f>VLOOKUP(B69,audio_list_stym!$A$3:$AJ$18,19,FALSE)</f>
        <v>ZF</v>
      </c>
      <c r="I69" t="s">
        <v>691</v>
      </c>
      <c r="J69" t="str">
        <f t="shared" si="26"/>
        <v>ZF_4</v>
      </c>
      <c r="L69">
        <f>VLOOKUP(J69,total_visual_stym!$A$2:$D$129,2,FALSE)</f>
        <v>2148</v>
      </c>
      <c r="M69" t="str">
        <f>VLOOKUP(J69,total_visual_stym!$A$2:$D$129,3,FALSE)</f>
        <v>pics\\ZF_4.jpg</v>
      </c>
      <c r="N69">
        <f>VLOOKUP(J69,total_visual_stym!$A$1:$D$129,4,FALSE)</f>
        <v>215</v>
      </c>
      <c r="P69">
        <f>IF(G69="экспл",0,IF(G69="импл_",VLOOKUP(J69,quest_импл!$A$1:$J$129,7,FALSE),0))</f>
        <v>284</v>
      </c>
      <c r="Q69" t="str">
        <f>IF(G69="экспл",0,IF(G69="импл_",VLOOKUP(J69,quest_импл!$A$1:$J$129,8,FALSE),0))</f>
        <v>sound\\Celniy_li.wav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2045</v>
      </c>
      <c r="AD69" t="str">
        <f t="shared" ca="1" si="31"/>
        <v>pics\\Peper_5.jpg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7"/>
        <v>pics\\Peper_5.jpg</v>
      </c>
      <c r="AI69" t="s">
        <v>70</v>
      </c>
      <c r="AO69">
        <f t="shared" ca="1" si="32"/>
        <v>0.2641689767156733</v>
      </c>
      <c r="AP69" t="str">
        <f t="shared" ca="1" si="33"/>
        <v>pics\\Peper_5.jpg</v>
      </c>
      <c r="AR69" t="str">
        <f t="shared" si="34"/>
        <v/>
      </c>
      <c r="AS69" t="str">
        <f t="shared" ca="1" si="35"/>
        <v>pics\\Peper_5.jpg</v>
      </c>
      <c r="AT69">
        <f t="shared" ca="1" si="28"/>
        <v>0.49143245320592965</v>
      </c>
      <c r="AU69" t="s">
        <v>697</v>
      </c>
      <c r="AV69" t="str">
        <f t="shared" ca="1" si="29"/>
        <v>sound\\Redkiy_plod.wav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_Цельный_ли_</v>
      </c>
      <c r="BB69" t="str">
        <f t="shared" si="30"/>
        <v>_Цельный_ли_XXXXX?</v>
      </c>
      <c r="BD69" cm="1">
        <f t="array" aca="1" ref="BD69" ca="1">INDEX(L69:L76,(RANK(AT5,$AT$2:$AT$9)))</f>
        <v>2065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VLOOKUP(B70,audio_list_stym!$A$3:$BP$18,51,FALSE)</f>
        <v>16</v>
      </c>
      <c r="F70" t="str">
        <f>VLOOKUP(E70,metki!$A$2:$B$9,2,FALSE)</f>
        <v>импл_новые_без_названия</v>
      </c>
      <c r="G70" t="str">
        <f t="shared" si="25"/>
        <v>импл_</v>
      </c>
      <c r="H70" t="str">
        <f>VLOOKUP(B70,audio_list_stym!$A$3:$AJ$18,19,FALSE)</f>
        <v>ZF</v>
      </c>
      <c r="I70" t="s">
        <v>692</v>
      </c>
      <c r="J70" t="str">
        <f t="shared" si="26"/>
        <v>ZF_5</v>
      </c>
      <c r="L70">
        <f>VLOOKUP(J70,total_visual_stym!$A$2:$D$129,2,FALSE)</f>
        <v>2149</v>
      </c>
      <c r="M70" t="str">
        <f>VLOOKUP(J70,total_visual_stym!$A$2:$D$129,3,FALSE)</f>
        <v>pics\\ZF_5.jpg</v>
      </c>
      <c r="N70">
        <f>VLOOKUP(J70,total_visual_stym!$A$1:$D$129,4,FALSE)</f>
        <v>215</v>
      </c>
      <c r="P70">
        <f>IF(G70="экспл",0,IF(G70="импл_",VLOOKUP(J70,quest_импл!$A$1:$J$129,7,FALSE),0))</f>
        <v>285</v>
      </c>
      <c r="Q70" t="str">
        <f>IF(G70="экспл",0,IF(G70="импл_",VLOOKUP(J70,quest_импл!$A$1:$J$129,8,FALSE),0))</f>
        <v>sound\\Shershaviy_li.wav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2040</v>
      </c>
      <c r="AD70" t="str">
        <f t="shared" ca="1" si="31"/>
        <v>pics\\Limon_8.jpg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7"/>
        <v>pics\\Limon_8.jpg</v>
      </c>
      <c r="AI70" t="s">
        <v>71</v>
      </c>
      <c r="AO70">
        <f t="shared" ca="1" si="32"/>
        <v>0.33158018550096424</v>
      </c>
      <c r="AP70" t="str">
        <f t="shared" ca="1" si="33"/>
        <v>pics\\Limon_8.jpg</v>
      </c>
      <c r="AR70" t="str">
        <f t="shared" si="34"/>
        <v/>
      </c>
      <c r="AS70" t="str">
        <f t="shared" ca="1" si="35"/>
        <v>pics\\Limon_8.jpg</v>
      </c>
      <c r="AT70">
        <f t="shared" ca="1" si="28"/>
        <v>0.9061924390067787</v>
      </c>
      <c r="AU70" t="s">
        <v>697</v>
      </c>
      <c r="AV70" t="str">
        <f t="shared" ca="1" si="29"/>
        <v>sound\\Noviy_plod.wav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_Шершавый_ли_</v>
      </c>
      <c r="BB70" t="str">
        <f t="shared" si="30"/>
        <v>_Шершавый_ли_XXXXX?</v>
      </c>
      <c r="BD70" cm="1">
        <f t="array" aca="1" ref="BD70" ca="1">INDEX(L70:L77,(RANK(AT6,$AT$2:$AT$9)))</f>
        <v>2065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VLOOKUP(B71,audio_list_stym!$A$3:$BP$18,51,FALSE)</f>
        <v>16</v>
      </c>
      <c r="F71" t="str">
        <f>VLOOKUP(E71,metki!$A$2:$B$9,2,FALSE)</f>
        <v>импл_новые_без_названия</v>
      </c>
      <c r="G71" t="str">
        <f t="shared" si="25"/>
        <v>импл_</v>
      </c>
      <c r="H71" t="str">
        <f>VLOOKUP(B71,audio_list_stym!$A$3:$AJ$18,19,FALSE)</f>
        <v>ZF</v>
      </c>
      <c r="I71" t="s">
        <v>693</v>
      </c>
      <c r="J71" t="str">
        <f t="shared" si="26"/>
        <v>ZF_6</v>
      </c>
      <c r="L71">
        <f>VLOOKUP(J71,total_visual_stym!$A$2:$D$129,2,FALSE)</f>
        <v>2150</v>
      </c>
      <c r="M71" t="str">
        <f>VLOOKUP(J71,total_visual_stym!$A$2:$D$129,3,FALSE)</f>
        <v>pics\\ZF_6.jpg</v>
      </c>
      <c r="N71">
        <f>VLOOKUP(J71,total_visual_stym!$A$1:$D$129,4,FALSE)</f>
        <v>215</v>
      </c>
      <c r="P71">
        <f>IF(G71="экспл",0,IF(G71="импл_",VLOOKUP(J71,quest_импл!$A$1:$J$129,7,FALSE),0))</f>
        <v>286</v>
      </c>
      <c r="Q71" t="str">
        <f>IF(G71="экспл",0,IF(G71="импл_",VLOOKUP(J71,quest_импл!$A$1:$J$129,8,FALSE),0))</f>
        <v>sound\\Zaostryen_li.wav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2013</v>
      </c>
      <c r="AD71" t="str">
        <f t="shared" ca="1" si="31"/>
        <v>pics\\Finik_5.jpg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7"/>
        <v>pics\\Finik_5.jpg</v>
      </c>
      <c r="AI71" t="s">
        <v>72</v>
      </c>
      <c r="AO71">
        <f t="shared" ca="1" si="32"/>
        <v>0.8017549975997813</v>
      </c>
      <c r="AP71" t="str">
        <f t="shared" ca="1" si="33"/>
        <v>pics\\Finik_5.jpg</v>
      </c>
      <c r="AR71" t="str">
        <f t="shared" si="34"/>
        <v/>
      </c>
      <c r="AS71" t="str">
        <f t="shared" ca="1" si="35"/>
        <v>pics\\Finik_5.jpg</v>
      </c>
      <c r="AT71">
        <f t="shared" ca="1" si="28"/>
        <v>0.4449752863033577</v>
      </c>
      <c r="AU71" t="s">
        <v>697</v>
      </c>
      <c r="AV71" t="str">
        <f t="shared" ca="1" si="29"/>
        <v>sound\\Redkiy_plod.wav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_Заострен_ли_</v>
      </c>
      <c r="BB71" t="str">
        <f t="shared" si="30"/>
        <v>_Заострен_ли_XXXXX?</v>
      </c>
      <c r="BD71" cm="1">
        <f t="array" aca="1" ref="BD71" ca="1">INDEX(L71:L78,(RANK(AT7,$AT$2:$AT$9)))</f>
        <v>2065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VLOOKUP(B72,audio_list_stym!$A$3:$BP$18,51,FALSE)</f>
        <v>16</v>
      </c>
      <c r="F72" t="str">
        <f>VLOOKUP(E72,metki!$A$2:$B$9,2,FALSE)</f>
        <v>импл_новые_без_названия</v>
      </c>
      <c r="G72" t="str">
        <f t="shared" si="25"/>
        <v>импл_</v>
      </c>
      <c r="H72" t="str">
        <f>VLOOKUP(B72,audio_list_stym!$A$3:$AJ$18,19,FALSE)</f>
        <v>ZF</v>
      </c>
      <c r="I72" t="s">
        <v>694</v>
      </c>
      <c r="J72" t="str">
        <f t="shared" si="26"/>
        <v>ZF_7</v>
      </c>
      <c r="L72">
        <f>VLOOKUP(J72,total_visual_stym!$A$2:$D$129,2,FALSE)</f>
        <v>2151</v>
      </c>
      <c r="M72" t="str">
        <f>VLOOKUP(J72,total_visual_stym!$A$2:$D$129,3,FALSE)</f>
        <v>pics\\ZF_7.jpg</v>
      </c>
      <c r="N72">
        <f>VLOOKUP(J72,total_visual_stym!$A$1:$D$129,4,FALSE)</f>
        <v>215</v>
      </c>
      <c r="P72">
        <f>IF(G72="экспл",0,IF(G72="импл_",VLOOKUP(J72,quest_импл!$A$1:$J$129,7,FALSE),0))</f>
        <v>287</v>
      </c>
      <c r="Q72" t="str">
        <f>IF(G72="экспл",0,IF(G72="импл_",VLOOKUP(J72,quest_импл!$A$1:$J$129,8,FALSE),0))</f>
        <v>sound\\Rassipchatiy_li.wav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2001</v>
      </c>
      <c r="AD72" t="str">
        <f t="shared" ca="1" si="31"/>
        <v>pics\\Banan_1.jpg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7"/>
        <v>pics\\Banan_1.jpg</v>
      </c>
      <c r="AI72" t="s">
        <v>73</v>
      </c>
      <c r="AO72">
        <f t="shared" ca="1" si="32"/>
        <v>0.99534431760919062</v>
      </c>
      <c r="AP72" t="str">
        <f t="shared" ca="1" si="33"/>
        <v>pics\\Banan_1.jpg</v>
      </c>
      <c r="AR72" t="str">
        <f t="shared" si="34"/>
        <v/>
      </c>
      <c r="AS72" t="str">
        <f t="shared" ca="1" si="35"/>
        <v>pics\\Banan_1.jpg</v>
      </c>
      <c r="AT72">
        <f t="shared" ca="1" si="28"/>
        <v>1.4536282222020303E-2</v>
      </c>
      <c r="AU72" t="s">
        <v>697</v>
      </c>
      <c r="AV72" t="str">
        <f t="shared" ca="1" si="29"/>
        <v>sound\\Redkiy_plod.wav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_Рассыпчатый_ли_</v>
      </c>
      <c r="BB72" t="str">
        <f t="shared" si="30"/>
        <v>_Рассыпчатый_ли_XXXXX?</v>
      </c>
      <c r="BD72" cm="1">
        <f t="array" aca="1" ref="BD72" ca="1">INDEX(L72:L79,(RANK(AT8,$AT$2:$AT$9)))</f>
        <v>2152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VLOOKUP(B73,audio_list_stym!$A$3:$BP$18,51,FALSE)</f>
        <v>16</v>
      </c>
      <c r="F73" t="str">
        <f>VLOOKUP(E73,metki!$A$2:$B$9,2,FALSE)</f>
        <v>импл_новые_без_названия</v>
      </c>
      <c r="G73" t="str">
        <f t="shared" si="25"/>
        <v>импл_</v>
      </c>
      <c r="H73" t="str">
        <f>VLOOKUP(B73,audio_list_stym!$A$3:$AJ$18,19,FALSE)</f>
        <v>ZF</v>
      </c>
      <c r="I73" t="s">
        <v>695</v>
      </c>
      <c r="J73" t="str">
        <f t="shared" si="26"/>
        <v>ZF_8</v>
      </c>
      <c r="L73">
        <f>VLOOKUP(J73,total_visual_stym!$A$2:$D$129,2,FALSE)</f>
        <v>2152</v>
      </c>
      <c r="M73" t="str">
        <f>VLOOKUP(J73,total_visual_stym!$A$2:$D$129,3,FALSE)</f>
        <v>pics\\ZF_8.jpg</v>
      </c>
      <c r="N73">
        <f>VLOOKUP(J73,total_visual_stym!$A$1:$D$129,4,FALSE)</f>
        <v>215</v>
      </c>
      <c r="P73">
        <f>IF(G73="экспл",0,IF(G73="импл_",VLOOKUP(J73,quest_импл!$A$1:$J$129,7,FALSE),0))</f>
        <v>288</v>
      </c>
      <c r="Q73" t="str">
        <f>IF(G73="экспл",0,IF(G73="импл_",VLOOKUP(J73,quest_импл!$A$1:$J$129,8,FALSE),0))</f>
        <v>sound\\Ochishen_li.wav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2015</v>
      </c>
      <c r="AD73" t="str">
        <f t="shared" ca="1" si="31"/>
        <v>pics\\Finik_7.jpg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7"/>
        <v>pics\\Finik_7.jpg</v>
      </c>
      <c r="AI73" t="s">
        <v>74</v>
      </c>
      <c r="AO73">
        <f t="shared" ca="1" si="32"/>
        <v>0.78892764855135555</v>
      </c>
      <c r="AP73" t="str">
        <f t="shared" ca="1" si="33"/>
        <v>pics\\Finik_7.jpg</v>
      </c>
      <c r="AR73" t="str">
        <f t="shared" si="34"/>
        <v/>
      </c>
      <c r="AS73" t="str">
        <f t="shared" ca="1" si="35"/>
        <v>pics\\Finik_7.jpg</v>
      </c>
      <c r="AT73">
        <f t="shared" ca="1" si="28"/>
        <v>0.54655016120823907</v>
      </c>
      <c r="AU73" t="s">
        <v>697</v>
      </c>
      <c r="AV73" t="str">
        <f t="shared" ca="1" si="29"/>
        <v>sound\\Noviy_plod.wav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_Очищен_ли_</v>
      </c>
      <c r="BB73" t="str">
        <f t="shared" si="30"/>
        <v>_Очищен_ли_XXXXX?</v>
      </c>
      <c r="BD73" cm="1">
        <f t="array" aca="1" ref="BD73" ca="1">INDEX(L73:L80,(RANK(AT9,$AT$2:$AT$9)))</f>
        <v>2071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VLOOKUP(B74,audio_list_stym!$A$3:$BP$18,51,FALSE)</f>
        <v>17</v>
      </c>
      <c r="F74" t="str">
        <f>VLOOKUP(E74,metki!$A$2:$B$9,2,FALSE)</f>
        <v>экспл_новые_без_названия</v>
      </c>
      <c r="G74" t="str">
        <f t="shared" si="25"/>
        <v>экспл</v>
      </c>
      <c r="H74" t="str">
        <f>VLOOKUP(B74,audio_list_stym!$A$3:$AJ$18,19,FALSE)</f>
        <v>Ackee</v>
      </c>
      <c r="I74" t="s">
        <v>688</v>
      </c>
      <c r="J74" t="str">
        <f t="shared" si="26"/>
        <v>Ackee_1</v>
      </c>
      <c r="L74">
        <f>VLOOKUP(J74,total_visual_stym!$A$2:$D$129,2,FALSE)</f>
        <v>2065</v>
      </c>
      <c r="M74" t="str">
        <f>VLOOKUP(J74,total_visual_stym!$A$2:$D$129,3,FALSE)</f>
        <v>pics\\Ackee_1.jpg</v>
      </c>
      <c r="N74">
        <f>VLOOKUP(J74,total_visual_stym!$A$1:$D$129,4,FALSE)</f>
        <v>208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97</v>
      </c>
      <c r="Z74" t="str">
        <f>IF(G74="экспл",VLOOKUP(J74,quest_экспл!$A$1:$N$129,12,FALSE),IF(G74="импл_",0,0))</f>
        <v>sound\\Sushenniy_li_on.wav</v>
      </c>
      <c r="AA74" t="str">
        <f>IF(G74="экспл",VLOOKUP(J74,quest_экспл!$A$1:$N$129,14,FALSE),IF(G74="импл_",0,0))</f>
        <v>нет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2178</v>
      </c>
      <c r="AD74" t="str">
        <f t="shared" ca="1" si="31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27"/>
        <v/>
      </c>
      <c r="AI74" t="s">
        <v>76</v>
      </c>
      <c r="AO74">
        <f t="shared" ca="1" si="32"/>
        <v>0.54065365183622038</v>
      </c>
      <c r="AP74" t="str">
        <f t="shared" ca="1" si="33"/>
        <v>pics\\Kokos_6.jpg</v>
      </c>
      <c r="AR74" t="str">
        <f>IF(AH74="sound\\Ogorod",AP2,"")</f>
        <v/>
      </c>
      <c r="AS74" t="str">
        <f>IF(G74="импл_",AP74,"")</f>
        <v/>
      </c>
      <c r="AT74">
        <f t="shared" ca="1" si="28"/>
        <v>0.22939347656587405</v>
      </c>
      <c r="AU74" t="s">
        <v>697</v>
      </c>
      <c r="AV74" t="str">
        <f t="shared" ca="1" si="29"/>
        <v>sound\\Redkiy_plod.wav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_Сушеный_ли_он?</v>
      </c>
      <c r="BA74" t="e">
        <f>VLOOKUP(Q74,audio_list_stym!$B$2:$BQ$299,68,FALSE)</f>
        <v>#N/A</v>
      </c>
      <c r="BB74" t="str">
        <f t="shared" si="30"/>
        <v>На_экране_XXXXX._Сушеный_ли_он?</v>
      </c>
      <c r="BC74">
        <f>A74</f>
        <v>1210</v>
      </c>
      <c r="BD74" cm="1">
        <f t="array" aca="1" ref="BD74" ca="1">INDEX($L$74:$L$81,(RANK(AT2,$AT$2:$AT$9)))</f>
        <v>2067</v>
      </c>
      <c r="BE74" cm="1">
        <f t="array" aca="1" ref="BE74" ca="1">INDEX(BD66:BD73,(RANK(AT3,$AT$2:$AT$9)))</f>
        <v>2147</v>
      </c>
      <c r="BF74" cm="1">
        <f t="array" aca="1" ref="BF74" ca="1">INDEX(BD82:BD105,(RANK(AT3,$AT$2:$AT$17)))</f>
        <v>2073</v>
      </c>
      <c r="BG74" cm="1">
        <f t="array" aca="1" ref="BG74" ca="1">INDEX(BD106:BD129,(RANK(AT3,$AT$2:$AT$9)))</f>
        <v>2115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VLOOKUP(B75,audio_list_stym!$A$3:$BP$18,51,FALSE)</f>
        <v>17</v>
      </c>
      <c r="F75" t="str">
        <f>VLOOKUP(E75,metki!$A$2:$B$9,2,FALSE)</f>
        <v>экспл_новые_без_названия</v>
      </c>
      <c r="G75" t="str">
        <f t="shared" si="25"/>
        <v>экспл</v>
      </c>
      <c r="H75" t="str">
        <f>VLOOKUP(B75,audio_list_stym!$A$3:$AJ$18,19,FALSE)</f>
        <v>Ackee</v>
      </c>
      <c r="I75" t="s">
        <v>689</v>
      </c>
      <c r="J75" t="str">
        <f t="shared" si="26"/>
        <v>Ackee_2</v>
      </c>
      <c r="L75">
        <f>VLOOKUP(J75,total_visual_stym!$A$2:$D$129,2,FALSE)</f>
        <v>2066</v>
      </c>
      <c r="M75" t="str">
        <f>VLOOKUP(J75,total_visual_stym!$A$2:$D$129,3,FALSE)</f>
        <v>pics\\Ackee_2.jpg</v>
      </c>
      <c r="N75">
        <f>VLOOKUP(J75,total_visual_stym!$A$1:$D$129,4,FALSE)</f>
        <v>208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98</v>
      </c>
      <c r="Z75" t="str">
        <f>IF(G75="экспл",VLOOKUP(J75,quest_экспл!$A$1:$N$129,12,FALSE),IF(G75="импл_",0,0))</f>
        <v>sound\\On_s_vetochkoy.wav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2210</v>
      </c>
      <c r="AD75" t="str">
        <f t="shared" ref="AD75:AD129" ca="1" si="36">IF(ISTEXT(AE75),AE75,IF(ISTEXT(AF75),AF75,""))</f>
        <v>pics\\dis48.jpg</v>
      </c>
      <c r="AE75" s="22" t="str">
        <f t="array" aca="1" ref="AE75" ca="1">IF(G75="экспл",INDEX(total_visual_stym!$C$146:$C$209,(RANK(total_visual_stym!E155,total_visual_stym!$E$146:$E$209))),0)</f>
        <v>pics\\dis48.jpg</v>
      </c>
      <c r="AF75" s="22" t="str">
        <f t="shared" ref="AF75:AF129" si="37">AS75</f>
        <v/>
      </c>
      <c r="AI75" t="s">
        <v>77</v>
      </c>
      <c r="AO75">
        <f t="shared" ca="1" si="32"/>
        <v>0.46867574141828494</v>
      </c>
      <c r="AP75" t="str">
        <f t="shared" ca="1" si="33"/>
        <v>pics\\Limon_2.jpg</v>
      </c>
      <c r="AR75" t="str">
        <f t="shared" ref="AR75:AR97" si="38">IF(AH75="sound\\Ogorod",AP3,"")</f>
        <v/>
      </c>
      <c r="AS75" t="str">
        <f t="shared" ref="AS75:AS129" si="39">IF(G75="импл_",AP75,"")</f>
        <v/>
      </c>
      <c r="AT75">
        <f t="shared" ca="1" si="28"/>
        <v>0.60099497129745905</v>
      </c>
      <c r="AU75" t="s">
        <v>697</v>
      </c>
      <c r="AV75" t="str">
        <f t="shared" ca="1" si="29"/>
        <v>sound\\Noviy_plod.wav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_Он_с_веточкой?</v>
      </c>
      <c r="BA75" t="e">
        <f>VLOOKUP(Q75,audio_list_stym!$B$2:$BQ$299,68,FALSE)</f>
        <v>#N/A</v>
      </c>
      <c r="BB75" t="str">
        <f t="shared" si="30"/>
        <v>Посмотрите,_вот_XXXXX._Он_с_веточкой?</v>
      </c>
      <c r="BD75" cm="1">
        <f t="array" aca="1" ref="BD75" ca="1">INDEX($L$74:$L$81,(RANK(AT3,$AT$2:$AT$9)))</f>
        <v>2065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VLOOKUP(B76,audio_list_stym!$A$3:$BP$18,51,FALSE)</f>
        <v>17</v>
      </c>
      <c r="F76" t="str">
        <f>VLOOKUP(E76,metki!$A$2:$B$9,2,FALSE)</f>
        <v>экспл_новые_без_названия</v>
      </c>
      <c r="G76" t="str">
        <f t="shared" si="25"/>
        <v>экспл</v>
      </c>
      <c r="H76" t="str">
        <f>VLOOKUP(B76,audio_list_stym!$A$3:$AJ$18,19,FALSE)</f>
        <v>Ackee</v>
      </c>
      <c r="I76" t="s">
        <v>690</v>
      </c>
      <c r="J76" t="str">
        <f t="shared" si="26"/>
        <v>Ackee_3</v>
      </c>
      <c r="L76">
        <f>VLOOKUP(J76,total_visual_stym!$A$2:$D$129,2,FALSE)</f>
        <v>2067</v>
      </c>
      <c r="M76" t="str">
        <f>VLOOKUP(J76,total_visual_stym!$A$2:$D$129,3,FALSE)</f>
        <v>pics\\Ackee_3.jpg</v>
      </c>
      <c r="N76">
        <f>VLOOKUP(J76,total_visual_stym!$A$1:$D$129,4,FALSE)</f>
        <v>208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99</v>
      </c>
      <c r="Z76" t="str">
        <f>IF(G76="экспл",VLOOKUP(J76,quest_экспл!$A$1:$N$129,12,FALSE),IF(G76="импл_",0,0))</f>
        <v>sound\\On_rasskrit.wav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2201</v>
      </c>
      <c r="AD76" t="str">
        <f t="shared" ca="1" si="36"/>
        <v>pics\\dis43.jpg</v>
      </c>
      <c r="AE76" s="22" t="str">
        <f t="array" aca="1" ref="AE76" ca="1">IF(G76="экспл",INDEX(total_visual_stym!$C$146:$C$209,(RANK(total_visual_stym!E156,total_visual_stym!$E$146:$E$209))),0)</f>
        <v>pics\\dis43.jpg</v>
      </c>
      <c r="AF76" s="22" t="str">
        <f t="shared" si="37"/>
        <v/>
      </c>
      <c r="AI76" t="s">
        <v>78</v>
      </c>
      <c r="AO76">
        <f t="shared" ca="1" si="32"/>
        <v>0.21290587916623027</v>
      </c>
      <c r="AP76" t="str">
        <f t="shared" ca="1" si="33"/>
        <v>pics\\Peper_7.jpg</v>
      </c>
      <c r="AR76" t="str">
        <f t="shared" si="38"/>
        <v/>
      </c>
      <c r="AS76" t="str">
        <f t="shared" si="39"/>
        <v/>
      </c>
      <c r="AT76">
        <f t="shared" ca="1" si="28"/>
        <v>0.56654299628296734</v>
      </c>
      <c r="AU76" t="s">
        <v>697</v>
      </c>
      <c r="AV76" t="str">
        <f t="shared" ca="1" si="29"/>
        <v>sound\\Noviy_plod.wav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_Он_раскрыт?</v>
      </c>
      <c r="BA76" t="e">
        <f>VLOOKUP(Q76,audio_list_stym!$B$2:$BQ$299,68,FALSE)</f>
        <v>#N/A</v>
      </c>
      <c r="BB76" t="str">
        <f t="shared" si="30"/>
        <v>Вот_XXXXX._Он_раскрыт?</v>
      </c>
      <c r="BD76" cm="1">
        <f t="array" aca="1" ref="BD76" ca="1">INDEX($L$74:$L$81,(RANK(AT4,$AT$2:$AT$9)))</f>
        <v>2071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VLOOKUP(B77,audio_list_stym!$A$3:$BP$18,51,FALSE)</f>
        <v>17</v>
      </c>
      <c r="F77" t="str">
        <f>VLOOKUP(E77,metki!$A$2:$B$9,2,FALSE)</f>
        <v>экспл_новые_без_названия</v>
      </c>
      <c r="G77" t="str">
        <f t="shared" si="25"/>
        <v>экспл</v>
      </c>
      <c r="H77" t="str">
        <f>VLOOKUP(B77,audio_list_stym!$A$3:$AJ$18,19,FALSE)</f>
        <v>Ackee</v>
      </c>
      <c r="I77" t="s">
        <v>691</v>
      </c>
      <c r="J77" t="str">
        <f t="shared" si="26"/>
        <v>Ackee_4</v>
      </c>
      <c r="L77">
        <f>VLOOKUP(J77,total_visual_stym!$A$2:$D$129,2,FALSE)</f>
        <v>2068</v>
      </c>
      <c r="M77" t="str">
        <f>VLOOKUP(J77,total_visual_stym!$A$2:$D$129,3,FALSE)</f>
        <v>pics\\Ackee_4.jpg</v>
      </c>
      <c r="N77">
        <f>VLOOKUP(J77,total_visual_stym!$A$1:$D$129,4,FALSE)</f>
        <v>208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100</v>
      </c>
      <c r="Z77" t="str">
        <f>IF(G77="экспл",VLOOKUP(J77,quest_экспл!$A$1:$N$129,12,FALSE),IF(G77="импл_",0,0))</f>
        <v>sound\\Pushistiy_li_on.wav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2203</v>
      </c>
      <c r="AD77" t="str">
        <f t="shared" ca="1" si="36"/>
        <v>pics\\dis53.jpg</v>
      </c>
      <c r="AE77" s="22" t="str">
        <f t="array" aca="1" ref="AE77" ca="1">IF(G77="экспл",INDEX(total_visual_stym!$C$146:$C$209,(RANK(total_visual_stym!E157,total_visual_stym!$E$146:$E$209))),0)</f>
        <v>pics\\dis53.jpg</v>
      </c>
      <c r="AF77" s="22" t="str">
        <f t="shared" si="37"/>
        <v/>
      </c>
      <c r="AI77" t="s">
        <v>79</v>
      </c>
      <c r="AO77">
        <f t="shared" ca="1" si="32"/>
        <v>0.86852730322049865</v>
      </c>
      <c r="AP77" t="str">
        <f t="shared" ca="1" si="33"/>
        <v>pics\\Banan_6.jpg</v>
      </c>
      <c r="AR77" t="str">
        <f t="shared" si="38"/>
        <v/>
      </c>
      <c r="AS77" t="str">
        <f t="shared" si="39"/>
        <v/>
      </c>
      <c r="AT77">
        <f t="shared" ca="1" si="28"/>
        <v>0.61488688032474703</v>
      </c>
      <c r="AU77" t="s">
        <v>697</v>
      </c>
      <c r="AV77" t="str">
        <f t="shared" ca="1" si="29"/>
        <v>sound\\Noviy_plod.wav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_Пушистый_ли_он?</v>
      </c>
      <c r="BA77" t="e">
        <f>VLOOKUP(Q77,audio_list_stym!$B$2:$BQ$299,68,FALSE)</f>
        <v>#N/A</v>
      </c>
      <c r="BB77" t="str">
        <f t="shared" si="30"/>
        <v>Это_XXXXX._Пушистый_ли_он?</v>
      </c>
      <c r="BD77" cm="1">
        <f t="array" aca="1" ref="BD77" ca="1">INDEX($L$74:$L$81,(RANK(AT5,$AT$2:$AT$9)))</f>
        <v>2070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VLOOKUP(B78,audio_list_stym!$A$3:$BP$18,51,FALSE)</f>
        <v>17</v>
      </c>
      <c r="F78" t="str">
        <f>VLOOKUP(E78,metki!$A$2:$B$9,2,FALSE)</f>
        <v>экспл_новые_без_названия</v>
      </c>
      <c r="G78" t="str">
        <f t="shared" si="25"/>
        <v>экспл</v>
      </c>
      <c r="H78" t="str">
        <f>VLOOKUP(B78,audio_list_stym!$A$3:$AJ$18,19,FALSE)</f>
        <v>Ackee</v>
      </c>
      <c r="I78" t="s">
        <v>692</v>
      </c>
      <c r="J78" t="str">
        <f t="shared" si="26"/>
        <v>Ackee_5</v>
      </c>
      <c r="L78">
        <f>VLOOKUP(J78,total_visual_stym!$A$2:$D$129,2,FALSE)</f>
        <v>2069</v>
      </c>
      <c r="M78" t="str">
        <f>VLOOKUP(J78,total_visual_stym!$A$2:$D$129,3,FALSE)</f>
        <v>pics\\Ackee_5.jpg</v>
      </c>
      <c r="N78">
        <f>VLOOKUP(J78,total_visual_stym!$A$1:$D$129,4,FALSE)</f>
        <v>208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101</v>
      </c>
      <c r="Z78" t="str">
        <f>IF(G78="экспл",VLOOKUP(J78,quest_экспл!$A$1:$N$129,12,FALSE),IF(G78="импл_",0,0))</f>
        <v>sound\\On_kvadratniy.wav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2220</v>
      </c>
      <c r="AD78" t="str">
        <f t="shared" ca="1" si="36"/>
        <v>pics\\dis16.jpg</v>
      </c>
      <c r="AE78" s="22" t="str">
        <f t="array" aca="1" ref="AE78" ca="1">IF(G78="экспл",INDEX(total_visual_stym!$C$146:$C$209,(RANK(total_visual_stym!E158,total_visual_stym!$E$146:$E$209))),0)</f>
        <v>pics\\dis16.jpg</v>
      </c>
      <c r="AF78" s="22" t="str">
        <f t="shared" si="37"/>
        <v/>
      </c>
      <c r="AI78" t="s">
        <v>80</v>
      </c>
      <c r="AO78">
        <f t="shared" ca="1" si="32"/>
        <v>0.84095090903282887</v>
      </c>
      <c r="AP78" t="str">
        <f t="shared" ca="1" si="33"/>
        <v>pics\\Finik_2.jpg</v>
      </c>
      <c r="AR78" t="str">
        <f t="shared" si="38"/>
        <v/>
      </c>
      <c r="AS78" t="str">
        <f t="shared" si="39"/>
        <v/>
      </c>
      <c r="AT78">
        <f t="shared" ca="1" si="28"/>
        <v>0.62014586541286687</v>
      </c>
      <c r="AU78" t="s">
        <v>697</v>
      </c>
      <c r="AV78" t="str">
        <f t="shared" ca="1" si="29"/>
        <v>sound\\Noviy_plod.wav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_Он_квадратный?</v>
      </c>
      <c r="BA78" t="e">
        <f>VLOOKUP(Q78,audio_list_stym!$B$2:$BQ$299,68,FALSE)</f>
        <v>#N/A</v>
      </c>
      <c r="BB78" t="str">
        <f t="shared" si="30"/>
        <v>На_картинке_XXXXX._Он_квадратный?</v>
      </c>
      <c r="BD78" cm="1">
        <f t="array" aca="1" ref="BD78" ca="1">INDEX($L$74:$L$81,(RANK(AT6,$AT$2:$AT$9)))</f>
        <v>2069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VLOOKUP(B79,audio_list_stym!$A$3:$BP$18,51,FALSE)</f>
        <v>17</v>
      </c>
      <c r="F79" t="str">
        <f>VLOOKUP(E79,metki!$A$2:$B$9,2,FALSE)</f>
        <v>экспл_новые_без_названия</v>
      </c>
      <c r="G79" t="str">
        <f t="shared" si="25"/>
        <v>экспл</v>
      </c>
      <c r="H79" t="str">
        <f>VLOOKUP(B79,audio_list_stym!$A$3:$AJ$18,19,FALSE)</f>
        <v>Ackee</v>
      </c>
      <c r="I79" t="s">
        <v>693</v>
      </c>
      <c r="J79" t="str">
        <f t="shared" si="26"/>
        <v>Ackee_6</v>
      </c>
      <c r="L79">
        <f>VLOOKUP(J79,total_visual_stym!$A$2:$D$129,2,FALSE)</f>
        <v>2070</v>
      </c>
      <c r="M79" t="str">
        <f>VLOOKUP(J79,total_visual_stym!$A$2:$D$129,3,FALSE)</f>
        <v>pics\\Ackee_6.jpg</v>
      </c>
      <c r="N79">
        <f>VLOOKUP(J79,total_visual_stym!$A$1:$D$129,4,FALSE)</f>
        <v>208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102</v>
      </c>
      <c r="Z79" t="str">
        <f>IF(G79="экспл",VLOOKUP(J79,quest_экспл!$A$1:$N$129,12,FALSE),IF(G79="импл_",0,0))</f>
        <v>sound\\Raznocvetniy_li_on.wav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2195</v>
      </c>
      <c r="AD79" t="str">
        <f t="shared" ca="1" si="36"/>
        <v>pics\\dis41.jpg</v>
      </c>
      <c r="AE79" s="22" t="str">
        <f t="array" aca="1" ref="AE79" ca="1">IF(G79="экспл",INDEX(total_visual_stym!$C$146:$C$209,(RANK(total_visual_stym!E159,total_visual_stym!$E$146:$E$209))),0)</f>
        <v>pics\\dis41.jpg</v>
      </c>
      <c r="AF79" s="22" t="str">
        <f t="shared" si="37"/>
        <v/>
      </c>
      <c r="AI79" t="s">
        <v>81</v>
      </c>
      <c r="AO79">
        <f t="shared" ca="1" si="32"/>
        <v>0.87195591321108079</v>
      </c>
      <c r="AP79" t="str">
        <f t="shared" ca="1" si="33"/>
        <v>pics\\Banan_5.jpg</v>
      </c>
      <c r="AR79" t="str">
        <f t="shared" si="38"/>
        <v/>
      </c>
      <c r="AS79" t="str">
        <f t="shared" si="39"/>
        <v/>
      </c>
      <c r="AT79">
        <f t="shared" ca="1" si="28"/>
        <v>0.38750823309412263</v>
      </c>
      <c r="AU79" t="s">
        <v>697</v>
      </c>
      <c r="AV79" t="str">
        <f t="shared" ca="1" si="29"/>
        <v>sound\\Redkiy_plod.wav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_Разноцветный_ли_он?</v>
      </c>
      <c r="BA79" t="e">
        <f>VLOOKUP(Q79,audio_list_stym!$B$2:$BQ$299,68,FALSE)</f>
        <v>#N/A</v>
      </c>
      <c r="BB79" t="str">
        <f t="shared" si="30"/>
        <v>На_мониторе_XXXXX._Разноцветный_ли_он?</v>
      </c>
      <c r="BD79" cm="1">
        <f t="array" aca="1" ref="BD79" ca="1">INDEX($L$74:$L$81,(RANK(AT7,$AT$2:$AT$9)))</f>
        <v>2068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VLOOKUP(B80,audio_list_stym!$A$3:$BP$18,51,FALSE)</f>
        <v>17</v>
      </c>
      <c r="F80" t="str">
        <f>VLOOKUP(E80,metki!$A$2:$B$9,2,FALSE)</f>
        <v>экспл_новые_без_названия</v>
      </c>
      <c r="G80" t="str">
        <f t="shared" si="25"/>
        <v>экспл</v>
      </c>
      <c r="H80" t="str">
        <f>VLOOKUP(B80,audio_list_stym!$A$3:$AJ$18,19,FALSE)</f>
        <v>Ackee</v>
      </c>
      <c r="I80" t="s">
        <v>694</v>
      </c>
      <c r="J80" t="str">
        <f t="shared" si="26"/>
        <v>Ackee_7</v>
      </c>
      <c r="L80">
        <f>VLOOKUP(J80,total_visual_stym!$A$2:$D$129,2,FALSE)</f>
        <v>2071</v>
      </c>
      <c r="M80" t="str">
        <f>VLOOKUP(J80,total_visual_stym!$A$2:$D$129,3,FALSE)</f>
        <v>pics\\Ackee_7.jpg</v>
      </c>
      <c r="N80">
        <f>VLOOKUP(J80,total_visual_stym!$A$1:$D$129,4,FALSE)</f>
        <v>208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103</v>
      </c>
      <c r="Z80" t="str">
        <f>IF(G80="экспл",VLOOKUP(J80,quest_экспл!$A$1:$N$129,12,FALSE),IF(G80="импл_",0,0))</f>
        <v>sound\\Uvyadshiy_li_on.wav</v>
      </c>
      <c r="AA80" t="str">
        <f>IF(G80="экспл",VLOOKUP(J80,quest_экспл!$A$1:$N$129,14,FALSE),IF(G80="импл_",0,0))</f>
        <v>да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2226</v>
      </c>
      <c r="AD80" t="str">
        <f t="shared" ca="1" si="36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37"/>
        <v/>
      </c>
      <c r="AI80" t="s">
        <v>82</v>
      </c>
      <c r="AO80">
        <f t="shared" ca="1" si="32"/>
        <v>0.12321143245384147</v>
      </c>
      <c r="AP80" t="str">
        <f t="shared" ca="1" si="33"/>
        <v>pics\\Redis_8.jpg</v>
      </c>
      <c r="AR80" t="str">
        <f t="shared" si="38"/>
        <v/>
      </c>
      <c r="AS80" t="str">
        <f t="shared" si="39"/>
        <v/>
      </c>
      <c r="AT80">
        <f t="shared" ca="1" si="28"/>
        <v>3.7759750893879396E-2</v>
      </c>
      <c r="AU80" t="s">
        <v>697</v>
      </c>
      <c r="AV80" t="str">
        <f t="shared" ca="1" si="29"/>
        <v>sound\\Redkiy_plod.wav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_Увядший_ли_он?</v>
      </c>
      <c r="BA80" t="e">
        <f>VLOOKUP(Q80,audio_list_stym!$B$2:$BQ$299,68,FALSE)</f>
        <v>#N/A</v>
      </c>
      <c r="BB80" t="str">
        <f t="shared" si="30"/>
        <v>Перед_Вами_XXXXX._Увядший_ли_он?</v>
      </c>
      <c r="BD80" cm="1">
        <f t="array" aca="1" ref="BD80" ca="1">INDEX($L$74:$L$81,(RANK(AT8,$AT$2:$AT$9)))</f>
        <v>2066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VLOOKUP(B81,audio_list_stym!$A$3:$BP$18,51,FALSE)</f>
        <v>17</v>
      </c>
      <c r="F81" t="str">
        <f>VLOOKUP(E81,metki!$A$2:$B$9,2,FALSE)</f>
        <v>экспл_новые_без_названия</v>
      </c>
      <c r="G81" t="str">
        <f t="shared" si="25"/>
        <v>экспл</v>
      </c>
      <c r="H81" t="str">
        <f>VLOOKUP(B81,audio_list_stym!$A$3:$AJ$18,19,FALSE)</f>
        <v>Ackee</v>
      </c>
      <c r="I81" t="s">
        <v>695</v>
      </c>
      <c r="J81" t="str">
        <f t="shared" si="26"/>
        <v>Ackee_8</v>
      </c>
      <c r="L81">
        <f>VLOOKUP(J81,total_visual_stym!$A$2:$D$129,2,FALSE)</f>
        <v>2072</v>
      </c>
      <c r="M81" t="str">
        <f>VLOOKUP(J81,total_visual_stym!$A$2:$D$129,3,FALSE)</f>
        <v>pics\\Ackee_8.jpg</v>
      </c>
      <c r="N81">
        <f>VLOOKUP(J81,total_visual_stym!$A$1:$D$129,4,FALSE)</f>
        <v>208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104</v>
      </c>
      <c r="Z81" t="str">
        <f>IF(G81="экспл",VLOOKUP(J81,quest_экспл!$A$1:$N$129,12,FALSE),IF(G81="импл_",0,0))</f>
        <v>sound\\On_sklizskiy.wav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2212</v>
      </c>
      <c r="AD81" t="str">
        <f t="shared" ca="1" si="36"/>
        <v>pics\\dis61.jpg</v>
      </c>
      <c r="AE81" s="22" t="str">
        <f t="array" aca="1" ref="AE81" ca="1">IF(G81="экспл",INDEX(total_visual_stym!$C$146:$C$209,(RANK(total_visual_stym!E161,total_visual_stym!$E$146:$E$209))),0)</f>
        <v>pics\\dis61.jpg</v>
      </c>
      <c r="AF81" s="22" t="str">
        <f t="shared" si="37"/>
        <v/>
      </c>
      <c r="AI81" t="s">
        <v>83</v>
      </c>
      <c r="AO81">
        <f t="shared" ca="1" si="32"/>
        <v>0.11041426012962119</v>
      </c>
      <c r="AP81" t="str">
        <f t="shared" ca="1" si="33"/>
        <v>pics\\Tomat_1.jpg</v>
      </c>
      <c r="AR81" t="str">
        <f t="shared" si="38"/>
        <v/>
      </c>
      <c r="AS81" t="str">
        <f t="shared" si="39"/>
        <v/>
      </c>
      <c r="AT81">
        <f t="shared" ca="1" si="28"/>
        <v>0.55765984994667428</v>
      </c>
      <c r="AU81" t="s">
        <v>697</v>
      </c>
      <c r="AV81" t="str">
        <f t="shared" ca="1" si="29"/>
        <v>sound\\Noviy_plod.wav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_Он_склизкий?</v>
      </c>
      <c r="BA81" t="e">
        <f>VLOOKUP(Q81,audio_list_stym!$B$2:$BQ$299,68,FALSE)</f>
        <v>#N/A</v>
      </c>
      <c r="BB81" t="str">
        <f t="shared" si="30"/>
        <v>Вы_видите_XXXXX._Он_склизкий?</v>
      </c>
      <c r="BD81" cm="1">
        <f t="array" aca="1" ref="BD81" ca="1">INDEX($L$74:$L$81,(RANK(AT9,$AT$2:$AT$9)))</f>
        <v>2072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VLOOKUP(B82,audio_list_stym!$A$3:$BP$18,51,FALSE)</f>
        <v>14</v>
      </c>
      <c r="F82" t="str">
        <f>VLOOKUP(E82,metki!$A$2:$B$9,2,FALSE)</f>
        <v>импл_новые_с_названием</v>
      </c>
      <c r="G82" t="str">
        <f t="shared" si="25"/>
        <v>импл_</v>
      </c>
      <c r="H82" t="str">
        <f>VLOOKUP(B82,audio_list_stym!$A$3:$AJ$18,19,FALSE)</f>
        <v>Ake</v>
      </c>
      <c r="I82" t="s">
        <v>688</v>
      </c>
      <c r="J82" t="str">
        <f t="shared" si="26"/>
        <v>Ake_1</v>
      </c>
      <c r="L82">
        <f>VLOOKUP(J82,total_visual_stym!$A$2:$D$129,2,FALSE)</f>
        <v>2073</v>
      </c>
      <c r="M82" t="str">
        <f>VLOOKUP(J82,total_visual_stym!$A$2:$D$129,3,FALSE)</f>
        <v>pics\\Ake_1.jpg</v>
      </c>
      <c r="N82">
        <f>VLOOKUP(J82,total_visual_stym!$A$1:$D$129,4,FALSE)</f>
        <v>209</v>
      </c>
      <c r="P82">
        <f>IF(G82="экспл",0,IF(G82="импл_",VLOOKUP(J82,quest_импл!$A$1:$J$129,7,FALSE),0))</f>
        <v>233</v>
      </c>
      <c r="Q82" t="str">
        <f>IF(G82="экспл",0,IF(G82="импл_",VLOOKUP(J82,quest_импл!$A$1:$J$129,8,FALSE),0))</f>
        <v>sound\\Imeet_li_myakot.wav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2019</v>
      </c>
      <c r="AD82" t="str">
        <f t="shared" ca="1" si="36"/>
        <v>pics\\Goroh_3.jpg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7"/>
        <v>pics\\Goroh_3.jpg</v>
      </c>
      <c r="AI82" t="s">
        <v>84</v>
      </c>
      <c r="AO82">
        <f t="shared" ca="1" si="32"/>
        <v>0.69949765592396784</v>
      </c>
      <c r="AP82" t="str">
        <f t="shared" ca="1" si="33"/>
        <v>pics\\Goroh_3.jpg</v>
      </c>
      <c r="AR82" t="str">
        <f t="shared" si="38"/>
        <v/>
      </c>
      <c r="AS82" t="str">
        <f t="shared" ca="1" si="39"/>
        <v>pics\\Goroh_3.jpg</v>
      </c>
      <c r="AT82">
        <f t="shared" ca="1" si="28"/>
        <v>0.45605342242327862</v>
      </c>
      <c r="AU82" t="s">
        <v>697</v>
      </c>
      <c r="AV82" t="str">
        <f t="shared" ca="1" si="29"/>
        <v>sound\\Redkiy_plod.wav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_Имеет_ли_мякоть_</v>
      </c>
      <c r="BB82" t="str">
        <f t="shared" si="30"/>
        <v>_Имеет_ли_мякоть_ЛИРОХ?</v>
      </c>
      <c r="BC82">
        <f>A82</f>
        <v>1211</v>
      </c>
      <c r="BD82" cm="1">
        <f t="array" aca="1" ref="BD82" ca="1">INDEX($L$82:$L$89,(RANK(AT2,$AT$2:$AT$9)))</f>
        <v>2075</v>
      </c>
      <c r="BE82" cm="1">
        <f t="array" aca="1" ref="BE82" ca="1">INDEX(BD66:BD81,(RANK(AT4,$AT$2:$AT$17)))</f>
        <v>2065</v>
      </c>
      <c r="BF82" cm="1">
        <f t="array" aca="1" ref="BF82" ca="1">INDEX(BD90:BD105,(RANK(AT4,$AT$2:$AT$17)))</f>
        <v>2089</v>
      </c>
      <c r="BG82" cm="1">
        <f t="array" aca="1" ref="BG82" ca="1">INDEX(BD106:BD129,(RANK(AT4,$AT$2:$AT$9)))</f>
        <v>2114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VLOOKUP(B83,audio_list_stym!$A$3:$BP$18,51,FALSE)</f>
        <v>14</v>
      </c>
      <c r="F83" t="str">
        <f>VLOOKUP(E83,metki!$A$2:$B$9,2,FALSE)</f>
        <v>импл_новые_с_названием</v>
      </c>
      <c r="G83" t="str">
        <f t="shared" si="25"/>
        <v>импл_</v>
      </c>
      <c r="H83" t="str">
        <f>VLOOKUP(B83,audio_list_stym!$A$3:$AJ$18,19,FALSE)</f>
        <v>Ake</v>
      </c>
      <c r="I83" t="s">
        <v>689</v>
      </c>
      <c r="J83" t="str">
        <f t="shared" si="26"/>
        <v>Ake_2</v>
      </c>
      <c r="L83">
        <f>VLOOKUP(J83,total_visual_stym!$A$2:$D$129,2,FALSE)</f>
        <v>2074</v>
      </c>
      <c r="M83" t="str">
        <f>VLOOKUP(J83,total_visual_stym!$A$2:$D$129,3,FALSE)</f>
        <v>pics\\Ake_2.jpg</v>
      </c>
      <c r="N83">
        <f>VLOOKUP(J83,total_visual_stym!$A$1:$D$129,4,FALSE)</f>
        <v>209</v>
      </c>
      <c r="P83">
        <f>IF(G83="экспл",0,IF(G83="импл_",VLOOKUP(J83,quest_импл!$A$1:$J$129,7,FALSE),0))</f>
        <v>234</v>
      </c>
      <c r="Q83" t="str">
        <f>IF(G83="экспл",0,IF(G83="импл_",VLOOKUP(J83,quest_импл!$A$1:$J$129,8,FALSE),0))</f>
        <v>sound\\Prodolgovatiy_li.wav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2027</v>
      </c>
      <c r="AD83" t="str">
        <f t="shared" ca="1" si="36"/>
        <v>pics\\Kokos_3.jpg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7"/>
        <v>pics\\Kokos_3.jpg</v>
      </c>
      <c r="AI83" t="s">
        <v>85</v>
      </c>
      <c r="AO83">
        <f t="shared" ca="1" si="32"/>
        <v>0.60035584840334166</v>
      </c>
      <c r="AP83" t="str">
        <f t="shared" ca="1" si="33"/>
        <v>pics\\Kokos_3.jpg</v>
      </c>
      <c r="AR83" t="str">
        <f t="shared" si="38"/>
        <v/>
      </c>
      <c r="AS83" t="str">
        <f t="shared" ca="1" si="39"/>
        <v>pics\\Kokos_3.jpg</v>
      </c>
      <c r="AT83">
        <f t="shared" ca="1" si="28"/>
        <v>0.68775933853082194</v>
      </c>
      <c r="AU83" t="s">
        <v>697</v>
      </c>
      <c r="AV83" t="str">
        <f t="shared" ca="1" si="29"/>
        <v>sound\\Noviy_plod.wav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_Продолговатый_ли_</v>
      </c>
      <c r="BB83" t="str">
        <f t="shared" si="30"/>
        <v>_Продолговатый_ли_ЛИРОХ?</v>
      </c>
      <c r="BD83" cm="1">
        <f t="array" aca="1" ref="BD83" ca="1">INDEX($L$82:$L$89,(RANK(AT3,$AT$2:$AT$9)))</f>
        <v>2073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VLOOKUP(B84,audio_list_stym!$A$3:$BP$18,51,FALSE)</f>
        <v>14</v>
      </c>
      <c r="F84" t="str">
        <f>VLOOKUP(E84,metki!$A$2:$B$9,2,FALSE)</f>
        <v>импл_новые_с_названием</v>
      </c>
      <c r="G84" t="str">
        <f t="shared" si="25"/>
        <v>импл_</v>
      </c>
      <c r="H84" t="str">
        <f>VLOOKUP(B84,audio_list_stym!$A$3:$AJ$18,19,FALSE)</f>
        <v>Ake</v>
      </c>
      <c r="I84" t="s">
        <v>690</v>
      </c>
      <c r="J84" t="str">
        <f t="shared" si="26"/>
        <v>Ake_3</v>
      </c>
      <c r="L84">
        <f>VLOOKUP(J84,total_visual_stym!$A$2:$D$129,2,FALSE)</f>
        <v>2075</v>
      </c>
      <c r="M84" t="str">
        <f>VLOOKUP(J84,total_visual_stym!$A$2:$D$129,3,FALSE)</f>
        <v>pics\\Ake_3.jpg</v>
      </c>
      <c r="N84">
        <f>VLOOKUP(J84,total_visual_stym!$A$1:$D$129,4,FALSE)</f>
        <v>209</v>
      </c>
      <c r="P84">
        <f>IF(G84="экспл",0,IF(G84="импл_",VLOOKUP(J84,quest_импл!$A$1:$J$129,7,FALSE),0))</f>
        <v>235</v>
      </c>
      <c r="Q84" t="str">
        <f>IF(G84="экспл",0,IF(G84="импл_",VLOOKUP(J84,quest_импл!$A$1:$J$129,8,FALSE),0))</f>
        <v>sound\\Pyatnistyi_li.wav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2004</v>
      </c>
      <c r="AD84" t="str">
        <f t="shared" ca="1" si="36"/>
        <v>pics\\Banan_4.jpg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7"/>
        <v>pics\\Banan_4.jpg</v>
      </c>
      <c r="AI84" t="s">
        <v>94</v>
      </c>
      <c r="AO84">
        <f t="shared" ca="1" si="32"/>
        <v>0.92367010631887114</v>
      </c>
      <c r="AP84" t="str">
        <f t="shared" ca="1" si="33"/>
        <v>pics\\Banan_4.jpg</v>
      </c>
      <c r="AR84" t="str">
        <f t="shared" si="38"/>
        <v/>
      </c>
      <c r="AS84" t="str">
        <f t="shared" ca="1" si="39"/>
        <v>pics\\Banan_4.jpg</v>
      </c>
      <c r="AT84">
        <f t="shared" ca="1" si="28"/>
        <v>0.12497709964441372</v>
      </c>
      <c r="AU84" t="s">
        <v>697</v>
      </c>
      <c r="AV84" t="str">
        <f t="shared" ca="1" si="29"/>
        <v>sound\\Redkiy_plod.wav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_Пятнистый_ли_</v>
      </c>
      <c r="BB84" t="str">
        <f t="shared" si="30"/>
        <v>_Пятнистый_ли_ЛИРОХ?</v>
      </c>
      <c r="BD84" cm="1">
        <f t="array" aca="1" ref="BD84" ca="1">INDEX($L$82:$L$89,(RANK(AT4,$AT$2:$AT$9)))</f>
        <v>2079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VLOOKUP(B85,audio_list_stym!$A$3:$BP$18,51,FALSE)</f>
        <v>14</v>
      </c>
      <c r="F85" t="str">
        <f>VLOOKUP(E85,metki!$A$2:$B$9,2,FALSE)</f>
        <v>импл_новые_с_названием</v>
      </c>
      <c r="G85" t="str">
        <f t="shared" si="25"/>
        <v>импл_</v>
      </c>
      <c r="H85" t="str">
        <f>VLOOKUP(B85,audio_list_stym!$A$3:$AJ$18,19,FALSE)</f>
        <v>Ake</v>
      </c>
      <c r="I85" t="s">
        <v>691</v>
      </c>
      <c r="J85" t="str">
        <f t="shared" si="26"/>
        <v>Ake_4</v>
      </c>
      <c r="L85">
        <f>VLOOKUP(J85,total_visual_stym!$A$2:$D$129,2,FALSE)</f>
        <v>2076</v>
      </c>
      <c r="M85" t="str">
        <f>VLOOKUP(J85,total_visual_stym!$A$2:$D$129,3,FALSE)</f>
        <v>pics\\Ake_4.jpg</v>
      </c>
      <c r="N85">
        <f>VLOOKUP(J85,total_visual_stym!$A$1:$D$129,4,FALSE)</f>
        <v>209</v>
      </c>
      <c r="P85">
        <f>IF(G85="экспл",0,IF(G85="импл_",VLOOKUP(J85,quest_импл!$A$1:$J$129,7,FALSE),0))</f>
        <v>236</v>
      </c>
      <c r="Q85" t="str">
        <f>IF(G85="экспл",0,IF(G85="импл_",VLOOKUP(J85,quest_импл!$A$1:$J$129,8,FALSE),0))</f>
        <v>sound\\S_kochuroy_li.wav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2061</v>
      </c>
      <c r="AD85" t="str">
        <f t="shared" ca="1" si="36"/>
        <v>pics\\Tomat_5.jpg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7"/>
        <v>pics\\Tomat_5.jpg</v>
      </c>
      <c r="AI85" t="s">
        <v>95</v>
      </c>
      <c r="AO85">
        <f t="shared" ca="1" si="32"/>
        <v>5.9419952194500691E-2</v>
      </c>
      <c r="AP85" t="str">
        <f t="shared" ca="1" si="33"/>
        <v>pics\\Tomat_5.jpg</v>
      </c>
      <c r="AR85" t="str">
        <f t="shared" si="38"/>
        <v/>
      </c>
      <c r="AS85" t="str">
        <f t="shared" ca="1" si="39"/>
        <v>pics\\Tomat_5.jpg</v>
      </c>
      <c r="AT85">
        <f t="shared" ca="1" si="28"/>
        <v>7.7552524582648941E-2</v>
      </c>
      <c r="AU85" t="s">
        <v>697</v>
      </c>
      <c r="AV85" t="str">
        <f t="shared" ca="1" si="29"/>
        <v>sound\\Redkiy_plod.wav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_С_косточкой_ли_</v>
      </c>
      <c r="BB85" t="str">
        <f t="shared" si="30"/>
        <v>_С_косточкой_ли_ЛИРОХ?</v>
      </c>
      <c r="BD85" cm="1">
        <f t="array" aca="1" ref="BD85" ca="1">INDEX($L$82:$L$89,(RANK(AT5,$AT$2:$AT$9)))</f>
        <v>2078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VLOOKUP(B86,audio_list_stym!$A$3:$BP$18,51,FALSE)</f>
        <v>14</v>
      </c>
      <c r="F86" t="str">
        <f>VLOOKUP(E86,metki!$A$2:$B$9,2,FALSE)</f>
        <v>импл_новые_с_названием</v>
      </c>
      <c r="G86" t="str">
        <f t="shared" si="25"/>
        <v>импл_</v>
      </c>
      <c r="H86" t="str">
        <f>VLOOKUP(B86,audio_list_stym!$A$3:$AJ$18,19,FALSE)</f>
        <v>Ake</v>
      </c>
      <c r="I86" t="s">
        <v>692</v>
      </c>
      <c r="J86" t="str">
        <f t="shared" si="26"/>
        <v>Ake_5</v>
      </c>
      <c r="L86">
        <f>VLOOKUP(J86,total_visual_stym!$A$2:$D$129,2,FALSE)</f>
        <v>2077</v>
      </c>
      <c r="M86" t="str">
        <f>VLOOKUP(J86,total_visual_stym!$A$2:$D$129,3,FALSE)</f>
        <v>pics\\Ake_5.jpg</v>
      </c>
      <c r="N86">
        <f>VLOOKUP(J86,total_visual_stym!$A$1:$D$129,4,FALSE)</f>
        <v>209</v>
      </c>
      <c r="P86">
        <f>IF(G86="экспл",0,IF(G86="импл_",VLOOKUP(J86,quest_импл!$A$1:$J$129,7,FALSE),0))</f>
        <v>237</v>
      </c>
      <c r="Q86" t="str">
        <f>IF(G86="экспл",0,IF(G86="импл_",VLOOKUP(J86,quest_импл!$A$1:$J$129,8,FALSE),0))</f>
        <v>sound\\Fioletoviy_li.wav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2003</v>
      </c>
      <c r="AD86" t="str">
        <f t="shared" ca="1" si="36"/>
        <v>pics\\Banan_3.jpg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7"/>
        <v>pics\\Banan_3.jpg</v>
      </c>
      <c r="AI86" t="s">
        <v>96</v>
      </c>
      <c r="AO86">
        <f t="shared" ca="1" si="32"/>
        <v>0.92656886353846446</v>
      </c>
      <c r="AP86" t="str">
        <f t="shared" ca="1" si="33"/>
        <v>pics\\Banan_3.jpg</v>
      </c>
      <c r="AR86" t="str">
        <f t="shared" si="38"/>
        <v/>
      </c>
      <c r="AS86" t="str">
        <f t="shared" ca="1" si="39"/>
        <v>pics\\Banan_3.jpg</v>
      </c>
      <c r="AT86">
        <f t="shared" ca="1" si="28"/>
        <v>9.6013038646317606E-2</v>
      </c>
      <c r="AU86" t="s">
        <v>697</v>
      </c>
      <c r="AV86" t="str">
        <f t="shared" ca="1" si="29"/>
        <v>sound\\Redkiy_plod.wav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_Синий_ли_</v>
      </c>
      <c r="BB86" t="str">
        <f t="shared" si="30"/>
        <v>_Синий_ли_ЛИРОХ?</v>
      </c>
      <c r="BD86" cm="1">
        <f t="array" aca="1" ref="BD86" ca="1">INDEX($L$82:$L$89,(RANK(AT6,$AT$2:$AT$9)))</f>
        <v>2077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VLOOKUP(B87,audio_list_stym!$A$3:$BP$18,51,FALSE)</f>
        <v>14</v>
      </c>
      <c r="F87" t="str">
        <f>VLOOKUP(E87,metki!$A$2:$B$9,2,FALSE)</f>
        <v>импл_новые_с_названием</v>
      </c>
      <c r="G87" t="str">
        <f t="shared" si="25"/>
        <v>импл_</v>
      </c>
      <c r="H87" t="str">
        <f>VLOOKUP(B87,audio_list_stym!$A$3:$AJ$18,19,FALSE)</f>
        <v>Ake</v>
      </c>
      <c r="I87" t="s">
        <v>693</v>
      </c>
      <c r="J87" t="str">
        <f t="shared" si="26"/>
        <v>Ake_6</v>
      </c>
      <c r="L87">
        <f>VLOOKUP(J87,total_visual_stym!$A$2:$D$129,2,FALSE)</f>
        <v>2078</v>
      </c>
      <c r="M87" t="str">
        <f>VLOOKUP(J87,total_visual_stym!$A$2:$D$129,3,FALSE)</f>
        <v>pics\\Ake_6.jpg</v>
      </c>
      <c r="N87">
        <f>VLOOKUP(J87,total_visual_stym!$A$1:$D$129,4,FALSE)</f>
        <v>209</v>
      </c>
      <c r="P87">
        <f>IF(G87="экспл",0,IF(G87="импл_",VLOOKUP(J87,quest_импл!$A$1:$J$129,7,FALSE),0))</f>
        <v>238</v>
      </c>
      <c r="Q87" t="str">
        <f>IF(G87="экспл",0,IF(G87="импл_",VLOOKUP(J87,quest_импл!$A$1:$J$129,8,FALSE),0))</f>
        <v>sound\\S_dolkami_li.wav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2044</v>
      </c>
      <c r="AD87" t="str">
        <f t="shared" ca="1" si="36"/>
        <v>pics\\Peper_4.jpg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7"/>
        <v>pics\\Peper_4.jpg</v>
      </c>
      <c r="AI87" t="s">
        <v>97</v>
      </c>
      <c r="AO87">
        <f t="shared" ca="1" si="32"/>
        <v>0.27722469614476397</v>
      </c>
      <c r="AP87" t="str">
        <f t="shared" ca="1" si="33"/>
        <v>pics\\Peper_4.jpg</v>
      </c>
      <c r="AR87" t="str">
        <f t="shared" si="38"/>
        <v/>
      </c>
      <c r="AS87" t="str">
        <f t="shared" ca="1" si="39"/>
        <v>pics\\Peper_4.jpg</v>
      </c>
      <c r="AT87">
        <f t="shared" ca="1" si="28"/>
        <v>0.71265912344112781</v>
      </c>
      <c r="AU87" t="s">
        <v>697</v>
      </c>
      <c r="AV87" t="str">
        <f t="shared" ca="1" si="29"/>
        <v>sound\\Noviy_plod.wav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_С_дольками_ли_</v>
      </c>
      <c r="BB87" t="str">
        <f t="shared" si="30"/>
        <v>_С_дольками_ли_ЛИРОХ?</v>
      </c>
      <c r="BD87" cm="1">
        <f t="array" aca="1" ref="BD87" ca="1">INDEX($L$82:$L$89,(RANK(AT7,$AT$2:$AT$9)))</f>
        <v>2076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VLOOKUP(B88,audio_list_stym!$A$3:$BP$18,51,FALSE)</f>
        <v>14</v>
      </c>
      <c r="F88" t="str">
        <f>VLOOKUP(E88,metki!$A$2:$B$9,2,FALSE)</f>
        <v>импл_новые_с_названием</v>
      </c>
      <c r="G88" t="str">
        <f t="shared" si="25"/>
        <v>импл_</v>
      </c>
      <c r="H88" t="str">
        <f>VLOOKUP(B88,audio_list_stym!$A$3:$AJ$18,19,FALSE)</f>
        <v>Ake</v>
      </c>
      <c r="I88" t="s">
        <v>694</v>
      </c>
      <c r="J88" t="str">
        <f t="shared" si="26"/>
        <v>Ake_7</v>
      </c>
      <c r="L88">
        <f>VLOOKUP(J88,total_visual_stym!$A$2:$D$129,2,FALSE)</f>
        <v>2079</v>
      </c>
      <c r="M88" t="str">
        <f>VLOOKUP(J88,total_visual_stym!$A$2:$D$129,3,FALSE)</f>
        <v>pics\\Ake_7.jpg</v>
      </c>
      <c r="N88">
        <f>VLOOKUP(J88,total_visual_stym!$A$1:$D$129,4,FALSE)</f>
        <v>209</v>
      </c>
      <c r="P88">
        <f>IF(G88="экспл",0,IF(G88="импл_",VLOOKUP(J88,quest_импл!$A$1:$J$129,7,FALSE),0))</f>
        <v>239</v>
      </c>
      <c r="Q88" t="str">
        <f>IF(G88="экспл",0,IF(G88="импл_",VLOOKUP(J88,quest_импл!$A$1:$J$129,8,FALSE),0))</f>
        <v>sound\\Visushenniy_li.wav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2063</v>
      </c>
      <c r="AD88" t="str">
        <f t="shared" ca="1" si="36"/>
        <v>pics\\Tomat_7.jpg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7"/>
        <v>pics\\Tomat_7.jpg</v>
      </c>
      <c r="AI88" t="s">
        <v>98</v>
      </c>
      <c r="AO88">
        <f t="shared" ca="1" si="32"/>
        <v>4.3092578359313904E-3</v>
      </c>
      <c r="AP88" t="str">
        <f t="shared" ca="1" si="33"/>
        <v>pics\\Tomat_7.jpg</v>
      </c>
      <c r="AR88" t="str">
        <f t="shared" si="38"/>
        <v/>
      </c>
      <c r="AS88" t="str">
        <f t="shared" ca="1" si="39"/>
        <v>pics\\Tomat_7.jpg</v>
      </c>
      <c r="AT88">
        <f t="shared" ca="1" si="28"/>
        <v>0.82139916524462198</v>
      </c>
      <c r="AU88" t="s">
        <v>697</v>
      </c>
      <c r="AV88" t="str">
        <f t="shared" ca="1" si="29"/>
        <v>sound\\Noviy_plod.wav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_Высушенный_ли_</v>
      </c>
      <c r="BB88" t="str">
        <f t="shared" si="30"/>
        <v>_Высушенный_ли_ЛИРОХ?</v>
      </c>
      <c r="BD88" cm="1">
        <f t="array" aca="1" ref="BD88" ca="1">INDEX($L$82:$L$89,(RANK(AT8,$AT$2:$AT$9)))</f>
        <v>2074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VLOOKUP(B89,audio_list_stym!$A$3:$BP$18,51,FALSE)</f>
        <v>14</v>
      </c>
      <c r="F89" t="str">
        <f>VLOOKUP(E89,metki!$A$2:$B$9,2,FALSE)</f>
        <v>импл_новые_с_названием</v>
      </c>
      <c r="G89" t="str">
        <f t="shared" si="25"/>
        <v>импл_</v>
      </c>
      <c r="H89" t="str">
        <f>VLOOKUP(B89,audio_list_stym!$A$3:$AJ$18,19,FALSE)</f>
        <v>Ake</v>
      </c>
      <c r="I89" t="s">
        <v>695</v>
      </c>
      <c r="J89" t="str">
        <f t="shared" si="26"/>
        <v>Ake_8</v>
      </c>
      <c r="L89">
        <f>VLOOKUP(J89,total_visual_stym!$A$2:$D$129,2,FALSE)</f>
        <v>2080</v>
      </c>
      <c r="M89" t="str">
        <f>VLOOKUP(J89,total_visual_stym!$A$2:$D$129,3,FALSE)</f>
        <v>pics\\Ake_8.jpg</v>
      </c>
      <c r="N89">
        <f>VLOOKUP(J89,total_visual_stym!$A$1:$D$129,4,FALSE)</f>
        <v>209</v>
      </c>
      <c r="P89">
        <f>IF(G89="экспл",0,IF(G89="импл_",VLOOKUP(J89,quest_импл!$A$1:$J$129,7,FALSE),0))</f>
        <v>240</v>
      </c>
      <c r="Q89" t="str">
        <f>IF(G89="экспл",0,IF(G89="импл_",VLOOKUP(J89,quest_импл!$A$1:$J$129,8,FALSE),0))</f>
        <v>sound\\Myatiy_li.wav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2016</v>
      </c>
      <c r="AD89" t="str">
        <f t="shared" ca="1" si="36"/>
        <v>pics\\Finik_8.jpg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7"/>
        <v>pics\\Finik_8.jpg</v>
      </c>
      <c r="AI89" t="s">
        <v>99</v>
      </c>
      <c r="AO89">
        <f t="shared" ca="1" si="32"/>
        <v>0.78757168957959311</v>
      </c>
      <c r="AP89" t="str">
        <f t="shared" ca="1" si="33"/>
        <v>pics\\Finik_8.jpg</v>
      </c>
      <c r="AR89" t="str">
        <f t="shared" si="38"/>
        <v/>
      </c>
      <c r="AS89" t="str">
        <f t="shared" ca="1" si="39"/>
        <v>pics\\Finik_8.jpg</v>
      </c>
      <c r="AT89">
        <f t="shared" ca="1" si="28"/>
        <v>0.26290855350095055</v>
      </c>
      <c r="AU89" t="s">
        <v>697</v>
      </c>
      <c r="AV89" t="str">
        <f t="shared" ca="1" si="29"/>
        <v>sound\\Redkiy_plod.wav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_Мятый_ли_</v>
      </c>
      <c r="BB89" t="str">
        <f t="shared" si="30"/>
        <v>_Мятый_ли_ЛИРОХ?</v>
      </c>
      <c r="BD89" cm="1">
        <f t="array" aca="1" ref="BD89" ca="1">INDEX($L$82:$L$89,(RANK(AT9,$AT$2:$AT$9)))</f>
        <v>2080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VLOOKUP(B90,audio_list_stym!$A$3:$BP$18,51,FALSE)</f>
        <v>15</v>
      </c>
      <c r="F90" t="str">
        <f>VLOOKUP(E90,metki!$A$2:$B$9,2,FALSE)</f>
        <v>экспл_новые_с_названием</v>
      </c>
      <c r="G90" t="str">
        <f t="shared" si="25"/>
        <v>экспл</v>
      </c>
      <c r="H90" t="str">
        <f>VLOOKUP(B90,audio_list_stym!$A$3:$AJ$18,19,FALSE)</f>
        <v>Finger</v>
      </c>
      <c r="I90" t="s">
        <v>688</v>
      </c>
      <c r="J90" t="str">
        <f t="shared" si="26"/>
        <v>Finger_1</v>
      </c>
      <c r="L90">
        <f>VLOOKUP(J90,total_visual_stym!$A$2:$D$129,2,FALSE)</f>
        <v>2081</v>
      </c>
      <c r="M90" t="str">
        <f>VLOOKUP(J90,total_visual_stym!$A$2:$D$129,3,FALSE)</f>
        <v>pics\\Finger_1.jpg</v>
      </c>
      <c r="N90">
        <f>VLOOKUP(J90,total_visual_stym!$A$1:$D$129,4,FALSE)</f>
        <v>210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113</v>
      </c>
      <c r="Z90" t="str">
        <f>IF(G90="экспл",VLOOKUP(J90,quest_экспл!$A$1:$N$129,12,FALSE),IF(G90="импл_",0,0))</f>
        <v>sound\\On_vizhatiy.wav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2225</v>
      </c>
      <c r="AD90" t="str">
        <f t="shared" ca="1" si="36"/>
        <v>pics\\dis9.jpg</v>
      </c>
      <c r="AE90" s="22" t="str">
        <f t="array" aca="1" ref="AE90" ca="1">IF(G90="экспл",INDEX(total_visual_stym!$C$146:$C$209,(RANK(total_visual_stym!E170,total_visual_stym!$E$146:$E$209))),0)</f>
        <v>pics\\dis9.jpg</v>
      </c>
      <c r="AF90" s="22" t="str">
        <f t="shared" si="37"/>
        <v/>
      </c>
      <c r="AI90" t="s">
        <v>100</v>
      </c>
      <c r="AO90">
        <f t="shared" ca="1" si="32"/>
        <v>0.71533237986350229</v>
      </c>
      <c r="AP90" t="str">
        <f t="shared" ca="1" si="33"/>
        <v>pics\\Goroh_2.jpg</v>
      </c>
      <c r="AR90" t="str">
        <f t="shared" si="38"/>
        <v/>
      </c>
      <c r="AS90" t="str">
        <f t="shared" si="39"/>
        <v/>
      </c>
      <c r="AT90">
        <f t="shared" ca="1" si="28"/>
        <v>0.30041363379675301</v>
      </c>
      <c r="AU90" t="s">
        <v>697</v>
      </c>
      <c r="AV90" t="str">
        <f t="shared" ca="1" si="29"/>
        <v>sound\\Redkiy_plod.wav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_Он_выжатый?</v>
      </c>
      <c r="BA90" t="e">
        <f>VLOOKUP(Q90,audio_list_stym!$B$2:$BQ$299,68,FALSE)</f>
        <v>#N/A</v>
      </c>
      <c r="BB90" t="str">
        <f t="shared" si="30"/>
        <v>На_экране_ФИМОН._Он_выжатый?</v>
      </c>
      <c r="BC90">
        <f>A90</f>
        <v>1212</v>
      </c>
      <c r="BD90" cm="1">
        <f t="array" aca="1" ref="BD90" ca="1">INDEX($L$90:$L$97,(RANK(AT2,$AT$2:$AT$9)))</f>
        <v>2083</v>
      </c>
      <c r="BE90" cm="1">
        <f t="array" aca="1" ref="BE90" ca="1">INDEX(BD66:BD81,(RANK(AT5,$AT$2:$AT$17)))</f>
        <v>2152</v>
      </c>
      <c r="BF90" cm="1">
        <f t="array" aca="1" ref="BF90" ca="1">INDEX(BD98:BD113,(RANK(AT5,$AT$2:$AT$17)))</f>
        <v>2090</v>
      </c>
      <c r="BG90" cm="1">
        <f t="array" aca="1" ref="BG90" ca="1">INDEX(BD114:BD129,(RANK(AT5,$AT$2:$AT$9)))</f>
        <v>2132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VLOOKUP(B91,audio_list_stym!$A$3:$BP$18,51,FALSE)</f>
        <v>15</v>
      </c>
      <c r="F91" t="str">
        <f>VLOOKUP(E91,metki!$A$2:$B$9,2,FALSE)</f>
        <v>экспл_новые_с_названием</v>
      </c>
      <c r="G91" t="str">
        <f t="shared" si="25"/>
        <v>экспл</v>
      </c>
      <c r="H91" t="str">
        <f>VLOOKUP(B91,audio_list_stym!$A$3:$AJ$18,19,FALSE)</f>
        <v>Finger</v>
      </c>
      <c r="I91" t="s">
        <v>689</v>
      </c>
      <c r="J91" t="str">
        <f t="shared" si="26"/>
        <v>Finger_2</v>
      </c>
      <c r="L91">
        <f>VLOOKUP(J91,total_visual_stym!$A$2:$D$129,2,FALSE)</f>
        <v>2082</v>
      </c>
      <c r="M91" t="str">
        <f>VLOOKUP(J91,total_visual_stym!$A$2:$D$129,3,FALSE)</f>
        <v>pics\\Finger_2.jpg</v>
      </c>
      <c r="N91">
        <f>VLOOKUP(J91,total_visual_stym!$A$1:$D$129,4,FALSE)</f>
        <v>210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114</v>
      </c>
      <c r="Z91" t="str">
        <f>IF(G91="экспл",VLOOKUP(J91,quest_экспл!$A$1:$N$129,12,FALSE),IF(G91="импл_",0,0))</f>
        <v>sound\\On_nadloman.wav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2175</v>
      </c>
      <c r="AD91" t="str">
        <f t="shared" ca="1" si="36"/>
        <v>pics\\dis5.jpg</v>
      </c>
      <c r="AE91" s="22" t="str">
        <f t="array" aca="1" ref="AE91" ca="1">IF(G91="экспл",INDEX(total_visual_stym!$C$146:$C$209,(RANK(total_visual_stym!E171,total_visual_stym!$E$146:$E$209))),0)</f>
        <v>pics\\dis5.jpg</v>
      </c>
      <c r="AF91" s="22" t="str">
        <f t="shared" si="37"/>
        <v/>
      </c>
      <c r="AI91" t="s">
        <v>101</v>
      </c>
      <c r="AO91">
        <f t="shared" ca="1" si="32"/>
        <v>3.6378169863637844E-2</v>
      </c>
      <c r="AP91" t="str">
        <f t="shared" ca="1" si="33"/>
        <v>pics\\Tomat_6.jpg</v>
      </c>
      <c r="AR91" t="str">
        <f t="shared" si="38"/>
        <v/>
      </c>
      <c r="AS91" t="str">
        <f t="shared" si="39"/>
        <v/>
      </c>
      <c r="AT91">
        <f t="shared" ca="1" si="28"/>
        <v>0.39633320248569581</v>
      </c>
      <c r="AU91" t="s">
        <v>697</v>
      </c>
      <c r="AV91" t="str">
        <f t="shared" ca="1" si="29"/>
        <v>sound\\Redkiy_plod.wav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_Он_надломан?</v>
      </c>
      <c r="BA91" t="e">
        <f>VLOOKUP(Q91,audio_list_stym!$B$2:$BQ$299,68,FALSE)</f>
        <v>#N/A</v>
      </c>
      <c r="BB91" t="str">
        <f t="shared" si="30"/>
        <v>Посмотрите,_вот_ФИМОН._Он_надломан?</v>
      </c>
      <c r="BD91" cm="1">
        <f t="array" aca="1" ref="BD91" ca="1">INDEX($L$90:$L$97,(RANK(AT3,$AT$2:$AT$9)))</f>
        <v>2081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VLOOKUP(B92,audio_list_stym!$A$3:$BP$18,51,FALSE)</f>
        <v>15</v>
      </c>
      <c r="F92" t="str">
        <f>VLOOKUP(E92,metki!$A$2:$B$9,2,FALSE)</f>
        <v>экспл_новые_с_названием</v>
      </c>
      <c r="G92" t="str">
        <f t="shared" si="25"/>
        <v>экспл</v>
      </c>
      <c r="H92" t="str">
        <f>VLOOKUP(B92,audio_list_stym!$A$3:$AJ$18,19,FALSE)</f>
        <v>Finger</v>
      </c>
      <c r="I92" t="s">
        <v>690</v>
      </c>
      <c r="J92" t="str">
        <f t="shared" si="26"/>
        <v>Finger_3</v>
      </c>
      <c r="L92">
        <f>VLOOKUP(J92,total_visual_stym!$A$2:$D$129,2,FALSE)</f>
        <v>2083</v>
      </c>
      <c r="M92" t="str">
        <f>VLOOKUP(J92,total_visual_stym!$A$2:$D$129,3,FALSE)</f>
        <v>pics\\Finger_3.jpg</v>
      </c>
      <c r="N92">
        <f>VLOOKUP(J92,total_visual_stym!$A$1:$D$129,4,FALSE)</f>
        <v>210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115</v>
      </c>
      <c r="Z92" t="str">
        <f>IF(G92="экспл",VLOOKUP(J92,quest_экспл!$A$1:$N$129,12,FALSE),IF(G92="импл_",0,0))</f>
        <v>sound\\On_volnistiy.wav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2191</v>
      </c>
      <c r="AD92" t="str">
        <f t="shared" ca="1" si="36"/>
        <v>pics\\dis26.jpg</v>
      </c>
      <c r="AE92" s="22" t="str">
        <f t="array" aca="1" ref="AE92" ca="1">IF(G92="экспл",INDEX(total_visual_stym!$C$146:$C$209,(RANK(total_visual_stym!E172,total_visual_stym!$E$146:$E$209))),0)</f>
        <v>pics\\dis26.jpg</v>
      </c>
      <c r="AF92" s="22" t="str">
        <f t="shared" si="37"/>
        <v/>
      </c>
      <c r="AI92" t="s">
        <v>102</v>
      </c>
      <c r="AO92">
        <f t="shared" ca="1" si="32"/>
        <v>0.50164676437497813</v>
      </c>
      <c r="AP92" t="str">
        <f t="shared" ca="1" si="33"/>
        <v>pics\\Kokos_8.jpg</v>
      </c>
      <c r="AR92" t="str">
        <f t="shared" si="38"/>
        <v/>
      </c>
      <c r="AS92" t="str">
        <f t="shared" si="39"/>
        <v/>
      </c>
      <c r="AT92">
        <f t="shared" ca="1" si="28"/>
        <v>0.47368569901183932</v>
      </c>
      <c r="AU92" t="s">
        <v>697</v>
      </c>
      <c r="AV92" t="str">
        <f t="shared" ca="1" si="29"/>
        <v>sound\\Redkiy_plod.wav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_Он_волнистый?</v>
      </c>
      <c r="BA92" t="e">
        <f>VLOOKUP(Q92,audio_list_stym!$B$2:$BQ$299,68,FALSE)</f>
        <v>#N/A</v>
      </c>
      <c r="BB92" t="str">
        <f t="shared" si="30"/>
        <v>Вот_ФИМОН._Он_волнистый?</v>
      </c>
      <c r="BD92" cm="1">
        <f t="array" aca="1" ref="BD92" ca="1">INDEX($L$90:$L$97,(RANK(AT4,$AT$2:$AT$9)))</f>
        <v>2087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VLOOKUP(B93,audio_list_stym!$A$3:$BP$18,51,FALSE)</f>
        <v>15</v>
      </c>
      <c r="F93" t="str">
        <f>VLOOKUP(E93,metki!$A$2:$B$9,2,FALSE)</f>
        <v>экспл_новые_с_названием</v>
      </c>
      <c r="G93" t="str">
        <f t="shared" si="25"/>
        <v>экспл</v>
      </c>
      <c r="H93" t="str">
        <f>VLOOKUP(B93,audio_list_stym!$A$3:$AJ$18,19,FALSE)</f>
        <v>Finger</v>
      </c>
      <c r="I93" t="s">
        <v>691</v>
      </c>
      <c r="J93" t="str">
        <f t="shared" si="26"/>
        <v>Finger_4</v>
      </c>
      <c r="L93">
        <f>VLOOKUP(J93,total_visual_stym!$A$2:$D$129,2,FALSE)</f>
        <v>2084</v>
      </c>
      <c r="M93" t="str">
        <f>VLOOKUP(J93,total_visual_stym!$A$2:$D$129,3,FALSE)</f>
        <v>pics\\Finger_4.jpg</v>
      </c>
      <c r="N93">
        <f>VLOOKUP(J93,total_visual_stym!$A$1:$D$129,4,FALSE)</f>
        <v>210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116</v>
      </c>
      <c r="Z93" t="str">
        <f>IF(G93="экспл",VLOOKUP(J93,quest_экспл!$A$1:$N$129,12,FALSE),IF(G93="импл_",0,0))</f>
        <v>sound\\On_buriy.wav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2188</v>
      </c>
      <c r="AD93" t="str">
        <f t="shared" ca="1" si="36"/>
        <v>pics\\dis3.jpg</v>
      </c>
      <c r="AE93" s="22" t="str">
        <f t="array" aca="1" ref="AE93" ca="1">IF(G93="экспл",INDEX(total_visual_stym!$C$146:$C$209,(RANK(total_visual_stym!E173,total_visual_stym!$E$146:$E$209))),0)</f>
        <v>pics\\dis3.jpg</v>
      </c>
      <c r="AF93" s="22" t="str">
        <f t="shared" si="37"/>
        <v/>
      </c>
      <c r="AI93" t="s">
        <v>103</v>
      </c>
      <c r="AO93">
        <f t="shared" ca="1" si="32"/>
        <v>0.21532228893356331</v>
      </c>
      <c r="AP93" t="str">
        <f t="shared" ca="1" si="33"/>
        <v>pics\\Peper_6.jpg</v>
      </c>
      <c r="AR93" t="str">
        <f t="shared" si="38"/>
        <v/>
      </c>
      <c r="AS93" t="str">
        <f t="shared" si="39"/>
        <v/>
      </c>
      <c r="AT93">
        <f t="shared" ca="1" si="28"/>
        <v>0.47100715863657605</v>
      </c>
      <c r="AU93" t="s">
        <v>697</v>
      </c>
      <c r="AV93" t="str">
        <f t="shared" ca="1" si="29"/>
        <v>sound\\Redkiy_plod.wav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_Он_бурый?</v>
      </c>
      <c r="BA93" t="e">
        <f>VLOOKUP(Q93,audio_list_stym!$B$2:$BQ$299,68,FALSE)</f>
        <v>#N/A</v>
      </c>
      <c r="BB93" t="str">
        <f t="shared" si="30"/>
        <v>Это_ФИМОН._Он_бурый?</v>
      </c>
      <c r="BD93" cm="1">
        <f t="array" aca="1" ref="BD93" ca="1">INDEX($L$90:$L$97,(RANK(AT5,$AT$2:$AT$9)))</f>
        <v>2086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VLOOKUP(B94,audio_list_stym!$A$3:$BP$18,51,FALSE)</f>
        <v>15</v>
      </c>
      <c r="F94" t="str">
        <f>VLOOKUP(E94,metki!$A$2:$B$9,2,FALSE)</f>
        <v>экспл_новые_с_названием</v>
      </c>
      <c r="G94" t="str">
        <f t="shared" si="25"/>
        <v>экспл</v>
      </c>
      <c r="H94" t="str">
        <f>VLOOKUP(B94,audio_list_stym!$A$3:$AJ$18,19,FALSE)</f>
        <v>Finger</v>
      </c>
      <c r="I94" t="s">
        <v>692</v>
      </c>
      <c r="J94" t="str">
        <f t="shared" si="26"/>
        <v>Finger_5</v>
      </c>
      <c r="L94">
        <f>VLOOKUP(J94,total_visual_stym!$A$2:$D$129,2,FALSE)</f>
        <v>2085</v>
      </c>
      <c r="M94" t="str">
        <f>VLOOKUP(J94,total_visual_stym!$A$2:$D$129,3,FALSE)</f>
        <v>pics\\Finger_5.jpg</v>
      </c>
      <c r="N94">
        <f>VLOOKUP(J94,total_visual_stym!$A$1:$D$129,4,FALSE)</f>
        <v>210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117</v>
      </c>
      <c r="Z94" t="str">
        <f>IF(G94="экспл",VLOOKUP(J94,quest_экспл!$A$1:$N$129,12,FALSE),IF(G94="импл_",0,0))</f>
        <v>sound\\Vityanut_li_on.wav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2194</v>
      </c>
      <c r="AD94" t="str">
        <f t="shared" ca="1" si="36"/>
        <v>pics\\dis55.jpg</v>
      </c>
      <c r="AE94" s="22" t="str">
        <f t="array" aca="1" ref="AE94" ca="1">IF(G94="экспл",INDEX(total_visual_stym!$C$146:$C$209,(RANK(total_visual_stym!E174,total_visual_stym!$E$146:$E$209))),0)</f>
        <v>pics\\dis55.jpg</v>
      </c>
      <c r="AF94" s="22" t="str">
        <f t="shared" si="37"/>
        <v/>
      </c>
      <c r="AI94" t="s">
        <v>104</v>
      </c>
      <c r="AO94">
        <f t="shared" ca="1" si="32"/>
        <v>0.53948835033386944</v>
      </c>
      <c r="AP94" t="str">
        <f t="shared" ca="1" si="33"/>
        <v>pics\\Kokos_7.jpg</v>
      </c>
      <c r="AR94" t="str">
        <f t="shared" si="38"/>
        <v/>
      </c>
      <c r="AS94" t="str">
        <f t="shared" si="39"/>
        <v/>
      </c>
      <c r="AT94">
        <f t="shared" ca="1" si="28"/>
        <v>0.96943239440922968</v>
      </c>
      <c r="AU94" t="s">
        <v>697</v>
      </c>
      <c r="AV94" t="str">
        <f t="shared" ca="1" si="29"/>
        <v>sound\\Noviy_plod.wav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_Вытянут_ли_он?</v>
      </c>
      <c r="BA94" t="e">
        <f>VLOOKUP(Q94,audio_list_stym!$B$2:$BQ$299,68,FALSE)</f>
        <v>#N/A</v>
      </c>
      <c r="BB94" t="str">
        <f t="shared" si="30"/>
        <v>На_картинке_ФИМОН._Вытянут_ли_он?</v>
      </c>
      <c r="BD94" cm="1">
        <f t="array" aca="1" ref="BD94" ca="1">INDEX($L$90:$L$97,(RANK(AT6,$AT$2:$AT$9)))</f>
        <v>2085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VLOOKUP(B95,audio_list_stym!$A$3:$BP$18,51,FALSE)</f>
        <v>15</v>
      </c>
      <c r="F95" t="str">
        <f>VLOOKUP(E95,metki!$A$2:$B$9,2,FALSE)</f>
        <v>экспл_новые_с_названием</v>
      </c>
      <c r="G95" t="str">
        <f t="shared" si="25"/>
        <v>экспл</v>
      </c>
      <c r="H95" t="str">
        <f>VLOOKUP(B95,audio_list_stym!$A$3:$AJ$18,19,FALSE)</f>
        <v>Finger</v>
      </c>
      <c r="I95" t="s">
        <v>693</v>
      </c>
      <c r="J95" t="str">
        <f t="shared" si="26"/>
        <v>Finger_6</v>
      </c>
      <c r="L95">
        <f>VLOOKUP(J95,total_visual_stym!$A$2:$D$129,2,FALSE)</f>
        <v>2086</v>
      </c>
      <c r="M95" t="str">
        <f>VLOOKUP(J95,total_visual_stym!$A$2:$D$129,3,FALSE)</f>
        <v>pics\\Finger_6.jpg</v>
      </c>
      <c r="N95">
        <f>VLOOKUP(J95,total_visual_stym!$A$1:$D$129,4,FALSE)</f>
        <v>210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118</v>
      </c>
      <c r="Z95" t="str">
        <f>IF(G95="экспл",VLOOKUP(J95,quest_экспл!$A$1:$N$129,12,FALSE),IF(G95="импл_",0,0))</f>
        <v>sound\\Obyemniy_li_on.wav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2219</v>
      </c>
      <c r="AD95" t="str">
        <f t="shared" ca="1" si="36"/>
        <v>pics\\dis17.jpg</v>
      </c>
      <c r="AE95" s="22" t="str">
        <f t="array" aca="1" ref="AE95" ca="1">IF(G95="экспл",INDEX(total_visual_stym!$C$146:$C$209,(RANK(total_visual_stym!E175,total_visual_stym!$E$146:$E$209))),0)</f>
        <v>pics\\dis17.jpg</v>
      </c>
      <c r="AF95" s="22" t="str">
        <f t="shared" si="37"/>
        <v/>
      </c>
      <c r="AI95" t="s">
        <v>105</v>
      </c>
      <c r="AO95">
        <f t="shared" ca="1" si="32"/>
        <v>0.1472610174242045</v>
      </c>
      <c r="AP95" t="str">
        <f t="shared" ca="1" si="33"/>
        <v>pics\\Redis_4.jpg</v>
      </c>
      <c r="AR95" t="str">
        <f t="shared" si="38"/>
        <v/>
      </c>
      <c r="AS95" t="str">
        <f t="shared" si="39"/>
        <v/>
      </c>
      <c r="AT95">
        <f t="shared" ca="1" si="28"/>
        <v>0.51320143836995036</v>
      </c>
      <c r="AU95" t="s">
        <v>697</v>
      </c>
      <c r="AV95" t="str">
        <f t="shared" ca="1" si="29"/>
        <v>sound\\Redkiy_plod.wav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_Объемный_ли_он?</v>
      </c>
      <c r="BA95" t="e">
        <f>VLOOKUP(Q95,audio_list_stym!$B$2:$BQ$299,68,FALSE)</f>
        <v>#N/A</v>
      </c>
      <c r="BB95" t="str">
        <f t="shared" si="30"/>
        <v>На_мониторе_ФИМОН._Объемный_ли_он?</v>
      </c>
      <c r="BD95" cm="1">
        <f t="array" aca="1" ref="BD95" ca="1">INDEX($L$90:$L$97,(RANK(AT7,$AT$2:$AT$9)))</f>
        <v>2084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VLOOKUP(B96,audio_list_stym!$A$3:$BP$18,51,FALSE)</f>
        <v>15</v>
      </c>
      <c r="F96" t="str">
        <f>VLOOKUP(E96,metki!$A$2:$B$9,2,FALSE)</f>
        <v>экспл_новые_с_названием</v>
      </c>
      <c r="G96" t="str">
        <f t="shared" si="25"/>
        <v>экспл</v>
      </c>
      <c r="H96" t="str">
        <f>VLOOKUP(B96,audio_list_stym!$A$3:$AJ$18,19,FALSE)</f>
        <v>Finger</v>
      </c>
      <c r="I96" t="s">
        <v>694</v>
      </c>
      <c r="J96" t="str">
        <f t="shared" si="26"/>
        <v>Finger_7</v>
      </c>
      <c r="L96">
        <f>VLOOKUP(J96,total_visual_stym!$A$2:$D$129,2,FALSE)</f>
        <v>2087</v>
      </c>
      <c r="M96" t="str">
        <f>VLOOKUP(J96,total_visual_stym!$A$2:$D$129,3,FALSE)</f>
        <v>pics\\Finger_7.jpg</v>
      </c>
      <c r="N96">
        <f>VLOOKUP(J96,total_visual_stym!$A$1:$D$129,4,FALSE)</f>
        <v>210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119</v>
      </c>
      <c r="Z96" t="str">
        <f>IF(G96="экспл",VLOOKUP(J96,quest_экспл!$A$1:$N$129,12,FALSE),IF(G96="импл_",0,0))</f>
        <v>sound\\Pustoy_li_on.wav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2222</v>
      </c>
      <c r="AD96" t="str">
        <f t="shared" ca="1" si="36"/>
        <v>pics\\dis14.jpg</v>
      </c>
      <c r="AE96" s="22" t="str">
        <f t="array" aca="1" ref="AE96" ca="1">IF(G96="экспл",INDEX(total_visual_stym!$C$146:$C$209,(RANK(total_visual_stym!E176,total_visual_stym!$E$146:$E$209))),0)</f>
        <v>pics\\dis14.jpg</v>
      </c>
      <c r="AF96" s="22" t="str">
        <f t="shared" si="37"/>
        <v/>
      </c>
      <c r="AI96" t="s">
        <v>106</v>
      </c>
      <c r="AO96">
        <f t="shared" ca="1" si="32"/>
        <v>0.3262359343486998</v>
      </c>
      <c r="AP96" t="str">
        <f t="shared" ca="1" si="33"/>
        <v>pics\\Peper_2.jpg</v>
      </c>
      <c r="AR96" t="str">
        <f t="shared" si="38"/>
        <v/>
      </c>
      <c r="AS96" t="str">
        <f t="shared" si="39"/>
        <v/>
      </c>
      <c r="AT96">
        <f t="shared" ca="1" si="28"/>
        <v>0.97579678194695263</v>
      </c>
      <c r="AU96" t="s">
        <v>697</v>
      </c>
      <c r="AV96" t="str">
        <f t="shared" ca="1" si="29"/>
        <v>sound\\Noviy_plod.wav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_Пустой_ли_он?</v>
      </c>
      <c r="BA96" t="e">
        <f>VLOOKUP(Q96,audio_list_stym!$B$2:$BQ$299,68,FALSE)</f>
        <v>#N/A</v>
      </c>
      <c r="BB96" t="str">
        <f t="shared" si="30"/>
        <v>Перед_Вами_ФИМОН._Пустой_ли_он?</v>
      </c>
      <c r="BD96" cm="1">
        <f t="array" aca="1" ref="BD96" ca="1">INDEX($L$90:$L$97,(RANK(AT8,$AT$2:$AT$9)))</f>
        <v>2082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VLOOKUP(B97,audio_list_stym!$A$3:$BP$18,51,FALSE)</f>
        <v>15</v>
      </c>
      <c r="F97" t="str">
        <f>VLOOKUP(E97,metki!$A$2:$B$9,2,FALSE)</f>
        <v>экспл_новые_с_названием</v>
      </c>
      <c r="G97" t="str">
        <f t="shared" si="25"/>
        <v>экспл</v>
      </c>
      <c r="H97" t="str">
        <f>VLOOKUP(B97,audio_list_stym!$A$3:$AJ$18,19,FALSE)</f>
        <v>Finger</v>
      </c>
      <c r="I97" t="s">
        <v>695</v>
      </c>
      <c r="J97" t="str">
        <f t="shared" si="26"/>
        <v>Finger_8</v>
      </c>
      <c r="L97">
        <f>VLOOKUP(J97,total_visual_stym!$A$2:$D$129,2,FALSE)</f>
        <v>2088</v>
      </c>
      <c r="M97" t="str">
        <f>VLOOKUP(J97,total_visual_stym!$A$2:$D$129,3,FALSE)</f>
        <v>pics\\Finger_8.jpg</v>
      </c>
      <c r="N97">
        <f>VLOOKUP(J97,total_visual_stym!$A$1:$D$129,4,FALSE)</f>
        <v>210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120</v>
      </c>
      <c r="Z97" t="str">
        <f>IF(G97="экспл",VLOOKUP(J97,quest_экспл!$A$1:$N$129,12,FALSE),IF(G97="импл_",0,0))</f>
        <v>sound\\Belyi_li_on.wav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2231</v>
      </c>
      <c r="AD97" t="str">
        <f t="shared" ca="1" si="36"/>
        <v>pics\\dis12.jpg</v>
      </c>
      <c r="AE97" s="22" t="str">
        <f t="array" aca="1" ref="AE97" ca="1">IF(G97="экспл",INDEX(total_visual_stym!$C$146:$C$209,(RANK(total_visual_stym!E177,total_visual_stym!$E$146:$E$209))),0)</f>
        <v>pics\\dis12.jpg</v>
      </c>
      <c r="AF97" s="22" t="str">
        <f t="shared" si="37"/>
        <v/>
      </c>
      <c r="AI97" t="s">
        <v>107</v>
      </c>
      <c r="AO97">
        <f t="shared" ca="1" si="32"/>
        <v>0.37027678617288884</v>
      </c>
      <c r="AP97" t="str">
        <f t="shared" ca="1" si="33"/>
        <v>pics\\Limon_7.jpg</v>
      </c>
      <c r="AR97" t="str">
        <f t="shared" si="38"/>
        <v/>
      </c>
      <c r="AS97" t="str">
        <f t="shared" si="39"/>
        <v/>
      </c>
      <c r="AT97">
        <f t="shared" ca="1" si="28"/>
        <v>0.28655278663997374</v>
      </c>
      <c r="AU97" t="s">
        <v>697</v>
      </c>
      <c r="AV97" t="str">
        <f t="shared" ca="1" si="29"/>
        <v>sound\\Redkiy_plod.wav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_Белый_ли_он?</v>
      </c>
      <c r="BA97" t="e">
        <f>VLOOKUP(Q97,audio_list_stym!$B$2:$BQ$299,68,FALSE)</f>
        <v>#N/A</v>
      </c>
      <c r="BB97" t="str">
        <f t="shared" si="30"/>
        <v>Вы_видите_ФИМОН._Белый_ли_он?</v>
      </c>
      <c r="BD97" cm="1">
        <f t="array" aca="1" ref="BD97" ca="1">INDEX($L$90:$L$97,(RANK(AT9,$AT$2:$AT$9)))</f>
        <v>2088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VLOOKUP(B98,audio_list_stym!$A$3:$BP$18,51,FALSE)</f>
        <v>16</v>
      </c>
      <c r="F98" t="str">
        <f>VLOOKUP(E98,metki!$A$2:$B$9,2,FALSE)</f>
        <v>импл_новые_без_названия</v>
      </c>
      <c r="G98" t="str">
        <f t="shared" si="25"/>
        <v>импл_</v>
      </c>
      <c r="H98" t="str">
        <f>VLOOKUP(B98,audio_list_stym!$A$3:$AJ$18,19,FALSE)</f>
        <v>Gac</v>
      </c>
      <c r="I98" t="s">
        <v>688</v>
      </c>
      <c r="J98" t="str">
        <f t="shared" si="26"/>
        <v>Gac_1</v>
      </c>
      <c r="L98">
        <f>VLOOKUP(J98,total_visual_stym!$A$2:$D$129,2,FALSE)</f>
        <v>2089</v>
      </c>
      <c r="M98" t="str">
        <f>VLOOKUP(J98,total_visual_stym!$A$2:$D$129,3,FALSE)</f>
        <v>pics\\Gac_1.jpg</v>
      </c>
      <c r="N98">
        <f>VLOOKUP(J98,total_visual_stym!$A$1:$D$129,4,FALSE)</f>
        <v>211</v>
      </c>
      <c r="P98">
        <f>IF(G98="экспл",0,IF(G98="импл_",VLOOKUP(J98,quest_импл!$A$1:$J$129,7,FALSE),0))</f>
        <v>249</v>
      </c>
      <c r="Q98" t="str">
        <f>IF(G98="экспл",0,IF(G98="импл_",VLOOKUP(J98,quest_импл!$A$1:$J$129,8,FALSE),0))</f>
        <v>sound\\Ispachkan_li.wav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нет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2033</v>
      </c>
      <c r="AD98" t="str">
        <f t="shared" ca="1" si="36"/>
        <v>pics\\Limon_1.jpg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7"/>
        <v>pics\\Limon_1.jpg</v>
      </c>
      <c r="AI98" t="s">
        <v>108</v>
      </c>
      <c r="AO98">
        <f t="shared" ca="1" si="32"/>
        <v>0.47429515986795101</v>
      </c>
      <c r="AP98" t="str">
        <f t="shared" ca="1" si="33"/>
        <v>pics\\Limon_1.jpg</v>
      </c>
      <c r="AR98" t="str">
        <f>IF(AH98="sound\\Ogorod",AP26,"")</f>
        <v/>
      </c>
      <c r="AS98" t="str">
        <f t="shared" ca="1" si="39"/>
        <v>pics\\Limon_1.jpg</v>
      </c>
      <c r="AT98">
        <f t="shared" ca="1" si="28"/>
        <v>0.5944660479972308</v>
      </c>
      <c r="AU98" t="s">
        <v>697</v>
      </c>
      <c r="AV98" t="str">
        <f t="shared" ca="1" si="29"/>
        <v>sound\\Noviy_plod.wav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_Испачкан_ли_</v>
      </c>
      <c r="BB98" t="str">
        <f t="shared" si="30"/>
        <v>_Испачкан_ли_XXXXX?</v>
      </c>
      <c r="BC98">
        <f>A98</f>
        <v>1213</v>
      </c>
      <c r="BD98" cm="1">
        <f t="array" aca="1" ref="BD98" ca="1">INDEX($L$98:$L$105,(RANK(AT2,$AT$2:$AT$9)))</f>
        <v>2091</v>
      </c>
      <c r="BE98" cm="1">
        <f t="array" aca="1" ref="BE98" ca="1">INDEX(BD66:BD81,(RANK(AT6,$AT$2:$AT$9)))</f>
        <v>2065</v>
      </c>
      <c r="BF98" cm="1">
        <f t="array" aca="1" ref="BF98" ca="1">INDEX(BD82:BD97,(RANK(AT6,$AT$2:$AT$9)))</f>
        <v>2077</v>
      </c>
      <c r="BG98" cm="1">
        <f t="array" aca="1" ref="BG98" ca="1">INDEX(BD106:BD129,(RANK(AT6,$AT$2:$AT$17)))</f>
        <v>2116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VLOOKUP(B99,audio_list_stym!$A$3:$BP$18,51,FALSE)</f>
        <v>16</v>
      </c>
      <c r="F99" t="str">
        <f>VLOOKUP(E99,metki!$A$2:$B$9,2,FALSE)</f>
        <v>импл_новые_без_названия</v>
      </c>
      <c r="G99" t="str">
        <f t="shared" si="25"/>
        <v>импл_</v>
      </c>
      <c r="H99" t="str">
        <f>VLOOKUP(B99,audio_list_stym!$A$3:$AJ$18,19,FALSE)</f>
        <v>Gac</v>
      </c>
      <c r="I99" t="s">
        <v>689</v>
      </c>
      <c r="J99" t="str">
        <f t="shared" si="26"/>
        <v>Gac_2</v>
      </c>
      <c r="L99">
        <f>VLOOKUP(J99,total_visual_stym!$A$2:$D$129,2,FALSE)</f>
        <v>2090</v>
      </c>
      <c r="M99" t="str">
        <f>VLOOKUP(J99,total_visual_stym!$A$2:$D$129,3,FALSE)</f>
        <v>pics\\Gac_2.jpg</v>
      </c>
      <c r="N99">
        <f>VLOOKUP(J99,total_visual_stym!$A$1:$D$129,4,FALSE)</f>
        <v>211</v>
      </c>
      <c r="P99">
        <f>IF(G99="экспл",0,IF(G99="импл_",VLOOKUP(J99,quest_импл!$A$1:$J$129,7,FALSE),0))</f>
        <v>250</v>
      </c>
      <c r="Q99" t="str">
        <f>IF(G99="экспл",0,IF(G99="импл_",VLOOKUP(J99,quest_импл!$A$1:$J$129,8,FALSE),0))</f>
        <v>sound\\Farshirovanniy_li.wav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нет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2054</v>
      </c>
      <c r="AD99" t="str">
        <f t="shared" ca="1" si="36"/>
        <v>pics\\Redis_6.jpg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7"/>
        <v>pics\\Redis_6.jpg</v>
      </c>
      <c r="AI99" t="s">
        <v>109</v>
      </c>
      <c r="AO99">
        <f t="shared" ca="1" si="32"/>
        <v>0.13395826949605694</v>
      </c>
      <c r="AP99" t="str">
        <f t="shared" ca="1" si="33"/>
        <v>pics\\Redis_6.jpg</v>
      </c>
      <c r="AR99" t="str">
        <f t="shared" ref="AR99:AR120" si="40">IF(AH99="sound\\Ogorod",AP27,"")</f>
        <v/>
      </c>
      <c r="AS99" t="str">
        <f t="shared" ca="1" si="39"/>
        <v>pics\\Redis_6.jpg</v>
      </c>
      <c r="AT99">
        <f t="shared" ca="1" si="28"/>
        <v>0.91197536597074602</v>
      </c>
      <c r="AU99" t="s">
        <v>697</v>
      </c>
      <c r="AV99" t="str">
        <f t="shared" ca="1" si="29"/>
        <v>sound\\Noviy_plod.wav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_Фаршированный_ли_</v>
      </c>
      <c r="BB99" t="str">
        <f t="shared" si="30"/>
        <v>_Фаршированный_ли_XXXXX?</v>
      </c>
      <c r="BD99" cm="1">
        <f t="array" aca="1" ref="BD99" ca="1">INDEX($L$98:$L$105,(RANK(AT3,$AT$2:$AT$9)))</f>
        <v>2089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VLOOKUP(B100,audio_list_stym!$A$3:$BP$18,51,FALSE)</f>
        <v>16</v>
      </c>
      <c r="F100" t="str">
        <f>VLOOKUP(E100,metki!$A$2:$B$9,2,FALSE)</f>
        <v>импл_новые_без_названия</v>
      </c>
      <c r="G100" t="str">
        <f t="shared" si="25"/>
        <v>импл_</v>
      </c>
      <c r="H100" t="str">
        <f>VLOOKUP(B100,audio_list_stym!$A$3:$AJ$18,19,FALSE)</f>
        <v>Gac</v>
      </c>
      <c r="I100" t="s">
        <v>690</v>
      </c>
      <c r="J100" t="str">
        <f t="shared" si="26"/>
        <v>Gac_3</v>
      </c>
      <c r="L100">
        <f>VLOOKUP(J100,total_visual_stym!$A$2:$D$129,2,FALSE)</f>
        <v>2091</v>
      </c>
      <c r="M100" t="str">
        <f>VLOOKUP(J100,total_visual_stym!$A$2:$D$129,3,FALSE)</f>
        <v>pics\\Gac_3.jpg</v>
      </c>
      <c r="N100">
        <f>VLOOKUP(J100,total_visual_stym!$A$1:$D$129,4,FALSE)</f>
        <v>211</v>
      </c>
      <c r="P100">
        <f>IF(G100="экспл",0,IF(G100="импл_",VLOOKUP(J100,quest_импл!$A$1:$J$129,7,FALSE),0))</f>
        <v>251</v>
      </c>
      <c r="Q100" t="str">
        <f>IF(G100="экспл",0,IF(G100="импл_",VLOOKUP(J100,quest_импл!$A$1:$J$129,8,FALSE),0))</f>
        <v>sound\\Razrezan_li.wav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2036</v>
      </c>
      <c r="AD100" t="str">
        <f t="shared" ca="1" si="36"/>
        <v>pics\\Limon_4.jpg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7"/>
        <v>pics\\Limon_4.jpg</v>
      </c>
      <c r="AI100" t="s">
        <v>110</v>
      </c>
      <c r="AO100">
        <f t="shared" ca="1" si="32"/>
        <v>0.40681203539678135</v>
      </c>
      <c r="AP100" t="str">
        <f t="shared" ca="1" si="33"/>
        <v>pics\\Limon_4.jpg</v>
      </c>
      <c r="AR100" t="str">
        <f t="shared" si="40"/>
        <v/>
      </c>
      <c r="AS100" t="str">
        <f t="shared" ca="1" si="39"/>
        <v>pics\\Limon_4.jpg</v>
      </c>
      <c r="AT100">
        <f t="shared" ca="1" si="28"/>
        <v>0.81272052311330611</v>
      </c>
      <c r="AU100" t="s">
        <v>697</v>
      </c>
      <c r="AV100" t="str">
        <f t="shared" ca="1" si="29"/>
        <v>sound\\Noviy_plod.wav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_Разрезан_ли_</v>
      </c>
      <c r="BB100" t="str">
        <f t="shared" si="30"/>
        <v>_Разрезан_ли_XXXXX?</v>
      </c>
      <c r="BD100" cm="1">
        <f t="array" aca="1" ref="BD100" ca="1">INDEX($L$98:$L$105,(RANK(AT4,$AT$2:$AT$9)))</f>
        <v>2095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VLOOKUP(B101,audio_list_stym!$A$3:$BP$18,51,FALSE)</f>
        <v>16</v>
      </c>
      <c r="F101" t="str">
        <f>VLOOKUP(E101,metki!$A$2:$B$9,2,FALSE)</f>
        <v>импл_новые_без_названия</v>
      </c>
      <c r="G101" t="str">
        <f t="shared" si="25"/>
        <v>импл_</v>
      </c>
      <c r="H101" t="str">
        <f>VLOOKUP(B101,audio_list_stym!$A$3:$AJ$18,19,FALSE)</f>
        <v>Gac</v>
      </c>
      <c r="I101" t="s">
        <v>691</v>
      </c>
      <c r="J101" t="str">
        <f t="shared" si="26"/>
        <v>Gac_4</v>
      </c>
      <c r="L101">
        <f>VLOOKUP(J101,total_visual_stym!$A$2:$D$129,2,FALSE)</f>
        <v>2092</v>
      </c>
      <c r="M101" t="str">
        <f>VLOOKUP(J101,total_visual_stym!$A$2:$D$129,3,FALSE)</f>
        <v>pics\\Gac_4.jpg</v>
      </c>
      <c r="N101">
        <f>VLOOKUP(J101,total_visual_stym!$A$1:$D$129,4,FALSE)</f>
        <v>211</v>
      </c>
      <c r="P101">
        <f>IF(G101="экспл",0,IF(G101="импл_",VLOOKUP(J101,quest_импл!$A$1:$J$129,7,FALSE),0))</f>
        <v>252</v>
      </c>
      <c r="Q101" t="str">
        <f>IF(G101="экспл",0,IF(G101="импл_",VLOOKUP(J101,quest_импл!$A$1:$J$129,8,FALSE),0))</f>
        <v>sound\\S_lepestkami_li.wav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2008</v>
      </c>
      <c r="AD101" t="str">
        <f t="shared" ca="1" si="36"/>
        <v>pics\\Banan_8.jpg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7"/>
        <v>pics\\Banan_8.jpg</v>
      </c>
      <c r="AI101" t="s">
        <v>111</v>
      </c>
      <c r="AO101">
        <f t="shared" ca="1" si="32"/>
        <v>0.84481807910002604</v>
      </c>
      <c r="AP101" t="str">
        <f t="shared" ca="1" si="33"/>
        <v>pics\\Banan_8.jpg</v>
      </c>
      <c r="AR101" t="str">
        <f t="shared" si="40"/>
        <v/>
      </c>
      <c r="AS101" t="str">
        <f t="shared" ca="1" si="39"/>
        <v>pics\\Banan_8.jpg</v>
      </c>
      <c r="AT101">
        <f t="shared" ca="1" si="28"/>
        <v>0.3310397386071694</v>
      </c>
      <c r="AU101" t="s">
        <v>697</v>
      </c>
      <c r="AV101" t="str">
        <f t="shared" ca="1" si="29"/>
        <v>sound\\Redkiy_plod.wav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_С_лепестками_ли_</v>
      </c>
      <c r="BB101" t="str">
        <f t="shared" si="30"/>
        <v>_С_лепестками_ли_XXXXX?</v>
      </c>
      <c r="BD101" cm="1">
        <f t="array" aca="1" ref="BD101" ca="1">INDEX($L$98:$L$105,(RANK(AT5,$AT$2:$AT$9)))</f>
        <v>2094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VLOOKUP(B102,audio_list_stym!$A$3:$BP$18,51,FALSE)</f>
        <v>16</v>
      </c>
      <c r="F102" t="str">
        <f>VLOOKUP(E102,metki!$A$2:$B$9,2,FALSE)</f>
        <v>импл_новые_без_названия</v>
      </c>
      <c r="G102" t="str">
        <f t="shared" si="25"/>
        <v>импл_</v>
      </c>
      <c r="H102" t="str">
        <f>VLOOKUP(B102,audio_list_stym!$A$3:$AJ$18,19,FALSE)</f>
        <v>Gac</v>
      </c>
      <c r="I102" t="s">
        <v>692</v>
      </c>
      <c r="J102" t="str">
        <f t="shared" si="26"/>
        <v>Gac_5</v>
      </c>
      <c r="L102">
        <f>VLOOKUP(J102,total_visual_stym!$A$2:$D$129,2,FALSE)</f>
        <v>2093</v>
      </c>
      <c r="M102" t="str">
        <f>VLOOKUP(J102,total_visual_stym!$A$2:$D$129,3,FALSE)</f>
        <v>pics\\Gac_5.jpg</v>
      </c>
      <c r="N102">
        <f>VLOOKUP(J102,total_visual_stym!$A$1:$D$129,4,FALSE)</f>
        <v>211</v>
      </c>
      <c r="P102">
        <f>IF(G102="экспл",0,IF(G102="импл_",VLOOKUP(J102,quest_импл!$A$1:$J$129,7,FALSE),0))</f>
        <v>253</v>
      </c>
      <c r="Q102" t="str">
        <f>IF(G102="экспл",0,IF(G102="импл_",VLOOKUP(J102,quest_импл!$A$1:$J$129,8,FALSE),0))</f>
        <v>sound\\Kolyuchiy_li.wav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2014</v>
      </c>
      <c r="AD102" t="str">
        <f t="shared" ca="1" si="36"/>
        <v>pics\\Finik_6.jpg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7"/>
        <v>pics\\Finik_6.jpg</v>
      </c>
      <c r="AI102" t="s">
        <v>112</v>
      </c>
      <c r="AO102">
        <f t="shared" ca="1" si="32"/>
        <v>0.80102351496282198</v>
      </c>
      <c r="AP102" t="str">
        <f t="shared" ca="1" si="33"/>
        <v>pics\\Finik_6.jpg</v>
      </c>
      <c r="AR102" t="str">
        <f t="shared" si="40"/>
        <v/>
      </c>
      <c r="AS102" t="str">
        <f t="shared" ca="1" si="39"/>
        <v>pics\\Finik_6.jpg</v>
      </c>
      <c r="AT102">
        <f t="shared" ca="1" si="28"/>
        <v>0.93523270590555119</v>
      </c>
      <c r="AU102" t="s">
        <v>697</v>
      </c>
      <c r="AV102" t="str">
        <f t="shared" ca="1" si="29"/>
        <v>sound\\Noviy_plod.wav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_Колючий_ли_</v>
      </c>
      <c r="BB102" t="str">
        <f t="shared" si="30"/>
        <v>_Колючий_ли_XXXXX?</v>
      </c>
      <c r="BD102" cm="1">
        <f t="array" aca="1" ref="BD102" ca="1">INDEX($L$98:$L$105,(RANK(AT6,$AT$2:$AT$9)))</f>
        <v>2093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VLOOKUP(B103,audio_list_stym!$A$3:$BP$18,51,FALSE)</f>
        <v>16</v>
      </c>
      <c r="F103" t="str">
        <f>VLOOKUP(E103,metki!$A$2:$B$9,2,FALSE)</f>
        <v>импл_новые_без_названия</v>
      </c>
      <c r="G103" t="str">
        <f t="shared" si="25"/>
        <v>импл_</v>
      </c>
      <c r="H103" t="str">
        <f>VLOOKUP(B103,audio_list_stym!$A$3:$AJ$18,19,FALSE)</f>
        <v>Gac</v>
      </c>
      <c r="I103" t="s">
        <v>693</v>
      </c>
      <c r="J103" t="str">
        <f t="shared" si="26"/>
        <v>Gac_6</v>
      </c>
      <c r="L103">
        <f>VLOOKUP(J103,total_visual_stym!$A$2:$D$129,2,FALSE)</f>
        <v>2094</v>
      </c>
      <c r="M103" t="str">
        <f>VLOOKUP(J103,total_visual_stym!$A$2:$D$129,3,FALSE)</f>
        <v>pics\\Gac_6.jpg</v>
      </c>
      <c r="N103">
        <f>VLOOKUP(J103,total_visual_stym!$A$1:$D$129,4,FALSE)</f>
        <v>211</v>
      </c>
      <c r="P103">
        <f>IF(G103="экспл",0,IF(G103="импл_",VLOOKUP(J103,quest_импл!$A$1:$J$129,7,FALSE),0))</f>
        <v>254</v>
      </c>
      <c r="Q103" t="str">
        <f>IF(G103="экспл",0,IF(G103="импл_",VLOOKUP(J103,quest_импл!$A$1:$J$129,8,FALSE),0))</f>
        <v>sound\\Oranzhrviy_li.wav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2024</v>
      </c>
      <c r="AD103" t="str">
        <f t="shared" ca="1" si="36"/>
        <v>pics\\Goroh_8.jpg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7"/>
        <v>pics\\Goroh_8.jpg</v>
      </c>
      <c r="AI103" t="s">
        <v>113</v>
      </c>
      <c r="AO103">
        <f t="shared" ca="1" si="32"/>
        <v>0.61647631203764663</v>
      </c>
      <c r="AP103" t="str">
        <f t="shared" ca="1" si="33"/>
        <v>pics\\Goroh_8.jpg</v>
      </c>
      <c r="AR103" t="str">
        <f t="shared" si="40"/>
        <v/>
      </c>
      <c r="AS103" t="str">
        <f t="shared" ca="1" si="39"/>
        <v>pics\\Goroh_8.jpg</v>
      </c>
      <c r="AT103">
        <f t="shared" ca="1" si="28"/>
        <v>0.38960800141161345</v>
      </c>
      <c r="AU103" t="s">
        <v>697</v>
      </c>
      <c r="AV103" t="str">
        <f t="shared" ca="1" si="29"/>
        <v>sound\\Redkiy_plod.wav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_Оранжевый_ли_</v>
      </c>
      <c r="BB103" t="str">
        <f t="shared" si="30"/>
        <v>_Оранжевый_ли_XXXXX?</v>
      </c>
      <c r="BD103" cm="1">
        <f t="array" aca="1" ref="BD103" ca="1">INDEX($L$98:$L$105,(RANK(AT7,$AT$2:$AT$9)))</f>
        <v>2092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VLOOKUP(B104,audio_list_stym!$A$3:$BP$18,51,FALSE)</f>
        <v>16</v>
      </c>
      <c r="F104" t="str">
        <f>VLOOKUP(E104,metki!$A$2:$B$9,2,FALSE)</f>
        <v>импл_новые_без_названия</v>
      </c>
      <c r="G104" t="str">
        <f t="shared" si="25"/>
        <v>импл_</v>
      </c>
      <c r="H104" t="str">
        <f>VLOOKUP(B104,audio_list_stym!$A$3:$AJ$18,19,FALSE)</f>
        <v>Gac</v>
      </c>
      <c r="I104" t="s">
        <v>694</v>
      </c>
      <c r="J104" t="str">
        <f t="shared" si="26"/>
        <v>Gac_7</v>
      </c>
      <c r="L104">
        <f>VLOOKUP(J104,total_visual_stym!$A$2:$D$129,2,FALSE)</f>
        <v>2095</v>
      </c>
      <c r="M104" t="str">
        <f>VLOOKUP(J104,total_visual_stym!$A$2:$D$129,3,FALSE)</f>
        <v>pics\\Gac_7.jpg</v>
      </c>
      <c r="N104">
        <f>VLOOKUP(J104,total_visual_stym!$A$1:$D$129,4,FALSE)</f>
        <v>211</v>
      </c>
      <c r="P104">
        <f>IF(G104="экспл",0,IF(G104="импл_",VLOOKUP(J104,quest_импл!$A$1:$J$129,7,FALSE),0))</f>
        <v>255</v>
      </c>
      <c r="Q104" t="str">
        <f>IF(G104="экспл",0,IF(G104="импл_",VLOOKUP(J104,quest_импл!$A$1:$J$129,8,FALSE),0))</f>
        <v>sound\\Zernistiy_li.wav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2007</v>
      </c>
      <c r="AD104" t="str">
        <f t="shared" ca="1" si="36"/>
        <v>pics\\Banan_7.jpg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7"/>
        <v>pics\\Banan_7.jpg</v>
      </c>
      <c r="AI104" t="s">
        <v>114</v>
      </c>
      <c r="AO104">
        <f t="shared" ca="1" si="32"/>
        <v>0.86077762416299664</v>
      </c>
      <c r="AP104" t="str">
        <f t="shared" ca="1" si="33"/>
        <v>pics\\Banan_7.jpg</v>
      </c>
      <c r="AR104" t="str">
        <f t="shared" si="40"/>
        <v/>
      </c>
      <c r="AS104" t="str">
        <f t="shared" ca="1" si="39"/>
        <v>pics\\Banan_7.jpg</v>
      </c>
      <c r="AT104">
        <f t="shared" ca="1" si="28"/>
        <v>0.61787169496676986</v>
      </c>
      <c r="AU104" t="s">
        <v>697</v>
      </c>
      <c r="AV104" t="str">
        <f t="shared" ca="1" si="29"/>
        <v>sound\\Noviy_plod.wav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_Зернистый_ли_</v>
      </c>
      <c r="BB104" t="str">
        <f t="shared" si="30"/>
        <v>_Зернистый_ли_XXXXX?</v>
      </c>
      <c r="BD104" cm="1">
        <f t="array" aca="1" ref="BD104" ca="1">INDEX($L$98:$L$105,(RANK(AT8,$AT$2:$AT$9)))</f>
        <v>2090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VLOOKUP(B105,audio_list_stym!$A$3:$BP$18,51,FALSE)</f>
        <v>16</v>
      </c>
      <c r="F105" t="str">
        <f>VLOOKUP(E105,metki!$A$2:$B$9,2,FALSE)</f>
        <v>импл_новые_без_названия</v>
      </c>
      <c r="G105" t="str">
        <f t="shared" si="25"/>
        <v>импл_</v>
      </c>
      <c r="H105" t="str">
        <f>VLOOKUP(B105,audio_list_stym!$A$3:$AJ$18,19,FALSE)</f>
        <v>Gac</v>
      </c>
      <c r="I105" t="s">
        <v>695</v>
      </c>
      <c r="J105" t="str">
        <f t="shared" si="26"/>
        <v>Gac_8</v>
      </c>
      <c r="L105">
        <f>VLOOKUP(J105,total_visual_stym!$A$2:$D$129,2,FALSE)</f>
        <v>2096</v>
      </c>
      <c r="M105" t="str">
        <f>VLOOKUP(J105,total_visual_stym!$A$2:$D$129,3,FALSE)</f>
        <v>pics\\Gac_8.jpg</v>
      </c>
      <c r="N105">
        <f>VLOOKUP(J105,total_visual_stym!$A$1:$D$129,4,FALSE)</f>
        <v>211</v>
      </c>
      <c r="P105">
        <f>IF(G105="экспл",0,IF(G105="импл_",VLOOKUP(J105,quest_импл!$A$1:$J$129,7,FALSE),0))</f>
        <v>256</v>
      </c>
      <c r="Q105" t="str">
        <f>IF(G105="экспл",0,IF(G105="импл_",VLOOKUP(J105,quest_импл!$A$1:$J$129,8,FALSE),0))</f>
        <v>sound\\Okrugliy_li.wav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2055</v>
      </c>
      <c r="AD105" t="str">
        <f t="shared" ca="1" si="36"/>
        <v>pics\\Redis_7.jpg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7"/>
        <v>pics\\Redis_7.jpg</v>
      </c>
      <c r="AI105" t="s">
        <v>115</v>
      </c>
      <c r="AO105">
        <f t="shared" ca="1" si="32"/>
        <v>0.13313946856477599</v>
      </c>
      <c r="AP105" t="str">
        <f t="shared" ca="1" si="33"/>
        <v>pics\\Redis_7.jpg</v>
      </c>
      <c r="AR105" t="str">
        <f t="shared" si="40"/>
        <v/>
      </c>
      <c r="AS105" t="str">
        <f t="shared" ca="1" si="39"/>
        <v>pics\\Redis_7.jpg</v>
      </c>
      <c r="AT105">
        <f t="shared" ca="1" si="28"/>
        <v>0.89888064729867767</v>
      </c>
      <c r="AU105" t="s">
        <v>697</v>
      </c>
      <c r="AV105" t="str">
        <f t="shared" ca="1" si="29"/>
        <v>sound\\Noviy_plod.wav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_Округлый_ли_</v>
      </c>
      <c r="BB105" t="str">
        <f t="shared" si="30"/>
        <v>_Округлый_ли_XXXXX?</v>
      </c>
      <c r="BD105" cm="1">
        <f t="array" aca="1" ref="BD105" ca="1">INDEX($L$98:$L$105,(RANK(AT9,$AT$2:$AT$9)))</f>
        <v>2096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VLOOKUP(B106,audio_list_stym!$A$3:$BP$18,51,FALSE)</f>
        <v>17</v>
      </c>
      <c r="F106" t="str">
        <f>VLOOKUP(E106,metki!$A$2:$B$9,2,FALSE)</f>
        <v>экспл_новые_без_названия</v>
      </c>
      <c r="G106" t="str">
        <f t="shared" si="25"/>
        <v>экспл</v>
      </c>
      <c r="H106" t="str">
        <f>VLOOKUP(B106,audio_list_stym!$A$3:$AJ$18,19,FALSE)</f>
        <v>Noni</v>
      </c>
      <c r="I106" t="s">
        <v>688</v>
      </c>
      <c r="J106" t="str">
        <f t="shared" si="26"/>
        <v>Noni_1</v>
      </c>
      <c r="L106">
        <f>VLOOKUP(J106,total_visual_stym!$A$2:$D$129,2,FALSE)</f>
        <v>2113</v>
      </c>
      <c r="M106" t="str">
        <f>VLOOKUP(J106,total_visual_stym!$A$2:$D$129,3,FALSE)</f>
        <v>pics\\Noni_1.jpg</v>
      </c>
      <c r="N106">
        <f>VLOOKUP(J106,total_visual_stym!$A$1:$D$129,4,FALSE)</f>
        <v>212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129</v>
      </c>
      <c r="Z106" t="str">
        <f>IF(G106="экспл",VLOOKUP(J106,quest_экспл!$A$1:$N$129,12,FALSE),IF(G106="импл_",0,0))</f>
        <v>sound\\On_beliy_vnutri.wav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2230</v>
      </c>
      <c r="AD106" t="str">
        <f t="shared" ca="1" si="36"/>
        <v>pics\\dis8.jpg</v>
      </c>
      <c r="AE106" s="22" t="str">
        <f t="array" aca="1" ref="AE106" ca="1">IF(G106="экспл",INDEX(total_visual_stym!$C$146:$C$209,(RANK(total_visual_stym!E186,total_visual_stym!$E$146:$E$209))),0)</f>
        <v>pics\\dis8.jpg</v>
      </c>
      <c r="AF106" s="22" t="str">
        <f t="shared" si="37"/>
        <v/>
      </c>
      <c r="AI106" t="s">
        <v>116</v>
      </c>
      <c r="AO106">
        <f t="shared" ca="1" si="32"/>
        <v>0.17677796017668801</v>
      </c>
      <c r="AP106" t="str">
        <f t="shared" ca="1" si="33"/>
        <v>pics\\Peper_8.jpg</v>
      </c>
      <c r="AR106" t="str">
        <f t="shared" si="40"/>
        <v/>
      </c>
      <c r="AS106" t="str">
        <f t="shared" si="39"/>
        <v/>
      </c>
      <c r="AT106">
        <f t="shared" ca="1" si="28"/>
        <v>0.68582933733595686</v>
      </c>
      <c r="AU106" t="s">
        <v>697</v>
      </c>
      <c r="AV106" t="str">
        <f t="shared" ca="1" si="29"/>
        <v>sound\\Noviy_plod.wav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_Он_белый_внутри?</v>
      </c>
      <c r="BA106" t="e">
        <f>VLOOKUP(Q106,audio_list_stym!$B$2:$BQ$299,68,FALSE)</f>
        <v>#N/A</v>
      </c>
      <c r="BB106" t="str">
        <f t="shared" si="30"/>
        <v>На_экране_XXXXX._Он_белый_внутри?</v>
      </c>
      <c r="BC106">
        <f>A106</f>
        <v>1214</v>
      </c>
      <c r="BD106" cm="1">
        <f t="array" aca="1" ref="BD106" ca="1">INDEX($L$106:$L$113,(RANK(AT2,$AT$2:$AT$9)))</f>
        <v>2115</v>
      </c>
      <c r="BE106" cm="1">
        <f t="array" aca="1" ref="BE106" ca="1">INDEX(BD66:BD81,(RANK(AT7,$AT$2:$AT$17)))</f>
        <v>2065</v>
      </c>
      <c r="BF106" cm="1">
        <f t="array" aca="1" ref="BF106" ca="1">INDEX(BD90:BD105,(RANK(AT7,$AT$2:$AT$17)))</f>
        <v>2085</v>
      </c>
      <c r="BG106" cm="1">
        <f t="array" aca="1" ref="BG106" ca="1">INDEX(BD114:BD129,(RANK(AT7,$AT$2:$AT$9)))</f>
        <v>2134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VLOOKUP(B107,audio_list_stym!$A$3:$BP$18,51,FALSE)</f>
        <v>17</v>
      </c>
      <c r="F107" t="str">
        <f>VLOOKUP(E107,metki!$A$2:$B$9,2,FALSE)</f>
        <v>экспл_новые_без_названия</v>
      </c>
      <c r="G107" t="str">
        <f t="shared" si="25"/>
        <v>экспл</v>
      </c>
      <c r="H107" t="str">
        <f>VLOOKUP(B107,audio_list_stym!$A$3:$AJ$18,19,FALSE)</f>
        <v>Noni</v>
      </c>
      <c r="I107" t="s">
        <v>689</v>
      </c>
      <c r="J107" t="str">
        <f t="shared" si="26"/>
        <v>Noni_2</v>
      </c>
      <c r="L107">
        <f>VLOOKUP(J107,total_visual_stym!$A$2:$D$129,2,FALSE)</f>
        <v>2114</v>
      </c>
      <c r="M107" t="str">
        <f>VLOOKUP(J107,total_visual_stym!$A$2:$D$129,3,FALSE)</f>
        <v>pics\\Noni_2.jpg</v>
      </c>
      <c r="N107">
        <f>VLOOKUP(J107,total_visual_stym!$A$1:$D$129,4,FALSE)</f>
        <v>212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130</v>
      </c>
      <c r="Z107" t="str">
        <f>IF(G107="экспл",VLOOKUP(J107,quest_экспл!$A$1:$N$129,12,FALSE),IF(G107="импл_",0,0))</f>
        <v>sound\\Rebristiy_li_on.wav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2173</v>
      </c>
      <c r="AD107" t="str">
        <f t="shared" ca="1" si="36"/>
        <v>pics\\dis37.jpg</v>
      </c>
      <c r="AE107" s="22" t="str">
        <f t="array" aca="1" ref="AE107" ca="1">IF(G107="экспл",INDEX(total_visual_stym!$C$146:$C$209,(RANK(total_visual_stym!E187,total_visual_stym!$E$146:$E$209))),0)</f>
        <v>pics\\dis37.jpg</v>
      </c>
      <c r="AF107" s="22" t="str">
        <f t="shared" si="37"/>
        <v/>
      </c>
      <c r="AI107" t="s">
        <v>117</v>
      </c>
      <c r="AO107">
        <f t="shared" ca="1" si="32"/>
        <v>0.84114101637835126</v>
      </c>
      <c r="AP107" t="str">
        <f t="shared" ca="1" si="33"/>
        <v>pics\\Finik_1.jpg</v>
      </c>
      <c r="AR107" t="str">
        <f t="shared" si="40"/>
        <v/>
      </c>
      <c r="AS107" t="str">
        <f t="shared" si="39"/>
        <v/>
      </c>
      <c r="AT107">
        <f t="shared" ca="1" si="28"/>
        <v>0.87726653627714746</v>
      </c>
      <c r="AU107" t="s">
        <v>697</v>
      </c>
      <c r="AV107" t="str">
        <f t="shared" ca="1" si="29"/>
        <v>sound\\Noviy_plod.wav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_Ребристый_ли_он?</v>
      </c>
      <c r="BA107" t="e">
        <f>VLOOKUP(Q107,audio_list_stym!$B$2:$BQ$299,68,FALSE)</f>
        <v>#N/A</v>
      </c>
      <c r="BB107" t="str">
        <f t="shared" si="30"/>
        <v>Посмотрите,_вот_XXXXX._Ребристый_ли_он?</v>
      </c>
      <c r="BD107" cm="1">
        <f t="array" aca="1" ref="BD107" ca="1">INDEX($L$106:$L$113,(RANK(AT3,$AT$2:$AT$9)))</f>
        <v>2113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VLOOKUP(B108,audio_list_stym!$A$3:$BP$18,51,FALSE)</f>
        <v>17</v>
      </c>
      <c r="F108" t="str">
        <f>VLOOKUP(E108,metki!$A$2:$B$9,2,FALSE)</f>
        <v>экспл_новые_без_названия</v>
      </c>
      <c r="G108" t="str">
        <f t="shared" si="25"/>
        <v>экспл</v>
      </c>
      <c r="H108" t="str">
        <f>VLOOKUP(B108,audio_list_stym!$A$3:$AJ$18,19,FALSE)</f>
        <v>Noni</v>
      </c>
      <c r="I108" t="s">
        <v>690</v>
      </c>
      <c r="J108" t="str">
        <f t="shared" si="26"/>
        <v>Noni_3</v>
      </c>
      <c r="L108">
        <f>VLOOKUP(J108,total_visual_stym!$A$2:$D$129,2,FALSE)</f>
        <v>2115</v>
      </c>
      <c r="M108" t="str">
        <f>VLOOKUP(J108,total_visual_stym!$A$2:$D$129,3,FALSE)</f>
        <v>pics\\Noni_3.jpg</v>
      </c>
      <c r="N108">
        <f>VLOOKUP(J108,total_visual_stym!$A$1:$D$129,4,FALSE)</f>
        <v>212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131</v>
      </c>
      <c r="Z108" t="str">
        <f>IF(G108="экспл",VLOOKUP(J108,quest_экспл!$A$1:$N$129,12,FALSE),IF(G108="импл_",0,0))</f>
        <v>sound\\Goluboy_li_on.wav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2176</v>
      </c>
      <c r="AD108" t="str">
        <f t="shared" ca="1" si="36"/>
        <v>pics\\dis21.jpg</v>
      </c>
      <c r="AE108" s="22" t="str">
        <f t="array" aca="1" ref="AE108" ca="1">IF(G108="экспл",INDEX(total_visual_stym!$C$146:$C$209,(RANK(total_visual_stym!E188,total_visual_stym!$E$146:$E$209))),0)</f>
        <v>pics\\dis21.jpg</v>
      </c>
      <c r="AF108" s="22" t="str">
        <f t="shared" si="37"/>
        <v/>
      </c>
      <c r="AI108" t="s">
        <v>118</v>
      </c>
      <c r="AO108">
        <f t="shared" ca="1" si="32"/>
        <v>0.16385336598554956</v>
      </c>
      <c r="AP108" t="str">
        <f t="shared" ca="1" si="33"/>
        <v>pics\\Redis_1.jpg</v>
      </c>
      <c r="AR108" t="str">
        <f t="shared" si="40"/>
        <v/>
      </c>
      <c r="AS108" t="str">
        <f t="shared" si="39"/>
        <v/>
      </c>
      <c r="AT108">
        <f t="shared" ca="1" si="28"/>
        <v>3.4277510315835258E-2</v>
      </c>
      <c r="AU108" t="s">
        <v>697</v>
      </c>
      <c r="AV108" t="str">
        <f t="shared" ca="1" si="29"/>
        <v>sound\\Redkiy_plod.wav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_Голубой_ли_он?</v>
      </c>
      <c r="BA108" t="e">
        <f>VLOOKUP(Q108,audio_list_stym!$B$2:$BQ$299,68,FALSE)</f>
        <v>#N/A</v>
      </c>
      <c r="BB108" t="str">
        <f t="shared" si="30"/>
        <v>Вот_XXXXX._Голубой_ли_он?</v>
      </c>
      <c r="BD108" cm="1">
        <f t="array" aca="1" ref="BD108" ca="1">INDEX($L$106:$L$113,(RANK(AT4,$AT$2:$AT$9)))</f>
        <v>2119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VLOOKUP(B109,audio_list_stym!$A$3:$BP$18,51,FALSE)</f>
        <v>17</v>
      </c>
      <c r="F109" t="str">
        <f>VLOOKUP(E109,metki!$A$2:$B$9,2,FALSE)</f>
        <v>экспл_новые_без_названия</v>
      </c>
      <c r="G109" t="str">
        <f t="shared" si="25"/>
        <v>экспл</v>
      </c>
      <c r="H109" t="str">
        <f>VLOOKUP(B109,audio_list_stym!$A$3:$AJ$18,19,FALSE)</f>
        <v>Noni</v>
      </c>
      <c r="I109" t="s">
        <v>691</v>
      </c>
      <c r="J109" t="str">
        <f t="shared" si="26"/>
        <v>Noni_4</v>
      </c>
      <c r="L109">
        <f>VLOOKUP(J109,total_visual_stym!$A$2:$D$129,2,FALSE)</f>
        <v>2116</v>
      </c>
      <c r="M109" t="str">
        <f>VLOOKUP(J109,total_visual_stym!$A$2:$D$129,3,FALSE)</f>
        <v>pics\\Noni_4.jpg</v>
      </c>
      <c r="N109">
        <f>VLOOKUP(J109,total_visual_stym!$A$1:$D$129,4,FALSE)</f>
        <v>212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132</v>
      </c>
      <c r="Z109" t="str">
        <f>IF(G109="экспл",VLOOKUP(J109,quest_экспл!$A$1:$N$129,12,FALSE),IF(G109="импл_",0,0))</f>
        <v>sound\\On_s_bugorkami.wav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2183</v>
      </c>
      <c r="AD109" t="str">
        <f t="shared" ca="1" si="36"/>
        <v>pics\\dis18.jpg</v>
      </c>
      <c r="AE109" s="22" t="str">
        <f t="array" aca="1" ref="AE109" ca="1">IF(G109="экспл",INDEX(total_visual_stym!$C$146:$C$209,(RANK(total_visual_stym!E189,total_visual_stym!$E$146:$E$209))),0)</f>
        <v>pics\\dis18.jpg</v>
      </c>
      <c r="AF109" s="22" t="str">
        <f t="shared" si="37"/>
        <v/>
      </c>
      <c r="AI109" t="s">
        <v>119</v>
      </c>
      <c r="AO109">
        <f t="shared" ca="1" si="32"/>
        <v>0.44207804600965028</v>
      </c>
      <c r="AP109" t="str">
        <f t="shared" ca="1" si="33"/>
        <v>pics\\Limon_3.jpg</v>
      </c>
      <c r="AR109" t="str">
        <f t="shared" si="40"/>
        <v/>
      </c>
      <c r="AS109" t="str">
        <f t="shared" si="39"/>
        <v/>
      </c>
      <c r="AT109">
        <f t="shared" ca="1" si="28"/>
        <v>0.56925665646517976</v>
      </c>
      <c r="AU109" t="s">
        <v>697</v>
      </c>
      <c r="AV109" t="str">
        <f t="shared" ca="1" si="29"/>
        <v>sound\\Noviy_plod.wav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_Он_с_бугорками?</v>
      </c>
      <c r="BA109" t="e">
        <f>VLOOKUP(Q109,audio_list_stym!$B$2:$BQ$299,68,FALSE)</f>
        <v>#N/A</v>
      </c>
      <c r="BB109" t="str">
        <f t="shared" si="30"/>
        <v>Это_XXXXX._Он_с_бугорками?</v>
      </c>
      <c r="BD109" cm="1">
        <f t="array" aca="1" ref="BD109" ca="1">INDEX($L$106:$L$113,(RANK(AT5,$AT$2:$AT$9)))</f>
        <v>2118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VLOOKUP(B110,audio_list_stym!$A$3:$BP$18,51,FALSE)</f>
        <v>17</v>
      </c>
      <c r="F110" t="str">
        <f>VLOOKUP(E110,metki!$A$2:$B$9,2,FALSE)</f>
        <v>экспл_новые_без_названия</v>
      </c>
      <c r="G110" t="str">
        <f t="shared" si="25"/>
        <v>экспл</v>
      </c>
      <c r="H110" t="str">
        <f>VLOOKUP(B110,audio_list_stym!$A$3:$AJ$18,19,FALSE)</f>
        <v>Noni</v>
      </c>
      <c r="I110" t="s">
        <v>692</v>
      </c>
      <c r="J110" t="str">
        <f t="shared" si="26"/>
        <v>Noni_5</v>
      </c>
      <c r="L110">
        <f>VLOOKUP(J110,total_visual_stym!$A$2:$D$129,2,FALSE)</f>
        <v>2117</v>
      </c>
      <c r="M110" t="str">
        <f>VLOOKUP(J110,total_visual_stym!$A$2:$D$129,3,FALSE)</f>
        <v>pics\\Noni_5.jpg</v>
      </c>
      <c r="N110">
        <f>VLOOKUP(J110,total_visual_stym!$A$1:$D$129,4,FALSE)</f>
        <v>212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133</v>
      </c>
      <c r="Z110" t="str">
        <f>IF(G110="экспл",VLOOKUP(J110,quest_экспл!$A$1:$N$129,12,FALSE),IF(G110="импл_",0,0))</f>
        <v>sound\\Ovalniy_li_on.wav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2180</v>
      </c>
      <c r="AD110" t="str">
        <f t="shared" ca="1" si="36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37"/>
        <v/>
      </c>
      <c r="AI110" t="s">
        <v>120</v>
      </c>
      <c r="AO110">
        <f t="shared" ca="1" si="32"/>
        <v>0.33120246098517214</v>
      </c>
      <c r="AP110" t="str">
        <f t="shared" ca="1" si="33"/>
        <v>pics\\Peper_1.jpg</v>
      </c>
      <c r="AR110" t="str">
        <f t="shared" si="40"/>
        <v/>
      </c>
      <c r="AS110" t="str">
        <f t="shared" si="39"/>
        <v/>
      </c>
      <c r="AT110">
        <f t="shared" ca="1" si="28"/>
        <v>0.25542224194070096</v>
      </c>
      <c r="AU110" t="s">
        <v>697</v>
      </c>
      <c r="AV110" t="str">
        <f t="shared" ca="1" si="29"/>
        <v>sound\\Redkiy_plod.wav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_Овальный_ли_он?</v>
      </c>
      <c r="BA110" t="e">
        <f>VLOOKUP(Q110,audio_list_stym!$B$2:$BQ$299,68,FALSE)</f>
        <v>#N/A</v>
      </c>
      <c r="BB110" t="str">
        <f t="shared" si="30"/>
        <v>На_картинке_XXXXX._Овальный_ли_он?</v>
      </c>
      <c r="BD110" cm="1">
        <f t="array" aca="1" ref="BD110" ca="1">INDEX($L$106:$L$113,(RANK(AT6,$AT$2:$AT$9)))</f>
        <v>2117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VLOOKUP(B111,audio_list_stym!$A$3:$BP$18,51,FALSE)</f>
        <v>17</v>
      </c>
      <c r="F111" t="str">
        <f>VLOOKUP(E111,metki!$A$2:$B$9,2,FALSE)</f>
        <v>экспл_новые_без_названия</v>
      </c>
      <c r="G111" t="str">
        <f t="shared" si="25"/>
        <v>экспл</v>
      </c>
      <c r="H111" t="str">
        <f>VLOOKUP(B111,audio_list_stym!$A$3:$AJ$18,19,FALSE)</f>
        <v>Noni</v>
      </c>
      <c r="I111" t="s">
        <v>693</v>
      </c>
      <c r="J111" t="str">
        <f t="shared" si="26"/>
        <v>Noni_6</v>
      </c>
      <c r="L111">
        <f>VLOOKUP(J111,total_visual_stym!$A$2:$D$129,2,FALSE)</f>
        <v>2118</v>
      </c>
      <c r="M111" t="str">
        <f>VLOOKUP(J111,total_visual_stym!$A$2:$D$129,3,FALSE)</f>
        <v>pics\\Noni_6.jpg</v>
      </c>
      <c r="N111">
        <f>VLOOKUP(J111,total_visual_stym!$A$1:$D$129,4,FALSE)</f>
        <v>212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134</v>
      </c>
      <c r="Z111" t="str">
        <f>IF(G111="экспл",VLOOKUP(J111,quest_экспл!$A$1:$N$129,12,FALSE),IF(G111="импл_",0,0))</f>
        <v>sound\\Zhidkiy_li_on.wav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2211</v>
      </c>
      <c r="AD111" t="str">
        <f t="shared" ca="1" si="36"/>
        <v>pics\\dis60.jpg</v>
      </c>
      <c r="AE111" s="22" t="str">
        <f t="array" aca="1" ref="AE111" ca="1">IF(G111="экспл",INDEX(total_visual_stym!$C$146:$C$209,(RANK(total_visual_stym!E191,total_visual_stym!$E$146:$E$209))),0)</f>
        <v>pics\\dis60.jpg</v>
      </c>
      <c r="AF111" s="22" t="str">
        <f t="shared" si="37"/>
        <v/>
      </c>
      <c r="AI111" t="s">
        <v>121</v>
      </c>
      <c r="AO111">
        <f t="shared" ca="1" si="32"/>
        <v>0.60854537186811175</v>
      </c>
      <c r="AP111" t="str">
        <f t="shared" ca="1" si="33"/>
        <v>pics\\Kokos_1.jpg</v>
      </c>
      <c r="AR111" t="str">
        <f t="shared" si="40"/>
        <v/>
      </c>
      <c r="AS111" t="str">
        <f t="shared" si="39"/>
        <v/>
      </c>
      <c r="AT111">
        <f t="shared" ca="1" si="28"/>
        <v>0.95450630459816466</v>
      </c>
      <c r="AU111" t="s">
        <v>697</v>
      </c>
      <c r="AV111" t="str">
        <f t="shared" ca="1" si="29"/>
        <v>sound\\Noviy_plod.wav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_Жидкий_ли_он?</v>
      </c>
      <c r="BA111" t="e">
        <f>VLOOKUP(Q111,audio_list_stym!$B$2:$BQ$299,68,FALSE)</f>
        <v>#N/A</v>
      </c>
      <c r="BB111" t="str">
        <f t="shared" si="30"/>
        <v>На_мониторе_XXXXX._Жидкий_ли_он?</v>
      </c>
      <c r="BD111" cm="1">
        <f t="array" aca="1" ref="BD111" ca="1">INDEX($L$106:$L$113,(RANK(AT7,$AT$2:$AT$9)))</f>
        <v>2116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VLOOKUP(B112,audio_list_stym!$A$3:$BP$18,51,FALSE)</f>
        <v>17</v>
      </c>
      <c r="F112" t="str">
        <f>VLOOKUP(E112,metki!$A$2:$B$9,2,FALSE)</f>
        <v>экспл_новые_без_названия</v>
      </c>
      <c r="G112" t="str">
        <f t="shared" si="25"/>
        <v>экспл</v>
      </c>
      <c r="H112" t="str">
        <f>VLOOKUP(B112,audio_list_stym!$A$3:$AJ$18,19,FALSE)</f>
        <v>Noni</v>
      </c>
      <c r="I112" t="s">
        <v>694</v>
      </c>
      <c r="J112" t="str">
        <f t="shared" si="26"/>
        <v>Noni_7</v>
      </c>
      <c r="L112">
        <f>VLOOKUP(J112,total_visual_stym!$A$2:$D$129,2,FALSE)</f>
        <v>2119</v>
      </c>
      <c r="M112" t="str">
        <f>VLOOKUP(J112,total_visual_stym!$A$2:$D$129,3,FALSE)</f>
        <v>pics\\Noni_7.jpg</v>
      </c>
      <c r="N112">
        <f>VLOOKUP(J112,total_visual_stym!$A$1:$D$129,4,FALSE)</f>
        <v>212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135</v>
      </c>
      <c r="Z112" t="str">
        <f>IF(G112="экспл",VLOOKUP(J112,quest_экспл!$A$1:$N$129,12,FALSE),IF(G112="импл_",0,0))</f>
        <v>sound\\On_lohmatiy.wav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2218</v>
      </c>
      <c r="AD112" t="str">
        <f t="shared" ca="1" si="36"/>
        <v>pics\\dis64.jpg</v>
      </c>
      <c r="AE112" s="22" t="str">
        <f t="array" aca="1" ref="AE112" ca="1">IF(G112="экспл",INDEX(total_visual_stym!$C$146:$C$209,(RANK(total_visual_stym!E192,total_visual_stym!$E$146:$E$209))),0)</f>
        <v>pics\\dis64.jpg</v>
      </c>
      <c r="AF112" s="22" t="str">
        <f t="shared" si="37"/>
        <v/>
      </c>
      <c r="AI112" t="s">
        <v>122</v>
      </c>
      <c r="AO112">
        <f t="shared" ca="1" si="32"/>
        <v>0.15477641745020176</v>
      </c>
      <c r="AP112" t="str">
        <f t="shared" ca="1" si="33"/>
        <v>pics\\Redis_3.jpg</v>
      </c>
      <c r="AR112" t="str">
        <f t="shared" si="40"/>
        <v/>
      </c>
      <c r="AS112" t="str">
        <f t="shared" si="39"/>
        <v/>
      </c>
      <c r="AT112">
        <f t="shared" ca="1" si="28"/>
        <v>0.26358950073256182</v>
      </c>
      <c r="AU112" t="s">
        <v>697</v>
      </c>
      <c r="AV112" t="str">
        <f t="shared" ca="1" si="29"/>
        <v>sound\\Redkiy_plod.wav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_Он_лохматый?</v>
      </c>
      <c r="BA112" t="e">
        <f>VLOOKUP(Q112,audio_list_stym!$B$2:$BQ$299,68,FALSE)</f>
        <v>#N/A</v>
      </c>
      <c r="BB112" t="str">
        <f t="shared" si="30"/>
        <v>Перед_Вами_XXXXX._Он_лохматый?</v>
      </c>
      <c r="BD112" cm="1">
        <f t="array" aca="1" ref="BD112" ca="1">INDEX($L$106:$L$113,(RANK(AT8,$AT$2:$AT$9)))</f>
        <v>2114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VLOOKUP(B113,audio_list_stym!$A$3:$BP$18,51,FALSE)</f>
        <v>17</v>
      </c>
      <c r="F113" t="str">
        <f>VLOOKUP(E113,metki!$A$2:$B$9,2,FALSE)</f>
        <v>экспл_новые_без_названия</v>
      </c>
      <c r="G113" t="str">
        <f t="shared" si="25"/>
        <v>экспл</v>
      </c>
      <c r="H113" t="str">
        <f>VLOOKUP(B113,audio_list_stym!$A$3:$AJ$18,19,FALSE)</f>
        <v>Noni</v>
      </c>
      <c r="I113" t="s">
        <v>695</v>
      </c>
      <c r="J113" t="str">
        <f t="shared" si="26"/>
        <v>Noni_8</v>
      </c>
      <c r="L113">
        <f>VLOOKUP(J113,total_visual_stym!$A$2:$D$129,2,FALSE)</f>
        <v>2120</v>
      </c>
      <c r="M113" t="str">
        <f>VLOOKUP(J113,total_visual_stym!$A$2:$D$129,3,FALSE)</f>
        <v>pics\\Noni_8.jpg</v>
      </c>
      <c r="N113">
        <f>VLOOKUP(J113,total_visual_stym!$A$1:$D$129,4,FALSE)</f>
        <v>212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136</v>
      </c>
      <c r="Z113" t="str">
        <f>IF(G113="экспл",VLOOKUP(J113,quest_экспл!$A$1:$N$129,12,FALSE),IF(G113="импл_",0,0))</f>
        <v>sound\\On_zolotistiy.wav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2232</v>
      </c>
      <c r="AD113" t="str">
        <f t="shared" ca="1" si="36"/>
        <v>pics\\dis13.jpg</v>
      </c>
      <c r="AE113" s="22" t="str">
        <f t="array" aca="1" ref="AE113" ca="1">IF(G113="экспл",INDEX(total_visual_stym!$C$146:$C$209,(RANK(total_visual_stym!E193,total_visual_stym!$E$146:$E$209))),0)</f>
        <v>pics\\dis13.jpg</v>
      </c>
      <c r="AF113" s="22" t="str">
        <f t="shared" si="37"/>
        <v/>
      </c>
      <c r="AI113" t="s">
        <v>123</v>
      </c>
      <c r="AO113">
        <f t="shared" ca="1" si="32"/>
        <v>0.99461447075522136</v>
      </c>
      <c r="AP113" t="str">
        <f t="shared" ca="1" si="33"/>
        <v>pics\\Banan_2.jpg</v>
      </c>
      <c r="AR113" t="str">
        <f t="shared" si="40"/>
        <v/>
      </c>
      <c r="AS113" t="str">
        <f t="shared" si="39"/>
        <v/>
      </c>
      <c r="AT113">
        <f t="shared" ca="1" si="28"/>
        <v>0.2829936631404637</v>
      </c>
      <c r="AU113" t="s">
        <v>697</v>
      </c>
      <c r="AV113" t="str">
        <f t="shared" ca="1" si="29"/>
        <v>sound\\Redkiy_plod.wav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_Он_золотистый?</v>
      </c>
      <c r="BA113" t="e">
        <f>VLOOKUP(Q113,audio_list_stym!$B$2:$BQ$299,68,FALSE)</f>
        <v>#N/A</v>
      </c>
      <c r="BB113" t="str">
        <f t="shared" si="30"/>
        <v>Вы_видите_XXXXX._Он_золотистый?</v>
      </c>
      <c r="BD113" cm="1">
        <f t="array" aca="1" ref="BD113" ca="1">INDEX($L$106:$L$113,(RANK(AT9,$AT$2:$AT$9)))</f>
        <v>2120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VLOOKUP(B114,audio_list_stym!$A$3:$BP$18,51,FALSE)</f>
        <v>14</v>
      </c>
      <c r="F114" t="str">
        <f>VLOOKUP(E114,metki!$A$2:$B$9,2,FALSE)</f>
        <v>импл_новые_с_названием</v>
      </c>
      <c r="G114" t="str">
        <f t="shared" si="25"/>
        <v>импл_</v>
      </c>
      <c r="H114" t="str">
        <f>VLOOKUP(B114,audio_list_stym!$A$3:$AJ$18,19,FALSE)</f>
        <v>Sapota</v>
      </c>
      <c r="I114" t="s">
        <v>688</v>
      </c>
      <c r="J114" t="str">
        <f t="shared" si="26"/>
        <v>Sapota_1</v>
      </c>
      <c r="L114">
        <f>VLOOKUP(J114,total_visual_stym!$A$2:$D$129,2,FALSE)</f>
        <v>2129</v>
      </c>
      <c r="M114" t="str">
        <f>VLOOKUP(J114,total_visual_stym!$A$2:$D$129,3,FALSE)</f>
        <v>pics\\Sapota_1.jpg</v>
      </c>
      <c r="N114">
        <f>VLOOKUP(J114,total_visual_stym!$A$1:$D$129,4,FALSE)</f>
        <v>213</v>
      </c>
      <c r="P114">
        <f>IF(G114="экспл",0,IF(G114="импл_",VLOOKUP(J114,quest_импл!$A$1:$J$129,7,FALSE),0))</f>
        <v>265</v>
      </c>
      <c r="Q114" t="str">
        <f>IF(G114="экспл",0,IF(G114="импл_",VLOOKUP(J114,quest_импл!$A$1:$J$129,8,FALSE),0))</f>
        <v>sound\\Sharoobrazniy_li.wav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2011</v>
      </c>
      <c r="AD114" t="str">
        <f t="shared" ca="1" si="36"/>
        <v>pics\\Finik_3.jpg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7"/>
        <v>pics\\Finik_3.jpg</v>
      </c>
      <c r="AI114" t="s">
        <v>86</v>
      </c>
      <c r="AO114">
        <f t="shared" ca="1" si="32"/>
        <v>0.81250400490948549</v>
      </c>
      <c r="AP114" t="str">
        <f t="shared" ca="1" si="33"/>
        <v>pics\\Finik_3.jpg</v>
      </c>
      <c r="AR114" t="str">
        <f t="shared" si="40"/>
        <v/>
      </c>
      <c r="AS114" t="str">
        <f t="shared" ca="1" si="39"/>
        <v>pics\\Finik_3.jpg</v>
      </c>
      <c r="AT114">
        <f t="shared" ca="1" si="28"/>
        <v>0.90225692004756064</v>
      </c>
      <c r="AU114" t="s">
        <v>697</v>
      </c>
      <c r="AV114" t="str">
        <f t="shared" ca="1" si="29"/>
        <v>sound\\Noviy_plod.wav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_Шарообразный_ли_</v>
      </c>
      <c r="BB114" t="str">
        <f t="shared" si="30"/>
        <v>_Шарообразный_ли_ТОДИС?</v>
      </c>
      <c r="BC114">
        <f>A114</f>
        <v>1215</v>
      </c>
      <c r="BD114" cm="1">
        <f t="array" aca="1" ref="BD114" ca="1">INDEX($L$114:$L$121,(RANK(AT2,$AT$2:$AT$9)))</f>
        <v>2131</v>
      </c>
      <c r="BE114" cm="1">
        <f t="array" aca="1" ref="BE114" ca="1">INDEX(BD66:BD81,(RANK(AT8,$AT$2:$AT$17)))</f>
        <v>2065</v>
      </c>
      <c r="BF114" cm="1">
        <f t="array" aca="1" ref="BF114" ca="1">INDEX(BD82:BD97,(RANK(AT8,$AT$2:$AT$9)))</f>
        <v>2073</v>
      </c>
      <c r="BG114" cm="1">
        <f t="array" aca="1" ref="BG114" ca="1">INDEX(BD98:BD113,(RANK(AT8,$AT$2:$AT$9)))</f>
        <v>2089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VLOOKUP(B115,audio_list_stym!$A$3:$BP$18,51,FALSE)</f>
        <v>14</v>
      </c>
      <c r="F115" t="str">
        <f>VLOOKUP(E115,metki!$A$2:$B$9,2,FALSE)</f>
        <v>импл_новые_с_названием</v>
      </c>
      <c r="G115" t="str">
        <f t="shared" si="25"/>
        <v>импл_</v>
      </c>
      <c r="H115" t="str">
        <f>VLOOKUP(B115,audio_list_stym!$A$3:$AJ$18,19,FALSE)</f>
        <v>Sapota</v>
      </c>
      <c r="I115" t="s">
        <v>689</v>
      </c>
      <c r="J115" t="str">
        <f t="shared" si="26"/>
        <v>Sapota_2</v>
      </c>
      <c r="L115">
        <f>VLOOKUP(J115,total_visual_stym!$A$2:$D$129,2,FALSE)</f>
        <v>2130</v>
      </c>
      <c r="M115" t="str">
        <f>VLOOKUP(J115,total_visual_stym!$A$2:$D$129,3,FALSE)</f>
        <v>pics\\Sapota_2.jpg</v>
      </c>
      <c r="N115">
        <f>VLOOKUP(J115,total_visual_stym!$A$1:$D$129,4,FALSE)</f>
        <v>213</v>
      </c>
      <c r="P115">
        <f>IF(G115="экспл",0,IF(G115="импл_",VLOOKUP(J115,quest_импл!$A$1:$J$129,7,FALSE),0))</f>
        <v>266</v>
      </c>
      <c r="Q115" t="str">
        <f>IF(G115="экспл",0,IF(G115="импл_",VLOOKUP(J115,quest_импл!$A$1:$J$129,8,FALSE),0))</f>
        <v>sound\\Nadrezan_li.wav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2026</v>
      </c>
      <c r="AD115" t="str">
        <f t="shared" ca="1" si="36"/>
        <v>pics\\Kokos_2.jpg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7"/>
        <v>pics\\Kokos_2.jpg</v>
      </c>
      <c r="AI115" t="s">
        <v>87</v>
      </c>
      <c r="AO115">
        <f t="shared" ca="1" si="32"/>
        <v>0.60706810217346818</v>
      </c>
      <c r="AP115" t="str">
        <f t="shared" ca="1" si="33"/>
        <v>pics\\Kokos_2.jpg</v>
      </c>
      <c r="AR115" t="str">
        <f t="shared" si="40"/>
        <v/>
      </c>
      <c r="AS115" t="str">
        <f t="shared" ca="1" si="39"/>
        <v>pics\\Kokos_2.jpg</v>
      </c>
      <c r="AT115">
        <f t="shared" ca="1" si="28"/>
        <v>0.56411958738153511</v>
      </c>
      <c r="AU115" t="s">
        <v>697</v>
      </c>
      <c r="AV115" t="str">
        <f t="shared" ca="1" si="29"/>
        <v>sound\\Noviy_plod.wav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_Надрезан_ли_</v>
      </c>
      <c r="BB115" t="str">
        <f t="shared" si="30"/>
        <v>_Надрезан_ли_ТОДИС?</v>
      </c>
      <c r="BD115" cm="1">
        <f t="array" aca="1" ref="BD115" ca="1">INDEX($L$114:$L$121,(RANK(AT3,$AT$2:$AT$9)))</f>
        <v>2129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VLOOKUP(B116,audio_list_stym!$A$3:$BP$18,51,FALSE)</f>
        <v>14</v>
      </c>
      <c r="F116" t="str">
        <f>VLOOKUP(E116,metki!$A$2:$B$9,2,FALSE)</f>
        <v>импл_новые_с_названием</v>
      </c>
      <c r="G116" t="str">
        <f t="shared" si="25"/>
        <v>импл_</v>
      </c>
      <c r="H116" t="str">
        <f>VLOOKUP(B116,audio_list_stym!$A$3:$AJ$18,19,FALSE)</f>
        <v>Sapota</v>
      </c>
      <c r="I116" t="s">
        <v>690</v>
      </c>
      <c r="J116" t="str">
        <f t="shared" si="26"/>
        <v>Sapota_3</v>
      </c>
      <c r="L116">
        <f>VLOOKUP(J116,total_visual_stym!$A$2:$D$129,2,FALSE)</f>
        <v>2131</v>
      </c>
      <c r="M116" t="str">
        <f>VLOOKUP(J116,total_visual_stym!$A$2:$D$129,3,FALSE)</f>
        <v>pics\\Sapota_3.jpg</v>
      </c>
      <c r="N116">
        <f>VLOOKUP(J116,total_visual_stym!$A$1:$D$129,4,FALSE)</f>
        <v>213</v>
      </c>
      <c r="P116">
        <f>IF(G116="экспл",0,IF(G116="импл_",VLOOKUP(J116,quest_импл!$A$1:$J$129,7,FALSE),0))</f>
        <v>267</v>
      </c>
      <c r="Q116" t="str">
        <f>IF(G116="экспл",0,IF(G116="импл_",VLOOKUP(J116,quest_импл!$A$1:$J$129,8,FALSE),0))</f>
        <v>sound\\Perekruchen_li.wav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2017</v>
      </c>
      <c r="AD116" t="str">
        <f t="shared" ca="1" si="36"/>
        <v>pics\\Goroh_1.jpg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7"/>
        <v>pics\\Goroh_1.jpg</v>
      </c>
      <c r="AI116" t="s">
        <v>88</v>
      </c>
      <c r="AO116">
        <f t="shared" ca="1" si="32"/>
        <v>0.7454805500227828</v>
      </c>
      <c r="AP116" t="str">
        <f t="shared" ca="1" si="33"/>
        <v>pics\\Goroh_1.jpg</v>
      </c>
      <c r="AR116" t="str">
        <f t="shared" si="40"/>
        <v/>
      </c>
      <c r="AS116" t="str">
        <f t="shared" ca="1" si="39"/>
        <v>pics\\Goroh_1.jpg</v>
      </c>
      <c r="AT116">
        <f t="shared" ca="1" si="28"/>
        <v>0.44019444150135922</v>
      </c>
      <c r="AU116" t="s">
        <v>697</v>
      </c>
      <c r="AV116" t="str">
        <f t="shared" ca="1" si="29"/>
        <v>sound\\Redkiy_plod.wav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_Перекручен_ли_</v>
      </c>
      <c r="BB116" t="str">
        <f t="shared" si="30"/>
        <v>_Перекручен_ли_ТОДИС?</v>
      </c>
      <c r="BD116" cm="1">
        <f t="array" aca="1" ref="BD116" ca="1">INDEX($L$114:$L$121,(RANK(AT4,$AT$2:$AT$9)))</f>
        <v>2135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VLOOKUP(B117,audio_list_stym!$A$3:$BP$18,51,FALSE)</f>
        <v>14</v>
      </c>
      <c r="F117" t="str">
        <f>VLOOKUP(E117,metki!$A$2:$B$9,2,FALSE)</f>
        <v>импл_новые_с_названием</v>
      </c>
      <c r="G117" t="str">
        <f t="shared" si="25"/>
        <v>импл_</v>
      </c>
      <c r="H117" t="str">
        <f>VLOOKUP(B117,audio_list_stym!$A$3:$AJ$18,19,FALSE)</f>
        <v>Sapota</v>
      </c>
      <c r="I117" t="s">
        <v>691</v>
      </c>
      <c r="J117" t="str">
        <f t="shared" si="26"/>
        <v>Sapota_4</v>
      </c>
      <c r="L117">
        <f>VLOOKUP(J117,total_visual_stym!$A$2:$D$129,2,FALSE)</f>
        <v>2132</v>
      </c>
      <c r="M117" t="str">
        <f>VLOOKUP(J117,total_visual_stym!$A$2:$D$129,3,FALSE)</f>
        <v>pics\\Sapota_4.jpg</v>
      </c>
      <c r="N117">
        <f>VLOOKUP(J117,total_visual_stym!$A$1:$D$129,4,FALSE)</f>
        <v>213</v>
      </c>
      <c r="P117">
        <f>IF(G117="экспл",0,IF(G117="импл_",VLOOKUP(J117,quest_импл!$A$1:$J$129,7,FALSE),0))</f>
        <v>268</v>
      </c>
      <c r="Q117" t="str">
        <f>IF(G117="экспл",0,IF(G117="импл_",VLOOKUP(J117,quest_импл!$A$1:$J$129,8,FALSE),0))</f>
        <v>sound\\Sorvan_li.wav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2060</v>
      </c>
      <c r="AD117" t="str">
        <f t="shared" ca="1" si="36"/>
        <v>pics\\Tomat_4.jpg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7"/>
        <v>pics\\Tomat_4.jpg</v>
      </c>
      <c r="AI117" t="s">
        <v>89</v>
      </c>
      <c r="AO117">
        <f t="shared" ca="1" si="32"/>
        <v>6.1389700457447405E-2</v>
      </c>
      <c r="AP117" t="str">
        <f t="shared" ca="1" si="33"/>
        <v>pics\\Tomat_4.jpg</v>
      </c>
      <c r="AR117" t="str">
        <f t="shared" si="40"/>
        <v/>
      </c>
      <c r="AS117" t="str">
        <f t="shared" ca="1" si="39"/>
        <v>pics\\Tomat_4.jpg</v>
      </c>
      <c r="AT117">
        <f t="shared" ca="1" si="28"/>
        <v>0.52952304756945701</v>
      </c>
      <c r="AU117" t="s">
        <v>697</v>
      </c>
      <c r="AV117" t="str">
        <f t="shared" ca="1" si="29"/>
        <v>sound\\Noviy_plod.wav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_Сорван_ли_</v>
      </c>
      <c r="BB117" t="str">
        <f t="shared" si="30"/>
        <v>_Сорван_ли_ТОДИС?</v>
      </c>
      <c r="BD117" cm="1">
        <f t="array" aca="1" ref="BD117" ca="1">INDEX($L$114:$L$121,(RANK(AT5,$AT$2:$AT$9)))</f>
        <v>2134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VLOOKUP(B118,audio_list_stym!$A$3:$BP$18,51,FALSE)</f>
        <v>14</v>
      </c>
      <c r="F118" t="str">
        <f>VLOOKUP(E118,metki!$A$2:$B$9,2,FALSE)</f>
        <v>импл_новые_с_названием</v>
      </c>
      <c r="G118" t="str">
        <f t="shared" si="25"/>
        <v>импл_</v>
      </c>
      <c r="H118" t="str">
        <f>VLOOKUP(B118,audio_list_stym!$A$3:$AJ$18,19,FALSE)</f>
        <v>Sapota</v>
      </c>
      <c r="I118" t="s">
        <v>692</v>
      </c>
      <c r="J118" t="str">
        <f t="shared" si="26"/>
        <v>Sapota_5</v>
      </c>
      <c r="L118">
        <f>VLOOKUP(J118,total_visual_stym!$A$2:$D$129,2,FALSE)</f>
        <v>2133</v>
      </c>
      <c r="M118" t="str">
        <f>VLOOKUP(J118,total_visual_stym!$A$2:$D$129,3,FALSE)</f>
        <v>pics\\Sapota_5.jpg</v>
      </c>
      <c r="N118">
        <f>VLOOKUP(J118,total_visual_stym!$A$1:$D$129,4,FALSE)</f>
        <v>213</v>
      </c>
      <c r="P118">
        <f>IF(G118="экспл",0,IF(G118="импл_",VLOOKUP(J118,quest_импл!$A$1:$J$129,7,FALSE),0))</f>
        <v>269</v>
      </c>
      <c r="Q118" t="str">
        <f>IF(G118="экспл",0,IF(G118="импл_",VLOOKUP(J118,quest_импл!$A$1:$J$129,8,FALSE),0))</f>
        <v>sound\\Spresovan_li.wav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2058</v>
      </c>
      <c r="AD118" t="str">
        <f t="shared" ca="1" si="36"/>
        <v>pics\\Tomat_2.jpg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7"/>
        <v>pics\\Tomat_2.jpg</v>
      </c>
      <c r="AI118" t="s">
        <v>90</v>
      </c>
      <c r="AO118">
        <f t="shared" ca="1" si="32"/>
        <v>9.4189004628182027E-2</v>
      </c>
      <c r="AP118" t="str">
        <f t="shared" ca="1" si="33"/>
        <v>pics\\Tomat_2.jpg</v>
      </c>
      <c r="AR118" t="str">
        <f t="shared" si="40"/>
        <v/>
      </c>
      <c r="AS118" t="str">
        <f t="shared" ca="1" si="39"/>
        <v>pics\\Tomat_2.jpg</v>
      </c>
      <c r="AT118">
        <f t="shared" ca="1" si="28"/>
        <v>0.15806271334111666</v>
      </c>
      <c r="AU118" t="s">
        <v>697</v>
      </c>
      <c r="AV118" t="str">
        <f t="shared" ca="1" si="29"/>
        <v>sound\\Redkiy_plod.wav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_Спрессован_ли_</v>
      </c>
      <c r="BB118" t="str">
        <f t="shared" si="30"/>
        <v>_Спрессован_ли_ТОДИС?</v>
      </c>
      <c r="BD118" cm="1">
        <f t="array" aca="1" ref="BD118" ca="1">INDEX($L$114:$L$121,(RANK(AT6,$AT$2:$AT$9)))</f>
        <v>2133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VLOOKUP(B119,audio_list_stym!$A$3:$BP$18,51,FALSE)</f>
        <v>14</v>
      </c>
      <c r="F119" t="str">
        <f>VLOOKUP(E119,metki!$A$2:$B$9,2,FALSE)</f>
        <v>импл_новые_с_названием</v>
      </c>
      <c r="G119" t="str">
        <f t="shared" si="25"/>
        <v>импл_</v>
      </c>
      <c r="H119" t="str">
        <f>VLOOKUP(B119,audio_list_stym!$A$3:$AJ$18,19,FALSE)</f>
        <v>Sapota</v>
      </c>
      <c r="I119" t="s">
        <v>693</v>
      </c>
      <c r="J119" t="str">
        <f t="shared" si="26"/>
        <v>Sapota_6</v>
      </c>
      <c r="L119">
        <f>VLOOKUP(J119,total_visual_stym!$A$2:$D$129,2,FALSE)</f>
        <v>2134</v>
      </c>
      <c r="M119" t="str">
        <f>VLOOKUP(J119,total_visual_stym!$A$2:$D$129,3,FALSE)</f>
        <v>pics\\Sapota_6.jpg</v>
      </c>
      <c r="N119">
        <f>VLOOKUP(J119,total_visual_stym!$A$1:$D$129,4,FALSE)</f>
        <v>213</v>
      </c>
      <c r="P119">
        <f>IF(G119="экспл",0,IF(G119="импл_",VLOOKUP(J119,quest_импл!$A$1:$J$129,7,FALSE),0))</f>
        <v>270</v>
      </c>
      <c r="Q119" t="str">
        <f>IF(G119="экспл",0,IF(G119="импл_",VLOOKUP(J119,quest_импл!$A$1:$J$129,8,FALSE),0))</f>
        <v>sound\\Zheltiy_li.wav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2043</v>
      </c>
      <c r="AD119" t="str">
        <f t="shared" ca="1" si="36"/>
        <v>pics\\Peper_3.jpg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7"/>
        <v>pics\\Peper_3.jpg</v>
      </c>
      <c r="AI119" t="s">
        <v>91</v>
      </c>
      <c r="AO119">
        <f t="shared" ca="1" si="32"/>
        <v>0.28744823745069858</v>
      </c>
      <c r="AP119" t="str">
        <f t="shared" ca="1" si="33"/>
        <v>pics\\Peper_3.jpg</v>
      </c>
      <c r="AR119" t="str">
        <f t="shared" si="40"/>
        <v/>
      </c>
      <c r="AS119" t="str">
        <f t="shared" ca="1" si="39"/>
        <v>pics\\Peper_3.jpg</v>
      </c>
      <c r="AT119">
        <f t="shared" ca="1" si="28"/>
        <v>0.8156236651318407</v>
      </c>
      <c r="AU119" t="s">
        <v>697</v>
      </c>
      <c r="AV119" t="str">
        <f t="shared" ca="1" si="29"/>
        <v>sound\\Noviy_plod.wav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_Желтый_ли_</v>
      </c>
      <c r="BB119" t="str">
        <f t="shared" si="30"/>
        <v>_Желтый_ли_ТОДИС?</v>
      </c>
      <c r="BD119" cm="1">
        <f t="array" aca="1" ref="BD119" ca="1">INDEX($L$114:$L$121,(RANK(AT7,$AT$2:$AT$9)))</f>
        <v>2132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VLOOKUP(B120,audio_list_stym!$A$3:$BP$18,51,FALSE)</f>
        <v>14</v>
      </c>
      <c r="F120" t="str">
        <f>VLOOKUP(E120,metki!$A$2:$B$9,2,FALSE)</f>
        <v>импл_новые_с_названием</v>
      </c>
      <c r="G120" t="str">
        <f t="shared" si="25"/>
        <v>импл_</v>
      </c>
      <c r="H120" t="str">
        <f>VLOOKUP(B120,audio_list_stym!$A$3:$AJ$18,19,FALSE)</f>
        <v>Sapota</v>
      </c>
      <c r="I120" t="s">
        <v>694</v>
      </c>
      <c r="J120" t="str">
        <f t="shared" si="26"/>
        <v>Sapota_7</v>
      </c>
      <c r="L120">
        <f>VLOOKUP(J120,total_visual_stym!$A$2:$D$129,2,FALSE)</f>
        <v>2135</v>
      </c>
      <c r="M120" t="str">
        <f>VLOOKUP(J120,total_visual_stym!$A$2:$D$129,3,FALSE)</f>
        <v>pics\\Sapota_7.jpg</v>
      </c>
      <c r="N120">
        <f>VLOOKUP(J120,total_visual_stym!$A$1:$D$129,4,FALSE)</f>
        <v>213</v>
      </c>
      <c r="P120">
        <f>IF(G120="экспл",0,IF(G120="импл_",VLOOKUP(J120,quest_импл!$A$1:$J$129,7,FALSE),0))</f>
        <v>271</v>
      </c>
      <c r="Q120" t="str">
        <f>IF(G120="экспл",0,IF(G120="импл_",VLOOKUP(J120,quest_импл!$A$1:$J$129,8,FALSE),0))</f>
        <v>sound\\Rovniy_li.wav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да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2059</v>
      </c>
      <c r="AD120" t="str">
        <f t="shared" ca="1" si="36"/>
        <v>pics\\Tomat_3.jpg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7"/>
        <v>pics\\Tomat_3.jpg</v>
      </c>
      <c r="AI120" t="s">
        <v>92</v>
      </c>
      <c r="AO120">
        <f t="shared" ca="1" si="32"/>
        <v>8.1777535882366581E-2</v>
      </c>
      <c r="AP120" t="str">
        <f t="shared" ca="1" si="33"/>
        <v>pics\\Tomat_3.jpg</v>
      </c>
      <c r="AR120" t="str">
        <f t="shared" si="40"/>
        <v/>
      </c>
      <c r="AS120" t="str">
        <f t="shared" ca="1" si="39"/>
        <v>pics\\Tomat_3.jpg</v>
      </c>
      <c r="AT120">
        <f t="shared" ca="1" si="28"/>
        <v>0.99945262474413876</v>
      </c>
      <c r="AU120" t="s">
        <v>697</v>
      </c>
      <c r="AV120" t="str">
        <f t="shared" ca="1" si="29"/>
        <v>sound\\Noviy_plod.wav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_Ровный_ли_</v>
      </c>
      <c r="BB120" t="str">
        <f t="shared" si="30"/>
        <v>_Ровный_ли_ТОДИС?</v>
      </c>
      <c r="BD120" cm="1">
        <f t="array" aca="1" ref="BD120" ca="1">INDEX($L$114:$L$121,(RANK(AT8,$AT$2:$AT$9)))</f>
        <v>2130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VLOOKUP(B121,audio_list_stym!$A$3:$BP$18,51,FALSE)</f>
        <v>14</v>
      </c>
      <c r="F121" t="str">
        <f>VLOOKUP(E121,metki!$A$2:$B$9,2,FALSE)</f>
        <v>импл_новые_с_названием</v>
      </c>
      <c r="G121" t="str">
        <f t="shared" si="25"/>
        <v>импл_</v>
      </c>
      <c r="H121" t="str">
        <f>VLOOKUP(B121,audio_list_stym!$A$3:$AJ$18,19,FALSE)</f>
        <v>Sapota</v>
      </c>
      <c r="I121" t="s">
        <v>695</v>
      </c>
      <c r="J121" t="str">
        <f t="shared" si="26"/>
        <v>Sapota_8</v>
      </c>
      <c r="L121">
        <f>VLOOKUP(J121,total_visual_stym!$A$2:$D$129,2,FALSE)</f>
        <v>2136</v>
      </c>
      <c r="M121" t="str">
        <f>VLOOKUP(J121,total_visual_stym!$A$2:$D$129,3,FALSE)</f>
        <v>pics\\Sapota_8.jpg</v>
      </c>
      <c r="N121">
        <f>VLOOKUP(J121,total_visual_stym!$A$1:$D$129,4,FALSE)</f>
        <v>213</v>
      </c>
      <c r="P121">
        <f>IF(G121="экспл",0,IF(G121="импл_",VLOOKUP(J121,quest_импл!$A$1:$J$129,7,FALSE),0))</f>
        <v>272</v>
      </c>
      <c r="Q121" t="str">
        <f>IF(G121="экспл",0,IF(G121="импл_",VLOOKUP(J121,quest_импл!$A$1:$J$129,8,FALSE),0))</f>
        <v>sound\\Imeet_li_shipi.wav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2050</v>
      </c>
      <c r="AD121" t="str">
        <f t="shared" ca="1" si="36"/>
        <v>pics\\Redis_2.jpg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7"/>
        <v>pics\\Redis_2.jpg</v>
      </c>
      <c r="AI121" t="s">
        <v>93</v>
      </c>
      <c r="AO121">
        <f t="shared" ca="1" si="32"/>
        <v>0.162439408828847</v>
      </c>
      <c r="AP121" t="str">
        <f t="shared" ca="1" si="33"/>
        <v>pics\\Redis_2.jpg</v>
      </c>
      <c r="AR121" t="str">
        <f>IF(AH121="sound\\Ogorod",AP49,"")</f>
        <v/>
      </c>
      <c r="AS121" t="str">
        <f t="shared" ca="1" si="39"/>
        <v>pics\\Redis_2.jpg</v>
      </c>
      <c r="AT121">
        <f t="shared" ca="1" si="28"/>
        <v>0.19061892115761336</v>
      </c>
      <c r="AU121" t="s">
        <v>697</v>
      </c>
      <c r="AV121" t="str">
        <f t="shared" ca="1" si="29"/>
        <v>sound\\Redkiy_plod.wav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_Имеет_ли_шипы_</v>
      </c>
      <c r="BB121" t="str">
        <f t="shared" si="30"/>
        <v>_Имеет_ли_шипы_ТОДИС?</v>
      </c>
      <c r="BD121" cm="1">
        <f t="array" aca="1" ref="BD121" ca="1">INDEX($L$114:$L$121,(RANK(AT9,$AT$2:$AT$9)))</f>
        <v>2136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VLOOKUP(B122,audio_list_stym!$A$3:$BP$18,51,FALSE)</f>
        <v>15</v>
      </c>
      <c r="F122" t="str">
        <f>VLOOKUP(E122,metki!$A$2:$B$9,2,FALSE)</f>
        <v>экспл_новые_с_названием</v>
      </c>
      <c r="G122" t="str">
        <f t="shared" si="25"/>
        <v>экспл</v>
      </c>
      <c r="H122" t="str">
        <f>VLOOKUP(B122,audio_list_stym!$A$3:$AJ$18,19,FALSE)</f>
        <v>Tamanid</v>
      </c>
      <c r="I122" t="s">
        <v>688</v>
      </c>
      <c r="J122" t="str">
        <f t="shared" si="26"/>
        <v>Tamanid_1</v>
      </c>
      <c r="L122">
        <f>VLOOKUP(J122,total_visual_stym!$A$2:$D$129,2,FALSE)</f>
        <v>2137</v>
      </c>
      <c r="M122" t="str">
        <f>VLOOKUP(J122,total_visual_stym!$A$2:$D$129,3,FALSE)</f>
        <v>pics\\Tamanid_1.jpg</v>
      </c>
      <c r="N122">
        <f>VLOOKUP(J122,total_visual_stym!$A$1:$D$129,4,FALSE)</f>
        <v>214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145</v>
      </c>
      <c r="Z122" t="str">
        <f>IF(G122="экспл",VLOOKUP(J122,quest_экспл!$A$1:$N$129,12,FALSE),IF(G122="импл_",0,0))</f>
        <v>sound\\On_krasnovatiy.wav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2204</v>
      </c>
      <c r="AD122" t="str">
        <f t="shared" ca="1" si="36"/>
        <v>pics\\dis52.jpg</v>
      </c>
      <c r="AE122" s="22" t="str">
        <f t="array" aca="1" ref="AE122" ca="1">IF(G122="экспл",INDEX(total_visual_stym!$C$146:$C$209,(RANK(total_visual_stym!E202,total_visual_stym!$E$146:$E$209))),0)</f>
        <v>pics\\dis52.jpg</v>
      </c>
      <c r="AF122" s="22" t="str">
        <f t="shared" si="37"/>
        <v/>
      </c>
      <c r="AI122" t="s">
        <v>124</v>
      </c>
      <c r="AO122">
        <f t="shared" ca="1" si="32"/>
        <v>0.3743416153311715</v>
      </c>
      <c r="AP122" t="str">
        <f t="shared" ca="1" si="33"/>
        <v>pics\\Limon_6.jpg</v>
      </c>
      <c r="AR122" t="str">
        <f t="shared" ref="AR122:AR129" si="41">IF(AH122="sound\\Ogorod",AP50,"")</f>
        <v/>
      </c>
      <c r="AS122" t="str">
        <f t="shared" si="39"/>
        <v/>
      </c>
      <c r="AT122">
        <f t="shared" ca="1" si="28"/>
        <v>0.96270918135738914</v>
      </c>
      <c r="AU122" t="s">
        <v>697</v>
      </c>
      <c r="AV122" t="str">
        <f t="shared" ca="1" si="29"/>
        <v>sound\\Noviy_plod.wav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_Он_красноватый?</v>
      </c>
      <c r="BA122" t="e">
        <f>VLOOKUP(Q122,audio_list_stym!$B$2:$BQ$299,68,FALSE)</f>
        <v>#N/A</v>
      </c>
      <c r="BB122" t="str">
        <f t="shared" si="30"/>
        <v>На_экране_ПЕМАТ._Он_красноватый?</v>
      </c>
      <c r="BC122">
        <f>A122</f>
        <v>1216</v>
      </c>
      <c r="BD122" cm="1">
        <f t="array" aca="1" ref="BD122" ca="1">INDEX($L$122:$L$129,(RANK(AT2,$AT$2:$AT$9)))</f>
        <v>2139</v>
      </c>
      <c r="BE122" cm="1">
        <f t="array" aca="1" ref="BE122" ca="1">INDEX(BD66:BD81,(RANK(AT9,$AT$2:$AT$17)))</f>
        <v>2069</v>
      </c>
      <c r="BF122" cm="1">
        <f t="array" aca="1" ref="BF122" ca="1">INDEX(BD90:BD105,(RANK(AT9,$AT$2:$AT$17)))</f>
        <v>2093</v>
      </c>
      <c r="BG122" cm="1">
        <f t="array" aca="1" ref="BG122" ca="1">INDEX(BD106:BD121,(RANK(AT9,$AT$2:$AT$17)))</f>
        <v>2133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VLOOKUP(B123,audio_list_stym!$A$3:$BP$18,51,FALSE)</f>
        <v>15</v>
      </c>
      <c r="F123" t="str">
        <f>VLOOKUP(E123,metki!$A$2:$B$9,2,FALSE)</f>
        <v>экспл_новые_с_названием</v>
      </c>
      <c r="G123" t="str">
        <f t="shared" si="25"/>
        <v>экспл</v>
      </c>
      <c r="H123" t="str">
        <f>VLOOKUP(B123,audio_list_stym!$A$3:$AJ$18,19,FALSE)</f>
        <v>Tamanid</v>
      </c>
      <c r="I123" t="s">
        <v>689</v>
      </c>
      <c r="J123" t="str">
        <f t="shared" si="26"/>
        <v>Tamanid_2</v>
      </c>
      <c r="L123">
        <f>VLOOKUP(J123,total_visual_stym!$A$2:$D$129,2,FALSE)</f>
        <v>2138</v>
      </c>
      <c r="M123" t="str">
        <f>VLOOKUP(J123,total_visual_stym!$A$2:$D$129,3,FALSE)</f>
        <v>pics\\Tamanid_2.jpg</v>
      </c>
      <c r="N123">
        <f>VLOOKUP(J123,total_visual_stym!$A$1:$D$129,4,FALSE)</f>
        <v>214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146</v>
      </c>
      <c r="Z123" t="str">
        <f>IF(G123="экспл",VLOOKUP(J123,quest_экспл!$A$1:$N$129,12,FALSE),IF(G123="импл_",0,0))</f>
        <v>sound\\Izognut_li_on.wav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2213</v>
      </c>
      <c r="AD123" t="str">
        <f t="shared" ca="1" si="36"/>
        <v>pics\\dis49.jpg</v>
      </c>
      <c r="AE123" s="22" t="str">
        <f t="array" aca="1" ref="AE123" ca="1">IF(G123="экспл",INDEX(total_visual_stym!$C$146:$C$209,(RANK(total_visual_stym!E203,total_visual_stym!$E$146:$E$209))),0)</f>
        <v>pics\\dis49.jpg</v>
      </c>
      <c r="AF123" s="22" t="str">
        <f t="shared" si="37"/>
        <v/>
      </c>
      <c r="AI123" t="s">
        <v>125</v>
      </c>
      <c r="AO123">
        <f t="shared" ca="1" si="32"/>
        <v>0.80802676913029026</v>
      </c>
      <c r="AP123" t="str">
        <f t="shared" ca="1" si="33"/>
        <v>pics\\Finik_4.jpg</v>
      </c>
      <c r="AR123" t="str">
        <f t="shared" si="41"/>
        <v/>
      </c>
      <c r="AS123" t="str">
        <f t="shared" si="39"/>
        <v/>
      </c>
      <c r="AT123">
        <f t="shared" ca="1" si="28"/>
        <v>0.50918516817523107</v>
      </c>
      <c r="AU123" t="s">
        <v>697</v>
      </c>
      <c r="AV123" t="str">
        <f t="shared" ca="1" si="29"/>
        <v>sound\\Redkiy_plod.wav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_Изогнут_ли_он?</v>
      </c>
      <c r="BA123" t="e">
        <f>VLOOKUP(Q123,audio_list_stym!$B$2:$BQ$299,68,FALSE)</f>
        <v>#N/A</v>
      </c>
      <c r="BB123" t="str">
        <f t="shared" si="30"/>
        <v>Посмотрите,_вот_ПЕМАТ._Изогнут_ли_он?</v>
      </c>
      <c r="BD123" cm="1">
        <f t="array" aca="1" ref="BD123" ca="1">INDEX($L$122:$L$129,(RANK(AT3,$AT$2:$AT$9)))</f>
        <v>2137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VLOOKUP(B124,audio_list_stym!$A$3:$BP$18,51,FALSE)</f>
        <v>15</v>
      </c>
      <c r="F124" t="str">
        <f>VLOOKUP(E124,metki!$A$2:$B$9,2,FALSE)</f>
        <v>экспл_новые_с_названием</v>
      </c>
      <c r="G124" t="str">
        <f t="shared" si="25"/>
        <v>экспл</v>
      </c>
      <c r="H124" t="str">
        <f>VLOOKUP(B124,audio_list_stym!$A$3:$AJ$18,19,FALSE)</f>
        <v>Tamanid</v>
      </c>
      <c r="I124" t="s">
        <v>690</v>
      </c>
      <c r="J124" t="str">
        <f t="shared" si="26"/>
        <v>Tamanid_3</v>
      </c>
      <c r="L124">
        <f>VLOOKUP(J124,total_visual_stym!$A$2:$D$129,2,FALSE)</f>
        <v>2139</v>
      </c>
      <c r="M124" t="str">
        <f>VLOOKUP(J124,total_visual_stym!$A$2:$D$129,3,FALSE)</f>
        <v>pics\\Tamanid_3.jpg</v>
      </c>
      <c r="N124">
        <f>VLOOKUP(J124,total_visual_stym!$A$1:$D$129,4,FALSE)</f>
        <v>214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147</v>
      </c>
      <c r="Z124" t="str">
        <f>IF(G124="экспл",VLOOKUP(J124,quest_экспл!$A$1:$N$129,12,FALSE),IF(G124="импл_",0,0))</f>
        <v>sound\\On_barhatistiy.wav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2198</v>
      </c>
      <c r="AD124" t="str">
        <f t="shared" ca="1" si="36"/>
        <v>pics\\dis42.jpg</v>
      </c>
      <c r="AE124" s="22" t="str">
        <f t="array" aca="1" ref="AE124" ca="1">IF(G124="экспл",INDEX(total_visual_stym!$C$146:$C$209,(RANK(total_visual_stym!E204,total_visual_stym!$E$146:$E$209))),0)</f>
        <v>pics\\dis42.jpg</v>
      </c>
      <c r="AF124" s="22" t="str">
        <f t="shared" si="37"/>
        <v/>
      </c>
      <c r="AI124" t="s">
        <v>126</v>
      </c>
      <c r="AO124">
        <f t="shared" ca="1" si="32"/>
        <v>0.57492631717182485</v>
      </c>
      <c r="AP124" t="str">
        <f t="shared" ca="1" si="33"/>
        <v>pics\\Kokos_5.jpg</v>
      </c>
      <c r="AR124" t="str">
        <f t="shared" si="41"/>
        <v/>
      </c>
      <c r="AS124" t="str">
        <f t="shared" si="39"/>
        <v/>
      </c>
      <c r="AT124">
        <f t="shared" ca="1" si="28"/>
        <v>0.77322996137188904</v>
      </c>
      <c r="AU124" t="s">
        <v>697</v>
      </c>
      <c r="AV124" t="str">
        <f t="shared" ca="1" si="29"/>
        <v>sound\\Noviy_plod.wav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_Он_бархатистый?</v>
      </c>
      <c r="BA124" t="e">
        <f>VLOOKUP(Q124,audio_list_stym!$B$2:$BQ$299,68,FALSE)</f>
        <v>#N/A</v>
      </c>
      <c r="BB124" t="str">
        <f t="shared" si="30"/>
        <v>Вот_ПЕМАТ._Он_бархатистый?</v>
      </c>
      <c r="BD124" cm="1">
        <f t="array" aca="1" ref="BD124" ca="1">INDEX($L$122:$L$129,(RANK(AT4,$AT$2:$AT$9)))</f>
        <v>2143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VLOOKUP(B125,audio_list_stym!$A$3:$BP$18,51,FALSE)</f>
        <v>15</v>
      </c>
      <c r="F125" t="str">
        <f>VLOOKUP(E125,metki!$A$2:$B$9,2,FALSE)</f>
        <v>экспл_новые_с_названием</v>
      </c>
      <c r="G125" t="str">
        <f t="shared" si="25"/>
        <v>экспл</v>
      </c>
      <c r="H125" t="str">
        <f>VLOOKUP(B125,audio_list_stym!$A$3:$AJ$18,19,FALSE)</f>
        <v>Tamanid</v>
      </c>
      <c r="I125" t="s">
        <v>691</v>
      </c>
      <c r="J125" t="str">
        <f t="shared" si="26"/>
        <v>Tamanid_4</v>
      </c>
      <c r="L125">
        <f>VLOOKUP(J125,total_visual_stym!$A$2:$D$129,2,FALSE)</f>
        <v>2140</v>
      </c>
      <c r="M125" t="str">
        <f>VLOOKUP(J125,total_visual_stym!$A$2:$D$129,3,FALSE)</f>
        <v>pics\\Tamanid_4.jpg</v>
      </c>
      <c r="N125">
        <f>VLOOKUP(J125,total_visual_stym!$A$1:$D$129,4,FALSE)</f>
        <v>214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148</v>
      </c>
      <c r="Z125" t="str">
        <f>IF(G125="экспл",VLOOKUP(J125,quest_экспл!$A$1:$N$129,12,FALSE),IF(G125="импл_",0,0))</f>
        <v>sound\\Odnotonniy_li_on.wav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2174</v>
      </c>
      <c r="AD125" t="str">
        <f t="shared" ca="1" si="36"/>
        <v>pics\\dis7.jpg</v>
      </c>
      <c r="AE125" s="22" t="str">
        <f t="array" aca="1" ref="AE125" ca="1">IF(G125="экспл",INDEX(total_visual_stym!$C$146:$C$209,(RANK(total_visual_stym!E205,total_visual_stym!$E$146:$E$209))),0)</f>
        <v>pics\\dis7.jpg</v>
      </c>
      <c r="AF125" s="22" t="str">
        <f t="shared" si="37"/>
        <v/>
      </c>
      <c r="AI125" t="s">
        <v>127</v>
      </c>
      <c r="AO125">
        <f t="shared" ca="1" si="32"/>
        <v>0.67414968290545829</v>
      </c>
      <c r="AP125" t="str">
        <f t="shared" ca="1" si="33"/>
        <v>pics\\Goroh_6.jpg</v>
      </c>
      <c r="AR125" t="str">
        <f t="shared" si="41"/>
        <v/>
      </c>
      <c r="AS125" t="str">
        <f t="shared" si="39"/>
        <v/>
      </c>
      <c r="AT125">
        <f t="shared" ca="1" si="28"/>
        <v>0.83925674454114352</v>
      </c>
      <c r="AU125" t="s">
        <v>697</v>
      </c>
      <c r="AV125" t="str">
        <f t="shared" ca="1" si="29"/>
        <v>sound\\Noviy_plod.wav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_Однотонный_ли_он?</v>
      </c>
      <c r="BA125" t="e">
        <f>VLOOKUP(Q125,audio_list_stym!$B$2:$BQ$299,68,FALSE)</f>
        <v>#N/A</v>
      </c>
      <c r="BB125" t="str">
        <f t="shared" si="30"/>
        <v>Это_ПЕМАТ._Однотонный_ли_он?</v>
      </c>
      <c r="BD125" cm="1">
        <f t="array" aca="1" ref="BD125" ca="1">INDEX($L$122:$L$129,(RANK(AT5,$AT$2:$AT$9)))</f>
        <v>2142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VLOOKUP(B126,audio_list_stym!$A$3:$BP$18,51,FALSE)</f>
        <v>15</v>
      </c>
      <c r="F126" t="str">
        <f>VLOOKUP(E126,metki!$A$2:$B$9,2,FALSE)</f>
        <v>экспл_новые_с_названием</v>
      </c>
      <c r="G126" t="str">
        <f t="shared" si="25"/>
        <v>экспл</v>
      </c>
      <c r="H126" t="str">
        <f>VLOOKUP(B126,audio_list_stym!$A$3:$AJ$18,19,FALSE)</f>
        <v>Tamanid</v>
      </c>
      <c r="I126" t="s">
        <v>692</v>
      </c>
      <c r="J126" t="str">
        <f t="shared" si="26"/>
        <v>Tamanid_5</v>
      </c>
      <c r="L126">
        <f>VLOOKUP(J126,total_visual_stym!$A$2:$D$129,2,FALSE)</f>
        <v>2141</v>
      </c>
      <c r="M126" t="str">
        <f>VLOOKUP(J126,total_visual_stym!$A$2:$D$129,3,FALSE)</f>
        <v>pics\\Tamanid_5.jpg</v>
      </c>
      <c r="N126">
        <f>VLOOKUP(J126,total_visual_stym!$A$1:$D$129,4,FALSE)</f>
        <v>214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149</v>
      </c>
      <c r="Z126" t="str">
        <f>IF(G126="экспл",VLOOKUP(J126,quest_экспл!$A$1:$N$129,12,FALSE),IF(G126="импл_",0,0))</f>
        <v>sound\\On_prozrachniy.wav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2179</v>
      </c>
      <c r="AD126" t="str">
        <f t="shared" ca="1" si="36"/>
        <v>pics\\dis20.jpg</v>
      </c>
      <c r="AE126" s="22" t="str">
        <f t="array" aca="1" ref="AE126" ca="1">IF(G126="экспл",INDEX(total_visual_stym!$C$146:$C$209,(RANK(total_visual_stym!E206,total_visual_stym!$E$146:$E$209))),0)</f>
        <v>pics\\dis20.jpg</v>
      </c>
      <c r="AF126" s="22" t="str">
        <f t="shared" si="37"/>
        <v/>
      </c>
      <c r="AI126" t="s">
        <v>128</v>
      </c>
      <c r="AO126">
        <f t="shared" ca="1" si="32"/>
        <v>0.13682941951093841</v>
      </c>
      <c r="AP126" t="str">
        <f t="shared" ca="1" si="33"/>
        <v>pics\\Redis_5.jpg</v>
      </c>
      <c r="AR126" t="str">
        <f t="shared" si="41"/>
        <v/>
      </c>
      <c r="AS126" t="str">
        <f t="shared" si="39"/>
        <v/>
      </c>
      <c r="AT126">
        <f t="shared" ca="1" si="28"/>
        <v>0.43619743089775465</v>
      </c>
      <c r="AU126" t="s">
        <v>697</v>
      </c>
      <c r="AV126" t="str">
        <f t="shared" ca="1" si="29"/>
        <v>sound\\Redkiy_plod.wav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_Он_прозрачный?</v>
      </c>
      <c r="BA126" t="e">
        <f>VLOOKUP(Q126,audio_list_stym!$B$2:$BQ$299,68,FALSE)</f>
        <v>#N/A</v>
      </c>
      <c r="BB126" t="str">
        <f t="shared" si="30"/>
        <v>На_картинке_ПЕМАТ._Он_прозрачный?</v>
      </c>
      <c r="BD126" cm="1">
        <f t="array" aca="1" ref="BD126" ca="1">INDEX($L$122:$L$129,(RANK(AT6,$AT$2:$AT$9)))</f>
        <v>2141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VLOOKUP(B127,audio_list_stym!$A$3:$BP$18,51,FALSE)</f>
        <v>15</v>
      </c>
      <c r="F127" t="str">
        <f>VLOOKUP(E127,metki!$A$2:$B$9,2,FALSE)</f>
        <v>экспл_новые_с_названием</v>
      </c>
      <c r="G127" t="str">
        <f t="shared" si="25"/>
        <v>экспл</v>
      </c>
      <c r="H127" t="str">
        <f>VLOOKUP(B127,audio_list_stym!$A$3:$AJ$18,19,FALSE)</f>
        <v>Tamanid</v>
      </c>
      <c r="I127" t="s">
        <v>693</v>
      </c>
      <c r="J127" t="str">
        <f t="shared" si="26"/>
        <v>Tamanid_6</v>
      </c>
      <c r="L127">
        <f>VLOOKUP(J127,total_visual_stym!$A$2:$D$129,2,FALSE)</f>
        <v>2142</v>
      </c>
      <c r="M127" t="str">
        <f>VLOOKUP(J127,total_visual_stym!$A$2:$D$129,3,FALSE)</f>
        <v>pics\\Tamanid_6.jpg</v>
      </c>
      <c r="N127">
        <f>VLOOKUP(J127,total_visual_stym!$A$1:$D$129,4,FALSE)</f>
        <v>214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150</v>
      </c>
      <c r="Z127" t="str">
        <f>IF(G127="экспл",VLOOKUP(J127,quest_экспл!$A$1:$N$129,12,FALSE),IF(G127="импл_",0,0))</f>
        <v>sound\\On_izmelchen.wav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2196</v>
      </c>
      <c r="AD127" t="str">
        <f t="shared" ca="1" si="36"/>
        <v>pics\\dis40.jpg</v>
      </c>
      <c r="AE127" s="22" t="str">
        <f t="array" aca="1" ref="AE127" ca="1">IF(G127="экспл",INDEX(total_visual_stym!$C$146:$C$209,(RANK(total_visual_stym!E207,total_visual_stym!$E$146:$E$209))),0)</f>
        <v>pics\\dis40.jpg</v>
      </c>
      <c r="AF127" s="22" t="str">
        <f t="shared" si="37"/>
        <v/>
      </c>
      <c r="AI127" t="s">
        <v>129</v>
      </c>
      <c r="AO127">
        <f t="shared" ca="1" si="32"/>
        <v>8.2417116531496859E-4</v>
      </c>
      <c r="AP127" t="str">
        <f t="shared" ca="1" si="33"/>
        <v>pics\\Tomat_8.jpg</v>
      </c>
      <c r="AR127" t="str">
        <f t="shared" si="41"/>
        <v/>
      </c>
      <c r="AS127" t="str">
        <f t="shared" si="39"/>
        <v/>
      </c>
      <c r="AT127">
        <f t="shared" ca="1" si="28"/>
        <v>0.31758360080610382</v>
      </c>
      <c r="AU127" t="s">
        <v>697</v>
      </c>
      <c r="AV127" t="str">
        <f t="shared" ca="1" si="29"/>
        <v>sound\\Redkiy_plod.wav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_Он_измельчен?</v>
      </c>
      <c r="BA127" t="e">
        <f>VLOOKUP(Q127,audio_list_stym!$B$2:$BQ$299,68,FALSE)</f>
        <v>#N/A</v>
      </c>
      <c r="BB127" t="str">
        <f t="shared" si="30"/>
        <v>На_мониторе_ПЕМАТ._Он_измельчен?</v>
      </c>
      <c r="BD127" cm="1">
        <f t="array" aca="1" ref="BD127" ca="1">INDEX($L$122:$L$129,(RANK(AT7,$AT$2:$AT$9)))</f>
        <v>2140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VLOOKUP(B128,audio_list_stym!$A$3:$BP$18,51,FALSE)</f>
        <v>15</v>
      </c>
      <c r="F128" t="str">
        <f>VLOOKUP(E128,metki!$A$2:$B$9,2,FALSE)</f>
        <v>экспл_новые_с_названием</v>
      </c>
      <c r="G128" t="str">
        <f t="shared" si="25"/>
        <v>экспл</v>
      </c>
      <c r="H128" t="str">
        <f>VLOOKUP(B128,audio_list_stym!$A$3:$AJ$18,19,FALSE)</f>
        <v>Tamanid</v>
      </c>
      <c r="I128" t="s">
        <v>694</v>
      </c>
      <c r="J128" t="str">
        <f t="shared" si="26"/>
        <v>Tamanid_7</v>
      </c>
      <c r="L128">
        <f>VLOOKUP(J128,total_visual_stym!$A$2:$D$129,2,FALSE)</f>
        <v>2143</v>
      </c>
      <c r="M128" t="str">
        <f>VLOOKUP(J128,total_visual_stym!$A$2:$D$129,3,FALSE)</f>
        <v>pics\\Tamanid_7.jpg</v>
      </c>
      <c r="N128">
        <f>VLOOKUP(J128,total_visual_stym!$A$1:$D$129,4,FALSE)</f>
        <v>214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151</v>
      </c>
      <c r="Z128" t="str">
        <f>IF(G128="экспл",VLOOKUP(J128,quest_экспл!$A$1:$N$129,12,FALSE),IF(G128="импл_",0,0))</f>
        <v>sound\\Cvetushiy_li_on.wav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2228</v>
      </c>
      <c r="AD128" t="str">
        <f t="shared" ca="1" si="36"/>
        <v>pics\\dis38.jpg</v>
      </c>
      <c r="AE128" s="22" t="str">
        <f t="array" aca="1" ref="AE128" ca="1">IF(G128="экспл",INDEX(total_visual_stym!$C$146:$C$209,(RANK(total_visual_stym!E208,total_visual_stym!$E$146:$E$209))),0)</f>
        <v>pics\\dis38.jpg</v>
      </c>
      <c r="AF128" s="22" t="str">
        <f t="shared" si="37"/>
        <v/>
      </c>
      <c r="AI128" t="s">
        <v>130</v>
      </c>
      <c r="AO128">
        <f t="shared" ca="1" si="32"/>
        <v>0.39409776447630906</v>
      </c>
      <c r="AP128" t="str">
        <f t="shared" ca="1" si="33"/>
        <v>pics\\Limon_5.jpg</v>
      </c>
      <c r="AR128" t="str">
        <f t="shared" si="41"/>
        <v/>
      </c>
      <c r="AS128" t="str">
        <f t="shared" si="39"/>
        <v/>
      </c>
      <c r="AT128">
        <f t="shared" ca="1" si="28"/>
        <v>0.53028314682994693</v>
      </c>
      <c r="AU128" t="s">
        <v>697</v>
      </c>
      <c r="AV128" t="str">
        <f t="shared" ca="1" si="29"/>
        <v>sound\\Noviy_plod.wav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_Цветущий_ли_он?</v>
      </c>
      <c r="BA128" t="e">
        <f>VLOOKUP(Q128,audio_list_stym!$B$2:$BQ$299,68,FALSE)</f>
        <v>#N/A</v>
      </c>
      <c r="BB128" t="str">
        <f t="shared" si="30"/>
        <v>Перед_Вами_ПЕМАТ._Цветущий_ли_он?</v>
      </c>
      <c r="BD128" cm="1">
        <f t="array" aca="1" ref="BD128" ca="1">INDEX($L$122:$L$129,(RANK(AT8,$AT$2:$AT$9)))</f>
        <v>2138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VLOOKUP(B129,audio_list_stym!$A$3:$BP$18,51,FALSE)</f>
        <v>15</v>
      </c>
      <c r="F129" t="str">
        <f>VLOOKUP(E129,metki!$A$2:$B$9,2,FALSE)</f>
        <v>экспл_новые_с_названием</v>
      </c>
      <c r="G129" t="str">
        <f t="shared" si="25"/>
        <v>экспл</v>
      </c>
      <c r="H129" t="str">
        <f>VLOOKUP(B129,audio_list_stym!$A$3:$AJ$18,19,FALSE)</f>
        <v>Tamanid</v>
      </c>
      <c r="I129" t="s">
        <v>695</v>
      </c>
      <c r="J129" t="str">
        <f t="shared" si="26"/>
        <v>Tamanid_8</v>
      </c>
      <c r="L129">
        <f>VLOOKUP(J129,total_visual_stym!$A$2:$D$129,2,FALSE)</f>
        <v>2144</v>
      </c>
      <c r="M129" t="str">
        <f>VLOOKUP(J129,total_visual_stym!$A$2:$D$129,3,FALSE)</f>
        <v>pics\\Tamanid_8.jpg</v>
      </c>
      <c r="N129">
        <f>VLOOKUP(J129,total_visual_stym!$A$1:$D$129,4,FALSE)</f>
        <v>214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152</v>
      </c>
      <c r="Z129" t="str">
        <f>IF(G129="экспл",VLOOKUP(J129,quest_экспл!$A$1:$N$129,12,FALSE),IF(G129="импл_",0,0))</f>
        <v>sound\\Skruchen_li_on.wav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2189</v>
      </c>
      <c r="AD129" t="str">
        <f t="shared" ca="1" si="36"/>
        <v>pics\\dis33.jpg</v>
      </c>
      <c r="AE129" s="22" t="str">
        <f t="array" aca="1" ref="AE129" ca="1">IF(G129="экспл",INDEX(total_visual_stym!$C$146:$C$209,(RANK(total_visual_stym!E209,total_visual_stym!$E$146:$E$209))),0)</f>
        <v>pics\\dis33.jpg</v>
      </c>
      <c r="AF129" s="22" t="str">
        <f t="shared" si="37"/>
        <v/>
      </c>
      <c r="AI129" t="s">
        <v>131</v>
      </c>
      <c r="AO129">
        <f t="shared" ca="1" si="32"/>
        <v>0.66666276652430345</v>
      </c>
      <c r="AP129" t="str">
        <f t="shared" ca="1" si="33"/>
        <v>pics\\Goroh_7.jpg</v>
      </c>
      <c r="AR129" t="str">
        <f t="shared" si="41"/>
        <v/>
      </c>
      <c r="AS129" t="str">
        <f t="shared" si="39"/>
        <v/>
      </c>
      <c r="AT129">
        <f t="shared" ca="1" si="28"/>
        <v>0.46738706366683058</v>
      </c>
      <c r="AU129" t="s">
        <v>697</v>
      </c>
      <c r="AV129" t="str">
        <f t="shared" ca="1" si="29"/>
        <v>sound\\Redkiy_plod.wav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_Скручен_ли_он?</v>
      </c>
      <c r="BA129" t="e">
        <f>VLOOKUP(Q129,audio_list_stym!$B$2:$BQ$299,68,FALSE)</f>
        <v>#N/A</v>
      </c>
      <c r="BB129" t="str">
        <f t="shared" si="30"/>
        <v>Вы_видите_ПЕМАТ._Скручен_ли_он?</v>
      </c>
      <c r="BD129" cm="1">
        <f t="array" aca="1" ref="BD129" ca="1">INDEX($L$122:$L$129,(RANK(AT9,$AT$2:$AT$9)))</f>
        <v>2144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F00-000000000000}"/>
  <pageMargins left="0.7" right="0.7" top="0.75" bottom="0.75" header="0.3" footer="0.3"/>
  <pageSetup paperSize="9" orientation="portrait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H161"/>
  <sheetViews>
    <sheetView topLeftCell="AT1" zoomScale="57" zoomScaleNormal="57" zoomScaleSheetLayoutView="40" workbookViewId="0">
      <selection activeCell="BH1" sqref="BH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C1" s="30" t="s">
        <v>0</v>
      </c>
      <c r="BD1" s="30" t="s">
        <v>1175</v>
      </c>
      <c r="BE1" s="30" t="s">
        <v>1170</v>
      </c>
      <c r="BF1" s="30" t="s">
        <v>1171</v>
      </c>
      <c r="BG1" s="30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VLOOKUP(B2,audio_list_stym!$A$3:$BP$18,52,FALSE)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VLOOKUP(B2,audio_list_stym!$A$3:$AJ$18,20,FALSE)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pics\\dis63.jpg</v>
      </c>
      <c r="AF2" s="22" t="str">
        <f t="shared" ref="AF2:AF1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0.11344514773841785</v>
      </c>
      <c r="AP2" t="str">
        <f ca="1">INDEX($AM$2:$AM$25,(RANK(AO2,$AO$2:$AO$25)))</f>
        <v>pics\\Injir_1.jpg</v>
      </c>
      <c r="AQ2" t="str">
        <f ca="1">INDEX($AN$2:$AN$25,(RANK(AO2,$AO$2:$AO$25)))</f>
        <v>pics\\Tikva_1.jpg</v>
      </c>
      <c r="AT2">
        <f t="shared" ref="AT2:AT65" ca="1" si="7">RAND()</f>
        <v>3.6503093463394531E-2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2064</v>
      </c>
      <c r="BE2" cm="1">
        <f t="array" aca="1" ref="BE2" ca="1">INDEX(BD10:BD25,(RANK(AT2,$AT$2:$AT$16)))</f>
        <v>2031</v>
      </c>
      <c r="BF2" cm="1">
        <f t="array" aca="1" ref="BF2" ca="1">INDEX(BD26:BD49,(RANK(AT2,$AT$2:$AT$16)))</f>
        <v>2047</v>
      </c>
      <c r="BG2" cm="1">
        <f t="array" aca="1" ref="BG2" ca="1">INDEX(BD50:BD65,(RANK(AT2,$AT$2:$AT$16)))</f>
        <v>2023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VLOOKUP(B3,audio_list_stym!$A$3:$BP$18,52,FALSE)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VLOOKUP(B3,audio_list_stym!$A$3:$AJ$18,20,FALSE)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2221</v>
      </c>
      <c r="AD3" t="str">
        <f t="shared" ref="AD3:AD66" ca="1" si="10">IF(ISTEXT(AE3),AE3,IF(ISTEXT(AF3),AF3,""))</f>
        <v>pics\\dis28.jpg</v>
      </c>
      <c r="AE3" s="22" t="str">
        <f t="array" aca="1" ref="AE3" ca="1">IF(G3="экспл",INDEX(total_visual_stym!$C$146:$C$209,(RANK(total_visual_stym!E147,total_visual_stym!$E$146:$E$209))),0)</f>
        <v>pics\\dis28.jpg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0.7196053415855499</v>
      </c>
      <c r="AP3" t="str">
        <f t="shared" ref="AP3:AP25" ca="1" si="12">INDEX($AM$2:$AM$25,(RANK(AO3,$AO$2:$AO$25)))</f>
        <v>pics\\Kokos_5.jpg</v>
      </c>
      <c r="AQ3" t="str">
        <f t="shared" ref="AQ3:AQ25" ca="1" si="13">INDEX($AN$2:$AN$25,(RANK(AO3,$AO$2:$AO$25)))</f>
        <v>pics\\Tomat_5.jpg</v>
      </c>
      <c r="AT3">
        <f t="shared" ca="1" si="7"/>
        <v>0.54486507982197585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Посмотрите,_вот_XXXXX._Мясистый_ли_он?</v>
      </c>
      <c r="BD3" cm="1">
        <f t="array" aca="1" ref="BD3" ca="1">INDEX($L$2:$L$9,(RANK(AT3,$AT$2:$AT$9)))</f>
        <v>2061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VLOOKUP(B4,audio_list_stym!$A$3:$BP$18,52,FALSE)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VLOOKUP(B4,audio_list_stym!$A$3:$AJ$18,20,FALSE)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2177</v>
      </c>
      <c r="AD4" t="str">
        <f t="shared" ca="1" si="10"/>
        <v>pics\\dis35.jpg</v>
      </c>
      <c r="AE4" s="22" t="str">
        <f t="array" aca="1" ref="AE4" ca="1">IF(G4="экспл",INDEX(total_visual_stym!$C$146:$C$209,(RANK(total_visual_stym!E148,total_visual_stym!$E$146:$E$209))),0)</f>
        <v>pics\\dis35.jpg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0.55705140205922754</v>
      </c>
      <c r="AP4" t="str">
        <f t="shared" ca="1" si="12"/>
        <v>pics\\Kokos_7.jpg</v>
      </c>
      <c r="AQ4" t="str">
        <f t="shared" ca="1" si="13"/>
        <v>pics\\Tomat_7.jpg</v>
      </c>
      <c r="AT4">
        <f t="shared" ca="1" si="7"/>
        <v>0.72498531887887485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Вот_XXXXX._Горький_ли_он?</v>
      </c>
      <c r="BD4" cm="1">
        <f t="array" aca="1" ref="BD4" ca="1">INDEX($L$2:$L$9,(RANK(AT4,$AT$2:$AT$9)))</f>
        <v>2059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VLOOKUP(B5,audio_list_stym!$A$3:$BP$18,52,FALSE)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VLOOKUP(B5,audio_list_stym!$A$3:$AJ$18,20,FALSE)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2208</v>
      </c>
      <c r="AD5" t="str">
        <f t="shared" ca="1" si="10"/>
        <v>pics\\dis45.jpg</v>
      </c>
      <c r="AE5" s="22" t="str">
        <f t="array" aca="1" ref="AE5" ca="1">IF(G5="экспл",INDEX(total_visual_stym!$C$146:$C$209,(RANK(total_visual_stym!E149,total_visual_stym!$E$146:$E$209))),0)</f>
        <v>pics\\dis45.jpg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0.21803731288995998</v>
      </c>
      <c r="AP5" t="str">
        <f t="shared" ca="1" si="12"/>
        <v>pics\\Finik_7.jpg</v>
      </c>
      <c r="AQ5" t="str">
        <f t="shared" ca="1" si="13"/>
        <v>pics\\Peper_7.jpg</v>
      </c>
      <c r="AT5">
        <f t="shared" ca="1" si="7"/>
        <v>0.70216038233541422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Это_XXXXX._Он_яркий?</v>
      </c>
      <c r="BD5" cm="1">
        <f t="array" aca="1" ref="BD5" ca="1">INDEX($L$2:$L$9,(RANK(AT5,$AT$2:$AT$9)))</f>
        <v>2060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VLOOKUP(B6,audio_list_stym!$A$3:$BP$18,52,FALSE)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VLOOKUP(B6,audio_list_stym!$A$3:$AJ$18,20,FALSE)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2170</v>
      </c>
      <c r="AD6" t="str">
        <f t="shared" ca="1" si="10"/>
        <v>pics\\dis36.jpg</v>
      </c>
      <c r="AE6" s="22" t="str">
        <f t="array" aca="1" ref="AE6" ca="1">IF(G6="экспл",INDEX(total_visual_stym!$C$146:$C$209,(RANK(total_visual_stym!E150,total_visual_stym!$E$146:$E$209))),0)</f>
        <v>pics\\dis36.jpg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0.86451220046215582</v>
      </c>
      <c r="AP6" t="str">
        <f t="shared" ca="1" si="12"/>
        <v>pics\\Kokos_1.jpg</v>
      </c>
      <c r="AQ6" t="str">
        <f t="shared" ca="1" si="13"/>
        <v>pics\\Tomat_1.jpg</v>
      </c>
      <c r="AT6">
        <f t="shared" ca="1" si="7"/>
        <v>0.39146283952349004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На_картинке_XXXXX._Он_острый?</v>
      </c>
      <c r="BD6" cm="1">
        <f t="array" aca="1" ref="BD6" ca="1">INDEX($L$2:$L$9,(RANK(AT6,$AT$2:$AT$9)))</f>
        <v>2062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VLOOKUP(B7,audio_list_stym!$A$3:$BP$18,52,FALSE)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VLOOKUP(B7,audio_list_stym!$A$3:$AJ$18,20,FALSE)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2181</v>
      </c>
      <c r="AD7" t="str">
        <f t="shared" ca="1" si="10"/>
        <v>pics\\dis24.jpg</v>
      </c>
      <c r="AE7" s="22" t="str">
        <f t="array" aca="1" ref="AE7" ca="1">IF(G7="экспл",INDEX(total_visual_stym!$C$146:$C$209,(RANK(total_visual_stym!E151,total_visual_stym!$E$146:$E$209))),0)</f>
        <v>pics\\dis24.jpg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0.10227562177258975</v>
      </c>
      <c r="AP7" t="str">
        <f t="shared" ca="1" si="12"/>
        <v>pics\\Injir_4.jpg</v>
      </c>
      <c r="AQ7" t="str">
        <f t="shared" ca="1" si="13"/>
        <v>pics\\Tikva_4.jpg</v>
      </c>
      <c r="AT7">
        <f t="shared" ca="1" si="7"/>
        <v>0.75454676990845559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На_мониторе_XXXXX._Он_спелый?</v>
      </c>
      <c r="BD7" cm="1">
        <f t="array" aca="1" ref="BD7" ca="1">INDEX($L$2:$L$9,(RANK(AT7,$AT$2:$AT$9)))</f>
        <v>2058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VLOOKUP(B8,audio_list_stym!$A$3:$BP$18,52,FALSE)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VLOOKUP(B8,audio_list_stym!$A$3:$AJ$18,20,FALSE)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2200</v>
      </c>
      <c r="AD8" t="str">
        <f t="shared" ca="1" si="10"/>
        <v>pics\\dis57.jpg</v>
      </c>
      <c r="AE8" s="22" t="str">
        <f t="array" aca="1" ref="AE8" ca="1">IF(G8="экспл",INDEX(total_visual_stym!$C$146:$C$209,(RANK(total_visual_stym!E152,total_visual_stym!$E$146:$E$209))),0)</f>
        <v>pics\\dis57.jpg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0.42622835552516491</v>
      </c>
      <c r="AP8" t="str">
        <f t="shared" ca="1" si="12"/>
        <v>pics\\Finik_3.jpg</v>
      </c>
      <c r="AQ8" t="str">
        <f t="shared" ca="1" si="13"/>
        <v>pics\\Peper_3.jpg</v>
      </c>
      <c r="AT8">
        <f t="shared" ca="1" si="7"/>
        <v>0.35040445121341868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Перед_Вами_XXXXX._Он_серый?</v>
      </c>
      <c r="BD8" cm="1">
        <f t="array" aca="1" ref="BD8" ca="1">INDEX($L$2:$L$9,(RANK(AT8,$AT$2:$AT$9)))</f>
        <v>2063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VLOOKUP(B9,audio_list_stym!$A$3:$BP$18,52,FALSE)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VLOOKUP(B9,audio_list_stym!$A$3:$AJ$18,20,FALSE)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10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0.10975923338921467</v>
      </c>
      <c r="AP9" t="str">
        <f t="shared" ca="1" si="12"/>
        <v>pics\\Injir_2.jpg</v>
      </c>
      <c r="AQ9" t="str">
        <f t="shared" ca="1" si="13"/>
        <v>pics\\Tikva_2.jpg</v>
      </c>
      <c r="AT9">
        <f t="shared" ca="1" si="7"/>
        <v>0.89613295776962587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Вы_видите_XXXXX._Вязкий_ли_он?</v>
      </c>
      <c r="BD9" cm="1">
        <f t="array" aca="1" ref="BD9" ca="1">INDEX($L$2:$L$9,(RANK(AT9,$AT$2:$AT$9)))</f>
        <v>2057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VLOOKUP(B10,audio_list_stym!$A$3:$BP$18,52,FALSE)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VLOOKUP(B10,audio_list_stym!$A$3:$AJ$18,20,FALSE)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2060</v>
      </c>
      <c r="AD10" t="str">
        <f t="shared" ca="1" si="10"/>
        <v>pics\\Tomat_4.jpg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pics\\Tomat_4.jpg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40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0.73160095386698676</v>
      </c>
      <c r="AP10" t="str">
        <f t="shared" ca="1" si="12"/>
        <v>pics\\Kokos_4.jpg</v>
      </c>
      <c r="AQ10" t="str">
        <f t="shared" ca="1" si="13"/>
        <v>pics\\Tomat_4.jpg</v>
      </c>
      <c r="AS10" t="str">
        <f t="shared" ref="AS10:AS17" ca="1" si="15">IF(AH10="sound\\Tropic",AQ10,"")</f>
        <v>pics\\Tomat_4.jpg</v>
      </c>
      <c r="AT10">
        <f t="shared" ca="1" si="7"/>
        <v>0.56549889572729506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_Старый_ли_ЛИМОН?</v>
      </c>
      <c r="BC10">
        <f>A10</f>
        <v>1202</v>
      </c>
      <c r="BD10" cm="1">
        <f t="array" aca="1" ref="BD10" ca="1">INDEX($L$10:$L$17,(RANK(AT2,$AT$2:$AT$9)))</f>
        <v>2040</v>
      </c>
      <c r="BE10" cm="1">
        <f t="array" aca="1" ref="BE10" ca="1">INDEX(BD2:BD9,(RANK(AT3,$AT$2:$AT$9)))</f>
        <v>2062</v>
      </c>
      <c r="BF10" cm="1">
        <f t="array" aca="1" ref="BF10" ca="1">INDEX(BD18:BD33,(RANK(AT3,$AT$2:$AT$16)))</f>
        <v>2056</v>
      </c>
      <c r="BG10" cm="1">
        <f t="array" aca="1" ref="BG10" ca="1">INDEX(BD34:BD65,(RANK(AT3,$AT$2:$AT$16)))</f>
        <v>2008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VLOOKUP(B11,audio_list_stym!$A$3:$BP$18,52,FALSE)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VLOOKUP(B11,audio_list_stym!$A$3:$AJ$18,20,FALSE)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2045</v>
      </c>
      <c r="AD11" t="str">
        <f t="shared" ca="1" si="10"/>
        <v>pics\\Peper_5.jpg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pics\\Peper_5.jpg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0.31486629247619269</v>
      </c>
      <c r="AP11" t="str">
        <f t="shared" ca="1" si="12"/>
        <v>pics\\Finik_5.jpg</v>
      </c>
      <c r="AQ11" t="str">
        <f t="shared" ca="1" si="13"/>
        <v>pics\\Peper_5.jpg</v>
      </c>
      <c r="AS11" t="str">
        <f t="shared" ca="1" si="15"/>
        <v>pics\\Peper_5.jpg</v>
      </c>
      <c r="AT11">
        <f t="shared" ca="1" si="7"/>
        <v>0.72693563390643734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_Фиолетовый_ли_ЛИМОН?</v>
      </c>
      <c r="BD11" cm="1">
        <f t="array" aca="1" ref="BD11" ca="1">INDEX($L$10:$L$17,(RANK(AT3,$AT$2:$AT$9)))</f>
        <v>2037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VLOOKUP(B12,audio_list_stym!$A$3:$BP$18,52,FALSE)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VLOOKUP(B12,audio_list_stym!$A$3:$AJ$18,20,FALSE)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2064</v>
      </c>
      <c r="AD12" t="str">
        <f t="shared" ca="1" si="10"/>
        <v>pics\\Tomat_8.jpg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pics\\Tomat_8.jpg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0.52610500903021307</v>
      </c>
      <c r="AP12" t="str">
        <f t="shared" ca="1" si="12"/>
        <v>pics\\Kokos_8.jpg</v>
      </c>
      <c r="AQ12" t="str">
        <f t="shared" ca="1" si="13"/>
        <v>pics\\Tomat_8.jpg</v>
      </c>
      <c r="AS12" t="str">
        <f t="shared" ca="1" si="15"/>
        <v>pics\\Tomat_8.jpg</v>
      </c>
      <c r="AT12">
        <f t="shared" ca="1" si="7"/>
        <v>0.44908291106913323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_С_цедрой_ли_ЛИМОН?</v>
      </c>
      <c r="BD12" cm="1">
        <f t="array" aca="1" ref="BD12" ca="1">INDEX($L$10:$L$17,(RANK(AT4,$AT$2:$AT$9)))</f>
        <v>2035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VLOOKUP(B13,audio_list_stym!$A$3:$BP$18,52,FALSE)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VLOOKUP(B13,audio_list_stym!$A$3:$AJ$18,20,FALSE)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2166</v>
      </c>
      <c r="AD13" t="str">
        <f t="shared" ca="1" si="10"/>
        <v>pics\\Tikva_6.jpg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pics\\Tikva_6.jpg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5.1086287683120402E-2</v>
      </c>
      <c r="AP13" t="str">
        <f t="shared" ca="1" si="12"/>
        <v>pics\\Injir_6.jpg</v>
      </c>
      <c r="AQ13" t="str">
        <f t="shared" ca="1" si="13"/>
        <v>pics\\Tikva_6.jpg</v>
      </c>
      <c r="AS13" t="str">
        <f t="shared" ca="1" si="15"/>
        <v>pics\\Tikva_6.jpg</v>
      </c>
      <c r="AT13">
        <f t="shared" ca="1" si="7"/>
        <v>0.11583339819502225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_Кислый_ли_ЛИМОН?</v>
      </c>
      <c r="BD13" cm="1">
        <f t="array" aca="1" ref="BD13" ca="1">INDEX($L$10:$L$17,(RANK(AT5,$AT$2:$AT$9)))</f>
        <v>2036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VLOOKUP(B14,audio_list_stym!$A$3:$BP$18,52,FALSE)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VLOOKUP(B14,audio_list_stym!$A$3:$AJ$18,20,FALSE)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2058</v>
      </c>
      <c r="AD14" t="str">
        <f t="shared" ca="1" si="10"/>
        <v>pics\\Tomat_2.jpg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pics\\Tomat_2.jpg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0.84412916855299236</v>
      </c>
      <c r="AP14" t="str">
        <f t="shared" ca="1" si="12"/>
        <v>pics\\Kokos_2.jpg</v>
      </c>
      <c r="AQ14" t="str">
        <f t="shared" ca="1" si="13"/>
        <v>pics\\Tomat_2.jpg</v>
      </c>
      <c r="AS14" t="str">
        <f t="shared" ca="1" si="15"/>
        <v>pics\\Tomat_2.jpg</v>
      </c>
      <c r="AT14">
        <f t="shared" ca="1" si="7"/>
        <v>0.27570859986709351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_Сочный_ли_ЛИМОН?</v>
      </c>
      <c r="BD14" cm="1">
        <f t="array" aca="1" ref="BD14" ca="1">INDEX($L$10:$L$17,(RANK(AT6,$AT$2:$AT$9)))</f>
        <v>2038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VLOOKUP(B15,audio_list_stym!$A$3:$BP$18,52,FALSE)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VLOOKUP(B15,audio_list_stym!$A$3:$AJ$18,20,FALSE)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2059</v>
      </c>
      <c r="AD15" t="str">
        <f t="shared" ca="1" si="10"/>
        <v>pics\\Tomat_3.jpg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pics\\Tomat_3.jpg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0.75117111897683453</v>
      </c>
      <c r="AP15" t="str">
        <f t="shared" ca="1" si="12"/>
        <v>pics\\Kokos_3.jpg</v>
      </c>
      <c r="AQ15" t="str">
        <f t="shared" ca="1" si="13"/>
        <v>pics\\Tomat_3.jpg</v>
      </c>
      <c r="AS15" t="str">
        <f t="shared" ca="1" si="15"/>
        <v>pics\\Tomat_3.jpg</v>
      </c>
      <c r="AT15">
        <f t="shared" ca="1" si="7"/>
        <v>0.8936054808645314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_Длинный_ли_ЛИМОН?</v>
      </c>
      <c r="BD15" cm="1">
        <f t="array" aca="1" ref="BD15" ca="1">INDEX($L$10:$L$17,(RANK(AT7,$AT$2:$AT$9)))</f>
        <v>2034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VLOOKUP(B16,audio_list_stym!$A$3:$BP$18,52,FALSE)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VLOOKUP(B16,audio_list_stym!$A$3:$AJ$18,20,FALSE)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2168</v>
      </c>
      <c r="AD16" t="str">
        <f t="shared" ca="1" si="10"/>
        <v>pics\\Tikva_8.jpg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pics\\Tikva_8.jpg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9.9359561459281265E-3</v>
      </c>
      <c r="AP16" t="str">
        <f t="shared" ca="1" si="12"/>
        <v>pics\\Injir_8.jpg</v>
      </c>
      <c r="AQ16" t="str">
        <f t="shared" ca="1" si="13"/>
        <v>pics\\Tikva_8.jpg</v>
      </c>
      <c r="AS16" t="str">
        <f t="shared" ca="1" si="15"/>
        <v>pics\\Tikva_8.jpg</v>
      </c>
      <c r="AT16">
        <f t="shared" ca="1" si="7"/>
        <v>0.91519177275538688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_Упругий_ли_ЛИМОН?</v>
      </c>
      <c r="BD16" cm="1">
        <f t="array" aca="1" ref="BD16" ca="1">INDEX($L$10:$L$17,(RANK(AT8,$AT$2:$AT$9)))</f>
        <v>2039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VLOOKUP(B17,audio_list_stym!$A$3:$BP$18,52,FALSE)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VLOOKUP(B17,audio_list_stym!$A$3:$AJ$18,20,FALSE)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2048</v>
      </c>
      <c r="AD17" t="str">
        <f t="shared" ca="1" si="10"/>
        <v>pics\\Peper_8.jpg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pics\\Peper_8.jpg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0.13118522200222726</v>
      </c>
      <c r="AP17" t="str">
        <f t="shared" ca="1" si="12"/>
        <v>pics\\Finik_8.jpg</v>
      </c>
      <c r="AQ17" t="str">
        <f t="shared" ca="1" si="13"/>
        <v>pics\\Peper_8.jpg</v>
      </c>
      <c r="AS17" t="str">
        <f t="shared" ca="1" si="15"/>
        <v>pics\\Peper_8.jpg</v>
      </c>
      <c r="AT17">
        <f t="shared" ca="1" si="7"/>
        <v>0.90035807344997898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_Без_кожуры_ли_ЛИМОН?</v>
      </c>
      <c r="BD17" cm="1">
        <f t="array" aca="1" ref="BD17" ca="1">INDEX($L$10:$L$17,(RANK(AT9,$AT$2:$AT$9)))</f>
        <v>2033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VLOOKUP(B18,audio_list_stym!$A$3:$BP$18,52,FALSE)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VLOOKUP(B18,audio_list_stym!$A$3:$AJ$18,20,FALSE)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2202</v>
      </c>
      <c r="AD18" t="str">
        <f t="shared" ca="1" si="10"/>
        <v>pics\\dis47.jpg</v>
      </c>
      <c r="AE18" s="22" t="str">
        <f t="array" aca="1" ref="AE18" ca="1">IF(G18="экспл",INDEX(total_visual_stym!$C$146:$C$209,(RANK(total_visual_stym!E162,total_visual_stym!$E$146:$E$209))),0)</f>
        <v>pics\\dis47.jpg</v>
      </c>
      <c r="AF18" s="22" t="str">
        <f t="shared" si="2"/>
        <v/>
      </c>
      <c r="AG18" t="str">
        <f t="shared" ref="AG18:AG65" si="16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3.7369287936765305E-2</v>
      </c>
      <c r="AP18" t="str">
        <f t="shared" ca="1" si="12"/>
        <v>pics\\Injir_7.jpg</v>
      </c>
      <c r="AQ18" t="str">
        <f t="shared" ca="1" si="13"/>
        <v>pics\\Tikva_7.jpg</v>
      </c>
      <c r="AT18">
        <f t="shared" ca="1" si="7"/>
        <v>0.12555464349442103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2032</v>
      </c>
      <c r="BE18" cm="1">
        <f t="array" aca="1" ref="BE18" ca="1">INDEX(BD2:BD17,(RANK(AT4,$AT$2:$AT$16)))</f>
        <v>2058</v>
      </c>
      <c r="BF18" cm="1">
        <f t="array" aca="1" ref="BF18" ca="1">INDEX(BD26:BD49,(RANK(AT4,$AT$2:$AT$16)))</f>
        <v>2050</v>
      </c>
      <c r="BG18" cm="1">
        <f t="array" aca="1" ref="BG18" ca="1">INDEX(BD50:BD65,(RANK(AT4,$AT$2:$AT$16)))</f>
        <v>2010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VLOOKUP(B19,audio_list_stym!$A$3:$BP$18,52,FALSE)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VLOOKUP(B19,audio_list_stym!$A$3:$AJ$18,20,FALSE)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2171</v>
      </c>
      <c r="AD19" t="str">
        <f t="shared" ca="1" si="10"/>
        <v>pics\\dis22.jpg</v>
      </c>
      <c r="AE19" s="22" t="str">
        <f t="array" aca="1" ref="AE19" ca="1">IF(G19="экспл",INDEX(total_visual_stym!$C$146:$C$209,(RANK(total_visual_stym!E163,total_visual_stym!$E$146:$E$209))),0)</f>
        <v>pics\\dis22.jpg</v>
      </c>
      <c r="AF19" s="22" t="str">
        <f t="shared" ref="AF19:AF38" si="18">IF(ISTEXT(AR19),AR19,IF(ISTEXT(AS19),AS19,""))</f>
        <v/>
      </c>
      <c r="AG19" t="str">
        <f t="shared" si="16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0.32643202539696115</v>
      </c>
      <c r="AP19" t="str">
        <f t="shared" ca="1" si="12"/>
        <v>pics\\Finik_4.jpg</v>
      </c>
      <c r="AQ19" t="str">
        <f t="shared" ca="1" si="13"/>
        <v>pics\\Peper_4.jpg</v>
      </c>
      <c r="AT19">
        <f t="shared" ca="1" si="7"/>
        <v>2.0972190624076403E-2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Посмотрите,_вот_КОКОС._Полый_ли_он?</v>
      </c>
      <c r="BD19" cm="1">
        <f t="array" aca="1" ref="BD19" ca="1">INDEX($L$18:$L$25,(RANK(AT3,$AT$2:$AT$9)))</f>
        <v>2029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VLOOKUP(B20,audio_list_stym!$A$3:$BP$18,52,FALSE)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VLOOKUP(B20,audio_list_stym!$A$3:$AJ$18,20,FALSE)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2217</v>
      </c>
      <c r="AD20" t="str">
        <f t="shared" ca="1" si="10"/>
        <v>pics\\dis58.jpg</v>
      </c>
      <c r="AE20" s="22" t="str">
        <f t="array" aca="1" ref="AE20" ca="1">IF(G20="экспл",INDEX(total_visual_stym!$C$146:$C$209,(RANK(total_visual_stym!E164,total_visual_stym!$E$146:$E$209))),0)</f>
        <v>pics\\dis58.jpg</v>
      </c>
      <c r="AF20" s="22" t="str">
        <f t="shared" si="18"/>
        <v/>
      </c>
      <c r="AG20" t="str">
        <f t="shared" si="16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0.10787867180809685</v>
      </c>
      <c r="AP20" t="str">
        <f t="shared" ca="1" si="12"/>
        <v>pics\\Injir_3.jpg</v>
      </c>
      <c r="AQ20" t="str">
        <f t="shared" ca="1" si="13"/>
        <v>pics\\Tikva_3.jpg</v>
      </c>
      <c r="AT20">
        <f t="shared" ca="1" si="7"/>
        <v>0.71738083735598501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Вот_КОКОС._Гладкий_ли_он?</v>
      </c>
      <c r="BD20" cm="1">
        <f t="array" aca="1" ref="BD20" ca="1">INDEX($L$18:$L$25,(RANK(AT4,$AT$2:$AT$9)))</f>
        <v>2027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VLOOKUP(B21,audio_list_stym!$A$3:$BP$18,52,FALSE)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VLOOKUP(B21,audio_list_stym!$A$3:$AJ$18,20,FALSE)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2224</v>
      </c>
      <c r="AD21" t="str">
        <f t="shared" ca="1" si="10"/>
        <v>pics\\dis29.jpg</v>
      </c>
      <c r="AE21" s="22" t="str">
        <f t="array" aca="1" ref="AE21" ca="1">IF(G21="экспл",INDEX(total_visual_stym!$C$146:$C$209,(RANK(total_visual_stym!E165,total_visual_stym!$E$146:$E$209))),0)</f>
        <v>pics\\dis29.jpg</v>
      </c>
      <c r="AF21" s="22" t="str">
        <f t="shared" si="18"/>
        <v/>
      </c>
      <c r="AG21" t="str">
        <f t="shared" si="16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0.69768602008397607</v>
      </c>
      <c r="AP21" t="str">
        <f t="shared" ca="1" si="12"/>
        <v>pics\\Kokos_6.jpg</v>
      </c>
      <c r="AQ21" t="str">
        <f t="shared" ca="1" si="13"/>
        <v>pics\\Tomat_6.jpg</v>
      </c>
      <c r="AT21">
        <f t="shared" ca="1" si="7"/>
        <v>0.17937546916790259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Это_КОКОС._Пористый_ли_он?</v>
      </c>
      <c r="BD21" cm="1">
        <f t="array" aca="1" ref="BD21" ca="1">INDEX($L$18:$L$25,(RANK(AT5,$AT$2:$AT$9)))</f>
        <v>2028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VLOOKUP(B22,audio_list_stym!$A$3:$BP$18,52,FALSE)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VLOOKUP(B22,audio_list_stym!$A$3:$AJ$18,20,FALSE)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2172</v>
      </c>
      <c r="AD22" t="str">
        <f t="shared" ca="1" si="10"/>
        <v>pics\\dis23.jpg</v>
      </c>
      <c r="AE22" s="22" t="str">
        <f t="array" aca="1" ref="AE22" ca="1">IF(G22="экспл",INDEX(total_visual_stym!$C$146:$C$209,(RANK(total_visual_stym!E166,total_visual_stym!$E$146:$E$209))),0)</f>
        <v>pics\\dis23.jpg</v>
      </c>
      <c r="AF22" s="22" t="str">
        <f t="shared" si="18"/>
        <v/>
      </c>
      <c r="AG22" t="str">
        <f t="shared" si="16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0.47121214820017254</v>
      </c>
      <c r="AP22" t="str">
        <f t="shared" ca="1" si="12"/>
        <v>pics\\Finik_1.jpg</v>
      </c>
      <c r="AQ22" t="str">
        <f t="shared" ca="1" si="13"/>
        <v>pics\\Peper_1.jpg</v>
      </c>
      <c r="AT22">
        <f t="shared" ca="1" si="7"/>
        <v>0.58311525020036259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На_картинке_КОКОС._Он_вареный?</v>
      </c>
      <c r="BD22" cm="1">
        <f t="array" aca="1" ref="BD22" ca="1">INDEX($L$18:$L$25,(RANK(AT6,$AT$2:$AT$9)))</f>
        <v>2030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VLOOKUP(B23,audio_list_stym!$A$3:$BP$18,52,FALSE)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VLOOKUP(B23,audio_list_stym!$A$3:$AJ$18,20,FALSE)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2187</v>
      </c>
      <c r="AD23" t="str">
        <f t="shared" ca="1" si="10"/>
        <v>pics\\dis1.jpg</v>
      </c>
      <c r="AE23" s="22" t="str">
        <f t="array" aca="1" ref="AE23" ca="1">IF(G23="экспл",INDEX(total_visual_stym!$C$146:$C$209,(RANK(total_visual_stym!E167,total_visual_stym!$E$146:$E$209))),0)</f>
        <v>pics\\dis1.jpg</v>
      </c>
      <c r="AF23" s="22" t="str">
        <f t="shared" si="18"/>
        <v/>
      </c>
      <c r="AG23" t="str">
        <f t="shared" si="16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5.5868240112785239E-2</v>
      </c>
      <c r="AP23" t="str">
        <f t="shared" ca="1" si="12"/>
        <v>pics\\Injir_5.jpg</v>
      </c>
      <c r="AQ23" t="str">
        <f t="shared" ca="1" si="13"/>
        <v>pics\\Tikva_5.jpg</v>
      </c>
      <c r="AT23">
        <f t="shared" ca="1" si="7"/>
        <v>0.37203107242506039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На_мониторе_КОКОС._Плотный_ли_он?</v>
      </c>
      <c r="BD23" cm="1">
        <f t="array" aca="1" ref="BD23" ca="1">INDEX($L$18:$L$25,(RANK(AT7,$AT$2:$AT$9)))</f>
        <v>2026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VLOOKUP(B24,audio_list_stym!$A$3:$BP$18,52,FALSE)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VLOOKUP(B24,audio_list_stym!$A$3:$AJ$18,20,FALSE)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2197</v>
      </c>
      <c r="AD24" t="str">
        <f t="shared" ca="1" si="10"/>
        <v>pics\\dis54.jpg</v>
      </c>
      <c r="AE24" s="22" t="str">
        <f t="array" aca="1" ref="AE24" ca="1">IF(G24="экспл",INDEX(total_visual_stym!$C$146:$C$209,(RANK(total_visual_stym!E168,total_visual_stym!$E$146:$E$209))),0)</f>
        <v>pics\\dis54.jpg</v>
      </c>
      <c r="AF24" s="22" t="str">
        <f t="shared" si="18"/>
        <v/>
      </c>
      <c r="AG24" t="str">
        <f t="shared" si="16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0.26919531926157536</v>
      </c>
      <c r="AP24" t="str">
        <f t="shared" ca="1" si="12"/>
        <v>pics\\Finik_6.jpg</v>
      </c>
      <c r="AQ24" t="str">
        <f t="shared" ca="1" si="13"/>
        <v>pics\\Peper_6.jpg</v>
      </c>
      <c r="AT24">
        <f t="shared" ca="1" si="7"/>
        <v>0.64914924564827325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Перед_Вами_КОКОС._Он_ворсистый?</v>
      </c>
      <c r="BD24" cm="1">
        <f t="array" aca="1" ref="BD24" ca="1">INDEX($L$18:$L$25,(RANK(AT8,$AT$2:$AT$9)))</f>
        <v>2031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VLOOKUP(B25,audio_list_stym!$A$3:$BP$18,52,FALSE)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VLOOKUP(B25,audio_list_stym!$A$3:$AJ$18,20,FALSE)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2216</v>
      </c>
      <c r="AD25" t="str">
        <f t="shared" ca="1" si="10"/>
        <v>pics\\dis59.jpg</v>
      </c>
      <c r="AE25" s="22" t="str">
        <f t="array" aca="1" ref="AE25" ca="1">IF(G25="экспл",INDEX(total_visual_stym!$C$146:$C$209,(RANK(total_visual_stym!E169,total_visual_stym!$E$146:$E$209))),0)</f>
        <v>pics\\dis59.jpg</v>
      </c>
      <c r="AF25" s="22" t="str">
        <f t="shared" si="18"/>
        <v/>
      </c>
      <c r="AG25" t="str">
        <f t="shared" si="16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0.45912806595171451</v>
      </c>
      <c r="AP25" t="str">
        <f t="shared" ca="1" si="12"/>
        <v>pics\\Finik_2.jpg</v>
      </c>
      <c r="AQ25" t="str">
        <f t="shared" ca="1" si="13"/>
        <v>pics\\Peper_2.jpg</v>
      </c>
      <c r="AT25">
        <f t="shared" ca="1" si="7"/>
        <v>0.70326311335306557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Вы_видите_КОКОС._Он_мягкий?</v>
      </c>
      <c r="BD25" cm="1">
        <f t="array" aca="1" ref="BD25" ca="1">INDEX($L$18:$L$25,(RANK(AT9,$AT$2:$AT$9)))</f>
        <v>2025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VLOOKUP(B26,audio_list_stym!$A$3:$BP$18,52,FALSE)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VLOOKUP(B26,audio_list_stym!$A$3:$AJ$18,20,FALSE)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2153</v>
      </c>
      <c r="AD26" t="str">
        <f t="shared" ca="1" si="10"/>
        <v>pics\\Injir_1.jpg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8"/>
        <v>pics\\Injir_1.jpg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pics\\Injir_1.jpg</v>
      </c>
      <c r="AT26">
        <f t="shared" ca="1" si="7"/>
        <v>0.65340757314081932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_С_ботвой_ли_XXXXX?</v>
      </c>
      <c r="BC26">
        <f>A26</f>
        <v>1204</v>
      </c>
      <c r="BD26" cm="1">
        <f t="array" aca="1" ref="BD26" ca="1">INDEX($L$26:$L$33,(RANK(AT2,$AT$2:$AT$9)))</f>
        <v>2056</v>
      </c>
      <c r="BE26" cm="1">
        <f t="array" aca="1" ref="BE26" ca="1">INDEX(BD2:BD25,(RANK(AT5,$AT$2:$AT$16)))</f>
        <v>2063</v>
      </c>
      <c r="BF26" cm="1">
        <f t="array" aca="1" ref="BF26" ca="1">INDEX(BD34:BD49,(RANK(AT5,$AT$2:$AT$16)))</f>
        <v>2047</v>
      </c>
      <c r="BG26" cm="1">
        <f t="array" aca="1" ref="BG26" ca="1">INDEX(BD50:BD65,(RANK(AT5,$AT$2:$AT$16)))</f>
        <v>2015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VLOOKUP(B27,audio_list_stym!$A$3:$BP$18,52,FALSE)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VLOOKUP(B27,audio_list_stym!$A$3:$AJ$18,20,FALSE)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2029</v>
      </c>
      <c r="AD27" t="str">
        <f t="shared" ca="1" si="10"/>
        <v>pics\\Kokos_5.jpg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8"/>
        <v>pics\\Kokos_5.jpg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pics\\Kokos_5.jpg</v>
      </c>
      <c r="AT27">
        <f t="shared" ca="1" si="7"/>
        <v>0.7240953127938714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_Алый_ли_XXXXX?</v>
      </c>
      <c r="BD27" cm="1">
        <f t="array" aca="1" ref="BD27" ca="1">INDEX($L$26:$L$33,(RANK(AT3,$AT$2:$AT$9)))</f>
        <v>2053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VLOOKUP(B28,audio_list_stym!$A$3:$BP$18,52,FALSE)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VLOOKUP(B28,audio_list_stym!$A$3:$AJ$18,20,FALSE)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2031</v>
      </c>
      <c r="AD28" t="str">
        <f t="shared" ca="1" si="10"/>
        <v>pics\\Kokos_7.jpg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8"/>
        <v>pics\\Kokos_7.jpg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pics\\Kokos_7.jpg</v>
      </c>
      <c r="AT28">
        <f t="shared" ca="1" si="7"/>
        <v>0.21568448191714873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_Пряный_ли_XXXXX?</v>
      </c>
      <c r="BD28" cm="1">
        <f t="array" aca="1" ref="BD28" ca="1">INDEX($L$26:$L$33,(RANK(AT4,$AT$2:$AT$9)))</f>
        <v>2051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VLOOKUP(B29,audio_list_stym!$A$3:$BP$18,52,FALSE)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VLOOKUP(B29,audio_list_stym!$A$3:$AJ$18,20,FALSE)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2015</v>
      </c>
      <c r="AD29" t="str">
        <f t="shared" ca="1" si="10"/>
        <v>pics\\Finik_7.jpg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8"/>
        <v>pics\\Finik_7.jpg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pics\\Finik_7.jpg</v>
      </c>
      <c r="AT29">
        <f t="shared" ca="1" si="7"/>
        <v>0.58597175975339055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_Жирный_ли_XXXXX?</v>
      </c>
      <c r="BD29" cm="1">
        <f t="array" aca="1" ref="BD29" ca="1">INDEX($L$26:$L$33,(RANK(AT5,$AT$2:$AT$9)))</f>
        <v>2052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VLOOKUP(B30,audio_list_stym!$A$3:$BP$18,52,FALSE)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VLOOKUP(B30,audio_list_stym!$A$3:$AJ$18,20,FALSE)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2025</v>
      </c>
      <c r="AD30" t="str">
        <f t="shared" ca="1" si="10"/>
        <v>pics\\Kokos_1.jpg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8"/>
        <v>pics\\Kokos_1.jpg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pics\\Kokos_1.jpg</v>
      </c>
      <c r="AT30">
        <f t="shared" ca="1" si="7"/>
        <v>0.86467047086497395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_Соленый_ли_XXXXX?</v>
      </c>
      <c r="BD30" cm="1">
        <f t="array" aca="1" ref="BD30" ca="1">INDEX($L$26:$L$33,(RANK(AT6,$AT$2:$AT$9)))</f>
        <v>2054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VLOOKUP(B31,audio_list_stym!$A$3:$BP$18,52,FALSE)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VLOOKUP(B31,audio_list_stym!$A$3:$AJ$18,20,FALSE)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2156</v>
      </c>
      <c r="AD31" t="str">
        <f t="shared" ca="1" si="10"/>
        <v>pics\\Injir_4.jpg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8"/>
        <v>pics\\Injir_4.jpg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pics\\Injir_4.jpg</v>
      </c>
      <c r="AT31">
        <f t="shared" ca="1" si="7"/>
        <v>0.70429488398424656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_Пышный_ли_XXXXX?</v>
      </c>
      <c r="BD31" cm="1">
        <f t="array" aca="1" ref="BD31" ca="1">INDEX($L$26:$L$33,(RANK(AT7,$AT$2:$AT$9)))</f>
        <v>2050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VLOOKUP(B32,audio_list_stym!$A$3:$BP$18,52,FALSE)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VLOOKUP(B32,audio_list_stym!$A$3:$AJ$18,20,FALSE)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2011</v>
      </c>
      <c r="AD32" t="str">
        <f t="shared" ca="1" si="10"/>
        <v>pics\\Finik_3.jpg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8"/>
        <v>pics\\Finik_3.jpg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pics\\Finik_3.jpg</v>
      </c>
      <c r="AT32">
        <f t="shared" ca="1" si="7"/>
        <v>0.88091114962100769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_Крепкий_ли_XXXXX?</v>
      </c>
      <c r="BD32" cm="1">
        <f t="array" aca="1" ref="BD32" ca="1">INDEX($L$26:$L$33,(RANK(AT8,$AT$2:$AT$9)))</f>
        <v>2055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VLOOKUP(B33,audio_list_stym!$A$3:$BP$18,52,FALSE)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VLOOKUP(B33,audio_list_stym!$A$3:$AJ$18,20,FALSE)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2154</v>
      </c>
      <c r="AD33" t="str">
        <f t="shared" ca="1" si="10"/>
        <v>pics\\Injir_2.jpg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8"/>
        <v>pics\\Injir_2.jpg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pics\\Injir_2.jpg</v>
      </c>
      <c r="AT33">
        <f t="shared" ca="1" si="7"/>
        <v>0.18456713542600378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_Круглый_ли_XXXXX?</v>
      </c>
      <c r="BD33" cm="1">
        <f t="array" aca="1" ref="BD33" ca="1">INDEX($L$26:$L$33,(RANK(AT9,$AT$2:$AT$9)))</f>
        <v>2049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VLOOKUP(B34,audio_list_stym!$A$3:$BP$18,52,FALSE)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VLOOKUP(B34,audio_list_stym!$A$3:$AJ$18,20,FALSE)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2205</v>
      </c>
      <c r="AD34" t="str">
        <f t="shared" ca="1" si="10"/>
        <v>pics\\dis46.jpg</v>
      </c>
      <c r="AE34" s="22" t="str">
        <f t="array" aca="1" ref="AE34" ca="1">IF(G34="экспл",INDEX(total_visual_stym!$C$146:$C$209,(RANK(total_visual_stym!E178,total_visual_stym!$E$146:$E$209))),0)</f>
        <v>pics\\dis46.jpg</v>
      </c>
      <c r="AF34" s="22" t="str">
        <f t="shared" si="18"/>
        <v/>
      </c>
      <c r="AG34" t="str">
        <f t="shared" si="16"/>
        <v>pics\\Peper_1.jpg</v>
      </c>
      <c r="AH34">
        <f t="shared" si="4"/>
        <v>0</v>
      </c>
      <c r="AI34" t="s">
        <v>720</v>
      </c>
      <c r="AJ34" t="str">
        <f t="shared" si="5"/>
        <v>pics\\Injir</v>
      </c>
      <c r="AK34" t="str">
        <f t="shared" si="14"/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0.22278793135740438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2048</v>
      </c>
      <c r="BE34" cm="1">
        <f t="array" aca="1" ref="BE34" ca="1">INDEX(BD2:BD17,(RANK(AT5,$AT$2:$AT$17)))</f>
        <v>2057</v>
      </c>
      <c r="BF34" cm="1">
        <f t="array" aca="1" ref="BF34" ca="1">INDEX(BD18:BD33,(RANK(AT5,$AT$2:$AT$7)))</f>
        <v>2027</v>
      </c>
      <c r="BG34" cm="1">
        <f t="array" aca="1" ref="BG34" ca="1">INDEX(BD42:BD65,(RANK(AT5,$AT$2:$AT$17)))</f>
        <v>2001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VLOOKUP(B35,audio_list_stym!$A$3:$BP$18,52,FALSE)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VLOOKUP(B35,audio_list_stym!$A$3:$AJ$18,20,FALSE)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10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18"/>
        <v/>
      </c>
      <c r="AG35" t="str">
        <f t="shared" si="16"/>
        <v>pics\\Peper_2.jpg</v>
      </c>
      <c r="AH35">
        <f t="shared" si="4"/>
        <v>0</v>
      </c>
      <c r="AI35" t="s">
        <v>721</v>
      </c>
      <c r="AJ35" t="str">
        <f t="shared" si="5"/>
        <v>pics\\Injir</v>
      </c>
      <c r="AK35" t="str">
        <f t="shared" si="14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0.61285685916460153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Посмотрите,_вот_XXXXX._Черный_ли_он?</v>
      </c>
      <c r="BD35" cm="1">
        <f t="array" aca="1" ref="BD35" ca="1">INDEX($L$34:$L$41,(RANK(AT3,$AT$2:$AT$9)))</f>
        <v>2045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VLOOKUP(B36,audio_list_stym!$A$3:$BP$18,52,FALSE)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VLOOKUP(B36,audio_list_stym!$A$3:$AJ$18,20,FALSE)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2193</v>
      </c>
      <c r="AD36" t="str">
        <f t="shared" ca="1" si="10"/>
        <v>pics\\dis2.jpg</v>
      </c>
      <c r="AE36" s="22" t="str">
        <f t="array" aca="1" ref="AE36" ca="1">IF(G36="экспл",INDEX(total_visual_stym!$C$146:$C$209,(RANK(total_visual_stym!E180,total_visual_stym!$E$146:$E$209))),0)</f>
        <v>pics\\dis2.jpg</v>
      </c>
      <c r="AF36" s="22" t="str">
        <f t="shared" si="18"/>
        <v/>
      </c>
      <c r="AG36" t="str">
        <f t="shared" si="16"/>
        <v>pics\\Peper_3.jpg</v>
      </c>
      <c r="AH36">
        <f t="shared" si="4"/>
        <v>0</v>
      </c>
      <c r="AI36" t="s">
        <v>722</v>
      </c>
      <c r="AJ36" t="str">
        <f t="shared" si="5"/>
        <v>pics\\Injir</v>
      </c>
      <c r="AK36" t="str">
        <f t="shared" si="14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0.25028450923630097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Вот_XXXXX._Он_гнилой?</v>
      </c>
      <c r="BD36" cm="1">
        <f t="array" aca="1" ref="BD36" ca="1">INDEX($L$34:$L$41,(RANK(AT4,$AT$2:$AT$9)))</f>
        <v>2043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VLOOKUP(B37,audio_list_stym!$A$3:$BP$18,52,FALSE)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VLOOKUP(B37,audio_list_stym!$A$3:$AJ$18,20,FALSE)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2192</v>
      </c>
      <c r="AD37" t="str">
        <f t="shared" ca="1" si="10"/>
        <v>pics\\dis32.jpg</v>
      </c>
      <c r="AE37" s="22" t="str">
        <f t="array" aca="1" ref="AE37" ca="1">IF(G37="экспл",INDEX(total_visual_stym!$C$146:$C$209,(RANK(total_visual_stym!E181,total_visual_stym!$E$146:$E$209))),0)</f>
        <v>pics\\dis32.jpg</v>
      </c>
      <c r="AF37" s="22" t="str">
        <f t="shared" si="18"/>
        <v/>
      </c>
      <c r="AG37" t="str">
        <f t="shared" si="16"/>
        <v>pics\\Peper_4.jpg</v>
      </c>
      <c r="AH37">
        <f t="shared" si="4"/>
        <v>0</v>
      </c>
      <c r="AI37" t="s">
        <v>723</v>
      </c>
      <c r="AJ37" t="str">
        <f t="shared" si="5"/>
        <v>pics\\Injir</v>
      </c>
      <c r="AK37" t="str">
        <f t="shared" si="14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0.6447923151234356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Это_XXXXX._Он_бугристый?</v>
      </c>
      <c r="BD37" cm="1">
        <f t="array" aca="1" ref="BD37" ca="1">INDEX($L$34:$L$41,(RANK(AT5,$AT$2:$AT$9)))</f>
        <v>2044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VLOOKUP(B38,audio_list_stym!$A$3:$BP$18,52,FALSE)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VLOOKUP(B38,audio_list_stym!$A$3:$AJ$18,20,FALSE)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2223</v>
      </c>
      <c r="AD38" t="str">
        <f t="shared" ca="1" si="10"/>
        <v>pics\\dis15.jpg</v>
      </c>
      <c r="AE38" s="22" t="str">
        <f t="array" aca="1" ref="AE38" ca="1">IF(G38="экспл",INDEX(total_visual_stym!$C$146:$C$209,(RANK(total_visual_stym!E182,total_visual_stym!$E$146:$E$209))),0)</f>
        <v>pics\\dis15.jpg</v>
      </c>
      <c r="AF38" s="22" t="str">
        <f t="shared" si="18"/>
        <v/>
      </c>
      <c r="AG38" t="str">
        <f t="shared" si="16"/>
        <v>pics\\Peper_5.jpg</v>
      </c>
      <c r="AH38">
        <f t="shared" si="4"/>
        <v>0</v>
      </c>
      <c r="AI38" t="s">
        <v>724</v>
      </c>
      <c r="AJ38" t="str">
        <f t="shared" si="5"/>
        <v>pics\\Injir</v>
      </c>
      <c r="AK38" t="str">
        <f t="shared" si="14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0.14137249221378956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На_картинке_XXXXX._Он_слоеный?</v>
      </c>
      <c r="BD38" cm="1">
        <f t="array" aca="1" ref="BD38" ca="1">INDEX($L$34:$L$41,(RANK(AT6,$AT$2:$AT$9)))</f>
        <v>2046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VLOOKUP(B39,audio_list_stym!$A$3:$BP$18,52,FALSE)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VLOOKUP(B39,audio_list_stym!$A$3:$AJ$18,20,FALSE)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2207</v>
      </c>
      <c r="AD39" t="str">
        <f t="shared" ca="1" si="10"/>
        <v>pics\\dis44.jpg</v>
      </c>
      <c r="AE39" s="22" t="str">
        <f t="array" aca="1" ref="AE39" ca="1">IF(G39="экспл",INDEX(total_visual_stym!$C$146:$C$209,(RANK(total_visual_stym!E183,total_visual_stym!$E$146:$E$209))),0)</f>
        <v>pics\\dis44.jpg</v>
      </c>
      <c r="AF39" s="22" t="str">
        <f>IF(ISTEXT(AR39),AR39,IF(ISTEXT(AS39),AS39,""))</f>
        <v/>
      </c>
      <c r="AG39" t="str">
        <f t="shared" si="16"/>
        <v>pics\\Peper_6.jpg</v>
      </c>
      <c r="AH39">
        <f t="shared" si="4"/>
        <v>0</v>
      </c>
      <c r="AI39" t="s">
        <v>725</v>
      </c>
      <c r="AJ39" t="str">
        <f t="shared" si="5"/>
        <v>pics\\Injir</v>
      </c>
      <c r="AK39" t="str">
        <f t="shared" si="14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0.63954511392201818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На_мониторе_XXXXX._Хрустящий_ли_он?</v>
      </c>
      <c r="BD39" cm="1">
        <f t="array" aca="1" ref="BD39" ca="1">INDEX($L$34:$L$41,(RANK(AT7,$AT$2:$AT$9)))</f>
        <v>2042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VLOOKUP(B40,audio_list_stym!$A$3:$BP$18,52,FALSE)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VLOOKUP(B40,audio_list_stym!$A$3:$AJ$18,20,FALSE)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2185</v>
      </c>
      <c r="AD40" t="str">
        <f t="shared" ca="1" si="10"/>
        <v>pics\\dis31.jpg</v>
      </c>
      <c r="AE40" s="22" t="str">
        <f t="array" aca="1" ref="AE40" ca="1">IF(G40="экспл",INDEX(total_visual_stym!$C$146:$C$209,(RANK(total_visual_stym!E184,total_visual_stym!$E$146:$E$209))),0)</f>
        <v>pics\\dis31.jpg</v>
      </c>
      <c r="AF40" s="22" t="str">
        <f>IF(ISTEXT(AR40),AR40,IF(ISTEXT(AS40),AS40,""))</f>
        <v/>
      </c>
      <c r="AG40" t="str">
        <f t="shared" si="16"/>
        <v>pics\\Peper_7.jpg</v>
      </c>
      <c r="AH40">
        <f t="shared" si="4"/>
        <v>0</v>
      </c>
      <c r="AI40" t="s">
        <v>726</v>
      </c>
      <c r="AJ40" t="str">
        <f t="shared" si="5"/>
        <v>pics\\Injir</v>
      </c>
      <c r="AK40" t="str">
        <f t="shared" si="14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0.41301075161486345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Перед_Вами_XXXXX._Блестит_ли_он?</v>
      </c>
      <c r="BD40" cm="1">
        <f t="array" aca="1" ref="BD40" ca="1">INDEX($L$34:$L$41,(RANK(AT8,$AT$2:$AT$9)))</f>
        <v>2047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VLOOKUP(B41,audio_list_stym!$A$3:$BP$18,52,FALSE)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VLOOKUP(B41,audio_list_stym!$A$3:$AJ$18,20,FALSE)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2199</v>
      </c>
      <c r="AD41" t="str">
        <f t="shared" ca="1" si="10"/>
        <v>pics\\dis56.jpg</v>
      </c>
      <c r="AE41" s="22" t="str">
        <f t="array" aca="1" ref="AE41" ca="1">IF(G41="экспл",INDEX(total_visual_stym!$C$146:$C$209,(RANK(total_visual_stym!E185,total_visual_stym!$E$146:$E$209))),0)</f>
        <v>pics\\dis56.jpg</v>
      </c>
      <c r="AF41" s="22" t="str">
        <f t="shared" ref="AF41:AF55" si="20">IF(ISTEXT(AR41),AR41,IF(ISTEXT(AS41),AS41,""))</f>
        <v/>
      </c>
      <c r="AG41" t="str">
        <f t="shared" si="16"/>
        <v>pics\\Peper_8.jpg</v>
      </c>
      <c r="AH41">
        <f t="shared" si="4"/>
        <v>0</v>
      </c>
      <c r="AI41" t="s">
        <v>727</v>
      </c>
      <c r="AJ41" t="str">
        <f t="shared" si="5"/>
        <v>pics\\Injir</v>
      </c>
      <c r="AK41" t="str">
        <f>IF(OR(AJ41="pics\\Limon",AJ41="pics\\Banan",AJ41="pics\\Kokos",AJ41="pics\\Finik",AJ41="pics\\Injir"),AI41, )</f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0.14361281235719126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Вы_видите_XXXXX._Он_цитрусовый?</v>
      </c>
      <c r="BD41" cm="1">
        <f t="array" aca="1" ref="BD41" ca="1">INDEX($L$34:$L$41,(RANK(AT9,$AT$2:$AT$9)))</f>
        <v>2041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VLOOKUP(B42,audio_list_stym!$A$3:$BP$18,52,FALSE)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VLOOKUP(B42,audio_list_stym!$A$3:$AJ$18,20,FALSE)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2167</v>
      </c>
      <c r="AD42" t="str">
        <f t="shared" ca="1" si="10"/>
        <v>pics\\Tikva_7.jpg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0"/>
        <v>pics\\Tikva_7.jpg</v>
      </c>
      <c r="AH42" t="str">
        <f t="shared" si="4"/>
        <v>sound\\Tropic</v>
      </c>
      <c r="AI42" t="s">
        <v>728</v>
      </c>
      <c r="AJ42" t="str">
        <f t="shared" si="5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2">IF(AH42="sound\\Tropic",AQ18,"")</f>
        <v>pics\\Tikva_7.jpg</v>
      </c>
      <c r="AT42">
        <f t="shared" ca="1" si="7"/>
        <v>0.36313681826617938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_Чистый_ли_БАНАН?</v>
      </c>
      <c r="BC42">
        <f>A42</f>
        <v>1206</v>
      </c>
      <c r="BD42" cm="1">
        <f t="array" aca="1" ref="BD42" ca="1">INDEX($L$42:$L$49,(RANK(AT2,$AT$2:$AT$9)))</f>
        <v>2008</v>
      </c>
      <c r="BE42" cm="1">
        <f t="array" aca="1" ref="BE42" ca="1">INDEX(BD2:BD17,(RANK(AT6,$AT$2:$AT17)))</f>
        <v>2036</v>
      </c>
      <c r="BF42" cm="1">
        <f t="array" aca="1" ref="BF42" ca="1">INDEX(BD26:BD41,(RANK(AT6,$AT$2:$AT$17)))</f>
        <v>2044</v>
      </c>
      <c r="BG42" cm="1">
        <f t="array" aca="1" ref="BG42" ca="1">INDEX(BD50:BD65,(RANK(AT6,$AT$2:$AT$17)))</f>
        <v>2020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VLOOKUP(B43,audio_list_stym!$A$3:$BP$18,52,FALSE)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VLOOKUP(B43,audio_list_stym!$A$3:$AJ$18,20,FALSE)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2044</v>
      </c>
      <c r="AD43" t="str">
        <f t="shared" ca="1" si="10"/>
        <v>pics\\Peper_4.jpg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0"/>
        <v>pics\\Peper_4.jpg</v>
      </c>
      <c r="AH43" t="str">
        <f t="shared" si="4"/>
        <v>sound\\Tropic</v>
      </c>
      <c r="AI43" t="s">
        <v>729</v>
      </c>
      <c r="AJ43" t="str">
        <f t="shared" si="5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2"/>
        <v>pics\\Peper_4.jpg</v>
      </c>
      <c r="AT43">
        <f t="shared" ca="1" si="7"/>
        <v>0.10395620905163461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_Свежий_ли_БАНАН?</v>
      </c>
      <c r="BD43" cm="1">
        <f t="array" aca="1" ref="BD43" ca="1">INDEX($L$42:$L$49,(RANK(AT3,$AT$2:$AT$9)))</f>
        <v>2005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VLOOKUP(B44,audio_list_stym!$A$3:$BP$18,52,FALSE)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VLOOKUP(B44,audio_list_stym!$A$3:$AJ$18,20,FALSE)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2163</v>
      </c>
      <c r="AD44" t="str">
        <f t="shared" ca="1" si="10"/>
        <v>pics\\Tikva_3.jpg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0"/>
        <v>pics\\Tikva_3.jpg</v>
      </c>
      <c r="AH44" t="str">
        <f t="shared" si="4"/>
        <v>sound\\Tropic</v>
      </c>
      <c r="AI44" t="s">
        <v>730</v>
      </c>
      <c r="AJ44" t="str">
        <f t="shared" si="5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2"/>
        <v>pics\\Tikva_3.jpg</v>
      </c>
      <c r="AT44">
        <f t="shared" ca="1" si="7"/>
        <v>0.17791518775281889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_Жаренный_ли_БАНАН?</v>
      </c>
      <c r="BD44" cm="1">
        <f t="array" aca="1" ref="BD44" ca="1">INDEX($L$42:$L$49,(RANK(AT4,$AT$2:$AT$9)))</f>
        <v>2003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VLOOKUP(B45,audio_list_stym!$A$3:$BP$18,52,FALSE)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VLOOKUP(B45,audio_list_stym!$A$3:$AJ$18,20,FALSE)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2062</v>
      </c>
      <c r="AD45" t="str">
        <f t="shared" ca="1" si="10"/>
        <v>pics\\Tomat_6.jpg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0"/>
        <v>pics\\Tomat_6.jpg</v>
      </c>
      <c r="AH45" t="str">
        <f t="shared" si="4"/>
        <v>sound\\Tropic</v>
      </c>
      <c r="AI45" t="s">
        <v>731</v>
      </c>
      <c r="AJ45" t="str">
        <f t="shared" si="5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2"/>
        <v>pics\\Tomat_6.jpg</v>
      </c>
      <c r="AT45">
        <f t="shared" ca="1" si="7"/>
        <v>0.23934585217960502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_Сладкий_ли_БАНАН?</v>
      </c>
      <c r="BD45" cm="1">
        <f t="array" aca="1" ref="BD45" ca="1">INDEX($L$42:$L$49,(RANK(AT5,$AT$2:$AT$9)))</f>
        <v>2004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VLOOKUP(B46,audio_list_stym!$A$3:$BP$18,52,FALSE)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VLOOKUP(B46,audio_list_stym!$A$3:$AJ$18,20,FALSE)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2041</v>
      </c>
      <c r="AD46" t="str">
        <f t="shared" ca="1" si="10"/>
        <v>pics\\Peper_1.jpg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0"/>
        <v>pics\\Peper_1.jpg</v>
      </c>
      <c r="AH46" t="str">
        <f t="shared" si="4"/>
        <v>sound\\Tropic</v>
      </c>
      <c r="AI46" t="s">
        <v>732</v>
      </c>
      <c r="AJ46" t="str">
        <f t="shared" si="5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2"/>
        <v>pics\\Peper_1.jpg</v>
      </c>
      <c r="AT46">
        <f t="shared" ca="1" si="7"/>
        <v>0.52551145617548711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_Влажный_ли_БАНАН?</v>
      </c>
      <c r="BD46" cm="1">
        <f t="array" aca="1" ref="BD46" ca="1">INDEX($L$42:$L$49,(RANK(AT6,$AT$2:$AT$9)))</f>
        <v>2006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VLOOKUP(B47,audio_list_stym!$A$3:$BP$18,52,FALSE)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VLOOKUP(B47,audio_list_stym!$A$3:$AJ$18,20,FALSE)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2165</v>
      </c>
      <c r="AD47" t="str">
        <f t="shared" ca="1" si="10"/>
        <v>pics\\Tikva_5.jpg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0"/>
        <v>pics\\Tikva_5.jpg</v>
      </c>
      <c r="AH47" t="str">
        <f t="shared" si="4"/>
        <v>sound\\Tropic</v>
      </c>
      <c r="AI47" t="s">
        <v>733</v>
      </c>
      <c r="AJ47" t="str">
        <f t="shared" si="5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2"/>
        <v>pics\\Tikva_5.jpg</v>
      </c>
      <c r="AT47">
        <f t="shared" ca="1" si="7"/>
        <v>0.5215427077956204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_Съедобный_ли_БАНАН?</v>
      </c>
      <c r="BD47" cm="1">
        <f t="array" aca="1" ref="BD47" ca="1">INDEX($L$42:$L$49,(RANK(AT7,$AT$2:$AT$9)))</f>
        <v>2002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VLOOKUP(B48,audio_list_stym!$A$3:$BP$18,52,FALSE)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VLOOKUP(B48,audio_list_stym!$A$3:$AJ$18,20,FALSE)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2046</v>
      </c>
      <c r="AD48" t="str">
        <f t="shared" ca="1" si="10"/>
        <v>pics\\Peper_6.jpg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0"/>
        <v>pics\\Peper_6.jpg</v>
      </c>
      <c r="AH48" t="str">
        <f t="shared" si="4"/>
        <v>sound\\Tropic</v>
      </c>
      <c r="AI48" t="s">
        <v>734</v>
      </c>
      <c r="AJ48" t="str">
        <f t="shared" si="5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2"/>
        <v>pics\\Peper_6.jpg</v>
      </c>
      <c r="AT48">
        <f t="shared" ca="1" si="7"/>
        <v>0.76393608957573933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_Сиреневый_ли_БАНАН?</v>
      </c>
      <c r="BD48" cm="1">
        <f t="array" aca="1" ref="BD48" ca="1">INDEX($L$42:$L$49,(RANK(AT8,$AT$2:$AT$9)))</f>
        <v>2007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VLOOKUP(B49,audio_list_stym!$A$3:$BP$18,52,FALSE)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VLOOKUP(B49,audio_list_stym!$A$3:$AJ$18,20,FALSE)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2042</v>
      </c>
      <c r="AD49" t="str">
        <f t="shared" ca="1" si="10"/>
        <v>pics\\Peper_2.jpg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0"/>
        <v>pics\\Peper_2.jpg</v>
      </c>
      <c r="AH49" t="str">
        <f t="shared" si="4"/>
        <v>sound\\Tropic</v>
      </c>
      <c r="AI49" t="s">
        <v>735</v>
      </c>
      <c r="AJ49" t="str">
        <f t="shared" si="5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2"/>
        <v>pics\\Peper_2.jpg</v>
      </c>
      <c r="AT49">
        <f t="shared" ca="1" si="7"/>
        <v>0.34480518852673436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_Репчатый_ли_БАНАН?</v>
      </c>
      <c r="BD49" cm="1">
        <f t="array" aca="1" ref="BD49" ca="1">INDEX($L$42:$L$49,(RANK(AT9,$AT$2:$AT$9)))</f>
        <v>2001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VLOOKUP(B50,audio_list_stym!$A$3:$BP$18,52,FALSE)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VLOOKUP(B50,audio_list_stym!$A$3:$AJ$18,20,FALSE)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2190</v>
      </c>
      <c r="AD50" t="str">
        <f t="shared" ca="1" si="10"/>
        <v>pics\\dis27.jpg</v>
      </c>
      <c r="AE50" s="22" t="str">
        <f t="array" aca="1" ref="AE50" ca="1">IF(G50="экспл",INDEX(total_visual_stym!$C$146:$C$209,(RANK(total_visual_stym!E194,total_visual_stym!$E$146:$E$209))),0)</f>
        <v>pics\\dis27.jpg</v>
      </c>
      <c r="AF50" s="22" t="str">
        <f t="shared" si="20"/>
        <v/>
      </c>
      <c r="AG50" t="str">
        <f t="shared" si="16"/>
        <v>pics\\Finik_1.jpg</v>
      </c>
      <c r="AH50">
        <f t="shared" si="4"/>
        <v>0</v>
      </c>
      <c r="AT50">
        <f t="shared" ca="1" si="7"/>
        <v>0.9845193597840457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2016</v>
      </c>
      <c r="BE50" cm="1">
        <f t="array" aca="1" ref="BE50" ca="1">INDEX(BD2:BD17,(RANK(AT7,$AT$2:$AT$17)))</f>
        <v>2062</v>
      </c>
      <c r="BF50" cm="1">
        <f t="array" aca="1" ref="BF50" ca="1">INDEX(BD18:BD49,(RANK(AT7,$AT$2:$AT$17)))</f>
        <v>2030</v>
      </c>
      <c r="BG50" cm="1">
        <f t="array" aca="1" ref="BG50" ca="1">INDEX(BD58:BD65,(RANK(AT7,$AT$2:$AT$9)))</f>
        <v>2021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VLOOKUP(B51,audio_list_stym!$A$3:$BP$18,52,FALSE)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VLOOKUP(B51,audio_list_stym!$A$3:$AJ$18,20,FALSE)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2184</v>
      </c>
      <c r="AD51" t="str">
        <f t="shared" ca="1" si="10"/>
        <v>pics\\dis19.jpg</v>
      </c>
      <c r="AE51" s="22" t="str">
        <f t="array" aca="1" ref="AE51" ca="1">IF(G51="экспл",INDEX(total_visual_stym!$C$146:$C$209,(RANK(total_visual_stym!E195,total_visual_stym!$E$146:$E$209))),0)</f>
        <v>pics\\dis19.jpg</v>
      </c>
      <c r="AF51" s="22" t="str">
        <f t="shared" si="20"/>
        <v/>
      </c>
      <c r="AG51" t="str">
        <f t="shared" si="16"/>
        <v>pics\\Finik_2.jpg</v>
      </c>
      <c r="AH51">
        <f t="shared" si="4"/>
        <v>0</v>
      </c>
      <c r="AT51">
        <f t="shared" ca="1" si="7"/>
        <v>0.91464565055591174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Посмотрите,_вот_ФИНИК._Сахаристый_ли_он?</v>
      </c>
      <c r="BD51" cm="1">
        <f t="array" aca="1" ref="BD51" ca="1">INDEX($L$50:$L$57,(RANK(AT3,$AT$2:$AT$9)))</f>
        <v>2013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VLOOKUP(B52,audio_list_stym!$A$3:$BP$18,52,FALSE)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VLOOKUP(B52,audio_list_stym!$A$3:$AJ$18,20,FALSE)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2206</v>
      </c>
      <c r="AD52" t="str">
        <f t="shared" ca="1" si="10"/>
        <v>pics\\dis50.jpg</v>
      </c>
      <c r="AE52" s="22" t="str">
        <f t="array" aca="1" ref="AE52" ca="1">IF(G52="экспл",INDEX(total_visual_stym!$C$146:$C$209,(RANK(total_visual_stym!E196,total_visual_stym!$E$146:$E$209))),0)</f>
        <v>pics\\dis50.jpg</v>
      </c>
      <c r="AF52" s="22" t="str">
        <f t="shared" si="20"/>
        <v/>
      </c>
      <c r="AG52" t="str">
        <f t="shared" si="16"/>
        <v>pics\\Finik_3.jpg</v>
      </c>
      <c r="AH52">
        <f t="shared" si="4"/>
        <v>0</v>
      </c>
      <c r="AT52">
        <f t="shared" ca="1" si="7"/>
        <v>0.91366680035393477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Вот_ФИНИК._Он_скользкий?</v>
      </c>
      <c r="BD52" cm="1">
        <f t="array" aca="1" ref="BD52" ca="1">INDEX($L$50:$L$57,(RANK(AT4,$AT$2:$AT$9)))</f>
        <v>2011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VLOOKUP(B53,audio_list_stym!$A$3:$BP$18,52,FALSE)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VLOOKUP(B53,audio_list_stym!$A$3:$AJ$18,20,FALSE)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2229</v>
      </c>
      <c r="AD53" t="str">
        <f t="shared" ca="1" si="10"/>
        <v>pics\\dis10.jpg</v>
      </c>
      <c r="AE53" s="22" t="str">
        <f t="array" aca="1" ref="AE53" ca="1">IF(G53="экспл",INDEX(total_visual_stym!$C$146:$C$209,(RANK(total_visual_stym!E197,total_visual_stym!$E$146:$E$209))),0)</f>
        <v>pics\\dis10.jpg</v>
      </c>
      <c r="AF53" s="22" t="str">
        <f t="shared" si="20"/>
        <v/>
      </c>
      <c r="AG53" t="str">
        <f t="shared" si="16"/>
        <v>pics\\Finik_4.jpg</v>
      </c>
      <c r="AH53">
        <f t="shared" si="4"/>
        <v>0</v>
      </c>
      <c r="AT53">
        <f t="shared" ca="1" si="7"/>
        <v>2.3647917920949113E-2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Это_ФИНИК._Ломкий_ли_он?</v>
      </c>
      <c r="BD53" cm="1">
        <f t="array" aca="1" ref="BD53" ca="1">INDEX($L$50:$L$57,(RANK(AT5,$AT$2:$AT$9)))</f>
        <v>2012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VLOOKUP(B54,audio_list_stym!$A$3:$BP$18,52,FALSE)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VLOOKUP(B54,audio_list_stym!$A$3:$AJ$18,20,FALSE)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2215</v>
      </c>
      <c r="AD54" t="str">
        <f t="shared" ca="1" si="10"/>
        <v>pics\\dis62.jpg</v>
      </c>
      <c r="AE54" s="22" t="str">
        <f t="array" aca="1" ref="AE54" ca="1">IF(G54="экспл",INDEX(total_visual_stym!$C$146:$C$209,(RANK(total_visual_stym!E198,total_visual_stym!$E$146:$E$209))),0)</f>
        <v>pics\\dis62.jpg</v>
      </c>
      <c r="AF54" s="22" t="str">
        <f t="shared" si="20"/>
        <v/>
      </c>
      <c r="AG54" t="str">
        <f t="shared" si="16"/>
        <v>pics\\Finik_5.jpg</v>
      </c>
      <c r="AH54">
        <f t="shared" si="4"/>
        <v>0</v>
      </c>
      <c r="AI54" s="11"/>
      <c r="AT54">
        <f t="shared" ca="1" si="7"/>
        <v>6.3380913427991792E-2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На_картинке_ФИНИК._Мохнатый_ли_он?</v>
      </c>
      <c r="BD54" cm="1">
        <f t="array" aca="1" ref="BD54" ca="1">INDEX($L$50:$L$57,(RANK(AT6,$AT$2:$AT$9)))</f>
        <v>2014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VLOOKUP(B55,audio_list_stym!$A$3:$BP$18,52,FALSE)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VLOOKUP(B55,audio_list_stym!$A$3:$AJ$18,20,FALSE)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2227</v>
      </c>
      <c r="AD55" t="str">
        <f t="shared" ca="1" si="10"/>
        <v>pics\\dis39.jpg</v>
      </c>
      <c r="AE55" s="22" t="str">
        <f t="array" aca="1" ref="AE55" ca="1">IF(G55="экспл",INDEX(total_visual_stym!$C$146:$C$209,(RANK(total_visual_stym!E199,total_visual_stym!$E$146:$E$209))),0)</f>
        <v>pics\\dis39.jpg</v>
      </c>
      <c r="AF55" s="22" t="str">
        <f t="shared" si="20"/>
        <v/>
      </c>
      <c r="AG55" t="str">
        <f t="shared" si="16"/>
        <v>pics\\Finik_6.jpg</v>
      </c>
      <c r="AH55">
        <f t="shared" si="4"/>
        <v>0</v>
      </c>
      <c r="AT55">
        <f t="shared" ca="1" si="7"/>
        <v>7.223555751533961E-2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На_мониторе_ФИНИК._Он_сморщенный?</v>
      </c>
      <c r="BD55" cm="1">
        <f t="array" aca="1" ref="BD55" ca="1">INDEX($L$50:$L$57,(RANK(AT7,$AT$2:$AT$9)))</f>
        <v>2010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VLOOKUP(B56,audio_list_stym!$A$3:$BP$18,52,FALSE)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VLOOKUP(B56,audio_list_stym!$A$3:$AJ$18,20,FALSE)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2209</v>
      </c>
      <c r="AD56" t="str">
        <f t="shared" ca="1" si="10"/>
        <v>pics\\dis51.jpg</v>
      </c>
      <c r="AE56" s="22" t="str">
        <f t="array" aca="1" ref="AE56" ca="1">IF(G56="экспл",INDEX(total_visual_stym!$C$146:$C$209,(RANK(total_visual_stym!E200,total_visual_stym!$E$146:$E$209))),0)</f>
        <v>pics\\dis51.jpg</v>
      </c>
      <c r="AF56" s="22" t="str">
        <f>IF(ISTEXT(AR56),AR56,IF(ISTEXT(AS56),AS56,""))</f>
        <v/>
      </c>
      <c r="AG56" t="str">
        <f t="shared" si="16"/>
        <v>pics\\Finik_7.jpg</v>
      </c>
      <c r="AH56">
        <f t="shared" si="4"/>
        <v>0</v>
      </c>
      <c r="AT56">
        <f t="shared" ca="1" si="7"/>
        <v>0.84323272039595731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Перед_Вами_ФИНИК._Он_с_косточкой?</v>
      </c>
      <c r="BD56" cm="1">
        <f t="array" aca="1" ref="BD56" ca="1">INDEX($L$50:$L$57,(RANK(AT8,$AT$2:$AT$9)))</f>
        <v>2015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VLOOKUP(B57,audio_list_stym!$A$3:$BP$18,52,FALSE)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VLOOKUP(B57,audio_list_stym!$A$3:$AJ$18,20,FALSE)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2186</v>
      </c>
      <c r="AD57" t="str">
        <f t="shared" ca="1" si="10"/>
        <v>pics\\dis25.jpg</v>
      </c>
      <c r="AE57" s="22" t="str">
        <f t="array" aca="1" ref="AE57" ca="1">IF(G57="экспл",INDEX(total_visual_stym!$C$146:$C$209,(RANK(total_visual_stym!E201,total_visual_stym!$E$146:$E$209))),0)</f>
        <v>pics\\dis25.jpg</v>
      </c>
      <c r="AF57" s="22" t="str">
        <f>IF(ISTEXT(AR57),AR57,IF(ISTEXT(AS57),AS57,""))</f>
        <v/>
      </c>
      <c r="AG57" t="str">
        <f t="shared" si="16"/>
        <v>pics\\Finik_8.jpg</v>
      </c>
      <c r="AH57">
        <f t="shared" si="4"/>
        <v>0</v>
      </c>
      <c r="AI57" s="11"/>
      <c r="AT57">
        <f t="shared" ca="1" si="7"/>
        <v>0.50396342658348181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Вы_видите_ФИНИК._Он_треугольный?</v>
      </c>
      <c r="BD57" cm="1">
        <f t="array" aca="1" ref="BD57" ca="1">INDEX($L$50:$L$57,(RANK(AT9,$AT$2:$AT$9)))</f>
        <v>2009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VLOOKUP(B58,audio_list_stym!$A$3:$BP$18,52,FALSE)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VLOOKUP(B58,audio_list_stym!$A$3:$AJ$18,20,FALSE)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2028</v>
      </c>
      <c r="AD58" t="str">
        <f t="shared" ca="1" si="10"/>
        <v>pics\\Kokos_4.jpg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3">IF(ISTEXT(AR58),AR58,IF(ISTEXT(AS58),AS58,""))</f>
        <v>pics\\Kokos_4.jpg</v>
      </c>
      <c r="AG58" t="str">
        <f t="shared" si="16"/>
        <v/>
      </c>
      <c r="AH58" t="str">
        <f t="shared" si="4"/>
        <v>sound\\Ogorod</v>
      </c>
      <c r="AI58" s="11"/>
      <c r="AR58" t="str">
        <f t="shared" ref="AR58:AR65" ca="1" si="24">IF(AH58="sound\\Ogorod",AP10,"")</f>
        <v>pics\\Kokos_4.jpg</v>
      </c>
      <c r="AT58">
        <f t="shared" ca="1" si="7"/>
        <v>0.43852006018767808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_Рыхлый_ли_XXXXX?</v>
      </c>
      <c r="BC58">
        <f>A58</f>
        <v>1208</v>
      </c>
      <c r="BD58" cm="1">
        <f t="array" aca="1" ref="BD58" ca="1">INDEX($L$58:$L$65,(RANK(AT2,$AT$2:$AT$9)))</f>
        <v>2024</v>
      </c>
      <c r="BE58" cm="1">
        <f t="array" aca="1" ref="BE58" ca="1">INDEX(BD2:BD17,(RANK(AT8,$AT$2:$AT$17)))</f>
        <v>2038</v>
      </c>
      <c r="BF58" cm="1">
        <f t="array" aca="1" ref="BF58" ca="1">INDEX(BD18:BD33,(RANK(AT8,$AT$2:$AT$17)))</f>
        <v>2054</v>
      </c>
      <c r="BG58" cm="1">
        <f t="array" aca="1" ref="BG58" ca="1">INDEX(BD42:BD57,(RANK(AT8,$AT$2:$AT$9)))</f>
        <v>2007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VLOOKUP(B59,audio_list_stym!$A$3:$BP$18,52,FALSE)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VLOOKUP(B59,audio_list_stym!$A$3:$AJ$18,20,FALSE)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2013</v>
      </c>
      <c r="AD59" t="str">
        <f t="shared" ca="1" si="10"/>
        <v>pics\\Finik_5.jpg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3"/>
        <v>pics\\Finik_5.jpg</v>
      </c>
      <c r="AG59" t="str">
        <f t="shared" si="16"/>
        <v/>
      </c>
      <c r="AH59" t="str">
        <f t="shared" si="4"/>
        <v>sound\\Ogorod</v>
      </c>
      <c r="AR59" t="str">
        <f t="shared" ca="1" si="24"/>
        <v>pics\\Finik_5.jpg</v>
      </c>
      <c r="AT59">
        <f t="shared" ca="1" si="7"/>
        <v>0.16659254966213055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_В_стручке_ли_XXXXX?</v>
      </c>
      <c r="BD59" cm="1">
        <f t="array" aca="1" ref="BD59" ca="1">INDEX($L$58:$L$65,(RANK(AT3,$AT$2:$AT$9)))</f>
        <v>2021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VLOOKUP(B60,audio_list_stym!$A$3:$BP$18,52,FALSE)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VLOOKUP(B60,audio_list_stym!$A$3:$AJ$18,20,FALSE)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2032</v>
      </c>
      <c r="AD60" t="str">
        <f t="shared" ca="1" si="10"/>
        <v>pics\\Kokos_8.jpg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3"/>
        <v>pics\\Kokos_8.jpg</v>
      </c>
      <c r="AG60" t="str">
        <f t="shared" si="16"/>
        <v/>
      </c>
      <c r="AH60" t="str">
        <f t="shared" si="4"/>
        <v>sound\\Ogorod</v>
      </c>
      <c r="AR60" t="str">
        <f t="shared" ca="1" si="24"/>
        <v>pics\\Kokos_8.jpg</v>
      </c>
      <c r="AT60">
        <f t="shared" ca="1" si="7"/>
        <v>0.28605418879739541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_Ядовитый_ли_XXXXX?</v>
      </c>
      <c r="BD60" cm="1">
        <f t="array" aca="1" ref="BD60" ca="1">INDEX($L$58:$L$65,(RANK(AT4,$AT$2:$AT$9)))</f>
        <v>2019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VLOOKUP(B61,audio_list_stym!$A$3:$BP$18,52,FALSE)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VLOOKUP(B61,audio_list_stym!$A$3:$AJ$18,20,FALSE)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2158</v>
      </c>
      <c r="AD61" t="str">
        <f t="shared" ca="1" si="10"/>
        <v>pics\\Injir_6.jpg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3"/>
        <v>pics\\Injir_6.jpg</v>
      </c>
      <c r="AG61" t="str">
        <f t="shared" si="16"/>
        <v/>
      </c>
      <c r="AH61" t="str">
        <f t="shared" si="4"/>
        <v>sound\\Ogorod</v>
      </c>
      <c r="AR61" t="str">
        <f t="shared" ca="1" si="24"/>
        <v>pics\\Injir_6.jpg</v>
      </c>
      <c r="AT61">
        <f t="shared" ca="1" si="7"/>
        <v>0.77581254439335323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_Полосатый_ли_XXXXX?</v>
      </c>
      <c r="BD61" cm="1">
        <f t="array" aca="1" ref="BD61" ca="1">INDEX($L$58:$L$65,(RANK(AT5,$AT$2:$AT$9)))</f>
        <v>2020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VLOOKUP(B62,audio_list_stym!$A$3:$BP$18,52,FALSE)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VLOOKUP(B62,audio_list_stym!$A$3:$AJ$18,20,FALSE)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2026</v>
      </c>
      <c r="AD62" t="str">
        <f t="shared" ca="1" si="10"/>
        <v>pics\\Kokos_2.jpg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3"/>
        <v>pics\\Kokos_2.jpg</v>
      </c>
      <c r="AG62" t="str">
        <f t="shared" si="16"/>
        <v/>
      </c>
      <c r="AH62" t="str">
        <f t="shared" si="4"/>
        <v>sound\\Ogorod</v>
      </c>
      <c r="AR62" t="str">
        <f t="shared" ca="1" si="24"/>
        <v>pics\\Kokos_2.jpg</v>
      </c>
      <c r="AT62">
        <f t="shared" ca="1" si="7"/>
        <v>0.16782101519966486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_Плоский_ли_XXXXX?</v>
      </c>
      <c r="BD62" cm="1">
        <f t="array" aca="1" ref="BD62" ca="1">INDEX($L$58:$L$65,(RANK(AT6,$AT$2:$AT$9)))</f>
        <v>2022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VLOOKUP(B63,audio_list_stym!$A$3:$BP$18,52,FALSE)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VLOOKUP(B63,audio_list_stym!$A$3:$AJ$18,20,FALSE)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2027</v>
      </c>
      <c r="AD63" t="str">
        <f t="shared" ca="1" si="10"/>
        <v>pics\\Kokos_3.jpg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3"/>
        <v>pics\\Kokos_3.jpg</v>
      </c>
      <c r="AG63" t="str">
        <f t="shared" si="16"/>
        <v/>
      </c>
      <c r="AH63" t="str">
        <f t="shared" si="4"/>
        <v>sound\\Ogorod</v>
      </c>
      <c r="AR63" t="str">
        <f t="shared" ca="1" si="24"/>
        <v>pics\\Kokos_3.jpg</v>
      </c>
      <c r="AT63">
        <f t="shared" ca="1" si="7"/>
        <v>3.6060828809176826E-3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_Толченый_ли_XXXXX?</v>
      </c>
      <c r="BD63" cm="1">
        <f t="array" aca="1" ref="BD63" ca="1">INDEX($L$58:$L$65,(RANK(AT7,$AT$2:$AT$9)))</f>
        <v>2018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VLOOKUP(B64,audio_list_stym!$A$3:$BP$18,52,FALSE)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VLOOKUP(B64,audio_list_stym!$A$3:$AJ$18,20,FALSE)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2160</v>
      </c>
      <c r="AD64" t="str">
        <f t="shared" ca="1" si="10"/>
        <v>pics\\Injir_8.jpg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3"/>
        <v>pics\\Injir_8.jpg</v>
      </c>
      <c r="AG64" t="str">
        <f t="shared" si="16"/>
        <v/>
      </c>
      <c r="AH64" t="str">
        <f t="shared" si="4"/>
        <v>sound\\Ogorod</v>
      </c>
      <c r="AI64" s="11"/>
      <c r="AR64" t="str">
        <f t="shared" ca="1" si="24"/>
        <v>pics\\Injir_8.jpg</v>
      </c>
      <c r="AT64">
        <f t="shared" ca="1" si="7"/>
        <v>0.33391668002528785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_Зеленый_ли_XXXXX?</v>
      </c>
      <c r="BD64" cm="1">
        <f t="array" aca="1" ref="BD64" ca="1">INDEX($L$58:$L$65,(RANK(AT8,$AT$2:$AT$9)))</f>
        <v>2023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VLOOKUP(B65,audio_list_stym!$A$3:$BP$18,52,FALSE)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VLOOKUP(B65,audio_list_stym!$A$3:$AJ$18,20,FALSE)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2016</v>
      </c>
      <c r="AD65" t="str">
        <f t="shared" ca="1" si="10"/>
        <v>pics\\Finik_8.jpg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3"/>
        <v>pics\\Finik_8.jpg</v>
      </c>
      <c r="AG65" t="str">
        <f t="shared" si="16"/>
        <v/>
      </c>
      <c r="AH65" t="str">
        <f t="shared" si="4"/>
        <v>sound\\Ogorod</v>
      </c>
      <c r="AR65" t="str">
        <f t="shared" ca="1" si="24"/>
        <v>pics\\Finik_8.jpg</v>
      </c>
      <c r="AT65">
        <f t="shared" ca="1" si="7"/>
        <v>4.285074389082788E-2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_Легкий_ли_XXXXX?</v>
      </c>
      <c r="BD65" cm="1">
        <f t="array" aca="1" ref="BD65" ca="1">INDEX($L$58:$L$65,(RANK(AT9,$AT$2:$AT$9)))</f>
        <v>2017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VLOOKUP(B66,audio_list_stym!$A$3:$BP$18,52,FALSE)</f>
        <v>17</v>
      </c>
      <c r="F66" t="str">
        <f>VLOOKUP(E66,metki!$A$2:$B$9,2,FALSE)</f>
        <v>экспл_новые_без_названия</v>
      </c>
      <c r="G66" t="str">
        <f t="shared" ref="G66:G129" si="25">LEFT(F66,5)</f>
        <v>экспл</v>
      </c>
      <c r="H66" t="str">
        <f>VLOOKUP(B66,audio_list_stym!$A$3:$AJ$18,20,FALSE)</f>
        <v>ZF</v>
      </c>
      <c r="I66" t="s">
        <v>688</v>
      </c>
      <c r="J66" t="str">
        <f t="shared" ref="J66:J129" si="26">H66&amp;I66</f>
        <v>ZF_1</v>
      </c>
      <c r="L66">
        <f>VLOOKUP(J66,total_visual_stym!$A$2:$D$129,2,FALSE)</f>
        <v>2145</v>
      </c>
      <c r="M66" t="str">
        <f>VLOOKUP(J66,total_visual_stym!$A$2:$D$129,3,FALSE)</f>
        <v>pics\\ZF_1.jpg</v>
      </c>
      <c r="N66">
        <f>VLOOKUP(J66,total_visual_stym!$A$1:$D$129,4,FALSE)</f>
        <v>215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153</v>
      </c>
      <c r="Z66" t="str">
        <f>IF(G66="экспл",VLOOKUP(J66,quest_экспл!$A$1:$N$129,12,FALSE),IF(G66="импл_",0,0))</f>
        <v>sound\\On_s_chashuykami.wav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2214</v>
      </c>
      <c r="AD66" t="str">
        <f t="shared" ca="1" si="10"/>
        <v>pics\\dis63.jpg</v>
      </c>
      <c r="AE66" s="22" t="str">
        <f t="array" aca="1" ref="AE66" ca="1">IF(G66="экспл",INDEX(total_visual_stym!$C$146:$C$209,(RANK(total_visual_stym!E146,total_visual_stym!$E$146:$E$209))),0)</f>
        <v>pics\\dis63.jpg</v>
      </c>
      <c r="AF66" s="22" t="str">
        <f t="shared" ref="AF66:AF74" si="27">AS66</f>
        <v/>
      </c>
      <c r="AG66" t="str">
        <f>IF(OR(E66=11,E66=13),M66,"")</f>
        <v/>
      </c>
      <c r="AI66" t="s">
        <v>67</v>
      </c>
      <c r="AO66">
        <f ca="1">RAND()</f>
        <v>0.84794898906387417</v>
      </c>
      <c r="AP66" t="str">
        <f ca="1">INDEX($AI$66:$AI$129,(RANK(AO66,$AO$66:$AO$129)))</f>
        <v>pics\\Banan_6.jpg</v>
      </c>
      <c r="AS66" t="str">
        <f>IF(G66="импл_",AP66,"")</f>
        <v/>
      </c>
      <c r="AT66">
        <f t="shared" ref="AT66:AT129" ca="1" si="28">RAND()</f>
        <v>0.6218001636480367</v>
      </c>
      <c r="AU66" t="s">
        <v>697</v>
      </c>
      <c r="AV66" t="str">
        <f t="shared" ref="AV66:AV129" ca="1" si="29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_Он_с_чешуйками?</v>
      </c>
      <c r="BA66" t="e">
        <f>VLOOKUP(Q66,audio_list_stym!$B$2:$BQ$299,68,FALSE)</f>
        <v>#N/A</v>
      </c>
      <c r="BB66" t="str">
        <f t="shared" ref="BB66:BB129" si="30">IF(G66="экспл",AY66&amp;AX66&amp;"."&amp;AZ66,IF(G66="импл_",BA66&amp;AX66&amp;"?"))</f>
        <v>На_экране_XXXXX._Он_с_чешуйками?</v>
      </c>
      <c r="BC66">
        <f>A66</f>
        <v>1209</v>
      </c>
      <c r="BD66" cm="1">
        <f t="array" aca="1" ref="BD66" ca="1">INDEX(L66:L73,(RANK(AT2,$AT$2:$AT$9)))</f>
        <v>2152</v>
      </c>
      <c r="BE66" cm="1">
        <f t="array" aca="1" ref="BE66" ca="1">INDEX(BD74:BD89,(RANK(AT2,$AT$2:$AT$7)))</f>
        <v>2066</v>
      </c>
      <c r="BF66" cm="1">
        <f t="array" aca="1" ref="BF66" ca="1">INDEX(BD90:BD113,(RANK(AT2,$AT$2:$AT$17)))</f>
        <v>2089</v>
      </c>
      <c r="BG66" cm="1">
        <f t="array" aca="1" ref="BG66" ca="1">INDEX(BD114:BD129,(RANK(AT2,$AT$2:$AT$17)))</f>
        <v>2137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VLOOKUP(B67,audio_list_stym!$A$3:$BP$18,52,FALSE)</f>
        <v>17</v>
      </c>
      <c r="F67" t="str">
        <f>VLOOKUP(E67,metki!$A$2:$B$9,2,FALSE)</f>
        <v>экспл_новые_без_названия</v>
      </c>
      <c r="G67" t="str">
        <f t="shared" si="25"/>
        <v>экспл</v>
      </c>
      <c r="H67" t="str">
        <f>VLOOKUP(B67,audio_list_stym!$A$3:$AJ$18,20,FALSE)</f>
        <v>ZF</v>
      </c>
      <c r="I67" t="s">
        <v>689</v>
      </c>
      <c r="J67" t="str">
        <f t="shared" si="26"/>
        <v>ZF_2</v>
      </c>
      <c r="L67">
        <f>VLOOKUP(J67,total_visual_stym!$A$2:$D$129,2,FALSE)</f>
        <v>2146</v>
      </c>
      <c r="M67" t="str">
        <f>VLOOKUP(J67,total_visual_stym!$A$2:$D$129,3,FALSE)</f>
        <v>pics\\ZF_2.jpg</v>
      </c>
      <c r="N67">
        <f>VLOOKUP(J67,total_visual_stym!$A$1:$D$129,4,FALSE)</f>
        <v>215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154</v>
      </c>
      <c r="Z67" t="str">
        <f>IF(G67="экспл",VLOOKUP(J67,quest_экспл!$A$1:$N$129,12,FALSE),IF(G67="импл_",0,0))</f>
        <v>sound\\On_rozoviy.wav</v>
      </c>
      <c r="AA67" t="str">
        <f>IF(G67="экспл",VLOOKUP(J67,quest_экспл!$A$1:$N$129,14,FALSE),IF(G67="импл_",0,0))</f>
        <v>нет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2221</v>
      </c>
      <c r="AD67" t="str">
        <f t="shared" ref="AD67:AD74" ca="1" si="31">IF(ISTEXT(AE67),AE67,IF(ISTEXT(AF67),AF67,""))</f>
        <v>pics\\dis28.jpg</v>
      </c>
      <c r="AE67" s="22" t="str">
        <f t="array" aca="1" ref="AE67" ca="1">IF(G67="экспл",INDEX(total_visual_stym!$C$146:$C$209,(RANK(total_visual_stym!E147,total_visual_stym!$E$146:$E$209))),0)</f>
        <v>pics\\dis28.jpg</v>
      </c>
      <c r="AF67" s="22" t="str">
        <f t="shared" si="27"/>
        <v/>
      </c>
      <c r="AI67" t="s">
        <v>68</v>
      </c>
      <c r="AO67">
        <f t="shared" ref="AO67:AO129" ca="1" si="32">RAND()</f>
        <v>4.9739527771353376E-2</v>
      </c>
      <c r="AP67" t="str">
        <f t="shared" ref="AP67:AP129" ca="1" si="33">INDEX($AI$66:$AI$129,(RANK(AO67,$AO$66:$AO$129)))</f>
        <v>pics\\Tomat_3.jpg</v>
      </c>
      <c r="AR67" t="str">
        <f t="shared" ref="AR67:AR73" si="34">IF(AH67="sound\\Ogorod",AP19,"")</f>
        <v/>
      </c>
      <c r="AS67" t="str">
        <f t="shared" ref="AS67:AS73" si="35">IF(G67="импл_",AP67,"")</f>
        <v/>
      </c>
      <c r="AT67">
        <f t="shared" ca="1" si="28"/>
        <v>0.44086735871830529</v>
      </c>
      <c r="AU67" t="s">
        <v>697</v>
      </c>
      <c r="AV67" t="str">
        <f t="shared" ca="1" si="29"/>
        <v>sound\\Noviy_plod.wav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_Он_розовый?</v>
      </c>
      <c r="BA67" t="e">
        <f>VLOOKUP(Q67,audio_list_stym!$B$2:$BQ$299,68,FALSE)</f>
        <v>#N/A</v>
      </c>
      <c r="BB67" t="str">
        <f t="shared" si="30"/>
        <v>Посмотрите,_вот_XXXXX._Он_розовый?</v>
      </c>
      <c r="BD67" cm="1">
        <f t="array" aca="1" ref="BD67" ca="1">INDEX(L67:L74,(RANK(AT3,$AT$2:$AT$9)))</f>
        <v>2150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VLOOKUP(B68,audio_list_stym!$A$3:$BP$18,52,FALSE)</f>
        <v>17</v>
      </c>
      <c r="F68" t="str">
        <f>VLOOKUP(E68,metki!$A$2:$B$9,2,FALSE)</f>
        <v>экспл_новые_без_названия</v>
      </c>
      <c r="G68" t="str">
        <f t="shared" si="25"/>
        <v>экспл</v>
      </c>
      <c r="H68" t="str">
        <f>VLOOKUP(B68,audio_list_stym!$A$3:$AJ$18,20,FALSE)</f>
        <v>ZF</v>
      </c>
      <c r="I68" t="s">
        <v>690</v>
      </c>
      <c r="J68" t="str">
        <f t="shared" si="26"/>
        <v>ZF_3</v>
      </c>
      <c r="L68">
        <f>VLOOKUP(J68,total_visual_stym!$A$2:$D$129,2,FALSE)</f>
        <v>2147</v>
      </c>
      <c r="M68" t="str">
        <f>VLOOKUP(J68,total_visual_stym!$A$2:$D$129,3,FALSE)</f>
        <v>pics\\ZF_3.jpg</v>
      </c>
      <c r="N68">
        <f>VLOOKUP(J68,total_visual_stym!$A$1:$D$129,4,FALSE)</f>
        <v>215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155</v>
      </c>
      <c r="Z68" t="str">
        <f>IF(G68="экспл",VLOOKUP(J68,quest_экспл!$A$1:$N$129,12,FALSE),IF(G68="импл_",0,0))</f>
        <v>sound\\Tonkiy_li_on.wav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2177</v>
      </c>
      <c r="AD68" t="str">
        <f t="shared" ca="1" si="31"/>
        <v>pics\\dis35.jpg</v>
      </c>
      <c r="AE68" s="22" t="str">
        <f t="array" aca="1" ref="AE68" ca="1">IF(G68="экспл",INDEX(total_visual_stym!$C$146:$C$209,(RANK(total_visual_stym!E148,total_visual_stym!$E$146:$E$209))),0)</f>
        <v>pics\\dis35.jpg</v>
      </c>
      <c r="AF68" s="22" t="str">
        <f t="shared" si="27"/>
        <v/>
      </c>
      <c r="AI68" t="s">
        <v>69</v>
      </c>
      <c r="AO68">
        <f t="shared" ca="1" si="32"/>
        <v>1.6210865110298789E-3</v>
      </c>
      <c r="AP68" t="str">
        <f t="shared" ca="1" si="33"/>
        <v>pics\\Tomat_8.jpg</v>
      </c>
      <c r="AR68" t="str">
        <f t="shared" si="34"/>
        <v/>
      </c>
      <c r="AS68" t="str">
        <f t="shared" si="35"/>
        <v/>
      </c>
      <c r="AT68">
        <f t="shared" ca="1" si="28"/>
        <v>0.80052716240998023</v>
      </c>
      <c r="AU68" t="s">
        <v>697</v>
      </c>
      <c r="AV68" t="str">
        <f t="shared" ca="1" si="29"/>
        <v>sound\\Noviy_plod.wav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_Тонкий_ли_он?</v>
      </c>
      <c r="BA68" t="e">
        <f>VLOOKUP(Q68,audio_list_stym!$B$2:$BQ$299,68,FALSE)</f>
        <v>#N/A</v>
      </c>
      <c r="BB68" t="str">
        <f t="shared" si="30"/>
        <v>Вот_XXXXX._Тонкий_ли_он?</v>
      </c>
      <c r="BD68" cm="1">
        <f t="array" aca="1" ref="BD68" ca="1">INDEX(L68:L75,(RANK(AT4,$AT$2:$AT$9)))</f>
        <v>2149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VLOOKUP(B69,audio_list_stym!$A$3:$BP$18,52,FALSE)</f>
        <v>17</v>
      </c>
      <c r="F69" t="str">
        <f>VLOOKUP(E69,metki!$A$2:$B$9,2,FALSE)</f>
        <v>экспл_новые_без_названия</v>
      </c>
      <c r="G69" t="str">
        <f t="shared" si="25"/>
        <v>экспл</v>
      </c>
      <c r="H69" t="str">
        <f>VLOOKUP(B69,audio_list_stym!$A$3:$AJ$18,20,FALSE)</f>
        <v>ZF</v>
      </c>
      <c r="I69" t="s">
        <v>691</v>
      </c>
      <c r="J69" t="str">
        <f t="shared" si="26"/>
        <v>ZF_4</v>
      </c>
      <c r="L69">
        <f>VLOOKUP(J69,total_visual_stym!$A$2:$D$129,2,FALSE)</f>
        <v>2148</v>
      </c>
      <c r="M69" t="str">
        <f>VLOOKUP(J69,total_visual_stym!$A$2:$D$129,3,FALSE)</f>
        <v>pics\\ZF_4.jpg</v>
      </c>
      <c r="N69">
        <f>VLOOKUP(J69,total_visual_stym!$A$1:$D$129,4,FALSE)</f>
        <v>215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156</v>
      </c>
      <c r="Z69" t="str">
        <f>IF(G69="экспл",VLOOKUP(J69,quest_экспл!$A$1:$N$129,12,FALSE),IF(G69="импл_",0,0))</f>
        <v>sound\\Celniy_li_on.wav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2208</v>
      </c>
      <c r="AD69" t="str">
        <f t="shared" ca="1" si="31"/>
        <v>pics\\dis45.jpg</v>
      </c>
      <c r="AE69" s="22" t="str">
        <f t="array" aca="1" ref="AE69" ca="1">IF(G69="экспл",INDEX(total_visual_stym!$C$146:$C$209,(RANK(total_visual_stym!E149,total_visual_stym!$E$146:$E$209))),0)</f>
        <v>pics\\dis45.jpg</v>
      </c>
      <c r="AF69" s="22" t="str">
        <f t="shared" si="27"/>
        <v/>
      </c>
      <c r="AI69" t="s">
        <v>70</v>
      </c>
      <c r="AO69">
        <f t="shared" ca="1" si="32"/>
        <v>0.27909671813196457</v>
      </c>
      <c r="AP69" t="str">
        <f t="shared" ca="1" si="33"/>
        <v>pics\\Peper_2.jpg</v>
      </c>
      <c r="AR69" t="str">
        <f t="shared" si="34"/>
        <v/>
      </c>
      <c r="AS69" t="str">
        <f t="shared" si="35"/>
        <v/>
      </c>
      <c r="AT69">
        <f t="shared" ca="1" si="28"/>
        <v>0.72108710011742927</v>
      </c>
      <c r="AU69" t="s">
        <v>697</v>
      </c>
      <c r="AV69" t="str">
        <f t="shared" ca="1" si="29"/>
        <v>sound\\Noviy_plod.wav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_Цельный_ли_он?</v>
      </c>
      <c r="BA69" t="e">
        <f>VLOOKUP(Q69,audio_list_stym!$B$2:$BQ$299,68,FALSE)</f>
        <v>#N/A</v>
      </c>
      <c r="BB69" t="str">
        <f t="shared" si="30"/>
        <v>Это_XXXXX._Цельный_ли_он?</v>
      </c>
      <c r="BD69" cm="1">
        <f t="array" aca="1" ref="BD69" ca="1">INDEX(L69:L76,(RANK(AT5,$AT$2:$AT$9)))</f>
        <v>2151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VLOOKUP(B70,audio_list_stym!$A$3:$BP$18,52,FALSE)</f>
        <v>17</v>
      </c>
      <c r="F70" t="str">
        <f>VLOOKUP(E70,metki!$A$2:$B$9,2,FALSE)</f>
        <v>экспл_новые_без_названия</v>
      </c>
      <c r="G70" t="str">
        <f t="shared" si="25"/>
        <v>экспл</v>
      </c>
      <c r="H70" t="str">
        <f>VLOOKUP(B70,audio_list_stym!$A$3:$AJ$18,20,FALSE)</f>
        <v>ZF</v>
      </c>
      <c r="I70" t="s">
        <v>692</v>
      </c>
      <c r="J70" t="str">
        <f t="shared" si="26"/>
        <v>ZF_5</v>
      </c>
      <c r="L70">
        <f>VLOOKUP(J70,total_visual_stym!$A$2:$D$129,2,FALSE)</f>
        <v>2149</v>
      </c>
      <c r="M70" t="str">
        <f>VLOOKUP(J70,total_visual_stym!$A$2:$D$129,3,FALSE)</f>
        <v>pics\\ZF_5.jpg</v>
      </c>
      <c r="N70">
        <f>VLOOKUP(J70,total_visual_stym!$A$1:$D$129,4,FALSE)</f>
        <v>215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157</v>
      </c>
      <c r="Z70" t="str">
        <f>IF(G70="экспл",VLOOKUP(J70,quest_экспл!$A$1:$N$129,12,FALSE),IF(G70="импл_",0,0))</f>
        <v>sound\\On_shershaviy.wav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2170</v>
      </c>
      <c r="AD70" t="str">
        <f t="shared" ca="1" si="31"/>
        <v>pics\\dis36.jpg</v>
      </c>
      <c r="AE70" s="22" t="str">
        <f t="array" aca="1" ref="AE70" ca="1">IF(G70="экспл",INDEX(total_visual_stym!$C$146:$C$209,(RANK(total_visual_stym!E150,total_visual_stym!$E$146:$E$209))),0)</f>
        <v>pics\\dis36.jpg</v>
      </c>
      <c r="AF70" s="22" t="str">
        <f t="shared" si="27"/>
        <v/>
      </c>
      <c r="AI70" t="s">
        <v>71</v>
      </c>
      <c r="AO70">
        <f t="shared" ca="1" si="32"/>
        <v>5.0228059582324347E-2</v>
      </c>
      <c r="AP70" t="str">
        <f t="shared" ca="1" si="33"/>
        <v>pics\\Tomat_2.jpg</v>
      </c>
      <c r="AR70" t="str">
        <f t="shared" si="34"/>
        <v/>
      </c>
      <c r="AS70" t="str">
        <f t="shared" si="35"/>
        <v/>
      </c>
      <c r="AT70">
        <f t="shared" ca="1" si="28"/>
        <v>0.34570639217137344</v>
      </c>
      <c r="AU70" t="s">
        <v>697</v>
      </c>
      <c r="AV70" t="str">
        <f t="shared" ca="1" si="29"/>
        <v>sound\\Redkiy_plod.wav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_Он_шершавый?</v>
      </c>
      <c r="BA70" t="e">
        <f>VLOOKUP(Q70,audio_list_stym!$B$2:$BQ$299,68,FALSE)</f>
        <v>#N/A</v>
      </c>
      <c r="BB70" t="str">
        <f t="shared" si="30"/>
        <v>На_картинке_XXXXX._Он_шершавый?</v>
      </c>
      <c r="BD70" cm="1">
        <f t="array" aca="1" ref="BD70" ca="1">INDEX(L70:L77,(RANK(AT6,$AT$2:$AT$9)))</f>
        <v>2066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VLOOKUP(B71,audio_list_stym!$A$3:$BP$18,52,FALSE)</f>
        <v>17</v>
      </c>
      <c r="F71" t="str">
        <f>VLOOKUP(E71,metki!$A$2:$B$9,2,FALSE)</f>
        <v>экспл_новые_без_названия</v>
      </c>
      <c r="G71" t="str">
        <f t="shared" si="25"/>
        <v>экспл</v>
      </c>
      <c r="H71" t="str">
        <f>VLOOKUP(B71,audio_list_stym!$A$3:$AJ$18,20,FALSE)</f>
        <v>ZF</v>
      </c>
      <c r="I71" t="s">
        <v>693</v>
      </c>
      <c r="J71" t="str">
        <f t="shared" si="26"/>
        <v>ZF_6</v>
      </c>
      <c r="L71">
        <f>VLOOKUP(J71,total_visual_stym!$A$2:$D$129,2,FALSE)</f>
        <v>2150</v>
      </c>
      <c r="M71" t="str">
        <f>VLOOKUP(J71,total_visual_stym!$A$2:$D$129,3,FALSE)</f>
        <v>pics\\ZF_6.jpg</v>
      </c>
      <c r="N71">
        <f>VLOOKUP(J71,total_visual_stym!$A$1:$D$129,4,FALSE)</f>
        <v>215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158</v>
      </c>
      <c r="Z71" t="str">
        <f>IF(G71="экспл",VLOOKUP(J71,quest_экспл!$A$1:$N$129,12,FALSE),IF(G71="импл_",0,0))</f>
        <v>sound\\Zaostrin_li_on.wav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2181</v>
      </c>
      <c r="AD71" t="str">
        <f t="shared" ca="1" si="31"/>
        <v>pics\\dis24.jpg</v>
      </c>
      <c r="AE71" s="22" t="str">
        <f t="array" aca="1" ref="AE71" ca="1">IF(G71="экспл",INDEX(total_visual_stym!$C$146:$C$209,(RANK(total_visual_stym!E151,total_visual_stym!$E$146:$E$209))),0)</f>
        <v>pics\\dis24.jpg</v>
      </c>
      <c r="AF71" s="22" t="str">
        <f t="shared" si="27"/>
        <v/>
      </c>
      <c r="AI71" t="s">
        <v>72</v>
      </c>
      <c r="AO71">
        <f t="shared" ca="1" si="32"/>
        <v>8.0881298029876758E-2</v>
      </c>
      <c r="AP71" t="str">
        <f t="shared" ca="1" si="33"/>
        <v>pics\\Redis_8.jpg</v>
      </c>
      <c r="AR71" t="str">
        <f t="shared" si="34"/>
        <v/>
      </c>
      <c r="AS71" t="str">
        <f t="shared" si="35"/>
        <v/>
      </c>
      <c r="AT71">
        <f t="shared" ca="1" si="28"/>
        <v>0.32189839993594194</v>
      </c>
      <c r="AU71" t="s">
        <v>697</v>
      </c>
      <c r="AV71" t="str">
        <f t="shared" ca="1" si="29"/>
        <v>sound\\Redkiy_plod.wav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_Заострен_ли_он?</v>
      </c>
      <c r="BA71" t="e">
        <f>VLOOKUP(Q71,audio_list_stym!$B$2:$BQ$299,68,FALSE)</f>
        <v>#N/A</v>
      </c>
      <c r="BB71" t="str">
        <f t="shared" si="30"/>
        <v>На_мониторе_XXXXX._Заострен_ли_он?</v>
      </c>
      <c r="BD71" cm="1">
        <f t="array" aca="1" ref="BD71" ca="1">INDEX(L71:L78,(RANK(AT7,$AT$2:$AT$9)))</f>
        <v>2151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VLOOKUP(B72,audio_list_stym!$A$3:$BP$18,52,FALSE)</f>
        <v>17</v>
      </c>
      <c r="F72" t="str">
        <f>VLOOKUP(E72,metki!$A$2:$B$9,2,FALSE)</f>
        <v>экспл_новые_без_названия</v>
      </c>
      <c r="G72" t="str">
        <f t="shared" si="25"/>
        <v>экспл</v>
      </c>
      <c r="H72" t="str">
        <f>VLOOKUP(B72,audio_list_stym!$A$3:$AJ$18,20,FALSE)</f>
        <v>ZF</v>
      </c>
      <c r="I72" t="s">
        <v>694</v>
      </c>
      <c r="J72" t="str">
        <f t="shared" si="26"/>
        <v>ZF_7</v>
      </c>
      <c r="L72">
        <f>VLOOKUP(J72,total_visual_stym!$A$2:$D$129,2,FALSE)</f>
        <v>2151</v>
      </c>
      <c r="M72" t="str">
        <f>VLOOKUP(J72,total_visual_stym!$A$2:$D$129,3,FALSE)</f>
        <v>pics\\ZF_7.jpg</v>
      </c>
      <c r="N72">
        <f>VLOOKUP(J72,total_visual_stym!$A$1:$D$129,4,FALSE)</f>
        <v>215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159</v>
      </c>
      <c r="Z72" t="str">
        <f>IF(G72="экспл",VLOOKUP(J72,quest_экспл!$A$1:$N$129,12,FALSE),IF(G72="импл_",0,0))</f>
        <v>sound\\On_rassipchatiy.wav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2200</v>
      </c>
      <c r="AD72" t="str">
        <f t="shared" ca="1" si="31"/>
        <v>pics\\dis57.jpg</v>
      </c>
      <c r="AE72" s="22" t="str">
        <f t="array" aca="1" ref="AE72" ca="1">IF(G72="экспл",INDEX(total_visual_stym!$C$146:$C$209,(RANK(total_visual_stym!E152,total_visual_stym!$E$146:$E$209))),0)</f>
        <v>pics\\dis57.jpg</v>
      </c>
      <c r="AF72" s="22" t="str">
        <f t="shared" si="27"/>
        <v/>
      </c>
      <c r="AI72" t="s">
        <v>73</v>
      </c>
      <c r="AO72">
        <f t="shared" ca="1" si="32"/>
        <v>0.24924018171438067</v>
      </c>
      <c r="AP72" t="str">
        <f t="shared" ca="1" si="33"/>
        <v>pics\\Peper_3.jpg</v>
      </c>
      <c r="AR72" t="str">
        <f t="shared" si="34"/>
        <v/>
      </c>
      <c r="AS72" t="str">
        <f t="shared" si="35"/>
        <v/>
      </c>
      <c r="AT72">
        <f t="shared" ca="1" si="28"/>
        <v>0.68230926439927975</v>
      </c>
      <c r="AU72" t="s">
        <v>697</v>
      </c>
      <c r="AV72" t="str">
        <f t="shared" ca="1" si="29"/>
        <v>sound\\Noviy_plod.wav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_Он_рассыпчатый?</v>
      </c>
      <c r="BA72" t="e">
        <f>VLOOKUP(Q72,audio_list_stym!$B$2:$BQ$299,68,FALSE)</f>
        <v>#N/A</v>
      </c>
      <c r="BB72" t="str">
        <f t="shared" si="30"/>
        <v>Перед_Вами_XXXXX._Он_рассыпчатый?</v>
      </c>
      <c r="BD72" cm="1">
        <f t="array" aca="1" ref="BD72" ca="1">INDEX(L72:L79,(RANK(AT8,$AT$2:$AT$9)))</f>
        <v>2069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VLOOKUP(B73,audio_list_stym!$A$3:$BP$18,52,FALSE)</f>
        <v>17</v>
      </c>
      <c r="F73" t="str">
        <f>VLOOKUP(E73,metki!$A$2:$B$9,2,FALSE)</f>
        <v>экспл_новые_без_названия</v>
      </c>
      <c r="G73" t="str">
        <f t="shared" si="25"/>
        <v>экспл</v>
      </c>
      <c r="H73" t="str">
        <f>VLOOKUP(B73,audio_list_stym!$A$3:$AJ$18,20,FALSE)</f>
        <v>ZF</v>
      </c>
      <c r="I73" t="s">
        <v>695</v>
      </c>
      <c r="J73" t="str">
        <f t="shared" si="26"/>
        <v>ZF_8</v>
      </c>
      <c r="L73">
        <f>VLOOKUP(J73,total_visual_stym!$A$2:$D$129,2,FALSE)</f>
        <v>2152</v>
      </c>
      <c r="M73" t="str">
        <f>VLOOKUP(J73,total_visual_stym!$A$2:$D$129,3,FALSE)</f>
        <v>pics\\ZF_8.jpg</v>
      </c>
      <c r="N73">
        <f>VLOOKUP(J73,total_visual_stym!$A$1:$D$129,4,FALSE)</f>
        <v>215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160</v>
      </c>
      <c r="Z73" t="str">
        <f>IF(G73="экспл",VLOOKUP(J73,quest_экспл!$A$1:$N$129,12,FALSE),IF(G73="импл_",0,0))</f>
        <v>sound\\Ochishen_li_on.wav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1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 t="str">
        <f t="shared" si="27"/>
        <v/>
      </c>
      <c r="AI73" t="s">
        <v>74</v>
      </c>
      <c r="AO73">
        <f t="shared" ca="1" si="32"/>
        <v>0.18540902962158456</v>
      </c>
      <c r="AP73" t="str">
        <f t="shared" ca="1" si="33"/>
        <v>pics\\Redis_1.jpg</v>
      </c>
      <c r="AR73" t="str">
        <f t="shared" si="34"/>
        <v/>
      </c>
      <c r="AS73" t="str">
        <f t="shared" si="35"/>
        <v/>
      </c>
      <c r="AT73">
        <f t="shared" ca="1" si="28"/>
        <v>0.73691400772697302</v>
      </c>
      <c r="AU73" t="s">
        <v>697</v>
      </c>
      <c r="AV73" t="str">
        <f t="shared" ca="1" si="29"/>
        <v>sound\\Noviy_plod.wav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_Очищен_ли_он?</v>
      </c>
      <c r="BA73" t="e">
        <f>VLOOKUP(Q73,audio_list_stym!$B$2:$BQ$299,68,FALSE)</f>
        <v>#N/A</v>
      </c>
      <c r="BB73" t="str">
        <f t="shared" si="30"/>
        <v>Вы_видите_XXXXX._Очищен_ли_он?</v>
      </c>
      <c r="BD73" cm="1">
        <f t="array" aca="1" ref="BD73" ca="1">INDEX(L73:L80,(RANK(AT9,$AT$2:$AT$9)))</f>
        <v>2152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VLOOKUP(B74,audio_list_stym!$A$3:$BP$18,52,FALSE)</f>
        <v>14</v>
      </c>
      <c r="F74" t="str">
        <f>VLOOKUP(E74,metki!$A$2:$B$9,2,FALSE)</f>
        <v>импл_новые_с_названием</v>
      </c>
      <c r="G74" t="str">
        <f t="shared" si="25"/>
        <v>импл_</v>
      </c>
      <c r="H74" t="str">
        <f>VLOOKUP(B74,audio_list_stym!$A$3:$AJ$18,20,FALSE)</f>
        <v>Ackee</v>
      </c>
      <c r="I74" t="s">
        <v>688</v>
      </c>
      <c r="J74" t="str">
        <f t="shared" si="26"/>
        <v>Ackee_1</v>
      </c>
      <c r="L74">
        <f>VLOOKUP(J74,total_visual_stym!$A$2:$D$129,2,FALSE)</f>
        <v>2065</v>
      </c>
      <c r="M74" t="str">
        <f>VLOOKUP(J74,total_visual_stym!$A$2:$D$129,3,FALSE)</f>
        <v>pics\\Ackee_1.jpg</v>
      </c>
      <c r="N74">
        <f>VLOOKUP(J74,total_visual_stym!$A$1:$D$129,4,FALSE)</f>
        <v>208</v>
      </c>
      <c r="P74">
        <f>IF(G74="экспл",0,IF(G74="импл_",VLOOKUP(J74,quest_импл!$A$1:$J$129,7,FALSE),0))</f>
        <v>225</v>
      </c>
      <c r="Q74" t="str">
        <f>IF(G74="экспл",0,IF(G74="импл_",VLOOKUP(J74,quest_импл!$A$1:$J$129,8,FALSE),0))</f>
        <v>sound\\Sushenniy_li.wav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нет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2035</v>
      </c>
      <c r="AD74" t="str">
        <f t="shared" ca="1" si="31"/>
        <v>pics\\Limon_3.jpg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7"/>
        <v>pics\\Limon_3.jpg</v>
      </c>
      <c r="AI74" t="s">
        <v>76</v>
      </c>
      <c r="AO74">
        <f t="shared" ca="1" si="32"/>
        <v>0.33102332599868944</v>
      </c>
      <c r="AP74" t="str">
        <f t="shared" ca="1" si="33"/>
        <v>pics\\Limon_3.jpg</v>
      </c>
      <c r="AR74" t="str">
        <f>IF(AH74="sound\\Ogorod",AP2,"")</f>
        <v/>
      </c>
      <c r="AS74" t="str">
        <f ca="1">IF(G74="импл_",AP74,"")</f>
        <v>pics\\Limon_3.jpg</v>
      </c>
      <c r="AT74">
        <f t="shared" ca="1" si="28"/>
        <v>0.31778407707718381</v>
      </c>
      <c r="AU74" t="s">
        <v>697</v>
      </c>
      <c r="AV74" t="str">
        <f t="shared" ca="1" si="29"/>
        <v>sound\\Redkiy_plod.wav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_Сушеный_ли_</v>
      </c>
      <c r="BB74" t="str">
        <f t="shared" si="30"/>
        <v>_Сушеный_ли_БАРОХ?</v>
      </c>
      <c r="BC74">
        <f>A74</f>
        <v>1210</v>
      </c>
      <c r="BD74" cm="1">
        <f t="array" aca="1" ref="BD74" ca="1">INDEX($L$74:$L$81,(RANK(AT2,$AT$2:$AT$9)))</f>
        <v>2072</v>
      </c>
      <c r="BE74" cm="1">
        <f t="array" aca="1" ref="BE74" ca="1">INDEX(BD66:BD73,(RANK(AT3,$AT$2:$AT$9)))</f>
        <v>2066</v>
      </c>
      <c r="BF74" cm="1">
        <f t="array" aca="1" ref="BF74" ca="1">INDEX(BD82:BD105,(RANK(AT3,$AT$2:$AT$17)))</f>
        <v>2085</v>
      </c>
      <c r="BG74" cm="1">
        <f t="array" aca="1" ref="BG74" ca="1">INDEX(BD106:BD129,(RANK(AT3,$AT$2:$AT$9)))</f>
        <v>2118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VLOOKUP(B75,audio_list_stym!$A$3:$BP$18,52,FALSE)</f>
        <v>14</v>
      </c>
      <c r="F75" t="str">
        <f>VLOOKUP(E75,metki!$A$2:$B$9,2,FALSE)</f>
        <v>импл_новые_с_названием</v>
      </c>
      <c r="G75" t="str">
        <f t="shared" si="25"/>
        <v>импл_</v>
      </c>
      <c r="H75" t="str">
        <f>VLOOKUP(B75,audio_list_stym!$A$3:$AJ$18,20,FALSE)</f>
        <v>Ackee</v>
      </c>
      <c r="I75" t="s">
        <v>689</v>
      </c>
      <c r="J75" t="str">
        <f t="shared" si="26"/>
        <v>Ackee_2</v>
      </c>
      <c r="L75">
        <f>VLOOKUP(J75,total_visual_stym!$A$2:$D$129,2,FALSE)</f>
        <v>2066</v>
      </c>
      <c r="M75" t="str">
        <f>VLOOKUP(J75,total_visual_stym!$A$2:$D$129,3,FALSE)</f>
        <v>pics\\Ackee_2.jpg</v>
      </c>
      <c r="N75">
        <f>VLOOKUP(J75,total_visual_stym!$A$1:$D$129,4,FALSE)</f>
        <v>208</v>
      </c>
      <c r="P75">
        <f>IF(G75="экспл",0,IF(G75="импл_",VLOOKUP(J75,quest_импл!$A$1:$J$129,7,FALSE),0))</f>
        <v>226</v>
      </c>
      <c r="Q75" t="str">
        <f>IF(G75="экспл",0,IF(G75="импл_",VLOOKUP(J75,quest_импл!$A$1:$J$129,8,FALSE),0))</f>
        <v>sound\\S_vetochkoy_li.wav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2037</v>
      </c>
      <c r="AD75" t="str">
        <f t="shared" ref="AD75:AD129" ca="1" si="36">IF(ISTEXT(AE75),AE75,IF(ISTEXT(AF75),AF75,""))</f>
        <v>pics\\Limon_5.jpg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37">AS75</f>
        <v>pics\\Limon_5.jpg</v>
      </c>
      <c r="AI75" t="s">
        <v>77</v>
      </c>
      <c r="AO75">
        <f t="shared" ca="1" si="32"/>
        <v>0.31768378786779738</v>
      </c>
      <c r="AP75" t="str">
        <f t="shared" ca="1" si="33"/>
        <v>pics\\Limon_5.jpg</v>
      </c>
      <c r="AR75" t="str">
        <f t="shared" ref="AR75:AR97" si="38">IF(AH75="sound\\Ogorod",AP3,"")</f>
        <v/>
      </c>
      <c r="AS75" t="str">
        <f t="shared" ref="AS75:AS129" ca="1" si="39">IF(G75="импл_",AP75,"")</f>
        <v>pics\\Limon_5.jpg</v>
      </c>
      <c r="AT75">
        <f t="shared" ca="1" si="28"/>
        <v>7.7599837428312113E-2</v>
      </c>
      <c r="AU75" t="s">
        <v>697</v>
      </c>
      <c r="AV75" t="str">
        <f t="shared" ca="1" si="29"/>
        <v>sound\\Redkiy_plod.wav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_С_веточкой_ли_</v>
      </c>
      <c r="BB75" t="str">
        <f t="shared" si="30"/>
        <v>_С_веточкой_ли_БАРОХ?</v>
      </c>
      <c r="BD75" cm="1">
        <f t="array" aca="1" ref="BD75" ca="1">INDEX($L$74:$L$81,(RANK(AT3,$AT$2:$AT$9)))</f>
        <v>2069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VLOOKUP(B76,audio_list_stym!$A$3:$BP$18,52,FALSE)</f>
        <v>14</v>
      </c>
      <c r="F76" t="str">
        <f>VLOOKUP(E76,metki!$A$2:$B$9,2,FALSE)</f>
        <v>импл_новые_с_названием</v>
      </c>
      <c r="G76" t="str">
        <f t="shared" si="25"/>
        <v>импл_</v>
      </c>
      <c r="H76" t="str">
        <f>VLOOKUP(B76,audio_list_stym!$A$3:$AJ$18,20,FALSE)</f>
        <v>Ackee</v>
      </c>
      <c r="I76" t="s">
        <v>690</v>
      </c>
      <c r="J76" t="str">
        <f t="shared" si="26"/>
        <v>Ackee_3</v>
      </c>
      <c r="L76">
        <f>VLOOKUP(J76,total_visual_stym!$A$2:$D$129,2,FALSE)</f>
        <v>2067</v>
      </c>
      <c r="M76" t="str">
        <f>VLOOKUP(J76,total_visual_stym!$A$2:$D$129,3,FALSE)</f>
        <v>pics\\Ackee_3.jpg</v>
      </c>
      <c r="N76">
        <f>VLOOKUP(J76,total_visual_stym!$A$1:$D$129,4,FALSE)</f>
        <v>208</v>
      </c>
      <c r="P76">
        <f>IF(G76="экспл",0,IF(G76="импл_",VLOOKUP(J76,quest_импл!$A$1:$J$129,7,FALSE),0))</f>
        <v>227</v>
      </c>
      <c r="Q76" t="str">
        <f>IF(G76="экспл",0,IF(G76="импл_",VLOOKUP(J76,quest_импл!$A$1:$J$129,8,FALSE),0))</f>
        <v>sound\\Rasskrit_li.wav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2027</v>
      </c>
      <c r="AD76" t="str">
        <f t="shared" ca="1" si="36"/>
        <v>pics\\Kokos_3.jpg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37"/>
        <v>pics\\Kokos_3.jpg</v>
      </c>
      <c r="AI76" t="s">
        <v>78</v>
      </c>
      <c r="AO76">
        <f t="shared" ca="1" si="32"/>
        <v>0.50728791547515362</v>
      </c>
      <c r="AP76" t="str">
        <f t="shared" ca="1" si="33"/>
        <v>pics\\Kokos_3.jpg</v>
      </c>
      <c r="AR76" t="str">
        <f t="shared" si="38"/>
        <v/>
      </c>
      <c r="AS76" t="str">
        <f t="shared" ca="1" si="39"/>
        <v>pics\\Kokos_3.jpg</v>
      </c>
      <c r="AT76">
        <f t="shared" ca="1" si="28"/>
        <v>0.19803060827809116</v>
      </c>
      <c r="AU76" t="s">
        <v>697</v>
      </c>
      <c r="AV76" t="str">
        <f t="shared" ca="1" si="29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_Раскрыт_ли_</v>
      </c>
      <c r="BB76" t="str">
        <f t="shared" si="30"/>
        <v>_Раскрыт_ли_БАРОХ?</v>
      </c>
      <c r="BD76" cm="1">
        <f t="array" aca="1" ref="BD76" ca="1">INDEX($L$74:$L$81,(RANK(AT4,$AT$2:$AT$9)))</f>
        <v>2067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VLOOKUP(B77,audio_list_stym!$A$3:$BP$18,52,FALSE)</f>
        <v>14</v>
      </c>
      <c r="F77" t="str">
        <f>VLOOKUP(E77,metki!$A$2:$B$9,2,FALSE)</f>
        <v>импл_новые_с_названием</v>
      </c>
      <c r="G77" t="str">
        <f t="shared" si="25"/>
        <v>импл_</v>
      </c>
      <c r="H77" t="str">
        <f>VLOOKUP(B77,audio_list_stym!$A$3:$AJ$18,20,FALSE)</f>
        <v>Ackee</v>
      </c>
      <c r="I77" t="s">
        <v>691</v>
      </c>
      <c r="J77" t="str">
        <f t="shared" si="26"/>
        <v>Ackee_4</v>
      </c>
      <c r="L77">
        <f>VLOOKUP(J77,total_visual_stym!$A$2:$D$129,2,FALSE)</f>
        <v>2068</v>
      </c>
      <c r="M77" t="str">
        <f>VLOOKUP(J77,total_visual_stym!$A$2:$D$129,3,FALSE)</f>
        <v>pics\\Ackee_4.jpg</v>
      </c>
      <c r="N77">
        <f>VLOOKUP(J77,total_visual_stym!$A$1:$D$129,4,FALSE)</f>
        <v>208</v>
      </c>
      <c r="P77">
        <f>IF(G77="экспл",0,IF(G77="импл_",VLOOKUP(J77,quest_импл!$A$1:$J$129,7,FALSE),0))</f>
        <v>228</v>
      </c>
      <c r="Q77" t="str">
        <f>IF(G77="экспл",0,IF(G77="импл_",VLOOKUP(J77,quest_импл!$A$1:$J$129,8,FALSE),0))</f>
        <v>sound\\Pushistiy_li.wav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2001</v>
      </c>
      <c r="AD77" t="str">
        <f t="shared" ca="1" si="36"/>
        <v>pics\\Banan_1.jpg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37"/>
        <v>pics\\Banan_1.jpg</v>
      </c>
      <c r="AI77" t="s">
        <v>79</v>
      </c>
      <c r="AO77">
        <f t="shared" ca="1" si="32"/>
        <v>0.95500390062966467</v>
      </c>
      <c r="AP77" t="str">
        <f t="shared" ca="1" si="33"/>
        <v>pics\\Banan_1.jpg</v>
      </c>
      <c r="AR77" t="str">
        <f t="shared" si="38"/>
        <v/>
      </c>
      <c r="AS77" t="str">
        <f t="shared" ca="1" si="39"/>
        <v>pics\\Banan_1.jpg</v>
      </c>
      <c r="AT77">
        <f t="shared" ca="1" si="28"/>
        <v>0.39315639750056275</v>
      </c>
      <c r="AU77" t="s">
        <v>697</v>
      </c>
      <c r="AV77" t="str">
        <f t="shared" ca="1" si="29"/>
        <v>sound\\Redkiy_plod.wav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_Пушистый_ли_</v>
      </c>
      <c r="BB77" t="str">
        <f t="shared" si="30"/>
        <v>_Пушистый_ли_БАРОХ?</v>
      </c>
      <c r="BD77" cm="1">
        <f t="array" aca="1" ref="BD77" ca="1">INDEX($L$74:$L$81,(RANK(AT5,$AT$2:$AT$9)))</f>
        <v>2068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VLOOKUP(B78,audio_list_stym!$A$3:$BP$18,52,FALSE)</f>
        <v>14</v>
      </c>
      <c r="F78" t="str">
        <f>VLOOKUP(E78,metki!$A$2:$B$9,2,FALSE)</f>
        <v>импл_новые_с_названием</v>
      </c>
      <c r="G78" t="str">
        <f t="shared" si="25"/>
        <v>импл_</v>
      </c>
      <c r="H78" t="str">
        <f>VLOOKUP(B78,audio_list_stym!$A$3:$AJ$18,20,FALSE)</f>
        <v>Ackee</v>
      </c>
      <c r="I78" t="s">
        <v>692</v>
      </c>
      <c r="J78" t="str">
        <f t="shared" si="26"/>
        <v>Ackee_5</v>
      </c>
      <c r="L78">
        <f>VLOOKUP(J78,total_visual_stym!$A$2:$D$129,2,FALSE)</f>
        <v>2069</v>
      </c>
      <c r="M78" t="str">
        <f>VLOOKUP(J78,total_visual_stym!$A$2:$D$129,3,FALSE)</f>
        <v>pics\\Ackee_5.jpg</v>
      </c>
      <c r="N78">
        <f>VLOOKUP(J78,total_visual_stym!$A$1:$D$129,4,FALSE)</f>
        <v>208</v>
      </c>
      <c r="P78">
        <f>IF(G78="экспл",0,IF(G78="импл_",VLOOKUP(J78,quest_импл!$A$1:$J$129,7,FALSE),0))</f>
        <v>229</v>
      </c>
      <c r="Q78" t="str">
        <f>IF(G78="экспл",0,IF(G78="импл_",VLOOKUP(J78,quest_импл!$A$1:$J$129,8,FALSE),0))</f>
        <v>sound\\Kvadratniy_li.wav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2031</v>
      </c>
      <c r="AD78" t="str">
        <f t="shared" ca="1" si="36"/>
        <v>pics\\Kokos_7.jpg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37"/>
        <v>pics\\Kokos_7.jpg</v>
      </c>
      <c r="AI78" t="s">
        <v>80</v>
      </c>
      <c r="AO78">
        <f t="shared" ca="1" si="32"/>
        <v>0.41403295729778689</v>
      </c>
      <c r="AP78" t="str">
        <f t="shared" ca="1" si="33"/>
        <v>pics\\Kokos_7.jpg</v>
      </c>
      <c r="AR78" t="str">
        <f t="shared" si="38"/>
        <v/>
      </c>
      <c r="AS78" t="str">
        <f t="shared" ca="1" si="39"/>
        <v>pics\\Kokos_7.jpg</v>
      </c>
      <c r="AT78">
        <f t="shared" ca="1" si="28"/>
        <v>0.38710959322078686</v>
      </c>
      <c r="AU78" t="s">
        <v>697</v>
      </c>
      <c r="AV78" t="str">
        <f t="shared" ca="1" si="29"/>
        <v>sound\\Redkiy_plod.wav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_Квадратный_ли_</v>
      </c>
      <c r="BB78" t="str">
        <f t="shared" si="30"/>
        <v>_Квадратный_ли_БАРОХ?</v>
      </c>
      <c r="BD78" cm="1">
        <f t="array" aca="1" ref="BD78" ca="1">INDEX($L$74:$L$81,(RANK(AT6,$AT$2:$AT$9)))</f>
        <v>2070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VLOOKUP(B79,audio_list_stym!$A$3:$BP$18,52,FALSE)</f>
        <v>14</v>
      </c>
      <c r="F79" t="str">
        <f>VLOOKUP(E79,metki!$A$2:$B$9,2,FALSE)</f>
        <v>импл_новые_с_названием</v>
      </c>
      <c r="G79" t="str">
        <f t="shared" si="25"/>
        <v>импл_</v>
      </c>
      <c r="H79" t="str">
        <f>VLOOKUP(B79,audio_list_stym!$A$3:$AJ$18,20,FALSE)</f>
        <v>Ackee</v>
      </c>
      <c r="I79" t="s">
        <v>693</v>
      </c>
      <c r="J79" t="str">
        <f t="shared" si="26"/>
        <v>Ackee_6</v>
      </c>
      <c r="L79">
        <f>VLOOKUP(J79,total_visual_stym!$A$2:$D$129,2,FALSE)</f>
        <v>2070</v>
      </c>
      <c r="M79" t="str">
        <f>VLOOKUP(J79,total_visual_stym!$A$2:$D$129,3,FALSE)</f>
        <v>pics\\Ackee_6.jpg</v>
      </c>
      <c r="N79">
        <f>VLOOKUP(J79,total_visual_stym!$A$1:$D$129,4,FALSE)</f>
        <v>208</v>
      </c>
      <c r="P79">
        <f>IF(G79="экспл",0,IF(G79="импл_",VLOOKUP(J79,quest_импл!$A$1:$J$129,7,FALSE),0))</f>
        <v>230</v>
      </c>
      <c r="Q79" t="str">
        <f>IF(G79="экспл",0,IF(G79="импл_",VLOOKUP(J79,quest_импл!$A$1:$J$129,8,FALSE),0))</f>
        <v>sound\\Sklizskiy_li.wav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2062</v>
      </c>
      <c r="AD79" t="str">
        <f t="shared" ca="1" si="36"/>
        <v>pics\\Tomat_6.jpg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37"/>
        <v>pics\\Tomat_6.jpg</v>
      </c>
      <c r="AI79" t="s">
        <v>81</v>
      </c>
      <c r="AO79">
        <f t="shared" ca="1" si="32"/>
        <v>1.4068641434809237E-2</v>
      </c>
      <c r="AP79" t="str">
        <f t="shared" ca="1" si="33"/>
        <v>pics\\Tomat_6.jpg</v>
      </c>
      <c r="AR79" t="str">
        <f t="shared" si="38"/>
        <v/>
      </c>
      <c r="AS79" t="str">
        <f t="shared" ca="1" si="39"/>
        <v>pics\\Tomat_6.jpg</v>
      </c>
      <c r="AT79">
        <f t="shared" ca="1" si="28"/>
        <v>0.65447818011187442</v>
      </c>
      <c r="AU79" t="s">
        <v>697</v>
      </c>
      <c r="AV79" t="str">
        <f t="shared" ca="1" si="29"/>
        <v>sound\\Noviy_plod.wav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_Склизкий_ли_</v>
      </c>
      <c r="BB79" t="str">
        <f t="shared" si="30"/>
        <v>_Склизкий_ли_БАРОХ?</v>
      </c>
      <c r="BD79" cm="1">
        <f t="array" aca="1" ref="BD79" ca="1">INDEX($L$74:$L$81,(RANK(AT7,$AT$2:$AT$9)))</f>
        <v>2066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VLOOKUP(B80,audio_list_stym!$A$3:$BP$18,52,FALSE)</f>
        <v>14</v>
      </c>
      <c r="F80" t="str">
        <f>VLOOKUP(E80,metki!$A$2:$B$9,2,FALSE)</f>
        <v>импл_новые_с_названием</v>
      </c>
      <c r="G80" t="str">
        <f t="shared" si="25"/>
        <v>импл_</v>
      </c>
      <c r="H80" t="str">
        <f>VLOOKUP(B80,audio_list_stym!$A$3:$AJ$18,20,FALSE)</f>
        <v>Ackee</v>
      </c>
      <c r="I80" t="s">
        <v>694</v>
      </c>
      <c r="J80" t="str">
        <f t="shared" si="26"/>
        <v>Ackee_7</v>
      </c>
      <c r="L80">
        <f>VLOOKUP(J80,total_visual_stym!$A$2:$D$129,2,FALSE)</f>
        <v>2071</v>
      </c>
      <c r="M80" t="str">
        <f>VLOOKUP(J80,total_visual_stym!$A$2:$D$129,3,FALSE)</f>
        <v>pics\\Ackee_7.jpg</v>
      </c>
      <c r="N80">
        <f>VLOOKUP(J80,total_visual_stym!$A$1:$D$129,4,FALSE)</f>
        <v>208</v>
      </c>
      <c r="P80">
        <f>IF(G80="экспл",0,IF(G80="импл_",VLOOKUP(J80,quest_импл!$A$1:$J$129,7,FALSE),0))</f>
        <v>231</v>
      </c>
      <c r="Q80" t="str">
        <f>IF(G80="экспл",0,IF(G80="импл_",VLOOKUP(J80,quest_импл!$A$1:$J$129,8,FALSE),0))</f>
        <v>sound\\Uvyadshiy_li.wav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да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2004</v>
      </c>
      <c r="AD80" t="str">
        <f t="shared" ca="1" si="36"/>
        <v>pics\\Banan_4.jpg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37"/>
        <v>pics\\Banan_4.jpg</v>
      </c>
      <c r="AI80" t="s">
        <v>82</v>
      </c>
      <c r="AO80">
        <f t="shared" ca="1" si="32"/>
        <v>0.87686726028786977</v>
      </c>
      <c r="AP80" t="str">
        <f t="shared" ca="1" si="33"/>
        <v>pics\\Banan_4.jpg</v>
      </c>
      <c r="AR80" t="str">
        <f t="shared" si="38"/>
        <v/>
      </c>
      <c r="AS80" t="str">
        <f t="shared" ca="1" si="39"/>
        <v>pics\\Banan_4.jpg</v>
      </c>
      <c r="AT80">
        <f t="shared" ca="1" si="28"/>
        <v>0.36044516314667063</v>
      </c>
      <c r="AU80" t="s">
        <v>697</v>
      </c>
      <c r="AV80" t="str">
        <f t="shared" ca="1" si="29"/>
        <v>sound\\Redkiy_plod.wav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_Увядший_ли_</v>
      </c>
      <c r="BB80" t="str">
        <f t="shared" si="30"/>
        <v>_Увядший_ли_БАРОХ?</v>
      </c>
      <c r="BD80" cm="1">
        <f t="array" aca="1" ref="BD80" ca="1">INDEX($L$74:$L$81,(RANK(AT8,$AT$2:$AT$9)))</f>
        <v>2071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VLOOKUP(B81,audio_list_stym!$A$3:$BP$18,52,FALSE)</f>
        <v>14</v>
      </c>
      <c r="F81" t="str">
        <f>VLOOKUP(E81,metki!$A$2:$B$9,2,FALSE)</f>
        <v>импл_новые_с_названием</v>
      </c>
      <c r="G81" t="str">
        <f t="shared" si="25"/>
        <v>импл_</v>
      </c>
      <c r="H81" t="str">
        <f>VLOOKUP(B81,audio_list_stym!$A$3:$AJ$18,20,FALSE)</f>
        <v>Ackee</v>
      </c>
      <c r="I81" t="s">
        <v>695</v>
      </c>
      <c r="J81" t="str">
        <f t="shared" si="26"/>
        <v>Ackee_8</v>
      </c>
      <c r="L81">
        <f>VLOOKUP(J81,total_visual_stym!$A$2:$D$129,2,FALSE)</f>
        <v>2072</v>
      </c>
      <c r="M81" t="str">
        <f>VLOOKUP(J81,total_visual_stym!$A$2:$D$129,3,FALSE)</f>
        <v>pics\\Ackee_8.jpg</v>
      </c>
      <c r="N81">
        <f>VLOOKUP(J81,total_visual_stym!$A$1:$D$129,4,FALSE)</f>
        <v>208</v>
      </c>
      <c r="P81">
        <f>IF(G81="экспл",0,IF(G81="импл_",VLOOKUP(J81,quest_импл!$A$1:$J$129,7,FALSE),0))</f>
        <v>232</v>
      </c>
      <c r="Q81" t="str">
        <f>IF(G81="экспл",0,IF(G81="импл_",VLOOKUP(J81,quest_импл!$A$1:$J$129,8,FALSE),0))</f>
        <v>sound\\Raznocvetniy_li.wav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2024</v>
      </c>
      <c r="AD81" t="str">
        <f t="shared" ca="1" si="36"/>
        <v>pics\\Goroh_8.jpg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37"/>
        <v>pics\\Goroh_8.jpg</v>
      </c>
      <c r="AI81" t="s">
        <v>83</v>
      </c>
      <c r="AO81">
        <f t="shared" ca="1" si="32"/>
        <v>0.5980217191592101</v>
      </c>
      <c r="AP81" t="str">
        <f t="shared" ca="1" si="33"/>
        <v>pics\\Goroh_8.jpg</v>
      </c>
      <c r="AR81" t="str">
        <f t="shared" si="38"/>
        <v/>
      </c>
      <c r="AS81" t="str">
        <f t="shared" ca="1" si="39"/>
        <v>pics\\Goroh_8.jpg</v>
      </c>
      <c r="AT81">
        <f t="shared" ca="1" si="28"/>
        <v>0.28518788550168872</v>
      </c>
      <c r="AU81" t="s">
        <v>697</v>
      </c>
      <c r="AV81" t="str">
        <f t="shared" ca="1" si="29"/>
        <v>sound\\Redkiy_plod.wav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_Разноцветный_ли_</v>
      </c>
      <c r="BB81" t="str">
        <f t="shared" si="30"/>
        <v>_Разноцветный_ли_БАРОХ?</v>
      </c>
      <c r="BD81" cm="1">
        <f t="array" aca="1" ref="BD81" ca="1">INDEX($L$74:$L$81,(RANK(AT9,$AT$2:$AT$9)))</f>
        <v>2065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VLOOKUP(B82,audio_list_stym!$A$3:$BP$18,52,FALSE)</f>
        <v>15</v>
      </c>
      <c r="F82" t="str">
        <f>VLOOKUP(E82,metki!$A$2:$B$9,2,FALSE)</f>
        <v>экспл_новые_с_названием</v>
      </c>
      <c r="G82" t="str">
        <f t="shared" si="25"/>
        <v>экспл</v>
      </c>
      <c r="H82" t="str">
        <f>VLOOKUP(B82,audio_list_stym!$A$3:$AJ$18,20,FALSE)</f>
        <v>Ake</v>
      </c>
      <c r="I82" t="s">
        <v>688</v>
      </c>
      <c r="J82" t="str">
        <f t="shared" si="26"/>
        <v>Ake_1</v>
      </c>
      <c r="L82">
        <f>VLOOKUP(J82,total_visual_stym!$A$2:$D$129,2,FALSE)</f>
        <v>2073</v>
      </c>
      <c r="M82" t="str">
        <f>VLOOKUP(J82,total_visual_stym!$A$2:$D$129,3,FALSE)</f>
        <v>pics\\Ake_1.jpg</v>
      </c>
      <c r="N82">
        <f>VLOOKUP(J82,total_visual_stym!$A$1:$D$129,4,FALSE)</f>
        <v>209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105</v>
      </c>
      <c r="Z82" t="str">
        <f>IF(G82="экспл",VLOOKUP(J82,quest_экспл!$A$1:$N$129,12,FALSE),IF(G82="импл_",0,0))</f>
        <v>sound\\On_imeet_myakot.wav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2202</v>
      </c>
      <c r="AD82" t="str">
        <f t="shared" ca="1" si="36"/>
        <v>pics\\dis47.jpg</v>
      </c>
      <c r="AE82" s="22" t="str">
        <f t="array" aca="1" ref="AE82" ca="1">IF(G82="экспл",INDEX(total_visual_stym!$C$146:$C$209,(RANK(total_visual_stym!E162,total_visual_stym!$E$146:$E$209))),0)</f>
        <v>pics\\dis47.jpg</v>
      </c>
      <c r="AF82" s="22" t="str">
        <f t="shared" si="37"/>
        <v/>
      </c>
      <c r="AI82" t="s">
        <v>84</v>
      </c>
      <c r="AO82">
        <f t="shared" ca="1" si="32"/>
        <v>0.48525312590140657</v>
      </c>
      <c r="AP82" t="str">
        <f t="shared" ca="1" si="33"/>
        <v>pics\\Kokos_4.jpg</v>
      </c>
      <c r="AR82" t="str">
        <f t="shared" si="38"/>
        <v/>
      </c>
      <c r="AS82" t="str">
        <f t="shared" si="39"/>
        <v/>
      </c>
      <c r="AT82">
        <f t="shared" ca="1" si="28"/>
        <v>0.62378026623539229</v>
      </c>
      <c r="AU82" t="s">
        <v>697</v>
      </c>
      <c r="AV82" t="str">
        <f t="shared" ca="1" si="29"/>
        <v>sound\\Noviy_plod.wav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_Он_имеет_мякоть?</v>
      </c>
      <c r="BA82" t="e">
        <f>VLOOKUP(Q82,audio_list_stym!$B$2:$BQ$299,68,FALSE)</f>
        <v>#N/A</v>
      </c>
      <c r="BB82" t="str">
        <f t="shared" si="30"/>
        <v>На_экране_ЛИРОХ._Он_имеет_мякоть?</v>
      </c>
      <c r="BC82">
        <f>A82</f>
        <v>1211</v>
      </c>
      <c r="BD82" cm="1">
        <f t="array" aca="1" ref="BD82" ca="1">INDEX($L$82:$L$89,(RANK(AT2,$AT$2:$AT$9)))</f>
        <v>2080</v>
      </c>
      <c r="BE82" cm="1">
        <f t="array" aca="1" ref="BE82" ca="1">INDEX(BD66:BD81,(RANK(AT4,$AT$2:$AT$17)))</f>
        <v>2069</v>
      </c>
      <c r="BF82" cm="1">
        <f t="array" aca="1" ref="BF82" ca="1">INDEX(BD90:BD105,(RANK(AT4,$AT$2:$AT$17)))</f>
        <v>2087</v>
      </c>
      <c r="BG82" cm="1">
        <f t="array" aca="1" ref="BG82" ca="1">INDEX(BD106:BD129,(RANK(AT4,$AT$2:$AT$9)))</f>
        <v>2115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VLOOKUP(B83,audio_list_stym!$A$3:$BP$18,52,FALSE)</f>
        <v>15</v>
      </c>
      <c r="F83" t="str">
        <f>VLOOKUP(E83,metki!$A$2:$B$9,2,FALSE)</f>
        <v>экспл_новые_с_названием</v>
      </c>
      <c r="G83" t="str">
        <f t="shared" si="25"/>
        <v>экспл</v>
      </c>
      <c r="H83" t="str">
        <f>VLOOKUP(B83,audio_list_stym!$A$3:$AJ$18,20,FALSE)</f>
        <v>Ake</v>
      </c>
      <c r="I83" t="s">
        <v>689</v>
      </c>
      <c r="J83" t="str">
        <f t="shared" si="26"/>
        <v>Ake_2</v>
      </c>
      <c r="L83">
        <f>VLOOKUP(J83,total_visual_stym!$A$2:$D$129,2,FALSE)</f>
        <v>2074</v>
      </c>
      <c r="M83" t="str">
        <f>VLOOKUP(J83,total_visual_stym!$A$2:$D$129,3,FALSE)</f>
        <v>pics\\Ake_2.jpg</v>
      </c>
      <c r="N83">
        <f>VLOOKUP(J83,total_visual_stym!$A$1:$D$129,4,FALSE)</f>
        <v>209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106</v>
      </c>
      <c r="Z83" t="str">
        <f>IF(G83="экспл",VLOOKUP(J83,quest_экспл!$A$1:$N$129,12,FALSE),IF(G83="импл_",0,0))</f>
        <v>sound\\Prodolgovatiy_li_on.wav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2171</v>
      </c>
      <c r="AD83" t="str">
        <f t="shared" ca="1" si="36"/>
        <v>pics\\dis22.jpg</v>
      </c>
      <c r="AE83" s="22" t="str">
        <f t="array" aca="1" ref="AE83" ca="1">IF(G83="экспл",INDEX(total_visual_stym!$C$146:$C$209,(RANK(total_visual_stym!E163,total_visual_stym!$E$146:$E$209))),0)</f>
        <v>pics\\dis22.jpg</v>
      </c>
      <c r="AF83" s="22" t="str">
        <f t="shared" si="37"/>
        <v/>
      </c>
      <c r="AI83" t="s">
        <v>85</v>
      </c>
      <c r="AO83">
        <f t="shared" ca="1" si="32"/>
        <v>0.34440013696988003</v>
      </c>
      <c r="AP83" t="str">
        <f t="shared" ca="1" si="33"/>
        <v>pics\\Limon_1.jpg</v>
      </c>
      <c r="AR83" t="str">
        <f t="shared" si="38"/>
        <v/>
      </c>
      <c r="AS83" t="str">
        <f t="shared" si="39"/>
        <v/>
      </c>
      <c r="AT83">
        <f t="shared" ca="1" si="28"/>
        <v>0.93177250719099525</v>
      </c>
      <c r="AU83" t="s">
        <v>697</v>
      </c>
      <c r="AV83" t="str">
        <f t="shared" ca="1" si="29"/>
        <v>sound\\Noviy_plod.wav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_Продолговатый_ли_он?</v>
      </c>
      <c r="BA83" t="e">
        <f>VLOOKUP(Q83,audio_list_stym!$B$2:$BQ$299,68,FALSE)</f>
        <v>#N/A</v>
      </c>
      <c r="BB83" t="str">
        <f t="shared" si="30"/>
        <v>Посмотрите,_вот_ЛИРОХ._Продолговатый_ли_он?</v>
      </c>
      <c r="BD83" cm="1">
        <f t="array" aca="1" ref="BD83" ca="1">INDEX($L$82:$L$89,(RANK(AT3,$AT$2:$AT$9)))</f>
        <v>2077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VLOOKUP(B84,audio_list_stym!$A$3:$BP$18,52,FALSE)</f>
        <v>15</v>
      </c>
      <c r="F84" t="str">
        <f>VLOOKUP(E84,metki!$A$2:$B$9,2,FALSE)</f>
        <v>экспл_новые_с_названием</v>
      </c>
      <c r="G84" t="str">
        <f t="shared" si="25"/>
        <v>экспл</v>
      </c>
      <c r="H84" t="str">
        <f>VLOOKUP(B84,audio_list_stym!$A$3:$AJ$18,20,FALSE)</f>
        <v>Ake</v>
      </c>
      <c r="I84" t="s">
        <v>690</v>
      </c>
      <c r="J84" t="str">
        <f t="shared" si="26"/>
        <v>Ake_3</v>
      </c>
      <c r="L84">
        <f>VLOOKUP(J84,total_visual_stym!$A$2:$D$129,2,FALSE)</f>
        <v>2075</v>
      </c>
      <c r="M84" t="str">
        <f>VLOOKUP(J84,total_visual_stym!$A$2:$D$129,3,FALSE)</f>
        <v>pics\\Ake_3.jpg</v>
      </c>
      <c r="N84">
        <f>VLOOKUP(J84,total_visual_stym!$A$1:$D$129,4,FALSE)</f>
        <v>209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107</v>
      </c>
      <c r="Z84" t="str">
        <f>IF(G84="экспл",VLOOKUP(J84,quest_экспл!$A$1:$N$129,12,FALSE),IF(G84="импл_",0,0))</f>
        <v>sound\\Pyatnistiy_li_on.wav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2217</v>
      </c>
      <c r="AD84" t="str">
        <f t="shared" ca="1" si="36"/>
        <v>pics\\dis58.jpg</v>
      </c>
      <c r="AE84" s="22" t="str">
        <f t="array" aca="1" ref="AE84" ca="1">IF(G84="экспл",INDEX(total_visual_stym!$C$146:$C$209,(RANK(total_visual_stym!E164,total_visual_stym!$E$146:$E$209))),0)</f>
        <v>pics\\dis58.jpg</v>
      </c>
      <c r="AF84" s="22" t="str">
        <f t="shared" si="37"/>
        <v/>
      </c>
      <c r="AI84" t="s">
        <v>94</v>
      </c>
      <c r="AO84">
        <f t="shared" ca="1" si="32"/>
        <v>0.79400852637258001</v>
      </c>
      <c r="AP84" t="str">
        <f t="shared" ca="1" si="33"/>
        <v>pics\\Finik_6.jpg</v>
      </c>
      <c r="AR84" t="str">
        <f t="shared" si="38"/>
        <v/>
      </c>
      <c r="AS84" t="str">
        <f t="shared" si="39"/>
        <v/>
      </c>
      <c r="AT84">
        <f t="shared" ca="1" si="28"/>
        <v>0.34475274700916625</v>
      </c>
      <c r="AU84" t="s">
        <v>697</v>
      </c>
      <c r="AV84" t="str">
        <f t="shared" ca="1" si="29"/>
        <v>sound\\Redkiy_plod.wav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_Пятнистый_ли_он?</v>
      </c>
      <c r="BA84" t="e">
        <f>VLOOKUP(Q84,audio_list_stym!$B$2:$BQ$299,68,FALSE)</f>
        <v>#N/A</v>
      </c>
      <c r="BB84" t="str">
        <f t="shared" si="30"/>
        <v>Вот_ЛИРОХ._Пятнистый_ли_он?</v>
      </c>
      <c r="BD84" cm="1">
        <f t="array" aca="1" ref="BD84" ca="1">INDEX($L$82:$L$89,(RANK(AT4,$AT$2:$AT$9)))</f>
        <v>2075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VLOOKUP(B85,audio_list_stym!$A$3:$BP$18,52,FALSE)</f>
        <v>15</v>
      </c>
      <c r="F85" t="str">
        <f>VLOOKUP(E85,metki!$A$2:$B$9,2,FALSE)</f>
        <v>экспл_новые_с_названием</v>
      </c>
      <c r="G85" t="str">
        <f t="shared" si="25"/>
        <v>экспл</v>
      </c>
      <c r="H85" t="str">
        <f>VLOOKUP(B85,audio_list_stym!$A$3:$AJ$18,20,FALSE)</f>
        <v>Ake</v>
      </c>
      <c r="I85" t="s">
        <v>691</v>
      </c>
      <c r="J85" t="str">
        <f t="shared" si="26"/>
        <v>Ake_4</v>
      </c>
      <c r="L85">
        <f>VLOOKUP(J85,total_visual_stym!$A$2:$D$129,2,FALSE)</f>
        <v>2076</v>
      </c>
      <c r="M85" t="str">
        <f>VLOOKUP(J85,total_visual_stym!$A$2:$D$129,3,FALSE)</f>
        <v>pics\\Ake_4.jpg</v>
      </c>
      <c r="N85">
        <f>VLOOKUP(J85,total_visual_stym!$A$1:$D$129,4,FALSE)</f>
        <v>209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108</v>
      </c>
      <c r="Z85" t="str">
        <f>IF(G85="экспл",VLOOKUP(J85,quest_экспл!$A$1:$N$129,12,FALSE),IF(G85="импл_",0,0))</f>
        <v>sound\\On_s_kozhuroy.wav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2224</v>
      </c>
      <c r="AD85" t="str">
        <f t="shared" ca="1" si="36"/>
        <v>pics\\dis29.jpg</v>
      </c>
      <c r="AE85" s="22" t="str">
        <f t="array" aca="1" ref="AE85" ca="1">IF(G85="экспл",INDEX(total_visual_stym!$C$146:$C$209,(RANK(total_visual_stym!E165,total_visual_stym!$E$146:$E$209))),0)</f>
        <v>pics\\dis29.jpg</v>
      </c>
      <c r="AF85" s="22" t="str">
        <f t="shared" si="37"/>
        <v/>
      </c>
      <c r="AI85" t="s">
        <v>95</v>
      </c>
      <c r="AO85">
        <f t="shared" ca="1" si="32"/>
        <v>0.2141013599906838</v>
      </c>
      <c r="AP85" t="str">
        <f t="shared" ca="1" si="33"/>
        <v>pics\\Peper_6.jpg</v>
      </c>
      <c r="AR85" t="str">
        <f t="shared" si="38"/>
        <v/>
      </c>
      <c r="AS85" t="str">
        <f t="shared" si="39"/>
        <v/>
      </c>
      <c r="AT85">
        <f t="shared" ca="1" si="28"/>
        <v>0.56989696165119852</v>
      </c>
      <c r="AU85" t="s">
        <v>697</v>
      </c>
      <c r="AV85" t="str">
        <f t="shared" ca="1" si="29"/>
        <v>sound\\Noviy_plod.wav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_Он_с_кожурой?</v>
      </c>
      <c r="BA85" t="e">
        <f>VLOOKUP(Q85,audio_list_stym!$B$2:$BQ$299,68,FALSE)</f>
        <v>#N/A</v>
      </c>
      <c r="BB85" t="str">
        <f t="shared" si="30"/>
        <v>Это_ЛИРОХ._Он_с_кожурой?</v>
      </c>
      <c r="BD85" cm="1">
        <f t="array" aca="1" ref="BD85" ca="1">INDEX($L$82:$L$89,(RANK(AT5,$AT$2:$AT$9)))</f>
        <v>2076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VLOOKUP(B86,audio_list_stym!$A$3:$BP$18,52,FALSE)</f>
        <v>15</v>
      </c>
      <c r="F86" t="str">
        <f>VLOOKUP(E86,metki!$A$2:$B$9,2,FALSE)</f>
        <v>экспл_новые_с_названием</v>
      </c>
      <c r="G86" t="str">
        <f t="shared" si="25"/>
        <v>экспл</v>
      </c>
      <c r="H86" t="str">
        <f>VLOOKUP(B86,audio_list_stym!$A$3:$AJ$18,20,FALSE)</f>
        <v>Ake</v>
      </c>
      <c r="I86" t="s">
        <v>692</v>
      </c>
      <c r="J86" t="str">
        <f t="shared" si="26"/>
        <v>Ake_5</v>
      </c>
      <c r="L86">
        <f>VLOOKUP(J86,total_visual_stym!$A$2:$D$129,2,FALSE)</f>
        <v>2077</v>
      </c>
      <c r="M86" t="str">
        <f>VLOOKUP(J86,total_visual_stym!$A$2:$D$129,3,FALSE)</f>
        <v>pics\\Ake_5.jpg</v>
      </c>
      <c r="N86">
        <f>VLOOKUP(J86,total_visual_stym!$A$1:$D$129,4,FALSE)</f>
        <v>209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109</v>
      </c>
      <c r="Z86" t="str">
        <f>IF(G86="экспл",VLOOKUP(J86,quest_экспл!$A$1:$N$129,12,FALSE),IF(G86="импл_",0,0))</f>
        <v>sound\\Fioletoviy_li_on.wav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2172</v>
      </c>
      <c r="AD86" t="str">
        <f t="shared" ca="1" si="36"/>
        <v>pics\\dis23.jpg</v>
      </c>
      <c r="AE86" s="22" t="str">
        <f t="array" aca="1" ref="AE86" ca="1">IF(G86="экспл",INDEX(total_visual_stym!$C$146:$C$209,(RANK(total_visual_stym!E166,total_visual_stym!$E$146:$E$209))),0)</f>
        <v>pics\\dis23.jpg</v>
      </c>
      <c r="AF86" s="22" t="str">
        <f t="shared" si="37"/>
        <v/>
      </c>
      <c r="AI86" t="s">
        <v>96</v>
      </c>
      <c r="AO86">
        <f t="shared" ca="1" si="32"/>
        <v>0.78443186630803985</v>
      </c>
      <c r="AP86" t="str">
        <f t="shared" ca="1" si="33"/>
        <v>pics\\Finik_8.jpg</v>
      </c>
      <c r="AR86" t="str">
        <f t="shared" si="38"/>
        <v/>
      </c>
      <c r="AS86" t="str">
        <f t="shared" si="39"/>
        <v/>
      </c>
      <c r="AT86">
        <f t="shared" ca="1" si="28"/>
        <v>0.7290598311615023</v>
      </c>
      <c r="AU86" t="s">
        <v>697</v>
      </c>
      <c r="AV86" t="str">
        <f t="shared" ca="1" si="29"/>
        <v>sound\\Noviy_plod.wav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_Синий_ли_он?</v>
      </c>
      <c r="BA86" t="e">
        <f>VLOOKUP(Q86,audio_list_stym!$B$2:$BQ$299,68,FALSE)</f>
        <v>#N/A</v>
      </c>
      <c r="BB86" t="str">
        <f t="shared" si="30"/>
        <v>На_картинке_ЛИРОХ._Синий_ли_он?</v>
      </c>
      <c r="BD86" cm="1">
        <f t="array" aca="1" ref="BD86" ca="1">INDEX($L$82:$L$89,(RANK(AT6,$AT$2:$AT$9)))</f>
        <v>2078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VLOOKUP(B87,audio_list_stym!$A$3:$BP$18,52,FALSE)</f>
        <v>15</v>
      </c>
      <c r="F87" t="str">
        <f>VLOOKUP(E87,metki!$A$2:$B$9,2,FALSE)</f>
        <v>экспл_новые_с_названием</v>
      </c>
      <c r="G87" t="str">
        <f t="shared" si="25"/>
        <v>экспл</v>
      </c>
      <c r="H87" t="str">
        <f>VLOOKUP(B87,audio_list_stym!$A$3:$AJ$18,20,FALSE)</f>
        <v>Ake</v>
      </c>
      <c r="I87" t="s">
        <v>693</v>
      </c>
      <c r="J87" t="str">
        <f t="shared" si="26"/>
        <v>Ake_6</v>
      </c>
      <c r="L87">
        <f>VLOOKUP(J87,total_visual_stym!$A$2:$D$129,2,FALSE)</f>
        <v>2078</v>
      </c>
      <c r="M87" t="str">
        <f>VLOOKUP(J87,total_visual_stym!$A$2:$D$129,3,FALSE)</f>
        <v>pics\\Ake_6.jpg</v>
      </c>
      <c r="N87">
        <f>VLOOKUP(J87,total_visual_stym!$A$1:$D$129,4,FALSE)</f>
        <v>209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110</v>
      </c>
      <c r="Z87" t="str">
        <f>IF(G87="экспл",VLOOKUP(J87,quest_экспл!$A$1:$N$129,12,FALSE),IF(G87="импл_",0,0))</f>
        <v>sound\\On_s_dolkami.wav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2187</v>
      </c>
      <c r="AD87" t="str">
        <f t="shared" ca="1" si="36"/>
        <v>pics\\dis1.jpg</v>
      </c>
      <c r="AE87" s="22" t="str">
        <f t="array" aca="1" ref="AE87" ca="1">IF(G87="экспл",INDEX(total_visual_stym!$C$146:$C$209,(RANK(total_visual_stym!E167,total_visual_stym!$E$146:$E$209))),0)</f>
        <v>pics\\dis1.jpg</v>
      </c>
      <c r="AF87" s="22" t="str">
        <f t="shared" si="37"/>
        <v/>
      </c>
      <c r="AI87" t="s">
        <v>97</v>
      </c>
      <c r="AO87">
        <f t="shared" ca="1" si="32"/>
        <v>0.64305126527079493</v>
      </c>
      <c r="AP87" t="str">
        <f t="shared" ca="1" si="33"/>
        <v>pics\\Goroh_5.jpg</v>
      </c>
      <c r="AR87" t="str">
        <f t="shared" si="38"/>
        <v/>
      </c>
      <c r="AS87" t="str">
        <f t="shared" si="39"/>
        <v/>
      </c>
      <c r="AT87">
        <f t="shared" ca="1" si="28"/>
        <v>3.6715179418195021E-2</v>
      </c>
      <c r="AU87" t="s">
        <v>697</v>
      </c>
      <c r="AV87" t="str">
        <f t="shared" ca="1" si="29"/>
        <v>sound\\Redkiy_plod.wav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_Он_с_дольками?</v>
      </c>
      <c r="BA87" t="e">
        <f>VLOOKUP(Q87,audio_list_stym!$B$2:$BQ$299,68,FALSE)</f>
        <v>#N/A</v>
      </c>
      <c r="BB87" t="str">
        <f t="shared" si="30"/>
        <v>На_мониторе_ЛИРОХ._Он_с_дольками?</v>
      </c>
      <c r="BD87" cm="1">
        <f t="array" aca="1" ref="BD87" ca="1">INDEX($L$82:$L$89,(RANK(AT7,$AT$2:$AT$9)))</f>
        <v>2074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VLOOKUP(B88,audio_list_stym!$A$3:$BP$18,52,FALSE)</f>
        <v>15</v>
      </c>
      <c r="F88" t="str">
        <f>VLOOKUP(E88,metki!$A$2:$B$9,2,FALSE)</f>
        <v>экспл_новые_с_названием</v>
      </c>
      <c r="G88" t="str">
        <f t="shared" si="25"/>
        <v>экспл</v>
      </c>
      <c r="H88" t="str">
        <f>VLOOKUP(B88,audio_list_stym!$A$3:$AJ$18,20,FALSE)</f>
        <v>Ake</v>
      </c>
      <c r="I88" t="s">
        <v>694</v>
      </c>
      <c r="J88" t="str">
        <f t="shared" si="26"/>
        <v>Ake_7</v>
      </c>
      <c r="L88">
        <f>VLOOKUP(J88,total_visual_stym!$A$2:$D$129,2,FALSE)</f>
        <v>2079</v>
      </c>
      <c r="M88" t="str">
        <f>VLOOKUP(J88,total_visual_stym!$A$2:$D$129,3,FALSE)</f>
        <v>pics\\Ake_7.jpg</v>
      </c>
      <c r="N88">
        <f>VLOOKUP(J88,total_visual_stym!$A$1:$D$129,4,FALSE)</f>
        <v>209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111</v>
      </c>
      <c r="Z88" t="str">
        <f>IF(G88="экспл",VLOOKUP(J88,quest_экспл!$A$1:$N$129,12,FALSE),IF(G88="импл_",0,0))</f>
        <v>sound\\On_visushenniy.wav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2197</v>
      </c>
      <c r="AD88" t="str">
        <f t="shared" ca="1" si="36"/>
        <v>pics\\dis54.jpg</v>
      </c>
      <c r="AE88" s="22" t="str">
        <f t="array" aca="1" ref="AE88" ca="1">IF(G88="экспл",INDEX(total_visual_stym!$C$146:$C$209,(RANK(total_visual_stym!E168,total_visual_stym!$E$146:$E$209))),0)</f>
        <v>pics\\dis54.jpg</v>
      </c>
      <c r="AF88" s="22" t="str">
        <f t="shared" si="37"/>
        <v/>
      </c>
      <c r="AI88" t="s">
        <v>98</v>
      </c>
      <c r="AO88">
        <f t="shared" ca="1" si="32"/>
        <v>0.82798884369797054</v>
      </c>
      <c r="AP88" t="str">
        <f t="shared" ca="1" si="33"/>
        <v>pics\\Banan_8.jpg</v>
      </c>
      <c r="AR88" t="str">
        <f t="shared" si="38"/>
        <v/>
      </c>
      <c r="AS88" t="str">
        <f t="shared" si="39"/>
        <v/>
      </c>
      <c r="AT88">
        <f t="shared" ca="1" si="28"/>
        <v>0.22254526013645837</v>
      </c>
      <c r="AU88" t="s">
        <v>697</v>
      </c>
      <c r="AV88" t="str">
        <f t="shared" ca="1" si="29"/>
        <v>sound\\Redkiy_plod.wav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_Он_высушенный?</v>
      </c>
      <c r="BA88" t="e">
        <f>VLOOKUP(Q88,audio_list_stym!$B$2:$BQ$299,68,FALSE)</f>
        <v>#N/A</v>
      </c>
      <c r="BB88" t="str">
        <f t="shared" si="30"/>
        <v>Перед_Вами_ЛИРОХ._Он_высушенный?</v>
      </c>
      <c r="BD88" cm="1">
        <f t="array" aca="1" ref="BD88" ca="1">INDEX($L$82:$L$89,(RANK(AT8,$AT$2:$AT$9)))</f>
        <v>2079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VLOOKUP(B89,audio_list_stym!$A$3:$BP$18,52,FALSE)</f>
        <v>15</v>
      </c>
      <c r="F89" t="str">
        <f>VLOOKUP(E89,metki!$A$2:$B$9,2,FALSE)</f>
        <v>экспл_новые_с_названием</v>
      </c>
      <c r="G89" t="str">
        <f t="shared" si="25"/>
        <v>экспл</v>
      </c>
      <c r="H89" t="str">
        <f>VLOOKUP(B89,audio_list_stym!$A$3:$AJ$18,20,FALSE)</f>
        <v>Ake</v>
      </c>
      <c r="I89" t="s">
        <v>695</v>
      </c>
      <c r="J89" t="str">
        <f t="shared" si="26"/>
        <v>Ake_8</v>
      </c>
      <c r="L89">
        <f>VLOOKUP(J89,total_visual_stym!$A$2:$D$129,2,FALSE)</f>
        <v>2080</v>
      </c>
      <c r="M89" t="str">
        <f>VLOOKUP(J89,total_visual_stym!$A$2:$D$129,3,FALSE)</f>
        <v>pics\\Ake_8.jpg</v>
      </c>
      <c r="N89">
        <f>VLOOKUP(J89,total_visual_stym!$A$1:$D$129,4,FALSE)</f>
        <v>209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112</v>
      </c>
      <c r="Z89" t="str">
        <f>IF(G89="экспл",VLOOKUP(J89,quest_экспл!$A$1:$N$129,12,FALSE),IF(G89="импл_",0,0))</f>
        <v>sound\\Myatiy_li_on.wav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2216</v>
      </c>
      <c r="AD89" t="str">
        <f t="shared" ca="1" si="36"/>
        <v>pics\\dis59.jpg</v>
      </c>
      <c r="AE89" s="22" t="str">
        <f t="array" aca="1" ref="AE89" ca="1">IF(G89="экспл",INDEX(total_visual_stym!$C$146:$C$209,(RANK(total_visual_stym!E169,total_visual_stym!$E$146:$E$209))),0)</f>
        <v>pics\\dis59.jpg</v>
      </c>
      <c r="AF89" s="22" t="str">
        <f t="shared" si="37"/>
        <v/>
      </c>
      <c r="AI89" t="s">
        <v>99</v>
      </c>
      <c r="AO89">
        <f t="shared" ca="1" si="32"/>
        <v>0.84386141600648579</v>
      </c>
      <c r="AP89" t="str">
        <f t="shared" ca="1" si="33"/>
        <v>pics\\Banan_7.jpg</v>
      </c>
      <c r="AR89" t="str">
        <f t="shared" si="38"/>
        <v/>
      </c>
      <c r="AS89" t="str">
        <f t="shared" si="39"/>
        <v/>
      </c>
      <c r="AT89">
        <f t="shared" ca="1" si="28"/>
        <v>0.92365014224273778</v>
      </c>
      <c r="AU89" t="s">
        <v>697</v>
      </c>
      <c r="AV89" t="str">
        <f t="shared" ca="1" si="29"/>
        <v>sound\\Noviy_plod.wav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_Мятый_ли_он?</v>
      </c>
      <c r="BA89" t="e">
        <f>VLOOKUP(Q89,audio_list_stym!$B$2:$BQ$299,68,FALSE)</f>
        <v>#N/A</v>
      </c>
      <c r="BB89" t="str">
        <f t="shared" si="30"/>
        <v>Вы_видите_ЛИРОХ._Мятый_ли_он?</v>
      </c>
      <c r="BD89" cm="1">
        <f t="array" aca="1" ref="BD89" ca="1">INDEX($L$82:$L$89,(RANK(AT9,$AT$2:$AT$9)))</f>
        <v>2073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VLOOKUP(B90,audio_list_stym!$A$3:$BP$18,52,FALSE)</f>
        <v>16</v>
      </c>
      <c r="F90" t="str">
        <f>VLOOKUP(E90,metki!$A$2:$B$9,2,FALSE)</f>
        <v>импл_новые_без_названия</v>
      </c>
      <c r="G90" t="str">
        <f t="shared" si="25"/>
        <v>импл_</v>
      </c>
      <c r="H90" t="str">
        <f>VLOOKUP(B90,audio_list_stym!$A$3:$AJ$18,20,FALSE)</f>
        <v>Finger</v>
      </c>
      <c r="I90" t="s">
        <v>688</v>
      </c>
      <c r="J90" t="str">
        <f t="shared" si="26"/>
        <v>Finger_1</v>
      </c>
      <c r="L90">
        <f>VLOOKUP(J90,total_visual_stym!$A$2:$D$129,2,FALSE)</f>
        <v>2081</v>
      </c>
      <c r="M90" t="str">
        <f>VLOOKUP(J90,total_visual_stym!$A$2:$D$129,3,FALSE)</f>
        <v>pics\\Finger_1.jpg</v>
      </c>
      <c r="N90">
        <f>VLOOKUP(J90,total_visual_stym!$A$1:$D$129,4,FALSE)</f>
        <v>210</v>
      </c>
      <c r="P90">
        <f>IF(G90="экспл",0,IF(G90="импл_",VLOOKUP(J90,quest_импл!$A$1:$J$129,7,FALSE),0))</f>
        <v>241</v>
      </c>
      <c r="Q90" t="str">
        <f>IF(G90="экспл",0,IF(G90="импл_",VLOOKUP(J90,quest_импл!$A$1:$J$129,8,FALSE),0))</f>
        <v>sound\\Vityanut_li.wav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2013</v>
      </c>
      <c r="AD90" t="str">
        <f t="shared" ca="1" si="36"/>
        <v>pics\\Finik_5.jpg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37"/>
        <v>pics\\Finik_5.jpg</v>
      </c>
      <c r="AI90" t="s">
        <v>100</v>
      </c>
      <c r="AO90">
        <f t="shared" ca="1" si="32"/>
        <v>0.79508739031218167</v>
      </c>
      <c r="AP90" t="str">
        <f t="shared" ca="1" si="33"/>
        <v>pics\\Finik_5.jpg</v>
      </c>
      <c r="AR90" t="str">
        <f t="shared" si="38"/>
        <v/>
      </c>
      <c r="AS90" t="str">
        <f t="shared" ca="1" si="39"/>
        <v>pics\\Finik_5.jpg</v>
      </c>
      <c r="AT90">
        <f t="shared" ca="1" si="28"/>
        <v>0.45018752688797026</v>
      </c>
      <c r="AU90" t="s">
        <v>697</v>
      </c>
      <c r="AV90" t="str">
        <f t="shared" ca="1" si="29"/>
        <v>sound\\Noviy_plod.wav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_Вытянут_ли_</v>
      </c>
      <c r="BB90" t="str">
        <f t="shared" si="30"/>
        <v>_Вытянут_ли_XXXXX?</v>
      </c>
      <c r="BC90">
        <f>A90</f>
        <v>1212</v>
      </c>
      <c r="BD90" cm="1">
        <f t="array" aca="1" ref="BD90" ca="1">INDEX($L$90:$L$97,(RANK(AT2,$AT$2:$AT$9)))</f>
        <v>2088</v>
      </c>
      <c r="BE90" cm="1">
        <f t="array" aca="1" ref="BE90" ca="1">INDEX(BD66:BD81,(RANK(AT5,$AT$2:$AT$17)))</f>
        <v>2152</v>
      </c>
      <c r="BF90" cm="1">
        <f t="array" aca="1" ref="BF90" ca="1">INDEX(BD98:BD113,(RANK(AT5,$AT$2:$AT$17)))</f>
        <v>2089</v>
      </c>
      <c r="BG90" cm="1">
        <f t="array" aca="1" ref="BG90" ca="1">INDEX(BD114:BD129,(RANK(AT5,$AT$2:$AT$9)))</f>
        <v>2132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VLOOKUP(B91,audio_list_stym!$A$3:$BP$18,52,FALSE)</f>
        <v>16</v>
      </c>
      <c r="F91" t="str">
        <f>VLOOKUP(E91,metki!$A$2:$B$9,2,FALSE)</f>
        <v>импл_новые_без_названия</v>
      </c>
      <c r="G91" t="str">
        <f t="shared" si="25"/>
        <v>импл_</v>
      </c>
      <c r="H91" t="str">
        <f>VLOOKUP(B91,audio_list_stym!$A$3:$AJ$18,20,FALSE)</f>
        <v>Finger</v>
      </c>
      <c r="I91" t="s">
        <v>689</v>
      </c>
      <c r="J91" t="str">
        <f t="shared" si="26"/>
        <v>Finger_2</v>
      </c>
      <c r="L91">
        <f>VLOOKUP(J91,total_visual_stym!$A$2:$D$129,2,FALSE)</f>
        <v>2082</v>
      </c>
      <c r="M91" t="str">
        <f>VLOOKUP(J91,total_visual_stym!$A$2:$D$129,3,FALSE)</f>
        <v>pics\\Finger_2.jpg</v>
      </c>
      <c r="N91">
        <f>VLOOKUP(J91,total_visual_stym!$A$1:$D$129,4,FALSE)</f>
        <v>210</v>
      </c>
      <c r="P91">
        <f>IF(G91="экспл",0,IF(G91="импл_",VLOOKUP(J91,quest_импл!$A$1:$J$129,7,FALSE),0))</f>
        <v>242</v>
      </c>
      <c r="Q91" t="str">
        <f>IF(G91="экспл",0,IF(G91="импл_",VLOOKUP(J91,quest_импл!$A$1:$J$129,8,FALSE),0))</f>
        <v>sound\\Nadloman_li.wav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2052</v>
      </c>
      <c r="AD91" t="str">
        <f t="shared" ca="1" si="36"/>
        <v>pics\\Redis_4.jpg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37"/>
        <v>pics\\Redis_4.jpg</v>
      </c>
      <c r="AI91" t="s">
        <v>101</v>
      </c>
      <c r="AO91">
        <f t="shared" ca="1" si="32"/>
        <v>0.16528013449289136</v>
      </c>
      <c r="AP91" t="str">
        <f t="shared" ca="1" si="33"/>
        <v>pics\\Redis_4.jpg</v>
      </c>
      <c r="AR91" t="str">
        <f t="shared" si="38"/>
        <v/>
      </c>
      <c r="AS91" t="str">
        <f t="shared" ca="1" si="39"/>
        <v>pics\\Redis_4.jpg</v>
      </c>
      <c r="AT91">
        <f t="shared" ca="1" si="28"/>
        <v>0.97267692341944945</v>
      </c>
      <c r="AU91" t="s">
        <v>697</v>
      </c>
      <c r="AV91" t="str">
        <f t="shared" ca="1" si="29"/>
        <v>sound\\Noviy_plod.wav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_Надломан_ли_</v>
      </c>
      <c r="BB91" t="str">
        <f t="shared" si="30"/>
        <v>_Надломан_ли_XXXXX?</v>
      </c>
      <c r="BD91" cm="1">
        <f t="array" aca="1" ref="BD91" ca="1">INDEX($L$90:$L$97,(RANK(AT3,$AT$2:$AT$9)))</f>
        <v>2085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VLOOKUP(B92,audio_list_stym!$A$3:$BP$18,52,FALSE)</f>
        <v>16</v>
      </c>
      <c r="F92" t="str">
        <f>VLOOKUP(E92,metki!$A$2:$B$9,2,FALSE)</f>
        <v>импл_новые_без_названия</v>
      </c>
      <c r="G92" t="str">
        <f t="shared" si="25"/>
        <v>импл_</v>
      </c>
      <c r="H92" t="str">
        <f>VLOOKUP(B92,audio_list_stym!$A$3:$AJ$18,20,FALSE)</f>
        <v>Finger</v>
      </c>
      <c r="I92" t="s">
        <v>690</v>
      </c>
      <c r="J92" t="str">
        <f t="shared" si="26"/>
        <v>Finger_3</v>
      </c>
      <c r="L92">
        <f>VLOOKUP(J92,total_visual_stym!$A$2:$D$129,2,FALSE)</f>
        <v>2083</v>
      </c>
      <c r="M92" t="str">
        <f>VLOOKUP(J92,total_visual_stym!$A$2:$D$129,3,FALSE)</f>
        <v>pics\\Finger_3.jpg</v>
      </c>
      <c r="N92">
        <f>VLOOKUP(J92,total_visual_stym!$A$1:$D$129,4,FALSE)</f>
        <v>210</v>
      </c>
      <c r="P92">
        <f>IF(G92="экспл",0,IF(G92="импл_",VLOOKUP(J92,quest_импл!$A$1:$J$129,7,FALSE),0))</f>
        <v>243</v>
      </c>
      <c r="Q92" t="str">
        <f>IF(G92="экспл",0,IF(G92="импл_",VLOOKUP(J92,quest_импл!$A$1:$J$129,8,FALSE),0))</f>
        <v>sound\\Volnistiy_li.wav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2019</v>
      </c>
      <c r="AD92" t="str">
        <f t="shared" ca="1" si="36"/>
        <v>pics\\Goroh_3.jpg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37"/>
        <v>pics\\Goroh_3.jpg</v>
      </c>
      <c r="AI92" t="s">
        <v>102</v>
      </c>
      <c r="AO92">
        <f t="shared" ca="1" si="32"/>
        <v>0.66622101851094484</v>
      </c>
      <c r="AP92" t="str">
        <f t="shared" ca="1" si="33"/>
        <v>pics\\Goroh_3.jpg</v>
      </c>
      <c r="AR92" t="str">
        <f t="shared" si="38"/>
        <v/>
      </c>
      <c r="AS92" t="str">
        <f t="shared" ca="1" si="39"/>
        <v>pics\\Goroh_3.jpg</v>
      </c>
      <c r="AT92">
        <f t="shared" ca="1" si="28"/>
        <v>9.9199431814027905E-2</v>
      </c>
      <c r="AU92" t="s">
        <v>697</v>
      </c>
      <c r="AV92" t="str">
        <f t="shared" ca="1" si="29"/>
        <v>sound\\Redkiy_plod.wav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_Волнистый_ли_</v>
      </c>
      <c r="BB92" t="str">
        <f t="shared" si="30"/>
        <v>_Волнистый_ли_XXXXX?</v>
      </c>
      <c r="BD92" cm="1">
        <f t="array" aca="1" ref="BD92" ca="1">INDEX($L$90:$L$97,(RANK(AT4,$AT$2:$AT$9)))</f>
        <v>2083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VLOOKUP(B93,audio_list_stym!$A$3:$BP$18,52,FALSE)</f>
        <v>16</v>
      </c>
      <c r="F93" t="str">
        <f>VLOOKUP(E93,metki!$A$2:$B$9,2,FALSE)</f>
        <v>импл_новые_без_названия</v>
      </c>
      <c r="G93" t="str">
        <f t="shared" si="25"/>
        <v>импл_</v>
      </c>
      <c r="H93" t="str">
        <f>VLOOKUP(B93,audio_list_stym!$A$3:$AJ$18,20,FALSE)</f>
        <v>Finger</v>
      </c>
      <c r="I93" t="s">
        <v>691</v>
      </c>
      <c r="J93" t="str">
        <f t="shared" si="26"/>
        <v>Finger_4</v>
      </c>
      <c r="L93">
        <f>VLOOKUP(J93,total_visual_stym!$A$2:$D$129,2,FALSE)</f>
        <v>2084</v>
      </c>
      <c r="M93" t="str">
        <f>VLOOKUP(J93,total_visual_stym!$A$2:$D$129,3,FALSE)</f>
        <v>pics\\Finger_4.jpg</v>
      </c>
      <c r="N93">
        <f>VLOOKUP(J93,total_visual_stym!$A$1:$D$129,4,FALSE)</f>
        <v>210</v>
      </c>
      <c r="P93">
        <f>IF(G93="экспл",0,IF(G93="импл_",VLOOKUP(J93,quest_импл!$A$1:$J$129,7,FALSE),0))</f>
        <v>244</v>
      </c>
      <c r="Q93" t="str">
        <f>IF(G93="экспл",0,IF(G93="импл_",VLOOKUP(J93,quest_импл!$A$1:$J$129,8,FALSE),0))</f>
        <v>sound\\Buriy_li.wav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2003</v>
      </c>
      <c r="AD93" t="str">
        <f t="shared" ca="1" si="36"/>
        <v>pics\\Banan_3.jpg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37"/>
        <v>pics\\Banan_3.jpg</v>
      </c>
      <c r="AI93" t="s">
        <v>103</v>
      </c>
      <c r="AO93">
        <f t="shared" ca="1" si="32"/>
        <v>0.93870262808674632</v>
      </c>
      <c r="AP93" t="str">
        <f t="shared" ca="1" si="33"/>
        <v>pics\\Banan_3.jpg</v>
      </c>
      <c r="AR93" t="str">
        <f t="shared" si="38"/>
        <v/>
      </c>
      <c r="AS93" t="str">
        <f t="shared" ca="1" si="39"/>
        <v>pics\\Banan_3.jpg</v>
      </c>
      <c r="AT93">
        <f t="shared" ca="1" si="28"/>
        <v>0.21980157680636137</v>
      </c>
      <c r="AU93" t="s">
        <v>697</v>
      </c>
      <c r="AV93" t="str">
        <f t="shared" ca="1" si="29"/>
        <v>sound\\Redkiy_plod.wav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_Бурый_ли_</v>
      </c>
      <c r="BB93" t="str">
        <f t="shared" si="30"/>
        <v>_Бурый_ли_XXXXX?</v>
      </c>
      <c r="BD93" cm="1">
        <f t="array" aca="1" ref="BD93" ca="1">INDEX($L$90:$L$97,(RANK(AT5,$AT$2:$AT$9)))</f>
        <v>2084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VLOOKUP(B94,audio_list_stym!$A$3:$BP$18,52,FALSE)</f>
        <v>16</v>
      </c>
      <c r="F94" t="str">
        <f>VLOOKUP(E94,metki!$A$2:$B$9,2,FALSE)</f>
        <v>импл_новые_без_названия</v>
      </c>
      <c r="G94" t="str">
        <f t="shared" si="25"/>
        <v>импл_</v>
      </c>
      <c r="H94" t="str">
        <f>VLOOKUP(B94,audio_list_stym!$A$3:$AJ$18,20,FALSE)</f>
        <v>Finger</v>
      </c>
      <c r="I94" t="s">
        <v>692</v>
      </c>
      <c r="J94" t="str">
        <f t="shared" si="26"/>
        <v>Finger_5</v>
      </c>
      <c r="L94">
        <f>VLOOKUP(J94,total_visual_stym!$A$2:$D$129,2,FALSE)</f>
        <v>2085</v>
      </c>
      <c r="M94" t="str">
        <f>VLOOKUP(J94,total_visual_stym!$A$2:$D$129,3,FALSE)</f>
        <v>pics\\Finger_5.jpg</v>
      </c>
      <c r="N94">
        <f>VLOOKUP(J94,total_visual_stym!$A$1:$D$129,4,FALSE)</f>
        <v>210</v>
      </c>
      <c r="P94">
        <f>IF(G94="экспл",0,IF(G94="импл_",VLOOKUP(J94,quest_импл!$A$1:$J$129,7,FALSE),0))</f>
        <v>245</v>
      </c>
      <c r="Q94" t="str">
        <f>IF(G94="экспл",0,IF(G94="импл_",VLOOKUP(J94,quest_импл!$A$1:$J$129,8,FALSE),0))</f>
        <v>sound\\Vizhatiy_li.wav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2005</v>
      </c>
      <c r="AD94" t="str">
        <f t="shared" ca="1" si="36"/>
        <v>pics\\Banan_5.jpg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37"/>
        <v>pics\\Banan_5.jpg</v>
      </c>
      <c r="AI94" t="s">
        <v>104</v>
      </c>
      <c r="AO94">
        <f t="shared" ca="1" si="32"/>
        <v>0.87203790512949808</v>
      </c>
      <c r="AP94" t="str">
        <f t="shared" ca="1" si="33"/>
        <v>pics\\Banan_5.jpg</v>
      </c>
      <c r="AR94" t="str">
        <f t="shared" si="38"/>
        <v/>
      </c>
      <c r="AS94" t="str">
        <f t="shared" ca="1" si="39"/>
        <v>pics\\Banan_5.jpg</v>
      </c>
      <c r="AT94">
        <f t="shared" ca="1" si="28"/>
        <v>0.2632086627801441</v>
      </c>
      <c r="AU94" t="s">
        <v>697</v>
      </c>
      <c r="AV94" t="str">
        <f t="shared" ca="1" si="29"/>
        <v>sound\\Redkiy_plod.wav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_Выжатый_ли_</v>
      </c>
      <c r="BB94" t="str">
        <f t="shared" si="30"/>
        <v>_Выжатый_ли_XXXXX?</v>
      </c>
      <c r="BD94" cm="1">
        <f t="array" aca="1" ref="BD94" ca="1">INDEX($L$90:$L$97,(RANK(AT6,$AT$2:$AT$9)))</f>
        <v>2086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VLOOKUP(B95,audio_list_stym!$A$3:$BP$18,52,FALSE)</f>
        <v>16</v>
      </c>
      <c r="F95" t="str">
        <f>VLOOKUP(E95,metki!$A$2:$B$9,2,FALSE)</f>
        <v>импл_новые_без_названия</v>
      </c>
      <c r="G95" t="str">
        <f t="shared" si="25"/>
        <v>импл_</v>
      </c>
      <c r="H95" t="str">
        <f>VLOOKUP(B95,audio_list_stym!$A$3:$AJ$18,20,FALSE)</f>
        <v>Finger</v>
      </c>
      <c r="I95" t="s">
        <v>693</v>
      </c>
      <c r="J95" t="str">
        <f t="shared" si="26"/>
        <v>Finger_6</v>
      </c>
      <c r="L95">
        <f>VLOOKUP(J95,total_visual_stym!$A$2:$D$129,2,FALSE)</f>
        <v>2086</v>
      </c>
      <c r="M95" t="str">
        <f>VLOOKUP(J95,total_visual_stym!$A$2:$D$129,3,FALSE)</f>
        <v>pics\\Finger_6.jpg</v>
      </c>
      <c r="N95">
        <f>VLOOKUP(J95,total_visual_stym!$A$1:$D$129,4,FALSE)</f>
        <v>210</v>
      </c>
      <c r="P95">
        <f>IF(G95="экспл",0,IF(G95="импл_",VLOOKUP(J95,quest_импл!$A$1:$J$129,7,FALSE),0))</f>
        <v>246</v>
      </c>
      <c r="Q95" t="str">
        <f>IF(G95="экспл",0,IF(G95="импл_",VLOOKUP(J95,quest_импл!$A$1:$J$129,8,FALSE),0))</f>
        <v>sound\\Obemniy_li.wav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2025</v>
      </c>
      <c r="AD95" t="str">
        <f t="shared" ca="1" si="36"/>
        <v>pics\\Kokos_1.jpg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37"/>
        <v>pics\\Kokos_1.jpg</v>
      </c>
      <c r="AI95" t="s">
        <v>105</v>
      </c>
      <c r="AO95">
        <f t="shared" ca="1" si="32"/>
        <v>0.57610358952172502</v>
      </c>
      <c r="AP95" t="str">
        <f t="shared" ca="1" si="33"/>
        <v>pics\\Kokos_1.jpg</v>
      </c>
      <c r="AR95" t="str">
        <f t="shared" si="38"/>
        <v/>
      </c>
      <c r="AS95" t="str">
        <f t="shared" ca="1" si="39"/>
        <v>pics\\Kokos_1.jpg</v>
      </c>
      <c r="AT95">
        <f t="shared" ca="1" si="28"/>
        <v>4.0563485353374618E-2</v>
      </c>
      <c r="AU95" t="s">
        <v>697</v>
      </c>
      <c r="AV95" t="str">
        <f t="shared" ca="1" si="29"/>
        <v>sound\\Redkiy_plod.wav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_Объемный_ли_</v>
      </c>
      <c r="BB95" t="str">
        <f t="shared" si="30"/>
        <v>_Объемный_ли_XXXXX?</v>
      </c>
      <c r="BD95" cm="1">
        <f t="array" aca="1" ref="BD95" ca="1">INDEX($L$90:$L$97,(RANK(AT7,$AT$2:$AT$9)))</f>
        <v>2082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VLOOKUP(B96,audio_list_stym!$A$3:$BP$18,52,FALSE)</f>
        <v>16</v>
      </c>
      <c r="F96" t="str">
        <f>VLOOKUP(E96,metki!$A$2:$B$9,2,FALSE)</f>
        <v>импл_новые_без_названия</v>
      </c>
      <c r="G96" t="str">
        <f t="shared" si="25"/>
        <v>импл_</v>
      </c>
      <c r="H96" t="str">
        <f>VLOOKUP(B96,audio_list_stym!$A$3:$AJ$18,20,FALSE)</f>
        <v>Finger</v>
      </c>
      <c r="I96" t="s">
        <v>694</v>
      </c>
      <c r="J96" t="str">
        <f t="shared" si="26"/>
        <v>Finger_7</v>
      </c>
      <c r="L96">
        <f>VLOOKUP(J96,total_visual_stym!$A$2:$D$129,2,FALSE)</f>
        <v>2087</v>
      </c>
      <c r="M96" t="str">
        <f>VLOOKUP(J96,total_visual_stym!$A$2:$D$129,3,FALSE)</f>
        <v>pics\\Finger_7.jpg</v>
      </c>
      <c r="N96">
        <f>VLOOKUP(J96,total_visual_stym!$A$1:$D$129,4,FALSE)</f>
        <v>210</v>
      </c>
      <c r="P96">
        <f>IF(G96="экспл",0,IF(G96="импл_",VLOOKUP(J96,quest_импл!$A$1:$J$129,7,FALSE),0))</f>
        <v>247</v>
      </c>
      <c r="Q96" t="str">
        <f>IF(G96="экспл",0,IF(G96="импл_",VLOOKUP(J96,quest_импл!$A$1:$J$129,8,FALSE),0))</f>
        <v>sound\\Pustoy_li.wav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2045</v>
      </c>
      <c r="AD96" t="str">
        <f t="shared" ca="1" si="36"/>
        <v>pics\\Peper_5.jpg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37"/>
        <v>pics\\Peper_5.jpg</v>
      </c>
      <c r="AI96" t="s">
        <v>106</v>
      </c>
      <c r="AO96">
        <f t="shared" ca="1" si="32"/>
        <v>0.22455432735667413</v>
      </c>
      <c r="AP96" t="str">
        <f t="shared" ca="1" si="33"/>
        <v>pics\\Peper_5.jpg</v>
      </c>
      <c r="AR96" t="str">
        <f t="shared" si="38"/>
        <v/>
      </c>
      <c r="AS96" t="str">
        <f t="shared" ca="1" si="39"/>
        <v>pics\\Peper_5.jpg</v>
      </c>
      <c r="AT96">
        <f t="shared" ca="1" si="28"/>
        <v>7.1660849187849207E-2</v>
      </c>
      <c r="AU96" t="s">
        <v>697</v>
      </c>
      <c r="AV96" t="str">
        <f t="shared" ca="1" si="29"/>
        <v>sound\\Redkiy_plod.wav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_Пустой_ли_</v>
      </c>
      <c r="BB96" t="str">
        <f t="shared" si="30"/>
        <v>_Пустой_ли_XXXXX?</v>
      </c>
      <c r="BD96" cm="1">
        <f t="array" aca="1" ref="BD96" ca="1">INDEX($L$90:$L$97,(RANK(AT8,$AT$2:$AT$9)))</f>
        <v>2087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VLOOKUP(B97,audio_list_stym!$A$3:$BP$18,52,FALSE)</f>
        <v>16</v>
      </c>
      <c r="F97" t="str">
        <f>VLOOKUP(E97,metki!$A$2:$B$9,2,FALSE)</f>
        <v>импл_новые_без_названия</v>
      </c>
      <c r="G97" t="str">
        <f t="shared" si="25"/>
        <v>импл_</v>
      </c>
      <c r="H97" t="str">
        <f>VLOOKUP(B97,audio_list_stym!$A$3:$AJ$18,20,FALSE)</f>
        <v>Finger</v>
      </c>
      <c r="I97" t="s">
        <v>695</v>
      </c>
      <c r="J97" t="str">
        <f t="shared" si="26"/>
        <v>Finger_8</v>
      </c>
      <c r="L97">
        <f>VLOOKUP(J97,total_visual_stym!$A$2:$D$129,2,FALSE)</f>
        <v>2088</v>
      </c>
      <c r="M97" t="str">
        <f>VLOOKUP(J97,total_visual_stym!$A$2:$D$129,3,FALSE)</f>
        <v>pics\\Finger_8.jpg</v>
      </c>
      <c r="N97">
        <f>VLOOKUP(J97,total_visual_stym!$A$1:$D$129,4,FALSE)</f>
        <v>210</v>
      </c>
      <c r="P97">
        <f>IF(G97="экспл",0,IF(G97="импл_",VLOOKUP(J97,quest_импл!$A$1:$J$129,7,FALSE),0))</f>
        <v>248</v>
      </c>
      <c r="Q97" t="str">
        <f>IF(G97="экспл",0,IF(G97="импл_",VLOOKUP(J97,quest_импл!$A$1:$J$129,8,FALSE),0))</f>
        <v>sound\\Beliy_li.wav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2044</v>
      </c>
      <c r="AD97" t="str">
        <f t="shared" ca="1" si="36"/>
        <v>pics\\Peper_4.jpg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37"/>
        <v>pics\\Peper_4.jpg</v>
      </c>
      <c r="AI97" t="s">
        <v>107</v>
      </c>
      <c r="AO97">
        <f t="shared" ca="1" si="32"/>
        <v>0.2266868864296111</v>
      </c>
      <c r="AP97" t="str">
        <f t="shared" ca="1" si="33"/>
        <v>pics\\Peper_4.jpg</v>
      </c>
      <c r="AR97" t="str">
        <f t="shared" si="38"/>
        <v/>
      </c>
      <c r="AS97" t="str">
        <f t="shared" ca="1" si="39"/>
        <v>pics\\Peper_4.jpg</v>
      </c>
      <c r="AT97">
        <f t="shared" ca="1" si="28"/>
        <v>0.55133339263059256</v>
      </c>
      <c r="AU97" t="s">
        <v>697</v>
      </c>
      <c r="AV97" t="str">
        <f t="shared" ca="1" si="29"/>
        <v>sound\\Noviy_plod.wav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_Белый_ли_</v>
      </c>
      <c r="BB97" t="str">
        <f t="shared" si="30"/>
        <v>_Белый_ли_XXXXX?</v>
      </c>
      <c r="BD97" cm="1">
        <f t="array" aca="1" ref="BD97" ca="1">INDEX($L$90:$L$97,(RANK(AT9,$AT$2:$AT$9)))</f>
        <v>2081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VLOOKUP(B98,audio_list_stym!$A$3:$BP$18,52,FALSE)</f>
        <v>17</v>
      </c>
      <c r="F98" t="str">
        <f>VLOOKUP(E98,metki!$A$2:$B$9,2,FALSE)</f>
        <v>экспл_новые_без_названия</v>
      </c>
      <c r="G98" t="str">
        <f t="shared" si="25"/>
        <v>экспл</v>
      </c>
      <c r="H98" t="str">
        <f>VLOOKUP(B98,audio_list_stym!$A$3:$AJ$18,20,FALSE)</f>
        <v>Gac</v>
      </c>
      <c r="I98" t="s">
        <v>688</v>
      </c>
      <c r="J98" t="str">
        <f t="shared" si="26"/>
        <v>Gac_1</v>
      </c>
      <c r="L98">
        <f>VLOOKUP(J98,total_visual_stym!$A$2:$D$129,2,FALSE)</f>
        <v>2089</v>
      </c>
      <c r="M98" t="str">
        <f>VLOOKUP(J98,total_visual_stym!$A$2:$D$129,3,FALSE)</f>
        <v>pics\\Gac_1.jpg</v>
      </c>
      <c r="N98">
        <f>VLOOKUP(J98,total_visual_stym!$A$1:$D$129,4,FALSE)</f>
        <v>211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121</v>
      </c>
      <c r="Z98" t="str">
        <f>IF(G98="экспл",VLOOKUP(J98,quest_экспл!$A$1:$N$129,12,FALSE),IF(G98="импл_",0,0))</f>
        <v>sound\\Ispachkan_li_on.wav</v>
      </c>
      <c r="AA98" t="str">
        <f>IF(G98="экспл",VLOOKUP(J98,quest_экспл!$A$1:$N$129,14,FALSE),IF(G98="импл_",0,0))</f>
        <v>нет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2205</v>
      </c>
      <c r="AD98" t="str">
        <f t="shared" ca="1" si="36"/>
        <v>pics\\dis46.jpg</v>
      </c>
      <c r="AE98" s="22" t="str">
        <f t="array" aca="1" ref="AE98" ca="1">IF(G98="экспл",INDEX(total_visual_stym!$C$146:$C$209,(RANK(total_visual_stym!E178,total_visual_stym!$E$146:$E$209))),0)</f>
        <v>pics\\dis46.jpg</v>
      </c>
      <c r="AF98" s="22" t="str">
        <f t="shared" si="37"/>
        <v/>
      </c>
      <c r="AI98" t="s">
        <v>108</v>
      </c>
      <c r="AO98">
        <f t="shared" ca="1" si="32"/>
        <v>0.38438522647123696</v>
      </c>
      <c r="AP98" t="str">
        <f t="shared" ca="1" si="33"/>
        <v>pics\\Kokos_8.jpg</v>
      </c>
      <c r="AR98" t="str">
        <f>IF(AH98="sound\\Ogorod",AP26,"")</f>
        <v/>
      </c>
      <c r="AS98" t="str">
        <f t="shared" si="39"/>
        <v/>
      </c>
      <c r="AT98">
        <f t="shared" ca="1" si="28"/>
        <v>0.18944468576357765</v>
      </c>
      <c r="AU98" t="s">
        <v>697</v>
      </c>
      <c r="AV98" t="str">
        <f t="shared" ca="1" si="29"/>
        <v>sound\\Redkiy_plod.wav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_Испачкан_ли_он?</v>
      </c>
      <c r="BA98" t="e">
        <f>VLOOKUP(Q98,audio_list_stym!$B$2:$BQ$299,68,FALSE)</f>
        <v>#N/A</v>
      </c>
      <c r="BB98" t="str">
        <f t="shared" si="30"/>
        <v>На_экране_XXXXX._Испачкан_ли_он?</v>
      </c>
      <c r="BC98">
        <f>A98</f>
        <v>1213</v>
      </c>
      <c r="BD98" cm="1">
        <f t="array" aca="1" ref="BD98" ca="1">INDEX($L$98:$L$105,(RANK(AT2,$AT$2:$AT$9)))</f>
        <v>2096</v>
      </c>
      <c r="BE98" cm="1">
        <f t="array" aca="1" ref="BE98" ca="1">INDEX(BD66:BD81,(RANK(AT6,$AT$2:$AT$9)))</f>
        <v>2151</v>
      </c>
      <c r="BF98" cm="1">
        <f t="array" aca="1" ref="BF98" ca="1">INDEX(BD82:BD97,(RANK(AT6,$AT$2:$AT$9)))</f>
        <v>2074</v>
      </c>
      <c r="BG98" cm="1">
        <f t="array" aca="1" ref="BG98" ca="1">INDEX(BD106:BD129,(RANK(AT6,$AT$2:$AT$17)))</f>
        <v>2132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VLOOKUP(B99,audio_list_stym!$A$3:$BP$18,52,FALSE)</f>
        <v>17</v>
      </c>
      <c r="F99" t="str">
        <f>VLOOKUP(E99,metki!$A$2:$B$9,2,FALSE)</f>
        <v>экспл_новые_без_названия</v>
      </c>
      <c r="G99" t="str">
        <f t="shared" si="25"/>
        <v>экспл</v>
      </c>
      <c r="H99" t="str">
        <f>VLOOKUP(B99,audio_list_stym!$A$3:$AJ$18,20,FALSE)</f>
        <v>Gac</v>
      </c>
      <c r="I99" t="s">
        <v>689</v>
      </c>
      <c r="J99" t="str">
        <f t="shared" si="26"/>
        <v>Gac_2</v>
      </c>
      <c r="L99">
        <f>VLOOKUP(J99,total_visual_stym!$A$2:$D$129,2,FALSE)</f>
        <v>2090</v>
      </c>
      <c r="M99" t="str">
        <f>VLOOKUP(J99,total_visual_stym!$A$2:$D$129,3,FALSE)</f>
        <v>pics\\Gac_2.jpg</v>
      </c>
      <c r="N99">
        <f>VLOOKUP(J99,total_visual_stym!$A$1:$D$129,4,FALSE)</f>
        <v>211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122</v>
      </c>
      <c r="Z99" t="str">
        <f>IF(G99="экспл",VLOOKUP(J99,quest_экспл!$A$1:$N$129,12,FALSE),IF(G99="импл_",0,0))</f>
        <v>sound\\On_farshirovanniy.wav</v>
      </c>
      <c r="AA99" t="str">
        <f>IF(G99="экспл",VLOOKUP(J99,quest_экспл!$A$1:$N$129,14,FALSE),IF(G99="импл_",0,0))</f>
        <v>нет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6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si="37"/>
        <v/>
      </c>
      <c r="AI99" t="s">
        <v>109</v>
      </c>
      <c r="AO99">
        <f t="shared" ca="1" si="32"/>
        <v>0.30234300583526275</v>
      </c>
      <c r="AP99" t="str">
        <f t="shared" ca="1" si="33"/>
        <v>pics\\Limon_7.jpg</v>
      </c>
      <c r="AR99" t="str">
        <f t="shared" ref="AR99:AR120" si="40">IF(AH99="sound\\Ogorod",AP27,"")</f>
        <v/>
      </c>
      <c r="AS99" t="str">
        <f t="shared" si="39"/>
        <v/>
      </c>
      <c r="AT99">
        <f t="shared" ca="1" si="28"/>
        <v>0.73789416743669978</v>
      </c>
      <c r="AU99" t="s">
        <v>697</v>
      </c>
      <c r="AV99" t="str">
        <f t="shared" ca="1" si="29"/>
        <v>sound\\Noviy_plod.wav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_Он_фаршированный?</v>
      </c>
      <c r="BA99" t="e">
        <f>VLOOKUP(Q99,audio_list_stym!$B$2:$BQ$299,68,FALSE)</f>
        <v>#N/A</v>
      </c>
      <c r="BB99" t="str">
        <f t="shared" si="30"/>
        <v>Посмотрите,_вот_XXXXX._Он_фаршированный?</v>
      </c>
      <c r="BD99" cm="1">
        <f t="array" aca="1" ref="BD99" ca="1">INDEX($L$98:$L$105,(RANK(AT3,$AT$2:$AT$9)))</f>
        <v>2093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VLOOKUP(B100,audio_list_stym!$A$3:$BP$18,52,FALSE)</f>
        <v>17</v>
      </c>
      <c r="F100" t="str">
        <f>VLOOKUP(E100,metki!$A$2:$B$9,2,FALSE)</f>
        <v>экспл_новые_без_названия</v>
      </c>
      <c r="G100" t="str">
        <f t="shared" si="25"/>
        <v>экспл</v>
      </c>
      <c r="H100" t="str">
        <f>VLOOKUP(B100,audio_list_stym!$A$3:$AJ$18,20,FALSE)</f>
        <v>Gac</v>
      </c>
      <c r="I100" t="s">
        <v>690</v>
      </c>
      <c r="J100" t="str">
        <f t="shared" si="26"/>
        <v>Gac_3</v>
      </c>
      <c r="L100">
        <f>VLOOKUP(J100,total_visual_stym!$A$2:$D$129,2,FALSE)</f>
        <v>2091</v>
      </c>
      <c r="M100" t="str">
        <f>VLOOKUP(J100,total_visual_stym!$A$2:$D$129,3,FALSE)</f>
        <v>pics\\Gac_3.jpg</v>
      </c>
      <c r="N100">
        <f>VLOOKUP(J100,total_visual_stym!$A$1:$D$129,4,FALSE)</f>
        <v>211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123</v>
      </c>
      <c r="Z100" t="str">
        <f>IF(G100="экспл",VLOOKUP(J100,quest_экспл!$A$1:$N$129,12,FALSE),IF(G100="импл_",0,0))</f>
        <v>sound\\On_razrezanniy.wav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2193</v>
      </c>
      <c r="AD100" t="str">
        <f t="shared" ca="1" si="36"/>
        <v>pics\\dis2.jpg</v>
      </c>
      <c r="AE100" s="22" t="str">
        <f t="array" aca="1" ref="AE100" ca="1">IF(G100="экспл",INDEX(total_visual_stym!$C$146:$C$209,(RANK(total_visual_stym!E180,total_visual_stym!$E$146:$E$209))),0)</f>
        <v>pics\\dis2.jpg</v>
      </c>
      <c r="AF100" s="22" t="str">
        <f t="shared" si="37"/>
        <v/>
      </c>
      <c r="AI100" t="s">
        <v>110</v>
      </c>
      <c r="AO100">
        <f t="shared" ca="1" si="32"/>
        <v>0.73645526133440986</v>
      </c>
      <c r="AP100" t="str">
        <f t="shared" ca="1" si="33"/>
        <v>pics\\Goroh_1.jpg</v>
      </c>
      <c r="AR100" t="str">
        <f t="shared" si="40"/>
        <v/>
      </c>
      <c r="AS100" t="str">
        <f t="shared" si="39"/>
        <v/>
      </c>
      <c r="AT100">
        <f t="shared" ca="1" si="28"/>
        <v>0.13202274034507733</v>
      </c>
      <c r="AU100" t="s">
        <v>697</v>
      </c>
      <c r="AV100" t="str">
        <f t="shared" ca="1" si="29"/>
        <v>sound\\Redkiy_plod.wav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_Он_разрезанный?</v>
      </c>
      <c r="BA100" t="e">
        <f>VLOOKUP(Q100,audio_list_stym!$B$2:$BQ$299,68,FALSE)</f>
        <v>#N/A</v>
      </c>
      <c r="BB100" t="str">
        <f t="shared" si="30"/>
        <v>Вот_XXXXX._Он_разрезанный?</v>
      </c>
      <c r="BD100" cm="1">
        <f t="array" aca="1" ref="BD100" ca="1">INDEX($L$98:$L$105,(RANK(AT4,$AT$2:$AT$9)))</f>
        <v>2091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VLOOKUP(B101,audio_list_stym!$A$3:$BP$18,52,FALSE)</f>
        <v>17</v>
      </c>
      <c r="F101" t="str">
        <f>VLOOKUP(E101,metki!$A$2:$B$9,2,FALSE)</f>
        <v>экспл_новые_без_названия</v>
      </c>
      <c r="G101" t="str">
        <f t="shared" si="25"/>
        <v>экспл</v>
      </c>
      <c r="H101" t="str">
        <f>VLOOKUP(B101,audio_list_stym!$A$3:$AJ$18,20,FALSE)</f>
        <v>Gac</v>
      </c>
      <c r="I101" t="s">
        <v>691</v>
      </c>
      <c r="J101" t="str">
        <f t="shared" si="26"/>
        <v>Gac_4</v>
      </c>
      <c r="L101">
        <f>VLOOKUP(J101,total_visual_stym!$A$2:$D$129,2,FALSE)</f>
        <v>2092</v>
      </c>
      <c r="M101" t="str">
        <f>VLOOKUP(J101,total_visual_stym!$A$2:$D$129,3,FALSE)</f>
        <v>pics\\Gac_4.jpg</v>
      </c>
      <c r="N101">
        <f>VLOOKUP(J101,total_visual_stym!$A$1:$D$129,4,FALSE)</f>
        <v>211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124</v>
      </c>
      <c r="Z101" t="str">
        <f>IF(G101="экспл",VLOOKUP(J101,quest_экспл!$A$1:$N$129,12,FALSE),IF(G101="импл_",0,0))</f>
        <v>sound\\On_s_lepestkami.wav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2192</v>
      </c>
      <c r="AD101" t="str">
        <f t="shared" ca="1" si="36"/>
        <v>pics\\dis32.jpg</v>
      </c>
      <c r="AE101" s="22" t="str">
        <f t="array" aca="1" ref="AE101" ca="1">IF(G101="экспл",INDEX(total_visual_stym!$C$146:$C$209,(RANK(total_visual_stym!E181,total_visual_stym!$E$146:$E$209))),0)</f>
        <v>pics\\dis32.jpg</v>
      </c>
      <c r="AF101" s="22" t="str">
        <f t="shared" si="37"/>
        <v/>
      </c>
      <c r="AI101" t="s">
        <v>111</v>
      </c>
      <c r="AO101">
        <f t="shared" ca="1" si="32"/>
        <v>0.4166322945981159</v>
      </c>
      <c r="AP101" t="str">
        <f t="shared" ca="1" si="33"/>
        <v>pics\\Kokos_6.jpg</v>
      </c>
      <c r="AR101" t="str">
        <f t="shared" si="40"/>
        <v/>
      </c>
      <c r="AS101" t="str">
        <f t="shared" si="39"/>
        <v/>
      </c>
      <c r="AT101">
        <f t="shared" ca="1" si="28"/>
        <v>5.4098163003006405E-2</v>
      </c>
      <c r="AU101" t="s">
        <v>697</v>
      </c>
      <c r="AV101" t="str">
        <f t="shared" ca="1" si="29"/>
        <v>sound\\Redkiy_plod.wav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_Он_с_лепестками?</v>
      </c>
      <c r="BA101" t="e">
        <f>VLOOKUP(Q101,audio_list_stym!$B$2:$BQ$299,68,FALSE)</f>
        <v>#N/A</v>
      </c>
      <c r="BB101" t="str">
        <f t="shared" si="30"/>
        <v>Это_XXXXX._Он_с_лепестками?</v>
      </c>
      <c r="BD101" cm="1">
        <f t="array" aca="1" ref="BD101" ca="1">INDEX($L$98:$L$105,(RANK(AT5,$AT$2:$AT$9)))</f>
        <v>2092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VLOOKUP(B102,audio_list_stym!$A$3:$BP$18,52,FALSE)</f>
        <v>17</v>
      </c>
      <c r="F102" t="str">
        <f>VLOOKUP(E102,metki!$A$2:$B$9,2,FALSE)</f>
        <v>экспл_новые_без_названия</v>
      </c>
      <c r="G102" t="str">
        <f t="shared" si="25"/>
        <v>экспл</v>
      </c>
      <c r="H102" t="str">
        <f>VLOOKUP(B102,audio_list_stym!$A$3:$AJ$18,20,FALSE)</f>
        <v>Gac</v>
      </c>
      <c r="I102" t="s">
        <v>692</v>
      </c>
      <c r="J102" t="str">
        <f t="shared" si="26"/>
        <v>Gac_5</v>
      </c>
      <c r="L102">
        <f>VLOOKUP(J102,total_visual_stym!$A$2:$D$129,2,FALSE)</f>
        <v>2093</v>
      </c>
      <c r="M102" t="str">
        <f>VLOOKUP(J102,total_visual_stym!$A$2:$D$129,3,FALSE)</f>
        <v>pics\\Gac_5.jpg</v>
      </c>
      <c r="N102">
        <f>VLOOKUP(J102,total_visual_stym!$A$1:$D$129,4,FALSE)</f>
        <v>211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125</v>
      </c>
      <c r="Z102" t="str">
        <f>IF(G102="экспл",VLOOKUP(J102,quest_экспл!$A$1:$N$129,12,FALSE),IF(G102="импл_",0,0))</f>
        <v>sound\\Kolyuchiy_li_on.wav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2223</v>
      </c>
      <c r="AD102" t="str">
        <f t="shared" ca="1" si="36"/>
        <v>pics\\dis15.jpg</v>
      </c>
      <c r="AE102" s="22" t="str">
        <f t="array" aca="1" ref="AE102" ca="1">IF(G102="экспл",INDEX(total_visual_stym!$C$146:$C$209,(RANK(total_visual_stym!E182,total_visual_stym!$E$146:$E$209))),0)</f>
        <v>pics\\dis15.jpg</v>
      </c>
      <c r="AF102" s="22" t="str">
        <f t="shared" si="37"/>
        <v/>
      </c>
      <c r="AI102" t="s">
        <v>112</v>
      </c>
      <c r="AO102">
        <f t="shared" ca="1" si="32"/>
        <v>8.0100363409371766E-2</v>
      </c>
      <c r="AP102" t="str">
        <f t="shared" ca="1" si="33"/>
        <v>pics\\Tomat_1.jpg</v>
      </c>
      <c r="AR102" t="str">
        <f t="shared" si="40"/>
        <v/>
      </c>
      <c r="AS102" t="str">
        <f t="shared" si="39"/>
        <v/>
      </c>
      <c r="AT102">
        <f t="shared" ca="1" si="28"/>
        <v>0.6494598400061341</v>
      </c>
      <c r="AU102" t="s">
        <v>697</v>
      </c>
      <c r="AV102" t="str">
        <f t="shared" ca="1" si="29"/>
        <v>sound\\Noviy_plod.wav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_Колючий_ли_он?</v>
      </c>
      <c r="BA102" t="e">
        <f>VLOOKUP(Q102,audio_list_stym!$B$2:$BQ$299,68,FALSE)</f>
        <v>#N/A</v>
      </c>
      <c r="BB102" t="str">
        <f t="shared" si="30"/>
        <v>На_картинке_XXXXX._Колючий_ли_он?</v>
      </c>
      <c r="BD102" cm="1">
        <f t="array" aca="1" ref="BD102" ca="1">INDEX($L$98:$L$105,(RANK(AT6,$AT$2:$AT$9)))</f>
        <v>2094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VLOOKUP(B103,audio_list_stym!$A$3:$BP$18,52,FALSE)</f>
        <v>17</v>
      </c>
      <c r="F103" t="str">
        <f>VLOOKUP(E103,metki!$A$2:$B$9,2,FALSE)</f>
        <v>экспл_новые_без_названия</v>
      </c>
      <c r="G103" t="str">
        <f t="shared" si="25"/>
        <v>экспл</v>
      </c>
      <c r="H103" t="str">
        <f>VLOOKUP(B103,audio_list_stym!$A$3:$AJ$18,20,FALSE)</f>
        <v>Gac</v>
      </c>
      <c r="I103" t="s">
        <v>693</v>
      </c>
      <c r="J103" t="str">
        <f t="shared" si="26"/>
        <v>Gac_6</v>
      </c>
      <c r="L103">
        <f>VLOOKUP(J103,total_visual_stym!$A$2:$D$129,2,FALSE)</f>
        <v>2094</v>
      </c>
      <c r="M103" t="str">
        <f>VLOOKUP(J103,total_visual_stym!$A$2:$D$129,3,FALSE)</f>
        <v>pics\\Gac_6.jpg</v>
      </c>
      <c r="N103">
        <f>VLOOKUP(J103,total_visual_stym!$A$1:$D$129,4,FALSE)</f>
        <v>211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126</v>
      </c>
      <c r="Z103" t="str">
        <f>IF(G103="экспл",VLOOKUP(J103,quest_экспл!$A$1:$N$129,12,FALSE),IF(G103="импл_",0,0))</f>
        <v>sound\\Oranzheviy_li_on.wav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2207</v>
      </c>
      <c r="AD103" t="str">
        <f t="shared" ca="1" si="36"/>
        <v>pics\\dis44.jpg</v>
      </c>
      <c r="AE103" s="22" t="str">
        <f t="array" aca="1" ref="AE103" ca="1">IF(G103="экспл",INDEX(total_visual_stym!$C$146:$C$209,(RANK(total_visual_stym!E183,total_visual_stym!$E$146:$E$209))),0)</f>
        <v>pics\\dis44.jpg</v>
      </c>
      <c r="AF103" s="22" t="str">
        <f t="shared" si="37"/>
        <v/>
      </c>
      <c r="AI103" t="s">
        <v>113</v>
      </c>
      <c r="AO103">
        <f t="shared" ca="1" si="32"/>
        <v>0.33005846876061828</v>
      </c>
      <c r="AP103" t="str">
        <f t="shared" ca="1" si="33"/>
        <v>pics\\Limon_4.jpg</v>
      </c>
      <c r="AR103" t="str">
        <f t="shared" si="40"/>
        <v/>
      </c>
      <c r="AS103" t="str">
        <f t="shared" si="39"/>
        <v/>
      </c>
      <c r="AT103">
        <f t="shared" ca="1" si="28"/>
        <v>0.24373859278573873</v>
      </c>
      <c r="AU103" t="s">
        <v>697</v>
      </c>
      <c r="AV103" t="str">
        <f t="shared" ca="1" si="29"/>
        <v>sound\\Redkiy_plod.wav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_Оранжевый_ли_он?</v>
      </c>
      <c r="BA103" t="e">
        <f>VLOOKUP(Q103,audio_list_stym!$B$2:$BQ$299,68,FALSE)</f>
        <v>#N/A</v>
      </c>
      <c r="BB103" t="str">
        <f t="shared" si="30"/>
        <v>На_мониторе_XXXXX._Оранжевый_ли_он?</v>
      </c>
      <c r="BD103" cm="1">
        <f t="array" aca="1" ref="BD103" ca="1">INDEX($L$98:$L$105,(RANK(AT7,$AT$2:$AT$9)))</f>
        <v>2090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VLOOKUP(B104,audio_list_stym!$A$3:$BP$18,52,FALSE)</f>
        <v>17</v>
      </c>
      <c r="F104" t="str">
        <f>VLOOKUP(E104,metki!$A$2:$B$9,2,FALSE)</f>
        <v>экспл_новые_без_названия</v>
      </c>
      <c r="G104" t="str">
        <f t="shared" si="25"/>
        <v>экспл</v>
      </c>
      <c r="H104" t="str">
        <f>VLOOKUP(B104,audio_list_stym!$A$3:$AJ$18,20,FALSE)</f>
        <v>Gac</v>
      </c>
      <c r="I104" t="s">
        <v>694</v>
      </c>
      <c r="J104" t="str">
        <f t="shared" si="26"/>
        <v>Gac_7</v>
      </c>
      <c r="L104">
        <f>VLOOKUP(J104,total_visual_stym!$A$2:$D$129,2,FALSE)</f>
        <v>2095</v>
      </c>
      <c r="M104" t="str">
        <f>VLOOKUP(J104,total_visual_stym!$A$2:$D$129,3,FALSE)</f>
        <v>pics\\Gac_7.jpg</v>
      </c>
      <c r="N104">
        <f>VLOOKUP(J104,total_visual_stym!$A$1:$D$129,4,FALSE)</f>
        <v>211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127</v>
      </c>
      <c r="Z104" t="str">
        <f>IF(G104="экспл",VLOOKUP(J104,quest_экспл!$A$1:$N$129,12,FALSE),IF(G104="импл_",0,0))</f>
        <v>sound\\On_zernistiy.wav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2185</v>
      </c>
      <c r="AD104" t="str">
        <f t="shared" ca="1" si="36"/>
        <v>pics\\dis31.jpg</v>
      </c>
      <c r="AE104" s="22" t="str">
        <f t="array" aca="1" ref="AE104" ca="1">IF(G104="экспл",INDEX(total_visual_stym!$C$146:$C$209,(RANK(total_visual_stym!E184,total_visual_stym!$E$146:$E$209))),0)</f>
        <v>pics\\dis31.jpg</v>
      </c>
      <c r="AF104" s="22" t="str">
        <f t="shared" si="37"/>
        <v/>
      </c>
      <c r="AI104" t="s">
        <v>114</v>
      </c>
      <c r="AO104">
        <f t="shared" ca="1" si="32"/>
        <v>8.6539564720262141E-2</v>
      </c>
      <c r="AP104" t="str">
        <f t="shared" ca="1" si="33"/>
        <v>pics\\Redis_7.jpg</v>
      </c>
      <c r="AR104" t="str">
        <f t="shared" si="40"/>
        <v/>
      </c>
      <c r="AS104" t="str">
        <f t="shared" si="39"/>
        <v/>
      </c>
      <c r="AT104">
        <f t="shared" ca="1" si="28"/>
        <v>0.11901572292918272</v>
      </c>
      <c r="AU104" t="s">
        <v>697</v>
      </c>
      <c r="AV104" t="str">
        <f t="shared" ca="1" si="29"/>
        <v>sound\\Redkiy_plod.wav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_Он_зернистый?</v>
      </c>
      <c r="BA104" t="e">
        <f>VLOOKUP(Q104,audio_list_stym!$B$2:$BQ$299,68,FALSE)</f>
        <v>#N/A</v>
      </c>
      <c r="BB104" t="str">
        <f t="shared" si="30"/>
        <v>Перед_Вами_XXXXX._Он_зернистый?</v>
      </c>
      <c r="BD104" cm="1">
        <f t="array" aca="1" ref="BD104" ca="1">INDEX($L$98:$L$105,(RANK(AT8,$AT$2:$AT$9)))</f>
        <v>2095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VLOOKUP(B105,audio_list_stym!$A$3:$BP$18,52,FALSE)</f>
        <v>17</v>
      </c>
      <c r="F105" t="str">
        <f>VLOOKUP(E105,metki!$A$2:$B$9,2,FALSE)</f>
        <v>экспл_новые_без_названия</v>
      </c>
      <c r="G105" t="str">
        <f t="shared" si="25"/>
        <v>экспл</v>
      </c>
      <c r="H105" t="str">
        <f>VLOOKUP(B105,audio_list_stym!$A$3:$AJ$18,20,FALSE)</f>
        <v>Gac</v>
      </c>
      <c r="I105" t="s">
        <v>695</v>
      </c>
      <c r="J105" t="str">
        <f t="shared" si="26"/>
        <v>Gac_8</v>
      </c>
      <c r="L105">
        <f>VLOOKUP(J105,total_visual_stym!$A$2:$D$129,2,FALSE)</f>
        <v>2096</v>
      </c>
      <c r="M105" t="str">
        <f>VLOOKUP(J105,total_visual_stym!$A$2:$D$129,3,FALSE)</f>
        <v>pics\\Gac_8.jpg</v>
      </c>
      <c r="N105">
        <f>VLOOKUP(J105,total_visual_stym!$A$1:$D$129,4,FALSE)</f>
        <v>211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128</v>
      </c>
      <c r="Z105" t="str">
        <f>IF(G105="экспл",VLOOKUP(J105,quest_экспл!$A$1:$N$129,12,FALSE),IF(G105="импл_",0,0))</f>
        <v>sound\\Okruglya_li_on.wav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2199</v>
      </c>
      <c r="AD105" t="str">
        <f t="shared" ca="1" si="36"/>
        <v>pics\\dis56.jpg</v>
      </c>
      <c r="AE105" s="22" t="str">
        <f t="array" aca="1" ref="AE105" ca="1">IF(G105="экспл",INDEX(total_visual_stym!$C$146:$C$209,(RANK(total_visual_stym!E185,total_visual_stym!$E$146:$E$209))),0)</f>
        <v>pics\\dis56.jpg</v>
      </c>
      <c r="AF105" s="22" t="str">
        <f t="shared" si="37"/>
        <v/>
      </c>
      <c r="AI105" t="s">
        <v>115</v>
      </c>
      <c r="AO105">
        <f t="shared" ca="1" si="32"/>
        <v>0.18675192120494022</v>
      </c>
      <c r="AP105" t="str">
        <f t="shared" ca="1" si="33"/>
        <v>pics\\Peper_8.jpg</v>
      </c>
      <c r="AR105" t="str">
        <f t="shared" si="40"/>
        <v/>
      </c>
      <c r="AS105" t="str">
        <f t="shared" si="39"/>
        <v/>
      </c>
      <c r="AT105">
        <f t="shared" ca="1" si="28"/>
        <v>0.73108513942658693</v>
      </c>
      <c r="AU105" t="s">
        <v>697</v>
      </c>
      <c r="AV105" t="str">
        <f t="shared" ca="1" si="29"/>
        <v>sound\\Noviy_plod.wav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_Округлый_ли_он?</v>
      </c>
      <c r="BA105" t="e">
        <f>VLOOKUP(Q105,audio_list_stym!$B$2:$BQ$299,68,FALSE)</f>
        <v>#N/A</v>
      </c>
      <c r="BB105" t="str">
        <f t="shared" si="30"/>
        <v>Вы_видите_XXXXX._Округлый_ли_он?</v>
      </c>
      <c r="BD105" cm="1">
        <f t="array" aca="1" ref="BD105" ca="1">INDEX($L$98:$L$105,(RANK(AT9,$AT$2:$AT$9)))</f>
        <v>2089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VLOOKUP(B106,audio_list_stym!$A$3:$BP$18,52,FALSE)</f>
        <v>14</v>
      </c>
      <c r="F106" t="str">
        <f>VLOOKUP(E106,metki!$A$2:$B$9,2,FALSE)</f>
        <v>импл_новые_с_названием</v>
      </c>
      <c r="G106" t="str">
        <f t="shared" si="25"/>
        <v>импл_</v>
      </c>
      <c r="H106" t="str">
        <f>VLOOKUP(B106,audio_list_stym!$A$3:$AJ$18,20,FALSE)</f>
        <v>Noni</v>
      </c>
      <c r="I106" t="s">
        <v>688</v>
      </c>
      <c r="J106" t="str">
        <f t="shared" si="26"/>
        <v>Noni_1</v>
      </c>
      <c r="L106">
        <f>VLOOKUP(J106,total_visual_stym!$A$2:$D$129,2,FALSE)</f>
        <v>2113</v>
      </c>
      <c r="M106" t="str">
        <f>VLOOKUP(J106,total_visual_stym!$A$2:$D$129,3,FALSE)</f>
        <v>pics\\Noni_1.jpg</v>
      </c>
      <c r="N106">
        <f>VLOOKUP(J106,total_visual_stym!$A$1:$D$129,4,FALSE)</f>
        <v>212</v>
      </c>
      <c r="P106">
        <f>IF(G106="экспл",0,IF(G106="импл_",VLOOKUP(J106,quest_импл!$A$1:$J$129,7,FALSE),0))</f>
        <v>257</v>
      </c>
      <c r="Q106" t="str">
        <f>IF(G106="экспл",0,IF(G106="импл_",VLOOKUP(J106,quest_импл!$A$1:$J$129,8,FALSE),0))</f>
        <v>sound\\Beliy_li_vnutri.wav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2022</v>
      </c>
      <c r="AD106" t="str">
        <f t="shared" ca="1" si="36"/>
        <v>pics\\Goroh_6.jpg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37"/>
        <v>pics\\Goroh_6.jpg</v>
      </c>
      <c r="AI106" t="s">
        <v>116</v>
      </c>
      <c r="AO106">
        <f t="shared" ca="1" si="32"/>
        <v>0.64098325568184056</v>
      </c>
      <c r="AP106" t="str">
        <f t="shared" ca="1" si="33"/>
        <v>pics\\Goroh_6.jpg</v>
      </c>
      <c r="AR106" t="str">
        <f t="shared" si="40"/>
        <v/>
      </c>
      <c r="AS106" t="str">
        <f t="shared" ca="1" si="39"/>
        <v>pics\\Goroh_6.jpg</v>
      </c>
      <c r="AT106">
        <f t="shared" ca="1" si="28"/>
        <v>0.84128992089013066</v>
      </c>
      <c r="AU106" t="s">
        <v>697</v>
      </c>
      <c r="AV106" t="str">
        <f t="shared" ca="1" si="29"/>
        <v>sound\\Noviy_plod.wav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_Белый_ли_внутри_</v>
      </c>
      <c r="BB106" t="str">
        <f t="shared" si="30"/>
        <v>_Белый_ли_внутри_ГОНИК?</v>
      </c>
      <c r="BC106">
        <f>A106</f>
        <v>1214</v>
      </c>
      <c r="BD106" cm="1">
        <f t="array" aca="1" ref="BD106" ca="1">INDEX($L$106:$L$113,(RANK(AT2,$AT$2:$AT$9)))</f>
        <v>2120</v>
      </c>
      <c r="BE106" cm="1">
        <f t="array" aca="1" ref="BE106" ca="1">INDEX(BD66:BD81,(RANK(AT7,$AT$2:$AT$17)))</f>
        <v>2066</v>
      </c>
      <c r="BF106" cm="1">
        <f t="array" aca="1" ref="BF106" ca="1">INDEX(BD90:BD105,(RANK(AT7,$AT$2:$AT$17)))</f>
        <v>2086</v>
      </c>
      <c r="BG106" cm="1">
        <f t="array" aca="1" ref="BG106" ca="1">INDEX(BD114:BD129,(RANK(AT7,$AT$2:$AT$9)))</f>
        <v>2133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VLOOKUP(B107,audio_list_stym!$A$3:$BP$18,52,FALSE)</f>
        <v>14</v>
      </c>
      <c r="F107" t="str">
        <f>VLOOKUP(E107,metki!$A$2:$B$9,2,FALSE)</f>
        <v>импл_новые_с_названием</v>
      </c>
      <c r="G107" t="str">
        <f t="shared" si="25"/>
        <v>импл_</v>
      </c>
      <c r="H107" t="str">
        <f>VLOOKUP(B107,audio_list_stym!$A$3:$AJ$18,20,FALSE)</f>
        <v>Noni</v>
      </c>
      <c r="I107" t="s">
        <v>689</v>
      </c>
      <c r="J107" t="str">
        <f t="shared" si="26"/>
        <v>Noni_2</v>
      </c>
      <c r="L107">
        <f>VLOOKUP(J107,total_visual_stym!$A$2:$D$129,2,FALSE)</f>
        <v>2114</v>
      </c>
      <c r="M107" t="str">
        <f>VLOOKUP(J107,total_visual_stym!$A$2:$D$129,3,FALSE)</f>
        <v>pics\\Noni_2.jpg</v>
      </c>
      <c r="N107">
        <f>VLOOKUP(J107,total_visual_stym!$A$1:$D$129,4,FALSE)</f>
        <v>212</v>
      </c>
      <c r="P107">
        <f>IF(G107="экспл",0,IF(G107="импл_",VLOOKUP(J107,quest_импл!$A$1:$J$129,7,FALSE),0))</f>
        <v>258</v>
      </c>
      <c r="Q107" t="str">
        <f>IF(G107="экспл",0,IF(G107="импл_",VLOOKUP(J107,quest_импл!$A$1:$J$129,8,FALSE),0))</f>
        <v>sound\\Rebristiy_li.wav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2060</v>
      </c>
      <c r="AD107" t="str">
        <f t="shared" ca="1" si="36"/>
        <v>pics\\Tomat_4.jpg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37"/>
        <v>pics\\Tomat_4.jpg</v>
      </c>
      <c r="AI107" t="s">
        <v>117</v>
      </c>
      <c r="AO107">
        <f t="shared" ca="1" si="32"/>
        <v>3.7377274486368628E-2</v>
      </c>
      <c r="AP107" t="str">
        <f t="shared" ca="1" si="33"/>
        <v>pics\\Tomat_4.jpg</v>
      </c>
      <c r="AR107" t="str">
        <f t="shared" si="40"/>
        <v/>
      </c>
      <c r="AS107" t="str">
        <f t="shared" ca="1" si="39"/>
        <v>pics\\Tomat_4.jpg</v>
      </c>
      <c r="AT107">
        <f t="shared" ca="1" si="28"/>
        <v>0.12508767089097728</v>
      </c>
      <c r="AU107" t="s">
        <v>697</v>
      </c>
      <c r="AV107" t="str">
        <f t="shared" ca="1" si="29"/>
        <v>sound\\Redkiy_plod.wav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_Ребристый_ли_</v>
      </c>
      <c r="BB107" t="str">
        <f t="shared" si="30"/>
        <v>_Ребристый_ли_ГОНИК?</v>
      </c>
      <c r="BD107" cm="1">
        <f t="array" aca="1" ref="BD107" ca="1">INDEX($L$106:$L$113,(RANK(AT3,$AT$2:$AT$9)))</f>
        <v>2117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VLOOKUP(B108,audio_list_stym!$A$3:$BP$18,52,FALSE)</f>
        <v>14</v>
      </c>
      <c r="F108" t="str">
        <f>VLOOKUP(E108,metki!$A$2:$B$9,2,FALSE)</f>
        <v>импл_новые_с_названием</v>
      </c>
      <c r="G108" t="str">
        <f t="shared" si="25"/>
        <v>импл_</v>
      </c>
      <c r="H108" t="str">
        <f>VLOOKUP(B108,audio_list_stym!$A$3:$AJ$18,20,FALSE)</f>
        <v>Noni</v>
      </c>
      <c r="I108" t="s">
        <v>690</v>
      </c>
      <c r="J108" t="str">
        <f t="shared" si="26"/>
        <v>Noni_3</v>
      </c>
      <c r="L108">
        <f>VLOOKUP(J108,total_visual_stym!$A$2:$D$129,2,FALSE)</f>
        <v>2115</v>
      </c>
      <c r="M108" t="str">
        <f>VLOOKUP(J108,total_visual_stym!$A$2:$D$129,3,FALSE)</f>
        <v>pics\\Noni_3.jpg</v>
      </c>
      <c r="N108">
        <f>VLOOKUP(J108,total_visual_stym!$A$1:$D$129,4,FALSE)</f>
        <v>212</v>
      </c>
      <c r="P108">
        <f>IF(G108="экспл",0,IF(G108="импл_",VLOOKUP(J108,quest_импл!$A$1:$J$129,7,FALSE),0))</f>
        <v>259</v>
      </c>
      <c r="Q108" t="str">
        <f>IF(G108="экспл",0,IF(G108="импл_",VLOOKUP(J108,quest_импл!$A$1:$J$129,8,FALSE),0))</f>
        <v>sound\\Goluboy_li.wav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2012</v>
      </c>
      <c r="AD108" t="str">
        <f t="shared" ca="1" si="36"/>
        <v>pics\\Finik_4.jpg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37"/>
        <v>pics\\Finik_4.jpg</v>
      </c>
      <c r="AI108" t="s">
        <v>118</v>
      </c>
      <c r="AO108">
        <f t="shared" ca="1" si="32"/>
        <v>0.79981411918942136</v>
      </c>
      <c r="AP108" t="str">
        <f t="shared" ca="1" si="33"/>
        <v>pics\\Finik_4.jpg</v>
      </c>
      <c r="AR108" t="str">
        <f t="shared" si="40"/>
        <v/>
      </c>
      <c r="AS108" t="str">
        <f t="shared" ca="1" si="39"/>
        <v>pics\\Finik_4.jpg</v>
      </c>
      <c r="AT108">
        <f t="shared" ca="1" si="28"/>
        <v>4.7536439759774507E-2</v>
      </c>
      <c r="AU108" t="s">
        <v>697</v>
      </c>
      <c r="AV108" t="str">
        <f t="shared" ca="1" si="29"/>
        <v>sound\\Redkiy_plod.wav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_Голубой_ли_</v>
      </c>
      <c r="BB108" t="str">
        <f t="shared" si="30"/>
        <v>_Голубой_ли_ГОНИК?</v>
      </c>
      <c r="BD108" cm="1">
        <f t="array" aca="1" ref="BD108" ca="1">INDEX($L$106:$L$113,(RANK(AT4,$AT$2:$AT$9)))</f>
        <v>2115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VLOOKUP(B109,audio_list_stym!$A$3:$BP$18,52,FALSE)</f>
        <v>14</v>
      </c>
      <c r="F109" t="str">
        <f>VLOOKUP(E109,metki!$A$2:$B$9,2,FALSE)</f>
        <v>импл_новые_с_названием</v>
      </c>
      <c r="G109" t="str">
        <f t="shared" si="25"/>
        <v>импл_</v>
      </c>
      <c r="H109" t="str">
        <f>VLOOKUP(B109,audio_list_stym!$A$3:$AJ$18,20,FALSE)</f>
        <v>Noni</v>
      </c>
      <c r="I109" t="s">
        <v>691</v>
      </c>
      <c r="J109" t="str">
        <f t="shared" si="26"/>
        <v>Noni_4</v>
      </c>
      <c r="L109">
        <f>VLOOKUP(J109,total_visual_stym!$A$2:$D$129,2,FALSE)</f>
        <v>2116</v>
      </c>
      <c r="M109" t="str">
        <f>VLOOKUP(J109,total_visual_stym!$A$2:$D$129,3,FALSE)</f>
        <v>pics\\Noni_4.jpg</v>
      </c>
      <c r="N109">
        <f>VLOOKUP(J109,total_visual_stym!$A$1:$D$129,4,FALSE)</f>
        <v>212</v>
      </c>
      <c r="P109">
        <f>IF(G109="экспл",0,IF(G109="импл_",VLOOKUP(J109,quest_импл!$A$1:$J$129,7,FALSE),0))</f>
        <v>260</v>
      </c>
      <c r="Q109" t="str">
        <f>IF(G109="экспл",0,IF(G109="импл_",VLOOKUP(J109,quest_импл!$A$1:$J$129,8,FALSE),0))</f>
        <v>sound\\S_bugorkami_li.wav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2023</v>
      </c>
      <c r="AD109" t="str">
        <f t="shared" ca="1" si="36"/>
        <v>pics\\Goroh_7.jpg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37"/>
        <v>pics\\Goroh_7.jpg</v>
      </c>
      <c r="AI109" t="s">
        <v>119</v>
      </c>
      <c r="AO109">
        <f t="shared" ca="1" si="32"/>
        <v>0.60232759421054005</v>
      </c>
      <c r="AP109" t="str">
        <f t="shared" ca="1" si="33"/>
        <v>pics\\Goroh_7.jpg</v>
      </c>
      <c r="AR109" t="str">
        <f t="shared" si="40"/>
        <v/>
      </c>
      <c r="AS109" t="str">
        <f t="shared" ca="1" si="39"/>
        <v>pics\\Goroh_7.jpg</v>
      </c>
      <c r="AT109">
        <f t="shared" ca="1" si="28"/>
        <v>0.26582798498007854</v>
      </c>
      <c r="AU109" t="s">
        <v>697</v>
      </c>
      <c r="AV109" t="str">
        <f t="shared" ca="1" si="29"/>
        <v>sound\\Redkiy_plod.wav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_С_бугорками_ли_</v>
      </c>
      <c r="BB109" t="str">
        <f t="shared" si="30"/>
        <v>_С_бугорками_ли_ГОНИК?</v>
      </c>
      <c r="BD109" cm="1">
        <f t="array" aca="1" ref="BD109" ca="1">INDEX($L$106:$L$113,(RANK(AT5,$AT$2:$AT$9)))</f>
        <v>2116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VLOOKUP(B110,audio_list_stym!$A$3:$BP$18,52,FALSE)</f>
        <v>14</v>
      </c>
      <c r="F110" t="str">
        <f>VLOOKUP(E110,metki!$A$2:$B$9,2,FALSE)</f>
        <v>импл_новые_с_названием</v>
      </c>
      <c r="G110" t="str">
        <f t="shared" si="25"/>
        <v>импл_</v>
      </c>
      <c r="H110" t="str">
        <f>VLOOKUP(B110,audio_list_stym!$A$3:$AJ$18,20,FALSE)</f>
        <v>Noni</v>
      </c>
      <c r="I110" t="s">
        <v>692</v>
      </c>
      <c r="J110" t="str">
        <f t="shared" si="26"/>
        <v>Noni_5</v>
      </c>
      <c r="L110">
        <f>VLOOKUP(J110,total_visual_stym!$A$2:$D$129,2,FALSE)</f>
        <v>2117</v>
      </c>
      <c r="M110" t="str">
        <f>VLOOKUP(J110,total_visual_stym!$A$2:$D$129,3,FALSE)</f>
        <v>pics\\Noni_5.jpg</v>
      </c>
      <c r="N110">
        <f>VLOOKUP(J110,total_visual_stym!$A$1:$D$129,4,FALSE)</f>
        <v>212</v>
      </c>
      <c r="P110">
        <f>IF(G110="экспл",0,IF(G110="импл_",VLOOKUP(J110,quest_импл!$A$1:$J$129,7,FALSE),0))</f>
        <v>261</v>
      </c>
      <c r="Q110" t="str">
        <f>IF(G110="экспл",0,IF(G110="импл_",VLOOKUP(J110,quest_импл!$A$1:$J$129,8,FALSE),0))</f>
        <v>sound\\Ovalniy_li.wav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2050</v>
      </c>
      <c r="AD110" t="str">
        <f t="shared" ca="1" si="36"/>
        <v>pics\\Redis_2.jpg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37"/>
        <v>pics\\Redis_2.jpg</v>
      </c>
      <c r="AI110" t="s">
        <v>120</v>
      </c>
      <c r="AO110">
        <f t="shared" ca="1" si="32"/>
        <v>0.17385915803297014</v>
      </c>
      <c r="AP110" t="str">
        <f t="shared" ca="1" si="33"/>
        <v>pics\\Redis_2.jpg</v>
      </c>
      <c r="AR110" t="str">
        <f t="shared" si="40"/>
        <v/>
      </c>
      <c r="AS110" t="str">
        <f t="shared" ca="1" si="39"/>
        <v>pics\\Redis_2.jpg</v>
      </c>
      <c r="AT110">
        <f t="shared" ca="1" si="28"/>
        <v>0.84198408679249437</v>
      </c>
      <c r="AU110" t="s">
        <v>697</v>
      </c>
      <c r="AV110" t="str">
        <f t="shared" ca="1" si="29"/>
        <v>sound\\Noviy_plod.wav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_Овальный_ли_</v>
      </c>
      <c r="BB110" t="str">
        <f t="shared" si="30"/>
        <v>_Овальный_ли_ГОНИК?</v>
      </c>
      <c r="BD110" cm="1">
        <f t="array" aca="1" ref="BD110" ca="1">INDEX($L$106:$L$113,(RANK(AT6,$AT$2:$AT$9)))</f>
        <v>2118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VLOOKUP(B111,audio_list_stym!$A$3:$BP$18,52,FALSE)</f>
        <v>14</v>
      </c>
      <c r="F111" t="str">
        <f>VLOOKUP(E111,metki!$A$2:$B$9,2,FALSE)</f>
        <v>импл_новые_с_названием</v>
      </c>
      <c r="G111" t="str">
        <f t="shared" si="25"/>
        <v>импл_</v>
      </c>
      <c r="H111" t="str">
        <f>VLOOKUP(B111,audio_list_stym!$A$3:$AJ$18,20,FALSE)</f>
        <v>Noni</v>
      </c>
      <c r="I111" t="s">
        <v>693</v>
      </c>
      <c r="J111" t="str">
        <f t="shared" si="26"/>
        <v>Noni_6</v>
      </c>
      <c r="L111">
        <f>VLOOKUP(J111,total_visual_stym!$A$2:$D$129,2,FALSE)</f>
        <v>2118</v>
      </c>
      <c r="M111" t="str">
        <f>VLOOKUP(J111,total_visual_stym!$A$2:$D$129,3,FALSE)</f>
        <v>pics\\Noni_6.jpg</v>
      </c>
      <c r="N111">
        <f>VLOOKUP(J111,total_visual_stym!$A$1:$D$129,4,FALSE)</f>
        <v>212</v>
      </c>
      <c r="P111">
        <f>IF(G111="экспл",0,IF(G111="импл_",VLOOKUP(J111,quest_импл!$A$1:$J$129,7,FALSE),0))</f>
        <v>262</v>
      </c>
      <c r="Q111" t="str">
        <f>IF(G111="экспл",0,IF(G111="импл_",VLOOKUP(J111,quest_импл!$A$1:$J$129,8,FALSE),0))</f>
        <v>sound\\Zhidkiy_li.wav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2038</v>
      </c>
      <c r="AD111" t="str">
        <f t="shared" ca="1" si="36"/>
        <v>pics\\Limon_6.jpg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37"/>
        <v>pics\\Limon_6.jpg</v>
      </c>
      <c r="AI111" t="s">
        <v>121</v>
      </c>
      <c r="AO111">
        <f t="shared" ca="1" si="32"/>
        <v>0.30946736369253058</v>
      </c>
      <c r="AP111" t="str">
        <f t="shared" ca="1" si="33"/>
        <v>pics\\Limon_6.jpg</v>
      </c>
      <c r="AR111" t="str">
        <f t="shared" si="40"/>
        <v/>
      </c>
      <c r="AS111" t="str">
        <f t="shared" ca="1" si="39"/>
        <v>pics\\Limon_6.jpg</v>
      </c>
      <c r="AT111">
        <f t="shared" ca="1" si="28"/>
        <v>0.29069059524315</v>
      </c>
      <c r="AU111" t="s">
        <v>697</v>
      </c>
      <c r="AV111" t="str">
        <f t="shared" ca="1" si="29"/>
        <v>sound\\Redkiy_plod.wav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_Жидкий_ли_</v>
      </c>
      <c r="BB111" t="str">
        <f t="shared" si="30"/>
        <v>_Жидкий_ли_ГОНИК?</v>
      </c>
      <c r="BD111" cm="1">
        <f t="array" aca="1" ref="BD111" ca="1">INDEX($L$106:$L$113,(RANK(AT7,$AT$2:$AT$9)))</f>
        <v>2114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VLOOKUP(B112,audio_list_stym!$A$3:$BP$18,52,FALSE)</f>
        <v>14</v>
      </c>
      <c r="F112" t="str">
        <f>VLOOKUP(E112,metki!$A$2:$B$9,2,FALSE)</f>
        <v>импл_новые_с_названием</v>
      </c>
      <c r="G112" t="str">
        <f t="shared" si="25"/>
        <v>импл_</v>
      </c>
      <c r="H112" t="str">
        <f>VLOOKUP(B112,audio_list_stym!$A$3:$AJ$18,20,FALSE)</f>
        <v>Noni</v>
      </c>
      <c r="I112" t="s">
        <v>694</v>
      </c>
      <c r="J112" t="str">
        <f t="shared" si="26"/>
        <v>Noni_7</v>
      </c>
      <c r="L112">
        <f>VLOOKUP(J112,total_visual_stym!$A$2:$D$129,2,FALSE)</f>
        <v>2119</v>
      </c>
      <c r="M112" t="str">
        <f>VLOOKUP(J112,total_visual_stym!$A$2:$D$129,3,FALSE)</f>
        <v>pics\\Noni_7.jpg</v>
      </c>
      <c r="N112">
        <f>VLOOKUP(J112,total_visual_stym!$A$1:$D$129,4,FALSE)</f>
        <v>212</v>
      </c>
      <c r="P112">
        <f>IF(G112="экспл",0,IF(G112="импл_",VLOOKUP(J112,quest_импл!$A$1:$J$129,7,FALSE),0))</f>
        <v>263</v>
      </c>
      <c r="Q112" t="str">
        <f>IF(G112="экспл",0,IF(G112="импл_",VLOOKUP(J112,quest_импл!$A$1:$J$129,8,FALSE),0))</f>
        <v>sound\\Lohmatiy_li.wav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2018</v>
      </c>
      <c r="AD112" t="str">
        <f t="shared" ca="1" si="36"/>
        <v>pics\\Goroh_2.jpg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37"/>
        <v>pics\\Goroh_2.jpg</v>
      </c>
      <c r="AI112" t="s">
        <v>122</v>
      </c>
      <c r="AO112">
        <f t="shared" ca="1" si="32"/>
        <v>0.69437254526170666</v>
      </c>
      <c r="AP112" t="str">
        <f t="shared" ca="1" si="33"/>
        <v>pics\\Goroh_2.jpg</v>
      </c>
      <c r="AR112" t="str">
        <f t="shared" si="40"/>
        <v/>
      </c>
      <c r="AS112" t="str">
        <f t="shared" ca="1" si="39"/>
        <v>pics\\Goroh_2.jpg</v>
      </c>
      <c r="AT112">
        <f t="shared" ca="1" si="28"/>
        <v>2.2305740913455052E-2</v>
      </c>
      <c r="AU112" t="s">
        <v>697</v>
      </c>
      <c r="AV112" t="str">
        <f t="shared" ca="1" si="29"/>
        <v>sound\\Redkiy_plod.wav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_Лохматый_ли_</v>
      </c>
      <c r="BB112" t="str">
        <f t="shared" si="30"/>
        <v>_Лохматый_ли_ГОНИК?</v>
      </c>
      <c r="BD112" cm="1">
        <f t="array" aca="1" ref="BD112" ca="1">INDEX($L$106:$L$113,(RANK(AT8,$AT$2:$AT$9)))</f>
        <v>2119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VLOOKUP(B113,audio_list_stym!$A$3:$BP$18,52,FALSE)</f>
        <v>14</v>
      </c>
      <c r="F113" t="str">
        <f>VLOOKUP(E113,metki!$A$2:$B$9,2,FALSE)</f>
        <v>импл_новые_с_названием</v>
      </c>
      <c r="G113" t="str">
        <f t="shared" si="25"/>
        <v>импл_</v>
      </c>
      <c r="H113" t="str">
        <f>VLOOKUP(B113,audio_list_stym!$A$3:$AJ$18,20,FALSE)</f>
        <v>Noni</v>
      </c>
      <c r="I113" t="s">
        <v>695</v>
      </c>
      <c r="J113" t="str">
        <f t="shared" si="26"/>
        <v>Noni_8</v>
      </c>
      <c r="L113">
        <f>VLOOKUP(J113,total_visual_stym!$A$2:$D$129,2,FALSE)</f>
        <v>2120</v>
      </c>
      <c r="M113" t="str">
        <f>VLOOKUP(J113,total_visual_stym!$A$2:$D$129,3,FALSE)</f>
        <v>pics\\Noni_8.jpg</v>
      </c>
      <c r="N113">
        <f>VLOOKUP(J113,total_visual_stym!$A$1:$D$129,4,FALSE)</f>
        <v>212</v>
      </c>
      <c r="P113">
        <f>IF(G113="экспл",0,IF(G113="импл_",VLOOKUP(J113,quest_импл!$A$1:$J$129,7,FALSE),0))</f>
        <v>264</v>
      </c>
      <c r="Q113" t="str">
        <f>IF(G113="экспл",0,IF(G113="импл_",VLOOKUP(J113,quest_импл!$A$1:$J$129,8,FALSE),0))</f>
        <v>sound\\Zolotistiy_li.wav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2040</v>
      </c>
      <c r="AD113" t="str">
        <f t="shared" ca="1" si="36"/>
        <v>pics\\Limon_8.jpg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37"/>
        <v>pics\\Limon_8.jpg</v>
      </c>
      <c r="AI113" t="s">
        <v>123</v>
      </c>
      <c r="AO113">
        <f t="shared" ca="1" si="32"/>
        <v>0.29814090473175747</v>
      </c>
      <c r="AP113" t="str">
        <f t="shared" ca="1" si="33"/>
        <v>pics\\Limon_8.jpg</v>
      </c>
      <c r="AR113" t="str">
        <f t="shared" si="40"/>
        <v/>
      </c>
      <c r="AS113" t="str">
        <f t="shared" ca="1" si="39"/>
        <v>pics\\Limon_8.jpg</v>
      </c>
      <c r="AT113">
        <f t="shared" ca="1" si="28"/>
        <v>0.25728329424077601</v>
      </c>
      <c r="AU113" t="s">
        <v>697</v>
      </c>
      <c r="AV113" t="str">
        <f t="shared" ca="1" si="29"/>
        <v>sound\\Redkiy_plod.wav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_Золотистый_ли_</v>
      </c>
      <c r="BB113" t="str">
        <f t="shared" si="30"/>
        <v>_Золотистый_ли_ГОНИК?</v>
      </c>
      <c r="BD113" cm="1">
        <f t="array" aca="1" ref="BD113" ca="1">INDEX($L$106:$L$113,(RANK(AT9,$AT$2:$AT$9)))</f>
        <v>2113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VLOOKUP(B114,audio_list_stym!$A$3:$BP$18,52,FALSE)</f>
        <v>15</v>
      </c>
      <c r="F114" t="str">
        <f>VLOOKUP(E114,metki!$A$2:$B$9,2,FALSE)</f>
        <v>экспл_новые_с_названием</v>
      </c>
      <c r="G114" t="str">
        <f t="shared" si="25"/>
        <v>экспл</v>
      </c>
      <c r="H114" t="str">
        <f>VLOOKUP(B114,audio_list_stym!$A$3:$AJ$18,20,FALSE)</f>
        <v>Sapota</v>
      </c>
      <c r="I114" t="s">
        <v>688</v>
      </c>
      <c r="J114" t="str">
        <f t="shared" si="26"/>
        <v>Sapota_1</v>
      </c>
      <c r="L114">
        <f>VLOOKUP(J114,total_visual_stym!$A$2:$D$129,2,FALSE)</f>
        <v>2129</v>
      </c>
      <c r="M114" t="str">
        <f>VLOOKUP(J114,total_visual_stym!$A$2:$D$129,3,FALSE)</f>
        <v>pics\\Sapota_1.jpg</v>
      </c>
      <c r="N114">
        <f>VLOOKUP(J114,total_visual_stym!$A$1:$D$129,4,FALSE)</f>
        <v>213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137</v>
      </c>
      <c r="Z114" t="str">
        <f>IF(G114="экспл",VLOOKUP(J114,quest_экспл!$A$1:$N$129,12,FALSE),IF(G114="импл_",0,0))</f>
        <v>sound\\On_sharoobraxniy.wav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2190</v>
      </c>
      <c r="AD114" t="str">
        <f t="shared" ca="1" si="36"/>
        <v>pics\\dis27.jpg</v>
      </c>
      <c r="AE114" s="22" t="str">
        <f t="array" aca="1" ref="AE114" ca="1">IF(G114="экспл",INDEX(total_visual_stym!$C$146:$C$209,(RANK(total_visual_stym!E194,total_visual_stym!$E$146:$E$209))),0)</f>
        <v>pics\\dis27.jpg</v>
      </c>
      <c r="AF114" s="22" t="str">
        <f t="shared" si="37"/>
        <v/>
      </c>
      <c r="AI114" t="s">
        <v>86</v>
      </c>
      <c r="AO114">
        <f t="shared" ca="1" si="32"/>
        <v>0.78553074115120047</v>
      </c>
      <c r="AP114" t="str">
        <f t="shared" ca="1" si="33"/>
        <v>pics\\Finik_7.jpg</v>
      </c>
      <c r="AR114" t="str">
        <f t="shared" si="40"/>
        <v/>
      </c>
      <c r="AS114" t="str">
        <f t="shared" si="39"/>
        <v/>
      </c>
      <c r="AT114">
        <f t="shared" ca="1" si="28"/>
        <v>0.5551771246418834</v>
      </c>
      <c r="AU114" t="s">
        <v>697</v>
      </c>
      <c r="AV114" t="str">
        <f t="shared" ca="1" si="29"/>
        <v>sound\\Noviy_plod.wav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_Он_шарообразный?</v>
      </c>
      <c r="BA114" t="e">
        <f>VLOOKUP(Q114,audio_list_stym!$B$2:$BQ$299,68,FALSE)</f>
        <v>#N/A</v>
      </c>
      <c r="BB114" t="str">
        <f t="shared" si="30"/>
        <v>На_экране_ТОДИС._Он_шарообразный?</v>
      </c>
      <c r="BC114">
        <f>A114</f>
        <v>1215</v>
      </c>
      <c r="BD114" cm="1">
        <f t="array" aca="1" ref="BD114" ca="1">INDEX($L$114:$L$121,(RANK(AT2,$AT$2:$AT$9)))</f>
        <v>2136</v>
      </c>
      <c r="BE114" cm="1">
        <f t="array" aca="1" ref="BE114" ca="1">INDEX(BD66:BD81,(RANK(AT8,$AT$2:$AT$17)))</f>
        <v>2070</v>
      </c>
      <c r="BF114" cm="1">
        <f t="array" aca="1" ref="BF114" ca="1">INDEX(BD82:BD97,(RANK(AT8,$AT$2:$AT$9)))</f>
        <v>2079</v>
      </c>
      <c r="BG114" cm="1">
        <f t="array" aca="1" ref="BG114" ca="1">INDEX(BD98:BD113,(RANK(AT8,$AT$2:$AT$9)))</f>
        <v>2095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VLOOKUP(B115,audio_list_stym!$A$3:$BP$18,52,FALSE)</f>
        <v>15</v>
      </c>
      <c r="F115" t="str">
        <f>VLOOKUP(E115,metki!$A$2:$B$9,2,FALSE)</f>
        <v>экспл_новые_с_названием</v>
      </c>
      <c r="G115" t="str">
        <f t="shared" si="25"/>
        <v>экспл</v>
      </c>
      <c r="H115" t="str">
        <f>VLOOKUP(B115,audio_list_stym!$A$3:$AJ$18,20,FALSE)</f>
        <v>Sapota</v>
      </c>
      <c r="I115" t="s">
        <v>689</v>
      </c>
      <c r="J115" t="str">
        <f t="shared" si="26"/>
        <v>Sapota_2</v>
      </c>
      <c r="L115">
        <f>VLOOKUP(J115,total_visual_stym!$A$2:$D$129,2,FALSE)</f>
        <v>2130</v>
      </c>
      <c r="M115" t="str">
        <f>VLOOKUP(J115,total_visual_stym!$A$2:$D$129,3,FALSE)</f>
        <v>pics\\Sapota_2.jpg</v>
      </c>
      <c r="N115">
        <f>VLOOKUP(J115,total_visual_stym!$A$1:$D$129,4,FALSE)</f>
        <v>213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138</v>
      </c>
      <c r="Z115" t="str">
        <f>IF(G115="экспл",VLOOKUP(J115,quest_экспл!$A$1:$N$129,12,FALSE),IF(G115="импл_",0,0))</f>
        <v>sound\\On_nadrezan.wav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2184</v>
      </c>
      <c r="AD115" t="str">
        <f t="shared" ca="1" si="36"/>
        <v>pics\\dis19.jpg</v>
      </c>
      <c r="AE115" s="22" t="str">
        <f t="array" aca="1" ref="AE115" ca="1">IF(G115="экспл",INDEX(total_visual_stym!$C$146:$C$209,(RANK(total_visual_stym!E195,total_visual_stym!$E$146:$E$209))),0)</f>
        <v>pics\\dis19.jpg</v>
      </c>
      <c r="AF115" s="22" t="str">
        <f t="shared" si="37"/>
        <v/>
      </c>
      <c r="AI115" t="s">
        <v>87</v>
      </c>
      <c r="AO115">
        <f t="shared" ca="1" si="32"/>
        <v>0.14110112448258993</v>
      </c>
      <c r="AP115" t="str">
        <f t="shared" ca="1" si="33"/>
        <v>pics\\Redis_5.jpg</v>
      </c>
      <c r="AR115" t="str">
        <f t="shared" si="40"/>
        <v/>
      </c>
      <c r="AS115" t="str">
        <f t="shared" si="39"/>
        <v/>
      </c>
      <c r="AT115">
        <f t="shared" ca="1" si="28"/>
        <v>0.56773100852042835</v>
      </c>
      <c r="AU115" t="s">
        <v>697</v>
      </c>
      <c r="AV115" t="str">
        <f t="shared" ca="1" si="29"/>
        <v>sound\\Noviy_plod.wav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_Он_надрезан?</v>
      </c>
      <c r="BA115" t="e">
        <f>VLOOKUP(Q115,audio_list_stym!$B$2:$BQ$299,68,FALSE)</f>
        <v>#N/A</v>
      </c>
      <c r="BB115" t="str">
        <f t="shared" si="30"/>
        <v>Посмотрите,_вот_ТОДИС._Он_надрезан?</v>
      </c>
      <c r="BD115" cm="1">
        <f t="array" aca="1" ref="BD115" ca="1">INDEX($L$114:$L$121,(RANK(AT3,$AT$2:$AT$9)))</f>
        <v>2133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VLOOKUP(B116,audio_list_stym!$A$3:$BP$18,52,FALSE)</f>
        <v>15</v>
      </c>
      <c r="F116" t="str">
        <f>VLOOKUP(E116,metki!$A$2:$B$9,2,FALSE)</f>
        <v>экспл_новые_с_названием</v>
      </c>
      <c r="G116" t="str">
        <f t="shared" si="25"/>
        <v>экспл</v>
      </c>
      <c r="H116" t="str">
        <f>VLOOKUP(B116,audio_list_stym!$A$3:$AJ$18,20,FALSE)</f>
        <v>Sapota</v>
      </c>
      <c r="I116" t="s">
        <v>690</v>
      </c>
      <c r="J116" t="str">
        <f t="shared" si="26"/>
        <v>Sapota_3</v>
      </c>
      <c r="L116">
        <f>VLOOKUP(J116,total_visual_stym!$A$2:$D$129,2,FALSE)</f>
        <v>2131</v>
      </c>
      <c r="M116" t="str">
        <f>VLOOKUP(J116,total_visual_stym!$A$2:$D$129,3,FALSE)</f>
        <v>pics\\Sapota_3.jpg</v>
      </c>
      <c r="N116">
        <f>VLOOKUP(J116,total_visual_stym!$A$1:$D$129,4,FALSE)</f>
        <v>213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139</v>
      </c>
      <c r="Z116" t="str">
        <f>IF(G116="экспл",VLOOKUP(J116,quest_экспл!$A$1:$N$129,12,FALSE),IF(G116="импл_",0,0))</f>
        <v>sound\\On_perekruchen.wav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2206</v>
      </c>
      <c r="AD116" t="str">
        <f t="shared" ca="1" si="36"/>
        <v>pics\\dis50.jpg</v>
      </c>
      <c r="AE116" s="22" t="str">
        <f t="array" aca="1" ref="AE116" ca="1">IF(G116="экспл",INDEX(total_visual_stym!$C$146:$C$209,(RANK(total_visual_stym!E196,total_visual_stym!$E$146:$E$209))),0)</f>
        <v>pics\\dis50.jpg</v>
      </c>
      <c r="AF116" s="22" t="str">
        <f t="shared" si="37"/>
        <v/>
      </c>
      <c r="AI116" t="s">
        <v>88</v>
      </c>
      <c r="AO116">
        <f t="shared" ca="1" si="32"/>
        <v>0.95355325601391205</v>
      </c>
      <c r="AP116" t="str">
        <f t="shared" ca="1" si="33"/>
        <v>pics\\Banan_2.jpg</v>
      </c>
      <c r="AR116" t="str">
        <f t="shared" si="40"/>
        <v/>
      </c>
      <c r="AS116" t="str">
        <f t="shared" si="39"/>
        <v/>
      </c>
      <c r="AT116">
        <f t="shared" ca="1" si="28"/>
        <v>9.696065689204203E-2</v>
      </c>
      <c r="AU116" t="s">
        <v>697</v>
      </c>
      <c r="AV116" t="str">
        <f t="shared" ca="1" si="29"/>
        <v>sound\\Redkiy_plod.wav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_Он_перекручен?</v>
      </c>
      <c r="BA116" t="e">
        <f>VLOOKUP(Q116,audio_list_stym!$B$2:$BQ$299,68,FALSE)</f>
        <v>#N/A</v>
      </c>
      <c r="BB116" t="str">
        <f t="shared" si="30"/>
        <v>Вот_ТОДИС._Он_перекручен?</v>
      </c>
      <c r="BD116" cm="1">
        <f t="array" aca="1" ref="BD116" ca="1">INDEX($L$114:$L$121,(RANK(AT4,$AT$2:$AT$9)))</f>
        <v>2131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VLOOKUP(B117,audio_list_stym!$A$3:$BP$18,52,FALSE)</f>
        <v>15</v>
      </c>
      <c r="F117" t="str">
        <f>VLOOKUP(E117,metki!$A$2:$B$9,2,FALSE)</f>
        <v>экспл_новые_с_названием</v>
      </c>
      <c r="G117" t="str">
        <f t="shared" si="25"/>
        <v>экспл</v>
      </c>
      <c r="H117" t="str">
        <f>VLOOKUP(B117,audio_list_stym!$A$3:$AJ$18,20,FALSE)</f>
        <v>Sapota</v>
      </c>
      <c r="I117" t="s">
        <v>691</v>
      </c>
      <c r="J117" t="str">
        <f t="shared" si="26"/>
        <v>Sapota_4</v>
      </c>
      <c r="L117">
        <f>VLOOKUP(J117,total_visual_stym!$A$2:$D$129,2,FALSE)</f>
        <v>2132</v>
      </c>
      <c r="M117" t="str">
        <f>VLOOKUP(J117,total_visual_stym!$A$2:$D$129,3,FALSE)</f>
        <v>pics\\Sapota_4.jpg</v>
      </c>
      <c r="N117">
        <f>VLOOKUP(J117,total_visual_stym!$A$1:$D$129,4,FALSE)</f>
        <v>213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140</v>
      </c>
      <c r="Z117" t="str">
        <f>IF(G117="экспл",VLOOKUP(J117,quest_экспл!$A$1:$N$129,12,FALSE),IF(G117="импл_",0,0))</f>
        <v>sound\\Sorvan_li_on.wav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2229</v>
      </c>
      <c r="AD117" t="str">
        <f t="shared" ca="1" si="36"/>
        <v>pics\\dis10.jpg</v>
      </c>
      <c r="AE117" s="22" t="str">
        <f t="array" aca="1" ref="AE117" ca="1">IF(G117="экспл",INDEX(total_visual_stym!$C$146:$C$209,(RANK(total_visual_stym!E197,total_visual_stym!$E$146:$E$209))),0)</f>
        <v>pics\\dis10.jpg</v>
      </c>
      <c r="AF117" s="22" t="str">
        <f t="shared" si="37"/>
        <v/>
      </c>
      <c r="AI117" t="s">
        <v>89</v>
      </c>
      <c r="AO117">
        <f t="shared" ca="1" si="32"/>
        <v>0.33955131066394895</v>
      </c>
      <c r="AP117" t="str">
        <f t="shared" ca="1" si="33"/>
        <v>pics\\Limon_2.jpg</v>
      </c>
      <c r="AR117" t="str">
        <f t="shared" si="40"/>
        <v/>
      </c>
      <c r="AS117" t="str">
        <f t="shared" si="39"/>
        <v/>
      </c>
      <c r="AT117">
        <f t="shared" ca="1" si="28"/>
        <v>0.70501094154767829</v>
      </c>
      <c r="AU117" t="s">
        <v>697</v>
      </c>
      <c r="AV117" t="str">
        <f t="shared" ca="1" si="29"/>
        <v>sound\\Noviy_plod.wav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_Сорван_ли_он?</v>
      </c>
      <c r="BA117" t="e">
        <f>VLOOKUP(Q117,audio_list_stym!$B$2:$BQ$299,68,FALSE)</f>
        <v>#N/A</v>
      </c>
      <c r="BB117" t="str">
        <f t="shared" si="30"/>
        <v>Это_ТОДИС._Сорван_ли_он?</v>
      </c>
      <c r="BD117" cm="1">
        <f t="array" aca="1" ref="BD117" ca="1">INDEX($L$114:$L$121,(RANK(AT5,$AT$2:$AT$9)))</f>
        <v>2132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VLOOKUP(B118,audio_list_stym!$A$3:$BP$18,52,FALSE)</f>
        <v>15</v>
      </c>
      <c r="F118" t="str">
        <f>VLOOKUP(E118,metki!$A$2:$B$9,2,FALSE)</f>
        <v>экспл_новые_с_названием</v>
      </c>
      <c r="G118" t="str">
        <f t="shared" si="25"/>
        <v>экспл</v>
      </c>
      <c r="H118" t="str">
        <f>VLOOKUP(B118,audio_list_stym!$A$3:$AJ$18,20,FALSE)</f>
        <v>Sapota</v>
      </c>
      <c r="I118" t="s">
        <v>692</v>
      </c>
      <c r="J118" t="str">
        <f t="shared" si="26"/>
        <v>Sapota_5</v>
      </c>
      <c r="L118">
        <f>VLOOKUP(J118,total_visual_stym!$A$2:$D$129,2,FALSE)</f>
        <v>2133</v>
      </c>
      <c r="M118" t="str">
        <f>VLOOKUP(J118,total_visual_stym!$A$2:$D$129,3,FALSE)</f>
        <v>pics\\Sapota_5.jpg</v>
      </c>
      <c r="N118">
        <f>VLOOKUP(J118,total_visual_stym!$A$1:$D$129,4,FALSE)</f>
        <v>213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141</v>
      </c>
      <c r="Z118" t="str">
        <f>IF(G118="экспл",VLOOKUP(J118,quest_экспл!$A$1:$N$129,12,FALSE),IF(G118="импл_",0,0))</f>
        <v>sound\\Spressovan_li_on.wav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2215</v>
      </c>
      <c r="AD118" t="str">
        <f t="shared" ca="1" si="36"/>
        <v>pics\\dis62.jpg</v>
      </c>
      <c r="AE118" s="22" t="str">
        <f t="array" aca="1" ref="AE118" ca="1">IF(G118="экспл",INDEX(total_visual_stym!$C$146:$C$209,(RANK(total_visual_stym!E198,total_visual_stym!$E$146:$E$209))),0)</f>
        <v>pics\\dis62.jpg</v>
      </c>
      <c r="AF118" s="22" t="str">
        <f t="shared" si="37"/>
        <v/>
      </c>
      <c r="AI118" t="s">
        <v>90</v>
      </c>
      <c r="AO118">
        <f t="shared" ca="1" si="32"/>
        <v>0.81662016900369072</v>
      </c>
      <c r="AP118" t="str">
        <f t="shared" ca="1" si="33"/>
        <v>pics\\Finik_2.jpg</v>
      </c>
      <c r="AR118" t="str">
        <f t="shared" si="40"/>
        <v/>
      </c>
      <c r="AS118" t="str">
        <f t="shared" si="39"/>
        <v/>
      </c>
      <c r="AT118">
        <f t="shared" ca="1" si="28"/>
        <v>0.17629009004103646</v>
      </c>
      <c r="AU118" t="s">
        <v>697</v>
      </c>
      <c r="AV118" t="str">
        <f t="shared" ca="1" si="29"/>
        <v>sound\\Redkiy_plod.wav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_Спрессован_ли_он?</v>
      </c>
      <c r="BA118" t="e">
        <f>VLOOKUP(Q118,audio_list_stym!$B$2:$BQ$299,68,FALSE)</f>
        <v>#N/A</v>
      </c>
      <c r="BB118" t="str">
        <f t="shared" si="30"/>
        <v>На_картинке_ТОДИС._Спрессован_ли_он?</v>
      </c>
      <c r="BD118" cm="1">
        <f t="array" aca="1" ref="BD118" ca="1">INDEX($L$114:$L$121,(RANK(AT6,$AT$2:$AT$9)))</f>
        <v>2134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VLOOKUP(B119,audio_list_stym!$A$3:$BP$18,52,FALSE)</f>
        <v>15</v>
      </c>
      <c r="F119" t="str">
        <f>VLOOKUP(E119,metki!$A$2:$B$9,2,FALSE)</f>
        <v>экспл_новые_с_названием</v>
      </c>
      <c r="G119" t="str">
        <f t="shared" si="25"/>
        <v>экспл</v>
      </c>
      <c r="H119" t="str">
        <f>VLOOKUP(B119,audio_list_stym!$A$3:$AJ$18,20,FALSE)</f>
        <v>Sapota</v>
      </c>
      <c r="I119" t="s">
        <v>693</v>
      </c>
      <c r="J119" t="str">
        <f t="shared" si="26"/>
        <v>Sapota_6</v>
      </c>
      <c r="L119">
        <f>VLOOKUP(J119,total_visual_stym!$A$2:$D$129,2,FALSE)</f>
        <v>2134</v>
      </c>
      <c r="M119" t="str">
        <f>VLOOKUP(J119,total_visual_stym!$A$2:$D$129,3,FALSE)</f>
        <v>pics\\Sapota_6.jpg</v>
      </c>
      <c r="N119">
        <f>VLOOKUP(J119,total_visual_stym!$A$1:$D$129,4,FALSE)</f>
        <v>213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142</v>
      </c>
      <c r="Z119" t="str">
        <f>IF(G119="экспл",VLOOKUP(J119,quest_экспл!$A$1:$N$129,12,FALSE),IF(G119="импл_",0,0))</f>
        <v>sound\\Zheltiy_li_on.wav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2227</v>
      </c>
      <c r="AD119" t="str">
        <f t="shared" ca="1" si="36"/>
        <v>pics\\dis39.jpg</v>
      </c>
      <c r="AE119" s="22" t="str">
        <f t="array" aca="1" ref="AE119" ca="1">IF(G119="экспл",INDEX(total_visual_stym!$C$146:$C$209,(RANK(total_visual_stym!E199,total_visual_stym!$E$146:$E$209))),0)</f>
        <v>pics\\dis39.jpg</v>
      </c>
      <c r="AF119" s="22" t="str">
        <f t="shared" si="37"/>
        <v/>
      </c>
      <c r="AI119" t="s">
        <v>91</v>
      </c>
      <c r="AO119">
        <f t="shared" ca="1" si="32"/>
        <v>0.51542483571843101</v>
      </c>
      <c r="AP119" t="str">
        <f t="shared" ca="1" si="33"/>
        <v>pics\\Kokos_2.jpg</v>
      </c>
      <c r="AR119" t="str">
        <f t="shared" si="40"/>
        <v/>
      </c>
      <c r="AS119" t="str">
        <f t="shared" si="39"/>
        <v/>
      </c>
      <c r="AT119">
        <f t="shared" ca="1" si="28"/>
        <v>0.74317477304240009</v>
      </c>
      <c r="AU119" t="s">
        <v>697</v>
      </c>
      <c r="AV119" t="str">
        <f t="shared" ca="1" si="29"/>
        <v>sound\\Noviy_plod.wav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_Желтый_ли_он?</v>
      </c>
      <c r="BA119" t="e">
        <f>VLOOKUP(Q119,audio_list_stym!$B$2:$BQ$299,68,FALSE)</f>
        <v>#N/A</v>
      </c>
      <c r="BB119" t="str">
        <f t="shared" si="30"/>
        <v>На_мониторе_ТОДИС._Желтый_ли_он?</v>
      </c>
      <c r="BD119" cm="1">
        <f t="array" aca="1" ref="BD119" ca="1">INDEX($L$114:$L$121,(RANK(AT7,$AT$2:$AT$9)))</f>
        <v>2130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VLOOKUP(B120,audio_list_stym!$A$3:$BP$18,52,FALSE)</f>
        <v>15</v>
      </c>
      <c r="F120" t="str">
        <f>VLOOKUP(E120,metki!$A$2:$B$9,2,FALSE)</f>
        <v>экспл_новые_с_названием</v>
      </c>
      <c r="G120" t="str">
        <f t="shared" si="25"/>
        <v>экспл</v>
      </c>
      <c r="H120" t="str">
        <f>VLOOKUP(B120,audio_list_stym!$A$3:$AJ$18,20,FALSE)</f>
        <v>Sapota</v>
      </c>
      <c r="I120" t="s">
        <v>694</v>
      </c>
      <c r="J120" t="str">
        <f t="shared" si="26"/>
        <v>Sapota_7</v>
      </c>
      <c r="L120">
        <f>VLOOKUP(J120,total_visual_stym!$A$2:$D$129,2,FALSE)</f>
        <v>2135</v>
      </c>
      <c r="M120" t="str">
        <f>VLOOKUP(J120,total_visual_stym!$A$2:$D$129,3,FALSE)</f>
        <v>pics\\Sapota_7.jpg</v>
      </c>
      <c r="N120">
        <f>VLOOKUP(J120,total_visual_stym!$A$1:$D$129,4,FALSE)</f>
        <v>213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143</v>
      </c>
      <c r="Z120" t="str">
        <f>IF(G120="экспл",VLOOKUP(J120,quest_экспл!$A$1:$N$129,12,FALSE),IF(G120="импл_",0,0))</f>
        <v>sound\\Rovniy_li_on.wav</v>
      </c>
      <c r="AA120" t="str">
        <f>IF(G120="экспл",VLOOKUP(J120,quest_экспл!$A$1:$N$129,14,FALSE),IF(G120="импл_",0,0))</f>
        <v>да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2209</v>
      </c>
      <c r="AD120" t="str">
        <f t="shared" ca="1" si="36"/>
        <v>pics\\dis51.jpg</v>
      </c>
      <c r="AE120" s="22" t="str">
        <f t="array" aca="1" ref="AE120" ca="1">IF(G120="экспл",INDEX(total_visual_stym!$C$146:$C$209,(RANK(total_visual_stym!E200,total_visual_stym!$E$146:$E$209))),0)</f>
        <v>pics\\dis51.jpg</v>
      </c>
      <c r="AF120" s="22" t="str">
        <f t="shared" si="37"/>
        <v/>
      </c>
      <c r="AI120" t="s">
        <v>92</v>
      </c>
      <c r="AO120">
        <f t="shared" ca="1" si="32"/>
        <v>0.18735960820720976</v>
      </c>
      <c r="AP120" t="str">
        <f t="shared" ca="1" si="33"/>
        <v>pics\\Peper_7.jpg</v>
      </c>
      <c r="AR120" t="str">
        <f t="shared" si="40"/>
        <v/>
      </c>
      <c r="AS120" t="str">
        <f t="shared" si="39"/>
        <v/>
      </c>
      <c r="AT120">
        <f t="shared" ca="1" si="28"/>
        <v>0.31239350686453204</v>
      </c>
      <c r="AU120" t="s">
        <v>697</v>
      </c>
      <c r="AV120" t="str">
        <f t="shared" ca="1" si="29"/>
        <v>sound\\Redkiy_plod.wav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_Ровный_ли_он?</v>
      </c>
      <c r="BA120" t="e">
        <f>VLOOKUP(Q120,audio_list_stym!$B$2:$BQ$299,68,FALSE)</f>
        <v>#N/A</v>
      </c>
      <c r="BB120" t="str">
        <f t="shared" si="30"/>
        <v>Перед_Вами_ТОДИС._Ровный_ли_он?</v>
      </c>
      <c r="BD120" cm="1">
        <f t="array" aca="1" ref="BD120" ca="1">INDEX($L$114:$L$121,(RANK(AT8,$AT$2:$AT$9)))</f>
        <v>2135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VLOOKUP(B121,audio_list_stym!$A$3:$BP$18,52,FALSE)</f>
        <v>15</v>
      </c>
      <c r="F121" t="str">
        <f>VLOOKUP(E121,metki!$A$2:$B$9,2,FALSE)</f>
        <v>экспл_новые_с_названием</v>
      </c>
      <c r="G121" t="str">
        <f t="shared" si="25"/>
        <v>экспл</v>
      </c>
      <c r="H121" t="str">
        <f>VLOOKUP(B121,audio_list_stym!$A$3:$AJ$18,20,FALSE)</f>
        <v>Sapota</v>
      </c>
      <c r="I121" t="s">
        <v>695</v>
      </c>
      <c r="J121" t="str">
        <f t="shared" si="26"/>
        <v>Sapota_8</v>
      </c>
      <c r="L121">
        <f>VLOOKUP(J121,total_visual_stym!$A$2:$D$129,2,FALSE)</f>
        <v>2136</v>
      </c>
      <c r="M121" t="str">
        <f>VLOOKUP(J121,total_visual_stym!$A$2:$D$129,3,FALSE)</f>
        <v>pics\\Sapota_8.jpg</v>
      </c>
      <c r="N121">
        <f>VLOOKUP(J121,total_visual_stym!$A$1:$D$129,4,FALSE)</f>
        <v>213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144</v>
      </c>
      <c r="Z121" t="str">
        <f>IF(G121="экспл",VLOOKUP(J121,quest_экспл!$A$1:$N$129,12,FALSE),IF(G121="импл_",0,0))</f>
        <v>sound\\On_imeet_shipi.wav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2186</v>
      </c>
      <c r="AD121" t="str">
        <f t="shared" ca="1" si="36"/>
        <v>pics\\dis25.jpg</v>
      </c>
      <c r="AE121" s="22" t="str">
        <f t="array" aca="1" ref="AE121" ca="1">IF(G121="экспл",INDEX(total_visual_stym!$C$146:$C$209,(RANK(total_visual_stym!E201,total_visual_stym!$E$146:$E$209))),0)</f>
        <v>pics\\dis25.jpg</v>
      </c>
      <c r="AF121" s="22" t="str">
        <f t="shared" si="37"/>
        <v/>
      </c>
      <c r="AI121" t="s">
        <v>93</v>
      </c>
      <c r="AO121">
        <f t="shared" ca="1" si="32"/>
        <v>0.81742470648554588</v>
      </c>
      <c r="AP121" t="str">
        <f t="shared" ca="1" si="33"/>
        <v>pics\\Finik_1.jpg</v>
      </c>
      <c r="AR121" t="str">
        <f>IF(AH121="sound\\Ogorod",AP49,"")</f>
        <v/>
      </c>
      <c r="AS121" t="str">
        <f t="shared" si="39"/>
        <v/>
      </c>
      <c r="AT121">
        <f t="shared" ca="1" si="28"/>
        <v>0.96809663844670424</v>
      </c>
      <c r="AU121" t="s">
        <v>697</v>
      </c>
      <c r="AV121" t="str">
        <f t="shared" ca="1" si="29"/>
        <v>sound\\Noviy_plod.wav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_Он_имеет_шипы?</v>
      </c>
      <c r="BA121" t="e">
        <f>VLOOKUP(Q121,audio_list_stym!$B$2:$BQ$299,68,FALSE)</f>
        <v>#N/A</v>
      </c>
      <c r="BB121" t="str">
        <f t="shared" si="30"/>
        <v>Вы_видите_ТОДИС._Он_имеет_шипы?</v>
      </c>
      <c r="BD121" cm="1">
        <f t="array" aca="1" ref="BD121" ca="1">INDEX($L$114:$L$121,(RANK(AT9,$AT$2:$AT$9)))</f>
        <v>2129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VLOOKUP(B122,audio_list_stym!$A$3:$BP$18,52,FALSE)</f>
        <v>16</v>
      </c>
      <c r="F122" t="str">
        <f>VLOOKUP(E122,metki!$A$2:$B$9,2,FALSE)</f>
        <v>импл_новые_без_названия</v>
      </c>
      <c r="G122" t="str">
        <f t="shared" si="25"/>
        <v>импл_</v>
      </c>
      <c r="H122" t="str">
        <f>VLOOKUP(B122,audio_list_stym!$A$3:$AJ$18,20,FALSE)</f>
        <v>Tamanid</v>
      </c>
      <c r="I122" t="s">
        <v>688</v>
      </c>
      <c r="J122" t="str">
        <f t="shared" si="26"/>
        <v>Tamanid_1</v>
      </c>
      <c r="L122">
        <f>VLOOKUP(J122,total_visual_stym!$A$2:$D$129,2,FALSE)</f>
        <v>2137</v>
      </c>
      <c r="M122" t="str">
        <f>VLOOKUP(J122,total_visual_stym!$A$2:$D$129,3,FALSE)</f>
        <v>pics\\Tamanid_1.jpg</v>
      </c>
      <c r="N122">
        <f>VLOOKUP(J122,total_visual_stym!$A$1:$D$129,4,FALSE)</f>
        <v>214</v>
      </c>
      <c r="P122">
        <f>IF(G122="экспл",0,IF(G122="импл_",VLOOKUP(J122,quest_импл!$A$1:$J$129,7,FALSE),0))</f>
        <v>273</v>
      </c>
      <c r="Q122" t="str">
        <f>IF(G122="экспл",0,IF(G122="импл_",VLOOKUP(J122,quest_импл!$A$1:$J$129,8,FALSE),0))</f>
        <v>sound\\Krasnovatiy_li.wav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2020</v>
      </c>
      <c r="AD122" t="str">
        <f t="shared" ca="1" si="36"/>
        <v>pics\\Goroh_4.jpg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37"/>
        <v>pics\\Goroh_4.jpg</v>
      </c>
      <c r="AI122" t="s">
        <v>124</v>
      </c>
      <c r="AO122">
        <f t="shared" ca="1" si="32"/>
        <v>0.65510763093949742</v>
      </c>
      <c r="AP122" t="str">
        <f t="shared" ca="1" si="33"/>
        <v>pics\\Goroh_4.jpg</v>
      </c>
      <c r="AR122" t="str">
        <f t="shared" ref="AR122:AR129" si="41">IF(AH122="sound\\Ogorod",AP50,"")</f>
        <v/>
      </c>
      <c r="AS122" t="str">
        <f t="shared" ca="1" si="39"/>
        <v>pics\\Goroh_4.jpg</v>
      </c>
      <c r="AT122">
        <f t="shared" ca="1" si="28"/>
        <v>0.29858013084876645</v>
      </c>
      <c r="AU122" t="s">
        <v>697</v>
      </c>
      <c r="AV122" t="str">
        <f t="shared" ca="1" si="29"/>
        <v>sound\\Redkiy_plod.wav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_Красноватый_ли_</v>
      </c>
      <c r="BB122" t="str">
        <f t="shared" si="30"/>
        <v>_Красноватый_ли_XXXXX?</v>
      </c>
      <c r="BC122">
        <f>A122</f>
        <v>1216</v>
      </c>
      <c r="BD122" cm="1">
        <f t="array" aca="1" ref="BD122" ca="1">INDEX($L$122:$L$129,(RANK(AT2,$AT$2:$AT$9)))</f>
        <v>2144</v>
      </c>
      <c r="BE122" cm="1">
        <f t="array" aca="1" ref="BE122" ca="1">INDEX(BD66:BD81,(RANK(AT9,$AT$2:$AT$17)))</f>
        <v>2149</v>
      </c>
      <c r="BF122" cm="1">
        <f t="array" aca="1" ref="BF122" ca="1">INDEX(BD90:BD105,(RANK(AT9,$AT$2:$AT$17)))</f>
        <v>2083</v>
      </c>
      <c r="BG122" cm="1">
        <f t="array" aca="1" ref="BG122" ca="1">INDEX(BD106:BD121,(RANK(AT9,$AT$2:$AT$17)))</f>
        <v>2115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VLOOKUP(B123,audio_list_stym!$A$3:$BP$18,52,FALSE)</f>
        <v>16</v>
      </c>
      <c r="F123" t="str">
        <f>VLOOKUP(E123,metki!$A$2:$B$9,2,FALSE)</f>
        <v>импл_новые_без_названия</v>
      </c>
      <c r="G123" t="str">
        <f t="shared" si="25"/>
        <v>импл_</v>
      </c>
      <c r="H123" t="str">
        <f>VLOOKUP(B123,audio_list_stym!$A$3:$AJ$18,20,FALSE)</f>
        <v>Tamanid</v>
      </c>
      <c r="I123" t="s">
        <v>689</v>
      </c>
      <c r="J123" t="str">
        <f t="shared" si="26"/>
        <v>Tamanid_2</v>
      </c>
      <c r="L123">
        <f>VLOOKUP(J123,total_visual_stym!$A$2:$D$129,2,FALSE)</f>
        <v>2138</v>
      </c>
      <c r="M123" t="str">
        <f>VLOOKUP(J123,total_visual_stym!$A$2:$D$129,3,FALSE)</f>
        <v>pics\\Tamanid_2.jpg</v>
      </c>
      <c r="N123">
        <f>VLOOKUP(J123,total_visual_stym!$A$1:$D$129,4,FALSE)</f>
        <v>214</v>
      </c>
      <c r="P123">
        <f>IF(G123="экспл",0,IF(G123="импл_",VLOOKUP(J123,quest_импл!$A$1:$J$129,7,FALSE),0))</f>
        <v>274</v>
      </c>
      <c r="Q123" t="str">
        <f>IF(G123="экспл",0,IF(G123="импл_",VLOOKUP(J123,quest_импл!$A$1:$J$129,8,FALSE),0))</f>
        <v>sound\\Izognut_li.wav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2063</v>
      </c>
      <c r="AD123" t="str">
        <f t="shared" ca="1" si="36"/>
        <v>pics\\Tomat_7.jpg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37"/>
        <v>pics\\Tomat_7.jpg</v>
      </c>
      <c r="AI123" t="s">
        <v>125</v>
      </c>
      <c r="AO123">
        <f t="shared" ca="1" si="32"/>
        <v>4.8562313640374555E-3</v>
      </c>
      <c r="AP123" t="str">
        <f t="shared" ca="1" si="33"/>
        <v>pics\\Tomat_7.jpg</v>
      </c>
      <c r="AR123" t="str">
        <f t="shared" si="41"/>
        <v/>
      </c>
      <c r="AS123" t="str">
        <f t="shared" ca="1" si="39"/>
        <v>pics\\Tomat_7.jpg</v>
      </c>
      <c r="AT123">
        <f t="shared" ca="1" si="28"/>
        <v>0.64911028158812756</v>
      </c>
      <c r="AU123" t="s">
        <v>697</v>
      </c>
      <c r="AV123" t="str">
        <f t="shared" ca="1" si="29"/>
        <v>sound\\Noviy_plod.wav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_Изогнут_ли_</v>
      </c>
      <c r="BB123" t="str">
        <f t="shared" si="30"/>
        <v>_Изогнут_ли_XXXXX?</v>
      </c>
      <c r="BD123" cm="1">
        <f t="array" aca="1" ref="BD123" ca="1">INDEX($L$122:$L$129,(RANK(AT3,$AT$2:$AT$9)))</f>
        <v>2141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VLOOKUP(B124,audio_list_stym!$A$3:$BP$18,52,FALSE)</f>
        <v>16</v>
      </c>
      <c r="F124" t="str">
        <f>VLOOKUP(E124,metki!$A$2:$B$9,2,FALSE)</f>
        <v>импл_новые_без_названия</v>
      </c>
      <c r="G124" t="str">
        <f t="shared" si="25"/>
        <v>импл_</v>
      </c>
      <c r="H124" t="str">
        <f>VLOOKUP(B124,audio_list_stym!$A$3:$AJ$18,20,FALSE)</f>
        <v>Tamanid</v>
      </c>
      <c r="I124" t="s">
        <v>690</v>
      </c>
      <c r="J124" t="str">
        <f t="shared" si="26"/>
        <v>Tamanid_3</v>
      </c>
      <c r="L124">
        <f>VLOOKUP(J124,total_visual_stym!$A$2:$D$129,2,FALSE)</f>
        <v>2139</v>
      </c>
      <c r="M124" t="str">
        <f>VLOOKUP(J124,total_visual_stym!$A$2:$D$129,3,FALSE)</f>
        <v>pics\\Tamanid_3.jpg</v>
      </c>
      <c r="N124">
        <f>VLOOKUP(J124,total_visual_stym!$A$1:$D$129,4,FALSE)</f>
        <v>214</v>
      </c>
      <c r="P124">
        <f>IF(G124="экспл",0,IF(G124="импл_",VLOOKUP(J124,quest_импл!$A$1:$J$129,7,FALSE),0))</f>
        <v>275</v>
      </c>
      <c r="Q124" t="str">
        <f>IF(G124="экспл",0,IF(G124="импл_",VLOOKUP(J124,quest_импл!$A$1:$J$129,8,FALSE),0))</f>
        <v>sound\\Barhatistiy_li.wav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2054</v>
      </c>
      <c r="AD124" t="str">
        <f t="shared" ca="1" si="36"/>
        <v>pics\\Redis_6.jpg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37"/>
        <v>pics\\Redis_6.jpg</v>
      </c>
      <c r="AI124" t="s">
        <v>126</v>
      </c>
      <c r="AO124">
        <f t="shared" ca="1" si="32"/>
        <v>0.12385192505123055</v>
      </c>
      <c r="AP124" t="str">
        <f t="shared" ca="1" si="33"/>
        <v>pics\\Redis_6.jpg</v>
      </c>
      <c r="AR124" t="str">
        <f t="shared" si="41"/>
        <v/>
      </c>
      <c r="AS124" t="str">
        <f t="shared" ca="1" si="39"/>
        <v>pics\\Redis_6.jpg</v>
      </c>
      <c r="AT124">
        <f t="shared" ca="1" si="28"/>
        <v>0.68085176417331716</v>
      </c>
      <c r="AU124" t="s">
        <v>697</v>
      </c>
      <c r="AV124" t="str">
        <f t="shared" ca="1" si="29"/>
        <v>sound\\Noviy_plod.wav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_Бархатистый_ли_</v>
      </c>
      <c r="BB124" t="str">
        <f t="shared" si="30"/>
        <v>_Бархатистый_ли_XXXXX?</v>
      </c>
      <c r="BD124" cm="1">
        <f t="array" aca="1" ref="BD124" ca="1">INDEX($L$122:$L$129,(RANK(AT4,$AT$2:$AT$9)))</f>
        <v>2139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VLOOKUP(B125,audio_list_stym!$A$3:$BP$18,52,FALSE)</f>
        <v>16</v>
      </c>
      <c r="F125" t="str">
        <f>VLOOKUP(E125,metki!$A$2:$B$9,2,FALSE)</f>
        <v>импл_новые_без_названия</v>
      </c>
      <c r="G125" t="str">
        <f t="shared" si="25"/>
        <v>импл_</v>
      </c>
      <c r="H125" t="str">
        <f>VLOOKUP(B125,audio_list_stym!$A$3:$AJ$18,20,FALSE)</f>
        <v>Tamanid</v>
      </c>
      <c r="I125" t="s">
        <v>691</v>
      </c>
      <c r="J125" t="str">
        <f t="shared" si="26"/>
        <v>Tamanid_4</v>
      </c>
      <c r="L125">
        <f>VLOOKUP(J125,total_visual_stym!$A$2:$D$129,2,FALSE)</f>
        <v>2140</v>
      </c>
      <c r="M125" t="str">
        <f>VLOOKUP(J125,total_visual_stym!$A$2:$D$129,3,FALSE)</f>
        <v>pics\\Tamanid_4.jpg</v>
      </c>
      <c r="N125">
        <f>VLOOKUP(J125,total_visual_stym!$A$1:$D$129,4,FALSE)</f>
        <v>214</v>
      </c>
      <c r="P125">
        <f>IF(G125="экспл",0,IF(G125="импл_",VLOOKUP(J125,quest_импл!$A$1:$J$129,7,FALSE),0))</f>
        <v>276</v>
      </c>
      <c r="Q125" t="str">
        <f>IF(G125="экспл",0,IF(G125="импл_",VLOOKUP(J125,quest_импл!$A$1:$J$129,8,FALSE),0))</f>
        <v>sound\\Odnotonniy_li.wav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2029</v>
      </c>
      <c r="AD125" t="str">
        <f t="shared" ca="1" si="36"/>
        <v>pics\\Kokos_5.jpg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37"/>
        <v>pics\\Kokos_5.jpg</v>
      </c>
      <c r="AI125" t="s">
        <v>127</v>
      </c>
      <c r="AO125">
        <f t="shared" ca="1" si="32"/>
        <v>0.41862414723193542</v>
      </c>
      <c r="AP125" t="str">
        <f t="shared" ca="1" si="33"/>
        <v>pics\\Kokos_5.jpg</v>
      </c>
      <c r="AR125" t="str">
        <f t="shared" si="41"/>
        <v/>
      </c>
      <c r="AS125" t="str">
        <f t="shared" ca="1" si="39"/>
        <v>pics\\Kokos_5.jpg</v>
      </c>
      <c r="AT125">
        <f t="shared" ca="1" si="28"/>
        <v>0.99428058568062028</v>
      </c>
      <c r="AU125" t="s">
        <v>697</v>
      </c>
      <c r="AV125" t="str">
        <f t="shared" ca="1" si="29"/>
        <v>sound\\Noviy_plod.wav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_Однотонный_ли_</v>
      </c>
      <c r="BB125" t="str">
        <f t="shared" si="30"/>
        <v>_Однотонный_ли_XXXXX?</v>
      </c>
      <c r="BD125" cm="1">
        <f t="array" aca="1" ref="BD125" ca="1">INDEX($L$122:$L$129,(RANK(AT5,$AT$2:$AT$9)))</f>
        <v>2140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VLOOKUP(B126,audio_list_stym!$A$3:$BP$18,52,FALSE)</f>
        <v>16</v>
      </c>
      <c r="F126" t="str">
        <f>VLOOKUP(E126,metki!$A$2:$B$9,2,FALSE)</f>
        <v>импл_новые_без_названия</v>
      </c>
      <c r="G126" t="str">
        <f t="shared" si="25"/>
        <v>импл_</v>
      </c>
      <c r="H126" t="str">
        <f>VLOOKUP(B126,audio_list_stym!$A$3:$AJ$18,20,FALSE)</f>
        <v>Tamanid</v>
      </c>
      <c r="I126" t="s">
        <v>692</v>
      </c>
      <c r="J126" t="str">
        <f t="shared" si="26"/>
        <v>Tamanid_5</v>
      </c>
      <c r="L126">
        <f>VLOOKUP(J126,total_visual_stym!$A$2:$D$129,2,FALSE)</f>
        <v>2141</v>
      </c>
      <c r="M126" t="str">
        <f>VLOOKUP(J126,total_visual_stym!$A$2:$D$129,3,FALSE)</f>
        <v>pics\\Tamanid_5.jpg</v>
      </c>
      <c r="N126">
        <f>VLOOKUP(J126,total_visual_stym!$A$1:$D$129,4,FALSE)</f>
        <v>214</v>
      </c>
      <c r="P126">
        <f>IF(G126="экспл",0,IF(G126="импл_",VLOOKUP(J126,quest_импл!$A$1:$J$129,7,FALSE),0))</f>
        <v>277</v>
      </c>
      <c r="Q126" t="str">
        <f>IF(G126="экспл",0,IF(G126="импл_",VLOOKUP(J126,quest_импл!$A$1:$J$129,8,FALSE),0))</f>
        <v>sound\\Prozrachniy_li.wav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2061</v>
      </c>
      <c r="AD126" t="str">
        <f t="shared" ca="1" si="36"/>
        <v>pics\\Tomat_5.jpg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37"/>
        <v>pics\\Tomat_5.jpg</v>
      </c>
      <c r="AI126" t="s">
        <v>128</v>
      </c>
      <c r="AO126">
        <f t="shared" ca="1" si="32"/>
        <v>2.8427164828459195E-2</v>
      </c>
      <c r="AP126" t="str">
        <f t="shared" ca="1" si="33"/>
        <v>pics\\Tomat_5.jpg</v>
      </c>
      <c r="AR126" t="str">
        <f t="shared" si="41"/>
        <v/>
      </c>
      <c r="AS126" t="str">
        <f t="shared" ca="1" si="39"/>
        <v>pics\\Tomat_5.jpg</v>
      </c>
      <c r="AT126">
        <f t="shared" ca="1" si="28"/>
        <v>6.4040738375243489E-2</v>
      </c>
      <c r="AU126" t="s">
        <v>697</v>
      </c>
      <c r="AV126" t="str">
        <f t="shared" ca="1" si="29"/>
        <v>sound\\Redkiy_plod.wav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_Прозрачный_ли_</v>
      </c>
      <c r="BB126" t="str">
        <f t="shared" si="30"/>
        <v>_Прозрачный_ли_XXXXX?</v>
      </c>
      <c r="BD126" cm="1">
        <f t="array" aca="1" ref="BD126" ca="1">INDEX($L$122:$L$129,(RANK(AT6,$AT$2:$AT$9)))</f>
        <v>2142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VLOOKUP(B127,audio_list_stym!$A$3:$BP$18,52,FALSE)</f>
        <v>16</v>
      </c>
      <c r="F127" t="str">
        <f>VLOOKUP(E127,metki!$A$2:$B$9,2,FALSE)</f>
        <v>импл_новые_без_названия</v>
      </c>
      <c r="G127" t="str">
        <f t="shared" si="25"/>
        <v>импл_</v>
      </c>
      <c r="H127" t="str">
        <f>VLOOKUP(B127,audio_list_stym!$A$3:$AJ$18,20,FALSE)</f>
        <v>Tamanid</v>
      </c>
      <c r="I127" t="s">
        <v>693</v>
      </c>
      <c r="J127" t="str">
        <f t="shared" si="26"/>
        <v>Tamanid_6</v>
      </c>
      <c r="L127">
        <f>VLOOKUP(J127,total_visual_stym!$A$2:$D$129,2,FALSE)</f>
        <v>2142</v>
      </c>
      <c r="M127" t="str">
        <f>VLOOKUP(J127,total_visual_stym!$A$2:$D$129,3,FALSE)</f>
        <v>pics\\Tamanid_6.jpg</v>
      </c>
      <c r="N127">
        <f>VLOOKUP(J127,total_visual_stym!$A$1:$D$129,4,FALSE)</f>
        <v>214</v>
      </c>
      <c r="P127">
        <f>IF(G127="экспл",0,IF(G127="импл_",VLOOKUP(J127,quest_импл!$A$1:$J$129,7,FALSE),0))</f>
        <v>278</v>
      </c>
      <c r="Q127" t="str">
        <f>IF(G127="экспл",0,IF(G127="импл_",VLOOKUP(J127,quest_импл!$A$1:$J$129,8,FALSE),0))</f>
        <v>sound\\Izmelchen_li.wav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2051</v>
      </c>
      <c r="AD127" t="str">
        <f t="shared" ca="1" si="36"/>
        <v>pics\\Redis_3.jpg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37"/>
        <v>pics\\Redis_3.jpg</v>
      </c>
      <c r="AI127" t="s">
        <v>129</v>
      </c>
      <c r="AO127">
        <f t="shared" ca="1" si="32"/>
        <v>0.16717938201587812</v>
      </c>
      <c r="AP127" t="str">
        <f t="shared" ca="1" si="33"/>
        <v>pics\\Redis_3.jpg</v>
      </c>
      <c r="AR127" t="str">
        <f t="shared" si="41"/>
        <v/>
      </c>
      <c r="AS127" t="str">
        <f t="shared" ca="1" si="39"/>
        <v>pics\\Redis_3.jpg</v>
      </c>
      <c r="AT127">
        <f t="shared" ca="1" si="28"/>
        <v>0.12646309022378988</v>
      </c>
      <c r="AU127" t="s">
        <v>697</v>
      </c>
      <c r="AV127" t="str">
        <f t="shared" ca="1" si="29"/>
        <v>sound\\Redkiy_plod.wav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_Измельчен_ли_</v>
      </c>
      <c r="BB127" t="str">
        <f t="shared" si="30"/>
        <v>_Измельчен_ли_XXXXX?</v>
      </c>
      <c r="BD127" cm="1">
        <f t="array" aca="1" ref="BD127" ca="1">INDEX($L$122:$L$129,(RANK(AT7,$AT$2:$AT$9)))</f>
        <v>2138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VLOOKUP(B128,audio_list_stym!$A$3:$BP$18,52,FALSE)</f>
        <v>16</v>
      </c>
      <c r="F128" t="str">
        <f>VLOOKUP(E128,metki!$A$2:$B$9,2,FALSE)</f>
        <v>импл_новые_без_названия</v>
      </c>
      <c r="G128" t="str">
        <f t="shared" si="25"/>
        <v>импл_</v>
      </c>
      <c r="H128" t="str">
        <f>VLOOKUP(B128,audio_list_stym!$A$3:$AJ$18,20,FALSE)</f>
        <v>Tamanid</v>
      </c>
      <c r="I128" t="s">
        <v>694</v>
      </c>
      <c r="J128" t="str">
        <f t="shared" si="26"/>
        <v>Tamanid_7</v>
      </c>
      <c r="L128">
        <f>VLOOKUP(J128,total_visual_stym!$A$2:$D$129,2,FALSE)</f>
        <v>2143</v>
      </c>
      <c r="M128" t="str">
        <f>VLOOKUP(J128,total_visual_stym!$A$2:$D$129,3,FALSE)</f>
        <v>pics\\Tamanid_7.jpg</v>
      </c>
      <c r="N128">
        <f>VLOOKUP(J128,total_visual_stym!$A$1:$D$129,4,FALSE)</f>
        <v>214</v>
      </c>
      <c r="P128">
        <f>IF(G128="экспл",0,IF(G128="импл_",VLOOKUP(J128,quest_импл!$A$1:$J$129,7,FALSE),0))</f>
        <v>279</v>
      </c>
      <c r="Q128" t="str">
        <f>IF(G128="экспл",0,IF(G128="импл_",VLOOKUP(J128,quest_импл!$A$1:$J$129,8,FALSE),0))</f>
        <v>sound\\Cvetushiy_li.wav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2041</v>
      </c>
      <c r="AD128" t="str">
        <f t="shared" ca="1" si="36"/>
        <v>pics\\Peper_1.jpg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37"/>
        <v>pics\\Peper_1.jpg</v>
      </c>
      <c r="AI128" t="s">
        <v>130</v>
      </c>
      <c r="AO128">
        <f t="shared" ca="1" si="32"/>
        <v>0.28413326431901309</v>
      </c>
      <c r="AP128" t="str">
        <f t="shared" ca="1" si="33"/>
        <v>pics\\Peper_1.jpg</v>
      </c>
      <c r="AR128" t="str">
        <f t="shared" si="41"/>
        <v/>
      </c>
      <c r="AS128" t="str">
        <f t="shared" ca="1" si="39"/>
        <v>pics\\Peper_1.jpg</v>
      </c>
      <c r="AT128">
        <f t="shared" ca="1" si="28"/>
        <v>0.75600471731706909</v>
      </c>
      <c r="AU128" t="s">
        <v>697</v>
      </c>
      <c r="AV128" t="str">
        <f t="shared" ca="1" si="29"/>
        <v>sound\\Noviy_plod.wav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_Цветущий_ли_</v>
      </c>
      <c r="BB128" t="str">
        <f t="shared" si="30"/>
        <v>_Цветущий_ли_XXXXX?</v>
      </c>
      <c r="BD128" cm="1">
        <f t="array" aca="1" ref="BD128" ca="1">INDEX($L$122:$L$129,(RANK(AT8,$AT$2:$AT$9)))</f>
        <v>2143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VLOOKUP(B129,audio_list_stym!$A$3:$BP$18,52,FALSE)</f>
        <v>16</v>
      </c>
      <c r="F129" t="str">
        <f>VLOOKUP(E129,metki!$A$2:$B$9,2,FALSE)</f>
        <v>импл_новые_без_названия</v>
      </c>
      <c r="G129" t="str">
        <f t="shared" si="25"/>
        <v>импл_</v>
      </c>
      <c r="H129" t="str">
        <f>VLOOKUP(B129,audio_list_stym!$A$3:$AJ$18,20,FALSE)</f>
        <v>Tamanid</v>
      </c>
      <c r="I129" t="s">
        <v>695</v>
      </c>
      <c r="J129" t="str">
        <f t="shared" si="26"/>
        <v>Tamanid_8</v>
      </c>
      <c r="L129">
        <f>VLOOKUP(J129,total_visual_stym!$A$2:$D$129,2,FALSE)</f>
        <v>2144</v>
      </c>
      <c r="M129" t="str">
        <f>VLOOKUP(J129,total_visual_stym!$A$2:$D$129,3,FALSE)</f>
        <v>pics\\Tamanid_8.jpg</v>
      </c>
      <c r="N129">
        <f>VLOOKUP(J129,total_visual_stym!$A$1:$D$129,4,FALSE)</f>
        <v>214</v>
      </c>
      <c r="P129">
        <f>IF(G129="экспл",0,IF(G129="импл_",VLOOKUP(J129,quest_импл!$A$1:$J$129,7,FALSE),0))</f>
        <v>280</v>
      </c>
      <c r="Q129" t="str">
        <f>IF(G129="экспл",0,IF(G129="импл_",VLOOKUP(J129,quest_импл!$A$1:$J$129,8,FALSE),0))</f>
        <v>sound\\Skruchen_li.wav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2011</v>
      </c>
      <c r="AD129" t="str">
        <f t="shared" ca="1" si="36"/>
        <v>pics\\Finik_3.jpg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37"/>
        <v>pics\\Finik_3.jpg</v>
      </c>
      <c r="AI129" t="s">
        <v>131</v>
      </c>
      <c r="AO129">
        <f t="shared" ca="1" si="32"/>
        <v>0.8049160696957367</v>
      </c>
      <c r="AP129" t="str">
        <f t="shared" ca="1" si="33"/>
        <v>pics\\Finik_3.jpg</v>
      </c>
      <c r="AR129" t="str">
        <f t="shared" si="41"/>
        <v/>
      </c>
      <c r="AS129" t="str">
        <f t="shared" ca="1" si="39"/>
        <v>pics\\Finik_3.jpg</v>
      </c>
      <c r="AT129">
        <f t="shared" ca="1" si="28"/>
        <v>0.21929356876670791</v>
      </c>
      <c r="AU129" t="s">
        <v>697</v>
      </c>
      <c r="AV129" t="str">
        <f t="shared" ca="1" si="29"/>
        <v>sound\\Redkiy_plod.wav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_Скручен_ли_</v>
      </c>
      <c r="BB129" t="str">
        <f t="shared" si="30"/>
        <v>_Скручен_ли_XXXXX?</v>
      </c>
      <c r="BD129" cm="1">
        <f t="array" aca="1" ref="BD129" ca="1">INDEX($L$122:$L$129,(RANK(AT9,$AT$2:$AT$9)))</f>
        <v>2137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000-000000000000}"/>
  <pageMargins left="0.7" right="0.7" top="0.75" bottom="0.75" header="0.3" footer="0.3"/>
  <pageSetup paperSize="9" orientation="portrait" horizontalDpi="4294967293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H161"/>
  <sheetViews>
    <sheetView topLeftCell="AR1" zoomScale="57" zoomScaleNormal="57" zoomScaleSheetLayoutView="40" workbookViewId="0">
      <selection activeCell="BH1" sqref="BH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C1" s="30" t="s">
        <v>0</v>
      </c>
      <c r="BD1" s="30" t="s">
        <v>1175</v>
      </c>
      <c r="BE1" s="30" t="s">
        <v>1170</v>
      </c>
      <c r="BF1" s="30" t="s">
        <v>1171</v>
      </c>
      <c r="BG1" s="30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VLOOKUP(B2,audio_list_stym!$A$3:$BP$18,53,FALSE)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VLOOKUP(B2,audio_list_stym!$A$3:$AJ$18,21,FALSE)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pics\\Banan_7.jpg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0.4899655019994561</v>
      </c>
      <c r="AP2" t="str">
        <f ca="1">INDEX($AM$2:$AM$25,(RANK(AO2,$AO$2:$AO$25)))</f>
        <v>pics\\Banan_7.jpg</v>
      </c>
      <c r="AQ2" t="str">
        <f ca="1">INDEX($AN$2:$AN$25,(RANK(AO2,$AO$2:$AO$25)))</f>
        <v>pics\\Goroh_7.jpg</v>
      </c>
      <c r="AR2" t="str">
        <f t="shared" ref="AR2:AR9" ca="1" si="6">IF(AH2="sound\\Ogorod",AP2,"")</f>
        <v>pics\\Banan_7.jpg</v>
      </c>
      <c r="AT2">
        <f t="shared" ref="AT2:AT65" ca="1" si="7">RAND()</f>
        <v>0.42398552473840445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9">IF(G2="экспл",AY2&amp;AX2&amp;"."&amp;AZ2,IF(G2="импл_",BA2&amp;AX2&amp;"?"))</f>
        <v>_Целый_ли_ТОМАТ?</v>
      </c>
      <c r="BC2">
        <f>A2</f>
        <v>1201</v>
      </c>
      <c r="BD2" cm="1">
        <f t="array" aca="1" ref="BD2" ca="1">INDEX($L$2:$L$9,(RANK(AT2,$AT$2:$AT$9)))</f>
        <v>2060</v>
      </c>
      <c r="BE2" cm="1">
        <f t="array" aca="1" ref="BE2" ca="1">INDEX(BD10:BD25,(RANK(AT2,$AT$2:$AT$16)))</f>
        <v>2028</v>
      </c>
      <c r="BF2" cm="1">
        <f t="array" aca="1" ref="BF2" ca="1">INDEX(BD26:BD49,(RANK(AT2,$AT$2:$AT$16)))</f>
        <v>2044</v>
      </c>
      <c r="BG2" cm="1">
        <f t="array" aca="1" ref="BG2" ca="1">INDEX(BD50:BD65,(RANK(AT2,$AT$2:$AT$16)))</f>
        <v>2020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VLOOKUP(B3,audio_list_stym!$A$3:$BP$18,53,FALSE)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VLOOKUP(B3,audio_list_stym!$A$3:$AJ$18,21,FALSE)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2040</v>
      </c>
      <c r="AD3" t="str">
        <f t="shared" ref="AD3:AD66" ca="1" si="10">IF(ISTEXT(AE3),AE3,IF(ISTEXT(AF3),AF3,""))</f>
        <v>pics\\Limon_8.jpg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pics\\Limon_8.jpg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0.65038491540636778</v>
      </c>
      <c r="AP3" t="str">
        <f t="shared" ref="AP3:AP25" ca="1" si="12">INDEX($AM$2:$AM$25,(RANK(AO3,$AO$2:$AO$25)))</f>
        <v>pics\\Limon_8.jpg</v>
      </c>
      <c r="AQ3" t="str">
        <f t="shared" ref="AQ3:AQ25" ca="1" si="13">INDEX($AN$2:$AN$25,(RANK(AO3,$AO$2:$AO$25)))</f>
        <v>pics\\Redis_8.jpg</v>
      </c>
      <c r="AR3" t="str">
        <f t="shared" ca="1" si="6"/>
        <v>pics\\Limon_8.jpg</v>
      </c>
      <c r="AT3">
        <f t="shared" ca="1" si="7"/>
        <v>0.46010128834713415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9"/>
        <v>_Мясистый_ли_ТОМАТ?</v>
      </c>
      <c r="BD3" cm="1">
        <f t="array" aca="1" ref="BD3" ca="1">INDEX($L$2:$L$9,(RANK(AT3,$AT$2:$AT$9)))</f>
        <v>2059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VLOOKUP(B4,audio_list_stym!$A$3:$BP$18,53,FALSE)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VLOOKUP(B4,audio_list_stym!$A$3:$AJ$18,21,FALSE)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2157</v>
      </c>
      <c r="AD4" t="str">
        <f t="shared" ca="1" si="10"/>
        <v>pics\\Injir_5.jpg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pics\\Injir_5.jpg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0.15220690215764732</v>
      </c>
      <c r="AP4" t="str">
        <f t="shared" ca="1" si="12"/>
        <v>pics\\Injir_5.jpg</v>
      </c>
      <c r="AQ4" t="str">
        <f t="shared" ca="1" si="13"/>
        <v>pics\\Tikva_5.jpg</v>
      </c>
      <c r="AR4" t="str">
        <f t="shared" ca="1" si="6"/>
        <v>pics\\Injir_5.jpg</v>
      </c>
      <c r="AT4">
        <f t="shared" ca="1" si="7"/>
        <v>0.47046502698531845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9"/>
        <v>_Горький_ли_ТОМАТ?</v>
      </c>
      <c r="BD4" cm="1">
        <f t="array" aca="1" ref="BD4" ca="1">INDEX($L$2:$L$9,(RANK(AT4,$AT$2:$AT$9)))</f>
        <v>2058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VLOOKUP(B5,audio_list_stym!$A$3:$BP$18,53,FALSE)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VLOOKUP(B5,audio_list_stym!$A$3:$AJ$18,21,FALSE)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2153</v>
      </c>
      <c r="AD5" t="str">
        <f t="shared" ca="1" si="10"/>
        <v>pics\\Injir_1.jpg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pics\\Injir_1.jpg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0.39623729143636999</v>
      </c>
      <c r="AP5" t="str">
        <f t="shared" ca="1" si="12"/>
        <v>pics\\Injir_1.jpg</v>
      </c>
      <c r="AQ5" t="str">
        <f t="shared" ca="1" si="13"/>
        <v>pics\\Tikva_1.jpg</v>
      </c>
      <c r="AR5" t="str">
        <f t="shared" ca="1" si="6"/>
        <v>pics\\Injir_1.jpg</v>
      </c>
      <c r="AT5">
        <f t="shared" ca="1" si="7"/>
        <v>0.24931409053216713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9"/>
        <v>_Яркий_ли_ТОМАТ?</v>
      </c>
      <c r="BD5" cm="1">
        <f t="array" aca="1" ref="BD5" ca="1">INDEX($L$2:$L$9,(RANK(AT5,$AT$2:$AT$9)))</f>
        <v>2062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VLOOKUP(B6,audio_list_stym!$A$3:$BP$18,53,FALSE)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VLOOKUP(B6,audio_list_stym!$A$3:$AJ$18,21,FALSE)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2005</v>
      </c>
      <c r="AD6" t="str">
        <f t="shared" ca="1" si="10"/>
        <v>pics\\Banan_5.jpg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pics\\Banan_5.jpg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0.52763149404177234</v>
      </c>
      <c r="AP6" t="str">
        <f t="shared" ca="1" si="12"/>
        <v>pics\\Banan_5.jpg</v>
      </c>
      <c r="AQ6" t="str">
        <f t="shared" ca="1" si="13"/>
        <v>pics\\Goroh_5.jpg</v>
      </c>
      <c r="AR6" t="str">
        <f t="shared" ca="1" si="6"/>
        <v>pics\\Banan_5.jpg</v>
      </c>
      <c r="AT6">
        <f t="shared" ca="1" si="7"/>
        <v>0.61995233374075454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9"/>
        <v>_Острый_ли_ТОМАТ?</v>
      </c>
      <c r="BD6" cm="1">
        <f t="array" aca="1" ref="BD6" ca="1">INDEX($L$2:$L$9,(RANK(AT6,$AT$2:$AT$9)))</f>
        <v>2057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VLOOKUP(B7,audio_list_stym!$A$3:$BP$18,53,FALSE)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VLOOKUP(B7,audio_list_stym!$A$3:$AJ$18,21,FALSE)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2159</v>
      </c>
      <c r="AD7" t="str">
        <f t="shared" ca="1" si="10"/>
        <v>pics\\Injir_7.jpg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pics\\Injir_7.jpg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6.0530366732742258E-2</v>
      </c>
      <c r="AP7" t="str">
        <f t="shared" ca="1" si="12"/>
        <v>pics\\Injir_7.jpg</v>
      </c>
      <c r="AQ7" t="str">
        <f t="shared" ca="1" si="13"/>
        <v>pics\\Tikva_7.jpg</v>
      </c>
      <c r="AR7" t="str">
        <f t="shared" ca="1" si="6"/>
        <v>pics\\Injir_7.jpg</v>
      </c>
      <c r="AT7">
        <f t="shared" ca="1" si="7"/>
        <v>5.3957513515960009E-2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9"/>
        <v>_Спелый_ли_ТОМАТ?</v>
      </c>
      <c r="BD7" cm="1">
        <f t="array" aca="1" ref="BD7" ca="1">INDEX($L$2:$L$9,(RANK(AT7,$AT$2:$AT$9)))</f>
        <v>2063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VLOOKUP(B8,audio_list_stym!$A$3:$BP$18,53,FALSE)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VLOOKUP(B8,audio_list_stym!$A$3:$AJ$18,21,FALSE)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2006</v>
      </c>
      <c r="AD8" t="str">
        <f t="shared" ca="1" si="10"/>
        <v>pics\\Banan_6.jpg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pics\\Banan_6.jpg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0.51950249958996442</v>
      </c>
      <c r="AP8" t="str">
        <f t="shared" ca="1" si="12"/>
        <v>pics\\Banan_6.jpg</v>
      </c>
      <c r="AQ8" t="str">
        <f t="shared" ca="1" si="13"/>
        <v>pics\\Goroh_6.jpg</v>
      </c>
      <c r="AR8" t="str">
        <f t="shared" ca="1" si="6"/>
        <v>pics\\Banan_6.jpg</v>
      </c>
      <c r="AT8">
        <f t="shared" ca="1" si="7"/>
        <v>2.009790961487401E-2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9"/>
        <v>_Серый_ли_ТОМАТ?</v>
      </c>
      <c r="BD8" cm="1">
        <f t="array" aca="1" ref="BD8" ca="1">INDEX($L$2:$L$9,(RANK(AT8,$AT$2:$AT$9)))</f>
        <v>2064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VLOOKUP(B9,audio_list_stym!$A$3:$BP$18,53,FALSE)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VLOOKUP(B9,audio_list_stym!$A$3:$AJ$18,21,FALSE)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2039</v>
      </c>
      <c r="AD9" t="str">
        <f t="shared" ca="1" si="10"/>
        <v>pics\\Limon_7.jpg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pics\\Limon_7.jpg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0.74929824401772449</v>
      </c>
      <c r="AP9" t="str">
        <f t="shared" ca="1" si="12"/>
        <v>pics\\Limon_7.jpg</v>
      </c>
      <c r="AQ9" t="str">
        <f t="shared" ca="1" si="13"/>
        <v>pics\\Redis_7.jpg</v>
      </c>
      <c r="AR9" t="str">
        <f t="shared" ca="1" si="6"/>
        <v>pics\\Limon_7.jpg</v>
      </c>
      <c r="AT9">
        <f t="shared" ca="1" si="7"/>
        <v>0.33943905500519478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9"/>
        <v>_Вязкий_ли_ТОМАТ?</v>
      </c>
      <c r="BD9" cm="1">
        <f t="array" aca="1" ref="BD9" ca="1">INDEX($L$2:$L$9,(RANK(AT9,$AT$2:$AT$9)))</f>
        <v>2061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VLOOKUP(B10,audio_list_stym!$A$3:$BP$18,53,FALSE)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VLOOKUP(B10,audio_list_stym!$A$3:$AJ$18,21,FALSE)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2178</v>
      </c>
      <c r="AD10" t="str">
        <f t="shared" ca="1" si="10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>LEFT(AI10,11)</f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0.82007241721078383</v>
      </c>
      <c r="AP10" t="str">
        <f t="shared" ca="1" si="12"/>
        <v>pics\\Limon_5.jpg</v>
      </c>
      <c r="AQ10" t="str">
        <f t="shared" ca="1" si="13"/>
        <v>pics\\Redis_5.jpg</v>
      </c>
      <c r="AT10">
        <f t="shared" ca="1" si="7"/>
        <v>0.19669614847099215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9"/>
        <v>На_экране_ЛИМОН._Он_старый?</v>
      </c>
      <c r="BC10">
        <f>A10</f>
        <v>1202</v>
      </c>
      <c r="BD10" cm="1">
        <f t="array" aca="1" ref="BD10" ca="1">INDEX($L$10:$L$17,(RANK(AT2,$AT$2:$AT$9)))</f>
        <v>2036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2029</v>
      </c>
      <c r="BG10" cm="1">
        <f t="array" aca="1" ref="BG10" ca="1">INDEX(BD34:BD65,(RANK(AT3,$AT$2:$AT$16)))</f>
        <v>2045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VLOOKUP(B11,audio_list_stym!$A$3:$BP$18,53,FALSE)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VLOOKUP(B11,audio_list_stym!$A$3:$AJ$18,21,FALSE)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2210</v>
      </c>
      <c r="AD11" t="str">
        <f t="shared" ca="1" si="10"/>
        <v>pics\\dis48.jpg</v>
      </c>
      <c r="AE11" s="22" t="str">
        <f t="array" aca="1" ref="AE11" ca="1">IF(G11="экспл",INDEX(total_visual_stym!$C$146:$C$209,(RANK(total_visual_stym!E155,total_visual_stym!$E$146:$E$209))),0)</f>
        <v>pics\\dis48.jpg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0.53524718229928248</v>
      </c>
      <c r="AP11" t="str">
        <f t="shared" ca="1" si="12"/>
        <v>pics\\Banan_4.jpg</v>
      </c>
      <c r="AQ11" t="str">
        <f t="shared" ca="1" si="13"/>
        <v>pics\\Goroh_4.jpg</v>
      </c>
      <c r="AT11">
        <f t="shared" ca="1" si="7"/>
        <v>0.71863897378826758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9"/>
        <v>Посмотрите,_вот_ЛИМОН._Фиолетовый_ли_он?</v>
      </c>
      <c r="BD11" cm="1">
        <f t="array" aca="1" ref="BD11" ca="1">INDEX($L$10:$L$17,(RANK(AT3,$AT$2:$AT$9)))</f>
        <v>2035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VLOOKUP(B12,audio_list_stym!$A$3:$BP$18,53,FALSE)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VLOOKUP(B12,audio_list_stym!$A$3:$AJ$18,21,FALSE)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2201</v>
      </c>
      <c r="AD12" t="str">
        <f t="shared" ca="1" si="10"/>
        <v>pics\\dis43.jpg</v>
      </c>
      <c r="AE12" s="22" t="str">
        <f t="array" aca="1" ref="AE12" ca="1">IF(G12="экспл",INDEX(total_visual_stym!$C$146:$C$209,(RANK(total_visual_stym!E156,total_visual_stym!$E$146:$E$209))),0)</f>
        <v>pics\\dis43.jpg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0.63151706807602204</v>
      </c>
      <c r="AP12" t="str">
        <f t="shared" ca="1" si="12"/>
        <v>pics\\Banan_1.jpg</v>
      </c>
      <c r="AQ12" t="str">
        <f t="shared" ca="1" si="13"/>
        <v>pics\\Goroh_1.jpg</v>
      </c>
      <c r="AT12">
        <f t="shared" ca="1" si="7"/>
        <v>0.49070764843201986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9"/>
        <v>Вот_ЛИМОН._Он_с_цедрой?</v>
      </c>
      <c r="BD12" cm="1">
        <f t="array" aca="1" ref="BD12" ca="1">INDEX($L$10:$L$17,(RANK(AT4,$AT$2:$AT$9)))</f>
        <v>2034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VLOOKUP(B13,audio_list_stym!$A$3:$BP$18,53,FALSE)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VLOOKUP(B13,audio_list_stym!$A$3:$AJ$18,21,FALSE)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2203</v>
      </c>
      <c r="AD13" t="str">
        <f t="shared" ca="1" si="10"/>
        <v>pics\\dis53.jpg</v>
      </c>
      <c r="AE13" s="22" t="str">
        <f t="array" aca="1" ref="AE13" ca="1">IF(G13="экспл",INDEX(total_visual_stym!$C$146:$C$209,(RANK(total_visual_stym!E157,total_visual_stym!$E$146:$E$209))),0)</f>
        <v>pics\\dis53.jpg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0.26752460607980144</v>
      </c>
      <c r="AP13" t="str">
        <f t="shared" ca="1" si="12"/>
        <v>pics\\Injir_4.jpg</v>
      </c>
      <c r="AQ13" t="str">
        <f t="shared" ca="1" si="13"/>
        <v>pics\\Tikva_4.jpg</v>
      </c>
      <c r="AT13">
        <f t="shared" ca="1" si="7"/>
        <v>0.99999272139348427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9"/>
        <v>Это_ЛИМОН._Кислый_ли_он?</v>
      </c>
      <c r="BD13" cm="1">
        <f t="array" aca="1" ref="BD13" ca="1">INDEX($L$10:$L$17,(RANK(AT5,$AT$2:$AT$9)))</f>
        <v>2038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VLOOKUP(B14,audio_list_stym!$A$3:$BP$18,53,FALSE)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VLOOKUP(B14,audio_list_stym!$A$3:$AJ$18,21,FALSE)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2220</v>
      </c>
      <c r="AD14" t="str">
        <f t="shared" ca="1" si="10"/>
        <v>pics\\dis16.jpg</v>
      </c>
      <c r="AE14" s="22" t="str">
        <f t="array" aca="1" ref="AE14" ca="1">IF(G14="экспл",INDEX(total_visual_stym!$C$146:$C$209,(RANK(total_visual_stym!E158,total_visual_stym!$E$146:$E$209))),0)</f>
        <v>pics\\dis16.jpg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0.47446250897398279</v>
      </c>
      <c r="AP14" t="str">
        <f t="shared" ca="1" si="12"/>
        <v>pics\\Banan_8.jpg</v>
      </c>
      <c r="AQ14" t="str">
        <f t="shared" ca="1" si="13"/>
        <v>pics\\Goroh_8.jpg</v>
      </c>
      <c r="AT14">
        <f t="shared" ca="1" si="7"/>
        <v>0.17771027880786472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9"/>
        <v>На_картинке_ЛИМОН._Сочный_ли_он?</v>
      </c>
      <c r="BD14" cm="1">
        <f t="array" aca="1" ref="BD14" ca="1">INDEX($L$10:$L$17,(RANK(AT6,$AT$2:$AT$9)))</f>
        <v>2033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VLOOKUP(B15,audio_list_stym!$A$3:$BP$18,53,FALSE)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VLOOKUP(B15,audio_list_stym!$A$3:$AJ$18,21,FALSE)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2195</v>
      </c>
      <c r="AD15" t="str">
        <f t="shared" ca="1" si="10"/>
        <v>pics\\dis41.jpg</v>
      </c>
      <c r="AE15" s="22" t="str">
        <f t="array" aca="1" ref="AE15" ca="1">IF(G15="экспл",INDEX(total_visual_stym!$C$146:$C$209,(RANK(total_visual_stym!E159,total_visual_stym!$E$146:$E$209))),0)</f>
        <v>pics\\dis41.jpg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0.31936192152909793</v>
      </c>
      <c r="AP15" t="str">
        <f t="shared" ca="1" si="12"/>
        <v>pics\\Injir_2.jpg</v>
      </c>
      <c r="AQ15" t="str">
        <f t="shared" ca="1" si="13"/>
        <v>pics\\Tikva_2.jpg</v>
      </c>
      <c r="AT15">
        <f t="shared" ca="1" si="7"/>
        <v>0.82193540000124377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9"/>
        <v>На_мониторе_ЛИМОН._Упругий_ли_он?</v>
      </c>
      <c r="BD15" cm="1">
        <f t="array" aca="1" ref="BD15" ca="1">INDEX($L$10:$L$17,(RANK(AT7,$AT$2:$AT$9)))</f>
        <v>2039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VLOOKUP(B16,audio_list_stym!$A$3:$BP$18,53,FALSE)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VLOOKUP(B16,audio_list_stym!$A$3:$AJ$18,21,FALSE)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2226</v>
      </c>
      <c r="AD16" t="str">
        <f t="shared" ca="1" si="10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0.3134414642384149</v>
      </c>
      <c r="AP16" t="str">
        <f t="shared" ca="1" si="12"/>
        <v>pics\\Injir_3.jpg</v>
      </c>
      <c r="AQ16" t="str">
        <f t="shared" ca="1" si="13"/>
        <v>pics\\Tikva_3.jpg</v>
      </c>
      <c r="AT16">
        <f t="shared" ca="1" si="7"/>
        <v>0.94571107126571563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9"/>
        <v>Перед_Вами_ЛИМОН._Он_длинный?</v>
      </c>
      <c r="BD16" cm="1">
        <f t="array" aca="1" ref="BD16" ca="1">INDEX($L$10:$L$17,(RANK(AT8,$AT$2:$AT$9)))</f>
        <v>2040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VLOOKUP(B17,audio_list_stym!$A$3:$BP$18,53,FALSE)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VLOOKUP(B17,audio_list_stym!$A$3:$AJ$18,21,FALSE)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2212</v>
      </c>
      <c r="AD17" t="str">
        <f t="shared" ca="1" si="10"/>
        <v>pics\\dis61.jpg</v>
      </c>
      <c r="AE17" s="22" t="str">
        <f t="array" aca="1" ref="AE17" ca="1">IF(G17="экспл",INDEX(total_visual_stym!$C$146:$C$209,(RANK(total_visual_stym!E161,total_visual_stym!$E$146:$E$209))),0)</f>
        <v>pics\\dis61.jpg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4.2666967427878566E-2</v>
      </c>
      <c r="AP17" t="str">
        <f t="shared" ca="1" si="12"/>
        <v>pics\\Injir_8.jpg</v>
      </c>
      <c r="AQ17" t="str">
        <f t="shared" ca="1" si="13"/>
        <v>pics\\Tikva_8.jpg</v>
      </c>
      <c r="AT17">
        <f t="shared" ca="1" si="7"/>
        <v>0.28310682493232786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9"/>
        <v>Вы_видите_ЛИМОН._Он_без_кожуры?</v>
      </c>
      <c r="BD17" cm="1">
        <f t="array" aca="1" ref="BD17" ca="1">INDEX($L$10:$L$17,(RANK(AT9,$AT$2:$AT$9)))</f>
        <v>2037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VLOOKUP(B18,audio_list_stym!$A$3:$BP$18,53,FALSE)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VLOOKUP(B18,audio_list_stym!$A$3:$AJ$18,21,FALSE)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2052</v>
      </c>
      <c r="AD18" t="str">
        <f t="shared" ca="1" si="10"/>
        <v>pics\\Redis_4.jpg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pics\\Redis_4.jpg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0.84995347941108901</v>
      </c>
      <c r="AP18" t="str">
        <f t="shared" ca="1" si="12"/>
        <v>pics\\Limon_4.jpg</v>
      </c>
      <c r="AQ18" t="str">
        <f t="shared" ca="1" si="13"/>
        <v>pics\\Redis_4.jpg</v>
      </c>
      <c r="AS18" t="str">
        <f t="shared" ref="AS18:AS25" ca="1" si="16">IF(AH18="sound\\Tropic",AQ18,"")</f>
        <v>pics\\Redis_4.jpg</v>
      </c>
      <c r="AT18">
        <f t="shared" ca="1" si="7"/>
        <v>0.75049665268912369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9"/>
        <v>_С_молоком_ли_XXXXX?</v>
      </c>
      <c r="BC18">
        <f>A18</f>
        <v>1203</v>
      </c>
      <c r="BD18" cm="1">
        <f t="array" aca="1" ref="BD18" ca="1">INDEX($L$18:$L$25,(RANK(AT2,$AT$2:$AT$9)))</f>
        <v>2028</v>
      </c>
      <c r="BE18" cm="1">
        <f t="array" aca="1" ref="BE18" ca="1">INDEX(BD2:BD17,(RANK(AT4,$AT$2:$AT$16)))</f>
        <v>2064</v>
      </c>
      <c r="BF18" cm="1">
        <f t="array" aca="1" ref="BF18" ca="1">INDEX(BD26:BD49,(RANK(AT4,$AT$2:$AT$16)))</f>
        <v>2056</v>
      </c>
      <c r="BG18" cm="1">
        <f t="array" aca="1" ref="BG18" ca="1">INDEX(BD50:BD65,(RANK(AT4,$AT$2:$AT$16)))</f>
        <v>2016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VLOOKUP(B19,audio_list_stym!$A$3:$BP$18,53,FALSE)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VLOOKUP(B19,audio_list_stym!$A$3:$AJ$18,21,FALSE)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2054</v>
      </c>
      <c r="AD19" t="str">
        <f t="shared" ca="1" si="10"/>
        <v>pics\\Redis_6.jpg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pics\\Redis_6.jpg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0.80371023025831423</v>
      </c>
      <c r="AP19" t="str">
        <f t="shared" ca="1" si="12"/>
        <v>pics\\Limon_6.jpg</v>
      </c>
      <c r="AQ19" t="str">
        <f t="shared" ca="1" si="13"/>
        <v>pics\\Redis_6.jpg</v>
      </c>
      <c r="AS19" t="str">
        <f t="shared" ca="1" si="16"/>
        <v>pics\\Redis_6.jpg</v>
      </c>
      <c r="AT19">
        <f t="shared" ca="1" si="7"/>
        <v>0.61000958508672032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9"/>
        <v>_Полый_ли_XXXXX?</v>
      </c>
      <c r="BD19" cm="1">
        <f t="array" aca="1" ref="BD19" ca="1">INDEX($L$18:$L$25,(RANK(AT3,$AT$2:$AT$9)))</f>
        <v>2027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VLOOKUP(B20,audio_list_stym!$A$3:$BP$18,53,FALSE)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VLOOKUP(B20,audio_list_stym!$A$3:$AJ$18,21,FALSE)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2166</v>
      </c>
      <c r="AD20" t="str">
        <f t="shared" ca="1" si="10"/>
        <v>pics\\Tikva_6.jpg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pics\\Tikva_6.jpg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8.5868571115880754E-2</v>
      </c>
      <c r="AP20" t="str">
        <f t="shared" ca="1" si="12"/>
        <v>pics\\Injir_6.jpg</v>
      </c>
      <c r="AQ20" t="str">
        <f t="shared" ca="1" si="13"/>
        <v>pics\\Tikva_6.jpg</v>
      </c>
      <c r="AS20" t="str">
        <f t="shared" ca="1" si="16"/>
        <v>pics\\Tikva_6.jpg</v>
      </c>
      <c r="AT20">
        <f t="shared" ca="1" si="7"/>
        <v>3.1722871607432479E-2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9"/>
        <v>_Гладкий_ли_XXXXX?</v>
      </c>
      <c r="BD20" cm="1">
        <f t="array" aca="1" ref="BD20" ca="1">INDEX($L$18:$L$25,(RANK(AT4,$AT$2:$AT$9)))</f>
        <v>2026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VLOOKUP(B21,audio_list_stym!$A$3:$BP$18,53,FALSE)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VLOOKUP(B21,audio_list_stym!$A$3:$AJ$18,21,FALSE)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2019</v>
      </c>
      <c r="AD21" t="str">
        <f t="shared" ca="1" si="10"/>
        <v>pics\\Goroh_3.jpg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pics\\Goroh_3.jpg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0.54543819072305011</v>
      </c>
      <c r="AP21" t="str">
        <f t="shared" ca="1" si="12"/>
        <v>pics\\Banan_3.jpg</v>
      </c>
      <c r="AQ21" t="str">
        <f t="shared" ca="1" si="13"/>
        <v>pics\\Goroh_3.jpg</v>
      </c>
      <c r="AS21" t="str">
        <f t="shared" ca="1" si="16"/>
        <v>pics\\Goroh_3.jpg</v>
      </c>
      <c r="AT21">
        <f t="shared" ca="1" si="7"/>
        <v>0.22762133874746915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9"/>
        <v>_Пористый_ли_XXXXX?</v>
      </c>
      <c r="BD21" cm="1">
        <f t="array" aca="1" ref="BD21" ca="1">INDEX($L$18:$L$25,(RANK(AT5,$AT$2:$AT$9)))</f>
        <v>2030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VLOOKUP(B22,audio_list_stym!$A$3:$BP$18,53,FALSE)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VLOOKUP(B22,audio_list_stym!$A$3:$AJ$18,21,FALSE)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2051</v>
      </c>
      <c r="AD22" t="str">
        <f t="shared" ca="1" si="10"/>
        <v>pics\\Redis_3.jpg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pics\\Redis_3.jpg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0.91775037182806207</v>
      </c>
      <c r="AP22" t="str">
        <f t="shared" ca="1" si="12"/>
        <v>pics\\Limon_3.jpg</v>
      </c>
      <c r="AQ22" t="str">
        <f t="shared" ca="1" si="13"/>
        <v>pics\\Redis_3.jpg</v>
      </c>
      <c r="AS22" t="str">
        <f t="shared" ca="1" si="16"/>
        <v>pics\\Redis_3.jpg</v>
      </c>
      <c r="AT22">
        <f t="shared" ca="1" si="7"/>
        <v>0.6887256549829508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9"/>
        <v>_Вареный_ли_XXXXX?</v>
      </c>
      <c r="BD22" cm="1">
        <f t="array" aca="1" ref="BD22" ca="1">INDEX($L$18:$L$25,(RANK(AT6,$AT$2:$AT$9)))</f>
        <v>2025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VLOOKUP(B23,audio_list_stym!$A$3:$BP$18,53,FALSE)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VLOOKUP(B23,audio_list_stym!$A$3:$AJ$18,21,FALSE)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2049</v>
      </c>
      <c r="AD23" t="str">
        <f t="shared" ca="1" si="10"/>
        <v>pics\\Redis_1.jpg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pics\\Redis_1.jpg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0.95945982943024188</v>
      </c>
      <c r="AP23" t="str">
        <f t="shared" ca="1" si="12"/>
        <v>pics\\Limon_1.jpg</v>
      </c>
      <c r="AQ23" t="str">
        <f t="shared" ca="1" si="13"/>
        <v>pics\\Redis_1.jpg</v>
      </c>
      <c r="AS23" t="str">
        <f t="shared" ca="1" si="16"/>
        <v>pics\\Redis_1.jpg</v>
      </c>
      <c r="AT23">
        <f t="shared" ca="1" si="7"/>
        <v>0.95541817546287278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9"/>
        <v>_Плотный_ли_XXXXX?</v>
      </c>
      <c r="BD23" cm="1">
        <f t="array" aca="1" ref="BD23" ca="1">INDEX($L$18:$L$25,(RANK(AT7,$AT$2:$AT$9)))</f>
        <v>2031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VLOOKUP(B24,audio_list_stym!$A$3:$BP$18,53,FALSE)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VLOOKUP(B24,audio_list_stym!$A$3:$AJ$18,21,FALSE)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2018</v>
      </c>
      <c r="AD24" t="str">
        <f t="shared" ca="1" si="10"/>
        <v>pics\\Goroh_2.jpg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pics\\Goroh_2.jpg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0.571982750704503</v>
      </c>
      <c r="AP24" t="str">
        <f t="shared" ca="1" si="12"/>
        <v>pics\\Banan_2.jpg</v>
      </c>
      <c r="AQ24" t="str">
        <f t="shared" ca="1" si="13"/>
        <v>pics\\Goroh_2.jpg</v>
      </c>
      <c r="AS24" t="str">
        <f t="shared" ca="1" si="16"/>
        <v>pics\\Goroh_2.jpg</v>
      </c>
      <c r="AT24">
        <f t="shared" ca="1" si="7"/>
        <v>0.62180393336122475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9"/>
        <v>_Ворсистый_ли_XXXXX?</v>
      </c>
      <c r="BD24" cm="1">
        <f t="array" aca="1" ref="BD24" ca="1">INDEX($L$18:$L$25,(RANK(AT8,$AT$2:$AT$9)))</f>
        <v>2032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VLOOKUP(B25,audio_list_stym!$A$3:$BP$18,53,FALSE)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VLOOKUP(B25,audio_list_stym!$A$3:$AJ$18,21,FALSE)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2050</v>
      </c>
      <c r="AD25" t="str">
        <f t="shared" ca="1" si="10"/>
        <v>pics\\Redis_2.jpg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pics\\Redis_2.jpg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0.9399656423948245</v>
      </c>
      <c r="AP25" t="str">
        <f t="shared" ca="1" si="12"/>
        <v>pics\\Limon_2.jpg</v>
      </c>
      <c r="AQ25" t="str">
        <f t="shared" ca="1" si="13"/>
        <v>pics\\Redis_2.jpg</v>
      </c>
      <c r="AS25" t="str">
        <f t="shared" ca="1" si="16"/>
        <v>pics\\Redis_2.jpg</v>
      </c>
      <c r="AT25">
        <f t="shared" ca="1" si="7"/>
        <v>7.9509338229587501E-3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9"/>
        <v>_Мягкий_ли_XXXXX?</v>
      </c>
      <c r="BD25" cm="1">
        <f t="array" aca="1" ref="BD25" ca="1">INDEX($L$18:$L$25,(RANK(AT9,$AT$2:$AT$9)))</f>
        <v>2029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VLOOKUP(B26,audio_list_stym!$A$3:$BP$18,53,FALSE)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VLOOKUP(B26,audio_list_stym!$A$3:$AJ$18,21,FALSE)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2225</v>
      </c>
      <c r="AD26" t="str">
        <f t="shared" ca="1" si="10"/>
        <v>pics\\dis9.jpg</v>
      </c>
      <c r="AE26" s="22" t="str">
        <f t="array" aca="1" ref="AE26" ca="1">IF(G26="экспл",INDEX(total_visual_stym!$C$146:$C$209,(RANK(total_visual_stym!E170,total_visual_stym!$E$146:$E$209))),0)</f>
        <v>pics\\dis9.jpg</v>
      </c>
      <c r="AF26" s="22" t="str">
        <f t="shared" si="2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7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7"/>
        <v>5.7561761524921984E-2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9"/>
        <v>На_экране_XXXXX._Он_с_ботвой?</v>
      </c>
      <c r="BC26">
        <f>A26</f>
        <v>1204</v>
      </c>
      <c r="BD26" cm="1">
        <f t="array" aca="1" ref="BD26" ca="1">INDEX($L$26:$L$33,(RANK(AT2,$AT$2:$AT$9)))</f>
        <v>2052</v>
      </c>
      <c r="BE26" cm="1">
        <f t="array" aca="1" ref="BE26" ca="1">INDEX(BD2:BD25,(RANK(AT5,$AT$2:$AT$16)))</f>
        <v>2034</v>
      </c>
      <c r="BF26" cm="1">
        <f t="array" aca="1" ref="BF26" ca="1">INDEX(BD34:BD49,(RANK(AT5,$AT$2:$AT$16)))</f>
        <v>2002</v>
      </c>
      <c r="BG26" cm="1">
        <f t="array" aca="1" ref="BG26" ca="1">INDEX(BD50:BD65,(RANK(AT5,$AT$2:$AT$16)))</f>
        <v>2018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VLOOKUP(B27,audio_list_stym!$A$3:$BP$18,53,FALSE)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VLOOKUP(B27,audio_list_stym!$A$3:$AJ$18,21,FALSE)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2175</v>
      </c>
      <c r="AD27" t="str">
        <f t="shared" ca="1" si="10"/>
        <v>pics\\dis5.jpg</v>
      </c>
      <c r="AE27" s="22" t="str">
        <f t="array" aca="1" ref="AE27" ca="1">IF(G27="экспл",INDEX(total_visual_stym!$C$146:$C$209,(RANK(total_visual_stym!E171,total_visual_stym!$E$146:$E$209))),0)</f>
        <v>pics\\dis5.jpg</v>
      </c>
      <c r="AF27" s="22" t="str">
        <f t="shared" si="2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7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7"/>
        <v>0.98814386440188584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9"/>
        <v>Посмотрите,_вот_XXXXX._Он_алый?</v>
      </c>
      <c r="BD27" cm="1">
        <f t="array" aca="1" ref="BD27" ca="1">INDEX($L$26:$L$33,(RANK(AT3,$AT$2:$AT$9)))</f>
        <v>2051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VLOOKUP(B28,audio_list_stym!$A$3:$BP$18,53,FALSE)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VLOOKUP(B28,audio_list_stym!$A$3:$AJ$18,21,FALSE)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2191</v>
      </c>
      <c r="AD28" t="str">
        <f t="shared" ca="1" si="10"/>
        <v>pics\\dis26.jpg</v>
      </c>
      <c r="AE28" s="22" t="str">
        <f t="array" aca="1" ref="AE28" ca="1">IF(G28="экспл",INDEX(total_visual_stym!$C$146:$C$209,(RANK(total_visual_stym!E172,total_visual_stym!$E$146:$E$209))),0)</f>
        <v>pics\\dis26.jpg</v>
      </c>
      <c r="AF28" s="22" t="str">
        <f t="shared" si="2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7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7"/>
        <v>0.55980727757656323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9"/>
        <v>Вот_XXXXX._Пряный_ли_он?</v>
      </c>
      <c r="BD28" cm="1">
        <f t="array" aca="1" ref="BD28" ca="1">INDEX($L$26:$L$33,(RANK(AT4,$AT$2:$AT$9)))</f>
        <v>2050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VLOOKUP(B29,audio_list_stym!$A$3:$BP$18,53,FALSE)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VLOOKUP(B29,audio_list_stym!$A$3:$AJ$18,21,FALSE)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2188</v>
      </c>
      <c r="AD29" t="str">
        <f t="shared" ca="1" si="10"/>
        <v>pics\\dis3.jpg</v>
      </c>
      <c r="AE29" s="22" t="str">
        <f t="array" aca="1" ref="AE29" ca="1">IF(G29="экспл",INDEX(total_visual_stym!$C$146:$C$209,(RANK(total_visual_stym!E173,total_visual_stym!$E$146:$E$209))),0)</f>
        <v>pics\\dis3.jpg</v>
      </c>
      <c r="AF29" s="22" t="str">
        <f t="shared" si="2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7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7"/>
        <v>0.33680851807549994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9"/>
        <v>Это_XXXXX._Жирный_ли_он?</v>
      </c>
      <c r="BD29" cm="1">
        <f t="array" aca="1" ref="BD29" ca="1">INDEX($L$26:$L$33,(RANK(AT5,$AT$2:$AT$9)))</f>
        <v>2054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VLOOKUP(B30,audio_list_stym!$A$3:$BP$18,53,FALSE)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VLOOKUP(B30,audio_list_stym!$A$3:$AJ$18,21,FALSE)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2194</v>
      </c>
      <c r="AD30" t="str">
        <f t="shared" ca="1" si="10"/>
        <v>pics\\dis55.jpg</v>
      </c>
      <c r="AE30" s="22" t="str">
        <f t="array" aca="1" ref="AE30" ca="1">IF(G30="экспл",INDEX(total_visual_stym!$C$146:$C$209,(RANK(total_visual_stym!E174,total_visual_stym!$E$146:$E$209))),0)</f>
        <v>pics\\dis55.jpg</v>
      </c>
      <c r="AF30" s="22" t="str">
        <f t="shared" si="2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7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7"/>
        <v>0.22460052916283091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9"/>
        <v>На_картинке_XXXXX._Он_соленый?</v>
      </c>
      <c r="BD30" cm="1">
        <f t="array" aca="1" ref="BD30" ca="1">INDEX($L$26:$L$33,(RANK(AT6,$AT$2:$AT$9)))</f>
        <v>2049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VLOOKUP(B31,audio_list_stym!$A$3:$BP$18,53,FALSE)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VLOOKUP(B31,audio_list_stym!$A$3:$AJ$18,21,FALSE)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2219</v>
      </c>
      <c r="AD31" t="str">
        <f t="shared" ca="1" si="10"/>
        <v>pics\\dis17.jpg</v>
      </c>
      <c r="AE31" s="22" t="str">
        <f t="array" aca="1" ref="AE31" ca="1">IF(G31="экспл",INDEX(total_visual_stym!$C$146:$C$209,(RANK(total_visual_stym!E175,total_visual_stym!$E$146:$E$209))),0)</f>
        <v>pics\\dis17.jpg</v>
      </c>
      <c r="AF31" s="22" t="str">
        <f t="shared" si="2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7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7"/>
        <v>0.71197925492759451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9"/>
        <v>На_мониторе_XXXXX._Пышный_ли_он?</v>
      </c>
      <c r="BD31" cm="1">
        <f t="array" aca="1" ref="BD31" ca="1">INDEX($L$26:$L$33,(RANK(AT7,$AT$2:$AT$9)))</f>
        <v>2055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VLOOKUP(B32,audio_list_stym!$A$3:$BP$18,53,FALSE)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VLOOKUP(B32,audio_list_stym!$A$3:$AJ$18,21,FALSE)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2222</v>
      </c>
      <c r="AD32" t="str">
        <f t="shared" ca="1" si="10"/>
        <v>pics\\dis14.jpg</v>
      </c>
      <c r="AE32" s="22" t="str">
        <f t="array" aca="1" ref="AE32" ca="1">IF(G32="экспл",INDEX(total_visual_stym!$C$146:$C$209,(RANK(total_visual_stym!E176,total_visual_stym!$E$146:$E$209))),0)</f>
        <v>pics\\dis14.jpg</v>
      </c>
      <c r="AF32" s="22" t="str">
        <f t="shared" si="2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7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7"/>
        <v>0.93446686760575226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9"/>
        <v>Перед_Вами_XXXXX._Крепкий_ли_он?</v>
      </c>
      <c r="BD32" cm="1">
        <f t="array" aca="1" ref="BD32" ca="1">INDEX($L$26:$L$33,(RANK(AT8,$AT$2:$AT$9)))</f>
        <v>2056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VLOOKUP(B33,audio_list_stym!$A$3:$BP$18,53,FALSE)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VLOOKUP(B33,audio_list_stym!$A$3:$AJ$18,21,FALSE)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2231</v>
      </c>
      <c r="AD33" t="str">
        <f t="shared" ca="1" si="10"/>
        <v>pics\\dis12.jpg</v>
      </c>
      <c r="AE33" s="22" t="str">
        <f t="array" aca="1" ref="AE33" ca="1">IF(G33="экспл",INDEX(total_visual_stym!$C$146:$C$209,(RANK(total_visual_stym!E177,total_visual_stym!$E$146:$E$209))),0)</f>
        <v>pics\\dis12.jpg</v>
      </c>
      <c r="AF33" s="22" t="str">
        <f t="shared" si="2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7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7"/>
        <v>0.91105667185239059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9"/>
        <v>Вы_видите_XXXXX._Он_круглый?</v>
      </c>
      <c r="BD33" cm="1">
        <f t="array" aca="1" ref="BD33" ca="1">INDEX($L$26:$L$33,(RANK(AT9,$AT$2:$AT$9)))</f>
        <v>2053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VLOOKUP(B34,audio_list_stym!$A$3:$BP$18,53,FALSE)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VLOOKUP(B34,audio_list_stym!$A$3:$AJ$18,21,FALSE)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2037</v>
      </c>
      <c r="AD34" t="str">
        <f t="shared" ca="1" si="10"/>
        <v>pics\\Limon_5.jpg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pics\\Limon_5.jpg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18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19">IF(AH34="sound\\Ogorod",AP10,"")</f>
        <v>pics\\Limon_5.jpg</v>
      </c>
      <c r="AT34">
        <f t="shared" ca="1" si="7"/>
        <v>0.40619157745742163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9"/>
        <v>_Сырой_ли_ПЕРЕЦ?</v>
      </c>
      <c r="BC34">
        <f>A34</f>
        <v>1205</v>
      </c>
      <c r="BD34" cm="1">
        <f t="array" aca="1" ref="BD34" ca="1">INDEX($L$34:$L$41,(RANK(AT2,$AT$2:$AT$9)))</f>
        <v>2044</v>
      </c>
      <c r="BE34" cm="1">
        <f t="array" aca="1" ref="BE34" ca="1">INDEX(BD2:BD17,(RANK(AT5,$AT$2:$AT$17)))</f>
        <v>2038</v>
      </c>
      <c r="BF34" cm="1">
        <f t="array" aca="1" ref="BF34" ca="1">INDEX(BD18:BD33,(RANK(AT5,$AT$2:$AT$7)))</f>
        <v>2025</v>
      </c>
      <c r="BG34" cm="1">
        <f t="array" aca="1" ref="BG34" ca="1">INDEX(BD42:BD65,(RANK(AT5,$AT$2:$AT$17)))</f>
        <v>2014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VLOOKUP(B35,audio_list_stym!$A$3:$BP$18,53,FALSE)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VLOOKUP(B35,audio_list_stym!$A$3:$AJ$18,21,FALSE)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2004</v>
      </c>
      <c r="AD35" t="str">
        <f t="shared" ca="1" si="10"/>
        <v>pics\\Banan_4.jpg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pics\\Banan_4.jpg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18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19"/>
        <v>pics\\Banan_4.jpg</v>
      </c>
      <c r="AT35">
        <f t="shared" ca="1" si="7"/>
        <v>0.54135852474632484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9"/>
        <v>_Слоеный_ли_ПЕРЕЦ?</v>
      </c>
      <c r="BD35" cm="1">
        <f t="array" aca="1" ref="BD35" ca="1">INDEX($L$34:$L$41,(RANK(AT3,$AT$2:$AT$9)))</f>
        <v>2043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VLOOKUP(B36,audio_list_stym!$A$3:$BP$18,53,FALSE)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VLOOKUP(B36,audio_list_stym!$A$3:$AJ$18,21,FALSE)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2001</v>
      </c>
      <c r="AD36" t="str">
        <f t="shared" ca="1" si="10"/>
        <v>pics\\Banan_1.jpg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pics\\Banan_1.jpg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18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19"/>
        <v>pics\\Banan_1.jpg</v>
      </c>
      <c r="AT36">
        <f t="shared" ca="1" si="7"/>
        <v>0.91625167349161107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9"/>
        <v>_Гнилой_ли_ПЕРЕЦ?</v>
      </c>
      <c r="BD36" cm="1">
        <f t="array" aca="1" ref="BD36" ca="1">INDEX($L$34:$L$41,(RANK(AT4,$AT$2:$AT$9)))</f>
        <v>2042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VLOOKUP(B37,audio_list_stym!$A$3:$BP$18,53,FALSE)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VLOOKUP(B37,audio_list_stym!$A$3:$AJ$18,21,FALSE)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2156</v>
      </c>
      <c r="AD37" t="str">
        <f t="shared" ca="1" si="10"/>
        <v>pics\\Injir_4.jpg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pics\\Injir_4.jpg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18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19"/>
        <v>pics\\Injir_4.jpg</v>
      </c>
      <c r="AT37">
        <f t="shared" ca="1" si="7"/>
        <v>0.14337967449576183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9"/>
        <v>_Бугристый_ли_ПЕРЕЦ?</v>
      </c>
      <c r="BD37" cm="1">
        <f t="array" aca="1" ref="BD37" ca="1">INDEX($L$34:$L$41,(RANK(AT5,$AT$2:$AT$9)))</f>
        <v>2046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VLOOKUP(B38,audio_list_stym!$A$3:$BP$18,53,FALSE)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VLOOKUP(B38,audio_list_stym!$A$3:$AJ$18,21,FALSE)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2008</v>
      </c>
      <c r="AD38" t="str">
        <f t="shared" ca="1" si="10"/>
        <v>pics\\Banan_8.jpg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pics\\Banan_8.jpg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18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19"/>
        <v>pics\\Banan_8.jpg</v>
      </c>
      <c r="AT38">
        <f t="shared" ca="1" si="7"/>
        <v>0.34645169187706082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9"/>
        <v>_Черный_ли_ПЕРЕЦ?</v>
      </c>
      <c r="BD38" cm="1">
        <f t="array" aca="1" ref="BD38" ca="1">INDEX($L$34:$L$41,(RANK(AT6,$AT$2:$AT$9)))</f>
        <v>2041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VLOOKUP(B39,audio_list_stym!$A$3:$BP$18,53,FALSE)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VLOOKUP(B39,audio_list_stym!$A$3:$AJ$18,21,FALSE)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2154</v>
      </c>
      <c r="AD39" t="str">
        <f t="shared" ca="1" si="10"/>
        <v>pics\\Injir_2.jpg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pics\\Injir_2.jpg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18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19"/>
        <v>pics\\Injir_2.jpg</v>
      </c>
      <c r="AT39">
        <f t="shared" ca="1" si="7"/>
        <v>0.36077047080074764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9"/>
        <v>_Хрустящий_ли_ПЕРЕЦ?</v>
      </c>
      <c r="BD39" cm="1">
        <f t="array" aca="1" ref="BD39" ca="1">INDEX($L$34:$L$41,(RANK(AT7,$AT$2:$AT$9)))</f>
        <v>2047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VLOOKUP(B40,audio_list_stym!$A$3:$BP$18,53,FALSE)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VLOOKUP(B40,audio_list_stym!$A$3:$AJ$18,21,FALSE)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2155</v>
      </c>
      <c r="AD40" t="str">
        <f t="shared" ca="1" si="10"/>
        <v>pics\\Injir_3.jpg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pics\\Injir_3.jpg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18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19"/>
        <v>pics\\Injir_3.jpg</v>
      </c>
      <c r="AT40">
        <f t="shared" ca="1" si="7"/>
        <v>0.91148680878257116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9"/>
        <v>_Блестит_ли_ПЕРЕЦ?</v>
      </c>
      <c r="BD40" cm="1">
        <f t="array" aca="1" ref="BD40" ca="1">INDEX($L$34:$L$41,(RANK(AT8,$AT$2:$AT$9)))</f>
        <v>2048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VLOOKUP(B41,audio_list_stym!$A$3:$BP$18,53,FALSE)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VLOOKUP(B41,audio_list_stym!$A$3:$AJ$18,21,FALSE)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2160</v>
      </c>
      <c r="AD41" t="str">
        <f t="shared" ca="1" si="10"/>
        <v>pics\\Injir_8.jpg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0">IF(ISTEXT(AR41),AR41,IF(ISTEXT(AS41),AS41,""))</f>
        <v>pics\\Injir_8.jpg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18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19"/>
        <v>pics\\Injir_8.jpg</v>
      </c>
      <c r="AT41">
        <f t="shared" ca="1" si="7"/>
        <v>0.30686204363954961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9"/>
        <v>_Цитрусовый_ли_ПЕРЕЦ?</v>
      </c>
      <c r="BD41" cm="1">
        <f t="array" aca="1" ref="BD41" ca="1">INDEX($L$34:$L$41,(RANK(AT9,$AT$2:$AT$9)))</f>
        <v>2045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VLOOKUP(B42,audio_list_stym!$A$3:$BP$18,53,FALSE)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VLOOKUP(B42,audio_list_stym!$A$3:$AJ$18,21,FALSE)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2230</v>
      </c>
      <c r="AD42" t="str">
        <f t="shared" ca="1" si="10"/>
        <v>pics\\dis8.jpg</v>
      </c>
      <c r="AE42" s="22" t="str">
        <f t="array" aca="1" ref="AE42" ca="1">IF(G42="экспл",INDEX(total_visual_stym!$C$146:$C$209,(RANK(total_visual_stym!E186,total_visual_stym!$E$146:$E$209))),0)</f>
        <v>pics\\dis8.jpg</v>
      </c>
      <c r="AF42" s="22" t="str">
        <f t="shared" si="20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7"/>
        <v>0.41216110843169829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9"/>
        <v>На_экране_БАНАН._Он_чистый?</v>
      </c>
      <c r="BC42">
        <f>A42</f>
        <v>1206</v>
      </c>
      <c r="BD42" cm="1">
        <f t="array" aca="1" ref="BD42" ca="1">INDEX($L$42:$L$49,(RANK(AT2,$AT$2:$AT$9)))</f>
        <v>2004</v>
      </c>
      <c r="BE42" cm="1">
        <f t="array" aca="1" ref="BE42" ca="1">INDEX(BD2:BD17,(RANK(AT6,$AT$2:$AT17)))</f>
        <v>2057</v>
      </c>
      <c r="BF42" cm="1">
        <f t="array" aca="1" ref="BF42" ca="1">INDEX(BD26:BD41,(RANK(AT6,$AT$2:$AT$17)))</f>
        <v>2049</v>
      </c>
      <c r="BG42" cm="1">
        <f t="array" aca="1" ref="BG42" ca="1">INDEX(BD50:BD65,(RANK(AT6,$AT$2:$AT$17)))</f>
        <v>2009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VLOOKUP(B43,audio_list_stym!$A$3:$BP$18,53,FALSE)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VLOOKUP(B43,audio_list_stym!$A$3:$AJ$18,21,FALSE)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2173</v>
      </c>
      <c r="AD43" t="str">
        <f t="shared" ca="1" si="10"/>
        <v>pics\\dis37.jpg</v>
      </c>
      <c r="AE43" s="22" t="str">
        <f t="array" aca="1" ref="AE43" ca="1">IF(G43="экспл",INDEX(total_visual_stym!$C$146:$C$209,(RANK(total_visual_stym!E187,total_visual_stym!$E$146:$E$209))),0)</f>
        <v>pics\\dis37.jpg</v>
      </c>
      <c r="AF43" s="22" t="str">
        <f t="shared" si="20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7"/>
        <v>0.23471842592786707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9"/>
        <v>Посмотрите,_вот_БАНАН._Свежий_ли_он?</v>
      </c>
      <c r="BD43" cm="1">
        <f t="array" aca="1" ref="BD43" ca="1">INDEX($L$42:$L$49,(RANK(AT3,$AT$2:$AT$9)))</f>
        <v>2003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VLOOKUP(B44,audio_list_stym!$A$3:$BP$18,53,FALSE)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VLOOKUP(B44,audio_list_stym!$A$3:$AJ$18,21,FALSE)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2176</v>
      </c>
      <c r="AD44" t="str">
        <f t="shared" ca="1" si="10"/>
        <v>pics\\dis21.jpg</v>
      </c>
      <c r="AE44" s="22" t="str">
        <f t="array" aca="1" ref="AE44" ca="1">IF(G44="экспл",INDEX(total_visual_stym!$C$146:$C$209,(RANK(total_visual_stym!E188,total_visual_stym!$E$146:$E$209))),0)</f>
        <v>pics\\dis21.jpg</v>
      </c>
      <c r="AF44" s="22" t="str">
        <f t="shared" si="20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7"/>
        <v>0.80518964103899882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9"/>
        <v>Вот_БАНАН._Он_жаренный?</v>
      </c>
      <c r="BD44" cm="1">
        <f t="array" aca="1" ref="BD44" ca="1">INDEX($L$42:$L$49,(RANK(AT4,$AT$2:$AT$9)))</f>
        <v>2002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VLOOKUP(B45,audio_list_stym!$A$3:$BP$18,53,FALSE)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VLOOKUP(B45,audio_list_stym!$A$3:$AJ$18,21,FALSE)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2183</v>
      </c>
      <c r="AD45" t="str">
        <f t="shared" ca="1" si="10"/>
        <v>pics\\dis18.jpg</v>
      </c>
      <c r="AE45" s="22" t="str">
        <f t="array" aca="1" ref="AE45" ca="1">IF(G45="экспл",INDEX(total_visual_stym!$C$146:$C$209,(RANK(total_visual_stym!E189,total_visual_stym!$E$146:$E$209))),0)</f>
        <v>pics\\dis18.jpg</v>
      </c>
      <c r="AF45" s="22" t="str">
        <f t="shared" si="20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7"/>
        <v>0.79208215938187698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9"/>
        <v>Это_БАНАН._Сладкий_ли_он?</v>
      </c>
      <c r="BD45" cm="1">
        <f t="array" aca="1" ref="BD45" ca="1">INDEX($L$42:$L$49,(RANK(AT5,$AT$2:$AT$9)))</f>
        <v>2006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VLOOKUP(B46,audio_list_stym!$A$3:$BP$18,53,FALSE)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VLOOKUP(B46,audio_list_stym!$A$3:$AJ$18,21,FALSE)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2180</v>
      </c>
      <c r="AD46" t="str">
        <f t="shared" ca="1" si="10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0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7"/>
        <v>0.9557718795448209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9"/>
        <v>На_картинке_БАНАН._Влажный_ли_он?</v>
      </c>
      <c r="BD46" cm="1">
        <f t="array" aca="1" ref="BD46" ca="1">INDEX($L$42:$L$49,(RANK(AT6,$AT$2:$AT$9)))</f>
        <v>2001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VLOOKUP(B47,audio_list_stym!$A$3:$BP$18,53,FALSE)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VLOOKUP(B47,audio_list_stym!$A$3:$AJ$18,21,FALSE)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2211</v>
      </c>
      <c r="AD47" t="str">
        <f t="shared" ca="1" si="10"/>
        <v>pics\\dis60.jpg</v>
      </c>
      <c r="AE47" s="22" t="str">
        <f t="array" aca="1" ref="AE47" ca="1">IF(G47="экспл",INDEX(total_visual_stym!$C$146:$C$209,(RANK(total_visual_stym!E191,total_visual_stym!$E$146:$E$209))),0)</f>
        <v>pics\\dis60.jpg</v>
      </c>
      <c r="AF47" s="22" t="str">
        <f t="shared" si="20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7"/>
        <v>0.10217548140037269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9"/>
        <v>На_мониторе_БАНАН._Он_съедобный?</v>
      </c>
      <c r="BD47" cm="1">
        <f t="array" aca="1" ref="BD47" ca="1">INDEX($L$42:$L$49,(RANK(AT7,$AT$2:$AT$9)))</f>
        <v>2007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VLOOKUP(B48,audio_list_stym!$A$3:$BP$18,53,FALSE)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VLOOKUP(B48,audio_list_stym!$A$3:$AJ$18,21,FALSE)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2218</v>
      </c>
      <c r="AD48" t="str">
        <f t="shared" ca="1" si="10"/>
        <v>pics\\dis64.jpg</v>
      </c>
      <c r="AE48" s="22" t="str">
        <f t="array" aca="1" ref="AE48" ca="1">IF(G48="экспл",INDEX(total_visual_stym!$C$146:$C$209,(RANK(total_visual_stym!E192,total_visual_stym!$E$146:$E$209))),0)</f>
        <v>pics\\dis64.jpg</v>
      </c>
      <c r="AF48" s="22" t="str">
        <f t="shared" si="20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7"/>
        <v>0.38082590273320649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9"/>
        <v>Перед_Вами_БАНАН._Сиреневый_ли_он?</v>
      </c>
      <c r="BD48" cm="1">
        <f t="array" aca="1" ref="BD48" ca="1">INDEX($L$42:$L$49,(RANK(AT8,$AT$2:$AT$9)))</f>
        <v>2008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VLOOKUP(B49,audio_list_stym!$A$3:$BP$18,53,FALSE)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VLOOKUP(B49,audio_list_stym!$A$3:$AJ$18,21,FALSE)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2232</v>
      </c>
      <c r="AD49" t="str">
        <f t="shared" ca="1" si="10"/>
        <v>pics\\dis13.jpg</v>
      </c>
      <c r="AE49" s="22" t="str">
        <f t="array" aca="1" ref="AE49" ca="1">IF(G49="экспл",INDEX(total_visual_stym!$C$146:$C$209,(RANK(total_visual_stym!E193,total_visual_stym!$E$146:$E$209))),0)</f>
        <v>pics\\dis13.jpg</v>
      </c>
      <c r="AF49" s="22" t="str">
        <f t="shared" si="20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7"/>
        <v>0.92686619093633138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9"/>
        <v>Вы_видите_БАНАН._Он_репчатый?</v>
      </c>
      <c r="BD49" cm="1">
        <f t="array" aca="1" ref="BD49" ca="1">INDEX($L$42:$L$49,(RANK(AT9,$AT$2:$AT$9)))</f>
        <v>2005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VLOOKUP(B50,audio_list_stym!$A$3:$BP$18,53,FALSE)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VLOOKUP(B50,audio_list_stym!$A$3:$AJ$18,21,FALSE)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2023</v>
      </c>
      <c r="AD50" t="str">
        <f t="shared" ca="1" si="10"/>
        <v>pics\\Goroh_7.jpg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0"/>
        <v>pics\\Goroh_7.jpg</v>
      </c>
      <c r="AH50" t="str">
        <f t="shared" si="3"/>
        <v>sound\\Tropic</v>
      </c>
      <c r="AS50" t="str">
        <f ca="1">IF(AH50="sound\\Tropic",AQ2,"")</f>
        <v>pics\\Goroh_7.jpg</v>
      </c>
      <c r="AT50">
        <f t="shared" ca="1" si="7"/>
        <v>5.3045236370064863E-2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9"/>
        <v>_Коричневый_ли_XXXXX?</v>
      </c>
      <c r="BC50">
        <f>A50</f>
        <v>1207</v>
      </c>
      <c r="BD50" cm="1">
        <f t="array" aca="1" ref="BD50" ca="1">INDEX($L$50:$L$57,(RANK(AT2,$AT$2:$AT$9)))</f>
        <v>2012</v>
      </c>
      <c r="BE50" cm="1">
        <f t="array" aca="1" ref="BE50" ca="1">INDEX(BD2:BD17,(RANK(AT7,$AT$2:$AT$17)))</f>
        <v>2040</v>
      </c>
      <c r="BF50" cm="1">
        <f t="array" aca="1" ref="BF50" ca="1">INDEX(BD18:BD49,(RANK(AT7,$AT$2:$AT$17)))</f>
        <v>2056</v>
      </c>
      <c r="BG50" cm="1">
        <f t="array" aca="1" ref="BG50" ca="1">INDEX(BD58:BD65,(RANK(AT7,$AT$2:$AT$9)))</f>
        <v>2024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VLOOKUP(B51,audio_list_stym!$A$3:$BP$18,53,FALSE)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VLOOKUP(B51,audio_list_stym!$A$3:$AJ$18,21,FALSE)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2056</v>
      </c>
      <c r="AD51" t="str">
        <f t="shared" ca="1" si="10"/>
        <v>pics\\Redis_8.jpg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0"/>
        <v>pics\\Redis_8.jpg</v>
      </c>
      <c r="AH51" t="str">
        <f t="shared" si="3"/>
        <v>sound\\Tropic</v>
      </c>
      <c r="AS51" t="str">
        <f t="shared" ref="AS51:AS57" ca="1" si="22">IF(AH51="sound\\Tropic",AQ3,"")</f>
        <v>pics\\Redis_8.jpg</v>
      </c>
      <c r="AT51">
        <f t="shared" ca="1" si="7"/>
        <v>7.3502275348839241E-2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9"/>
        <v>_Сахаристый_ли_XXXXX?</v>
      </c>
      <c r="BD51" cm="1">
        <f t="array" aca="1" ref="BD51" ca="1">INDEX($L$50:$L$57,(RANK(AT3,$AT$2:$AT$9)))</f>
        <v>2011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VLOOKUP(B52,audio_list_stym!$A$3:$BP$18,53,FALSE)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VLOOKUP(B52,audio_list_stym!$A$3:$AJ$18,21,FALSE)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2165</v>
      </c>
      <c r="AD52" t="str">
        <f t="shared" ca="1" si="10"/>
        <v>pics\\Tikva_5.jpg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0"/>
        <v>pics\\Tikva_5.jpg</v>
      </c>
      <c r="AH52" t="str">
        <f t="shared" si="3"/>
        <v>sound\\Tropic</v>
      </c>
      <c r="AS52" t="str">
        <f t="shared" ca="1" si="22"/>
        <v>pics\\Tikva_5.jpg</v>
      </c>
      <c r="AT52">
        <f t="shared" ca="1" si="7"/>
        <v>0.24761643031358993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9"/>
        <v>_Скользкий_ли_XXXXX?</v>
      </c>
      <c r="BD52" cm="1">
        <f t="array" aca="1" ref="BD52" ca="1">INDEX($L$50:$L$57,(RANK(AT4,$AT$2:$AT$9)))</f>
        <v>2010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VLOOKUP(B53,audio_list_stym!$A$3:$BP$18,53,FALSE)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VLOOKUP(B53,audio_list_stym!$A$3:$AJ$18,21,FALSE)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2161</v>
      </c>
      <c r="AD53" t="str">
        <f t="shared" ca="1" si="10"/>
        <v>pics\\Tikva_1.jpg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0"/>
        <v>pics\\Tikva_1.jpg</v>
      </c>
      <c r="AH53" t="str">
        <f t="shared" si="3"/>
        <v>sound\\Tropic</v>
      </c>
      <c r="AS53" t="str">
        <f t="shared" ca="1" si="22"/>
        <v>pics\\Tikva_1.jpg</v>
      </c>
      <c r="AT53">
        <f t="shared" ca="1" si="7"/>
        <v>0.84713962222884098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9"/>
        <v>_Ломкий_ли_XXXXX?</v>
      </c>
      <c r="BD53" cm="1">
        <f t="array" aca="1" ref="BD53" ca="1">INDEX($L$50:$L$57,(RANK(AT5,$AT$2:$AT$9)))</f>
        <v>2014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VLOOKUP(B54,audio_list_stym!$A$3:$BP$18,53,FALSE)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VLOOKUP(B54,audio_list_stym!$A$3:$AJ$18,21,FALSE)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2021</v>
      </c>
      <c r="AD54" t="str">
        <f t="shared" ca="1" si="10"/>
        <v>pics\\Goroh_5.jpg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0"/>
        <v>pics\\Goroh_5.jpg</v>
      </c>
      <c r="AH54" t="str">
        <f t="shared" si="3"/>
        <v>sound\\Tropic</v>
      </c>
      <c r="AI54" s="11"/>
      <c r="AS54" t="str">
        <f t="shared" ca="1" si="22"/>
        <v>pics\\Goroh_5.jpg</v>
      </c>
      <c r="AT54">
        <f t="shared" ca="1" si="7"/>
        <v>0.93745157351913866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9"/>
        <v>_Мохнатый_ли_XXXXX?</v>
      </c>
      <c r="BD54" cm="1">
        <f t="array" aca="1" ref="BD54" ca="1">INDEX($L$50:$L$57,(RANK(AT6,$AT$2:$AT$9)))</f>
        <v>2009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VLOOKUP(B55,audio_list_stym!$A$3:$BP$18,53,FALSE)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VLOOKUP(B55,audio_list_stym!$A$3:$AJ$18,21,FALSE)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2167</v>
      </c>
      <c r="AD55" t="str">
        <f t="shared" ca="1" si="10"/>
        <v>pics\\Tikva_7.jpg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0"/>
        <v>pics\\Tikva_7.jpg</v>
      </c>
      <c r="AH55" t="str">
        <f t="shared" si="3"/>
        <v>sound\\Tropic</v>
      </c>
      <c r="AS55" t="str">
        <f t="shared" ca="1" si="22"/>
        <v>pics\\Tikva_7.jpg</v>
      </c>
      <c r="AT55">
        <f t="shared" ca="1" si="7"/>
        <v>0.39913444509307117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9"/>
        <v>_Сморщенный_ли_XXXXX?</v>
      </c>
      <c r="BD55" cm="1">
        <f t="array" aca="1" ref="BD55" ca="1">INDEX($L$50:$L$57,(RANK(AT7,$AT$2:$AT$9)))</f>
        <v>2015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VLOOKUP(B56,audio_list_stym!$A$3:$BP$18,53,FALSE)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VLOOKUP(B56,audio_list_stym!$A$3:$AJ$18,21,FALSE)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2022</v>
      </c>
      <c r="AD56" t="str">
        <f t="shared" ca="1" si="10"/>
        <v>pics\\Goroh_6.jpg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pics\\Goroh_6.jpg</v>
      </c>
      <c r="AH56" t="str">
        <f t="shared" si="3"/>
        <v>sound\\Tropic</v>
      </c>
      <c r="AS56" t="str">
        <f t="shared" ca="1" si="22"/>
        <v>pics\\Goroh_6.jpg</v>
      </c>
      <c r="AT56">
        <f t="shared" ca="1" si="7"/>
        <v>0.82636584842866079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9"/>
        <v>_С_косточкой_ли_XXXXX?</v>
      </c>
      <c r="BD56" cm="1">
        <f t="array" aca="1" ref="BD56" ca="1">INDEX($L$50:$L$57,(RANK(AT8,$AT$2:$AT$9)))</f>
        <v>2016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VLOOKUP(B57,audio_list_stym!$A$3:$BP$18,53,FALSE)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VLOOKUP(B57,audio_list_stym!$A$3:$AJ$18,21,FALSE)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2055</v>
      </c>
      <c r="AD57" t="str">
        <f t="shared" ca="1" si="10"/>
        <v>pics\\Redis_7.jpg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pics\\Redis_7.jpg</v>
      </c>
      <c r="AH57" t="str">
        <f t="shared" si="3"/>
        <v>sound\\Tropic</v>
      </c>
      <c r="AI57" s="11"/>
      <c r="AS57" t="str">
        <f t="shared" ca="1" si="22"/>
        <v>pics\\Redis_7.jpg</v>
      </c>
      <c r="AT57">
        <f t="shared" ca="1" si="7"/>
        <v>0.47498542506942032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9"/>
        <v>_Треугольный_ли_XXXXX?</v>
      </c>
      <c r="BD57" cm="1">
        <f t="array" aca="1" ref="BD57" ca="1">INDEX($L$50:$L$57,(RANK(AT9,$AT$2:$AT$9)))</f>
        <v>2013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VLOOKUP(B58,audio_list_stym!$A$3:$BP$18,53,FALSE)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VLOOKUP(B58,audio_list_stym!$A$3:$AJ$18,21,FALSE)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2204</v>
      </c>
      <c r="AD58" t="str">
        <f t="shared" ca="1" si="10"/>
        <v>pics\\dis52.jpg</v>
      </c>
      <c r="AE58" s="22" t="str">
        <f t="array" aca="1" ref="AE58" ca="1">IF(G58="экспл",INDEX(total_visual_stym!$C$146:$C$209,(RANK(total_visual_stym!E202,total_visual_stym!$E$146:$E$209))),0)</f>
        <v>pics\\dis52.jpg</v>
      </c>
      <c r="AF58" s="22" t="str">
        <f t="shared" ref="AF58:AF65" si="23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7"/>
        <v>0.14014274195360099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9"/>
        <v>На_экране_XXXXX._Рыхлый_ли_он?</v>
      </c>
      <c r="BC58">
        <f>A58</f>
        <v>1208</v>
      </c>
      <c r="BD58" cm="1">
        <f t="array" aca="1" ref="BD58" ca="1">INDEX($L$58:$L$65,(RANK(AT2,$AT$2:$AT$9)))</f>
        <v>2020</v>
      </c>
      <c r="BE58" cm="1">
        <f t="array" aca="1" ref="BE58" ca="1">INDEX(BD2:BD17,(RANK(AT8,$AT$2:$AT$17)))</f>
        <v>2037</v>
      </c>
      <c r="BF58" cm="1">
        <f t="array" aca="1" ref="BF58" ca="1">INDEX(BD18:BD33,(RANK(AT8,$AT$2:$AT$17)))</f>
        <v>2053</v>
      </c>
      <c r="BG58" cm="1">
        <f t="array" aca="1" ref="BG58" ca="1">INDEX(BD42:BD57,(RANK(AT8,$AT$2:$AT$9)))</f>
        <v>2005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VLOOKUP(B59,audio_list_stym!$A$3:$BP$18,53,FALSE)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VLOOKUP(B59,audio_list_stym!$A$3:$AJ$18,21,FALSE)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2213</v>
      </c>
      <c r="AD59" t="str">
        <f t="shared" ca="1" si="10"/>
        <v>pics\\dis49.jpg</v>
      </c>
      <c r="AE59" s="22" t="str">
        <f t="array" aca="1" ref="AE59" ca="1">IF(G59="экспл",INDEX(total_visual_stym!$C$146:$C$209,(RANK(total_visual_stym!E203,total_visual_stym!$E$146:$E$209))),0)</f>
        <v>pics\\dis49.jpg</v>
      </c>
      <c r="AF59" s="22" t="str">
        <f t="shared" si="23"/>
        <v/>
      </c>
      <c r="AG59" t="str">
        <f t="shared" si="14"/>
        <v>pics\\Goroh_2.jpg</v>
      </c>
      <c r="AH59">
        <f t="shared" si="3"/>
        <v>0</v>
      </c>
      <c r="AT59">
        <f t="shared" ca="1" si="7"/>
        <v>0.16490753211551357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9"/>
        <v>Посмотрите,_вот_XXXXX._Он_в_стручке?</v>
      </c>
      <c r="BD59" cm="1">
        <f t="array" aca="1" ref="BD59" ca="1">INDEX($L$58:$L$65,(RANK(AT3,$AT$2:$AT$9)))</f>
        <v>2019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VLOOKUP(B60,audio_list_stym!$A$3:$BP$18,53,FALSE)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VLOOKUP(B60,audio_list_stym!$A$3:$AJ$18,21,FALSE)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2198</v>
      </c>
      <c r="AD60" t="str">
        <f t="shared" ca="1" si="10"/>
        <v>pics\\dis42.jpg</v>
      </c>
      <c r="AE60" s="22" t="str">
        <f t="array" aca="1" ref="AE60" ca="1">IF(G60="экспл",INDEX(total_visual_stym!$C$146:$C$209,(RANK(total_visual_stym!E204,total_visual_stym!$E$146:$E$209))),0)</f>
        <v>pics\\dis42.jpg</v>
      </c>
      <c r="AF60" s="22" t="str">
        <f t="shared" si="23"/>
        <v/>
      </c>
      <c r="AG60" t="str">
        <f t="shared" si="14"/>
        <v>pics\\Goroh_3.jpg</v>
      </c>
      <c r="AH60">
        <f t="shared" si="3"/>
        <v>0</v>
      </c>
      <c r="AT60">
        <f t="shared" ca="1" si="7"/>
        <v>0.16555311597523803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9"/>
        <v>Вот_XXXXX._Ядовитый_ли_он?</v>
      </c>
      <c r="BD60" cm="1">
        <f t="array" aca="1" ref="BD60" ca="1">INDEX($L$58:$L$65,(RANK(AT4,$AT$2:$AT$9)))</f>
        <v>2018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VLOOKUP(B61,audio_list_stym!$A$3:$BP$18,53,FALSE)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VLOOKUP(B61,audio_list_stym!$A$3:$AJ$18,21,FALSE)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2174</v>
      </c>
      <c r="AD61" t="str">
        <f t="shared" ca="1" si="10"/>
        <v>pics\\dis7.jpg</v>
      </c>
      <c r="AE61" s="22" t="str">
        <f t="array" aca="1" ref="AE61" ca="1">IF(G61="экспл",INDEX(total_visual_stym!$C$146:$C$209,(RANK(total_visual_stym!E205,total_visual_stym!$E$146:$E$209))),0)</f>
        <v>pics\\dis7.jpg</v>
      </c>
      <c r="AF61" s="22" t="str">
        <f t="shared" si="23"/>
        <v/>
      </c>
      <c r="AG61" t="str">
        <f t="shared" si="14"/>
        <v>pics\\Goroh_4.jpg</v>
      </c>
      <c r="AH61">
        <f t="shared" si="3"/>
        <v>0</v>
      </c>
      <c r="AT61">
        <f t="shared" ca="1" si="7"/>
        <v>0.11605073871429461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9"/>
        <v>Это_XXXXX._Он_полосатый?</v>
      </c>
      <c r="BD61" cm="1">
        <f t="array" aca="1" ref="BD61" ca="1">INDEX($L$58:$L$65,(RANK(AT5,$AT$2:$AT$9)))</f>
        <v>2022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VLOOKUP(B62,audio_list_stym!$A$3:$BP$18,53,FALSE)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VLOOKUP(B62,audio_list_stym!$A$3:$AJ$18,21,FALSE)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2179</v>
      </c>
      <c r="AD62" t="str">
        <f t="shared" ca="1" si="10"/>
        <v>pics\\dis20.jpg</v>
      </c>
      <c r="AE62" s="22" t="str">
        <f t="array" aca="1" ref="AE62" ca="1">IF(G62="экспл",INDEX(total_visual_stym!$C$146:$C$209,(RANK(total_visual_stym!E206,total_visual_stym!$E$146:$E$209))),0)</f>
        <v>pics\\dis20.jpg</v>
      </c>
      <c r="AF62" s="22" t="str">
        <f t="shared" si="23"/>
        <v/>
      </c>
      <c r="AG62" t="str">
        <f t="shared" si="14"/>
        <v>pics\\Goroh_5.jpg</v>
      </c>
      <c r="AH62">
        <f t="shared" si="3"/>
        <v>0</v>
      </c>
      <c r="AT62">
        <f t="shared" ca="1" si="7"/>
        <v>0.53058271489506015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9"/>
        <v>На_картинке_XXXXX._Он_плоский?</v>
      </c>
      <c r="BD62" cm="1">
        <f t="array" aca="1" ref="BD62" ca="1">INDEX($L$58:$L$65,(RANK(AT6,$AT$2:$AT$9)))</f>
        <v>2017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VLOOKUP(B63,audio_list_stym!$A$3:$BP$18,53,FALSE)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VLOOKUP(B63,audio_list_stym!$A$3:$AJ$18,21,FALSE)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2196</v>
      </c>
      <c r="AD63" t="str">
        <f t="shared" ca="1" si="10"/>
        <v>pics\\dis40.jpg</v>
      </c>
      <c r="AE63" s="22" t="str">
        <f t="array" aca="1" ref="AE63" ca="1">IF(G63="экспл",INDEX(total_visual_stym!$C$146:$C$209,(RANK(total_visual_stym!E207,total_visual_stym!$E$146:$E$209))),0)</f>
        <v>pics\\dis40.jpg</v>
      </c>
      <c r="AF63" s="22" t="str">
        <f t="shared" si="23"/>
        <v/>
      </c>
      <c r="AG63" t="str">
        <f t="shared" si="14"/>
        <v>pics\\Goroh_6.jpg</v>
      </c>
      <c r="AH63">
        <f t="shared" si="3"/>
        <v>0</v>
      </c>
      <c r="AT63">
        <f t="shared" ca="1" si="7"/>
        <v>0.55119488040295872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9"/>
        <v>На_мониторе_XXXXX._Он_толченый?</v>
      </c>
      <c r="BD63" cm="1">
        <f t="array" aca="1" ref="BD63" ca="1">INDEX($L$58:$L$65,(RANK(AT7,$AT$2:$AT$9)))</f>
        <v>2023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VLOOKUP(B64,audio_list_stym!$A$3:$BP$18,53,FALSE)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VLOOKUP(B64,audio_list_stym!$A$3:$AJ$18,21,FALSE)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2228</v>
      </c>
      <c r="AD64" t="str">
        <f t="shared" ca="1" si="10"/>
        <v>pics\\dis38.jpg</v>
      </c>
      <c r="AE64" s="22" t="str">
        <f t="array" aca="1" ref="AE64" ca="1">IF(G64="экспл",INDEX(total_visual_stym!$C$146:$C$209,(RANK(total_visual_stym!E208,total_visual_stym!$E$146:$E$209))),0)</f>
        <v>pics\\dis38.jpg</v>
      </c>
      <c r="AF64" s="22" t="str">
        <f t="shared" si="23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7"/>
        <v>0.61533179711030395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9"/>
        <v>Перед_Вами_XXXXX._Зеленый_ли_он?</v>
      </c>
      <c r="BD64" cm="1">
        <f t="array" aca="1" ref="BD64" ca="1">INDEX($L$58:$L$65,(RANK(AT8,$AT$2:$AT$9)))</f>
        <v>2024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VLOOKUP(B65,audio_list_stym!$A$3:$BP$18,53,FALSE)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VLOOKUP(B65,audio_list_stym!$A$3:$AJ$18,21,FALSE)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2189</v>
      </c>
      <c r="AD65" t="str">
        <f t="shared" ca="1" si="10"/>
        <v>pics\\dis33.jpg</v>
      </c>
      <c r="AE65" s="22" t="str">
        <f t="array" aca="1" ref="AE65" ca="1">IF(G65="экспл",INDEX(total_visual_stym!$C$146:$C$209,(RANK(total_visual_stym!E209,total_visual_stym!$E$146:$E$209))),0)</f>
        <v>pics\\dis33.jpg</v>
      </c>
      <c r="AF65" s="22" t="str">
        <f t="shared" si="23"/>
        <v/>
      </c>
      <c r="AG65" t="str">
        <f t="shared" si="14"/>
        <v>pics\\Goroh_8.jpg</v>
      </c>
      <c r="AH65">
        <f t="shared" si="3"/>
        <v>0</v>
      </c>
      <c r="AT65">
        <f t="shared" ca="1" si="7"/>
        <v>0.89223626305198833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9"/>
        <v>Вы_видите_XXXXX._Легкий_ли_он?</v>
      </c>
      <c r="BD65" cm="1">
        <f t="array" aca="1" ref="BD65" ca="1">INDEX($L$58:$L$65,(RANK(AT9,$AT$2:$AT$9)))</f>
        <v>2021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VLOOKUP(B66,audio_list_stym!$A$3:$BP$18,53,FALSE)</f>
        <v>14</v>
      </c>
      <c r="F66" t="str">
        <f>VLOOKUP(E66,metki!$A$2:$B$9,2,FALSE)</f>
        <v>импл_новые_с_названием</v>
      </c>
      <c r="G66" t="str">
        <f t="shared" ref="G66:G129" si="24">LEFT(F66,5)</f>
        <v>импл_</v>
      </c>
      <c r="H66" t="str">
        <f>VLOOKUP(B66,audio_list_stym!$A$3:$AJ$18,21,FALSE)</f>
        <v>Ackee</v>
      </c>
      <c r="I66" t="s">
        <v>688</v>
      </c>
      <c r="J66" t="str">
        <f t="shared" ref="J66:J129" si="25">H66&amp;I66</f>
        <v>Ackee_1</v>
      </c>
      <c r="L66">
        <f>VLOOKUP(J66,total_visual_stym!$A$2:$D$129,2,FALSE)</f>
        <v>2065</v>
      </c>
      <c r="M66" t="str">
        <f>VLOOKUP(J66,total_visual_stym!$A$2:$D$129,3,FALSE)</f>
        <v>pics\\Ackee_1.jpg</v>
      </c>
      <c r="N66">
        <f>VLOOKUP(J66,total_visual_stym!$A$1:$D$129,4,FALSE)</f>
        <v>208</v>
      </c>
      <c r="P66">
        <f>IF(G66="экспл",0,IF(G66="импл_",VLOOKUP(J66,quest_импл!$A$1:$J$129,7,FALSE),0))</f>
        <v>225</v>
      </c>
      <c r="Q66" t="str">
        <f>IF(G66="экспл",0,IF(G66="импл_",VLOOKUP(J66,quest_импл!$A$1:$J$129,8,FALSE),0))</f>
        <v>sound\\Sushenniy_li.wav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нет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2039</v>
      </c>
      <c r="AD66" t="str">
        <f t="shared" ca="1" si="10"/>
        <v>pics\\Limon_7.jpg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26">AS66</f>
        <v>pics\\Limon_7.jpg</v>
      </c>
      <c r="AG66" t="str">
        <f>IF(OR(E66=11,E66=13),M66,"")</f>
        <v/>
      </c>
      <c r="AI66" t="s">
        <v>67</v>
      </c>
      <c r="AO66">
        <f ca="1">RAND()</f>
        <v>0.44656873424617005</v>
      </c>
      <c r="AP66" t="str">
        <f ca="1">INDEX($AI$66:$AI$129,(RANK(AO66,$AO$66:$AO$129)))</f>
        <v>pics\\Limon_7.jpg</v>
      </c>
      <c r="AS66" t="str">
        <f t="shared" ref="AS66:AS81" ca="1" si="27">IF(G66="импл_",AP66,"")</f>
        <v>pics\\Limon_7.jpg</v>
      </c>
      <c r="AT66">
        <f t="shared" ref="AT66:AT129" ca="1" si="28">RAND()</f>
        <v>0.89219067032044852</v>
      </c>
      <c r="AU66" t="s">
        <v>697</v>
      </c>
      <c r="AV66" t="str">
        <f t="shared" ref="AV66:AV129" ca="1" si="29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_Сушеный_ли_</v>
      </c>
      <c r="BB66" t="str">
        <f t="shared" ref="BB66:BB129" si="30">IF(G66="экспл",AY66&amp;AX66&amp;"."&amp;AZ66,IF(G66="импл_",BA66&amp;AX66&amp;"?"))</f>
        <v>_Сушеный_ли_РЕНАН?</v>
      </c>
      <c r="BC66">
        <f>A66</f>
        <v>1209</v>
      </c>
      <c r="BD66" cm="1">
        <f t="array" aca="1" ref="BD66" ca="1">INDEX(L66:L73,(RANK(AT2,$AT$2:$AT$9)))</f>
        <v>2068</v>
      </c>
      <c r="BE66" cm="1">
        <f t="array" aca="1" ref="BE66" ca="1">INDEX(BD74:BD89,(RANK(AT2,$AT$2:$AT$7)))</f>
        <v>2078</v>
      </c>
      <c r="BF66" cm="1">
        <f t="array" aca="1" ref="BF66" ca="1">INDEX(BD90:BD113,(RANK(AT2,$AT$2:$AT$17)))</f>
        <v>2116</v>
      </c>
      <c r="BG66" cm="1">
        <f t="array" aca="1" ref="BG66" ca="1">INDEX(BD114:BD129,(RANK(AT2,$AT$2:$AT$17)))</f>
        <v>2148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VLOOKUP(B67,audio_list_stym!$A$3:$BP$18,53,FALSE)</f>
        <v>14</v>
      </c>
      <c r="F67" t="str">
        <f>VLOOKUP(E67,metki!$A$2:$B$9,2,FALSE)</f>
        <v>импл_новые_с_названием</v>
      </c>
      <c r="G67" t="str">
        <f t="shared" si="24"/>
        <v>импл_</v>
      </c>
      <c r="H67" t="str">
        <f>VLOOKUP(B67,audio_list_stym!$A$3:$AJ$18,21,FALSE)</f>
        <v>Ackee</v>
      </c>
      <c r="I67" t="s">
        <v>689</v>
      </c>
      <c r="J67" t="str">
        <f t="shared" si="25"/>
        <v>Ackee_2</v>
      </c>
      <c r="L67">
        <f>VLOOKUP(J67,total_visual_stym!$A$2:$D$129,2,FALSE)</f>
        <v>2066</v>
      </c>
      <c r="M67" t="str">
        <f>VLOOKUP(J67,total_visual_stym!$A$2:$D$129,3,FALSE)</f>
        <v>pics\\Ackee_2.jpg</v>
      </c>
      <c r="N67">
        <f>VLOOKUP(J67,total_visual_stym!$A$1:$D$129,4,FALSE)</f>
        <v>208</v>
      </c>
      <c r="P67">
        <f>IF(G67="экспл",0,IF(G67="импл_",VLOOKUP(J67,quest_импл!$A$1:$J$129,7,FALSE),0))</f>
        <v>226</v>
      </c>
      <c r="Q67" t="str">
        <f>IF(G67="экспл",0,IF(G67="импл_",VLOOKUP(J67,quest_импл!$A$1:$J$129,8,FALSE),0))</f>
        <v>sound\\S_vetochkoy_li.wav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2022</v>
      </c>
      <c r="AD67" t="str">
        <f t="shared" ref="AD67:AD129" ca="1" si="31">IF(ISTEXT(AE67),AE67,IF(ISTEXT(AF67),AF67,""))</f>
        <v>pics\\Goroh_6.jpg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6"/>
        <v>pics\\Goroh_6.jpg</v>
      </c>
      <c r="AI67" t="s">
        <v>68</v>
      </c>
      <c r="AO67">
        <f t="shared" ref="AO67:AO129" ca="1" si="32">RAND()</f>
        <v>0.76335166086818718</v>
      </c>
      <c r="AP67" t="str">
        <f t="shared" ref="AP67:AP129" ca="1" si="33">INDEX($AI$66:$AI$129,(RANK(AO67,$AO$66:$AO$129)))</f>
        <v>pics\\Goroh_6.jpg</v>
      </c>
      <c r="AR67" t="str">
        <f t="shared" ref="AR67:AR73" si="34">IF(AH67="sound\\Ogorod",AP19,"")</f>
        <v/>
      </c>
      <c r="AS67" t="str">
        <f t="shared" ca="1" si="27"/>
        <v>pics\\Goroh_6.jpg</v>
      </c>
      <c r="AT67">
        <f t="shared" ca="1" si="28"/>
        <v>2.9053749888272584E-3</v>
      </c>
      <c r="AU67" t="s">
        <v>697</v>
      </c>
      <c r="AV67" t="str">
        <f t="shared" ca="1" si="29"/>
        <v>sound\\Redkiy_plod.wav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_С_веточкой_ли_</v>
      </c>
      <c r="BB67" t="str">
        <f t="shared" si="30"/>
        <v>_С_веточкой_ли_РЕНАН?</v>
      </c>
      <c r="BD67" cm="1">
        <f t="array" aca="1" ref="BD67" ca="1">INDEX(L67:L74,(RANK(AT3,$AT$2:$AT$9)))</f>
        <v>2068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VLOOKUP(B68,audio_list_stym!$A$3:$BP$18,53,FALSE)</f>
        <v>14</v>
      </c>
      <c r="F68" t="str">
        <f>VLOOKUP(E68,metki!$A$2:$B$9,2,FALSE)</f>
        <v>импл_новые_с_названием</v>
      </c>
      <c r="G68" t="str">
        <f t="shared" si="24"/>
        <v>импл_</v>
      </c>
      <c r="H68" t="str">
        <f>VLOOKUP(B68,audio_list_stym!$A$3:$AJ$18,21,FALSE)</f>
        <v>Ackee</v>
      </c>
      <c r="I68" t="s">
        <v>690</v>
      </c>
      <c r="J68" t="str">
        <f t="shared" si="25"/>
        <v>Ackee_3</v>
      </c>
      <c r="L68">
        <f>VLOOKUP(J68,total_visual_stym!$A$2:$D$129,2,FALSE)</f>
        <v>2067</v>
      </c>
      <c r="M68" t="str">
        <f>VLOOKUP(J68,total_visual_stym!$A$2:$D$129,3,FALSE)</f>
        <v>pics\\Ackee_3.jpg</v>
      </c>
      <c r="N68">
        <f>VLOOKUP(J68,total_visual_stym!$A$1:$D$129,4,FALSE)</f>
        <v>208</v>
      </c>
      <c r="P68">
        <f>IF(G68="экспл",0,IF(G68="импл_",VLOOKUP(J68,quest_импл!$A$1:$J$129,7,FALSE),0))</f>
        <v>227</v>
      </c>
      <c r="Q68" t="str">
        <f>IF(G68="экспл",0,IF(G68="импл_",VLOOKUP(J68,quest_импл!$A$1:$J$129,8,FALSE),0))</f>
        <v>sound\\Rasskrit_li.wav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2052</v>
      </c>
      <c r="AD68" t="str">
        <f t="shared" ca="1" si="31"/>
        <v>pics\\Redis_4.jpg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6"/>
        <v>pics\\Redis_4.jpg</v>
      </c>
      <c r="AI68" t="s">
        <v>69</v>
      </c>
      <c r="AO68">
        <f t="shared" ca="1" si="32"/>
        <v>0.18674449632550782</v>
      </c>
      <c r="AP68" t="str">
        <f t="shared" ca="1" si="33"/>
        <v>pics\\Redis_4.jpg</v>
      </c>
      <c r="AR68" t="str">
        <f t="shared" si="34"/>
        <v/>
      </c>
      <c r="AS68" t="str">
        <f t="shared" ca="1" si="27"/>
        <v>pics\\Redis_4.jpg</v>
      </c>
      <c r="AT68">
        <f t="shared" ca="1" si="28"/>
        <v>0.63647917369682483</v>
      </c>
      <c r="AU68" t="s">
        <v>697</v>
      </c>
      <c r="AV68" t="str">
        <f t="shared" ca="1" si="29"/>
        <v>sound\\Noviy_plod.wav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_Раскрыт_ли_</v>
      </c>
      <c r="BB68" t="str">
        <f t="shared" si="30"/>
        <v>_Раскрыт_ли_РЕНАН?</v>
      </c>
      <c r="BD68" cm="1">
        <f t="array" aca="1" ref="BD68" ca="1">INDEX(L68:L75,(RANK(AT4,$AT$2:$AT$9)))</f>
        <v>2068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VLOOKUP(B69,audio_list_stym!$A$3:$BP$18,53,FALSE)</f>
        <v>14</v>
      </c>
      <c r="F69" t="str">
        <f>VLOOKUP(E69,metki!$A$2:$B$9,2,FALSE)</f>
        <v>импл_новые_с_названием</v>
      </c>
      <c r="G69" t="str">
        <f t="shared" si="24"/>
        <v>импл_</v>
      </c>
      <c r="H69" t="str">
        <f>VLOOKUP(B69,audio_list_stym!$A$3:$AJ$18,21,FALSE)</f>
        <v>Ackee</v>
      </c>
      <c r="I69" t="s">
        <v>691</v>
      </c>
      <c r="J69" t="str">
        <f t="shared" si="25"/>
        <v>Ackee_4</v>
      </c>
      <c r="L69">
        <f>VLOOKUP(J69,total_visual_stym!$A$2:$D$129,2,FALSE)</f>
        <v>2068</v>
      </c>
      <c r="M69" t="str">
        <f>VLOOKUP(J69,total_visual_stym!$A$2:$D$129,3,FALSE)</f>
        <v>pics\\Ackee_4.jpg</v>
      </c>
      <c r="N69">
        <f>VLOOKUP(J69,total_visual_stym!$A$1:$D$129,4,FALSE)</f>
        <v>208</v>
      </c>
      <c r="P69">
        <f>IF(G69="экспл",0,IF(G69="импл_",VLOOKUP(J69,quest_импл!$A$1:$J$129,7,FALSE),0))</f>
        <v>228</v>
      </c>
      <c r="Q69" t="str">
        <f>IF(G69="экспл",0,IF(G69="импл_",VLOOKUP(J69,quest_импл!$A$1:$J$129,8,FALSE),0))</f>
        <v>sound\\Pushistiy_li.wav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2030</v>
      </c>
      <c r="AD69" t="str">
        <f t="shared" ca="1" si="31"/>
        <v>pics\\Kokos_6.jpg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ca="1">AS69</f>
        <v>pics\\Kokos_6.jpg</v>
      </c>
      <c r="AI69" t="s">
        <v>70</v>
      </c>
      <c r="AO69">
        <f t="shared" ca="1" si="32"/>
        <v>0.65628403073923525</v>
      </c>
      <c r="AP69" t="str">
        <f t="shared" ca="1" si="33"/>
        <v>pics\\Kokos_6.jpg</v>
      </c>
      <c r="AR69" t="str">
        <f t="shared" si="34"/>
        <v/>
      </c>
      <c r="AS69" t="str">
        <f t="shared" ca="1" si="27"/>
        <v>pics\\Kokos_6.jpg</v>
      </c>
      <c r="AT69">
        <f t="shared" ca="1" si="28"/>
        <v>0.16416623829611721</v>
      </c>
      <c r="AU69" t="s">
        <v>697</v>
      </c>
      <c r="AV69" t="str">
        <f t="shared" ca="1" si="29"/>
        <v>sound\\Redkiy_plod.wav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_Пушистый_ли_</v>
      </c>
      <c r="BB69" t="str">
        <f t="shared" si="30"/>
        <v>_Пушистый_ли_РЕНАН?</v>
      </c>
      <c r="BD69" cm="1">
        <f t="array" aca="1" ref="BD69" ca="1">INDEX(L69:L76,(RANK(AT5,$AT$2:$AT$9)))</f>
        <v>2073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VLOOKUP(B70,audio_list_stym!$A$3:$BP$18,53,FALSE)</f>
        <v>14</v>
      </c>
      <c r="F70" t="str">
        <f>VLOOKUP(E70,metki!$A$2:$B$9,2,FALSE)</f>
        <v>импл_новые_с_названием</v>
      </c>
      <c r="G70" t="str">
        <f t="shared" si="24"/>
        <v>импл_</v>
      </c>
      <c r="H70" t="str">
        <f>VLOOKUP(B70,audio_list_stym!$A$3:$AJ$18,21,FALSE)</f>
        <v>Ackee</v>
      </c>
      <c r="I70" t="s">
        <v>692</v>
      </c>
      <c r="J70" t="str">
        <f t="shared" si="25"/>
        <v>Ackee_5</v>
      </c>
      <c r="L70">
        <f>VLOOKUP(J70,total_visual_stym!$A$2:$D$129,2,FALSE)</f>
        <v>2069</v>
      </c>
      <c r="M70" t="str">
        <f>VLOOKUP(J70,total_visual_stym!$A$2:$D$129,3,FALSE)</f>
        <v>pics\\Ackee_5.jpg</v>
      </c>
      <c r="N70">
        <f>VLOOKUP(J70,total_visual_stym!$A$1:$D$129,4,FALSE)</f>
        <v>208</v>
      </c>
      <c r="P70">
        <f>IF(G70="экспл",0,IF(G70="импл_",VLOOKUP(J70,quest_импл!$A$1:$J$129,7,FALSE),0))</f>
        <v>229</v>
      </c>
      <c r="Q70" t="str">
        <f>IF(G70="экспл",0,IF(G70="импл_",VLOOKUP(J70,quest_импл!$A$1:$J$129,8,FALSE),0))</f>
        <v>sound\\Kvadratniy_li.wav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2038</v>
      </c>
      <c r="AD70" t="str">
        <f t="shared" ca="1" si="31"/>
        <v>pics\\Limon_6.jpg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6"/>
        <v>pics\\Limon_6.jpg</v>
      </c>
      <c r="AI70" t="s">
        <v>71</v>
      </c>
      <c r="AO70">
        <f t="shared" ca="1" si="32"/>
        <v>0.45250636923791066</v>
      </c>
      <c r="AP70" t="str">
        <f t="shared" ca="1" si="33"/>
        <v>pics\\Limon_6.jpg</v>
      </c>
      <c r="AR70" t="str">
        <f t="shared" si="34"/>
        <v/>
      </c>
      <c r="AS70" t="str">
        <f t="shared" ca="1" si="27"/>
        <v>pics\\Limon_6.jpg</v>
      </c>
      <c r="AT70">
        <f t="shared" ca="1" si="28"/>
        <v>0.92596867309441522</v>
      </c>
      <c r="AU70" t="s">
        <v>697</v>
      </c>
      <c r="AV70" t="str">
        <f t="shared" ca="1" si="29"/>
        <v>sound\\Noviy_plod.wav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_Квадратный_ли_</v>
      </c>
      <c r="BB70" t="str">
        <f t="shared" si="30"/>
        <v>_Квадратный_ли_РЕНАН?</v>
      </c>
      <c r="BD70" cm="1">
        <f t="array" aca="1" ref="BD70" ca="1">INDEX(L70:L77,(RANK(AT6,$AT$2:$AT$9)))</f>
        <v>2069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VLOOKUP(B71,audio_list_stym!$A$3:$BP$18,53,FALSE)</f>
        <v>14</v>
      </c>
      <c r="F71" t="str">
        <f>VLOOKUP(E71,metki!$A$2:$B$9,2,FALSE)</f>
        <v>импл_новые_с_названием</v>
      </c>
      <c r="G71" t="str">
        <f t="shared" si="24"/>
        <v>импл_</v>
      </c>
      <c r="H71" t="str">
        <f>VLOOKUP(B71,audio_list_stym!$A$3:$AJ$18,21,FALSE)</f>
        <v>Ackee</v>
      </c>
      <c r="I71" t="s">
        <v>693</v>
      </c>
      <c r="J71" t="str">
        <f t="shared" si="25"/>
        <v>Ackee_6</v>
      </c>
      <c r="L71">
        <f>VLOOKUP(J71,total_visual_stym!$A$2:$D$129,2,FALSE)</f>
        <v>2070</v>
      </c>
      <c r="M71" t="str">
        <f>VLOOKUP(J71,total_visual_stym!$A$2:$D$129,3,FALSE)</f>
        <v>pics\\Ackee_6.jpg</v>
      </c>
      <c r="N71">
        <f>VLOOKUP(J71,total_visual_stym!$A$1:$D$129,4,FALSE)</f>
        <v>208</v>
      </c>
      <c r="P71">
        <f>IF(G71="экспл",0,IF(G71="импл_",VLOOKUP(J71,quest_импл!$A$1:$J$129,7,FALSE),0))</f>
        <v>230</v>
      </c>
      <c r="Q71" t="str">
        <f>IF(G71="экспл",0,IF(G71="импл_",VLOOKUP(J71,quest_импл!$A$1:$J$129,8,FALSE),0))</f>
        <v>sound\\Sklizskiy_li.wav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2032</v>
      </c>
      <c r="AD71" t="str">
        <f t="shared" ca="1" si="31"/>
        <v>pics\\Kokos_8.jpg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6"/>
        <v>pics\\Kokos_8.jpg</v>
      </c>
      <c r="AI71" t="s">
        <v>72</v>
      </c>
      <c r="AO71">
        <f t="shared" ca="1" si="32"/>
        <v>0.59552559207248612</v>
      </c>
      <c r="AP71" t="str">
        <f t="shared" ca="1" si="33"/>
        <v>pics\\Kokos_8.jpg</v>
      </c>
      <c r="AR71" t="str">
        <f t="shared" si="34"/>
        <v/>
      </c>
      <c r="AS71" t="str">
        <f t="shared" ca="1" si="27"/>
        <v>pics\\Kokos_8.jpg</v>
      </c>
      <c r="AT71">
        <f t="shared" ca="1" si="28"/>
        <v>0.40454566401955938</v>
      </c>
      <c r="AU71" t="s">
        <v>697</v>
      </c>
      <c r="AV71" t="str">
        <f t="shared" ca="1" si="29"/>
        <v>sound\\Redkiy_plod.wav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_Склизкий_ли_</v>
      </c>
      <c r="BB71" t="str">
        <f t="shared" si="30"/>
        <v>_Склизкий_ли_РЕНАН?</v>
      </c>
      <c r="BD71" cm="1">
        <f t="array" aca="1" ref="BD71" ca="1">INDEX(L71:L78,(RANK(AT7,$AT$2:$AT$9)))</f>
        <v>2076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VLOOKUP(B72,audio_list_stym!$A$3:$BP$18,53,FALSE)</f>
        <v>14</v>
      </c>
      <c r="F72" t="str">
        <f>VLOOKUP(E72,metki!$A$2:$B$9,2,FALSE)</f>
        <v>импл_новые_с_названием</v>
      </c>
      <c r="G72" t="str">
        <f t="shared" si="24"/>
        <v>импл_</v>
      </c>
      <c r="H72" t="str">
        <f>VLOOKUP(B72,audio_list_stym!$A$3:$AJ$18,21,FALSE)</f>
        <v>Ackee</v>
      </c>
      <c r="I72" t="s">
        <v>694</v>
      </c>
      <c r="J72" t="str">
        <f t="shared" si="25"/>
        <v>Ackee_7</v>
      </c>
      <c r="L72">
        <f>VLOOKUP(J72,total_visual_stym!$A$2:$D$129,2,FALSE)</f>
        <v>2071</v>
      </c>
      <c r="M72" t="str">
        <f>VLOOKUP(J72,total_visual_stym!$A$2:$D$129,3,FALSE)</f>
        <v>pics\\Ackee_7.jpg</v>
      </c>
      <c r="N72">
        <f>VLOOKUP(J72,total_visual_stym!$A$1:$D$129,4,FALSE)</f>
        <v>208</v>
      </c>
      <c r="P72">
        <f>IF(G72="экспл",0,IF(G72="импл_",VLOOKUP(J72,quest_импл!$A$1:$J$129,7,FALSE),0))</f>
        <v>231</v>
      </c>
      <c r="Q72" t="str">
        <f>IF(G72="экспл",0,IF(G72="импл_",VLOOKUP(J72,quest_импл!$A$1:$J$129,8,FALSE),0))</f>
        <v>sound\\Uvyadshiy_li.wav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да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2034</v>
      </c>
      <c r="AD72" t="str">
        <f t="shared" ca="1" si="31"/>
        <v>pics\\Limon_2.jpg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6"/>
        <v>pics\\Limon_2.jpg</v>
      </c>
      <c r="AI72" t="s">
        <v>73</v>
      </c>
      <c r="AO72">
        <f t="shared" ca="1" si="32"/>
        <v>0.55426158661488334</v>
      </c>
      <c r="AP72" t="str">
        <f t="shared" ca="1" si="33"/>
        <v>pics\\Limon_2.jpg</v>
      </c>
      <c r="AR72" t="str">
        <f t="shared" si="34"/>
        <v/>
      </c>
      <c r="AS72" t="str">
        <f t="shared" ca="1" si="27"/>
        <v>pics\\Limon_2.jpg</v>
      </c>
      <c r="AT72">
        <f t="shared" ca="1" si="28"/>
        <v>0.18036366613460231</v>
      </c>
      <c r="AU72" t="s">
        <v>697</v>
      </c>
      <c r="AV72" t="str">
        <f t="shared" ca="1" si="29"/>
        <v>sound\\Redkiy_plod.wav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_Увядший_ли_</v>
      </c>
      <c r="BB72" t="str">
        <f t="shared" si="30"/>
        <v>_Увядший_ли_РЕНАН?</v>
      </c>
      <c r="BD72" cm="1">
        <f t="array" aca="1" ref="BD72" ca="1">INDEX(L72:L79,(RANK(AT8,$AT$2:$AT$9)))</f>
        <v>2078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VLOOKUP(B73,audio_list_stym!$A$3:$BP$18,53,FALSE)</f>
        <v>14</v>
      </c>
      <c r="F73" t="str">
        <f>VLOOKUP(E73,metki!$A$2:$B$9,2,FALSE)</f>
        <v>импл_новые_с_названием</v>
      </c>
      <c r="G73" t="str">
        <f t="shared" si="24"/>
        <v>импл_</v>
      </c>
      <c r="H73" t="str">
        <f>VLOOKUP(B73,audio_list_stym!$A$3:$AJ$18,21,FALSE)</f>
        <v>Ackee</v>
      </c>
      <c r="I73" t="s">
        <v>695</v>
      </c>
      <c r="J73" t="str">
        <f t="shared" si="25"/>
        <v>Ackee_8</v>
      </c>
      <c r="L73">
        <f>VLOOKUP(J73,total_visual_stym!$A$2:$D$129,2,FALSE)</f>
        <v>2072</v>
      </c>
      <c r="M73" t="str">
        <f>VLOOKUP(J73,total_visual_stym!$A$2:$D$129,3,FALSE)</f>
        <v>pics\\Ackee_8.jpg</v>
      </c>
      <c r="N73">
        <f>VLOOKUP(J73,total_visual_stym!$A$1:$D$129,4,FALSE)</f>
        <v>208</v>
      </c>
      <c r="P73">
        <f>IF(G73="экспл",0,IF(G73="импл_",VLOOKUP(J73,quest_импл!$A$1:$J$129,7,FALSE),0))</f>
        <v>232</v>
      </c>
      <c r="Q73" t="str">
        <f>IF(G73="экспл",0,IF(G73="импл_",VLOOKUP(J73,quest_импл!$A$1:$J$129,8,FALSE),0))</f>
        <v>sound\\Raznocvetniy_li.wav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2051</v>
      </c>
      <c r="AD73" t="str">
        <f t="shared" ca="1" si="31"/>
        <v>pics\\Redis_3.jpg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6"/>
        <v>pics\\Redis_3.jpg</v>
      </c>
      <c r="AI73" t="s">
        <v>74</v>
      </c>
      <c r="AO73">
        <f t="shared" ca="1" si="32"/>
        <v>0.1910385482353002</v>
      </c>
      <c r="AP73" t="str">
        <f t="shared" ca="1" si="33"/>
        <v>pics\\Redis_3.jpg</v>
      </c>
      <c r="AR73" t="str">
        <f t="shared" si="34"/>
        <v/>
      </c>
      <c r="AS73" t="str">
        <f t="shared" ca="1" si="27"/>
        <v>pics\\Redis_3.jpg</v>
      </c>
      <c r="AT73">
        <f t="shared" ca="1" si="28"/>
        <v>0.93045193162733353</v>
      </c>
      <c r="AU73" t="s">
        <v>697</v>
      </c>
      <c r="AV73" t="str">
        <f t="shared" ca="1" si="29"/>
        <v>sound\\Noviy_plod.wav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_Разноцветный_ли_</v>
      </c>
      <c r="BB73" t="str">
        <f t="shared" si="30"/>
        <v>_Разноцветный_ли_РЕНАН?</v>
      </c>
      <c r="BD73" cm="1">
        <f t="array" aca="1" ref="BD73" ca="1">INDEX(L73:L80,(RANK(AT9,$AT$2:$AT$9)))</f>
        <v>2076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VLOOKUP(B74,audio_list_stym!$A$3:$BP$18,53,FALSE)</f>
        <v>15</v>
      </c>
      <c r="F74" t="str">
        <f>VLOOKUP(E74,metki!$A$2:$B$9,2,FALSE)</f>
        <v>экспл_новые_с_названием</v>
      </c>
      <c r="G74" t="str">
        <f t="shared" si="24"/>
        <v>экспл</v>
      </c>
      <c r="H74" t="str">
        <f>VLOOKUP(B74,audio_list_stym!$A$3:$AJ$18,21,FALSE)</f>
        <v>Ake</v>
      </c>
      <c r="I74" t="s">
        <v>688</v>
      </c>
      <c r="J74" t="str">
        <f t="shared" si="25"/>
        <v>Ake_1</v>
      </c>
      <c r="L74">
        <f>VLOOKUP(J74,total_visual_stym!$A$2:$D$129,2,FALSE)</f>
        <v>2073</v>
      </c>
      <c r="M74" t="str">
        <f>VLOOKUP(J74,total_visual_stym!$A$2:$D$129,3,FALSE)</f>
        <v>pics\\Ake_1.jpg</v>
      </c>
      <c r="N74">
        <f>VLOOKUP(J74,total_visual_stym!$A$1:$D$129,4,FALSE)</f>
        <v>209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105</v>
      </c>
      <c r="Z74" t="str">
        <f>IF(G74="экспл",VLOOKUP(J74,quest_экспл!$A$1:$N$129,12,FALSE),IF(G74="импл_",0,0))</f>
        <v>sound\\On_imeet_myakot.wav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2178</v>
      </c>
      <c r="AD74" t="str">
        <f t="shared" ca="1" si="31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26"/>
        <v/>
      </c>
      <c r="AI74" t="s">
        <v>76</v>
      </c>
      <c r="AO74">
        <f t="shared" ca="1" si="32"/>
        <v>0.80581805532418294</v>
      </c>
      <c r="AP74" t="str">
        <f t="shared" ca="1" si="33"/>
        <v>pics\\Goroh_2.jpg</v>
      </c>
      <c r="AR74" t="str">
        <f>IF(AH74="sound\\Ogorod",AP2,"")</f>
        <v/>
      </c>
      <c r="AS74" t="str">
        <f t="shared" si="27"/>
        <v/>
      </c>
      <c r="AT74">
        <f t="shared" ca="1" si="28"/>
        <v>8.09362181606329E-2</v>
      </c>
      <c r="AU74" t="s">
        <v>697</v>
      </c>
      <c r="AV74" t="str">
        <f t="shared" ca="1" si="29"/>
        <v>sound\\Redkiy_plod.wav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_Он_имеет_мякоть?</v>
      </c>
      <c r="BA74" t="e">
        <f>VLOOKUP(Q74,audio_list_stym!$B$2:$BQ$299,68,FALSE)</f>
        <v>#N/A</v>
      </c>
      <c r="BB74" t="str">
        <f t="shared" si="30"/>
        <v>На_экране_БАРОХ._Он_имеет_мякоть?</v>
      </c>
      <c r="BC74">
        <f>A74</f>
        <v>1210</v>
      </c>
      <c r="BD74" cm="1">
        <f t="array" aca="1" ref="BD74" ca="1">INDEX($L$74:$L$81,(RANK(AT2,$AT$2:$AT$9)))</f>
        <v>2076</v>
      </c>
      <c r="BE74" cm="1">
        <f t="array" aca="1" ref="BE74" ca="1">INDEX(BD66:BD73,(RANK(AT3,$AT$2:$AT$9)))</f>
        <v>2068</v>
      </c>
      <c r="BF74" cm="1">
        <f t="array" aca="1" ref="BF74" ca="1">INDEX(BD82:BD105,(RANK(AT3,$AT$2:$AT$17)))</f>
        <v>2085</v>
      </c>
      <c r="BG74" cm="1">
        <f t="array" aca="1" ref="BG74" ca="1">INDEX(BD106:BD129,(RANK(AT3,$AT$2:$AT$9)))</f>
        <v>2130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VLOOKUP(B75,audio_list_stym!$A$3:$BP$18,53,FALSE)</f>
        <v>15</v>
      </c>
      <c r="F75" t="str">
        <f>VLOOKUP(E75,metki!$A$2:$B$9,2,FALSE)</f>
        <v>экспл_новые_с_названием</v>
      </c>
      <c r="G75" t="str">
        <f t="shared" si="24"/>
        <v>экспл</v>
      </c>
      <c r="H75" t="str">
        <f>VLOOKUP(B75,audio_list_stym!$A$3:$AJ$18,21,FALSE)</f>
        <v>Ake</v>
      </c>
      <c r="I75" t="s">
        <v>689</v>
      </c>
      <c r="J75" t="str">
        <f t="shared" si="25"/>
        <v>Ake_2</v>
      </c>
      <c r="L75">
        <f>VLOOKUP(J75,total_visual_stym!$A$2:$D$129,2,FALSE)</f>
        <v>2074</v>
      </c>
      <c r="M75" t="str">
        <f>VLOOKUP(J75,total_visual_stym!$A$2:$D$129,3,FALSE)</f>
        <v>pics\\Ake_2.jpg</v>
      </c>
      <c r="N75">
        <f>VLOOKUP(J75,total_visual_stym!$A$1:$D$129,4,FALSE)</f>
        <v>209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106</v>
      </c>
      <c r="Z75" t="str">
        <f>IF(G75="экспл",VLOOKUP(J75,quest_экспл!$A$1:$N$129,12,FALSE),IF(G75="импл_",0,0))</f>
        <v>sound\\Prodolgovatiy_li_on.wav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2210</v>
      </c>
      <c r="AD75" t="str">
        <f t="shared" ca="1" si="31"/>
        <v>pics\\dis48.jpg</v>
      </c>
      <c r="AE75" s="22" t="str">
        <f t="array" aca="1" ref="AE75" ca="1">IF(G75="экспл",INDEX(total_visual_stym!$C$146:$C$209,(RANK(total_visual_stym!E155,total_visual_stym!$E$146:$E$209))),0)</f>
        <v>pics\\dis48.jpg</v>
      </c>
      <c r="AF75" s="22" t="str">
        <f t="shared" si="26"/>
        <v/>
      </c>
      <c r="AI75" t="s">
        <v>77</v>
      </c>
      <c r="AO75">
        <f t="shared" ca="1" si="32"/>
        <v>8.2353182117927526E-2</v>
      </c>
      <c r="AP75" t="str">
        <f t="shared" ca="1" si="33"/>
        <v>pics\\Tomat_2.jpg</v>
      </c>
      <c r="AR75" t="str">
        <f t="shared" ref="AR75:AR97" si="35">IF(AH75="sound\\Ogorod",AP3,"")</f>
        <v/>
      </c>
      <c r="AS75" t="str">
        <f t="shared" si="27"/>
        <v/>
      </c>
      <c r="AT75">
        <f t="shared" ca="1" si="28"/>
        <v>0.16918762486794003</v>
      </c>
      <c r="AU75" t="s">
        <v>697</v>
      </c>
      <c r="AV75" t="str">
        <f t="shared" ca="1" si="29"/>
        <v>sound\\Redkiy_plod.wav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_Продолговатый_ли_он?</v>
      </c>
      <c r="BA75" t="e">
        <f>VLOOKUP(Q75,audio_list_stym!$B$2:$BQ$299,68,FALSE)</f>
        <v>#N/A</v>
      </c>
      <c r="BB75" t="str">
        <f t="shared" si="30"/>
        <v>Посмотрите,_вот_БАРОХ._Продолговатый_ли_он?</v>
      </c>
      <c r="BD75" cm="1">
        <f t="array" aca="1" ref="BD75" ca="1">INDEX($L$74:$L$81,(RANK(AT3,$AT$2:$AT$9)))</f>
        <v>2075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VLOOKUP(B76,audio_list_stym!$A$3:$BP$18,53,FALSE)</f>
        <v>15</v>
      </c>
      <c r="F76" t="str">
        <f>VLOOKUP(E76,metki!$A$2:$B$9,2,FALSE)</f>
        <v>экспл_новые_с_названием</v>
      </c>
      <c r="G76" t="str">
        <f t="shared" si="24"/>
        <v>экспл</v>
      </c>
      <c r="H76" t="str">
        <f>VLOOKUP(B76,audio_list_stym!$A$3:$AJ$18,21,FALSE)</f>
        <v>Ake</v>
      </c>
      <c r="I76" t="s">
        <v>690</v>
      </c>
      <c r="J76" t="str">
        <f t="shared" si="25"/>
        <v>Ake_3</v>
      </c>
      <c r="L76">
        <f>VLOOKUP(J76,total_visual_stym!$A$2:$D$129,2,FALSE)</f>
        <v>2075</v>
      </c>
      <c r="M76" t="str">
        <f>VLOOKUP(J76,total_visual_stym!$A$2:$D$129,3,FALSE)</f>
        <v>pics\\Ake_3.jpg</v>
      </c>
      <c r="N76">
        <f>VLOOKUP(J76,total_visual_stym!$A$1:$D$129,4,FALSE)</f>
        <v>209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107</v>
      </c>
      <c r="Z76" t="str">
        <f>IF(G76="экспл",VLOOKUP(J76,quest_экспл!$A$1:$N$129,12,FALSE),IF(G76="импл_",0,0))</f>
        <v>sound\\Pyatnistiy_li_on.wav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2201</v>
      </c>
      <c r="AD76" t="str">
        <f t="shared" ca="1" si="31"/>
        <v>pics\\dis43.jpg</v>
      </c>
      <c r="AE76" s="22" t="str">
        <f t="array" aca="1" ref="AE76" ca="1">IF(G76="экспл",INDEX(total_visual_stym!$C$146:$C$209,(RANK(total_visual_stym!E156,total_visual_stym!$E$146:$E$209))),0)</f>
        <v>pics\\dis43.jpg</v>
      </c>
      <c r="AF76" s="22" t="str">
        <f t="shared" si="26"/>
        <v/>
      </c>
      <c r="AI76" t="s">
        <v>78</v>
      </c>
      <c r="AO76">
        <f t="shared" ca="1" si="32"/>
        <v>0.90480056529775854</v>
      </c>
      <c r="AP76" t="str">
        <f t="shared" ca="1" si="33"/>
        <v>pics\\Banan_8.jpg</v>
      </c>
      <c r="AR76" t="str">
        <f t="shared" si="35"/>
        <v/>
      </c>
      <c r="AS76" t="str">
        <f t="shared" si="27"/>
        <v/>
      </c>
      <c r="AT76">
        <f t="shared" ca="1" si="28"/>
        <v>0.32475470723314992</v>
      </c>
      <c r="AU76" t="s">
        <v>697</v>
      </c>
      <c r="AV76" t="str">
        <f t="shared" ca="1" si="29"/>
        <v>sound\\Redkiy_plod.wav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_Пятнистый_ли_он?</v>
      </c>
      <c r="BA76" t="e">
        <f>VLOOKUP(Q76,audio_list_stym!$B$2:$BQ$299,68,FALSE)</f>
        <v>#N/A</v>
      </c>
      <c r="BB76" t="str">
        <f t="shared" si="30"/>
        <v>Вот_БАРОХ._Пятнистый_ли_он?</v>
      </c>
      <c r="BD76" cm="1">
        <f t="array" aca="1" ref="BD76" ca="1">INDEX($L$74:$L$81,(RANK(AT4,$AT$2:$AT$9)))</f>
        <v>2074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VLOOKUP(B77,audio_list_stym!$A$3:$BP$18,53,FALSE)</f>
        <v>15</v>
      </c>
      <c r="F77" t="str">
        <f>VLOOKUP(E77,metki!$A$2:$B$9,2,FALSE)</f>
        <v>экспл_новые_с_названием</v>
      </c>
      <c r="G77" t="str">
        <f t="shared" si="24"/>
        <v>экспл</v>
      </c>
      <c r="H77" t="str">
        <f>VLOOKUP(B77,audio_list_stym!$A$3:$AJ$18,21,FALSE)</f>
        <v>Ake</v>
      </c>
      <c r="I77" t="s">
        <v>691</v>
      </c>
      <c r="J77" t="str">
        <f t="shared" si="25"/>
        <v>Ake_4</v>
      </c>
      <c r="L77">
        <f>VLOOKUP(J77,total_visual_stym!$A$2:$D$129,2,FALSE)</f>
        <v>2076</v>
      </c>
      <c r="M77" t="str">
        <f>VLOOKUP(J77,total_visual_stym!$A$2:$D$129,3,FALSE)</f>
        <v>pics\\Ake_4.jpg</v>
      </c>
      <c r="N77">
        <f>VLOOKUP(J77,total_visual_stym!$A$1:$D$129,4,FALSE)</f>
        <v>209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108</v>
      </c>
      <c r="Z77" t="str">
        <f>IF(G77="экспл",VLOOKUP(J77,quest_экспл!$A$1:$N$129,12,FALSE),IF(G77="импл_",0,0))</f>
        <v>sound\\On_s_kozhuroy.wav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2203</v>
      </c>
      <c r="AD77" t="str">
        <f t="shared" ca="1" si="31"/>
        <v>pics\\dis53.jpg</v>
      </c>
      <c r="AE77" s="22" t="str">
        <f t="array" aca="1" ref="AE77" ca="1">IF(G77="экспл",INDEX(total_visual_stym!$C$146:$C$209,(RANK(total_visual_stym!E157,total_visual_stym!$E$146:$E$209))),0)</f>
        <v>pics\\dis53.jpg</v>
      </c>
      <c r="AF77" s="22" t="str">
        <f t="shared" si="26"/>
        <v/>
      </c>
      <c r="AI77" t="s">
        <v>79</v>
      </c>
      <c r="AO77">
        <f t="shared" ca="1" si="32"/>
        <v>9.4928460212272303E-2</v>
      </c>
      <c r="AP77" t="str">
        <f t="shared" ca="1" si="33"/>
        <v>pics\\Tomat_1.jpg</v>
      </c>
      <c r="AR77" t="str">
        <f t="shared" si="35"/>
        <v/>
      </c>
      <c r="AS77" t="str">
        <f t="shared" si="27"/>
        <v/>
      </c>
      <c r="AT77">
        <f t="shared" ca="1" si="28"/>
        <v>0.47114272796226486</v>
      </c>
      <c r="AU77" t="s">
        <v>697</v>
      </c>
      <c r="AV77" t="str">
        <f t="shared" ca="1" si="29"/>
        <v>sound\\Redkiy_plod.wav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_Он_с_кожурой?</v>
      </c>
      <c r="BA77" t="e">
        <f>VLOOKUP(Q77,audio_list_stym!$B$2:$BQ$299,68,FALSE)</f>
        <v>#N/A</v>
      </c>
      <c r="BB77" t="str">
        <f t="shared" si="30"/>
        <v>Это_БАРОХ._Он_с_кожурой?</v>
      </c>
      <c r="BD77" cm="1">
        <f t="array" aca="1" ref="BD77" ca="1">INDEX($L$74:$L$81,(RANK(AT5,$AT$2:$AT$9)))</f>
        <v>2078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VLOOKUP(B78,audio_list_stym!$A$3:$BP$18,53,FALSE)</f>
        <v>15</v>
      </c>
      <c r="F78" t="str">
        <f>VLOOKUP(E78,metki!$A$2:$B$9,2,FALSE)</f>
        <v>экспл_новые_с_названием</v>
      </c>
      <c r="G78" t="str">
        <f t="shared" si="24"/>
        <v>экспл</v>
      </c>
      <c r="H78" t="str">
        <f>VLOOKUP(B78,audio_list_stym!$A$3:$AJ$18,21,FALSE)</f>
        <v>Ake</v>
      </c>
      <c r="I78" t="s">
        <v>692</v>
      </c>
      <c r="J78" t="str">
        <f t="shared" si="25"/>
        <v>Ake_5</v>
      </c>
      <c r="L78">
        <f>VLOOKUP(J78,total_visual_stym!$A$2:$D$129,2,FALSE)</f>
        <v>2077</v>
      </c>
      <c r="M78" t="str">
        <f>VLOOKUP(J78,total_visual_stym!$A$2:$D$129,3,FALSE)</f>
        <v>pics\\Ake_5.jpg</v>
      </c>
      <c r="N78">
        <f>VLOOKUP(J78,total_visual_stym!$A$1:$D$129,4,FALSE)</f>
        <v>209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109</v>
      </c>
      <c r="Z78" t="str">
        <f>IF(G78="экспл",VLOOKUP(J78,quest_экспл!$A$1:$N$129,12,FALSE),IF(G78="импл_",0,0))</f>
        <v>sound\\Fioletoviy_li_on.wav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2220</v>
      </c>
      <c r="AD78" t="str">
        <f t="shared" ca="1" si="31"/>
        <v>pics\\dis16.jpg</v>
      </c>
      <c r="AE78" s="22" t="str">
        <f t="array" aca="1" ref="AE78" ca="1">IF(G78="экспл",INDEX(total_visual_stym!$C$146:$C$209,(RANK(total_visual_stym!E158,total_visual_stym!$E$146:$E$209))),0)</f>
        <v>pics\\dis16.jpg</v>
      </c>
      <c r="AF78" s="22" t="str">
        <f t="shared" si="26"/>
        <v/>
      </c>
      <c r="AI78" t="s">
        <v>80</v>
      </c>
      <c r="AO78">
        <f t="shared" ca="1" si="32"/>
        <v>0.38243655830791978</v>
      </c>
      <c r="AP78" t="str">
        <f t="shared" ca="1" si="33"/>
        <v>pics\\Peper_2.jpg</v>
      </c>
      <c r="AR78" t="str">
        <f t="shared" si="35"/>
        <v/>
      </c>
      <c r="AS78" t="str">
        <f t="shared" si="27"/>
        <v/>
      </c>
      <c r="AT78">
        <f t="shared" ca="1" si="28"/>
        <v>0.67841980549219849</v>
      </c>
      <c r="AU78" t="s">
        <v>697</v>
      </c>
      <c r="AV78" t="str">
        <f t="shared" ca="1" si="29"/>
        <v>sound\\Noviy_plod.wav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_Синий_ли_он?</v>
      </c>
      <c r="BA78" t="e">
        <f>VLOOKUP(Q78,audio_list_stym!$B$2:$BQ$299,68,FALSE)</f>
        <v>#N/A</v>
      </c>
      <c r="BB78" t="str">
        <f t="shared" si="30"/>
        <v>На_картинке_БАРОХ._Синий_ли_он?</v>
      </c>
      <c r="BD78" cm="1">
        <f t="array" aca="1" ref="BD78" ca="1">INDEX($L$74:$L$81,(RANK(AT6,$AT$2:$AT$9)))</f>
        <v>2073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VLOOKUP(B79,audio_list_stym!$A$3:$BP$18,53,FALSE)</f>
        <v>15</v>
      </c>
      <c r="F79" t="str">
        <f>VLOOKUP(E79,metki!$A$2:$B$9,2,FALSE)</f>
        <v>экспл_новые_с_названием</v>
      </c>
      <c r="G79" t="str">
        <f t="shared" si="24"/>
        <v>экспл</v>
      </c>
      <c r="H79" t="str">
        <f>VLOOKUP(B79,audio_list_stym!$A$3:$AJ$18,21,FALSE)</f>
        <v>Ake</v>
      </c>
      <c r="I79" t="s">
        <v>693</v>
      </c>
      <c r="J79" t="str">
        <f t="shared" si="25"/>
        <v>Ake_6</v>
      </c>
      <c r="L79">
        <f>VLOOKUP(J79,total_visual_stym!$A$2:$D$129,2,FALSE)</f>
        <v>2078</v>
      </c>
      <c r="M79" t="str">
        <f>VLOOKUP(J79,total_visual_stym!$A$2:$D$129,3,FALSE)</f>
        <v>pics\\Ake_6.jpg</v>
      </c>
      <c r="N79">
        <f>VLOOKUP(J79,total_visual_stym!$A$1:$D$129,4,FALSE)</f>
        <v>209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110</v>
      </c>
      <c r="Z79" t="str">
        <f>IF(G79="экспл",VLOOKUP(J79,quest_экспл!$A$1:$N$129,12,FALSE),IF(G79="импл_",0,0))</f>
        <v>sound\\On_s_dolkami.wav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2195</v>
      </c>
      <c r="AD79" t="str">
        <f t="shared" ca="1" si="31"/>
        <v>pics\\dis41.jpg</v>
      </c>
      <c r="AE79" s="22" t="str">
        <f t="array" aca="1" ref="AE79" ca="1">IF(G79="экспл",INDEX(total_visual_stym!$C$146:$C$209,(RANK(total_visual_stym!E159,total_visual_stym!$E$146:$E$209))),0)</f>
        <v>pics\\dis41.jpg</v>
      </c>
      <c r="AF79" s="22" t="str">
        <f t="shared" si="26"/>
        <v/>
      </c>
      <c r="AI79" t="s">
        <v>81</v>
      </c>
      <c r="AO79">
        <f t="shared" ca="1" si="32"/>
        <v>0.80706824640842056</v>
      </c>
      <c r="AP79" t="str">
        <f t="shared" ca="1" si="33"/>
        <v>pics\\Goroh_1.jpg</v>
      </c>
      <c r="AR79" t="str">
        <f t="shared" si="35"/>
        <v/>
      </c>
      <c r="AS79" t="str">
        <f t="shared" si="27"/>
        <v/>
      </c>
      <c r="AT79">
        <f t="shared" ca="1" si="28"/>
        <v>6.27718379010056E-3</v>
      </c>
      <c r="AU79" t="s">
        <v>697</v>
      </c>
      <c r="AV79" t="str">
        <f t="shared" ca="1" si="29"/>
        <v>sound\\Redkiy_plod.wav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_Он_с_дольками?</v>
      </c>
      <c r="BA79" t="e">
        <f>VLOOKUP(Q79,audio_list_stym!$B$2:$BQ$299,68,FALSE)</f>
        <v>#N/A</v>
      </c>
      <c r="BB79" t="str">
        <f t="shared" si="30"/>
        <v>На_мониторе_БАРОХ._Он_с_дольками?</v>
      </c>
      <c r="BD79" cm="1">
        <f t="array" aca="1" ref="BD79" ca="1">INDEX($L$74:$L$81,(RANK(AT7,$AT$2:$AT$9)))</f>
        <v>2079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VLOOKUP(B80,audio_list_stym!$A$3:$BP$18,53,FALSE)</f>
        <v>15</v>
      </c>
      <c r="F80" t="str">
        <f>VLOOKUP(E80,metki!$A$2:$B$9,2,FALSE)</f>
        <v>экспл_новые_с_названием</v>
      </c>
      <c r="G80" t="str">
        <f t="shared" si="24"/>
        <v>экспл</v>
      </c>
      <c r="H80" t="str">
        <f>VLOOKUP(B80,audio_list_stym!$A$3:$AJ$18,21,FALSE)</f>
        <v>Ake</v>
      </c>
      <c r="I80" t="s">
        <v>694</v>
      </c>
      <c r="J80" t="str">
        <f t="shared" si="25"/>
        <v>Ake_7</v>
      </c>
      <c r="L80">
        <f>VLOOKUP(J80,total_visual_stym!$A$2:$D$129,2,FALSE)</f>
        <v>2079</v>
      </c>
      <c r="M80" t="str">
        <f>VLOOKUP(J80,total_visual_stym!$A$2:$D$129,3,FALSE)</f>
        <v>pics\\Ake_7.jpg</v>
      </c>
      <c r="N80">
        <f>VLOOKUP(J80,total_visual_stym!$A$1:$D$129,4,FALSE)</f>
        <v>209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111</v>
      </c>
      <c r="Z80" t="str">
        <f>IF(G80="экспл",VLOOKUP(J80,quest_экспл!$A$1:$N$129,12,FALSE),IF(G80="импл_",0,0))</f>
        <v>sound\\On_visushenniy.wav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2226</v>
      </c>
      <c r="AD80" t="str">
        <f t="shared" ca="1" si="31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26"/>
        <v/>
      </c>
      <c r="AI80" t="s">
        <v>82</v>
      </c>
      <c r="AO80">
        <f t="shared" ca="1" si="32"/>
        <v>0.29151079810199387</v>
      </c>
      <c r="AP80" t="str">
        <f t="shared" ca="1" si="33"/>
        <v>pics\\Peper_7.jpg</v>
      </c>
      <c r="AR80" t="str">
        <f t="shared" si="35"/>
        <v/>
      </c>
      <c r="AS80" t="str">
        <f t="shared" si="27"/>
        <v/>
      </c>
      <c r="AT80">
        <f t="shared" ca="1" si="28"/>
        <v>0.69815520803410158</v>
      </c>
      <c r="AU80" t="s">
        <v>697</v>
      </c>
      <c r="AV80" t="str">
        <f t="shared" ca="1" si="29"/>
        <v>sound\\Noviy_plod.wav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_Он_высушенный?</v>
      </c>
      <c r="BA80" t="e">
        <f>VLOOKUP(Q80,audio_list_stym!$B$2:$BQ$299,68,FALSE)</f>
        <v>#N/A</v>
      </c>
      <c r="BB80" t="str">
        <f t="shared" si="30"/>
        <v>Перед_Вами_БАРОХ._Он_высушенный?</v>
      </c>
      <c r="BD80" cm="1">
        <f t="array" aca="1" ref="BD80" ca="1">INDEX($L$74:$L$81,(RANK(AT8,$AT$2:$AT$9)))</f>
        <v>2080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VLOOKUP(B81,audio_list_stym!$A$3:$BP$18,53,FALSE)</f>
        <v>15</v>
      </c>
      <c r="F81" t="str">
        <f>VLOOKUP(E81,metki!$A$2:$B$9,2,FALSE)</f>
        <v>экспл_новые_с_названием</v>
      </c>
      <c r="G81" t="str">
        <f t="shared" si="24"/>
        <v>экспл</v>
      </c>
      <c r="H81" t="str">
        <f>VLOOKUP(B81,audio_list_stym!$A$3:$AJ$18,21,FALSE)</f>
        <v>Ake</v>
      </c>
      <c r="I81" t="s">
        <v>695</v>
      </c>
      <c r="J81" t="str">
        <f t="shared" si="25"/>
        <v>Ake_8</v>
      </c>
      <c r="L81">
        <f>VLOOKUP(J81,total_visual_stym!$A$2:$D$129,2,FALSE)</f>
        <v>2080</v>
      </c>
      <c r="M81" t="str">
        <f>VLOOKUP(J81,total_visual_stym!$A$2:$D$129,3,FALSE)</f>
        <v>pics\\Ake_8.jpg</v>
      </c>
      <c r="N81">
        <f>VLOOKUP(J81,total_visual_stym!$A$1:$D$129,4,FALSE)</f>
        <v>209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112</v>
      </c>
      <c r="Z81" t="str">
        <f>IF(G81="экспл",VLOOKUP(J81,quest_экспл!$A$1:$N$129,12,FALSE),IF(G81="импл_",0,0))</f>
        <v>sound\\Myatiy_li_on.wav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2212</v>
      </c>
      <c r="AD81" t="str">
        <f t="shared" ca="1" si="31"/>
        <v>pics\\dis61.jpg</v>
      </c>
      <c r="AE81" s="22" t="str">
        <f t="array" aca="1" ref="AE81" ca="1">IF(G81="экспл",INDEX(total_visual_stym!$C$146:$C$209,(RANK(total_visual_stym!E161,total_visual_stym!$E$146:$E$209))),0)</f>
        <v>pics\\dis61.jpg</v>
      </c>
      <c r="AF81" s="22" t="str">
        <f t="shared" si="26"/>
        <v/>
      </c>
      <c r="AI81" t="s">
        <v>83</v>
      </c>
      <c r="AO81">
        <f t="shared" ca="1" si="32"/>
        <v>0.87739787018250237</v>
      </c>
      <c r="AP81" t="str">
        <f t="shared" ca="1" si="33"/>
        <v>pics\\Finik_3.jpg</v>
      </c>
      <c r="AR81" t="str">
        <f t="shared" si="35"/>
        <v/>
      </c>
      <c r="AS81" t="str">
        <f t="shared" si="27"/>
        <v/>
      </c>
      <c r="AT81">
        <f t="shared" ca="1" si="28"/>
        <v>0.83896205104008681</v>
      </c>
      <c r="AU81" t="s">
        <v>697</v>
      </c>
      <c r="AV81" t="str">
        <f t="shared" ca="1" si="29"/>
        <v>sound\\Noviy_plod.wav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_Мятый_ли_он?</v>
      </c>
      <c r="BA81" t="e">
        <f>VLOOKUP(Q81,audio_list_stym!$B$2:$BQ$299,68,FALSE)</f>
        <v>#N/A</v>
      </c>
      <c r="BB81" t="str">
        <f t="shared" si="30"/>
        <v>Вы_видите_БАРОХ._Мятый_ли_он?</v>
      </c>
      <c r="BD81" cm="1">
        <f t="array" aca="1" ref="BD81" ca="1">INDEX($L$74:$L$81,(RANK(AT9,$AT$2:$AT$9)))</f>
        <v>2077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VLOOKUP(B82,audio_list_stym!$A$3:$BP$18,53,FALSE)</f>
        <v>16</v>
      </c>
      <c r="F82" t="str">
        <f>VLOOKUP(E82,metki!$A$2:$B$9,2,FALSE)</f>
        <v>импл_новые_без_названия</v>
      </c>
      <c r="G82" t="str">
        <f t="shared" si="24"/>
        <v>импл_</v>
      </c>
      <c r="H82" t="str">
        <f>VLOOKUP(B82,audio_list_stym!$A$3:$AJ$18,21,FALSE)</f>
        <v>Finger</v>
      </c>
      <c r="I82" t="s">
        <v>688</v>
      </c>
      <c r="J82" t="str">
        <f t="shared" si="25"/>
        <v>Finger_1</v>
      </c>
      <c r="L82">
        <f>VLOOKUP(J82,total_visual_stym!$A$2:$D$129,2,FALSE)</f>
        <v>2081</v>
      </c>
      <c r="M82" t="str">
        <f>VLOOKUP(J82,total_visual_stym!$A$2:$D$129,3,FALSE)</f>
        <v>pics\\Finger_1.jpg</v>
      </c>
      <c r="N82">
        <f>VLOOKUP(J82,total_visual_stym!$A$1:$D$129,4,FALSE)</f>
        <v>210</v>
      </c>
      <c r="P82">
        <f>IF(G82="экспл",0,IF(G82="импл_",VLOOKUP(J82,quest_импл!$A$1:$J$129,7,FALSE),0))</f>
        <v>241</v>
      </c>
      <c r="Q82" t="str">
        <f>IF(G82="экспл",0,IF(G82="импл_",VLOOKUP(J82,quest_импл!$A$1:$J$129,8,FALSE),0))</f>
        <v>sound\\Vityanut_li.wav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2020</v>
      </c>
      <c r="AD82" t="str">
        <f t="shared" ca="1" si="31"/>
        <v>pics\\Goroh_4.jpg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26"/>
        <v>pics\\Goroh_4.jpg</v>
      </c>
      <c r="AI82" t="s">
        <v>84</v>
      </c>
      <c r="AO82">
        <f t="shared" ca="1" si="32"/>
        <v>0.78956132894162501</v>
      </c>
      <c r="AP82" t="str">
        <f t="shared" ca="1" si="33"/>
        <v>pics\\Goroh_4.jpg</v>
      </c>
      <c r="AR82" t="str">
        <f t="shared" si="35"/>
        <v/>
      </c>
      <c r="AS82" t="str">
        <f t="shared" ref="AS82:AS129" ca="1" si="36">IF(G82="импл_",AP82,"")</f>
        <v>pics\\Goroh_4.jpg</v>
      </c>
      <c r="AT82">
        <f t="shared" ca="1" si="28"/>
        <v>0.58972560833935417</v>
      </c>
      <c r="AU82" t="s">
        <v>697</v>
      </c>
      <c r="AV82" t="str">
        <f t="shared" ca="1" si="29"/>
        <v>sound\\Noviy_plod.wav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_Вытянут_ли_</v>
      </c>
      <c r="BB82" t="str">
        <f t="shared" si="30"/>
        <v>_Вытянут_ли_XXXXX?</v>
      </c>
      <c r="BC82">
        <f>A82</f>
        <v>1211</v>
      </c>
      <c r="BD82" cm="1">
        <f t="array" aca="1" ref="BD82" ca="1">INDEX($L$82:$L$89,(RANK(AT2,$AT$2:$AT$9)))</f>
        <v>2084</v>
      </c>
      <c r="BE82" cm="1">
        <f t="array" aca="1" ref="BE82" ca="1">INDEX(BD66:BD81,(RANK(AT4,$AT$2:$AT$17)))</f>
        <v>2078</v>
      </c>
      <c r="BF82" cm="1">
        <f t="array" aca="1" ref="BF82" ca="1">INDEX(BD90:BD105,(RANK(AT4,$AT$2:$AT$17)))</f>
        <v>2096</v>
      </c>
      <c r="BG82" cm="1">
        <f t="array" aca="1" ref="BG82" ca="1">INDEX(BD106:BD129,(RANK(AT4,$AT$2:$AT$9)))</f>
        <v>2131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VLOOKUP(B83,audio_list_stym!$A$3:$BP$18,53,FALSE)</f>
        <v>16</v>
      </c>
      <c r="F83" t="str">
        <f>VLOOKUP(E83,metki!$A$2:$B$9,2,FALSE)</f>
        <v>импл_новые_без_названия</v>
      </c>
      <c r="G83" t="str">
        <f t="shared" si="24"/>
        <v>импл_</v>
      </c>
      <c r="H83" t="str">
        <f>VLOOKUP(B83,audio_list_stym!$A$3:$AJ$18,21,FALSE)</f>
        <v>Finger</v>
      </c>
      <c r="I83" t="s">
        <v>689</v>
      </c>
      <c r="J83" t="str">
        <f t="shared" si="25"/>
        <v>Finger_2</v>
      </c>
      <c r="L83">
        <f>VLOOKUP(J83,total_visual_stym!$A$2:$D$129,2,FALSE)</f>
        <v>2082</v>
      </c>
      <c r="M83" t="str">
        <f>VLOOKUP(J83,total_visual_stym!$A$2:$D$129,3,FALSE)</f>
        <v>pics\\Finger_2.jpg</v>
      </c>
      <c r="N83">
        <f>VLOOKUP(J83,total_visual_stym!$A$1:$D$129,4,FALSE)</f>
        <v>210</v>
      </c>
      <c r="P83">
        <f>IF(G83="экспл",0,IF(G83="импл_",VLOOKUP(J83,quest_импл!$A$1:$J$129,7,FALSE),0))</f>
        <v>242</v>
      </c>
      <c r="Q83" t="str">
        <f>IF(G83="экспл",0,IF(G83="импл_",VLOOKUP(J83,quest_импл!$A$1:$J$129,8,FALSE),0))</f>
        <v>sound\\Nadloman_li.wav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2028</v>
      </c>
      <c r="AD83" t="str">
        <f t="shared" ca="1" si="31"/>
        <v>pics\\Kokos_4.jpg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26"/>
        <v>pics\\Kokos_4.jpg</v>
      </c>
      <c r="AI83" t="s">
        <v>85</v>
      </c>
      <c r="AO83">
        <f t="shared" ca="1" si="32"/>
        <v>0.67835724002823938</v>
      </c>
      <c r="AP83" t="str">
        <f t="shared" ca="1" si="33"/>
        <v>pics\\Kokos_4.jpg</v>
      </c>
      <c r="AR83" t="str">
        <f t="shared" si="35"/>
        <v/>
      </c>
      <c r="AS83" t="str">
        <f t="shared" ca="1" si="36"/>
        <v>pics\\Kokos_4.jpg</v>
      </c>
      <c r="AT83">
        <f t="shared" ca="1" si="28"/>
        <v>0.66748191365976084</v>
      </c>
      <c r="AU83" t="s">
        <v>697</v>
      </c>
      <c r="AV83" t="str">
        <f t="shared" ca="1" si="29"/>
        <v>sound\\Noviy_plod.wav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_Надломан_ли_</v>
      </c>
      <c r="BB83" t="str">
        <f t="shared" si="30"/>
        <v>_Надломан_ли_XXXXX?</v>
      </c>
      <c r="BD83" cm="1">
        <f t="array" aca="1" ref="BD83" ca="1">INDEX($L$82:$L$89,(RANK(AT3,$AT$2:$AT$9)))</f>
        <v>2083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VLOOKUP(B84,audio_list_stym!$A$3:$BP$18,53,FALSE)</f>
        <v>16</v>
      </c>
      <c r="F84" t="str">
        <f>VLOOKUP(E84,metki!$A$2:$B$9,2,FALSE)</f>
        <v>импл_новые_без_названия</v>
      </c>
      <c r="G84" t="str">
        <f t="shared" si="24"/>
        <v>импл_</v>
      </c>
      <c r="H84" t="str">
        <f>VLOOKUP(B84,audio_list_stym!$A$3:$AJ$18,21,FALSE)</f>
        <v>Finger</v>
      </c>
      <c r="I84" t="s">
        <v>690</v>
      </c>
      <c r="J84" t="str">
        <f t="shared" si="25"/>
        <v>Finger_3</v>
      </c>
      <c r="L84">
        <f>VLOOKUP(J84,total_visual_stym!$A$2:$D$129,2,FALSE)</f>
        <v>2083</v>
      </c>
      <c r="M84" t="str">
        <f>VLOOKUP(J84,total_visual_stym!$A$2:$D$129,3,FALSE)</f>
        <v>pics\\Finger_3.jpg</v>
      </c>
      <c r="N84">
        <f>VLOOKUP(J84,total_visual_stym!$A$1:$D$129,4,FALSE)</f>
        <v>210</v>
      </c>
      <c r="P84">
        <f>IF(G84="экспл",0,IF(G84="импл_",VLOOKUP(J84,quest_импл!$A$1:$J$129,7,FALSE),0))</f>
        <v>243</v>
      </c>
      <c r="Q84" t="str">
        <f>IF(G84="экспл",0,IF(G84="импл_",VLOOKUP(J84,quest_импл!$A$1:$J$129,8,FALSE),0))</f>
        <v>sound\\Volnistiy_li.wav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2021</v>
      </c>
      <c r="AD84" t="str">
        <f t="shared" ca="1" si="31"/>
        <v>pics\\Goroh_5.jpg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26"/>
        <v>pics\\Goroh_5.jpg</v>
      </c>
      <c r="AI84" t="s">
        <v>94</v>
      </c>
      <c r="AO84">
        <f t="shared" ca="1" si="32"/>
        <v>0.77128256075186985</v>
      </c>
      <c r="AP84" t="str">
        <f t="shared" ca="1" si="33"/>
        <v>pics\\Goroh_5.jpg</v>
      </c>
      <c r="AR84" t="str">
        <f t="shared" si="35"/>
        <v/>
      </c>
      <c r="AS84" t="str">
        <f t="shared" ca="1" si="36"/>
        <v>pics\\Goroh_5.jpg</v>
      </c>
      <c r="AT84">
        <f t="shared" ca="1" si="28"/>
        <v>0.14477379227115161</v>
      </c>
      <c r="AU84" t="s">
        <v>697</v>
      </c>
      <c r="AV84" t="str">
        <f t="shared" ca="1" si="29"/>
        <v>sound\\Redkiy_plod.wav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_Волнистый_ли_</v>
      </c>
      <c r="BB84" t="str">
        <f t="shared" si="30"/>
        <v>_Волнистый_ли_XXXXX?</v>
      </c>
      <c r="BD84" cm="1">
        <f t="array" aca="1" ref="BD84" ca="1">INDEX($L$82:$L$89,(RANK(AT4,$AT$2:$AT$9)))</f>
        <v>2082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VLOOKUP(B85,audio_list_stym!$A$3:$BP$18,53,FALSE)</f>
        <v>16</v>
      </c>
      <c r="F85" t="str">
        <f>VLOOKUP(E85,metki!$A$2:$B$9,2,FALSE)</f>
        <v>импл_новые_без_названия</v>
      </c>
      <c r="G85" t="str">
        <f t="shared" si="24"/>
        <v>импл_</v>
      </c>
      <c r="H85" t="str">
        <f>VLOOKUP(B85,audio_list_stym!$A$3:$AJ$18,21,FALSE)</f>
        <v>Finger</v>
      </c>
      <c r="I85" t="s">
        <v>691</v>
      </c>
      <c r="J85" t="str">
        <f t="shared" si="25"/>
        <v>Finger_4</v>
      </c>
      <c r="L85">
        <f>VLOOKUP(J85,total_visual_stym!$A$2:$D$129,2,FALSE)</f>
        <v>2084</v>
      </c>
      <c r="M85" t="str">
        <f>VLOOKUP(J85,total_visual_stym!$A$2:$D$129,3,FALSE)</f>
        <v>pics\\Finger_4.jpg</v>
      </c>
      <c r="N85">
        <f>VLOOKUP(J85,total_visual_stym!$A$1:$D$129,4,FALSE)</f>
        <v>210</v>
      </c>
      <c r="P85">
        <f>IF(G85="экспл",0,IF(G85="импл_",VLOOKUP(J85,quest_импл!$A$1:$J$129,7,FALSE),0))</f>
        <v>244</v>
      </c>
      <c r="Q85" t="str">
        <f>IF(G85="экспл",0,IF(G85="импл_",VLOOKUP(J85,quest_импл!$A$1:$J$129,8,FALSE),0))</f>
        <v>sound\\Buriy_li.wav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2048</v>
      </c>
      <c r="AD85" t="str">
        <f t="shared" ca="1" si="31"/>
        <v>pics\\Peper_8.jpg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26"/>
        <v>pics\\Peper_8.jpg</v>
      </c>
      <c r="AI85" t="s">
        <v>95</v>
      </c>
      <c r="AO85">
        <f t="shared" ca="1" si="32"/>
        <v>0.27197947448343629</v>
      </c>
      <c r="AP85" t="str">
        <f t="shared" ca="1" si="33"/>
        <v>pics\\Peper_8.jpg</v>
      </c>
      <c r="AR85" t="str">
        <f t="shared" si="35"/>
        <v/>
      </c>
      <c r="AS85" t="str">
        <f t="shared" ca="1" si="36"/>
        <v>pics\\Peper_8.jpg</v>
      </c>
      <c r="AT85">
        <f t="shared" ca="1" si="28"/>
        <v>0.92203205365699925</v>
      </c>
      <c r="AU85" t="s">
        <v>697</v>
      </c>
      <c r="AV85" t="str">
        <f t="shared" ca="1" si="29"/>
        <v>sound\\Noviy_plod.wav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_Бурый_ли_</v>
      </c>
      <c r="BB85" t="str">
        <f t="shared" si="30"/>
        <v>_Бурый_ли_XXXXX?</v>
      </c>
      <c r="BD85" cm="1">
        <f t="array" aca="1" ref="BD85" ca="1">INDEX($L$82:$L$89,(RANK(AT5,$AT$2:$AT$9)))</f>
        <v>2086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VLOOKUP(B86,audio_list_stym!$A$3:$BP$18,53,FALSE)</f>
        <v>16</v>
      </c>
      <c r="F86" t="str">
        <f>VLOOKUP(E86,metki!$A$2:$B$9,2,FALSE)</f>
        <v>импл_новые_без_названия</v>
      </c>
      <c r="G86" t="str">
        <f t="shared" si="24"/>
        <v>импл_</v>
      </c>
      <c r="H86" t="str">
        <f>VLOOKUP(B86,audio_list_stym!$A$3:$AJ$18,21,FALSE)</f>
        <v>Finger</v>
      </c>
      <c r="I86" t="s">
        <v>692</v>
      </c>
      <c r="J86" t="str">
        <f t="shared" si="25"/>
        <v>Finger_5</v>
      </c>
      <c r="L86">
        <f>VLOOKUP(J86,total_visual_stym!$A$2:$D$129,2,FALSE)</f>
        <v>2085</v>
      </c>
      <c r="M86" t="str">
        <f>VLOOKUP(J86,total_visual_stym!$A$2:$D$129,3,FALSE)</f>
        <v>pics\\Finger_5.jpg</v>
      </c>
      <c r="N86">
        <f>VLOOKUP(J86,total_visual_stym!$A$1:$D$129,4,FALSE)</f>
        <v>210</v>
      </c>
      <c r="P86">
        <f>IF(G86="экспл",0,IF(G86="импл_",VLOOKUP(J86,quest_импл!$A$1:$J$129,7,FALSE),0))</f>
        <v>245</v>
      </c>
      <c r="Q86" t="str">
        <f>IF(G86="экспл",0,IF(G86="импл_",VLOOKUP(J86,quest_импл!$A$1:$J$129,8,FALSE),0))</f>
        <v>sound\\Vizhatiy_li.wav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2063</v>
      </c>
      <c r="AD86" t="str">
        <f t="shared" ca="1" si="31"/>
        <v>pics\\Tomat_7.jpg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26"/>
        <v>pics\\Tomat_7.jpg</v>
      </c>
      <c r="AI86" t="s">
        <v>96</v>
      </c>
      <c r="AO86">
        <f t="shared" ca="1" si="32"/>
        <v>1.0591464901437697E-2</v>
      </c>
      <c r="AP86" t="str">
        <f t="shared" ca="1" si="33"/>
        <v>pics\\Tomat_7.jpg</v>
      </c>
      <c r="AR86" t="str">
        <f t="shared" si="35"/>
        <v/>
      </c>
      <c r="AS86" t="str">
        <f t="shared" ca="1" si="36"/>
        <v>pics\\Tomat_7.jpg</v>
      </c>
      <c r="AT86">
        <f t="shared" ca="1" si="28"/>
        <v>0.36488330243502509</v>
      </c>
      <c r="AU86" t="s">
        <v>697</v>
      </c>
      <c r="AV86" t="str">
        <f t="shared" ca="1" si="29"/>
        <v>sound\\Redkiy_plod.wav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_Выжатый_ли_</v>
      </c>
      <c r="BB86" t="str">
        <f t="shared" si="30"/>
        <v>_Выжатый_ли_XXXXX?</v>
      </c>
      <c r="BD86" cm="1">
        <f t="array" aca="1" ref="BD86" ca="1">INDEX($L$82:$L$89,(RANK(AT6,$AT$2:$AT$9)))</f>
        <v>2081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VLOOKUP(B87,audio_list_stym!$A$3:$BP$18,53,FALSE)</f>
        <v>16</v>
      </c>
      <c r="F87" t="str">
        <f>VLOOKUP(E87,metki!$A$2:$B$9,2,FALSE)</f>
        <v>импл_новые_без_названия</v>
      </c>
      <c r="G87" t="str">
        <f t="shared" si="24"/>
        <v>импл_</v>
      </c>
      <c r="H87" t="str">
        <f>VLOOKUP(B87,audio_list_stym!$A$3:$AJ$18,21,FALSE)</f>
        <v>Finger</v>
      </c>
      <c r="I87" t="s">
        <v>693</v>
      </c>
      <c r="J87" t="str">
        <f t="shared" si="25"/>
        <v>Finger_6</v>
      </c>
      <c r="L87">
        <f>VLOOKUP(J87,total_visual_stym!$A$2:$D$129,2,FALSE)</f>
        <v>2086</v>
      </c>
      <c r="M87" t="str">
        <f>VLOOKUP(J87,total_visual_stym!$A$2:$D$129,3,FALSE)</f>
        <v>pics\\Finger_6.jpg</v>
      </c>
      <c r="N87">
        <f>VLOOKUP(J87,total_visual_stym!$A$1:$D$129,4,FALSE)</f>
        <v>210</v>
      </c>
      <c r="P87">
        <f>IF(G87="экспл",0,IF(G87="импл_",VLOOKUP(J87,quest_импл!$A$1:$J$129,7,FALSE),0))</f>
        <v>246</v>
      </c>
      <c r="Q87" t="str">
        <f>IF(G87="экспл",0,IF(G87="импл_",VLOOKUP(J87,quest_импл!$A$1:$J$129,8,FALSE),0))</f>
        <v>sound\\Obemniy_li.wav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2061</v>
      </c>
      <c r="AD87" t="str">
        <f t="shared" ca="1" si="31"/>
        <v>pics\\Tomat_5.jpg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26"/>
        <v>pics\\Tomat_5.jpg</v>
      </c>
      <c r="AI87" t="s">
        <v>97</v>
      </c>
      <c r="AO87">
        <f t="shared" ca="1" si="32"/>
        <v>3.2897360179483193E-2</v>
      </c>
      <c r="AP87" t="str">
        <f t="shared" ca="1" si="33"/>
        <v>pics\\Tomat_5.jpg</v>
      </c>
      <c r="AR87" t="str">
        <f t="shared" si="35"/>
        <v/>
      </c>
      <c r="AS87" t="str">
        <f t="shared" ca="1" si="36"/>
        <v>pics\\Tomat_5.jpg</v>
      </c>
      <c r="AT87">
        <f t="shared" ca="1" si="28"/>
        <v>0.7974705311675343</v>
      </c>
      <c r="AU87" t="s">
        <v>697</v>
      </c>
      <c r="AV87" t="str">
        <f t="shared" ca="1" si="29"/>
        <v>sound\\Noviy_plod.wav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_Объемный_ли_</v>
      </c>
      <c r="BB87" t="str">
        <f t="shared" si="30"/>
        <v>_Объемный_ли_XXXXX?</v>
      </c>
      <c r="BD87" cm="1">
        <f t="array" aca="1" ref="BD87" ca="1">INDEX($L$82:$L$89,(RANK(AT7,$AT$2:$AT$9)))</f>
        <v>2087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VLOOKUP(B88,audio_list_stym!$A$3:$BP$18,53,FALSE)</f>
        <v>16</v>
      </c>
      <c r="F88" t="str">
        <f>VLOOKUP(E88,metki!$A$2:$B$9,2,FALSE)</f>
        <v>импл_новые_без_названия</v>
      </c>
      <c r="G88" t="str">
        <f t="shared" si="24"/>
        <v>импл_</v>
      </c>
      <c r="H88" t="str">
        <f>VLOOKUP(B88,audio_list_stym!$A$3:$AJ$18,21,FALSE)</f>
        <v>Finger</v>
      </c>
      <c r="I88" t="s">
        <v>694</v>
      </c>
      <c r="J88" t="str">
        <f t="shared" si="25"/>
        <v>Finger_7</v>
      </c>
      <c r="L88">
        <f>VLOOKUP(J88,total_visual_stym!$A$2:$D$129,2,FALSE)</f>
        <v>2087</v>
      </c>
      <c r="M88" t="str">
        <f>VLOOKUP(J88,total_visual_stym!$A$2:$D$129,3,FALSE)</f>
        <v>pics\\Finger_7.jpg</v>
      </c>
      <c r="N88">
        <f>VLOOKUP(J88,total_visual_stym!$A$1:$D$129,4,FALSE)</f>
        <v>210</v>
      </c>
      <c r="P88">
        <f>IF(G88="экспл",0,IF(G88="импл_",VLOOKUP(J88,quest_импл!$A$1:$J$129,7,FALSE),0))</f>
        <v>247</v>
      </c>
      <c r="Q88" t="str">
        <f>IF(G88="экспл",0,IF(G88="импл_",VLOOKUP(J88,quest_импл!$A$1:$J$129,8,FALSE),0))</f>
        <v>sound\\Pustoy_li.wav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2019</v>
      </c>
      <c r="AD88" t="str">
        <f t="shared" ca="1" si="31"/>
        <v>pics\\Goroh_3.jpg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26"/>
        <v>pics\\Goroh_3.jpg</v>
      </c>
      <c r="AI88" t="s">
        <v>98</v>
      </c>
      <c r="AO88">
        <f t="shared" ca="1" si="32"/>
        <v>0.80542533335816113</v>
      </c>
      <c r="AP88" t="str">
        <f t="shared" ca="1" si="33"/>
        <v>pics\\Goroh_3.jpg</v>
      </c>
      <c r="AR88" t="str">
        <f t="shared" si="35"/>
        <v/>
      </c>
      <c r="AS88" t="str">
        <f t="shared" ca="1" si="36"/>
        <v>pics\\Goroh_3.jpg</v>
      </c>
      <c r="AT88">
        <f t="shared" ca="1" si="28"/>
        <v>0.3744718362589784</v>
      </c>
      <c r="AU88" t="s">
        <v>697</v>
      </c>
      <c r="AV88" t="str">
        <f t="shared" ca="1" si="29"/>
        <v>sound\\Redkiy_plod.wav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_Пустой_ли_</v>
      </c>
      <c r="BB88" t="str">
        <f t="shared" si="30"/>
        <v>_Пустой_ли_XXXXX?</v>
      </c>
      <c r="BD88" cm="1">
        <f t="array" aca="1" ref="BD88" ca="1">INDEX($L$82:$L$89,(RANK(AT8,$AT$2:$AT$9)))</f>
        <v>2088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VLOOKUP(B89,audio_list_stym!$A$3:$BP$18,53,FALSE)</f>
        <v>16</v>
      </c>
      <c r="F89" t="str">
        <f>VLOOKUP(E89,metki!$A$2:$B$9,2,FALSE)</f>
        <v>импл_новые_без_названия</v>
      </c>
      <c r="G89" t="str">
        <f t="shared" si="24"/>
        <v>импл_</v>
      </c>
      <c r="H89" t="str">
        <f>VLOOKUP(B89,audio_list_stym!$A$3:$AJ$18,21,FALSE)</f>
        <v>Finger</v>
      </c>
      <c r="I89" t="s">
        <v>695</v>
      </c>
      <c r="J89" t="str">
        <f t="shared" si="25"/>
        <v>Finger_8</v>
      </c>
      <c r="L89">
        <f>VLOOKUP(J89,total_visual_stym!$A$2:$D$129,2,FALSE)</f>
        <v>2088</v>
      </c>
      <c r="M89" t="str">
        <f>VLOOKUP(J89,total_visual_stym!$A$2:$D$129,3,FALSE)</f>
        <v>pics\\Finger_8.jpg</v>
      </c>
      <c r="N89">
        <f>VLOOKUP(J89,total_visual_stym!$A$1:$D$129,4,FALSE)</f>
        <v>210</v>
      </c>
      <c r="P89">
        <f>IF(G89="экспл",0,IF(G89="импл_",VLOOKUP(J89,quest_импл!$A$1:$J$129,7,FALSE),0))</f>
        <v>248</v>
      </c>
      <c r="Q89" t="str">
        <f>IF(G89="экспл",0,IF(G89="импл_",VLOOKUP(J89,quest_импл!$A$1:$J$129,8,FALSE),0))</f>
        <v>sound\\Beliy_li.wav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2005</v>
      </c>
      <c r="AD89" t="str">
        <f t="shared" ca="1" si="31"/>
        <v>pics\\Banan_5.jpg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26"/>
        <v>pics\\Banan_5.jpg</v>
      </c>
      <c r="AI89" t="s">
        <v>99</v>
      </c>
      <c r="AO89">
        <f t="shared" ca="1" si="32"/>
        <v>0.93746488982547871</v>
      </c>
      <c r="AP89" t="str">
        <f t="shared" ca="1" si="33"/>
        <v>pics\\Banan_5.jpg</v>
      </c>
      <c r="AR89" t="str">
        <f t="shared" si="35"/>
        <v/>
      </c>
      <c r="AS89" t="str">
        <f t="shared" ca="1" si="36"/>
        <v>pics\\Banan_5.jpg</v>
      </c>
      <c r="AT89">
        <f t="shared" ca="1" si="28"/>
        <v>0.28758694337196478</v>
      </c>
      <c r="AU89" t="s">
        <v>697</v>
      </c>
      <c r="AV89" t="str">
        <f t="shared" ca="1" si="29"/>
        <v>sound\\Redkiy_plod.wav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_Белый_ли_</v>
      </c>
      <c r="BB89" t="str">
        <f t="shared" si="30"/>
        <v>_Белый_ли_XXXXX?</v>
      </c>
      <c r="BD89" cm="1">
        <f t="array" aca="1" ref="BD89" ca="1">INDEX($L$82:$L$89,(RANK(AT9,$AT$2:$AT$9)))</f>
        <v>2085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VLOOKUP(B90,audio_list_stym!$A$3:$BP$18,53,FALSE)</f>
        <v>17</v>
      </c>
      <c r="F90" t="str">
        <f>VLOOKUP(E90,metki!$A$2:$B$9,2,FALSE)</f>
        <v>экспл_новые_без_названия</v>
      </c>
      <c r="G90" t="str">
        <f t="shared" si="24"/>
        <v>экспл</v>
      </c>
      <c r="H90" t="str">
        <f>VLOOKUP(B90,audio_list_stym!$A$3:$AJ$18,21,FALSE)</f>
        <v>Gac</v>
      </c>
      <c r="I90" t="s">
        <v>688</v>
      </c>
      <c r="J90" t="str">
        <f t="shared" si="25"/>
        <v>Gac_1</v>
      </c>
      <c r="L90">
        <f>VLOOKUP(J90,total_visual_stym!$A$2:$D$129,2,FALSE)</f>
        <v>2089</v>
      </c>
      <c r="M90" t="str">
        <f>VLOOKUP(J90,total_visual_stym!$A$2:$D$129,3,FALSE)</f>
        <v>pics\\Gac_1.jpg</v>
      </c>
      <c r="N90">
        <f>VLOOKUP(J90,total_visual_stym!$A$1:$D$129,4,FALSE)</f>
        <v>211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121</v>
      </c>
      <c r="Z90" t="str">
        <f>IF(G90="экспл",VLOOKUP(J90,quest_экспл!$A$1:$N$129,12,FALSE),IF(G90="импл_",0,0))</f>
        <v>sound\\Ispachkan_li_on.wav</v>
      </c>
      <c r="AA90" t="str">
        <f>IF(G90="экспл",VLOOKUP(J90,quest_экспл!$A$1:$N$129,14,FALSE),IF(G90="импл_",0,0))</f>
        <v>нет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2225</v>
      </c>
      <c r="AD90" t="str">
        <f t="shared" ca="1" si="31"/>
        <v>pics\\dis9.jpg</v>
      </c>
      <c r="AE90" s="22" t="str">
        <f t="array" aca="1" ref="AE90" ca="1">IF(G90="экспл",INDEX(total_visual_stym!$C$146:$C$209,(RANK(total_visual_stym!E170,total_visual_stym!$E$146:$E$209))),0)</f>
        <v>pics\\dis9.jpg</v>
      </c>
      <c r="AF90" s="22" t="str">
        <f t="shared" si="26"/>
        <v/>
      </c>
      <c r="AI90" t="s">
        <v>100</v>
      </c>
      <c r="AO90">
        <f t="shared" ca="1" si="32"/>
        <v>0.6831344477955178</v>
      </c>
      <c r="AP90" t="str">
        <f t="shared" ca="1" si="33"/>
        <v>pics\\Kokos_2.jpg</v>
      </c>
      <c r="AR90" t="str">
        <f t="shared" si="35"/>
        <v/>
      </c>
      <c r="AS90" t="str">
        <f t="shared" si="36"/>
        <v/>
      </c>
      <c r="AT90">
        <f t="shared" ca="1" si="28"/>
        <v>0.55044484261329729</v>
      </c>
      <c r="AU90" t="s">
        <v>697</v>
      </c>
      <c r="AV90" t="str">
        <f t="shared" ca="1" si="29"/>
        <v>sound\\Noviy_plod.wav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_Испачкан_ли_он?</v>
      </c>
      <c r="BA90" t="e">
        <f>VLOOKUP(Q90,audio_list_stym!$B$2:$BQ$299,68,FALSE)</f>
        <v>#N/A</v>
      </c>
      <c r="BB90" t="str">
        <f t="shared" si="30"/>
        <v>На_экране_XXXXX._Испачкан_ли_он?</v>
      </c>
      <c r="BC90">
        <f>A90</f>
        <v>1212</v>
      </c>
      <c r="BD90" cm="1">
        <f t="array" aca="1" ref="BD90" ca="1">INDEX($L$90:$L$97,(RANK(AT2,$AT$2:$AT$9)))</f>
        <v>2092</v>
      </c>
      <c r="BE90" cm="1">
        <f t="array" aca="1" ref="BE90" ca="1">INDEX(BD66:BD81,(RANK(AT5,$AT$2:$AT$17)))</f>
        <v>2078</v>
      </c>
      <c r="BF90" cm="1">
        <f t="array" aca="1" ref="BF90" ca="1">INDEX(BD98:BD113,(RANK(AT5,$AT$2:$AT$17)))</f>
        <v>2134</v>
      </c>
      <c r="BG90" cm="1">
        <f t="array" aca="1" ref="BG90" ca="1">INDEX(BD114:BD129,(RANK(AT5,$AT$2:$AT$9)))</f>
        <v>2143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VLOOKUP(B91,audio_list_stym!$A$3:$BP$18,53,FALSE)</f>
        <v>17</v>
      </c>
      <c r="F91" t="str">
        <f>VLOOKUP(E91,metki!$A$2:$B$9,2,FALSE)</f>
        <v>экспл_новые_без_названия</v>
      </c>
      <c r="G91" t="str">
        <f t="shared" si="24"/>
        <v>экспл</v>
      </c>
      <c r="H91" t="str">
        <f>VLOOKUP(B91,audio_list_stym!$A$3:$AJ$18,21,FALSE)</f>
        <v>Gac</v>
      </c>
      <c r="I91" t="s">
        <v>689</v>
      </c>
      <c r="J91" t="str">
        <f t="shared" si="25"/>
        <v>Gac_2</v>
      </c>
      <c r="L91">
        <f>VLOOKUP(J91,total_visual_stym!$A$2:$D$129,2,FALSE)</f>
        <v>2090</v>
      </c>
      <c r="M91" t="str">
        <f>VLOOKUP(J91,total_visual_stym!$A$2:$D$129,3,FALSE)</f>
        <v>pics\\Gac_2.jpg</v>
      </c>
      <c r="N91">
        <f>VLOOKUP(J91,total_visual_stym!$A$1:$D$129,4,FALSE)</f>
        <v>211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122</v>
      </c>
      <c r="Z91" t="str">
        <f>IF(G91="экспл",VLOOKUP(J91,quest_экспл!$A$1:$N$129,12,FALSE),IF(G91="импл_",0,0))</f>
        <v>sound\\On_farshirovanniy.wav</v>
      </c>
      <c r="AA91" t="str">
        <f>IF(G91="экспл",VLOOKUP(J91,quest_экспл!$A$1:$N$129,14,FALSE),IF(G91="импл_",0,0))</f>
        <v>нет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2175</v>
      </c>
      <c r="AD91" t="str">
        <f t="shared" ca="1" si="31"/>
        <v>pics\\dis5.jpg</v>
      </c>
      <c r="AE91" s="22" t="str">
        <f t="array" aca="1" ref="AE91" ca="1">IF(G91="экспл",INDEX(total_visual_stym!$C$146:$C$209,(RANK(total_visual_stym!E171,total_visual_stym!$E$146:$E$209))),0)</f>
        <v>pics\\dis5.jpg</v>
      </c>
      <c r="AF91" s="22" t="str">
        <f t="shared" si="26"/>
        <v/>
      </c>
      <c r="AI91" t="s">
        <v>101</v>
      </c>
      <c r="AO91">
        <f t="shared" ca="1" si="32"/>
        <v>0.4876091851417621</v>
      </c>
      <c r="AP91" t="str">
        <f t="shared" ca="1" si="33"/>
        <v>pics\\Limon_4.jpg</v>
      </c>
      <c r="AR91" t="str">
        <f t="shared" si="35"/>
        <v/>
      </c>
      <c r="AS91" t="str">
        <f t="shared" si="36"/>
        <v/>
      </c>
      <c r="AT91">
        <f t="shared" ca="1" si="28"/>
        <v>0.87076582373845679</v>
      </c>
      <c r="AU91" t="s">
        <v>697</v>
      </c>
      <c r="AV91" t="str">
        <f t="shared" ca="1" si="29"/>
        <v>sound\\Noviy_plod.wav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_Он_фаршированный?</v>
      </c>
      <c r="BA91" t="e">
        <f>VLOOKUP(Q91,audio_list_stym!$B$2:$BQ$299,68,FALSE)</f>
        <v>#N/A</v>
      </c>
      <c r="BB91" t="str">
        <f t="shared" si="30"/>
        <v>Посмотрите,_вот_XXXXX._Он_фаршированный?</v>
      </c>
      <c r="BD91" cm="1">
        <f t="array" aca="1" ref="BD91" ca="1">INDEX($L$90:$L$97,(RANK(AT3,$AT$2:$AT$9)))</f>
        <v>2091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VLOOKUP(B92,audio_list_stym!$A$3:$BP$18,53,FALSE)</f>
        <v>17</v>
      </c>
      <c r="F92" t="str">
        <f>VLOOKUP(E92,metki!$A$2:$B$9,2,FALSE)</f>
        <v>экспл_новые_без_названия</v>
      </c>
      <c r="G92" t="str">
        <f t="shared" si="24"/>
        <v>экспл</v>
      </c>
      <c r="H92" t="str">
        <f>VLOOKUP(B92,audio_list_stym!$A$3:$AJ$18,21,FALSE)</f>
        <v>Gac</v>
      </c>
      <c r="I92" t="s">
        <v>690</v>
      </c>
      <c r="J92" t="str">
        <f t="shared" si="25"/>
        <v>Gac_3</v>
      </c>
      <c r="L92">
        <f>VLOOKUP(J92,total_visual_stym!$A$2:$D$129,2,FALSE)</f>
        <v>2091</v>
      </c>
      <c r="M92" t="str">
        <f>VLOOKUP(J92,total_visual_stym!$A$2:$D$129,3,FALSE)</f>
        <v>pics\\Gac_3.jpg</v>
      </c>
      <c r="N92">
        <f>VLOOKUP(J92,total_visual_stym!$A$1:$D$129,4,FALSE)</f>
        <v>211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123</v>
      </c>
      <c r="Z92" t="str">
        <f>IF(G92="экспл",VLOOKUP(J92,quest_экспл!$A$1:$N$129,12,FALSE),IF(G92="импл_",0,0))</f>
        <v>sound\\On_razrezanniy.wav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2191</v>
      </c>
      <c r="AD92" t="str">
        <f t="shared" ca="1" si="31"/>
        <v>pics\\dis26.jpg</v>
      </c>
      <c r="AE92" s="22" t="str">
        <f t="array" aca="1" ref="AE92" ca="1">IF(G92="экспл",INDEX(total_visual_stym!$C$146:$C$209,(RANK(total_visual_stym!E172,total_visual_stym!$E$146:$E$209))),0)</f>
        <v>pics\\dis26.jpg</v>
      </c>
      <c r="AF92" s="22" t="str">
        <f t="shared" si="26"/>
        <v/>
      </c>
      <c r="AI92" t="s">
        <v>102</v>
      </c>
      <c r="AO92">
        <f t="shared" ca="1" si="32"/>
        <v>0.36408210874690328</v>
      </c>
      <c r="AP92" t="str">
        <f t="shared" ca="1" si="33"/>
        <v>pics\\Peper_4.jpg</v>
      </c>
      <c r="AR92" t="str">
        <f t="shared" si="35"/>
        <v/>
      </c>
      <c r="AS92" t="str">
        <f t="shared" si="36"/>
        <v/>
      </c>
      <c r="AT92">
        <f t="shared" ca="1" si="28"/>
        <v>0.49819251150954358</v>
      </c>
      <c r="AU92" t="s">
        <v>697</v>
      </c>
      <c r="AV92" t="str">
        <f t="shared" ca="1" si="29"/>
        <v>sound\\Noviy_plod.wav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_Он_разрезанный?</v>
      </c>
      <c r="BA92" t="e">
        <f>VLOOKUP(Q92,audio_list_stym!$B$2:$BQ$299,68,FALSE)</f>
        <v>#N/A</v>
      </c>
      <c r="BB92" t="str">
        <f t="shared" si="30"/>
        <v>Вот_XXXXX._Он_разрезанный?</v>
      </c>
      <c r="BD92" cm="1">
        <f t="array" aca="1" ref="BD92" ca="1">INDEX($L$90:$L$97,(RANK(AT4,$AT$2:$AT$9)))</f>
        <v>2090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VLOOKUP(B93,audio_list_stym!$A$3:$BP$18,53,FALSE)</f>
        <v>17</v>
      </c>
      <c r="F93" t="str">
        <f>VLOOKUP(E93,metki!$A$2:$B$9,2,FALSE)</f>
        <v>экспл_новые_без_названия</v>
      </c>
      <c r="G93" t="str">
        <f t="shared" si="24"/>
        <v>экспл</v>
      </c>
      <c r="H93" t="str">
        <f>VLOOKUP(B93,audio_list_stym!$A$3:$AJ$18,21,FALSE)</f>
        <v>Gac</v>
      </c>
      <c r="I93" t="s">
        <v>691</v>
      </c>
      <c r="J93" t="str">
        <f t="shared" si="25"/>
        <v>Gac_4</v>
      </c>
      <c r="L93">
        <f>VLOOKUP(J93,total_visual_stym!$A$2:$D$129,2,FALSE)</f>
        <v>2092</v>
      </c>
      <c r="M93" t="str">
        <f>VLOOKUP(J93,total_visual_stym!$A$2:$D$129,3,FALSE)</f>
        <v>pics\\Gac_4.jpg</v>
      </c>
      <c r="N93">
        <f>VLOOKUP(J93,total_visual_stym!$A$1:$D$129,4,FALSE)</f>
        <v>211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124</v>
      </c>
      <c r="Z93" t="str">
        <f>IF(G93="экспл",VLOOKUP(J93,quest_экспл!$A$1:$N$129,12,FALSE),IF(G93="импл_",0,0))</f>
        <v>sound\\On_s_lepestkami.wav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2188</v>
      </c>
      <c r="AD93" t="str">
        <f t="shared" ca="1" si="31"/>
        <v>pics\\dis3.jpg</v>
      </c>
      <c r="AE93" s="22" t="str">
        <f t="array" aca="1" ref="AE93" ca="1">IF(G93="экспл",INDEX(total_visual_stym!$C$146:$C$209,(RANK(total_visual_stym!E173,total_visual_stym!$E$146:$E$209))),0)</f>
        <v>pics\\dis3.jpg</v>
      </c>
      <c r="AF93" s="22" t="str">
        <f t="shared" si="26"/>
        <v/>
      </c>
      <c r="AI93" t="s">
        <v>103</v>
      </c>
      <c r="AO93">
        <f t="shared" ca="1" si="32"/>
        <v>5.6911836455939557E-3</v>
      </c>
      <c r="AP93" t="str">
        <f t="shared" ca="1" si="33"/>
        <v>pics\\Tomat_8.jpg</v>
      </c>
      <c r="AR93" t="str">
        <f t="shared" si="35"/>
        <v/>
      </c>
      <c r="AS93" t="str">
        <f t="shared" si="36"/>
        <v/>
      </c>
      <c r="AT93">
        <f t="shared" ca="1" si="28"/>
        <v>0.67603262331844682</v>
      </c>
      <c r="AU93" t="s">
        <v>697</v>
      </c>
      <c r="AV93" t="str">
        <f t="shared" ca="1" si="29"/>
        <v>sound\\Noviy_plod.wav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_Он_с_лепестками?</v>
      </c>
      <c r="BA93" t="e">
        <f>VLOOKUP(Q93,audio_list_stym!$B$2:$BQ$299,68,FALSE)</f>
        <v>#N/A</v>
      </c>
      <c r="BB93" t="str">
        <f t="shared" si="30"/>
        <v>Это_XXXXX._Он_с_лепестками?</v>
      </c>
      <c r="BD93" cm="1">
        <f t="array" aca="1" ref="BD93" ca="1">INDEX($L$90:$L$97,(RANK(AT5,$AT$2:$AT$9)))</f>
        <v>2094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VLOOKUP(B94,audio_list_stym!$A$3:$BP$18,53,FALSE)</f>
        <v>17</v>
      </c>
      <c r="F94" t="str">
        <f>VLOOKUP(E94,metki!$A$2:$B$9,2,FALSE)</f>
        <v>экспл_новые_без_названия</v>
      </c>
      <c r="G94" t="str">
        <f t="shared" si="24"/>
        <v>экспл</v>
      </c>
      <c r="H94" t="str">
        <f>VLOOKUP(B94,audio_list_stym!$A$3:$AJ$18,21,FALSE)</f>
        <v>Gac</v>
      </c>
      <c r="I94" t="s">
        <v>692</v>
      </c>
      <c r="J94" t="str">
        <f t="shared" si="25"/>
        <v>Gac_5</v>
      </c>
      <c r="L94">
        <f>VLOOKUP(J94,total_visual_stym!$A$2:$D$129,2,FALSE)</f>
        <v>2093</v>
      </c>
      <c r="M94" t="str">
        <f>VLOOKUP(J94,total_visual_stym!$A$2:$D$129,3,FALSE)</f>
        <v>pics\\Gac_5.jpg</v>
      </c>
      <c r="N94">
        <f>VLOOKUP(J94,total_visual_stym!$A$1:$D$129,4,FALSE)</f>
        <v>211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125</v>
      </c>
      <c r="Z94" t="str">
        <f>IF(G94="экспл",VLOOKUP(J94,quest_экспл!$A$1:$N$129,12,FALSE),IF(G94="импл_",0,0))</f>
        <v>sound\\Kolyuchiy_li_on.wav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2194</v>
      </c>
      <c r="AD94" t="str">
        <f t="shared" ca="1" si="31"/>
        <v>pics\\dis55.jpg</v>
      </c>
      <c r="AE94" s="22" t="str">
        <f t="array" aca="1" ref="AE94" ca="1">IF(G94="экспл",INDEX(total_visual_stym!$C$146:$C$209,(RANK(total_visual_stym!E174,total_visual_stym!$E$146:$E$209))),0)</f>
        <v>pics\\dis55.jpg</v>
      </c>
      <c r="AF94" s="22" t="str">
        <f t="shared" si="26"/>
        <v/>
      </c>
      <c r="AI94" t="s">
        <v>104</v>
      </c>
      <c r="AO94">
        <f t="shared" ca="1" si="32"/>
        <v>0.43124772304678438</v>
      </c>
      <c r="AP94" t="str">
        <f t="shared" ca="1" si="33"/>
        <v>pics\\Limon_8.jpg</v>
      </c>
      <c r="AR94" t="str">
        <f t="shared" si="35"/>
        <v/>
      </c>
      <c r="AS94" t="str">
        <f t="shared" si="36"/>
        <v/>
      </c>
      <c r="AT94">
        <f t="shared" ca="1" si="28"/>
        <v>0.57380558886296851</v>
      </c>
      <c r="AU94" t="s">
        <v>697</v>
      </c>
      <c r="AV94" t="str">
        <f t="shared" ca="1" si="29"/>
        <v>sound\\Noviy_plod.wav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_Колючий_ли_он?</v>
      </c>
      <c r="BA94" t="e">
        <f>VLOOKUP(Q94,audio_list_stym!$B$2:$BQ$299,68,FALSE)</f>
        <v>#N/A</v>
      </c>
      <c r="BB94" t="str">
        <f t="shared" si="30"/>
        <v>На_картинке_XXXXX._Колючий_ли_он?</v>
      </c>
      <c r="BD94" cm="1">
        <f t="array" aca="1" ref="BD94" ca="1">INDEX($L$90:$L$97,(RANK(AT6,$AT$2:$AT$9)))</f>
        <v>2089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VLOOKUP(B95,audio_list_stym!$A$3:$BP$18,53,FALSE)</f>
        <v>17</v>
      </c>
      <c r="F95" t="str">
        <f>VLOOKUP(E95,metki!$A$2:$B$9,2,FALSE)</f>
        <v>экспл_новые_без_названия</v>
      </c>
      <c r="G95" t="str">
        <f t="shared" si="24"/>
        <v>экспл</v>
      </c>
      <c r="H95" t="str">
        <f>VLOOKUP(B95,audio_list_stym!$A$3:$AJ$18,21,FALSE)</f>
        <v>Gac</v>
      </c>
      <c r="I95" t="s">
        <v>693</v>
      </c>
      <c r="J95" t="str">
        <f t="shared" si="25"/>
        <v>Gac_6</v>
      </c>
      <c r="L95">
        <f>VLOOKUP(J95,total_visual_stym!$A$2:$D$129,2,FALSE)</f>
        <v>2094</v>
      </c>
      <c r="M95" t="str">
        <f>VLOOKUP(J95,total_visual_stym!$A$2:$D$129,3,FALSE)</f>
        <v>pics\\Gac_6.jpg</v>
      </c>
      <c r="N95">
        <f>VLOOKUP(J95,total_visual_stym!$A$1:$D$129,4,FALSE)</f>
        <v>211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126</v>
      </c>
      <c r="Z95" t="str">
        <f>IF(G95="экспл",VLOOKUP(J95,quest_экспл!$A$1:$N$129,12,FALSE),IF(G95="импл_",0,0))</f>
        <v>sound\\Oranzheviy_li_on.wav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2219</v>
      </c>
      <c r="AD95" t="str">
        <f t="shared" ca="1" si="31"/>
        <v>pics\\dis17.jpg</v>
      </c>
      <c r="AE95" s="22" t="str">
        <f t="array" aca="1" ref="AE95" ca="1">IF(G95="экспл",INDEX(total_visual_stym!$C$146:$C$209,(RANK(total_visual_stym!E175,total_visual_stym!$E$146:$E$209))),0)</f>
        <v>pics\\dis17.jpg</v>
      </c>
      <c r="AF95" s="22" t="str">
        <f t="shared" si="26"/>
        <v/>
      </c>
      <c r="AI95" t="s">
        <v>105</v>
      </c>
      <c r="AO95">
        <f t="shared" ca="1" si="32"/>
        <v>0.67938248811031055</v>
      </c>
      <c r="AP95" t="str">
        <f t="shared" ca="1" si="33"/>
        <v>pics\\Kokos_3.jpg</v>
      </c>
      <c r="AR95" t="str">
        <f t="shared" si="35"/>
        <v/>
      </c>
      <c r="AS95" t="str">
        <f t="shared" si="36"/>
        <v/>
      </c>
      <c r="AT95">
        <f t="shared" ca="1" si="28"/>
        <v>3.3837796279558852E-2</v>
      </c>
      <c r="AU95" t="s">
        <v>697</v>
      </c>
      <c r="AV95" t="str">
        <f t="shared" ca="1" si="29"/>
        <v>sound\\Redkiy_plod.wav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_Оранжевый_ли_он?</v>
      </c>
      <c r="BA95" t="e">
        <f>VLOOKUP(Q95,audio_list_stym!$B$2:$BQ$299,68,FALSE)</f>
        <v>#N/A</v>
      </c>
      <c r="BB95" t="str">
        <f t="shared" si="30"/>
        <v>На_мониторе_XXXXX._Оранжевый_ли_он?</v>
      </c>
      <c r="BD95" cm="1">
        <f t="array" aca="1" ref="BD95" ca="1">INDEX($L$90:$L$97,(RANK(AT7,$AT$2:$AT$9)))</f>
        <v>2095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VLOOKUP(B96,audio_list_stym!$A$3:$BP$18,53,FALSE)</f>
        <v>17</v>
      </c>
      <c r="F96" t="str">
        <f>VLOOKUP(E96,metki!$A$2:$B$9,2,FALSE)</f>
        <v>экспл_новые_без_названия</v>
      </c>
      <c r="G96" t="str">
        <f t="shared" si="24"/>
        <v>экспл</v>
      </c>
      <c r="H96" t="str">
        <f>VLOOKUP(B96,audio_list_stym!$A$3:$AJ$18,21,FALSE)</f>
        <v>Gac</v>
      </c>
      <c r="I96" t="s">
        <v>694</v>
      </c>
      <c r="J96" t="str">
        <f t="shared" si="25"/>
        <v>Gac_7</v>
      </c>
      <c r="L96">
        <f>VLOOKUP(J96,total_visual_stym!$A$2:$D$129,2,FALSE)</f>
        <v>2095</v>
      </c>
      <c r="M96" t="str">
        <f>VLOOKUP(J96,total_visual_stym!$A$2:$D$129,3,FALSE)</f>
        <v>pics\\Gac_7.jpg</v>
      </c>
      <c r="N96">
        <f>VLOOKUP(J96,total_visual_stym!$A$1:$D$129,4,FALSE)</f>
        <v>211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127</v>
      </c>
      <c r="Z96" t="str">
        <f>IF(G96="экспл",VLOOKUP(J96,quest_экспл!$A$1:$N$129,12,FALSE),IF(G96="импл_",0,0))</f>
        <v>sound\\On_zernistiy.wav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2222</v>
      </c>
      <c r="AD96" t="str">
        <f t="shared" ca="1" si="31"/>
        <v>pics\\dis14.jpg</v>
      </c>
      <c r="AE96" s="22" t="str">
        <f t="array" aca="1" ref="AE96" ca="1">IF(G96="экспл",INDEX(total_visual_stym!$C$146:$C$209,(RANK(total_visual_stym!E176,total_visual_stym!$E$146:$E$209))),0)</f>
        <v>pics\\dis14.jpg</v>
      </c>
      <c r="AF96" s="22" t="str">
        <f t="shared" si="26"/>
        <v/>
      </c>
      <c r="AI96" t="s">
        <v>106</v>
      </c>
      <c r="AO96">
        <f t="shared" ca="1" si="32"/>
        <v>0.11704469301893883</v>
      </c>
      <c r="AP96" t="str">
        <f t="shared" ca="1" si="33"/>
        <v>pics\\Redis_8.jpg</v>
      </c>
      <c r="AR96" t="str">
        <f t="shared" si="35"/>
        <v/>
      </c>
      <c r="AS96" t="str">
        <f t="shared" si="36"/>
        <v/>
      </c>
      <c r="AT96">
        <f t="shared" ca="1" si="28"/>
        <v>0.58210074353601271</v>
      </c>
      <c r="AU96" t="s">
        <v>697</v>
      </c>
      <c r="AV96" t="str">
        <f t="shared" ca="1" si="29"/>
        <v>sound\\Noviy_plod.wav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_Он_зернистый?</v>
      </c>
      <c r="BA96" t="e">
        <f>VLOOKUP(Q96,audio_list_stym!$B$2:$BQ$299,68,FALSE)</f>
        <v>#N/A</v>
      </c>
      <c r="BB96" t="str">
        <f t="shared" si="30"/>
        <v>Перед_Вами_XXXXX._Он_зернистый?</v>
      </c>
      <c r="BD96" cm="1">
        <f t="array" aca="1" ref="BD96" ca="1">INDEX($L$90:$L$97,(RANK(AT8,$AT$2:$AT$9)))</f>
        <v>2096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VLOOKUP(B97,audio_list_stym!$A$3:$BP$18,53,FALSE)</f>
        <v>17</v>
      </c>
      <c r="F97" t="str">
        <f>VLOOKUP(E97,metki!$A$2:$B$9,2,FALSE)</f>
        <v>экспл_новые_без_названия</v>
      </c>
      <c r="G97" t="str">
        <f t="shared" si="24"/>
        <v>экспл</v>
      </c>
      <c r="H97" t="str">
        <f>VLOOKUP(B97,audio_list_stym!$A$3:$AJ$18,21,FALSE)</f>
        <v>Gac</v>
      </c>
      <c r="I97" t="s">
        <v>695</v>
      </c>
      <c r="J97" t="str">
        <f t="shared" si="25"/>
        <v>Gac_8</v>
      </c>
      <c r="L97">
        <f>VLOOKUP(J97,total_visual_stym!$A$2:$D$129,2,FALSE)</f>
        <v>2096</v>
      </c>
      <c r="M97" t="str">
        <f>VLOOKUP(J97,total_visual_stym!$A$2:$D$129,3,FALSE)</f>
        <v>pics\\Gac_8.jpg</v>
      </c>
      <c r="N97">
        <f>VLOOKUP(J97,total_visual_stym!$A$1:$D$129,4,FALSE)</f>
        <v>211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128</v>
      </c>
      <c r="Z97" t="str">
        <f>IF(G97="экспл",VLOOKUP(J97,quest_экспл!$A$1:$N$129,12,FALSE),IF(G97="импл_",0,0))</f>
        <v>sound\\Okruglya_li_on.wav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2231</v>
      </c>
      <c r="AD97" t="str">
        <f t="shared" ca="1" si="31"/>
        <v>pics\\dis12.jpg</v>
      </c>
      <c r="AE97" s="22" t="str">
        <f t="array" aca="1" ref="AE97" ca="1">IF(G97="экспл",INDEX(total_visual_stym!$C$146:$C$209,(RANK(total_visual_stym!E177,total_visual_stym!$E$146:$E$209))),0)</f>
        <v>pics\\dis12.jpg</v>
      </c>
      <c r="AF97" s="22" t="str">
        <f t="shared" si="26"/>
        <v/>
      </c>
      <c r="AI97" t="s">
        <v>107</v>
      </c>
      <c r="AO97">
        <f t="shared" ca="1" si="32"/>
        <v>0.74428363488930249</v>
      </c>
      <c r="AP97" t="str">
        <f t="shared" ca="1" si="33"/>
        <v>pics\\Goroh_8.jpg</v>
      </c>
      <c r="AR97" t="str">
        <f t="shared" si="35"/>
        <v/>
      </c>
      <c r="AS97" t="str">
        <f t="shared" si="36"/>
        <v/>
      </c>
      <c r="AT97">
        <f t="shared" ca="1" si="28"/>
        <v>0.481779386741923</v>
      </c>
      <c r="AU97" t="s">
        <v>697</v>
      </c>
      <c r="AV97" t="str">
        <f t="shared" ca="1" si="29"/>
        <v>sound\\Redkiy_plod.wav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_Округлый_ли_он?</v>
      </c>
      <c r="BA97" t="e">
        <f>VLOOKUP(Q97,audio_list_stym!$B$2:$BQ$299,68,FALSE)</f>
        <v>#N/A</v>
      </c>
      <c r="BB97" t="str">
        <f t="shared" si="30"/>
        <v>Вы_видите_XXXXX._Округлый_ли_он?</v>
      </c>
      <c r="BD97" cm="1">
        <f t="array" aca="1" ref="BD97" ca="1">INDEX($L$90:$L$97,(RANK(AT9,$AT$2:$AT$9)))</f>
        <v>2093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VLOOKUP(B98,audio_list_stym!$A$3:$BP$18,53,FALSE)</f>
        <v>14</v>
      </c>
      <c r="F98" t="str">
        <f>VLOOKUP(E98,metki!$A$2:$B$9,2,FALSE)</f>
        <v>импл_новые_с_названием</v>
      </c>
      <c r="G98" t="str">
        <f t="shared" si="24"/>
        <v>импл_</v>
      </c>
      <c r="H98" t="str">
        <f>VLOOKUP(B98,audio_list_stym!$A$3:$AJ$18,21,FALSE)</f>
        <v>Noni</v>
      </c>
      <c r="I98" t="s">
        <v>688</v>
      </c>
      <c r="J98" t="str">
        <f t="shared" si="25"/>
        <v>Noni_1</v>
      </c>
      <c r="L98">
        <f>VLOOKUP(J98,total_visual_stym!$A$2:$D$129,2,FALSE)</f>
        <v>2113</v>
      </c>
      <c r="M98" t="str">
        <f>VLOOKUP(J98,total_visual_stym!$A$2:$D$129,3,FALSE)</f>
        <v>pics\\Noni_1.jpg</v>
      </c>
      <c r="N98">
        <f>VLOOKUP(J98,total_visual_stym!$A$1:$D$129,4,FALSE)</f>
        <v>212</v>
      </c>
      <c r="P98">
        <f>IF(G98="экспл",0,IF(G98="импл_",VLOOKUP(J98,quest_импл!$A$1:$J$129,7,FALSE),0))</f>
        <v>257</v>
      </c>
      <c r="Q98" t="str">
        <f>IF(G98="экспл",0,IF(G98="импл_",VLOOKUP(J98,quest_импл!$A$1:$J$129,8,FALSE),0))</f>
        <v>sound\\Beliy_li_vnutri.wav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2031</v>
      </c>
      <c r="AD98" t="str">
        <f t="shared" ca="1" si="31"/>
        <v>pics\\Kokos_7.jpg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26"/>
        <v>pics\\Kokos_7.jpg</v>
      </c>
      <c r="AI98" t="s">
        <v>108</v>
      </c>
      <c r="AO98">
        <f t="shared" ca="1" si="32"/>
        <v>0.63437352923400658</v>
      </c>
      <c r="AP98" t="str">
        <f t="shared" ca="1" si="33"/>
        <v>pics\\Kokos_7.jpg</v>
      </c>
      <c r="AR98" t="str">
        <f>IF(AH98="sound\\Ogorod",AP26,"")</f>
        <v/>
      </c>
      <c r="AS98" t="str">
        <f t="shared" ca="1" si="36"/>
        <v>pics\\Kokos_7.jpg</v>
      </c>
      <c r="AT98">
        <f t="shared" ca="1" si="28"/>
        <v>7.0201222525593465E-2</v>
      </c>
      <c r="AU98" t="s">
        <v>697</v>
      </c>
      <c r="AV98" t="str">
        <f t="shared" ca="1" si="29"/>
        <v>sound\\Redkiy_plod.wav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_Белый_ли_внутри_</v>
      </c>
      <c r="BB98" t="str">
        <f t="shared" si="30"/>
        <v>_Белый_ли_внутри_КОДИС?</v>
      </c>
      <c r="BC98">
        <f>A98</f>
        <v>1213</v>
      </c>
      <c r="BD98" cm="1">
        <f t="array" aca="1" ref="BD98" ca="1">INDEX($L$98:$L$105,(RANK(AT2,$AT$2:$AT$9)))</f>
        <v>2116</v>
      </c>
      <c r="BE98" cm="1">
        <f t="array" aca="1" ref="BE98" ca="1">INDEX(BD66:BD81,(RANK(AT6,$AT$2:$AT$9)))</f>
        <v>2068</v>
      </c>
      <c r="BF98" cm="1">
        <f t="array" aca="1" ref="BF98" ca="1">INDEX(BD82:BD97,(RANK(AT6,$AT$2:$AT$9)))</f>
        <v>2084</v>
      </c>
      <c r="BG98" cm="1">
        <f t="array" aca="1" ref="BG98" ca="1">INDEX(BD106:BD129,(RANK(AT6,$AT$2:$AT$17)))</f>
        <v>2129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VLOOKUP(B99,audio_list_stym!$A$3:$BP$18,53,FALSE)</f>
        <v>14</v>
      </c>
      <c r="F99" t="str">
        <f>VLOOKUP(E99,metki!$A$2:$B$9,2,FALSE)</f>
        <v>импл_новые_с_названием</v>
      </c>
      <c r="G99" t="str">
        <f t="shared" si="24"/>
        <v>импл_</v>
      </c>
      <c r="H99" t="str">
        <f>VLOOKUP(B99,audio_list_stym!$A$3:$AJ$18,21,FALSE)</f>
        <v>Noni</v>
      </c>
      <c r="I99" t="s">
        <v>689</v>
      </c>
      <c r="J99" t="str">
        <f t="shared" si="25"/>
        <v>Noni_2</v>
      </c>
      <c r="L99">
        <f>VLOOKUP(J99,total_visual_stym!$A$2:$D$129,2,FALSE)</f>
        <v>2114</v>
      </c>
      <c r="M99" t="str">
        <f>VLOOKUP(J99,total_visual_stym!$A$2:$D$129,3,FALSE)</f>
        <v>pics\\Noni_2.jpg</v>
      </c>
      <c r="N99">
        <f>VLOOKUP(J99,total_visual_stym!$A$1:$D$129,4,FALSE)</f>
        <v>212</v>
      </c>
      <c r="P99">
        <f>IF(G99="экспл",0,IF(G99="импл_",VLOOKUP(J99,quest_импл!$A$1:$J$129,7,FALSE),0))</f>
        <v>258</v>
      </c>
      <c r="Q99" t="str">
        <f>IF(G99="экспл",0,IF(G99="импл_",VLOOKUP(J99,quest_импл!$A$1:$J$129,8,FALSE),0))</f>
        <v>sound\\Rebristiy_li.wav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2053</v>
      </c>
      <c r="AD99" t="str">
        <f t="shared" ca="1" si="31"/>
        <v>pics\\Redis_5.jpg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26"/>
        <v>pics\\Redis_5.jpg</v>
      </c>
      <c r="AI99" t="s">
        <v>109</v>
      </c>
      <c r="AO99">
        <f t="shared" ca="1" si="32"/>
        <v>0.1866129191279895</v>
      </c>
      <c r="AP99" t="str">
        <f t="shared" ca="1" si="33"/>
        <v>pics\\Redis_5.jpg</v>
      </c>
      <c r="AR99" t="str">
        <f t="shared" ref="AR99:AR120" si="37">IF(AH99="sound\\Ogorod",AP27,"")</f>
        <v/>
      </c>
      <c r="AS99" t="str">
        <f t="shared" ca="1" si="36"/>
        <v>pics\\Redis_5.jpg</v>
      </c>
      <c r="AT99">
        <f t="shared" ca="1" si="28"/>
        <v>0.70236313930947036</v>
      </c>
      <c r="AU99" t="s">
        <v>697</v>
      </c>
      <c r="AV99" t="str">
        <f t="shared" ca="1" si="29"/>
        <v>sound\\Noviy_plod.wav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_Ребристый_ли_</v>
      </c>
      <c r="BB99" t="str">
        <f t="shared" si="30"/>
        <v>_Ребристый_ли_КОДИС?</v>
      </c>
      <c r="BD99" cm="1">
        <f t="array" aca="1" ref="BD99" ca="1">INDEX($L$98:$L$105,(RANK(AT3,$AT$2:$AT$9)))</f>
        <v>2115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VLOOKUP(B100,audio_list_stym!$A$3:$BP$18,53,FALSE)</f>
        <v>14</v>
      </c>
      <c r="F100" t="str">
        <f>VLOOKUP(E100,metki!$A$2:$B$9,2,FALSE)</f>
        <v>импл_новые_с_названием</v>
      </c>
      <c r="G100" t="str">
        <f t="shared" si="24"/>
        <v>импл_</v>
      </c>
      <c r="H100" t="str">
        <f>VLOOKUP(B100,audio_list_stym!$A$3:$AJ$18,21,FALSE)</f>
        <v>Noni</v>
      </c>
      <c r="I100" t="s">
        <v>690</v>
      </c>
      <c r="J100" t="str">
        <f t="shared" si="25"/>
        <v>Noni_3</v>
      </c>
      <c r="L100">
        <f>VLOOKUP(J100,total_visual_stym!$A$2:$D$129,2,FALSE)</f>
        <v>2115</v>
      </c>
      <c r="M100" t="str">
        <f>VLOOKUP(J100,total_visual_stym!$A$2:$D$129,3,FALSE)</f>
        <v>pics\\Noni_3.jpg</v>
      </c>
      <c r="N100">
        <f>VLOOKUP(J100,total_visual_stym!$A$1:$D$129,4,FALSE)</f>
        <v>212</v>
      </c>
      <c r="P100">
        <f>IF(G100="экспл",0,IF(G100="импл_",VLOOKUP(J100,quest_импл!$A$1:$J$129,7,FALSE),0))</f>
        <v>259</v>
      </c>
      <c r="Q100" t="str">
        <f>IF(G100="экспл",0,IF(G100="импл_",VLOOKUP(J100,quest_импл!$A$1:$J$129,8,FALSE),0))</f>
        <v>sound\\Goluboy_li.wav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2006</v>
      </c>
      <c r="AD100" t="str">
        <f t="shared" ca="1" si="31"/>
        <v>pics\\Banan_6.jpg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26"/>
        <v>pics\\Banan_6.jpg</v>
      </c>
      <c r="AI100" t="s">
        <v>110</v>
      </c>
      <c r="AO100">
        <f t="shared" ca="1" si="32"/>
        <v>0.92277302401298045</v>
      </c>
      <c r="AP100" t="str">
        <f t="shared" ca="1" si="33"/>
        <v>pics\\Banan_6.jpg</v>
      </c>
      <c r="AR100" t="str">
        <f t="shared" si="37"/>
        <v/>
      </c>
      <c r="AS100" t="str">
        <f t="shared" ca="1" si="36"/>
        <v>pics\\Banan_6.jpg</v>
      </c>
      <c r="AT100">
        <f t="shared" ca="1" si="28"/>
        <v>0.4907985793572438</v>
      </c>
      <c r="AU100" t="s">
        <v>697</v>
      </c>
      <c r="AV100" t="str">
        <f t="shared" ca="1" si="29"/>
        <v>sound\\Redkiy_plod.wav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_Голубой_ли_</v>
      </c>
      <c r="BB100" t="str">
        <f t="shared" si="30"/>
        <v>_Голубой_ли_КОДИС?</v>
      </c>
      <c r="BD100" cm="1">
        <f t="array" aca="1" ref="BD100" ca="1">INDEX($L$98:$L$105,(RANK(AT4,$AT$2:$AT$9)))</f>
        <v>2114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VLOOKUP(B101,audio_list_stym!$A$3:$BP$18,53,FALSE)</f>
        <v>14</v>
      </c>
      <c r="F101" t="str">
        <f>VLOOKUP(E101,metki!$A$2:$B$9,2,FALSE)</f>
        <v>импл_новые_с_названием</v>
      </c>
      <c r="G101" t="str">
        <f t="shared" si="24"/>
        <v>импл_</v>
      </c>
      <c r="H101" t="str">
        <f>VLOOKUP(B101,audio_list_stym!$A$3:$AJ$18,21,FALSE)</f>
        <v>Noni</v>
      </c>
      <c r="I101" t="s">
        <v>691</v>
      </c>
      <c r="J101" t="str">
        <f t="shared" si="25"/>
        <v>Noni_4</v>
      </c>
      <c r="L101">
        <f>VLOOKUP(J101,total_visual_stym!$A$2:$D$129,2,FALSE)</f>
        <v>2116</v>
      </c>
      <c r="M101" t="str">
        <f>VLOOKUP(J101,total_visual_stym!$A$2:$D$129,3,FALSE)</f>
        <v>pics\\Noni_4.jpg</v>
      </c>
      <c r="N101">
        <f>VLOOKUP(J101,total_visual_stym!$A$1:$D$129,4,FALSE)</f>
        <v>212</v>
      </c>
      <c r="P101">
        <f>IF(G101="экспл",0,IF(G101="импл_",VLOOKUP(J101,quest_импл!$A$1:$J$129,7,FALSE),0))</f>
        <v>260</v>
      </c>
      <c r="Q101" t="str">
        <f>IF(G101="экспл",0,IF(G101="импл_",VLOOKUP(J101,quest_импл!$A$1:$J$129,8,FALSE),0))</f>
        <v>sound\\S_bugorkami_li.wav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2050</v>
      </c>
      <c r="AD101" t="str">
        <f t="shared" ca="1" si="31"/>
        <v>pics\\Redis_2.jpg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26"/>
        <v>pics\\Redis_2.jpg</v>
      </c>
      <c r="AI101" t="s">
        <v>111</v>
      </c>
      <c r="AO101">
        <f t="shared" ca="1" si="32"/>
        <v>0.19132543173980643</v>
      </c>
      <c r="AP101" t="str">
        <f t="shared" ca="1" si="33"/>
        <v>pics\\Redis_2.jpg</v>
      </c>
      <c r="AR101" t="str">
        <f t="shared" si="37"/>
        <v/>
      </c>
      <c r="AS101" t="str">
        <f t="shared" ca="1" si="36"/>
        <v>pics\\Redis_2.jpg</v>
      </c>
      <c r="AT101">
        <f t="shared" ca="1" si="28"/>
        <v>0.64327155429258787</v>
      </c>
      <c r="AU101" t="s">
        <v>697</v>
      </c>
      <c r="AV101" t="str">
        <f t="shared" ca="1" si="29"/>
        <v>sound\\Noviy_plod.wav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_С_бугорками_ли_</v>
      </c>
      <c r="BB101" t="str">
        <f t="shared" si="30"/>
        <v>_С_бугорками_ли_КОДИС?</v>
      </c>
      <c r="BD101" cm="1">
        <f t="array" aca="1" ref="BD101" ca="1">INDEX($L$98:$L$105,(RANK(AT5,$AT$2:$AT$9)))</f>
        <v>2118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VLOOKUP(B102,audio_list_stym!$A$3:$BP$18,53,FALSE)</f>
        <v>14</v>
      </c>
      <c r="F102" t="str">
        <f>VLOOKUP(E102,metki!$A$2:$B$9,2,FALSE)</f>
        <v>импл_новые_с_названием</v>
      </c>
      <c r="G102" t="str">
        <f t="shared" si="24"/>
        <v>импл_</v>
      </c>
      <c r="H102" t="str">
        <f>VLOOKUP(B102,audio_list_stym!$A$3:$AJ$18,21,FALSE)</f>
        <v>Noni</v>
      </c>
      <c r="I102" t="s">
        <v>692</v>
      </c>
      <c r="J102" t="str">
        <f t="shared" si="25"/>
        <v>Noni_5</v>
      </c>
      <c r="L102">
        <f>VLOOKUP(J102,total_visual_stym!$A$2:$D$129,2,FALSE)</f>
        <v>2117</v>
      </c>
      <c r="M102" t="str">
        <f>VLOOKUP(J102,total_visual_stym!$A$2:$D$129,3,FALSE)</f>
        <v>pics\\Noni_5.jpg</v>
      </c>
      <c r="N102">
        <f>VLOOKUP(J102,total_visual_stym!$A$1:$D$129,4,FALSE)</f>
        <v>212</v>
      </c>
      <c r="P102">
        <f>IF(G102="экспл",0,IF(G102="импл_",VLOOKUP(J102,quest_импл!$A$1:$J$129,7,FALSE),0))</f>
        <v>261</v>
      </c>
      <c r="Q102" t="str">
        <f>IF(G102="экспл",0,IF(G102="импл_",VLOOKUP(J102,quest_импл!$A$1:$J$129,8,FALSE),0))</f>
        <v>sound\\Ovalniy_li.wav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2004</v>
      </c>
      <c r="AD102" t="str">
        <f t="shared" ca="1" si="31"/>
        <v>pics\\Banan_4.jpg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26"/>
        <v>pics\\Banan_4.jpg</v>
      </c>
      <c r="AI102" t="s">
        <v>112</v>
      </c>
      <c r="AO102">
        <f t="shared" ca="1" si="32"/>
        <v>0.96266795735987754</v>
      </c>
      <c r="AP102" t="str">
        <f t="shared" ca="1" si="33"/>
        <v>pics\\Banan_4.jpg</v>
      </c>
      <c r="AR102" t="str">
        <f t="shared" si="37"/>
        <v/>
      </c>
      <c r="AS102" t="str">
        <f t="shared" ca="1" si="36"/>
        <v>pics\\Banan_4.jpg</v>
      </c>
      <c r="AT102">
        <f t="shared" ca="1" si="28"/>
        <v>0.66069843436404918</v>
      </c>
      <c r="AU102" t="s">
        <v>697</v>
      </c>
      <c r="AV102" t="str">
        <f t="shared" ca="1" si="29"/>
        <v>sound\\Noviy_plod.wav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_Овальный_ли_</v>
      </c>
      <c r="BB102" t="str">
        <f t="shared" si="30"/>
        <v>_Овальный_ли_КОДИС?</v>
      </c>
      <c r="BD102" cm="1">
        <f t="array" aca="1" ref="BD102" ca="1">INDEX($L$98:$L$105,(RANK(AT6,$AT$2:$AT$9)))</f>
        <v>2113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VLOOKUP(B103,audio_list_stym!$A$3:$BP$18,53,FALSE)</f>
        <v>14</v>
      </c>
      <c r="F103" t="str">
        <f>VLOOKUP(E103,metki!$A$2:$B$9,2,FALSE)</f>
        <v>импл_новые_с_названием</v>
      </c>
      <c r="G103" t="str">
        <f t="shared" si="24"/>
        <v>импл_</v>
      </c>
      <c r="H103" t="str">
        <f>VLOOKUP(B103,audio_list_stym!$A$3:$AJ$18,21,FALSE)</f>
        <v>Noni</v>
      </c>
      <c r="I103" t="s">
        <v>693</v>
      </c>
      <c r="J103" t="str">
        <f t="shared" si="25"/>
        <v>Noni_6</v>
      </c>
      <c r="L103">
        <f>VLOOKUP(J103,total_visual_stym!$A$2:$D$129,2,FALSE)</f>
        <v>2118</v>
      </c>
      <c r="M103" t="str">
        <f>VLOOKUP(J103,total_visual_stym!$A$2:$D$129,3,FALSE)</f>
        <v>pics\\Noni_6.jpg</v>
      </c>
      <c r="N103">
        <f>VLOOKUP(J103,total_visual_stym!$A$1:$D$129,4,FALSE)</f>
        <v>212</v>
      </c>
      <c r="P103">
        <f>IF(G103="экспл",0,IF(G103="импл_",VLOOKUP(J103,quest_импл!$A$1:$J$129,7,FALSE),0))</f>
        <v>262</v>
      </c>
      <c r="Q103" t="str">
        <f>IF(G103="экспл",0,IF(G103="импл_",VLOOKUP(J103,quest_импл!$A$1:$J$129,8,FALSE),0))</f>
        <v>sound\\Zhidkiy_li.wav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2029</v>
      </c>
      <c r="AD103" t="str">
        <f t="shared" ca="1" si="31"/>
        <v>pics\\Kokos_5.jpg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26"/>
        <v>pics\\Kokos_5.jpg</v>
      </c>
      <c r="AI103" t="s">
        <v>113</v>
      </c>
      <c r="AO103">
        <f t="shared" ca="1" si="32"/>
        <v>0.65931911894617967</v>
      </c>
      <c r="AP103" t="str">
        <f t="shared" ca="1" si="33"/>
        <v>pics\\Kokos_5.jpg</v>
      </c>
      <c r="AR103" t="str">
        <f t="shared" si="37"/>
        <v/>
      </c>
      <c r="AS103" t="str">
        <f t="shared" ca="1" si="36"/>
        <v>pics\\Kokos_5.jpg</v>
      </c>
      <c r="AT103">
        <f t="shared" ca="1" si="28"/>
        <v>0.79696865706451836</v>
      </c>
      <c r="AU103" t="s">
        <v>697</v>
      </c>
      <c r="AV103" t="str">
        <f t="shared" ca="1" si="29"/>
        <v>sound\\Noviy_plod.wav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_Жидкий_ли_</v>
      </c>
      <c r="BB103" t="str">
        <f t="shared" si="30"/>
        <v>_Жидкий_ли_КОДИС?</v>
      </c>
      <c r="BD103" cm="1">
        <f t="array" aca="1" ref="BD103" ca="1">INDEX($L$98:$L$105,(RANK(AT7,$AT$2:$AT$9)))</f>
        <v>2119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VLOOKUP(B104,audio_list_stym!$A$3:$BP$18,53,FALSE)</f>
        <v>14</v>
      </c>
      <c r="F104" t="str">
        <f>VLOOKUP(E104,metki!$A$2:$B$9,2,FALSE)</f>
        <v>импл_новые_с_названием</v>
      </c>
      <c r="G104" t="str">
        <f t="shared" si="24"/>
        <v>импл_</v>
      </c>
      <c r="H104" t="str">
        <f>VLOOKUP(B104,audio_list_stym!$A$3:$AJ$18,21,FALSE)</f>
        <v>Noni</v>
      </c>
      <c r="I104" t="s">
        <v>694</v>
      </c>
      <c r="J104" t="str">
        <f t="shared" si="25"/>
        <v>Noni_7</v>
      </c>
      <c r="L104">
        <f>VLOOKUP(J104,total_visual_stym!$A$2:$D$129,2,FALSE)</f>
        <v>2119</v>
      </c>
      <c r="M104" t="str">
        <f>VLOOKUP(J104,total_visual_stym!$A$2:$D$129,3,FALSE)</f>
        <v>pics\\Noni_7.jpg</v>
      </c>
      <c r="N104">
        <f>VLOOKUP(J104,total_visual_stym!$A$1:$D$129,4,FALSE)</f>
        <v>212</v>
      </c>
      <c r="P104">
        <f>IF(G104="экспл",0,IF(G104="импл_",VLOOKUP(J104,quest_импл!$A$1:$J$129,7,FALSE),0))</f>
        <v>263</v>
      </c>
      <c r="Q104" t="str">
        <f>IF(G104="экспл",0,IF(G104="импл_",VLOOKUP(J104,quest_импл!$A$1:$J$129,8,FALSE),0))</f>
        <v>sound\\Lohmatiy_li.wav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2054</v>
      </c>
      <c r="AD104" t="str">
        <f t="shared" ca="1" si="31"/>
        <v>pics\\Redis_6.jpg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26"/>
        <v>pics\\Redis_6.jpg</v>
      </c>
      <c r="AI104" t="s">
        <v>114</v>
      </c>
      <c r="AO104">
        <f t="shared" ca="1" si="32"/>
        <v>0.13547982495074329</v>
      </c>
      <c r="AP104" t="str">
        <f t="shared" ca="1" si="33"/>
        <v>pics\\Redis_6.jpg</v>
      </c>
      <c r="AR104" t="str">
        <f t="shared" si="37"/>
        <v/>
      </c>
      <c r="AS104" t="str">
        <f t="shared" ca="1" si="36"/>
        <v>pics\\Redis_6.jpg</v>
      </c>
      <c r="AT104">
        <f t="shared" ca="1" si="28"/>
        <v>0.8953112256266893</v>
      </c>
      <c r="AU104" t="s">
        <v>697</v>
      </c>
      <c r="AV104" t="str">
        <f t="shared" ca="1" si="29"/>
        <v>sound\\Noviy_plod.wav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_Лохматый_ли_</v>
      </c>
      <c r="BB104" t="str">
        <f t="shared" si="30"/>
        <v>_Лохматый_ли_КОДИС?</v>
      </c>
      <c r="BD104" cm="1">
        <f t="array" aca="1" ref="BD104" ca="1">INDEX($L$98:$L$105,(RANK(AT8,$AT$2:$AT$9)))</f>
        <v>2120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VLOOKUP(B105,audio_list_stym!$A$3:$BP$18,53,FALSE)</f>
        <v>14</v>
      </c>
      <c r="F105" t="str">
        <f>VLOOKUP(E105,metki!$A$2:$B$9,2,FALSE)</f>
        <v>импл_новые_с_названием</v>
      </c>
      <c r="G105" t="str">
        <f t="shared" si="24"/>
        <v>импл_</v>
      </c>
      <c r="H105" t="str">
        <f>VLOOKUP(B105,audio_list_stym!$A$3:$AJ$18,21,FALSE)</f>
        <v>Noni</v>
      </c>
      <c r="I105" t="s">
        <v>695</v>
      </c>
      <c r="J105" t="str">
        <f t="shared" si="25"/>
        <v>Noni_8</v>
      </c>
      <c r="L105">
        <f>VLOOKUP(J105,total_visual_stym!$A$2:$D$129,2,FALSE)</f>
        <v>2120</v>
      </c>
      <c r="M105" t="str">
        <f>VLOOKUP(J105,total_visual_stym!$A$2:$D$129,3,FALSE)</f>
        <v>pics\\Noni_8.jpg</v>
      </c>
      <c r="N105">
        <f>VLOOKUP(J105,total_visual_stym!$A$1:$D$129,4,FALSE)</f>
        <v>212</v>
      </c>
      <c r="P105">
        <f>IF(G105="экспл",0,IF(G105="импл_",VLOOKUP(J105,quest_импл!$A$1:$J$129,7,FALSE),0))</f>
        <v>264</v>
      </c>
      <c r="Q105" t="str">
        <f>IF(G105="экспл",0,IF(G105="импл_",VLOOKUP(J105,quest_импл!$A$1:$J$129,8,FALSE),0))</f>
        <v>sound\\Zolotistiy_li.wav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2016</v>
      </c>
      <c r="AD105" t="str">
        <f t="shared" ca="1" si="31"/>
        <v>pics\\Finik_8.jpg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26"/>
        <v>pics\\Finik_8.jpg</v>
      </c>
      <c r="AI105" t="s">
        <v>115</v>
      </c>
      <c r="AO105">
        <f t="shared" ca="1" si="32"/>
        <v>0.8205258238680686</v>
      </c>
      <c r="AP105" t="str">
        <f t="shared" ca="1" si="33"/>
        <v>pics\\Finik_8.jpg</v>
      </c>
      <c r="AR105" t="str">
        <f t="shared" si="37"/>
        <v/>
      </c>
      <c r="AS105" t="str">
        <f t="shared" ca="1" si="36"/>
        <v>pics\\Finik_8.jpg</v>
      </c>
      <c r="AT105">
        <f t="shared" ca="1" si="28"/>
        <v>0.77062377924006265</v>
      </c>
      <c r="AU105" t="s">
        <v>697</v>
      </c>
      <c r="AV105" t="str">
        <f t="shared" ca="1" si="29"/>
        <v>sound\\Noviy_plod.wav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_Золотистый_ли_</v>
      </c>
      <c r="BB105" t="str">
        <f t="shared" si="30"/>
        <v>_Золотистый_ли_КОДИС?</v>
      </c>
      <c r="BD105" cm="1">
        <f t="array" aca="1" ref="BD105" ca="1">INDEX($L$98:$L$105,(RANK(AT9,$AT$2:$AT$9)))</f>
        <v>2117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VLOOKUP(B106,audio_list_stym!$A$3:$BP$18,53,FALSE)</f>
        <v>15</v>
      </c>
      <c r="F106" t="str">
        <f>VLOOKUP(E106,metki!$A$2:$B$9,2,FALSE)</f>
        <v>экспл_новые_с_названием</v>
      </c>
      <c r="G106" t="str">
        <f t="shared" si="24"/>
        <v>экспл</v>
      </c>
      <c r="H106" t="str">
        <f>VLOOKUP(B106,audio_list_stym!$A$3:$AJ$18,21,FALSE)</f>
        <v>Sapota</v>
      </c>
      <c r="I106" t="s">
        <v>688</v>
      </c>
      <c r="J106" t="str">
        <f t="shared" si="25"/>
        <v>Sapota_1</v>
      </c>
      <c r="L106">
        <f>VLOOKUP(J106,total_visual_stym!$A$2:$D$129,2,FALSE)</f>
        <v>2129</v>
      </c>
      <c r="M106" t="str">
        <f>VLOOKUP(J106,total_visual_stym!$A$2:$D$129,3,FALSE)</f>
        <v>pics\\Sapota_1.jpg</v>
      </c>
      <c r="N106">
        <f>VLOOKUP(J106,total_visual_stym!$A$1:$D$129,4,FALSE)</f>
        <v>213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137</v>
      </c>
      <c r="Z106" t="str">
        <f>IF(G106="экспл",VLOOKUP(J106,quest_экспл!$A$1:$N$129,12,FALSE),IF(G106="импл_",0,0))</f>
        <v>sound\\On_sharoobraxniy.wav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2230</v>
      </c>
      <c r="AD106" t="str">
        <f t="shared" ca="1" si="31"/>
        <v>pics\\dis8.jpg</v>
      </c>
      <c r="AE106" s="22" t="str">
        <f t="array" aca="1" ref="AE106" ca="1">IF(G106="экспл",INDEX(total_visual_stym!$C$146:$C$209,(RANK(total_visual_stym!E186,total_visual_stym!$E$146:$E$209))),0)</f>
        <v>pics\\dis8.jpg</v>
      </c>
      <c r="AF106" s="22" t="str">
        <f t="shared" si="26"/>
        <v/>
      </c>
      <c r="AI106" t="s">
        <v>116</v>
      </c>
      <c r="AO106">
        <f t="shared" ca="1" si="32"/>
        <v>0.83521087200133681</v>
      </c>
      <c r="AP106" t="str">
        <f t="shared" ca="1" si="33"/>
        <v>pics\\Finik_7.jpg</v>
      </c>
      <c r="AR106" t="str">
        <f t="shared" si="37"/>
        <v/>
      </c>
      <c r="AS106" t="str">
        <f t="shared" si="36"/>
        <v/>
      </c>
      <c r="AT106">
        <f t="shared" ca="1" si="28"/>
        <v>0.46595421985602536</v>
      </c>
      <c r="AU106" t="s">
        <v>697</v>
      </c>
      <c r="AV106" t="str">
        <f t="shared" ca="1" si="29"/>
        <v>sound\\Redkiy_plod.wav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_Он_шарообразный?</v>
      </c>
      <c r="BA106" t="e">
        <f>VLOOKUP(Q106,audio_list_stym!$B$2:$BQ$299,68,FALSE)</f>
        <v>#N/A</v>
      </c>
      <c r="BB106" t="str">
        <f t="shared" si="30"/>
        <v>На_экране_ГОНИК._Он_шарообразный?</v>
      </c>
      <c r="BC106">
        <f>A106</f>
        <v>1214</v>
      </c>
      <c r="BD106" cm="1">
        <f t="array" aca="1" ref="BD106" ca="1">INDEX($L$106:$L$113,(RANK(AT2,$AT$2:$AT$9)))</f>
        <v>2132</v>
      </c>
      <c r="BE106" cm="1">
        <f t="array" aca="1" ref="BE106" ca="1">INDEX(BD66:BD81,(RANK(AT7,$AT$2:$AT$17)))</f>
        <v>2080</v>
      </c>
      <c r="BF106" cm="1">
        <f t="array" aca="1" ref="BF106" ca="1">INDEX(BD90:BD105,(RANK(AT7,$AT$2:$AT$17)))</f>
        <v>2120</v>
      </c>
      <c r="BG106" cm="1">
        <f t="array" aca="1" ref="BG106" ca="1">INDEX(BD114:BD129,(RANK(AT7,$AT$2:$AT$9)))</f>
        <v>2144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VLOOKUP(B107,audio_list_stym!$A$3:$BP$18,53,FALSE)</f>
        <v>15</v>
      </c>
      <c r="F107" t="str">
        <f>VLOOKUP(E107,metki!$A$2:$B$9,2,FALSE)</f>
        <v>экспл_новые_с_названием</v>
      </c>
      <c r="G107" t="str">
        <f t="shared" si="24"/>
        <v>экспл</v>
      </c>
      <c r="H107" t="str">
        <f>VLOOKUP(B107,audio_list_stym!$A$3:$AJ$18,21,FALSE)</f>
        <v>Sapota</v>
      </c>
      <c r="I107" t="s">
        <v>689</v>
      </c>
      <c r="J107" t="str">
        <f t="shared" si="25"/>
        <v>Sapota_2</v>
      </c>
      <c r="L107">
        <f>VLOOKUP(J107,total_visual_stym!$A$2:$D$129,2,FALSE)</f>
        <v>2130</v>
      </c>
      <c r="M107" t="str">
        <f>VLOOKUP(J107,total_visual_stym!$A$2:$D$129,3,FALSE)</f>
        <v>pics\\Sapota_2.jpg</v>
      </c>
      <c r="N107">
        <f>VLOOKUP(J107,total_visual_stym!$A$1:$D$129,4,FALSE)</f>
        <v>213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138</v>
      </c>
      <c r="Z107" t="str">
        <f>IF(G107="экспл",VLOOKUP(J107,quest_экспл!$A$1:$N$129,12,FALSE),IF(G107="импл_",0,0))</f>
        <v>sound\\On_nadrezan.wav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2173</v>
      </c>
      <c r="AD107" t="str">
        <f t="shared" ca="1" si="31"/>
        <v>pics\\dis37.jpg</v>
      </c>
      <c r="AE107" s="22" t="str">
        <f t="array" aca="1" ref="AE107" ca="1">IF(G107="экспл",INDEX(total_visual_stym!$C$146:$C$209,(RANK(total_visual_stym!E187,total_visual_stym!$E$146:$E$209))),0)</f>
        <v>pics\\dis37.jpg</v>
      </c>
      <c r="AF107" s="22" t="str">
        <f t="shared" si="26"/>
        <v/>
      </c>
      <c r="AI107" t="s">
        <v>117</v>
      </c>
      <c r="AO107">
        <f t="shared" ca="1" si="32"/>
        <v>0.5781819070904386</v>
      </c>
      <c r="AP107" t="str">
        <f t="shared" ca="1" si="33"/>
        <v>pics\\Limon_1.jpg</v>
      </c>
      <c r="AR107" t="str">
        <f t="shared" si="37"/>
        <v/>
      </c>
      <c r="AS107" t="str">
        <f t="shared" si="36"/>
        <v/>
      </c>
      <c r="AT107">
        <f t="shared" ca="1" si="28"/>
        <v>0.1763747895922857</v>
      </c>
      <c r="AU107" t="s">
        <v>697</v>
      </c>
      <c r="AV107" t="str">
        <f t="shared" ca="1" si="29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_Он_надрезан?</v>
      </c>
      <c r="BA107" t="e">
        <f>VLOOKUP(Q107,audio_list_stym!$B$2:$BQ$299,68,FALSE)</f>
        <v>#N/A</v>
      </c>
      <c r="BB107" t="str">
        <f t="shared" si="30"/>
        <v>Посмотрите,_вот_ГОНИК._Он_надрезан?</v>
      </c>
      <c r="BD107" cm="1">
        <f t="array" aca="1" ref="BD107" ca="1">INDEX($L$106:$L$113,(RANK(AT3,$AT$2:$AT$9)))</f>
        <v>2131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VLOOKUP(B108,audio_list_stym!$A$3:$BP$18,53,FALSE)</f>
        <v>15</v>
      </c>
      <c r="F108" t="str">
        <f>VLOOKUP(E108,metki!$A$2:$B$9,2,FALSE)</f>
        <v>экспл_новые_с_названием</v>
      </c>
      <c r="G108" t="str">
        <f t="shared" si="24"/>
        <v>экспл</v>
      </c>
      <c r="H108" t="str">
        <f>VLOOKUP(B108,audio_list_stym!$A$3:$AJ$18,21,FALSE)</f>
        <v>Sapota</v>
      </c>
      <c r="I108" t="s">
        <v>690</v>
      </c>
      <c r="J108" t="str">
        <f t="shared" si="25"/>
        <v>Sapota_3</v>
      </c>
      <c r="L108">
        <f>VLOOKUP(J108,total_visual_stym!$A$2:$D$129,2,FALSE)</f>
        <v>2131</v>
      </c>
      <c r="M108" t="str">
        <f>VLOOKUP(J108,total_visual_stym!$A$2:$D$129,3,FALSE)</f>
        <v>pics\\Sapota_3.jpg</v>
      </c>
      <c r="N108">
        <f>VLOOKUP(J108,total_visual_stym!$A$1:$D$129,4,FALSE)</f>
        <v>213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139</v>
      </c>
      <c r="Z108" t="str">
        <f>IF(G108="экспл",VLOOKUP(J108,quest_экспл!$A$1:$N$129,12,FALSE),IF(G108="импл_",0,0))</f>
        <v>sound\\On_perekruchen.wav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2176</v>
      </c>
      <c r="AD108" t="str">
        <f t="shared" ca="1" si="31"/>
        <v>pics\\dis21.jpg</v>
      </c>
      <c r="AE108" s="22" t="str">
        <f t="array" aca="1" ref="AE108" ca="1">IF(G108="экспл",INDEX(total_visual_stym!$C$146:$C$209,(RANK(total_visual_stym!E188,total_visual_stym!$E$146:$E$209))),0)</f>
        <v>pics\\dis21.jpg</v>
      </c>
      <c r="AF108" s="22" t="str">
        <f t="shared" si="26"/>
        <v/>
      </c>
      <c r="AI108" t="s">
        <v>118</v>
      </c>
      <c r="AO108">
        <f t="shared" ca="1" si="32"/>
        <v>0.33552945027292935</v>
      </c>
      <c r="AP108" t="str">
        <f t="shared" ca="1" si="33"/>
        <v>pics\\Peper_5.jpg</v>
      </c>
      <c r="AR108" t="str">
        <f t="shared" si="37"/>
        <v/>
      </c>
      <c r="AS108" t="str">
        <f t="shared" si="36"/>
        <v/>
      </c>
      <c r="AT108">
        <f t="shared" ca="1" si="28"/>
        <v>0.93674404088314722</v>
      </c>
      <c r="AU108" t="s">
        <v>697</v>
      </c>
      <c r="AV108" t="str">
        <f t="shared" ca="1" si="29"/>
        <v>sound\\Noviy_plod.wav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_Он_перекручен?</v>
      </c>
      <c r="BA108" t="e">
        <f>VLOOKUP(Q108,audio_list_stym!$B$2:$BQ$299,68,FALSE)</f>
        <v>#N/A</v>
      </c>
      <c r="BB108" t="str">
        <f t="shared" si="30"/>
        <v>Вот_ГОНИК._Он_перекручен?</v>
      </c>
      <c r="BD108" cm="1">
        <f t="array" aca="1" ref="BD108" ca="1">INDEX($L$106:$L$113,(RANK(AT4,$AT$2:$AT$9)))</f>
        <v>2130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VLOOKUP(B109,audio_list_stym!$A$3:$BP$18,53,FALSE)</f>
        <v>15</v>
      </c>
      <c r="F109" t="str">
        <f>VLOOKUP(E109,metki!$A$2:$B$9,2,FALSE)</f>
        <v>экспл_новые_с_названием</v>
      </c>
      <c r="G109" t="str">
        <f t="shared" si="24"/>
        <v>экспл</v>
      </c>
      <c r="H109" t="str">
        <f>VLOOKUP(B109,audio_list_stym!$A$3:$AJ$18,21,FALSE)</f>
        <v>Sapota</v>
      </c>
      <c r="I109" t="s">
        <v>691</v>
      </c>
      <c r="J109" t="str">
        <f t="shared" si="25"/>
        <v>Sapota_4</v>
      </c>
      <c r="L109">
        <f>VLOOKUP(J109,total_visual_stym!$A$2:$D$129,2,FALSE)</f>
        <v>2132</v>
      </c>
      <c r="M109" t="str">
        <f>VLOOKUP(J109,total_visual_stym!$A$2:$D$129,3,FALSE)</f>
        <v>pics\\Sapota_4.jpg</v>
      </c>
      <c r="N109">
        <f>VLOOKUP(J109,total_visual_stym!$A$1:$D$129,4,FALSE)</f>
        <v>213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140</v>
      </c>
      <c r="Z109" t="str">
        <f>IF(G109="экспл",VLOOKUP(J109,quest_экспл!$A$1:$N$129,12,FALSE),IF(G109="импл_",0,0))</f>
        <v>sound\\Sorvan_li_on.wav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2183</v>
      </c>
      <c r="AD109" t="str">
        <f t="shared" ca="1" si="31"/>
        <v>pics\\dis18.jpg</v>
      </c>
      <c r="AE109" s="22" t="str">
        <f t="array" aca="1" ref="AE109" ca="1">IF(G109="экспл",INDEX(total_visual_stym!$C$146:$C$209,(RANK(total_visual_stym!E189,total_visual_stym!$E$146:$E$209))),0)</f>
        <v>pics\\dis18.jpg</v>
      </c>
      <c r="AF109" s="22" t="str">
        <f t="shared" si="26"/>
        <v/>
      </c>
      <c r="AI109" t="s">
        <v>119</v>
      </c>
      <c r="AO109">
        <f t="shared" ca="1" si="32"/>
        <v>5.1760214293195883E-2</v>
      </c>
      <c r="AP109" t="str">
        <f t="shared" ca="1" si="33"/>
        <v>pics\\Tomat_4.jpg</v>
      </c>
      <c r="AR109" t="str">
        <f t="shared" si="37"/>
        <v/>
      </c>
      <c r="AS109" t="str">
        <f t="shared" si="36"/>
        <v/>
      </c>
      <c r="AT109">
        <f t="shared" ca="1" si="28"/>
        <v>0.45942796497687277</v>
      </c>
      <c r="AU109" t="s">
        <v>697</v>
      </c>
      <c r="AV109" t="str">
        <f t="shared" ca="1" si="29"/>
        <v>sound\\Redkiy_plod.wav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_Сорван_ли_он?</v>
      </c>
      <c r="BA109" t="e">
        <f>VLOOKUP(Q109,audio_list_stym!$B$2:$BQ$299,68,FALSE)</f>
        <v>#N/A</v>
      </c>
      <c r="BB109" t="str">
        <f t="shared" si="30"/>
        <v>Это_ГОНИК._Сорван_ли_он?</v>
      </c>
      <c r="BD109" cm="1">
        <f t="array" aca="1" ref="BD109" ca="1">INDEX($L$106:$L$113,(RANK(AT5,$AT$2:$AT$9)))</f>
        <v>2134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VLOOKUP(B110,audio_list_stym!$A$3:$BP$18,53,FALSE)</f>
        <v>15</v>
      </c>
      <c r="F110" t="str">
        <f>VLOOKUP(E110,metki!$A$2:$B$9,2,FALSE)</f>
        <v>экспл_новые_с_названием</v>
      </c>
      <c r="G110" t="str">
        <f t="shared" si="24"/>
        <v>экспл</v>
      </c>
      <c r="H110" t="str">
        <f>VLOOKUP(B110,audio_list_stym!$A$3:$AJ$18,21,FALSE)</f>
        <v>Sapota</v>
      </c>
      <c r="I110" t="s">
        <v>692</v>
      </c>
      <c r="J110" t="str">
        <f t="shared" si="25"/>
        <v>Sapota_5</v>
      </c>
      <c r="L110">
        <f>VLOOKUP(J110,total_visual_stym!$A$2:$D$129,2,FALSE)</f>
        <v>2133</v>
      </c>
      <c r="M110" t="str">
        <f>VLOOKUP(J110,total_visual_stym!$A$2:$D$129,3,FALSE)</f>
        <v>pics\\Sapota_5.jpg</v>
      </c>
      <c r="N110">
        <f>VLOOKUP(J110,total_visual_stym!$A$1:$D$129,4,FALSE)</f>
        <v>213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141</v>
      </c>
      <c r="Z110" t="str">
        <f>IF(G110="экспл",VLOOKUP(J110,quest_экспл!$A$1:$N$129,12,FALSE),IF(G110="импл_",0,0))</f>
        <v>sound\\Spressovan_li_on.wav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2180</v>
      </c>
      <c r="AD110" t="str">
        <f t="shared" ca="1" si="31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26"/>
        <v/>
      </c>
      <c r="AI110" t="s">
        <v>120</v>
      </c>
      <c r="AO110">
        <f t="shared" ca="1" si="32"/>
        <v>0.1224898130849511</v>
      </c>
      <c r="AP110" t="str">
        <f t="shared" ca="1" si="33"/>
        <v>pics\\Redis_7.jpg</v>
      </c>
      <c r="AR110" t="str">
        <f t="shared" si="37"/>
        <v/>
      </c>
      <c r="AS110" t="str">
        <f t="shared" si="36"/>
        <v/>
      </c>
      <c r="AT110">
        <f t="shared" ca="1" si="28"/>
        <v>0.46706059982910986</v>
      </c>
      <c r="AU110" t="s">
        <v>697</v>
      </c>
      <c r="AV110" t="str">
        <f t="shared" ca="1" si="29"/>
        <v>sound\\Redkiy_plod.wav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_Спрессован_ли_он?</v>
      </c>
      <c r="BA110" t="e">
        <f>VLOOKUP(Q110,audio_list_stym!$B$2:$BQ$299,68,FALSE)</f>
        <v>#N/A</v>
      </c>
      <c r="BB110" t="str">
        <f t="shared" si="30"/>
        <v>На_картинке_ГОНИК._Спрессован_ли_он?</v>
      </c>
      <c r="BD110" cm="1">
        <f t="array" aca="1" ref="BD110" ca="1">INDEX($L$106:$L$113,(RANK(AT6,$AT$2:$AT$9)))</f>
        <v>2129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VLOOKUP(B111,audio_list_stym!$A$3:$BP$18,53,FALSE)</f>
        <v>15</v>
      </c>
      <c r="F111" t="str">
        <f>VLOOKUP(E111,metki!$A$2:$B$9,2,FALSE)</f>
        <v>экспл_новые_с_названием</v>
      </c>
      <c r="G111" t="str">
        <f t="shared" si="24"/>
        <v>экспл</v>
      </c>
      <c r="H111" t="str">
        <f>VLOOKUP(B111,audio_list_stym!$A$3:$AJ$18,21,FALSE)</f>
        <v>Sapota</v>
      </c>
      <c r="I111" t="s">
        <v>693</v>
      </c>
      <c r="J111" t="str">
        <f t="shared" si="25"/>
        <v>Sapota_6</v>
      </c>
      <c r="L111">
        <f>VLOOKUP(J111,total_visual_stym!$A$2:$D$129,2,FALSE)</f>
        <v>2134</v>
      </c>
      <c r="M111" t="str">
        <f>VLOOKUP(J111,total_visual_stym!$A$2:$D$129,3,FALSE)</f>
        <v>pics\\Sapota_6.jpg</v>
      </c>
      <c r="N111">
        <f>VLOOKUP(J111,total_visual_stym!$A$1:$D$129,4,FALSE)</f>
        <v>213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142</v>
      </c>
      <c r="Z111" t="str">
        <f>IF(G111="экспл",VLOOKUP(J111,quest_экспл!$A$1:$N$129,12,FALSE),IF(G111="импл_",0,0))</f>
        <v>sound\\Zheltiy_li_on.wav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2211</v>
      </c>
      <c r="AD111" t="str">
        <f t="shared" ca="1" si="31"/>
        <v>pics\\dis60.jpg</v>
      </c>
      <c r="AE111" s="22" t="str">
        <f t="array" aca="1" ref="AE111" ca="1">IF(G111="экспл",INDEX(total_visual_stym!$C$146:$C$209,(RANK(total_visual_stym!E191,total_visual_stym!$E$146:$E$209))),0)</f>
        <v>pics\\dis60.jpg</v>
      </c>
      <c r="AF111" s="22" t="str">
        <f t="shared" si="26"/>
        <v/>
      </c>
      <c r="AI111" t="s">
        <v>121</v>
      </c>
      <c r="AO111">
        <f t="shared" ca="1" si="32"/>
        <v>0.98925915845447721</v>
      </c>
      <c r="AP111" t="str">
        <f t="shared" ca="1" si="33"/>
        <v>pics\\Banan_1.jpg</v>
      </c>
      <c r="AR111" t="str">
        <f t="shared" si="37"/>
        <v/>
      </c>
      <c r="AS111" t="str">
        <f t="shared" si="36"/>
        <v/>
      </c>
      <c r="AT111">
        <f t="shared" ca="1" si="28"/>
        <v>0.13006547768064436</v>
      </c>
      <c r="AU111" t="s">
        <v>697</v>
      </c>
      <c r="AV111" t="str">
        <f t="shared" ca="1" si="29"/>
        <v>sound\\Redkiy_plod.wav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_Желтый_ли_он?</v>
      </c>
      <c r="BA111" t="e">
        <f>VLOOKUP(Q111,audio_list_stym!$B$2:$BQ$299,68,FALSE)</f>
        <v>#N/A</v>
      </c>
      <c r="BB111" t="str">
        <f t="shared" si="30"/>
        <v>На_мониторе_ГОНИК._Желтый_ли_он?</v>
      </c>
      <c r="BD111" cm="1">
        <f t="array" aca="1" ref="BD111" ca="1">INDEX($L$106:$L$113,(RANK(AT7,$AT$2:$AT$9)))</f>
        <v>2135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VLOOKUP(B112,audio_list_stym!$A$3:$BP$18,53,FALSE)</f>
        <v>15</v>
      </c>
      <c r="F112" t="str">
        <f>VLOOKUP(E112,metki!$A$2:$B$9,2,FALSE)</f>
        <v>экспл_новые_с_названием</v>
      </c>
      <c r="G112" t="str">
        <f t="shared" si="24"/>
        <v>экспл</v>
      </c>
      <c r="H112" t="str">
        <f>VLOOKUP(B112,audio_list_stym!$A$3:$AJ$18,21,FALSE)</f>
        <v>Sapota</v>
      </c>
      <c r="I112" t="s">
        <v>694</v>
      </c>
      <c r="J112" t="str">
        <f t="shared" si="25"/>
        <v>Sapota_7</v>
      </c>
      <c r="L112">
        <f>VLOOKUP(J112,total_visual_stym!$A$2:$D$129,2,FALSE)</f>
        <v>2135</v>
      </c>
      <c r="M112" t="str">
        <f>VLOOKUP(J112,total_visual_stym!$A$2:$D$129,3,FALSE)</f>
        <v>pics\\Sapota_7.jpg</v>
      </c>
      <c r="N112">
        <f>VLOOKUP(J112,total_visual_stym!$A$1:$D$129,4,FALSE)</f>
        <v>213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143</v>
      </c>
      <c r="Z112" t="str">
        <f>IF(G112="экспл",VLOOKUP(J112,quest_экспл!$A$1:$N$129,12,FALSE),IF(G112="импл_",0,0))</f>
        <v>sound\\Rovniy_li_on.wav</v>
      </c>
      <c r="AA112" t="str">
        <f>IF(G112="экспл",VLOOKUP(J112,quest_экспл!$A$1:$N$129,14,FALSE),IF(G112="импл_",0,0))</f>
        <v>да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2218</v>
      </c>
      <c r="AD112" t="str">
        <f t="shared" ca="1" si="31"/>
        <v>pics\\dis64.jpg</v>
      </c>
      <c r="AE112" s="22" t="str">
        <f t="array" aca="1" ref="AE112" ca="1">IF(G112="экспл",INDEX(total_visual_stym!$C$146:$C$209,(RANK(total_visual_stym!E192,total_visual_stym!$E$146:$E$209))),0)</f>
        <v>pics\\dis64.jpg</v>
      </c>
      <c r="AF112" s="22" t="str">
        <f t="shared" si="26"/>
        <v/>
      </c>
      <c r="AI112" t="s">
        <v>122</v>
      </c>
      <c r="AO112">
        <f t="shared" ca="1" si="32"/>
        <v>0.46526546985814665</v>
      </c>
      <c r="AP112" t="str">
        <f t="shared" ca="1" si="33"/>
        <v>pics\\Limon_5.jpg</v>
      </c>
      <c r="AR112" t="str">
        <f t="shared" si="37"/>
        <v/>
      </c>
      <c r="AS112" t="str">
        <f t="shared" si="36"/>
        <v/>
      </c>
      <c r="AT112">
        <f t="shared" ca="1" si="28"/>
        <v>2.5735736043084101E-2</v>
      </c>
      <c r="AU112" t="s">
        <v>697</v>
      </c>
      <c r="AV112" t="str">
        <f t="shared" ca="1" si="29"/>
        <v>sound\\Redkiy_plod.wav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_Ровный_ли_он?</v>
      </c>
      <c r="BA112" t="e">
        <f>VLOOKUP(Q112,audio_list_stym!$B$2:$BQ$299,68,FALSE)</f>
        <v>#N/A</v>
      </c>
      <c r="BB112" t="str">
        <f t="shared" si="30"/>
        <v>Перед_Вами_ГОНИК._Ровный_ли_он?</v>
      </c>
      <c r="BD112" cm="1">
        <f t="array" aca="1" ref="BD112" ca="1">INDEX($L$106:$L$113,(RANK(AT8,$AT$2:$AT$9)))</f>
        <v>2136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VLOOKUP(B113,audio_list_stym!$A$3:$BP$18,53,FALSE)</f>
        <v>15</v>
      </c>
      <c r="F113" t="str">
        <f>VLOOKUP(E113,metki!$A$2:$B$9,2,FALSE)</f>
        <v>экспл_новые_с_названием</v>
      </c>
      <c r="G113" t="str">
        <f t="shared" si="24"/>
        <v>экспл</v>
      </c>
      <c r="H113" t="str">
        <f>VLOOKUP(B113,audio_list_stym!$A$3:$AJ$18,21,FALSE)</f>
        <v>Sapota</v>
      </c>
      <c r="I113" t="s">
        <v>695</v>
      </c>
      <c r="J113" t="str">
        <f t="shared" si="25"/>
        <v>Sapota_8</v>
      </c>
      <c r="L113">
        <f>VLOOKUP(J113,total_visual_stym!$A$2:$D$129,2,FALSE)</f>
        <v>2136</v>
      </c>
      <c r="M113" t="str">
        <f>VLOOKUP(J113,total_visual_stym!$A$2:$D$129,3,FALSE)</f>
        <v>pics\\Sapota_8.jpg</v>
      </c>
      <c r="N113">
        <f>VLOOKUP(J113,total_visual_stym!$A$1:$D$129,4,FALSE)</f>
        <v>213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144</v>
      </c>
      <c r="Z113" t="str">
        <f>IF(G113="экспл",VLOOKUP(J113,quest_экспл!$A$1:$N$129,12,FALSE),IF(G113="импл_",0,0))</f>
        <v>sound\\On_imeet_shipi.wav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2232</v>
      </c>
      <c r="AD113" t="str">
        <f t="shared" ca="1" si="31"/>
        <v>pics\\dis13.jpg</v>
      </c>
      <c r="AE113" s="22" t="str">
        <f t="array" aca="1" ref="AE113" ca="1">IF(G113="экспл",INDEX(total_visual_stym!$C$146:$C$209,(RANK(total_visual_stym!E193,total_visual_stym!$E$146:$E$209))),0)</f>
        <v>pics\\dis13.jpg</v>
      </c>
      <c r="AF113" s="22" t="str">
        <f t="shared" si="26"/>
        <v/>
      </c>
      <c r="AI113" t="s">
        <v>123</v>
      </c>
      <c r="AO113">
        <f t="shared" ca="1" si="32"/>
        <v>0.74967462409706798</v>
      </c>
      <c r="AP113" t="str">
        <f t="shared" ca="1" si="33"/>
        <v>pics\\Goroh_7.jpg</v>
      </c>
      <c r="AR113" t="str">
        <f t="shared" si="37"/>
        <v/>
      </c>
      <c r="AS113" t="str">
        <f t="shared" si="36"/>
        <v/>
      </c>
      <c r="AT113">
        <f t="shared" ca="1" si="28"/>
        <v>0.68052203295243063</v>
      </c>
      <c r="AU113" t="s">
        <v>697</v>
      </c>
      <c r="AV113" t="str">
        <f t="shared" ca="1" si="29"/>
        <v>sound\\Noviy_plod.wav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_Он_имеет_шипы?</v>
      </c>
      <c r="BA113" t="e">
        <f>VLOOKUP(Q113,audio_list_stym!$B$2:$BQ$299,68,FALSE)</f>
        <v>#N/A</v>
      </c>
      <c r="BB113" t="str">
        <f t="shared" si="30"/>
        <v>Вы_видите_ГОНИК._Он_имеет_шипы?</v>
      </c>
      <c r="BD113" cm="1">
        <f t="array" aca="1" ref="BD113" ca="1">INDEX($L$106:$L$113,(RANK(AT9,$AT$2:$AT$9)))</f>
        <v>2133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VLOOKUP(B114,audio_list_stym!$A$3:$BP$18,53,FALSE)</f>
        <v>16</v>
      </c>
      <c r="F114" t="str">
        <f>VLOOKUP(E114,metki!$A$2:$B$9,2,FALSE)</f>
        <v>импл_новые_без_названия</v>
      </c>
      <c r="G114" t="str">
        <f t="shared" si="24"/>
        <v>импл_</v>
      </c>
      <c r="H114" t="str">
        <f>VLOOKUP(B114,audio_list_stym!$A$3:$AJ$18,21,FALSE)</f>
        <v>Tamanid</v>
      </c>
      <c r="I114" t="s">
        <v>688</v>
      </c>
      <c r="J114" t="str">
        <f t="shared" si="25"/>
        <v>Tamanid_1</v>
      </c>
      <c r="L114">
        <f>VLOOKUP(J114,total_visual_stym!$A$2:$D$129,2,FALSE)</f>
        <v>2137</v>
      </c>
      <c r="M114" t="str">
        <f>VLOOKUP(J114,total_visual_stym!$A$2:$D$129,3,FALSE)</f>
        <v>pics\\Tamanid_1.jpg</v>
      </c>
      <c r="N114">
        <f>VLOOKUP(J114,total_visual_stym!$A$1:$D$129,4,FALSE)</f>
        <v>214</v>
      </c>
      <c r="P114">
        <f>IF(G114="экспл",0,IF(G114="импл_",VLOOKUP(J114,quest_импл!$A$1:$J$129,7,FALSE),0))</f>
        <v>273</v>
      </c>
      <c r="Q114" t="str">
        <f>IF(G114="экспл",0,IF(G114="импл_",VLOOKUP(J114,quest_импл!$A$1:$J$129,8,FALSE),0))</f>
        <v>sound\\Krasnovatiy_li.wav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2003</v>
      </c>
      <c r="AD114" t="str">
        <f t="shared" ca="1" si="31"/>
        <v>pics\\Banan_3.jpg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26"/>
        <v>pics\\Banan_3.jpg</v>
      </c>
      <c r="AI114" t="s">
        <v>86</v>
      </c>
      <c r="AO114">
        <f t="shared" ca="1" si="32"/>
        <v>0.97674460477535086</v>
      </c>
      <c r="AP114" t="str">
        <f t="shared" ca="1" si="33"/>
        <v>pics\\Banan_3.jpg</v>
      </c>
      <c r="AR114" t="str">
        <f t="shared" si="37"/>
        <v/>
      </c>
      <c r="AS114" t="str">
        <f t="shared" ca="1" si="36"/>
        <v>pics\\Banan_3.jpg</v>
      </c>
      <c r="AT114">
        <f t="shared" ca="1" si="28"/>
        <v>0.38021534412436797</v>
      </c>
      <c r="AU114" t="s">
        <v>697</v>
      </c>
      <c r="AV114" t="str">
        <f t="shared" ca="1" si="29"/>
        <v>sound\\Redkiy_plod.wav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_Красноватый_ли_</v>
      </c>
      <c r="BB114" t="str">
        <f t="shared" si="30"/>
        <v>_Красноватый_ли_XXXXX?</v>
      </c>
      <c r="BC114">
        <f>A114</f>
        <v>1215</v>
      </c>
      <c r="BD114" cm="1">
        <f t="array" aca="1" ref="BD114" ca="1">INDEX($L$114:$L$121,(RANK(AT2,$AT$2:$AT$9)))</f>
        <v>2140</v>
      </c>
      <c r="BE114" cm="1">
        <f t="array" aca="1" ref="BE114" ca="1">INDEX(BD66:BD81,(RANK(AT8,$AT$2:$AT$17)))</f>
        <v>2077</v>
      </c>
      <c r="BF114" cm="1">
        <f t="array" aca="1" ref="BF114" ca="1">INDEX(BD82:BD97,(RANK(AT8,$AT$2:$AT$9)))</f>
        <v>2085</v>
      </c>
      <c r="BG114" cm="1">
        <f t="array" aca="1" ref="BG114" ca="1">INDEX(BD98:BD113,(RANK(AT8,$AT$2:$AT$9)))</f>
        <v>2117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VLOOKUP(B115,audio_list_stym!$A$3:$BP$18,53,FALSE)</f>
        <v>16</v>
      </c>
      <c r="F115" t="str">
        <f>VLOOKUP(E115,metki!$A$2:$B$9,2,FALSE)</f>
        <v>импл_новые_без_названия</v>
      </c>
      <c r="G115" t="str">
        <f t="shared" si="24"/>
        <v>импл_</v>
      </c>
      <c r="H115" t="str">
        <f>VLOOKUP(B115,audio_list_stym!$A$3:$AJ$18,21,FALSE)</f>
        <v>Tamanid</v>
      </c>
      <c r="I115" t="s">
        <v>689</v>
      </c>
      <c r="J115" t="str">
        <f t="shared" si="25"/>
        <v>Tamanid_2</v>
      </c>
      <c r="L115">
        <f>VLOOKUP(J115,total_visual_stym!$A$2:$D$129,2,FALSE)</f>
        <v>2138</v>
      </c>
      <c r="M115" t="str">
        <f>VLOOKUP(J115,total_visual_stym!$A$2:$D$129,3,FALSE)</f>
        <v>pics\\Tamanid_2.jpg</v>
      </c>
      <c r="N115">
        <f>VLOOKUP(J115,total_visual_stym!$A$1:$D$129,4,FALSE)</f>
        <v>214</v>
      </c>
      <c r="P115">
        <f>IF(G115="экспл",0,IF(G115="импл_",VLOOKUP(J115,quest_импл!$A$1:$J$129,7,FALSE),0))</f>
        <v>274</v>
      </c>
      <c r="Q115" t="str">
        <f>IF(G115="экспл",0,IF(G115="импл_",VLOOKUP(J115,quest_импл!$A$1:$J$129,8,FALSE),0))</f>
        <v>sound\\Izognut_li.wav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2010</v>
      </c>
      <c r="AD115" t="str">
        <f t="shared" ca="1" si="31"/>
        <v>pics\\Finik_2.jpg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26"/>
        <v>pics\\Finik_2.jpg</v>
      </c>
      <c r="AI115" t="s">
        <v>87</v>
      </c>
      <c r="AO115">
        <f t="shared" ca="1" si="32"/>
        <v>0.88323879033076991</v>
      </c>
      <c r="AP115" t="str">
        <f t="shared" ca="1" si="33"/>
        <v>pics\\Finik_2.jpg</v>
      </c>
      <c r="AR115" t="str">
        <f t="shared" si="37"/>
        <v/>
      </c>
      <c r="AS115" t="str">
        <f t="shared" ca="1" si="36"/>
        <v>pics\\Finik_2.jpg</v>
      </c>
      <c r="AT115">
        <f t="shared" ca="1" si="28"/>
        <v>0.56808430960724299</v>
      </c>
      <c r="AU115" t="s">
        <v>697</v>
      </c>
      <c r="AV115" t="str">
        <f t="shared" ca="1" si="29"/>
        <v>sound\\Noviy_plod.wav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_Изогнут_ли_</v>
      </c>
      <c r="BB115" t="str">
        <f t="shared" si="30"/>
        <v>_Изогнут_ли_XXXXX?</v>
      </c>
      <c r="BD115" cm="1">
        <f t="array" aca="1" ref="BD115" ca="1">INDEX($L$114:$L$121,(RANK(AT3,$AT$2:$AT$9)))</f>
        <v>2139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VLOOKUP(B116,audio_list_stym!$A$3:$BP$18,53,FALSE)</f>
        <v>16</v>
      </c>
      <c r="F116" t="str">
        <f>VLOOKUP(E116,metki!$A$2:$B$9,2,FALSE)</f>
        <v>импл_новые_без_названия</v>
      </c>
      <c r="G116" t="str">
        <f t="shared" si="24"/>
        <v>импл_</v>
      </c>
      <c r="H116" t="str">
        <f>VLOOKUP(B116,audio_list_stym!$A$3:$AJ$18,21,FALSE)</f>
        <v>Tamanid</v>
      </c>
      <c r="I116" t="s">
        <v>690</v>
      </c>
      <c r="J116" t="str">
        <f t="shared" si="25"/>
        <v>Tamanid_3</v>
      </c>
      <c r="L116">
        <f>VLOOKUP(J116,total_visual_stym!$A$2:$D$129,2,FALSE)</f>
        <v>2139</v>
      </c>
      <c r="M116" t="str">
        <f>VLOOKUP(J116,total_visual_stym!$A$2:$D$129,3,FALSE)</f>
        <v>pics\\Tamanid_3.jpg</v>
      </c>
      <c r="N116">
        <f>VLOOKUP(J116,total_visual_stym!$A$1:$D$129,4,FALSE)</f>
        <v>214</v>
      </c>
      <c r="P116">
        <f>IF(G116="экспл",0,IF(G116="импл_",VLOOKUP(J116,quest_импл!$A$1:$J$129,7,FALSE),0))</f>
        <v>275</v>
      </c>
      <c r="Q116" t="str">
        <f>IF(G116="экспл",0,IF(G116="импл_",VLOOKUP(J116,quest_импл!$A$1:$J$129,8,FALSE),0))</f>
        <v>sound\\Barhatistiy_li.wav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2041</v>
      </c>
      <c r="AD116" t="str">
        <f t="shared" ca="1" si="31"/>
        <v>pics\\Peper_1.jpg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26"/>
        <v>pics\\Peper_1.jpg</v>
      </c>
      <c r="AI116" t="s">
        <v>88</v>
      </c>
      <c r="AO116">
        <f t="shared" ca="1" si="32"/>
        <v>0.40331718937862582</v>
      </c>
      <c r="AP116" t="str">
        <f t="shared" ca="1" si="33"/>
        <v>pics\\Peper_1.jpg</v>
      </c>
      <c r="AR116" t="str">
        <f t="shared" si="37"/>
        <v/>
      </c>
      <c r="AS116" t="str">
        <f t="shared" ca="1" si="36"/>
        <v>pics\\Peper_1.jpg</v>
      </c>
      <c r="AT116">
        <f t="shared" ca="1" si="28"/>
        <v>0.26888158582517485</v>
      </c>
      <c r="AU116" t="s">
        <v>697</v>
      </c>
      <c r="AV116" t="str">
        <f t="shared" ca="1" si="29"/>
        <v>sound\\Redkiy_plod.wav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_Бархатистый_ли_</v>
      </c>
      <c r="BB116" t="str">
        <f t="shared" si="30"/>
        <v>_Бархатистый_ли_XXXXX?</v>
      </c>
      <c r="BD116" cm="1">
        <f t="array" aca="1" ref="BD116" ca="1">INDEX($L$114:$L$121,(RANK(AT4,$AT$2:$AT$9)))</f>
        <v>2138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VLOOKUP(B117,audio_list_stym!$A$3:$BP$18,53,FALSE)</f>
        <v>16</v>
      </c>
      <c r="F117" t="str">
        <f>VLOOKUP(E117,metki!$A$2:$B$9,2,FALSE)</f>
        <v>импл_новые_без_названия</v>
      </c>
      <c r="G117" t="str">
        <f t="shared" si="24"/>
        <v>импл_</v>
      </c>
      <c r="H117" t="str">
        <f>VLOOKUP(B117,audio_list_stym!$A$3:$AJ$18,21,FALSE)</f>
        <v>Tamanid</v>
      </c>
      <c r="I117" t="s">
        <v>691</v>
      </c>
      <c r="J117" t="str">
        <f t="shared" si="25"/>
        <v>Tamanid_4</v>
      </c>
      <c r="L117">
        <f>VLOOKUP(J117,total_visual_stym!$A$2:$D$129,2,FALSE)</f>
        <v>2140</v>
      </c>
      <c r="M117" t="str">
        <f>VLOOKUP(J117,total_visual_stym!$A$2:$D$129,3,FALSE)</f>
        <v>pics\\Tamanid_4.jpg</v>
      </c>
      <c r="N117">
        <f>VLOOKUP(J117,total_visual_stym!$A$1:$D$129,4,FALSE)</f>
        <v>214</v>
      </c>
      <c r="P117">
        <f>IF(G117="экспл",0,IF(G117="импл_",VLOOKUP(J117,quest_импл!$A$1:$J$129,7,FALSE),0))</f>
        <v>276</v>
      </c>
      <c r="Q117" t="str">
        <f>IF(G117="экспл",0,IF(G117="импл_",VLOOKUP(J117,quest_импл!$A$1:$J$129,8,FALSE),0))</f>
        <v>sound\\Odnotonniy_li.wav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2013</v>
      </c>
      <c r="AD117" t="str">
        <f t="shared" ca="1" si="31"/>
        <v>pics\\Finik_5.jpg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26"/>
        <v>pics\\Finik_5.jpg</v>
      </c>
      <c r="AI117" t="s">
        <v>89</v>
      </c>
      <c r="AO117">
        <f t="shared" ca="1" si="32"/>
        <v>0.86652848321023923</v>
      </c>
      <c r="AP117" t="str">
        <f t="shared" ca="1" si="33"/>
        <v>pics\\Finik_5.jpg</v>
      </c>
      <c r="AR117" t="str">
        <f t="shared" si="37"/>
        <v/>
      </c>
      <c r="AS117" t="str">
        <f t="shared" ca="1" si="36"/>
        <v>pics\\Finik_5.jpg</v>
      </c>
      <c r="AT117">
        <f t="shared" ca="1" si="28"/>
        <v>0.42810524700194108</v>
      </c>
      <c r="AU117" t="s">
        <v>697</v>
      </c>
      <c r="AV117" t="str">
        <f t="shared" ca="1" si="29"/>
        <v>sound\\Redkiy_plod.wav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_Однотонный_ли_</v>
      </c>
      <c r="BB117" t="str">
        <f t="shared" si="30"/>
        <v>_Однотонный_ли_XXXXX?</v>
      </c>
      <c r="BD117" cm="1">
        <f t="array" aca="1" ref="BD117" ca="1">INDEX($L$114:$L$121,(RANK(AT5,$AT$2:$AT$9)))</f>
        <v>2142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VLOOKUP(B118,audio_list_stym!$A$3:$BP$18,53,FALSE)</f>
        <v>16</v>
      </c>
      <c r="F118" t="str">
        <f>VLOOKUP(E118,metki!$A$2:$B$9,2,FALSE)</f>
        <v>импл_новые_без_названия</v>
      </c>
      <c r="G118" t="str">
        <f t="shared" si="24"/>
        <v>импл_</v>
      </c>
      <c r="H118" t="str">
        <f>VLOOKUP(B118,audio_list_stym!$A$3:$AJ$18,21,FALSE)</f>
        <v>Tamanid</v>
      </c>
      <c r="I118" t="s">
        <v>692</v>
      </c>
      <c r="J118" t="str">
        <f t="shared" si="25"/>
        <v>Tamanid_5</v>
      </c>
      <c r="L118">
        <f>VLOOKUP(J118,total_visual_stym!$A$2:$D$129,2,FALSE)</f>
        <v>2141</v>
      </c>
      <c r="M118" t="str">
        <f>VLOOKUP(J118,total_visual_stym!$A$2:$D$129,3,FALSE)</f>
        <v>pics\\Tamanid_5.jpg</v>
      </c>
      <c r="N118">
        <f>VLOOKUP(J118,total_visual_stym!$A$1:$D$129,4,FALSE)</f>
        <v>214</v>
      </c>
      <c r="P118">
        <f>IF(G118="экспл",0,IF(G118="импл_",VLOOKUP(J118,quest_импл!$A$1:$J$129,7,FALSE),0))</f>
        <v>277</v>
      </c>
      <c r="Q118" t="str">
        <f>IF(G118="экспл",0,IF(G118="импл_",VLOOKUP(J118,quest_импл!$A$1:$J$129,8,FALSE),0))</f>
        <v>sound\\Prozrachniy_li.wav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2062</v>
      </c>
      <c r="AD118" t="str">
        <f t="shared" ca="1" si="31"/>
        <v>pics\\Tomat_6.jpg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26"/>
        <v>pics\\Tomat_6.jpg</v>
      </c>
      <c r="AI118" t="s">
        <v>90</v>
      </c>
      <c r="AO118">
        <f t="shared" ca="1" si="32"/>
        <v>1.9643662346210622E-2</v>
      </c>
      <c r="AP118" t="str">
        <f t="shared" ca="1" si="33"/>
        <v>pics\\Tomat_6.jpg</v>
      </c>
      <c r="AR118" t="str">
        <f t="shared" si="37"/>
        <v/>
      </c>
      <c r="AS118" t="str">
        <f t="shared" ca="1" si="36"/>
        <v>pics\\Tomat_6.jpg</v>
      </c>
      <c r="AT118">
        <f t="shared" ca="1" si="28"/>
        <v>0.814372361085969</v>
      </c>
      <c r="AU118" t="s">
        <v>697</v>
      </c>
      <c r="AV118" t="str">
        <f t="shared" ca="1" si="29"/>
        <v>sound\\Noviy_plod.wav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_Прозрачный_ли_</v>
      </c>
      <c r="BB118" t="str">
        <f t="shared" si="30"/>
        <v>_Прозрачный_ли_XXXXX?</v>
      </c>
      <c r="BD118" cm="1">
        <f t="array" aca="1" ref="BD118" ca="1">INDEX($L$114:$L$121,(RANK(AT6,$AT$2:$AT$9)))</f>
        <v>2137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VLOOKUP(B119,audio_list_stym!$A$3:$BP$18,53,FALSE)</f>
        <v>16</v>
      </c>
      <c r="F119" t="str">
        <f>VLOOKUP(E119,metki!$A$2:$B$9,2,FALSE)</f>
        <v>импл_новые_без_названия</v>
      </c>
      <c r="G119" t="str">
        <f t="shared" si="24"/>
        <v>импл_</v>
      </c>
      <c r="H119" t="str">
        <f>VLOOKUP(B119,audio_list_stym!$A$3:$AJ$18,21,FALSE)</f>
        <v>Tamanid</v>
      </c>
      <c r="I119" t="s">
        <v>693</v>
      </c>
      <c r="J119" t="str">
        <f t="shared" si="25"/>
        <v>Tamanid_6</v>
      </c>
      <c r="L119">
        <f>VLOOKUP(J119,total_visual_stym!$A$2:$D$129,2,FALSE)</f>
        <v>2142</v>
      </c>
      <c r="M119" t="str">
        <f>VLOOKUP(J119,total_visual_stym!$A$2:$D$129,3,FALSE)</f>
        <v>pics\\Tamanid_6.jpg</v>
      </c>
      <c r="N119">
        <f>VLOOKUP(J119,total_visual_stym!$A$1:$D$129,4,FALSE)</f>
        <v>214</v>
      </c>
      <c r="P119">
        <f>IF(G119="экспл",0,IF(G119="импл_",VLOOKUP(J119,quest_импл!$A$1:$J$129,7,FALSE),0))</f>
        <v>278</v>
      </c>
      <c r="Q119" t="str">
        <f>IF(G119="экспл",0,IF(G119="импл_",VLOOKUP(J119,quest_импл!$A$1:$J$129,8,FALSE),0))</f>
        <v>sound\\Izmelchen_li.wav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2035</v>
      </c>
      <c r="AD119" t="str">
        <f t="shared" ca="1" si="31"/>
        <v>pics\\Limon_3.jpg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26"/>
        <v>pics\\Limon_3.jpg</v>
      </c>
      <c r="AI119" t="s">
        <v>91</v>
      </c>
      <c r="AO119">
        <f t="shared" ca="1" si="32"/>
        <v>0.50323958078809861</v>
      </c>
      <c r="AP119" t="str">
        <f t="shared" ca="1" si="33"/>
        <v>pics\\Limon_3.jpg</v>
      </c>
      <c r="AR119" t="str">
        <f t="shared" si="37"/>
        <v/>
      </c>
      <c r="AS119" t="str">
        <f t="shared" ca="1" si="36"/>
        <v>pics\\Limon_3.jpg</v>
      </c>
      <c r="AT119">
        <f t="shared" ca="1" si="28"/>
        <v>0.56730340733745188</v>
      </c>
      <c r="AU119" t="s">
        <v>697</v>
      </c>
      <c r="AV119" t="str">
        <f t="shared" ca="1" si="29"/>
        <v>sound\\Noviy_plod.wav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_Измельчен_ли_</v>
      </c>
      <c r="BB119" t="str">
        <f t="shared" si="30"/>
        <v>_Измельчен_ли_XXXXX?</v>
      </c>
      <c r="BD119" cm="1">
        <f t="array" aca="1" ref="BD119" ca="1">INDEX($L$114:$L$121,(RANK(AT7,$AT$2:$AT$9)))</f>
        <v>2143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VLOOKUP(B120,audio_list_stym!$A$3:$BP$18,53,FALSE)</f>
        <v>16</v>
      </c>
      <c r="F120" t="str">
        <f>VLOOKUP(E120,metki!$A$2:$B$9,2,FALSE)</f>
        <v>импл_новые_без_названия</v>
      </c>
      <c r="G120" t="str">
        <f t="shared" si="24"/>
        <v>импл_</v>
      </c>
      <c r="H120" t="str">
        <f>VLOOKUP(B120,audio_list_stym!$A$3:$AJ$18,21,FALSE)</f>
        <v>Tamanid</v>
      </c>
      <c r="I120" t="s">
        <v>694</v>
      </c>
      <c r="J120" t="str">
        <f t="shared" si="25"/>
        <v>Tamanid_7</v>
      </c>
      <c r="L120">
        <f>VLOOKUP(J120,total_visual_stym!$A$2:$D$129,2,FALSE)</f>
        <v>2143</v>
      </c>
      <c r="M120" t="str">
        <f>VLOOKUP(J120,total_visual_stym!$A$2:$D$129,3,FALSE)</f>
        <v>pics\\Tamanid_7.jpg</v>
      </c>
      <c r="N120">
        <f>VLOOKUP(J120,total_visual_stym!$A$1:$D$129,4,FALSE)</f>
        <v>214</v>
      </c>
      <c r="P120">
        <f>IF(G120="экспл",0,IF(G120="импл_",VLOOKUP(J120,quest_импл!$A$1:$J$129,7,FALSE),0))</f>
        <v>279</v>
      </c>
      <c r="Q120" t="str">
        <f>IF(G120="экспл",0,IF(G120="импл_",VLOOKUP(J120,quest_импл!$A$1:$J$129,8,FALSE),0))</f>
        <v>sound\\Cvetushiy_li.wav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2009</v>
      </c>
      <c r="AD120" t="str">
        <f t="shared" ca="1" si="31"/>
        <v>pics\\Finik_1.jpg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26"/>
        <v>pics\\Finik_1.jpg</v>
      </c>
      <c r="AI120" t="s">
        <v>92</v>
      </c>
      <c r="AO120">
        <f t="shared" ca="1" si="32"/>
        <v>0.88996380578702927</v>
      </c>
      <c r="AP120" t="str">
        <f t="shared" ca="1" si="33"/>
        <v>pics\\Finik_1.jpg</v>
      </c>
      <c r="AR120" t="str">
        <f t="shared" si="37"/>
        <v/>
      </c>
      <c r="AS120" t="str">
        <f t="shared" ca="1" si="36"/>
        <v>pics\\Finik_1.jpg</v>
      </c>
      <c r="AT120">
        <f t="shared" ca="1" si="28"/>
        <v>0.69886331443168992</v>
      </c>
      <c r="AU120" t="s">
        <v>697</v>
      </c>
      <c r="AV120" t="str">
        <f t="shared" ca="1" si="29"/>
        <v>sound\\Noviy_plod.wav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_Цветущий_ли_</v>
      </c>
      <c r="BB120" t="str">
        <f t="shared" si="30"/>
        <v>_Цветущий_ли_XXXXX?</v>
      </c>
      <c r="BD120" cm="1">
        <f t="array" aca="1" ref="BD120" ca="1">INDEX($L$114:$L$121,(RANK(AT8,$AT$2:$AT$9)))</f>
        <v>2144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VLOOKUP(B121,audio_list_stym!$A$3:$BP$18,53,FALSE)</f>
        <v>16</v>
      </c>
      <c r="F121" t="str">
        <f>VLOOKUP(E121,metki!$A$2:$B$9,2,FALSE)</f>
        <v>импл_новые_без_названия</v>
      </c>
      <c r="G121" t="str">
        <f t="shared" si="24"/>
        <v>импл_</v>
      </c>
      <c r="H121" t="str">
        <f>VLOOKUP(B121,audio_list_stym!$A$3:$AJ$18,21,FALSE)</f>
        <v>Tamanid</v>
      </c>
      <c r="I121" t="s">
        <v>695</v>
      </c>
      <c r="J121" t="str">
        <f t="shared" si="25"/>
        <v>Tamanid_8</v>
      </c>
      <c r="L121">
        <f>VLOOKUP(J121,total_visual_stym!$A$2:$D$129,2,FALSE)</f>
        <v>2144</v>
      </c>
      <c r="M121" t="str">
        <f>VLOOKUP(J121,total_visual_stym!$A$2:$D$129,3,FALSE)</f>
        <v>pics\\Tamanid_8.jpg</v>
      </c>
      <c r="N121">
        <f>VLOOKUP(J121,total_visual_stym!$A$1:$D$129,4,FALSE)</f>
        <v>214</v>
      </c>
      <c r="P121">
        <f>IF(G121="экспл",0,IF(G121="импл_",VLOOKUP(J121,quest_импл!$A$1:$J$129,7,FALSE),0))</f>
        <v>280</v>
      </c>
      <c r="Q121" t="str">
        <f>IF(G121="экспл",0,IF(G121="импл_",VLOOKUP(J121,quest_импл!$A$1:$J$129,8,FALSE),0))</f>
        <v>sound\\Skruchen_li.wav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2043</v>
      </c>
      <c r="AD121" t="str">
        <f t="shared" ca="1" si="31"/>
        <v>pics\\Peper_3.jpg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26"/>
        <v>pics\\Peper_3.jpg</v>
      </c>
      <c r="AI121" t="s">
        <v>93</v>
      </c>
      <c r="AO121">
        <f t="shared" ca="1" si="32"/>
        <v>0.37039656357801898</v>
      </c>
      <c r="AP121" t="str">
        <f t="shared" ca="1" si="33"/>
        <v>pics\\Peper_3.jpg</v>
      </c>
      <c r="AR121" t="str">
        <f>IF(AH121="sound\\Ogorod",AP49,"")</f>
        <v/>
      </c>
      <c r="AS121" t="str">
        <f t="shared" ca="1" si="36"/>
        <v>pics\\Peper_3.jpg</v>
      </c>
      <c r="AT121">
        <f t="shared" ca="1" si="28"/>
        <v>0.6541374746736448</v>
      </c>
      <c r="AU121" t="s">
        <v>697</v>
      </c>
      <c r="AV121" t="str">
        <f t="shared" ca="1" si="29"/>
        <v>sound\\Noviy_plod.wav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_Скручен_ли_</v>
      </c>
      <c r="BB121" t="str">
        <f t="shared" si="30"/>
        <v>_Скручен_ли_XXXXX?</v>
      </c>
      <c r="BD121" cm="1">
        <f t="array" aca="1" ref="BD121" ca="1">INDEX($L$114:$L$121,(RANK(AT9,$AT$2:$AT$9)))</f>
        <v>2141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VLOOKUP(B122,audio_list_stym!$A$3:$BP$18,53,FALSE)</f>
        <v>17</v>
      </c>
      <c r="F122" t="str">
        <f>VLOOKUP(E122,metki!$A$2:$B$9,2,FALSE)</f>
        <v>экспл_новые_без_названия</v>
      </c>
      <c r="G122" t="str">
        <f t="shared" si="24"/>
        <v>экспл</v>
      </c>
      <c r="H122" t="str">
        <f>VLOOKUP(B122,audio_list_stym!$A$3:$AJ$18,21,FALSE)</f>
        <v>ZF</v>
      </c>
      <c r="I122" t="s">
        <v>688</v>
      </c>
      <c r="J122" t="str">
        <f t="shared" si="25"/>
        <v>ZF_1</v>
      </c>
      <c r="L122">
        <f>VLOOKUP(J122,total_visual_stym!$A$2:$D$129,2,FALSE)</f>
        <v>2145</v>
      </c>
      <c r="M122" t="str">
        <f>VLOOKUP(J122,total_visual_stym!$A$2:$D$129,3,FALSE)</f>
        <v>pics\\ZF_1.jpg</v>
      </c>
      <c r="N122">
        <f>VLOOKUP(J122,total_visual_stym!$A$1:$D$129,4,FALSE)</f>
        <v>215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153</v>
      </c>
      <c r="Z122" t="str">
        <f>IF(G122="экспл",VLOOKUP(J122,quest_экспл!$A$1:$N$129,12,FALSE),IF(G122="импл_",0,0))</f>
        <v>sound\\On_s_chashuykami.wav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2204</v>
      </c>
      <c r="AD122" t="str">
        <f t="shared" ca="1" si="31"/>
        <v>pics\\dis52.jpg</v>
      </c>
      <c r="AE122" s="22" t="str">
        <f t="array" aca="1" ref="AE122" ca="1">IF(G122="экспл",INDEX(total_visual_stym!$C$146:$C$209,(RANK(total_visual_stym!E202,total_visual_stym!$E$146:$E$209))),0)</f>
        <v>pics\\dis52.jpg</v>
      </c>
      <c r="AF122" s="22" t="str">
        <f t="shared" si="26"/>
        <v/>
      </c>
      <c r="AI122" t="s">
        <v>124</v>
      </c>
      <c r="AO122">
        <f t="shared" ca="1" si="32"/>
        <v>0.84181389357783809</v>
      </c>
      <c r="AP122" t="str">
        <f t="shared" ca="1" si="33"/>
        <v>pics\\Finik_6.jpg</v>
      </c>
      <c r="AR122" t="str">
        <f t="shared" ref="AR122:AR129" si="38">IF(AH122="sound\\Ogorod",AP50,"")</f>
        <v/>
      </c>
      <c r="AS122" t="str">
        <f t="shared" si="36"/>
        <v/>
      </c>
      <c r="AT122">
        <f t="shared" ca="1" si="28"/>
        <v>0.34975507094822256</v>
      </c>
      <c r="AU122" t="s">
        <v>697</v>
      </c>
      <c r="AV122" t="str">
        <f t="shared" ca="1" si="29"/>
        <v>sound\\Redkiy_plod.wav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_Он_с_чешуйками?</v>
      </c>
      <c r="BA122" t="e">
        <f>VLOOKUP(Q122,audio_list_stym!$B$2:$BQ$299,68,FALSE)</f>
        <v>#N/A</v>
      </c>
      <c r="BB122" t="str">
        <f t="shared" si="30"/>
        <v>На_экране_XXXXX._Он_с_чешуйками?</v>
      </c>
      <c r="BC122">
        <f>A122</f>
        <v>1216</v>
      </c>
      <c r="BD122" cm="1">
        <f t="array" aca="1" ref="BD122" ca="1">INDEX($L$122:$L$129,(RANK(AT2,$AT$2:$AT$9)))</f>
        <v>2148</v>
      </c>
      <c r="BE122" cm="1">
        <f t="array" aca="1" ref="BE122" ca="1">INDEX(BD66:BD81,(RANK(AT9,$AT$2:$AT$17)))</f>
        <v>2075</v>
      </c>
      <c r="BF122" cm="1">
        <f t="array" aca="1" ref="BF122" ca="1">INDEX(BD90:BD105,(RANK(AT9,$AT$2:$AT$17)))</f>
        <v>2115</v>
      </c>
      <c r="BG122" cm="1">
        <f t="array" aca="1" ref="BG122" ca="1">INDEX(BD106:BD121,(RANK(AT9,$AT$2:$AT$17)))</f>
        <v>2139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VLOOKUP(B123,audio_list_stym!$A$3:$BP$18,53,FALSE)</f>
        <v>17</v>
      </c>
      <c r="F123" t="str">
        <f>VLOOKUP(E123,metki!$A$2:$B$9,2,FALSE)</f>
        <v>экспл_новые_без_названия</v>
      </c>
      <c r="G123" t="str">
        <f t="shared" si="24"/>
        <v>экспл</v>
      </c>
      <c r="H123" t="str">
        <f>VLOOKUP(B123,audio_list_stym!$A$3:$AJ$18,21,FALSE)</f>
        <v>ZF</v>
      </c>
      <c r="I123" t="s">
        <v>689</v>
      </c>
      <c r="J123" t="str">
        <f t="shared" si="25"/>
        <v>ZF_2</v>
      </c>
      <c r="L123">
        <f>VLOOKUP(J123,total_visual_stym!$A$2:$D$129,2,FALSE)</f>
        <v>2146</v>
      </c>
      <c r="M123" t="str">
        <f>VLOOKUP(J123,total_visual_stym!$A$2:$D$129,3,FALSE)</f>
        <v>pics\\ZF_2.jpg</v>
      </c>
      <c r="N123">
        <f>VLOOKUP(J123,total_visual_stym!$A$1:$D$129,4,FALSE)</f>
        <v>215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154</v>
      </c>
      <c r="Z123" t="str">
        <f>IF(G123="экспл",VLOOKUP(J123,quest_экспл!$A$1:$N$129,12,FALSE),IF(G123="импл_",0,0))</f>
        <v>sound\\On_rozoviy.wav</v>
      </c>
      <c r="AA123" t="str">
        <f>IF(G123="экспл",VLOOKUP(J123,quest_экспл!$A$1:$N$129,14,FALSE),IF(G123="импл_",0,0))</f>
        <v>нет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2213</v>
      </c>
      <c r="AD123" t="str">
        <f t="shared" ca="1" si="31"/>
        <v>pics\\dis49.jpg</v>
      </c>
      <c r="AE123" s="22" t="str">
        <f t="array" aca="1" ref="AE123" ca="1">IF(G123="экспл",INDEX(total_visual_stym!$C$146:$C$209,(RANK(total_visual_stym!E203,total_visual_stym!$E$146:$E$209))),0)</f>
        <v>pics\\dis49.jpg</v>
      </c>
      <c r="AF123" s="22" t="str">
        <f t="shared" si="26"/>
        <v/>
      </c>
      <c r="AI123" t="s">
        <v>125</v>
      </c>
      <c r="AO123">
        <f t="shared" ca="1" si="32"/>
        <v>0.30128370455177167</v>
      </c>
      <c r="AP123" t="str">
        <f t="shared" ca="1" si="33"/>
        <v>pics\\Peper_6.jpg</v>
      </c>
      <c r="AR123" t="str">
        <f t="shared" si="38"/>
        <v/>
      </c>
      <c r="AS123" t="str">
        <f t="shared" si="36"/>
        <v/>
      </c>
      <c r="AT123">
        <f t="shared" ca="1" si="28"/>
        <v>0.33671206982984536</v>
      </c>
      <c r="AU123" t="s">
        <v>697</v>
      </c>
      <c r="AV123" t="str">
        <f t="shared" ca="1" si="29"/>
        <v>sound\\Redkiy_plod.wav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_Он_розовый?</v>
      </c>
      <c r="BA123" t="e">
        <f>VLOOKUP(Q123,audio_list_stym!$B$2:$BQ$299,68,FALSE)</f>
        <v>#N/A</v>
      </c>
      <c r="BB123" t="str">
        <f t="shared" si="30"/>
        <v>Посмотрите,_вот_XXXXX._Он_розовый?</v>
      </c>
      <c r="BD123" cm="1">
        <f t="array" aca="1" ref="BD123" ca="1">INDEX($L$122:$L$129,(RANK(AT3,$AT$2:$AT$9)))</f>
        <v>2147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VLOOKUP(B124,audio_list_stym!$A$3:$BP$18,53,FALSE)</f>
        <v>17</v>
      </c>
      <c r="F124" t="str">
        <f>VLOOKUP(E124,metki!$A$2:$B$9,2,FALSE)</f>
        <v>экспл_новые_без_названия</v>
      </c>
      <c r="G124" t="str">
        <f t="shared" si="24"/>
        <v>экспл</v>
      </c>
      <c r="H124" t="str">
        <f>VLOOKUP(B124,audio_list_stym!$A$3:$AJ$18,21,FALSE)</f>
        <v>ZF</v>
      </c>
      <c r="I124" t="s">
        <v>690</v>
      </c>
      <c r="J124" t="str">
        <f t="shared" si="25"/>
        <v>ZF_3</v>
      </c>
      <c r="L124">
        <f>VLOOKUP(J124,total_visual_stym!$A$2:$D$129,2,FALSE)</f>
        <v>2147</v>
      </c>
      <c r="M124" t="str">
        <f>VLOOKUP(J124,total_visual_stym!$A$2:$D$129,3,FALSE)</f>
        <v>pics\\ZF_3.jpg</v>
      </c>
      <c r="N124">
        <f>VLOOKUP(J124,total_visual_stym!$A$1:$D$129,4,FALSE)</f>
        <v>215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155</v>
      </c>
      <c r="Z124" t="str">
        <f>IF(G124="экспл",VLOOKUP(J124,quest_экспл!$A$1:$N$129,12,FALSE),IF(G124="импл_",0,0))</f>
        <v>sound\\Tonkiy_li_on.wav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2198</v>
      </c>
      <c r="AD124" t="str">
        <f t="shared" ca="1" si="31"/>
        <v>pics\\dis42.jpg</v>
      </c>
      <c r="AE124" s="22" t="str">
        <f t="array" aca="1" ref="AE124" ca="1">IF(G124="экспл",INDEX(total_visual_stym!$C$146:$C$209,(RANK(total_visual_stym!E204,total_visual_stym!$E$146:$E$209))),0)</f>
        <v>pics\\dis42.jpg</v>
      </c>
      <c r="AF124" s="22" t="str">
        <f t="shared" si="26"/>
        <v/>
      </c>
      <c r="AI124" t="s">
        <v>126</v>
      </c>
      <c r="AO124">
        <f t="shared" ca="1" si="32"/>
        <v>0.98616187527011512</v>
      </c>
      <c r="AP124" t="str">
        <f t="shared" ca="1" si="33"/>
        <v>pics\\Banan_2.jpg</v>
      </c>
      <c r="AR124" t="str">
        <f t="shared" si="38"/>
        <v/>
      </c>
      <c r="AS124" t="str">
        <f t="shared" si="36"/>
        <v/>
      </c>
      <c r="AT124">
        <f t="shared" ca="1" si="28"/>
        <v>0.89002447481663194</v>
      </c>
      <c r="AU124" t="s">
        <v>697</v>
      </c>
      <c r="AV124" t="str">
        <f t="shared" ca="1" si="29"/>
        <v>sound\\Noviy_plod.wav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_Тонкий_ли_он?</v>
      </c>
      <c r="BA124" t="e">
        <f>VLOOKUP(Q124,audio_list_stym!$B$2:$BQ$299,68,FALSE)</f>
        <v>#N/A</v>
      </c>
      <c r="BB124" t="str">
        <f t="shared" si="30"/>
        <v>Вот_XXXXX._Тонкий_ли_он?</v>
      </c>
      <c r="BD124" cm="1">
        <f t="array" aca="1" ref="BD124" ca="1">INDEX($L$122:$L$129,(RANK(AT4,$AT$2:$AT$9)))</f>
        <v>2146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VLOOKUP(B125,audio_list_stym!$A$3:$BP$18,53,FALSE)</f>
        <v>17</v>
      </c>
      <c r="F125" t="str">
        <f>VLOOKUP(E125,metki!$A$2:$B$9,2,FALSE)</f>
        <v>экспл_новые_без_названия</v>
      </c>
      <c r="G125" t="str">
        <f t="shared" si="24"/>
        <v>экспл</v>
      </c>
      <c r="H125" t="str">
        <f>VLOOKUP(B125,audio_list_stym!$A$3:$AJ$18,21,FALSE)</f>
        <v>ZF</v>
      </c>
      <c r="I125" t="s">
        <v>691</v>
      </c>
      <c r="J125" t="str">
        <f t="shared" si="25"/>
        <v>ZF_4</v>
      </c>
      <c r="L125">
        <f>VLOOKUP(J125,total_visual_stym!$A$2:$D$129,2,FALSE)</f>
        <v>2148</v>
      </c>
      <c r="M125" t="str">
        <f>VLOOKUP(J125,total_visual_stym!$A$2:$D$129,3,FALSE)</f>
        <v>pics\\ZF_4.jpg</v>
      </c>
      <c r="N125">
        <f>VLOOKUP(J125,total_visual_stym!$A$1:$D$129,4,FALSE)</f>
        <v>215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156</v>
      </c>
      <c r="Z125" t="str">
        <f>IF(G125="экспл",VLOOKUP(J125,quest_экспл!$A$1:$N$129,12,FALSE),IF(G125="импл_",0,0))</f>
        <v>sound\\Celniy_li_on.wav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2174</v>
      </c>
      <c r="AD125" t="str">
        <f t="shared" ca="1" si="31"/>
        <v>pics\\dis7.jpg</v>
      </c>
      <c r="AE125" s="22" t="str">
        <f t="array" aca="1" ref="AE125" ca="1">IF(G125="экспл",INDEX(total_visual_stym!$C$146:$C$209,(RANK(total_visual_stym!E205,total_visual_stym!$E$146:$E$209))),0)</f>
        <v>pics\\dis7.jpg</v>
      </c>
      <c r="AF125" s="22" t="str">
        <f t="shared" si="26"/>
        <v/>
      </c>
      <c r="AI125" t="s">
        <v>127</v>
      </c>
      <c r="AO125">
        <f t="shared" ca="1" si="32"/>
        <v>8.2246443137244829E-2</v>
      </c>
      <c r="AP125" t="str">
        <f t="shared" ca="1" si="33"/>
        <v>pics\\Tomat_3.jpg</v>
      </c>
      <c r="AR125" t="str">
        <f t="shared" si="38"/>
        <v/>
      </c>
      <c r="AS125" t="str">
        <f t="shared" si="36"/>
        <v/>
      </c>
      <c r="AT125">
        <f t="shared" ca="1" si="28"/>
        <v>0.10261649642966686</v>
      </c>
      <c r="AU125" t="s">
        <v>697</v>
      </c>
      <c r="AV125" t="str">
        <f t="shared" ca="1" si="29"/>
        <v>sound\\Redkiy_plod.wav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_Цельный_ли_он?</v>
      </c>
      <c r="BA125" t="e">
        <f>VLOOKUP(Q125,audio_list_stym!$B$2:$BQ$299,68,FALSE)</f>
        <v>#N/A</v>
      </c>
      <c r="BB125" t="str">
        <f t="shared" si="30"/>
        <v>Это_XXXXX._Цельный_ли_он?</v>
      </c>
      <c r="BD125" cm="1">
        <f t="array" aca="1" ref="BD125" ca="1">INDEX($L$122:$L$129,(RANK(AT5,$AT$2:$AT$9)))</f>
        <v>2150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VLOOKUP(B126,audio_list_stym!$A$3:$BP$18,53,FALSE)</f>
        <v>17</v>
      </c>
      <c r="F126" t="str">
        <f>VLOOKUP(E126,metki!$A$2:$B$9,2,FALSE)</f>
        <v>экспл_новые_без_названия</v>
      </c>
      <c r="G126" t="str">
        <f t="shared" si="24"/>
        <v>экспл</v>
      </c>
      <c r="H126" t="str">
        <f>VLOOKUP(B126,audio_list_stym!$A$3:$AJ$18,21,FALSE)</f>
        <v>ZF</v>
      </c>
      <c r="I126" t="s">
        <v>692</v>
      </c>
      <c r="J126" t="str">
        <f t="shared" si="25"/>
        <v>ZF_5</v>
      </c>
      <c r="L126">
        <f>VLOOKUP(J126,total_visual_stym!$A$2:$D$129,2,FALSE)</f>
        <v>2149</v>
      </c>
      <c r="M126" t="str">
        <f>VLOOKUP(J126,total_visual_stym!$A$2:$D$129,3,FALSE)</f>
        <v>pics\\ZF_5.jpg</v>
      </c>
      <c r="N126">
        <f>VLOOKUP(J126,total_visual_stym!$A$1:$D$129,4,FALSE)</f>
        <v>215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157</v>
      </c>
      <c r="Z126" t="str">
        <f>IF(G126="экспл",VLOOKUP(J126,quest_экспл!$A$1:$N$129,12,FALSE),IF(G126="импл_",0,0))</f>
        <v>sound\\On_shershaviy.wav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2179</v>
      </c>
      <c r="AD126" t="str">
        <f t="shared" ca="1" si="31"/>
        <v>pics\\dis20.jpg</v>
      </c>
      <c r="AE126" s="22" t="str">
        <f t="array" aca="1" ref="AE126" ca="1">IF(G126="экспл",INDEX(total_visual_stym!$C$146:$C$209,(RANK(total_visual_stym!E206,total_visual_stym!$E$146:$E$209))),0)</f>
        <v>pics\\dis20.jpg</v>
      </c>
      <c r="AF126" s="22" t="str">
        <f t="shared" si="26"/>
        <v/>
      </c>
      <c r="AI126" t="s">
        <v>128</v>
      </c>
      <c r="AO126">
        <f t="shared" ca="1" si="32"/>
        <v>0.86681400431674704</v>
      </c>
      <c r="AP126" t="str">
        <f t="shared" ca="1" si="33"/>
        <v>pics\\Finik_4.jpg</v>
      </c>
      <c r="AR126" t="str">
        <f t="shared" si="38"/>
        <v/>
      </c>
      <c r="AS126" t="str">
        <f t="shared" si="36"/>
        <v/>
      </c>
      <c r="AT126">
        <f t="shared" ca="1" si="28"/>
        <v>0.97417179039023993</v>
      </c>
      <c r="AU126" t="s">
        <v>697</v>
      </c>
      <c r="AV126" t="str">
        <f t="shared" ca="1" si="29"/>
        <v>sound\\Noviy_plod.wav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_Он_шершавый?</v>
      </c>
      <c r="BA126" t="e">
        <f>VLOOKUP(Q126,audio_list_stym!$B$2:$BQ$299,68,FALSE)</f>
        <v>#N/A</v>
      </c>
      <c r="BB126" t="str">
        <f t="shared" si="30"/>
        <v>На_картинке_XXXXX._Он_шершавый?</v>
      </c>
      <c r="BD126" cm="1">
        <f t="array" aca="1" ref="BD126" ca="1">INDEX($L$122:$L$129,(RANK(AT6,$AT$2:$AT$9)))</f>
        <v>2145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VLOOKUP(B127,audio_list_stym!$A$3:$BP$18,53,FALSE)</f>
        <v>17</v>
      </c>
      <c r="F127" t="str">
        <f>VLOOKUP(E127,metki!$A$2:$B$9,2,FALSE)</f>
        <v>экспл_новые_без_названия</v>
      </c>
      <c r="G127" t="str">
        <f t="shared" si="24"/>
        <v>экспл</v>
      </c>
      <c r="H127" t="str">
        <f>VLOOKUP(B127,audio_list_stym!$A$3:$AJ$18,21,FALSE)</f>
        <v>ZF</v>
      </c>
      <c r="I127" t="s">
        <v>693</v>
      </c>
      <c r="J127" t="str">
        <f t="shared" si="25"/>
        <v>ZF_6</v>
      </c>
      <c r="L127">
        <f>VLOOKUP(J127,total_visual_stym!$A$2:$D$129,2,FALSE)</f>
        <v>2150</v>
      </c>
      <c r="M127" t="str">
        <f>VLOOKUP(J127,total_visual_stym!$A$2:$D$129,3,FALSE)</f>
        <v>pics\\ZF_6.jpg</v>
      </c>
      <c r="N127">
        <f>VLOOKUP(J127,total_visual_stym!$A$1:$D$129,4,FALSE)</f>
        <v>215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158</v>
      </c>
      <c r="Z127" t="str">
        <f>IF(G127="экспл",VLOOKUP(J127,quest_экспл!$A$1:$N$129,12,FALSE),IF(G127="импл_",0,0))</f>
        <v>sound\\Zaostrin_li_on.wav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2196</v>
      </c>
      <c r="AD127" t="str">
        <f t="shared" ca="1" si="31"/>
        <v>pics\\dis40.jpg</v>
      </c>
      <c r="AE127" s="22" t="str">
        <f t="array" aca="1" ref="AE127" ca="1">IF(G127="экспл",INDEX(total_visual_stym!$C$146:$C$209,(RANK(total_visual_stym!E207,total_visual_stym!$E$146:$E$209))),0)</f>
        <v>pics\\dis40.jpg</v>
      </c>
      <c r="AF127" s="22" t="str">
        <f t="shared" si="26"/>
        <v/>
      </c>
      <c r="AI127" t="s">
        <v>129</v>
      </c>
      <c r="AO127">
        <f t="shared" ca="1" si="32"/>
        <v>0.90487132349724053</v>
      </c>
      <c r="AP127" t="str">
        <f t="shared" ca="1" si="33"/>
        <v>pics\\Banan_7.jpg</v>
      </c>
      <c r="AR127" t="str">
        <f t="shared" si="38"/>
        <v/>
      </c>
      <c r="AS127" t="str">
        <f t="shared" si="36"/>
        <v/>
      </c>
      <c r="AT127">
        <f t="shared" ca="1" si="28"/>
        <v>0.7070852366619329</v>
      </c>
      <c r="AU127" t="s">
        <v>697</v>
      </c>
      <c r="AV127" t="str">
        <f t="shared" ca="1" si="29"/>
        <v>sound\\Noviy_plod.wav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_Заострен_ли_он?</v>
      </c>
      <c r="BA127" t="e">
        <f>VLOOKUP(Q127,audio_list_stym!$B$2:$BQ$299,68,FALSE)</f>
        <v>#N/A</v>
      </c>
      <c r="BB127" t="str">
        <f t="shared" si="30"/>
        <v>На_мониторе_XXXXX._Заострен_ли_он?</v>
      </c>
      <c r="BD127" cm="1">
        <f t="array" aca="1" ref="BD127" ca="1">INDEX($L$122:$L$129,(RANK(AT7,$AT$2:$AT$9)))</f>
        <v>2151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VLOOKUP(B128,audio_list_stym!$A$3:$BP$18,53,FALSE)</f>
        <v>17</v>
      </c>
      <c r="F128" t="str">
        <f>VLOOKUP(E128,metki!$A$2:$B$9,2,FALSE)</f>
        <v>экспл_новые_без_названия</v>
      </c>
      <c r="G128" t="str">
        <f t="shared" si="24"/>
        <v>экспл</v>
      </c>
      <c r="H128" t="str">
        <f>VLOOKUP(B128,audio_list_stym!$A$3:$AJ$18,21,FALSE)</f>
        <v>ZF</v>
      </c>
      <c r="I128" t="s">
        <v>694</v>
      </c>
      <c r="J128" t="str">
        <f t="shared" si="25"/>
        <v>ZF_7</v>
      </c>
      <c r="L128">
        <f>VLOOKUP(J128,total_visual_stym!$A$2:$D$129,2,FALSE)</f>
        <v>2151</v>
      </c>
      <c r="M128" t="str">
        <f>VLOOKUP(J128,total_visual_stym!$A$2:$D$129,3,FALSE)</f>
        <v>pics\\ZF_7.jpg</v>
      </c>
      <c r="N128">
        <f>VLOOKUP(J128,total_visual_stym!$A$1:$D$129,4,FALSE)</f>
        <v>215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159</v>
      </c>
      <c r="Z128" t="str">
        <f>IF(G128="экспл",VLOOKUP(J128,quest_экспл!$A$1:$N$129,12,FALSE),IF(G128="импл_",0,0))</f>
        <v>sound\\On_rassipchatiy.wav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2228</v>
      </c>
      <c r="AD128" t="str">
        <f t="shared" ca="1" si="31"/>
        <v>pics\\dis38.jpg</v>
      </c>
      <c r="AE128" s="22" t="str">
        <f t="array" aca="1" ref="AE128" ca="1">IF(G128="экспл",INDEX(total_visual_stym!$C$146:$C$209,(RANK(total_visual_stym!E208,total_visual_stym!$E$146:$E$209))),0)</f>
        <v>pics\\dis38.jpg</v>
      </c>
      <c r="AF128" s="22" t="str">
        <f t="shared" si="26"/>
        <v/>
      </c>
      <c r="AI128" t="s">
        <v>130</v>
      </c>
      <c r="AO128">
        <f t="shared" ca="1" si="32"/>
        <v>0.25331632816987282</v>
      </c>
      <c r="AP128" t="str">
        <f t="shared" ca="1" si="33"/>
        <v>pics\\Redis_1.jpg</v>
      </c>
      <c r="AR128" t="str">
        <f t="shared" si="38"/>
        <v/>
      </c>
      <c r="AS128" t="str">
        <f t="shared" si="36"/>
        <v/>
      </c>
      <c r="AT128">
        <f t="shared" ca="1" si="28"/>
        <v>8.4504357986648237E-2</v>
      </c>
      <c r="AU128" t="s">
        <v>697</v>
      </c>
      <c r="AV128" t="str">
        <f t="shared" ca="1" si="29"/>
        <v>sound\\Redkiy_plod.wav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_Он_рассыпчатый?</v>
      </c>
      <c r="BA128" t="e">
        <f>VLOOKUP(Q128,audio_list_stym!$B$2:$BQ$299,68,FALSE)</f>
        <v>#N/A</v>
      </c>
      <c r="BB128" t="str">
        <f t="shared" si="30"/>
        <v>Перед_Вами_XXXXX._Он_рассыпчатый?</v>
      </c>
      <c r="BD128" cm="1">
        <f t="array" aca="1" ref="BD128" ca="1">INDEX($L$122:$L$129,(RANK(AT8,$AT$2:$AT$9)))</f>
        <v>2152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VLOOKUP(B129,audio_list_stym!$A$3:$BP$18,53,FALSE)</f>
        <v>17</v>
      </c>
      <c r="F129" t="str">
        <f>VLOOKUP(E129,metki!$A$2:$B$9,2,FALSE)</f>
        <v>экспл_новые_без_названия</v>
      </c>
      <c r="G129" t="str">
        <f t="shared" si="24"/>
        <v>экспл</v>
      </c>
      <c r="H129" t="str">
        <f>VLOOKUP(B129,audio_list_stym!$A$3:$AJ$18,21,FALSE)</f>
        <v>ZF</v>
      </c>
      <c r="I129" t="s">
        <v>695</v>
      </c>
      <c r="J129" t="str">
        <f t="shared" si="25"/>
        <v>ZF_8</v>
      </c>
      <c r="L129">
        <f>VLOOKUP(J129,total_visual_stym!$A$2:$D$129,2,FALSE)</f>
        <v>2152</v>
      </c>
      <c r="M129" t="str">
        <f>VLOOKUP(J129,total_visual_stym!$A$2:$D$129,3,FALSE)</f>
        <v>pics\\ZF_8.jpg</v>
      </c>
      <c r="N129">
        <f>VLOOKUP(J129,total_visual_stym!$A$1:$D$129,4,FALSE)</f>
        <v>215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160</v>
      </c>
      <c r="Z129" t="str">
        <f>IF(G129="экспл",VLOOKUP(J129,quest_экспл!$A$1:$N$129,12,FALSE),IF(G129="импл_",0,0))</f>
        <v>sound\\Ochishen_li_on.wav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2189</v>
      </c>
      <c r="AD129" t="str">
        <f t="shared" ca="1" si="31"/>
        <v>pics\\dis33.jpg</v>
      </c>
      <c r="AE129" s="22" t="str">
        <f t="array" aca="1" ref="AE129" ca="1">IF(G129="экспл",INDEX(total_visual_stym!$C$146:$C$209,(RANK(total_visual_stym!E209,total_visual_stym!$E$146:$E$209))),0)</f>
        <v>pics\\dis33.jpg</v>
      </c>
      <c r="AF129" s="22" t="str">
        <f t="shared" si="26"/>
        <v/>
      </c>
      <c r="AI129" t="s">
        <v>131</v>
      </c>
      <c r="AO129">
        <f t="shared" ca="1" si="32"/>
        <v>0.69991964604994727</v>
      </c>
      <c r="AP129" t="str">
        <f t="shared" ca="1" si="33"/>
        <v>pics\\Kokos_1.jpg</v>
      </c>
      <c r="AR129" t="str">
        <f t="shared" si="38"/>
        <v/>
      </c>
      <c r="AS129" t="str">
        <f t="shared" si="36"/>
        <v/>
      </c>
      <c r="AT129">
        <f t="shared" ca="1" si="28"/>
        <v>0.56856324837530292</v>
      </c>
      <c r="AU129" t="s">
        <v>697</v>
      </c>
      <c r="AV129" t="str">
        <f t="shared" ca="1" si="29"/>
        <v>sound\\Noviy_plod.wav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_Очищен_ли_он?</v>
      </c>
      <c r="BA129" t="e">
        <f>VLOOKUP(Q129,audio_list_stym!$B$2:$BQ$299,68,FALSE)</f>
        <v>#N/A</v>
      </c>
      <c r="BB129" t="str">
        <f t="shared" si="30"/>
        <v>Вы_видите_XXXXX._Очищен_ли_он?</v>
      </c>
      <c r="BD129" cm="1">
        <f t="array" aca="1" ref="BD129" ca="1">INDEX($L$122:$L$129,(RANK(AT9,$AT$2:$AT$9)))</f>
        <v>2149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100-000000000000}"/>
  <pageMargins left="0.7" right="0.7" top="0.75" bottom="0.75" header="0.3" footer="0.3"/>
  <pageSetup paperSize="9" orientation="portrait" horizontalDpi="4294967293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H161"/>
  <sheetViews>
    <sheetView topLeftCell="AW1" zoomScale="57" zoomScaleNormal="57" zoomScaleSheetLayoutView="40" workbookViewId="0">
      <selection activeCell="BH1" sqref="BH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C1" s="30" t="s">
        <v>0</v>
      </c>
      <c r="BD1" s="30" t="s">
        <v>1175</v>
      </c>
      <c r="BE1" s="30" t="s">
        <v>1170</v>
      </c>
      <c r="BF1" s="30" t="s">
        <v>1171</v>
      </c>
      <c r="BG1" s="30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VLOOKUP(B2,audio_list_stym!$A$3:$BP$18,54,FALSE)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VLOOKUP(B2,audio_list_stym!$A$3:$AJ$18,22,FALSE)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pics\\dis63.jpg</v>
      </c>
      <c r="AF2" s="22" t="str">
        <f t="shared" ref="AF2:AF38" si="2">IF(ISTEXT(AR2),AR2,IF(ISTEXT(AS2),AS2,""))</f>
        <v/>
      </c>
      <c r="AG2" t="str">
        <f t="shared" ref="AG2:AG57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2.6206116940840629E-2</v>
      </c>
      <c r="AP2" t="str">
        <f ca="1">INDEX($AM$2:$AM$25,(RANK(AO2,$AO$2:$AO$25)))</f>
        <v>pics\\Injir_8.jpg</v>
      </c>
      <c r="AQ2" t="str">
        <f ca="1">INDEX($AN$2:$AN$25,(RANK(AO2,$AO$2:$AO$25)))</f>
        <v>pics\\Tikva_8.jpg</v>
      </c>
      <c r="AT2">
        <f t="shared" ref="AT2:AT65" ca="1" si="7">RAND()</f>
        <v>0.24815753353485503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2063</v>
      </c>
      <c r="BE2" cm="1">
        <f t="array" aca="1" ref="BE2" ca="1">INDEX(BD10:BD25,(RANK(AT2,$AT$2:$AT$16)))</f>
        <v>2026</v>
      </c>
      <c r="BF2" cm="1">
        <f t="array" aca="1" ref="BF2" ca="1">INDEX(BD26:BD49,(RANK(AT2,$AT$2:$AT$16)))</f>
        <v>2042</v>
      </c>
      <c r="BG2" cm="1">
        <f t="array" aca="1" ref="BG2" ca="1">INDEX(BD50:BD65,(RANK(AT2,$AT$2:$AT$16)))</f>
        <v>2018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VLOOKUP(B3,audio_list_stym!$A$3:$BP$18,54,FALSE)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VLOOKUP(B3,audio_list_stym!$A$3:$AJ$18,22,FALSE)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2221</v>
      </c>
      <c r="AD3" t="str">
        <f t="shared" ref="AD3:AD66" ca="1" si="10">IF(ISTEXT(AE3),AE3,IF(ISTEXT(AF3),AF3,""))</f>
        <v>pics\\dis28.jpg</v>
      </c>
      <c r="AE3" s="22" t="str">
        <f t="array" aca="1" ref="AE3" ca="1">IF(G3="экспл",INDEX(total_visual_stym!$C$146:$C$209,(RANK(total_visual_stym!E147,total_visual_stym!$E$146:$E$209))),0)</f>
        <v>pics\\dis28.jpg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0.80987204731365414</v>
      </c>
      <c r="AP3" t="str">
        <f t="shared" ref="AP3:AP25" ca="1" si="12">INDEX($AM$2:$AM$25,(RANK(AO3,$AO$2:$AO$25)))</f>
        <v>pics\\Kokos_1.jpg</v>
      </c>
      <c r="AQ3" t="str">
        <f t="shared" ref="AQ3:AQ25" ca="1" si="13">INDEX($AN$2:$AN$25,(RANK(AO3,$AO$2:$AO$25)))</f>
        <v>pics\\Tomat_1.jpg</v>
      </c>
      <c r="AT3">
        <f t="shared" ca="1" si="7"/>
        <v>0.75358575317672583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Посмотрите,_вот_ТОМАТ._Мясистый_ли_он?</v>
      </c>
      <c r="BD3" cm="1">
        <f t="array" aca="1" ref="BD3" ca="1">INDEX($L$2:$L$9,(RANK(AT3,$AT$2:$AT$9)))</f>
        <v>2059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VLOOKUP(B4,audio_list_stym!$A$3:$BP$18,54,FALSE)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VLOOKUP(B4,audio_list_stym!$A$3:$AJ$18,22,FALSE)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2177</v>
      </c>
      <c r="AD4" t="str">
        <f t="shared" ca="1" si="10"/>
        <v>pics\\dis35.jpg</v>
      </c>
      <c r="AE4" s="22" t="str">
        <f t="array" aca="1" ref="AE4" ca="1">IF(G4="экспл",INDEX(total_visual_stym!$C$146:$C$209,(RANK(total_visual_stym!E148,total_visual_stym!$E$146:$E$209))),0)</f>
        <v>pics\\dis35.jpg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0.26733277247167642</v>
      </c>
      <c r="AP4" t="str">
        <f t="shared" ca="1" si="12"/>
        <v>pics\\Finik_8.jpg</v>
      </c>
      <c r="AQ4" t="str">
        <f t="shared" ca="1" si="13"/>
        <v>pics\\Peper_8.jpg</v>
      </c>
      <c r="AT4">
        <f t="shared" ca="1" si="7"/>
        <v>0.51381206751037545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Вот_ТОМАТ._Горький_ли_он?</v>
      </c>
      <c r="BD4" cm="1">
        <f t="array" aca="1" ref="BD4" ca="1">INDEX($L$2:$L$9,(RANK(AT4,$AT$2:$AT$9)))</f>
        <v>2060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VLOOKUP(B5,audio_list_stym!$A$3:$BP$18,54,FALSE)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VLOOKUP(B5,audio_list_stym!$A$3:$AJ$18,22,FALSE)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2208</v>
      </c>
      <c r="AD5" t="str">
        <f t="shared" ca="1" si="10"/>
        <v>pics\\dis45.jpg</v>
      </c>
      <c r="AE5" s="22" t="str">
        <f t="array" aca="1" ref="AE5" ca="1">IF(G5="экспл",INDEX(total_visual_stym!$C$146:$C$209,(RANK(total_visual_stym!E149,total_visual_stym!$E$146:$E$209))),0)</f>
        <v>pics\\dis45.jpg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0.62361243342095396</v>
      </c>
      <c r="AP5" t="str">
        <f t="shared" ca="1" si="12"/>
        <v>pics\\Kokos_2.jpg</v>
      </c>
      <c r="AQ5" t="str">
        <f t="shared" ca="1" si="13"/>
        <v>pics\\Tomat_2.jpg</v>
      </c>
      <c r="AT5">
        <f t="shared" ca="1" si="7"/>
        <v>0.81936977712207804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Это_ТОМАТ._Он_яркий?</v>
      </c>
      <c r="BD5" cm="1">
        <f t="array" aca="1" ref="BD5" ca="1">INDEX($L$2:$L$9,(RANK(AT5,$AT$2:$AT$9)))</f>
        <v>2058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VLOOKUP(B6,audio_list_stym!$A$3:$BP$18,54,FALSE)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VLOOKUP(B6,audio_list_stym!$A$3:$AJ$18,22,FALSE)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2170</v>
      </c>
      <c r="AD6" t="str">
        <f t="shared" ca="1" si="10"/>
        <v>pics\\dis36.jpg</v>
      </c>
      <c r="AE6" s="22" t="str">
        <f t="array" aca="1" ref="AE6" ca="1">IF(G6="экспл",INDEX(total_visual_stym!$C$146:$C$209,(RANK(total_visual_stym!E150,total_visual_stym!$E$146:$E$209))),0)</f>
        <v>pics\\dis36.jpg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0.31129182042043368</v>
      </c>
      <c r="AP6" t="str">
        <f t="shared" ca="1" si="12"/>
        <v>pics\\Finik_5.jpg</v>
      </c>
      <c r="AQ6" t="str">
        <f t="shared" ca="1" si="13"/>
        <v>pics\\Peper_5.jpg</v>
      </c>
      <c r="AT6">
        <f t="shared" ca="1" si="7"/>
        <v>4.6957515756301915E-2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На_картинке_ТОМАТ._Он_острый?</v>
      </c>
      <c r="BD6" cm="1">
        <f t="array" aca="1" ref="BD6" ca="1">INDEX($L$2:$L$9,(RANK(AT6,$AT$2:$AT$9)))</f>
        <v>2064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VLOOKUP(B7,audio_list_stym!$A$3:$BP$18,54,FALSE)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VLOOKUP(B7,audio_list_stym!$A$3:$AJ$18,22,FALSE)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2181</v>
      </c>
      <c r="AD7" t="str">
        <f t="shared" ca="1" si="10"/>
        <v>pics\\dis24.jpg</v>
      </c>
      <c r="AE7" s="22" t="str">
        <f t="array" aca="1" ref="AE7" ca="1">IF(G7="экспл",INDEX(total_visual_stym!$C$146:$C$209,(RANK(total_visual_stym!E151,total_visual_stym!$E$146:$E$209))),0)</f>
        <v>pics\\dis24.jpg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0.25083626981406282</v>
      </c>
      <c r="AP7" t="str">
        <f t="shared" ca="1" si="12"/>
        <v>pics\\Injir_1.jpg</v>
      </c>
      <c r="AQ7" t="str">
        <f t="shared" ca="1" si="13"/>
        <v>pics\\Tikva_1.jpg</v>
      </c>
      <c r="AT7">
        <f t="shared" ca="1" si="7"/>
        <v>0.32415440568534093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На_мониторе_ТОМАТ._Он_спелый?</v>
      </c>
      <c r="BD7" cm="1">
        <f t="array" aca="1" ref="BD7" ca="1">INDEX($L$2:$L$9,(RANK(AT7,$AT$2:$AT$9)))</f>
        <v>2061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VLOOKUP(B8,audio_list_stym!$A$3:$BP$18,54,FALSE)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VLOOKUP(B8,audio_list_stym!$A$3:$AJ$18,22,FALSE)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2200</v>
      </c>
      <c r="AD8" t="str">
        <f t="shared" ca="1" si="10"/>
        <v>pics\\dis57.jpg</v>
      </c>
      <c r="AE8" s="22" t="str">
        <f t="array" aca="1" ref="AE8" ca="1">IF(G8="экспл",INDEX(total_visual_stym!$C$146:$C$209,(RANK(total_visual_stym!E152,total_visual_stym!$E$146:$E$209))),0)</f>
        <v>pics\\dis57.jpg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0.24573993845058839</v>
      </c>
      <c r="AP8" t="str">
        <f t="shared" ca="1" si="12"/>
        <v>pics\\Injir_2.jpg</v>
      </c>
      <c r="AQ8" t="str">
        <f t="shared" ca="1" si="13"/>
        <v>pics\\Tikva_2.jpg</v>
      </c>
      <c r="AT8">
        <f t="shared" ca="1" si="7"/>
        <v>0.94775048045712817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Перед_Вами_ТОМАТ._Он_серый?</v>
      </c>
      <c r="BD8" cm="1">
        <f t="array" aca="1" ref="BD8" ca="1">INDEX($L$2:$L$9,(RANK(AT8,$AT$2:$AT$9)))</f>
        <v>2057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VLOOKUP(B9,audio_list_stym!$A$3:$BP$18,54,FALSE)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VLOOKUP(B9,audio_list_stym!$A$3:$AJ$18,22,FALSE)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10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8.5431154775832518E-2</v>
      </c>
      <c r="AP9" t="str">
        <f t="shared" ca="1" si="12"/>
        <v>pics\\Injir_6.jpg</v>
      </c>
      <c r="AQ9" t="str">
        <f t="shared" ca="1" si="13"/>
        <v>pics\\Tikva_6.jpg</v>
      </c>
      <c r="AT9">
        <f t="shared" ca="1" si="7"/>
        <v>0.31301150240954601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Вы_видите_ТОМАТ._Вязкий_ли_он?</v>
      </c>
      <c r="BD9" cm="1">
        <f t="array" aca="1" ref="BD9" ca="1">INDEX($L$2:$L$9,(RANK(AT9,$AT$2:$AT$9)))</f>
        <v>2062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VLOOKUP(B10,audio_list_stym!$A$3:$BP$18,54,FALSE)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VLOOKUP(B10,audio_list_stym!$A$3:$AJ$18,22,FALSE)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2164</v>
      </c>
      <c r="AD10" t="str">
        <f t="shared" ca="1" si="10"/>
        <v>pics\\Tikva_4.jpg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pics\\Tikva_4.jpg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0.1852135674312344</v>
      </c>
      <c r="AP10" t="str">
        <f t="shared" ca="1" si="12"/>
        <v>pics\\Injir_4.jpg</v>
      </c>
      <c r="AQ10" t="str">
        <f t="shared" ca="1" si="13"/>
        <v>pics\\Tikva_4.jpg</v>
      </c>
      <c r="AS10" t="str">
        <f t="shared" ref="AS10:AS17" ca="1" si="15">IF(AH10="sound\\Tropic",AQ10,"")</f>
        <v>pics\\Tikva_4.jpg</v>
      </c>
      <c r="AT10">
        <f t="shared" ca="1" si="7"/>
        <v>0.5716736248753268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_Старый_ли_XXXXX?</v>
      </c>
      <c r="BC10">
        <f>A10</f>
        <v>1202</v>
      </c>
      <c r="BD10" cm="1">
        <f t="array" aca="1" ref="BD10" ca="1">INDEX($L$10:$L$17,(RANK(AT2,$AT$2:$AT$9)))</f>
        <v>2039</v>
      </c>
      <c r="BE10" cm="1">
        <f t="array" aca="1" ref="BE10" ca="1">INDEX(BD2:BD9,(RANK(AT3,$AT$2:$AT$9)))</f>
        <v>2060</v>
      </c>
      <c r="BF10" cm="1">
        <f t="array" aca="1" ref="BF10" ca="1">INDEX(BD18:BD33,(RANK(AT3,$AT$2:$AT$16)))</f>
        <v>2032</v>
      </c>
      <c r="BG10" cm="1">
        <f t="array" aca="1" ref="BG10" ca="1">INDEX(BD34:BD65,(RANK(AT3,$AT$2:$AT$16)))</f>
        <v>2048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VLOOKUP(B11,audio_list_stym!$A$3:$BP$18,54,FALSE)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VLOOKUP(B11,audio_list_stym!$A$3:$AJ$18,22,FALSE)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2167</v>
      </c>
      <c r="AD11" t="str">
        <f t="shared" ca="1" si="10"/>
        <v>pics\\Tikva_7.jpg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pics\\Tikva_7.jpg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7.637310763199634E-2</v>
      </c>
      <c r="AP11" t="str">
        <f t="shared" ca="1" si="12"/>
        <v>pics\\Injir_7.jpg</v>
      </c>
      <c r="AQ11" t="str">
        <f t="shared" ca="1" si="13"/>
        <v>pics\\Tikva_7.jpg</v>
      </c>
      <c r="AS11" t="str">
        <f t="shared" ca="1" si="15"/>
        <v>pics\\Tikva_7.jpg</v>
      </c>
      <c r="AT11">
        <f t="shared" ca="1" si="7"/>
        <v>5.6692663937329191E-2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_Фиолетовый_ли_XXXXX?</v>
      </c>
      <c r="BD11" cm="1">
        <f t="array" aca="1" ref="BD11" ca="1">INDEX($L$10:$L$17,(RANK(AT3,$AT$2:$AT$9)))</f>
        <v>2035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VLOOKUP(B12,audio_list_stym!$A$3:$BP$18,54,FALSE)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VLOOKUP(B12,audio_list_stym!$A$3:$AJ$18,22,FALSE)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2041</v>
      </c>
      <c r="AD12" t="str">
        <f t="shared" ca="1" si="10"/>
        <v>pics\\Peper_1.jpg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pics\\Peper_1.jpg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0.44603943369122134</v>
      </c>
      <c r="AP12" t="str">
        <f t="shared" ca="1" si="12"/>
        <v>pics\\Finik_1.jpg</v>
      </c>
      <c r="AQ12" t="str">
        <f t="shared" ca="1" si="13"/>
        <v>pics\\Peper_1.jpg</v>
      </c>
      <c r="AS12" t="str">
        <f t="shared" ca="1" si="15"/>
        <v>pics\\Peper_1.jpg</v>
      </c>
      <c r="AT12">
        <f t="shared" ca="1" si="7"/>
        <v>0.8870317503692694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_С_цедрой_ли_XXXXX?</v>
      </c>
      <c r="BD12" cm="1">
        <f t="array" aca="1" ref="BD12" ca="1">INDEX($L$10:$L$17,(RANK(AT4,$AT$2:$AT$9)))</f>
        <v>2036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VLOOKUP(B13,audio_list_stym!$A$3:$BP$18,54,FALSE)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VLOOKUP(B13,audio_list_stym!$A$3:$AJ$18,22,FALSE)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2059</v>
      </c>
      <c r="AD13" t="str">
        <f t="shared" ca="1" si="10"/>
        <v>pics\\Tomat_3.jpg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pics\\Tomat_3.jpg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0.61640090969120276</v>
      </c>
      <c r="AP13" t="str">
        <f t="shared" ca="1" si="12"/>
        <v>pics\\Kokos_3.jpg</v>
      </c>
      <c r="AQ13" t="str">
        <f t="shared" ca="1" si="13"/>
        <v>pics\\Tomat_3.jpg</v>
      </c>
      <c r="AS13" t="str">
        <f t="shared" ca="1" si="15"/>
        <v>pics\\Tomat_3.jpg</v>
      </c>
      <c r="AT13">
        <f t="shared" ca="1" si="7"/>
        <v>0.89205464800538192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_Кислый_ли_XXXXX?</v>
      </c>
      <c r="BD13" cm="1">
        <f t="array" aca="1" ref="BD13" ca="1">INDEX($L$10:$L$17,(RANK(AT5,$AT$2:$AT$9)))</f>
        <v>2034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VLOOKUP(B14,audio_list_stym!$A$3:$BP$18,54,FALSE)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VLOOKUP(B14,audio_list_stym!$A$3:$AJ$18,22,FALSE)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2062</v>
      </c>
      <c r="AD14" t="str">
        <f t="shared" ca="1" si="10"/>
        <v>pics\\Tomat_6.jpg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pics\\Tomat_6.jpg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0.52729722885431496</v>
      </c>
      <c r="AP14" t="str">
        <f t="shared" ca="1" si="12"/>
        <v>pics\\Kokos_6.jpg</v>
      </c>
      <c r="AQ14" t="str">
        <f t="shared" ca="1" si="13"/>
        <v>pics\\Tomat_6.jpg</v>
      </c>
      <c r="AS14" t="str">
        <f t="shared" ca="1" si="15"/>
        <v>pics\\Tomat_6.jpg</v>
      </c>
      <c r="AT14">
        <f t="shared" ca="1" si="7"/>
        <v>0.45221975388090485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_Сочный_ли_XXXXX?</v>
      </c>
      <c r="BD14" cm="1">
        <f t="array" aca="1" ref="BD14" ca="1">INDEX($L$10:$L$17,(RANK(AT6,$AT$2:$AT$9)))</f>
        <v>2040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VLOOKUP(B15,audio_list_stym!$A$3:$BP$18,54,FALSE)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VLOOKUP(B15,audio_list_stym!$A$3:$AJ$18,22,FALSE)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2165</v>
      </c>
      <c r="AD15" t="str">
        <f t="shared" ca="1" si="10"/>
        <v>pics\\Tikva_5.jpg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pics\\Tikva_5.jpg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0.11340185782115164</v>
      </c>
      <c r="AP15" t="str">
        <f t="shared" ca="1" si="12"/>
        <v>pics\\Injir_5.jpg</v>
      </c>
      <c r="AQ15" t="str">
        <f t="shared" ca="1" si="13"/>
        <v>pics\\Tikva_5.jpg</v>
      </c>
      <c r="AS15" t="str">
        <f t="shared" ca="1" si="15"/>
        <v>pics\\Tikva_5.jpg</v>
      </c>
      <c r="AT15">
        <f t="shared" ca="1" si="7"/>
        <v>0.59890907331386256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_Длинный_ли_XXXXX?</v>
      </c>
      <c r="BD15" cm="1">
        <f t="array" aca="1" ref="BD15" ca="1">INDEX($L$10:$L$17,(RANK(AT7,$AT$2:$AT$9)))</f>
        <v>2037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VLOOKUP(B16,audio_list_stym!$A$3:$BP$18,54,FALSE)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VLOOKUP(B16,audio_list_stym!$A$3:$AJ$18,22,FALSE)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2044</v>
      </c>
      <c r="AD16" t="str">
        <f t="shared" ca="1" si="10"/>
        <v>pics\\Peper_4.jpg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pics\\Peper_4.jpg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0.31820734640906445</v>
      </c>
      <c r="AP16" t="str">
        <f t="shared" ca="1" si="12"/>
        <v>pics\\Finik_4.jpg</v>
      </c>
      <c r="AQ16" t="str">
        <f t="shared" ca="1" si="13"/>
        <v>pics\\Peper_4.jpg</v>
      </c>
      <c r="AS16" t="str">
        <f t="shared" ca="1" si="15"/>
        <v>pics\\Peper_4.jpg</v>
      </c>
      <c r="AT16">
        <f t="shared" ca="1" si="7"/>
        <v>0.12458618506677344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_Упругий_ли_XXXXX?</v>
      </c>
      <c r="BD16" cm="1">
        <f t="array" aca="1" ref="BD16" ca="1">INDEX($L$10:$L$17,(RANK(AT8,$AT$2:$AT$9)))</f>
        <v>2033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VLOOKUP(B17,audio_list_stym!$A$3:$BP$18,54,FALSE)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VLOOKUP(B17,audio_list_stym!$A$3:$AJ$18,22,FALSE)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2042</v>
      </c>
      <c r="AD17" t="str">
        <f t="shared" ca="1" si="10"/>
        <v>pics\\Peper_2.jpg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pics\\Peper_2.jpg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0.39088083343013991</v>
      </c>
      <c r="AP17" t="str">
        <f t="shared" ca="1" si="12"/>
        <v>pics\\Finik_2.jpg</v>
      </c>
      <c r="AQ17" t="str">
        <f t="shared" ca="1" si="13"/>
        <v>pics\\Peper_2.jpg</v>
      </c>
      <c r="AS17" t="str">
        <f t="shared" ca="1" si="15"/>
        <v>pics\\Peper_2.jpg</v>
      </c>
      <c r="AT17">
        <f t="shared" ca="1" si="7"/>
        <v>0.93068903556520732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_Без_кожуры_ли_XXXXX?</v>
      </c>
      <c r="BD17" cm="1">
        <f t="array" aca="1" ref="BD17" ca="1">INDEX($L$10:$L$17,(RANK(AT9,$AT$2:$AT$9)))</f>
        <v>2038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VLOOKUP(B18,audio_list_stym!$A$3:$BP$18,54,FALSE)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VLOOKUP(B18,audio_list_stym!$A$3:$AJ$18,22,FALSE)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2202</v>
      </c>
      <c r="AD18" t="str">
        <f t="shared" ca="1" si="10"/>
        <v>pics\\dis47.jpg</v>
      </c>
      <c r="AE18" s="22" t="str">
        <f t="array" aca="1" ref="AE18" ca="1">IF(G18="экспл",INDEX(total_visual_stym!$C$146:$C$209,(RANK(total_visual_stym!E162,total_visual_stym!$E$146:$E$209))),0)</f>
        <v>pics\\dis47.jpg</v>
      </c>
      <c r="AF18" s="22" t="str">
        <f t="shared" si="2"/>
        <v/>
      </c>
      <c r="AG18" t="str">
        <f t="shared" si="3"/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0.19203233607108738</v>
      </c>
      <c r="AP18" t="str">
        <f t="shared" ca="1" si="12"/>
        <v>pics\\Injir_3.jpg</v>
      </c>
      <c r="AQ18" t="str">
        <f t="shared" ca="1" si="13"/>
        <v>pics\\Tikva_3.jpg</v>
      </c>
      <c r="AT18">
        <f t="shared" ca="1" si="7"/>
        <v>0.17628109946404535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2031</v>
      </c>
      <c r="BE18" cm="1">
        <f t="array" aca="1" ref="BE18" ca="1">INDEX(BD2:BD17,(RANK(AT4,$AT$2:$AT$16)))</f>
        <v>2062</v>
      </c>
      <c r="BF18" cm="1">
        <f t="array" aca="1" ref="BF18" ca="1">INDEX(BD26:BD49,(RANK(AT4,$AT$2:$AT$16)))</f>
        <v>2054</v>
      </c>
      <c r="BG18" cm="1">
        <f t="array" aca="1" ref="BG18" ca="1">INDEX(BD50:BD65,(RANK(AT4,$AT$2:$AT$16)))</f>
        <v>2014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VLOOKUP(B19,audio_list_stym!$A$3:$BP$18,54,FALSE)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VLOOKUP(B19,audio_list_stym!$A$3:$AJ$18,22,FALSE)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2171</v>
      </c>
      <c r="AD19" t="str">
        <f t="shared" ca="1" si="10"/>
        <v>pics\\dis22.jpg</v>
      </c>
      <c r="AE19" s="22" t="str">
        <f t="array" aca="1" ref="AE19" ca="1">IF(G19="экспл",INDEX(total_visual_stym!$C$146:$C$209,(RANK(total_visual_stym!E163,total_visual_stym!$E$146:$E$209))),0)</f>
        <v>pics\\dis22.jpg</v>
      </c>
      <c r="AF19" s="22" t="str">
        <f t="shared" si="2"/>
        <v/>
      </c>
      <c r="AG19" t="str">
        <f t="shared" si="3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0.60906585665760737</v>
      </c>
      <c r="AP19" t="str">
        <f t="shared" ca="1" si="12"/>
        <v>pics\\Kokos_4.jpg</v>
      </c>
      <c r="AQ19" t="str">
        <f t="shared" ca="1" si="13"/>
        <v>pics\\Tomat_4.jpg</v>
      </c>
      <c r="AT19">
        <f t="shared" ca="1" si="7"/>
        <v>0.87239723682905002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Посмотрите,_вот_XXXXX._Полый_ли_он?</v>
      </c>
      <c r="BD19" cm="1">
        <f t="array" aca="1" ref="BD19" ca="1">INDEX($L$18:$L$25,(RANK(AT3,$AT$2:$AT$9)))</f>
        <v>2027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VLOOKUP(B20,audio_list_stym!$A$3:$BP$18,54,FALSE)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VLOOKUP(B20,audio_list_stym!$A$3:$AJ$18,22,FALSE)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2217</v>
      </c>
      <c r="AD20" t="str">
        <f t="shared" ca="1" si="10"/>
        <v>pics\\dis58.jpg</v>
      </c>
      <c r="AE20" s="22" t="str">
        <f t="array" aca="1" ref="AE20" ca="1">IF(G20="экспл",INDEX(total_visual_stym!$C$146:$C$209,(RANK(total_visual_stym!E164,total_visual_stym!$E$146:$E$209))),0)</f>
        <v>pics\\dis58.jpg</v>
      </c>
      <c r="AF20" s="22" t="str">
        <f t="shared" si="2"/>
        <v/>
      </c>
      <c r="AG20" t="str">
        <f t="shared" si="3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0.36213406203524112</v>
      </c>
      <c r="AP20" t="str">
        <f t="shared" ca="1" si="12"/>
        <v>pics\\Finik_3.jpg</v>
      </c>
      <c r="AQ20" t="str">
        <f t="shared" ca="1" si="13"/>
        <v>pics\\Peper_3.jpg</v>
      </c>
      <c r="AT20">
        <f t="shared" ca="1" si="7"/>
        <v>0.8457939342674361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Вот_XXXXX._Гладкий_ли_он?</v>
      </c>
      <c r="BD20" cm="1">
        <f t="array" aca="1" ref="BD20" ca="1">INDEX($L$18:$L$25,(RANK(AT4,$AT$2:$AT$9)))</f>
        <v>2028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VLOOKUP(B21,audio_list_stym!$A$3:$BP$18,54,FALSE)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VLOOKUP(B21,audio_list_stym!$A$3:$AJ$18,22,FALSE)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2224</v>
      </c>
      <c r="AD21" t="str">
        <f t="shared" ca="1" si="10"/>
        <v>pics\\dis29.jpg</v>
      </c>
      <c r="AE21" s="22" t="str">
        <f t="array" aca="1" ref="AE21" ca="1">IF(G21="экспл",INDEX(total_visual_stym!$C$146:$C$209,(RANK(total_visual_stym!E165,total_visual_stym!$E$146:$E$209))),0)</f>
        <v>pics\\dis29.jpg</v>
      </c>
      <c r="AF21" s="22" t="str">
        <f t="shared" si="2"/>
        <v/>
      </c>
      <c r="AG21" t="str">
        <f t="shared" si="3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0.30898319957568665</v>
      </c>
      <c r="AP21" t="str">
        <f t="shared" ca="1" si="12"/>
        <v>pics\\Finik_6.jpg</v>
      </c>
      <c r="AQ21" t="str">
        <f t="shared" ca="1" si="13"/>
        <v>pics\\Peper_6.jpg</v>
      </c>
      <c r="AT21">
        <f t="shared" ca="1" si="7"/>
        <v>0.94868434122055878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Это_XXXXX._Пористый_ли_он?</v>
      </c>
      <c r="BD21" cm="1">
        <f t="array" aca="1" ref="BD21" ca="1">INDEX($L$18:$L$25,(RANK(AT5,$AT$2:$AT$9)))</f>
        <v>2026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VLOOKUP(B22,audio_list_stym!$A$3:$BP$18,54,FALSE)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VLOOKUP(B22,audio_list_stym!$A$3:$AJ$18,22,FALSE)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2172</v>
      </c>
      <c r="AD22" t="str">
        <f t="shared" ca="1" si="10"/>
        <v>pics\\dis23.jpg</v>
      </c>
      <c r="AE22" s="22" t="str">
        <f t="array" aca="1" ref="AE22" ca="1">IF(G22="экспл",INDEX(total_visual_stym!$C$146:$C$209,(RANK(total_visual_stym!E166,total_visual_stym!$E$146:$E$209))),0)</f>
        <v>pics\\dis23.jpg</v>
      </c>
      <c r="AF22" s="22" t="str">
        <f t="shared" si="2"/>
        <v/>
      </c>
      <c r="AG22" t="str">
        <f t="shared" si="3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0.50670549426926015</v>
      </c>
      <c r="AP22" t="str">
        <f t="shared" ca="1" si="12"/>
        <v>pics\\Kokos_7.jpg</v>
      </c>
      <c r="AQ22" t="str">
        <f t="shared" ca="1" si="13"/>
        <v>pics\\Tomat_7.jpg</v>
      </c>
      <c r="AT22">
        <f t="shared" ca="1" si="7"/>
        <v>0.65266653009114506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На_картинке_XXXXX._Он_вареный?</v>
      </c>
      <c r="BD22" cm="1">
        <f t="array" aca="1" ref="BD22" ca="1">INDEX($L$18:$L$25,(RANK(AT6,$AT$2:$AT$9)))</f>
        <v>2032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VLOOKUP(B23,audio_list_stym!$A$3:$BP$18,54,FALSE)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VLOOKUP(B23,audio_list_stym!$A$3:$AJ$18,22,FALSE)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2187</v>
      </c>
      <c r="AD23" t="str">
        <f t="shared" ca="1" si="10"/>
        <v>pics\\dis1.jpg</v>
      </c>
      <c r="AE23" s="22" t="str">
        <f t="array" aca="1" ref="AE23" ca="1">IF(G23="экспл",INDEX(total_visual_stym!$C$146:$C$209,(RANK(total_visual_stym!E167,total_visual_stym!$E$146:$E$209))),0)</f>
        <v>pics\\dis1.jpg</v>
      </c>
      <c r="AF23" s="22" t="str">
        <f t="shared" si="2"/>
        <v/>
      </c>
      <c r="AG23" t="str">
        <f t="shared" si="3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0.30754492752955898</v>
      </c>
      <c r="AP23" t="str">
        <f t="shared" ca="1" si="12"/>
        <v>pics\\Finik_7.jpg</v>
      </c>
      <c r="AQ23" t="str">
        <f t="shared" ca="1" si="13"/>
        <v>pics\\Peper_7.jpg</v>
      </c>
      <c r="AT23">
        <f t="shared" ca="1" si="7"/>
        <v>0.35615063111043332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На_мониторе_XXXXX._Плотный_ли_он?</v>
      </c>
      <c r="BD23" cm="1">
        <f t="array" aca="1" ref="BD23" ca="1">INDEX($L$18:$L$25,(RANK(AT7,$AT$2:$AT$9)))</f>
        <v>2029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VLOOKUP(B24,audio_list_stym!$A$3:$BP$18,54,FALSE)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VLOOKUP(B24,audio_list_stym!$A$3:$AJ$18,22,FALSE)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2197</v>
      </c>
      <c r="AD24" t="str">
        <f t="shared" ca="1" si="10"/>
        <v>pics\\dis54.jpg</v>
      </c>
      <c r="AE24" s="22" t="str">
        <f t="array" aca="1" ref="AE24" ca="1">IF(G24="экспл",INDEX(total_visual_stym!$C$146:$C$209,(RANK(total_visual_stym!E168,total_visual_stym!$E$146:$E$209))),0)</f>
        <v>pics\\dis54.jpg</v>
      </c>
      <c r="AF24" s="22" t="str">
        <f t="shared" si="2"/>
        <v/>
      </c>
      <c r="AG24" t="str">
        <f t="shared" si="3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0.60813338411634921</v>
      </c>
      <c r="AP24" t="str">
        <f t="shared" ca="1" si="12"/>
        <v>pics\\Kokos_5.jpg</v>
      </c>
      <c r="AQ24" t="str">
        <f t="shared" ca="1" si="13"/>
        <v>pics\\Tomat_5.jpg</v>
      </c>
      <c r="AT24">
        <f t="shared" ca="1" si="7"/>
        <v>0.24136310525898363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Перед_Вами_XXXXX._Он_ворсистый?</v>
      </c>
      <c r="BD24" cm="1">
        <f t="array" aca="1" ref="BD24" ca="1">INDEX($L$18:$L$25,(RANK(AT8,$AT$2:$AT$9)))</f>
        <v>2025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VLOOKUP(B25,audio_list_stym!$A$3:$BP$18,54,FALSE)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VLOOKUP(B25,audio_list_stym!$A$3:$AJ$18,22,FALSE)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2216</v>
      </c>
      <c r="AD25" t="str">
        <f t="shared" ca="1" si="10"/>
        <v>pics\\dis59.jpg</v>
      </c>
      <c r="AE25" s="22" t="str">
        <f t="array" aca="1" ref="AE25" ca="1">IF(G25="экспл",INDEX(total_visual_stym!$C$146:$C$209,(RANK(total_visual_stym!E169,total_visual_stym!$E$146:$E$209))),0)</f>
        <v>pics\\dis59.jpg</v>
      </c>
      <c r="AF25" s="22" t="str">
        <f t="shared" si="2"/>
        <v/>
      </c>
      <c r="AG25" t="str">
        <f t="shared" si="3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0.47032367922869656</v>
      </c>
      <c r="AP25" t="str">
        <f t="shared" ca="1" si="12"/>
        <v>pics\\Kokos_8.jpg</v>
      </c>
      <c r="AQ25" t="str">
        <f t="shared" ca="1" si="13"/>
        <v>pics\\Tomat_8.jpg</v>
      </c>
      <c r="AT25">
        <f t="shared" ca="1" si="7"/>
        <v>0.78163134296452541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Вы_видите_XXXXX._Он_мягкий?</v>
      </c>
      <c r="BD25" cm="1">
        <f t="array" aca="1" ref="BD25" ca="1">INDEX($L$18:$L$25,(RANK(AT9,$AT$2:$AT$9)))</f>
        <v>2030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VLOOKUP(B26,audio_list_stym!$A$3:$BP$18,54,FALSE)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VLOOKUP(B26,audio_list_stym!$A$3:$AJ$18,22,FALSE)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2160</v>
      </c>
      <c r="AD26" t="str">
        <f t="shared" ca="1" si="10"/>
        <v>pics\\Injir_8.jpg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pics\\Injir_8.jpg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ca="1">IF(AH26="sound\\Ogorod",AP2,"")</f>
        <v>pics\\Injir_8.jpg</v>
      </c>
      <c r="AT26">
        <f t="shared" ca="1" si="7"/>
        <v>1.9292752111675249E-2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_С_ботвой_ли_РЕДИС?</v>
      </c>
      <c r="BC26">
        <f>A26</f>
        <v>1204</v>
      </c>
      <c r="BD26" cm="1">
        <f t="array" aca="1" ref="BD26" ca="1">INDEX($L$26:$L$33,(RANK(AT2,$AT$2:$AT$9)))</f>
        <v>2055</v>
      </c>
      <c r="BE26" cm="1">
        <f t="array" aca="1" ref="BE26" ca="1">INDEX(BD2:BD25,(RANK(AT5,$AT$2:$AT$16)))</f>
        <v>2058</v>
      </c>
      <c r="BF26" cm="1">
        <f t="array" aca="1" ref="BF26" ca="1">INDEX(BD34:BD49,(RANK(AT5,$AT$2:$AT$16)))</f>
        <v>2042</v>
      </c>
      <c r="BG26" cm="1">
        <f t="array" aca="1" ref="BG26" ca="1">INDEX(BD50:BD65,(RANK(AT5,$AT$2:$AT$16)))</f>
        <v>2010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VLOOKUP(B27,audio_list_stym!$A$3:$BP$18,54,FALSE)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VLOOKUP(B27,audio_list_stym!$A$3:$AJ$18,22,FALSE)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2025</v>
      </c>
      <c r="AD27" t="str">
        <f t="shared" ca="1" si="10"/>
        <v>pics\\Kokos_1.jpg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pics\\Kokos_1.jpg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ref="AR27:AR33" ca="1" si="18">IF(AH27="sound\\Ogorod",AP3,"")</f>
        <v>pics\\Kokos_1.jpg</v>
      </c>
      <c r="AT27">
        <f t="shared" ca="1" si="7"/>
        <v>0.89697250116051908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_Алый_ли_РЕДИС?</v>
      </c>
      <c r="BD27" cm="1">
        <f t="array" aca="1" ref="BD27" ca="1">INDEX($L$26:$L$33,(RANK(AT3,$AT$2:$AT$9)))</f>
        <v>2051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VLOOKUP(B28,audio_list_stym!$A$3:$BP$18,54,FALSE)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VLOOKUP(B28,audio_list_stym!$A$3:$AJ$18,22,FALSE)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2016</v>
      </c>
      <c r="AD28" t="str">
        <f t="shared" ca="1" si="10"/>
        <v>pics\\Finik_8.jpg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pics\\Finik_8.jpg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8"/>
        <v>pics\\Finik_8.jpg</v>
      </c>
      <c r="AT28">
        <f t="shared" ca="1" si="7"/>
        <v>0.59795914925166793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_Пряный_ли_РЕДИС?</v>
      </c>
      <c r="BD28" cm="1">
        <f t="array" aca="1" ref="BD28" ca="1">INDEX($L$26:$L$33,(RANK(AT4,$AT$2:$AT$9)))</f>
        <v>2052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VLOOKUP(B29,audio_list_stym!$A$3:$BP$18,54,FALSE)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VLOOKUP(B29,audio_list_stym!$A$3:$AJ$18,22,FALSE)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2026</v>
      </c>
      <c r="AD29" t="str">
        <f t="shared" ca="1" si="10"/>
        <v>pics\\Kokos_2.jpg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pics\\Kokos_2.jpg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8"/>
        <v>pics\\Kokos_2.jpg</v>
      </c>
      <c r="AT29">
        <f t="shared" ca="1" si="7"/>
        <v>0.63391659868108596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_Жирный_ли_РЕДИС?</v>
      </c>
      <c r="BD29" cm="1">
        <f t="array" aca="1" ref="BD29" ca="1">INDEX($L$26:$L$33,(RANK(AT5,$AT$2:$AT$9)))</f>
        <v>2050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VLOOKUP(B30,audio_list_stym!$A$3:$BP$18,54,FALSE)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VLOOKUP(B30,audio_list_stym!$A$3:$AJ$18,22,FALSE)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2013</v>
      </c>
      <c r="AD30" t="str">
        <f t="shared" ca="1" si="10"/>
        <v>pics\\Finik_5.jpg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pics\\Finik_5.jpg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8"/>
        <v>pics\\Finik_5.jpg</v>
      </c>
      <c r="AT30">
        <f t="shared" ca="1" si="7"/>
        <v>0.69481615929987262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_Соленый_ли_РЕДИС?</v>
      </c>
      <c r="BD30" cm="1">
        <f t="array" aca="1" ref="BD30" ca="1">INDEX($L$26:$L$33,(RANK(AT6,$AT$2:$AT$9)))</f>
        <v>2056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VLOOKUP(B31,audio_list_stym!$A$3:$BP$18,54,FALSE)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VLOOKUP(B31,audio_list_stym!$A$3:$AJ$18,22,FALSE)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2153</v>
      </c>
      <c r="AD31" t="str">
        <f t="shared" ca="1" si="10"/>
        <v>pics\\Injir_1.jpg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pics\\Injir_1.jpg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8"/>
        <v>pics\\Injir_1.jpg</v>
      </c>
      <c r="AT31">
        <f t="shared" ca="1" si="7"/>
        <v>0.93754264478409433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_Пышный_ли_РЕДИС?</v>
      </c>
      <c r="BD31" cm="1">
        <f t="array" aca="1" ref="BD31" ca="1">INDEX($L$26:$L$33,(RANK(AT7,$AT$2:$AT$9)))</f>
        <v>2053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VLOOKUP(B32,audio_list_stym!$A$3:$BP$18,54,FALSE)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VLOOKUP(B32,audio_list_stym!$A$3:$AJ$18,22,FALSE)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2154</v>
      </c>
      <c r="AD32" t="str">
        <f t="shared" ca="1" si="10"/>
        <v>pics\\Injir_2.jpg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pics\\Injir_2.jpg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8"/>
        <v>pics\\Injir_2.jpg</v>
      </c>
      <c r="AT32">
        <f t="shared" ca="1" si="7"/>
        <v>0.57275959435002721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_Крепкий_ли_РЕДИС?</v>
      </c>
      <c r="BD32" cm="1">
        <f t="array" aca="1" ref="BD32" ca="1">INDEX($L$26:$L$33,(RANK(AT8,$AT$2:$AT$9)))</f>
        <v>2049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VLOOKUP(B33,audio_list_stym!$A$3:$BP$18,54,FALSE)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VLOOKUP(B33,audio_list_stym!$A$3:$AJ$18,22,FALSE)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2158</v>
      </c>
      <c r="AD33" t="str">
        <f t="shared" ca="1" si="10"/>
        <v>pics\\Injir_6.jpg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pics\\Injir_6.jpg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8"/>
        <v>pics\\Injir_6.jpg</v>
      </c>
      <c r="AT33">
        <f t="shared" ca="1" si="7"/>
        <v>0.19506622675118868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_Круглый_ли_РЕДИС?</v>
      </c>
      <c r="BD33" cm="1">
        <f t="array" aca="1" ref="BD33" ca="1">INDEX($L$26:$L$33,(RANK(AT9,$AT$2:$AT$9)))</f>
        <v>2054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VLOOKUP(B34,audio_list_stym!$A$3:$BP$18,54,FALSE)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VLOOKUP(B34,audio_list_stym!$A$3:$AJ$18,22,FALSE)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2205</v>
      </c>
      <c r="AD34" t="str">
        <f t="shared" ca="1" si="10"/>
        <v>pics\\dis46.jpg</v>
      </c>
      <c r="AE34" s="22" t="str">
        <f t="array" aca="1" ref="AE34" ca="1">IF(G34="экспл",INDEX(total_visual_stym!$C$146:$C$209,(RANK(total_visual_stym!E178,total_visual_stym!$E$146:$E$209))),0)</f>
        <v>pics\\dis46.jpg</v>
      </c>
      <c r="AF34" s="22" t="str">
        <f t="shared" si="2"/>
        <v/>
      </c>
      <c r="AG34" t="str">
        <f t="shared" si="3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19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0.52262480536458278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2047</v>
      </c>
      <c r="BE34" cm="1">
        <f t="array" aca="1" ref="BE34" ca="1">INDEX(BD2:BD17,(RANK(AT5,$AT$2:$AT$17)))</f>
        <v>2064</v>
      </c>
      <c r="BF34" cm="1">
        <f t="array" aca="1" ref="BF34" ca="1">INDEX(BD18:BD33,(RANK(AT5,$AT$2:$AT$7)))</f>
        <v>2031</v>
      </c>
      <c r="BG34" cm="1">
        <f t="array" aca="1" ref="BG34" ca="1">INDEX(BD42:BD65,(RANK(AT5,$AT$2:$AT$17)))</f>
        <v>2008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VLOOKUP(B35,audio_list_stym!$A$3:$BP$18,54,FALSE)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VLOOKUP(B35,audio_list_stym!$A$3:$AJ$18,22,FALSE)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10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2"/>
        <v/>
      </c>
      <c r="AG35" t="str">
        <f t="shared" si="3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1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0.9188854766125456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Посмотрите,_вот_ПЕРЕЦ._Черный_ли_он?</v>
      </c>
      <c r="BD35" cm="1">
        <f t="array" aca="1" ref="BD35" ca="1">INDEX($L$34:$L$41,(RANK(AT3,$AT$2:$AT$9)))</f>
        <v>2043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VLOOKUP(B36,audio_list_stym!$A$3:$BP$18,54,FALSE)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VLOOKUP(B36,audio_list_stym!$A$3:$AJ$18,22,FALSE)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2193</v>
      </c>
      <c r="AD36" t="str">
        <f t="shared" ca="1" si="10"/>
        <v>pics\\dis2.jpg</v>
      </c>
      <c r="AE36" s="22" t="str">
        <f t="array" aca="1" ref="AE36" ca="1">IF(G36="экспл",INDEX(total_visual_stym!$C$146:$C$209,(RANK(total_visual_stym!E180,total_visual_stym!$E$146:$E$209))),0)</f>
        <v>pics\\dis2.jpg</v>
      </c>
      <c r="AF36" s="22" t="str">
        <f t="shared" si="2"/>
        <v/>
      </c>
      <c r="AG36" t="str">
        <f t="shared" si="3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1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0.10848897500512344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Вот_ПЕРЕЦ._Он_гнилой?</v>
      </c>
      <c r="BD36" cm="1">
        <f t="array" aca="1" ref="BD36" ca="1">INDEX($L$34:$L$41,(RANK(AT4,$AT$2:$AT$9)))</f>
        <v>2044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VLOOKUP(B37,audio_list_stym!$A$3:$BP$18,54,FALSE)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VLOOKUP(B37,audio_list_stym!$A$3:$AJ$18,22,FALSE)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2192</v>
      </c>
      <c r="AD37" t="str">
        <f t="shared" ca="1" si="10"/>
        <v>pics\\dis32.jpg</v>
      </c>
      <c r="AE37" s="22" t="str">
        <f t="array" aca="1" ref="AE37" ca="1">IF(G37="экспл",INDEX(total_visual_stym!$C$146:$C$209,(RANK(total_visual_stym!E181,total_visual_stym!$E$146:$E$209))),0)</f>
        <v>pics\\dis32.jpg</v>
      </c>
      <c r="AF37" s="22" t="str">
        <f t="shared" si="2"/>
        <v/>
      </c>
      <c r="AG37" t="str">
        <f t="shared" si="3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1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7.5865394149499776E-2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Это_ПЕРЕЦ._Он_бугристый?</v>
      </c>
      <c r="BD37" cm="1">
        <f t="array" aca="1" ref="BD37" ca="1">INDEX($L$34:$L$41,(RANK(AT5,$AT$2:$AT$9)))</f>
        <v>2042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VLOOKUP(B38,audio_list_stym!$A$3:$BP$18,54,FALSE)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VLOOKUP(B38,audio_list_stym!$A$3:$AJ$18,22,FALSE)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2223</v>
      </c>
      <c r="AD38" t="str">
        <f t="shared" ca="1" si="10"/>
        <v>pics\\dis15.jpg</v>
      </c>
      <c r="AE38" s="22" t="str">
        <f t="array" aca="1" ref="AE38" ca="1">IF(G38="экспл",INDEX(total_visual_stym!$C$146:$C$209,(RANK(total_visual_stym!E182,total_visual_stym!$E$146:$E$209))),0)</f>
        <v>pics\\dis15.jpg</v>
      </c>
      <c r="AF38" s="22" t="str">
        <f t="shared" si="2"/>
        <v/>
      </c>
      <c r="AG38" t="str">
        <f t="shared" si="3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1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0.85286015910734447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На_картинке_ПЕРЕЦ._Он_слоеный?</v>
      </c>
      <c r="BD38" cm="1">
        <f t="array" aca="1" ref="BD38" ca="1">INDEX($L$34:$L$41,(RANK(AT6,$AT$2:$AT$9)))</f>
        <v>2048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VLOOKUP(B39,audio_list_stym!$A$3:$BP$18,54,FALSE)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VLOOKUP(B39,audio_list_stym!$A$3:$AJ$18,22,FALSE)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2207</v>
      </c>
      <c r="AD39" t="str">
        <f t="shared" ca="1" si="10"/>
        <v>pics\\dis44.jpg</v>
      </c>
      <c r="AE39" s="22" t="str">
        <f t="array" aca="1" ref="AE39" ca="1">IF(G39="экспл",INDEX(total_visual_stym!$C$146:$C$209,(RANK(total_visual_stym!E183,total_visual_stym!$E$146:$E$209))),0)</f>
        <v>pics\\dis44.jpg</v>
      </c>
      <c r="AF39" s="22" t="str">
        <f>IF(ISTEXT(AR39),AR39,IF(ISTEXT(AS39),AS39,""))</f>
        <v/>
      </c>
      <c r="AG39" t="str">
        <f t="shared" si="3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1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0.69370435302519851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На_мониторе_ПЕРЕЦ._Хрустящий_ли_он?</v>
      </c>
      <c r="BD39" cm="1">
        <f t="array" aca="1" ref="BD39" ca="1">INDEX($L$34:$L$41,(RANK(AT7,$AT$2:$AT$9)))</f>
        <v>2045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VLOOKUP(B40,audio_list_stym!$A$3:$BP$18,54,FALSE)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VLOOKUP(B40,audio_list_stym!$A$3:$AJ$18,22,FALSE)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2185</v>
      </c>
      <c r="AD40" t="str">
        <f t="shared" ca="1" si="10"/>
        <v>pics\\dis31.jpg</v>
      </c>
      <c r="AE40" s="22" t="str">
        <f t="array" aca="1" ref="AE40" ca="1">IF(G40="экспл",INDEX(total_visual_stym!$C$146:$C$209,(RANK(total_visual_stym!E184,total_visual_stym!$E$146:$E$209))),0)</f>
        <v>pics\\dis31.jpg</v>
      </c>
      <c r="AF40" s="22" t="str">
        <f>IF(ISTEXT(AR40),AR40,IF(ISTEXT(AS40),AS40,""))</f>
        <v/>
      </c>
      <c r="AG40" t="str">
        <f t="shared" si="3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1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0.6314165509178834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Перед_Вами_ПЕРЕЦ._Блестит_ли_он?</v>
      </c>
      <c r="BD40" cm="1">
        <f t="array" aca="1" ref="BD40" ca="1">INDEX($L$34:$L$41,(RANK(AT8,$AT$2:$AT$9)))</f>
        <v>2041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VLOOKUP(B41,audio_list_stym!$A$3:$BP$18,54,FALSE)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VLOOKUP(B41,audio_list_stym!$A$3:$AJ$18,22,FALSE)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2199</v>
      </c>
      <c r="AD41" t="str">
        <f t="shared" ca="1" si="10"/>
        <v>pics\\dis56.jpg</v>
      </c>
      <c r="AE41" s="22" t="str">
        <f t="array" aca="1" ref="AE41" ca="1">IF(G41="экспл",INDEX(total_visual_stym!$C$146:$C$209,(RANK(total_visual_stym!E185,total_visual_stym!$E$146:$E$209))),0)</f>
        <v>pics\\dis56.jpg</v>
      </c>
      <c r="AF41" s="22" t="str">
        <f t="shared" ref="AF41:AF55" si="20">IF(ISTEXT(AR41),AR41,IF(ISTEXT(AS41),AS41,""))</f>
        <v/>
      </c>
      <c r="AG41" t="str">
        <f t="shared" si="3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19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0.29915457029217773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Вы_видите_ПЕРЕЦ._Он_цитрусовый?</v>
      </c>
      <c r="BD41" cm="1">
        <f t="array" aca="1" ref="BD41" ca="1">INDEX($L$34:$L$41,(RANK(AT9,$AT$2:$AT$9)))</f>
        <v>2046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VLOOKUP(B42,audio_list_stym!$A$3:$BP$18,54,FALSE)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VLOOKUP(B42,audio_list_stym!$A$3:$AJ$18,22,FALSE)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2163</v>
      </c>
      <c r="AD42" t="str">
        <f t="shared" ca="1" si="10"/>
        <v>pics\\Tikva_3.jpg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0"/>
        <v>pics\\Tikva_3.jpg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2">IF(AH42="sound\\Tropic",AQ18,"")</f>
        <v>pics\\Tikva_3.jpg</v>
      </c>
      <c r="AT42">
        <f t="shared" ca="1" si="7"/>
        <v>0.66312670116216854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_Чистый_ли_XXXXX?</v>
      </c>
      <c r="BC42">
        <f>A42</f>
        <v>1206</v>
      </c>
      <c r="BD42" cm="1">
        <f t="array" aca="1" ref="BD42" ca="1">INDEX($L$42:$L$49,(RANK(AT2,$AT$2:$AT$9)))</f>
        <v>2007</v>
      </c>
      <c r="BE42" cm="1">
        <f t="array" aca="1" ref="BE42" ca="1">INDEX(BD2:BD17,(RANK(AT6,$AT$2:$AT17)))</f>
        <v>2038</v>
      </c>
      <c r="BF42" cm="1">
        <f t="array" aca="1" ref="BF42" ca="1">INDEX(BD26:BD41,(RANK(AT6,$AT$2:$AT$17)))</f>
        <v>2046</v>
      </c>
      <c r="BG42" cm="1">
        <f t="array" aca="1" ref="BG42" ca="1">INDEX(BD50:BD65,(RANK(AT6,$AT$2:$AT$17)))</f>
        <v>2022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VLOOKUP(B43,audio_list_stym!$A$3:$BP$18,54,FALSE)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VLOOKUP(B43,audio_list_stym!$A$3:$AJ$18,22,FALSE)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2060</v>
      </c>
      <c r="AD43" t="str">
        <f t="shared" ca="1" si="10"/>
        <v>pics\\Tomat_4.jpg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0"/>
        <v>pics\\Tomat_4.jpg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2"/>
        <v>pics\\Tomat_4.jpg</v>
      </c>
      <c r="AT43">
        <f t="shared" ca="1" si="7"/>
        <v>0.47086807390872865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_Свежий_ли_XXXXX?</v>
      </c>
      <c r="BD43" cm="1">
        <f t="array" aca="1" ref="BD43" ca="1">INDEX($L$42:$L$49,(RANK(AT3,$AT$2:$AT$9)))</f>
        <v>2003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VLOOKUP(B44,audio_list_stym!$A$3:$BP$18,54,FALSE)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VLOOKUP(B44,audio_list_stym!$A$3:$AJ$18,22,FALSE)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2043</v>
      </c>
      <c r="AD44" t="str">
        <f t="shared" ca="1" si="10"/>
        <v>pics\\Peper_3.jpg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0"/>
        <v>pics\\Peper_3.jpg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2"/>
        <v>pics\\Peper_3.jpg</v>
      </c>
      <c r="AT44">
        <f t="shared" ca="1" si="7"/>
        <v>0.82311611338440982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_Жаренный_ли_XXXXX?</v>
      </c>
      <c r="BD44" cm="1">
        <f t="array" aca="1" ref="BD44" ca="1">INDEX($L$42:$L$49,(RANK(AT4,$AT$2:$AT$9)))</f>
        <v>2004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VLOOKUP(B45,audio_list_stym!$A$3:$BP$18,54,FALSE)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VLOOKUP(B45,audio_list_stym!$A$3:$AJ$18,22,FALSE)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2046</v>
      </c>
      <c r="AD45" t="str">
        <f t="shared" ca="1" si="10"/>
        <v>pics\\Peper_6.jpg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0"/>
        <v>pics\\Peper_6.jpg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2"/>
        <v>pics\\Peper_6.jpg</v>
      </c>
      <c r="AT45">
        <f t="shared" ca="1" si="7"/>
        <v>0.24933610257443506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_Сладкий_ли_XXXXX?</v>
      </c>
      <c r="BD45" cm="1">
        <f t="array" aca="1" ref="BD45" ca="1">INDEX($L$42:$L$49,(RANK(AT5,$AT$2:$AT$9)))</f>
        <v>2002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VLOOKUP(B46,audio_list_stym!$A$3:$BP$18,54,FALSE)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VLOOKUP(B46,audio_list_stym!$A$3:$AJ$18,22,FALSE)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2063</v>
      </c>
      <c r="AD46" t="str">
        <f t="shared" ca="1" si="10"/>
        <v>pics\\Tomat_7.jpg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0"/>
        <v>pics\\Tomat_7.jpg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2"/>
        <v>pics\\Tomat_7.jpg</v>
      </c>
      <c r="AT46">
        <f t="shared" ca="1" si="7"/>
        <v>0.29051306734204285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_Влажный_ли_XXXXX?</v>
      </c>
      <c r="BD46" cm="1">
        <f t="array" aca="1" ref="BD46" ca="1">INDEX($L$42:$L$49,(RANK(AT6,$AT$2:$AT$9)))</f>
        <v>2008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VLOOKUP(B47,audio_list_stym!$A$3:$BP$18,54,FALSE)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VLOOKUP(B47,audio_list_stym!$A$3:$AJ$18,22,FALSE)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2047</v>
      </c>
      <c r="AD47" t="str">
        <f t="shared" ca="1" si="10"/>
        <v>pics\\Peper_7.jpg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0"/>
        <v>pics\\Peper_7.jpg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2"/>
        <v>pics\\Peper_7.jpg</v>
      </c>
      <c r="AT47">
        <f t="shared" ca="1" si="7"/>
        <v>3.225360573880709E-2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_Съедобный_ли_XXXXX?</v>
      </c>
      <c r="BD47" cm="1">
        <f t="array" aca="1" ref="BD47" ca="1">INDEX($L$42:$L$49,(RANK(AT7,$AT$2:$AT$9)))</f>
        <v>2005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VLOOKUP(B48,audio_list_stym!$A$3:$BP$18,54,FALSE)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VLOOKUP(B48,audio_list_stym!$A$3:$AJ$18,22,FALSE)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2061</v>
      </c>
      <c r="AD48" t="str">
        <f t="shared" ca="1" si="10"/>
        <v>pics\\Tomat_5.jpg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0"/>
        <v>pics\\Tomat_5.jpg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2"/>
        <v>pics\\Tomat_5.jpg</v>
      </c>
      <c r="AT48">
        <f t="shared" ca="1" si="7"/>
        <v>0.71076405551502309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_Сиреневый_ли_XXXXX?</v>
      </c>
      <c r="BD48" cm="1">
        <f t="array" aca="1" ref="BD48" ca="1">INDEX($L$42:$L$49,(RANK(AT8,$AT$2:$AT$9)))</f>
        <v>2001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VLOOKUP(B49,audio_list_stym!$A$3:$BP$18,54,FALSE)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VLOOKUP(B49,audio_list_stym!$A$3:$AJ$18,22,FALSE)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2064</v>
      </c>
      <c r="AD49" t="str">
        <f t="shared" ca="1" si="10"/>
        <v>pics\\Tomat_8.jpg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0"/>
        <v>pics\\Tomat_8.jpg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2"/>
        <v>pics\\Tomat_8.jpg</v>
      </c>
      <c r="AT49">
        <f t="shared" ca="1" si="7"/>
        <v>0.37389536105189358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_Репчатый_ли_XXXXX?</v>
      </c>
      <c r="BD49" cm="1">
        <f t="array" aca="1" ref="BD49" ca="1">INDEX($L$42:$L$49,(RANK(AT9,$AT$2:$AT$9)))</f>
        <v>2006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VLOOKUP(B50,audio_list_stym!$A$3:$BP$18,54,FALSE)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VLOOKUP(B50,audio_list_stym!$A$3:$AJ$18,22,FALSE)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2190</v>
      </c>
      <c r="AD50" t="str">
        <f t="shared" ca="1" si="10"/>
        <v>pics\\dis27.jpg</v>
      </c>
      <c r="AE50" s="22" t="str">
        <f t="array" aca="1" ref="AE50" ca="1">IF(G50="экспл",INDEX(total_visual_stym!$C$146:$C$209,(RANK(total_visual_stym!E194,total_visual_stym!$E$146:$E$209))),0)</f>
        <v>pics\\dis27.jpg</v>
      </c>
      <c r="AF50" s="22" t="str">
        <f t="shared" si="20"/>
        <v/>
      </c>
      <c r="AG50" t="str">
        <f t="shared" si="3"/>
        <v>pics\\Finik_1.jpg</v>
      </c>
      <c r="AH50">
        <f t="shared" si="4"/>
        <v>0</v>
      </c>
      <c r="AT50">
        <f t="shared" ca="1" si="7"/>
        <v>0.6152980886866477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2015</v>
      </c>
      <c r="BE50" cm="1">
        <f t="array" aca="1" ref="BE50" ca="1">INDEX(BD2:BD17,(RANK(AT7,$AT$2:$AT$17)))</f>
        <v>2036</v>
      </c>
      <c r="BF50" cm="1">
        <f t="array" aca="1" ref="BF50" ca="1">INDEX(BD18:BD49,(RANK(AT7,$AT$2:$AT$17)))</f>
        <v>2052</v>
      </c>
      <c r="BG50" cm="1">
        <f t="array" aca="1" ref="BG50" ca="1">INDEX(BD58:BD65,(RANK(AT7,$AT$2:$AT$9)))</f>
        <v>2024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VLOOKUP(B51,audio_list_stym!$A$3:$BP$18,54,FALSE)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VLOOKUP(B51,audio_list_stym!$A$3:$AJ$18,22,FALSE)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2184</v>
      </c>
      <c r="AD51" t="str">
        <f t="shared" ca="1" si="10"/>
        <v>pics\\dis19.jpg</v>
      </c>
      <c r="AE51" s="22" t="str">
        <f t="array" aca="1" ref="AE51" ca="1">IF(G51="экспл",INDEX(total_visual_stym!$C$146:$C$209,(RANK(total_visual_stym!E195,total_visual_stym!$E$146:$E$209))),0)</f>
        <v>pics\\dis19.jpg</v>
      </c>
      <c r="AF51" s="22" t="str">
        <f t="shared" si="20"/>
        <v/>
      </c>
      <c r="AG51" t="str">
        <f t="shared" si="3"/>
        <v>pics\\Finik_2.jpg</v>
      </c>
      <c r="AH51">
        <f t="shared" si="4"/>
        <v>0</v>
      </c>
      <c r="AT51">
        <f t="shared" ca="1" si="7"/>
        <v>0.34999888327627959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Посмотрите,_вот_XXXXX._Сахаристый_ли_он?</v>
      </c>
      <c r="BD51" cm="1">
        <f t="array" aca="1" ref="BD51" ca="1">INDEX($L$50:$L$57,(RANK(AT3,$AT$2:$AT$9)))</f>
        <v>2011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VLOOKUP(B52,audio_list_stym!$A$3:$BP$18,54,FALSE)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VLOOKUP(B52,audio_list_stym!$A$3:$AJ$18,22,FALSE)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2206</v>
      </c>
      <c r="AD52" t="str">
        <f t="shared" ca="1" si="10"/>
        <v>pics\\dis50.jpg</v>
      </c>
      <c r="AE52" s="22" t="str">
        <f t="array" aca="1" ref="AE52" ca="1">IF(G52="экспл",INDEX(total_visual_stym!$C$146:$C$209,(RANK(total_visual_stym!E196,total_visual_stym!$E$146:$E$209))),0)</f>
        <v>pics\\dis50.jpg</v>
      </c>
      <c r="AF52" s="22" t="str">
        <f t="shared" si="20"/>
        <v/>
      </c>
      <c r="AG52" t="str">
        <f t="shared" si="3"/>
        <v>pics\\Finik_3.jpg</v>
      </c>
      <c r="AH52">
        <f t="shared" si="4"/>
        <v>0</v>
      </c>
      <c r="AT52">
        <f t="shared" ca="1" si="7"/>
        <v>0.69470244257641822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Вот_XXXXX._Он_скользкий?</v>
      </c>
      <c r="BD52" cm="1">
        <f t="array" aca="1" ref="BD52" ca="1">INDEX($L$50:$L$57,(RANK(AT4,$AT$2:$AT$9)))</f>
        <v>2012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VLOOKUP(B53,audio_list_stym!$A$3:$BP$18,54,FALSE)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VLOOKUP(B53,audio_list_stym!$A$3:$AJ$18,22,FALSE)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2229</v>
      </c>
      <c r="AD53" t="str">
        <f t="shared" ca="1" si="10"/>
        <v>pics\\dis10.jpg</v>
      </c>
      <c r="AE53" s="22" t="str">
        <f t="array" aca="1" ref="AE53" ca="1">IF(G53="экспл",INDEX(total_visual_stym!$C$146:$C$209,(RANK(total_visual_stym!E197,total_visual_stym!$E$146:$E$209))),0)</f>
        <v>pics\\dis10.jpg</v>
      </c>
      <c r="AF53" s="22" t="str">
        <f t="shared" si="20"/>
        <v/>
      </c>
      <c r="AG53" t="str">
        <f t="shared" si="3"/>
        <v>pics\\Finik_4.jpg</v>
      </c>
      <c r="AH53">
        <f t="shared" si="4"/>
        <v>0</v>
      </c>
      <c r="AT53">
        <f t="shared" ca="1" si="7"/>
        <v>0.76771329486251705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Это_XXXXX._Ломкий_ли_он?</v>
      </c>
      <c r="BD53" cm="1">
        <f t="array" aca="1" ref="BD53" ca="1">INDEX($L$50:$L$57,(RANK(AT5,$AT$2:$AT$9)))</f>
        <v>2010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VLOOKUP(B54,audio_list_stym!$A$3:$BP$18,54,FALSE)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VLOOKUP(B54,audio_list_stym!$A$3:$AJ$18,22,FALSE)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2215</v>
      </c>
      <c r="AD54" t="str">
        <f t="shared" ca="1" si="10"/>
        <v>pics\\dis62.jpg</v>
      </c>
      <c r="AE54" s="22" t="str">
        <f t="array" aca="1" ref="AE54" ca="1">IF(G54="экспл",INDEX(total_visual_stym!$C$146:$C$209,(RANK(total_visual_stym!E198,total_visual_stym!$E$146:$E$209))),0)</f>
        <v>pics\\dis62.jpg</v>
      </c>
      <c r="AF54" s="22" t="str">
        <f t="shared" si="20"/>
        <v/>
      </c>
      <c r="AG54" t="str">
        <f t="shared" si="3"/>
        <v>pics\\Finik_5.jpg</v>
      </c>
      <c r="AH54">
        <f t="shared" si="4"/>
        <v>0</v>
      </c>
      <c r="AI54" s="11"/>
      <c r="AT54">
        <f t="shared" ca="1" si="7"/>
        <v>0.18764588602762966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На_картинке_XXXXX._Мохнатый_ли_он?</v>
      </c>
      <c r="BD54" cm="1">
        <f t="array" aca="1" ref="BD54" ca="1">INDEX($L$50:$L$57,(RANK(AT6,$AT$2:$AT$9)))</f>
        <v>2016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VLOOKUP(B55,audio_list_stym!$A$3:$BP$18,54,FALSE)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VLOOKUP(B55,audio_list_stym!$A$3:$AJ$18,22,FALSE)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2227</v>
      </c>
      <c r="AD55" t="str">
        <f t="shared" ca="1" si="10"/>
        <v>pics\\dis39.jpg</v>
      </c>
      <c r="AE55" s="22" t="str">
        <f t="array" aca="1" ref="AE55" ca="1">IF(G55="экспл",INDEX(total_visual_stym!$C$146:$C$209,(RANK(total_visual_stym!E199,total_visual_stym!$E$146:$E$209))),0)</f>
        <v>pics\\dis39.jpg</v>
      </c>
      <c r="AF55" s="22" t="str">
        <f t="shared" si="20"/>
        <v/>
      </c>
      <c r="AG55" t="str">
        <f t="shared" si="3"/>
        <v>pics\\Finik_6.jpg</v>
      </c>
      <c r="AH55">
        <f t="shared" si="4"/>
        <v>0</v>
      </c>
      <c r="AT55">
        <f t="shared" ca="1" si="7"/>
        <v>0.21139011715447387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На_мониторе_XXXXX._Он_сморщенный?</v>
      </c>
      <c r="BD55" cm="1">
        <f t="array" aca="1" ref="BD55" ca="1">INDEX($L$50:$L$57,(RANK(AT7,$AT$2:$AT$9)))</f>
        <v>2013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VLOOKUP(B56,audio_list_stym!$A$3:$BP$18,54,FALSE)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VLOOKUP(B56,audio_list_stym!$A$3:$AJ$18,22,FALSE)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2209</v>
      </c>
      <c r="AD56" t="str">
        <f t="shared" ca="1" si="10"/>
        <v>pics\\dis51.jpg</v>
      </c>
      <c r="AE56" s="22" t="str">
        <f t="array" aca="1" ref="AE56" ca="1">IF(G56="экспл",INDEX(total_visual_stym!$C$146:$C$209,(RANK(total_visual_stym!E200,total_visual_stym!$E$146:$E$209))),0)</f>
        <v>pics\\dis51.jpg</v>
      </c>
      <c r="AF56" s="22" t="str">
        <f>IF(ISTEXT(AR56),AR56,IF(ISTEXT(AS56),AS56,""))</f>
        <v/>
      </c>
      <c r="AG56" t="str">
        <f t="shared" si="3"/>
        <v>pics\\Finik_7.jpg</v>
      </c>
      <c r="AH56">
        <f t="shared" si="4"/>
        <v>0</v>
      </c>
      <c r="AT56">
        <f t="shared" ca="1" si="7"/>
        <v>0.97211257097878623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Перед_Вами_XXXXX._Он_с_косточкой?</v>
      </c>
      <c r="BD56" cm="1">
        <f t="array" aca="1" ref="BD56" ca="1">INDEX($L$50:$L$57,(RANK(AT8,$AT$2:$AT$9)))</f>
        <v>2009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VLOOKUP(B57,audio_list_stym!$A$3:$BP$18,54,FALSE)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VLOOKUP(B57,audio_list_stym!$A$3:$AJ$18,22,FALSE)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2186</v>
      </c>
      <c r="AD57" t="str">
        <f t="shared" ca="1" si="10"/>
        <v>pics\\dis25.jpg</v>
      </c>
      <c r="AE57" s="22" t="str">
        <f t="array" aca="1" ref="AE57" ca="1">IF(G57="экспл",INDEX(total_visual_stym!$C$146:$C$209,(RANK(total_visual_stym!E201,total_visual_stym!$E$146:$E$209))),0)</f>
        <v>pics\\dis25.jpg</v>
      </c>
      <c r="AF57" s="22" t="str">
        <f>IF(ISTEXT(AR57),AR57,IF(ISTEXT(AS57),AS57,""))</f>
        <v/>
      </c>
      <c r="AG57" t="str">
        <f t="shared" si="3"/>
        <v>pics\\Finik_8.jpg</v>
      </c>
      <c r="AH57">
        <f t="shared" si="4"/>
        <v>0</v>
      </c>
      <c r="AI57" s="11"/>
      <c r="AT57">
        <f t="shared" ca="1" si="7"/>
        <v>0.92910377065026684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Вы_видите_XXXXX._Он_треугольный?</v>
      </c>
      <c r="BD57" cm="1">
        <f t="array" aca="1" ref="BD57" ca="1">INDEX($L$50:$L$57,(RANK(AT9,$AT$2:$AT$9)))</f>
        <v>2014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VLOOKUP(B58,audio_list_stym!$A$3:$BP$18,54,FALSE)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VLOOKUP(B58,audio_list_stym!$A$3:$AJ$18,22,FALSE)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2156</v>
      </c>
      <c r="AD58" t="str">
        <f t="shared" ca="1" si="10"/>
        <v>pics\\Injir_4.jpg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3">IF(ISTEXT(AR58),AR58,IF(ISTEXT(AS58),AS58,""))</f>
        <v>pics\\Injir_4.jpg</v>
      </c>
      <c r="AH58" t="str">
        <f t="shared" si="4"/>
        <v>sound\\Ogorod</v>
      </c>
      <c r="AI58" s="11"/>
      <c r="AR58" t="str">
        <f t="shared" ref="AR58:AR65" ca="1" si="24">IF(AH58="sound\\Ogorod",AP10,"")</f>
        <v>pics\\Injir_4.jpg</v>
      </c>
      <c r="AT58">
        <f t="shared" ca="1" si="7"/>
        <v>0.26749319665077098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_Рыхлый_ли_ГОРОХ?</v>
      </c>
      <c r="BC58">
        <f>A58</f>
        <v>1208</v>
      </c>
      <c r="BD58" cm="1">
        <f t="array" aca="1" ref="BD58" ca="1">INDEX($L$58:$L$65,(RANK(AT2,$AT$2:$AT$9)))</f>
        <v>2023</v>
      </c>
      <c r="BE58" cm="1">
        <f t="array" aca="1" ref="BE58" ca="1">INDEX(BD2:BD17,(RANK(AT8,$AT$2:$AT$17)))</f>
        <v>2063</v>
      </c>
      <c r="BF58" cm="1">
        <f t="array" aca="1" ref="BF58" ca="1">INDEX(BD18:BD33,(RANK(AT8,$AT$2:$AT$17)))</f>
        <v>2031</v>
      </c>
      <c r="BG58" cm="1">
        <f t="array" aca="1" ref="BG58" ca="1">INDEX(BD42:BD57,(RANK(AT8,$AT$2:$AT$9)))</f>
        <v>2007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VLOOKUP(B59,audio_list_stym!$A$3:$BP$18,54,FALSE)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VLOOKUP(B59,audio_list_stym!$A$3:$AJ$18,22,FALSE)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2159</v>
      </c>
      <c r="AD59" t="str">
        <f t="shared" ca="1" si="10"/>
        <v>pics\\Injir_7.jpg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3"/>
        <v>pics\\Injir_7.jpg</v>
      </c>
      <c r="AH59" t="str">
        <f t="shared" si="4"/>
        <v>sound\\Ogorod</v>
      </c>
      <c r="AR59" t="str">
        <f t="shared" ca="1" si="24"/>
        <v>pics\\Injir_7.jpg</v>
      </c>
      <c r="AT59">
        <f t="shared" ca="1" si="7"/>
        <v>0.20877380623796704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_В_стручке_ли_ГОРОХ?</v>
      </c>
      <c r="BD59" cm="1">
        <f t="array" aca="1" ref="BD59" ca="1">INDEX($L$58:$L$65,(RANK(AT3,$AT$2:$AT$9)))</f>
        <v>2019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VLOOKUP(B60,audio_list_stym!$A$3:$BP$18,54,FALSE)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VLOOKUP(B60,audio_list_stym!$A$3:$AJ$18,22,FALSE)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2009</v>
      </c>
      <c r="AD60" t="str">
        <f t="shared" ca="1" si="10"/>
        <v>pics\\Finik_1.jpg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3"/>
        <v>pics\\Finik_1.jpg</v>
      </c>
      <c r="AH60" t="str">
        <f t="shared" si="4"/>
        <v>sound\\Ogorod</v>
      </c>
      <c r="AR60" t="str">
        <f t="shared" ca="1" si="24"/>
        <v>pics\\Finik_1.jpg</v>
      </c>
      <c r="AT60">
        <f t="shared" ca="1" si="7"/>
        <v>0.30766108828028427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_Ядовитый_ли_ГОРОХ?</v>
      </c>
      <c r="BD60" cm="1">
        <f t="array" aca="1" ref="BD60" ca="1">INDEX($L$58:$L$65,(RANK(AT4,$AT$2:$AT$9)))</f>
        <v>2020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VLOOKUP(B61,audio_list_stym!$A$3:$BP$18,54,FALSE)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VLOOKUP(B61,audio_list_stym!$A$3:$AJ$18,22,FALSE)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2027</v>
      </c>
      <c r="AD61" t="str">
        <f t="shared" ca="1" si="10"/>
        <v>pics\\Kokos_3.jpg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3"/>
        <v>pics\\Kokos_3.jpg</v>
      </c>
      <c r="AH61" t="str">
        <f t="shared" si="4"/>
        <v>sound\\Ogorod</v>
      </c>
      <c r="AR61" t="str">
        <f t="shared" ca="1" si="24"/>
        <v>pics\\Kokos_3.jpg</v>
      </c>
      <c r="AT61">
        <f t="shared" ca="1" si="7"/>
        <v>0.7582636953623495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_Полосатый_ли_ГОРОХ?</v>
      </c>
      <c r="BD61" cm="1">
        <f t="array" aca="1" ref="BD61" ca="1">INDEX($L$58:$L$65,(RANK(AT5,$AT$2:$AT$9)))</f>
        <v>2018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VLOOKUP(B62,audio_list_stym!$A$3:$BP$18,54,FALSE)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VLOOKUP(B62,audio_list_stym!$A$3:$AJ$18,22,FALSE)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2030</v>
      </c>
      <c r="AD62" t="str">
        <f t="shared" ca="1" si="10"/>
        <v>pics\\Kokos_6.jpg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3"/>
        <v>pics\\Kokos_6.jpg</v>
      </c>
      <c r="AH62" t="str">
        <f t="shared" si="4"/>
        <v>sound\\Ogorod</v>
      </c>
      <c r="AR62" t="str">
        <f t="shared" ca="1" si="24"/>
        <v>pics\\Kokos_6.jpg</v>
      </c>
      <c r="AT62">
        <f t="shared" ca="1" si="7"/>
        <v>0.44469627597638672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_Плоский_ли_ГОРОХ?</v>
      </c>
      <c r="BD62" cm="1">
        <f t="array" aca="1" ref="BD62" ca="1">INDEX($L$58:$L$65,(RANK(AT6,$AT$2:$AT$9)))</f>
        <v>2024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VLOOKUP(B63,audio_list_stym!$A$3:$BP$18,54,FALSE)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VLOOKUP(B63,audio_list_stym!$A$3:$AJ$18,22,FALSE)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2157</v>
      </c>
      <c r="AD63" t="str">
        <f t="shared" ca="1" si="10"/>
        <v>pics\\Injir_5.jpg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3"/>
        <v>pics\\Injir_5.jpg</v>
      </c>
      <c r="AH63" t="str">
        <f t="shared" si="4"/>
        <v>sound\\Ogorod</v>
      </c>
      <c r="AR63" t="str">
        <f t="shared" ca="1" si="24"/>
        <v>pics\\Injir_5.jpg</v>
      </c>
      <c r="AT63">
        <f t="shared" ca="1" si="7"/>
        <v>0.99196259432399347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_Толченый_ли_ГОРОХ?</v>
      </c>
      <c r="BD63" cm="1">
        <f t="array" aca="1" ref="BD63" ca="1">INDEX($L$58:$L$65,(RANK(AT7,$AT$2:$AT$9)))</f>
        <v>2021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VLOOKUP(B64,audio_list_stym!$A$3:$BP$18,54,FALSE)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VLOOKUP(B64,audio_list_stym!$A$3:$AJ$18,22,FALSE)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2012</v>
      </c>
      <c r="AD64" t="str">
        <f t="shared" ca="1" si="10"/>
        <v>pics\\Finik_4.jpg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3"/>
        <v>pics\\Finik_4.jpg</v>
      </c>
      <c r="AH64" t="str">
        <f t="shared" si="4"/>
        <v>sound\\Ogorod</v>
      </c>
      <c r="AI64" s="11"/>
      <c r="AR64" t="str">
        <f t="shared" ca="1" si="24"/>
        <v>pics\\Finik_4.jpg</v>
      </c>
      <c r="AT64">
        <f t="shared" ca="1" si="7"/>
        <v>8.7312056357772172E-2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_Зеленый_ли_ГОРОХ?</v>
      </c>
      <c r="BD64" cm="1">
        <f t="array" aca="1" ref="BD64" ca="1">INDEX($L$58:$L$65,(RANK(AT8,$AT$2:$AT$9)))</f>
        <v>2017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VLOOKUP(B65,audio_list_stym!$A$3:$BP$18,54,FALSE)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VLOOKUP(B65,audio_list_stym!$A$3:$AJ$18,22,FALSE)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2010</v>
      </c>
      <c r="AD65" t="str">
        <f t="shared" ca="1" si="10"/>
        <v>pics\\Finik_2.jpg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3"/>
        <v>pics\\Finik_2.jpg</v>
      </c>
      <c r="AH65" t="str">
        <f t="shared" si="4"/>
        <v>sound\\Ogorod</v>
      </c>
      <c r="AR65" t="str">
        <f t="shared" ca="1" si="24"/>
        <v>pics\\Finik_2.jpg</v>
      </c>
      <c r="AT65">
        <f t="shared" ca="1" si="7"/>
        <v>0.31391227196149629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_Легкий_ли_ГОРОХ?</v>
      </c>
      <c r="BD65" cm="1">
        <f t="array" aca="1" ref="BD65" ca="1">INDEX($L$58:$L$65,(RANK(AT9,$AT$2:$AT$9)))</f>
        <v>2022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VLOOKUP(B66,audio_list_stym!$A$3:$BP$18,54,FALSE)</f>
        <v>15</v>
      </c>
      <c r="F66" t="str">
        <f>VLOOKUP(E66,metki!$A$2:$B$9,2,FALSE)</f>
        <v>экспл_новые_с_названием</v>
      </c>
      <c r="G66" t="str">
        <f t="shared" ref="G66:G129" si="25">LEFT(F66,5)</f>
        <v>экспл</v>
      </c>
      <c r="H66" t="str">
        <f>VLOOKUP(B66,audio_list_stym!$A$3:$AJ$18,22,FALSE)</f>
        <v>Ackee</v>
      </c>
      <c r="I66" t="s">
        <v>688</v>
      </c>
      <c r="J66" t="str">
        <f t="shared" ref="J66:J129" si="26">H66&amp;I66</f>
        <v>Ackee_1</v>
      </c>
      <c r="L66">
        <f>VLOOKUP(J66,total_visual_stym!$A$2:$D$129,2,FALSE)</f>
        <v>2065</v>
      </c>
      <c r="M66" t="str">
        <f>VLOOKUP(J66,total_visual_stym!$A$2:$D$129,3,FALSE)</f>
        <v>pics\\Ackee_1.jpg</v>
      </c>
      <c r="N66">
        <f>VLOOKUP(J66,total_visual_stym!$A$1:$D$129,4,FALSE)</f>
        <v>208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97</v>
      </c>
      <c r="Z66" t="str">
        <f>IF(G66="экспл",VLOOKUP(J66,quest_экспл!$A$1:$N$129,12,FALSE),IF(G66="импл_",0,0))</f>
        <v>sound\\Sushenniy_li_on.wav</v>
      </c>
      <c r="AA66" t="str">
        <f>IF(G66="экспл",VLOOKUP(J66,quest_экспл!$A$1:$N$129,14,FALSE),IF(G66="импл_",0,0))</f>
        <v>нет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2214</v>
      </c>
      <c r="AD66" t="str">
        <f t="shared" ca="1" si="10"/>
        <v>pics\\dis63.jpg</v>
      </c>
      <c r="AE66" s="22" t="str">
        <f t="array" aca="1" ref="AE66" ca="1">IF(G66="экспл",INDEX(total_visual_stym!$C$146:$C$209,(RANK(total_visual_stym!E146,total_visual_stym!$E$146:$E$209))),0)</f>
        <v>pics\\dis63.jpg</v>
      </c>
      <c r="AF66" s="22" t="str">
        <f t="shared" ref="AF66:AF129" si="27">AS66</f>
        <v/>
      </c>
      <c r="AG66" t="str">
        <f>IF(OR(E66=11,E66=13),M66,"")</f>
        <v/>
      </c>
      <c r="AI66" t="s">
        <v>67</v>
      </c>
      <c r="AO66">
        <f ca="1">RAND()</f>
        <v>0.84167741231559945</v>
      </c>
      <c r="AP66" t="str">
        <f ca="1">INDEX($AI$66:$AI$129,(RANK(AO66,$AO$66:$AO$129)))</f>
        <v>pics\\Finik_5.jpg</v>
      </c>
      <c r="AS66" t="str">
        <f t="shared" ref="AS66:AS81" si="28">IF(G66="импл_",AP66,"")</f>
        <v/>
      </c>
      <c r="AT66">
        <f t="shared" ref="AT66:AT129" ca="1" si="29">RAND()</f>
        <v>0.77099251428144566</v>
      </c>
      <c r="AU66" t="s">
        <v>697</v>
      </c>
      <c r="AV66" t="str">
        <f t="shared" ref="AV66:AV129" ca="1" si="30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_Сушеный_ли_он?</v>
      </c>
      <c r="BA66" t="e">
        <f>VLOOKUP(Q66,audio_list_stym!$B$2:$BQ$299,68,FALSE)</f>
        <v>#N/A</v>
      </c>
      <c r="BB66" t="str">
        <f t="shared" ref="BB66:BB129" si="31">IF(G66="экспл",AY66&amp;AX66&amp;"."&amp;AZ66,IF(G66="импл_",BA66&amp;AX66&amp;"?"))</f>
        <v>На_экране_РЕНАН._Сушеный_ли_он?</v>
      </c>
      <c r="BC66">
        <f>A66</f>
        <v>1209</v>
      </c>
      <c r="BD66" cm="1">
        <f t="array" aca="1" ref="BD66" ca="1">INDEX(L66:L73,(RANK(AT2,$AT$2:$AT$9)))</f>
        <v>2071</v>
      </c>
      <c r="BE66" cm="1">
        <f t="array" aca="1" ref="BE66" ca="1">INDEX(BD74:BD89,(RANK(AT2,$AT$2:$AT$7)))</f>
        <v>2080</v>
      </c>
      <c r="BF66" cm="1">
        <f t="array" aca="1" ref="BF66" ca="1">INDEX(BD90:BD113,(RANK(AT2,$AT$2:$AT$17)))</f>
        <v>2120</v>
      </c>
      <c r="BG66" cm="1">
        <f t="array" aca="1" ref="BG66" ca="1">INDEX(BD114:BD129,(RANK(AT2,$AT$2:$AT$17)))</f>
        <v>2152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VLOOKUP(B67,audio_list_stym!$A$3:$BP$18,54,FALSE)</f>
        <v>15</v>
      </c>
      <c r="F67" t="str">
        <f>VLOOKUP(E67,metki!$A$2:$B$9,2,FALSE)</f>
        <v>экспл_новые_с_названием</v>
      </c>
      <c r="G67" t="str">
        <f t="shared" si="25"/>
        <v>экспл</v>
      </c>
      <c r="H67" t="str">
        <f>VLOOKUP(B67,audio_list_stym!$A$3:$AJ$18,22,FALSE)</f>
        <v>Ackee</v>
      </c>
      <c r="I67" t="s">
        <v>689</v>
      </c>
      <c r="J67" t="str">
        <f t="shared" si="26"/>
        <v>Ackee_2</v>
      </c>
      <c r="L67">
        <f>VLOOKUP(J67,total_visual_stym!$A$2:$D$129,2,FALSE)</f>
        <v>2066</v>
      </c>
      <c r="M67" t="str">
        <f>VLOOKUP(J67,total_visual_stym!$A$2:$D$129,3,FALSE)</f>
        <v>pics\\Ackee_2.jpg</v>
      </c>
      <c r="N67">
        <f>VLOOKUP(J67,total_visual_stym!$A$1:$D$129,4,FALSE)</f>
        <v>208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98</v>
      </c>
      <c r="Z67" t="str">
        <f>IF(G67="экспл",VLOOKUP(J67,quest_экспл!$A$1:$N$129,12,FALSE),IF(G67="импл_",0,0))</f>
        <v>sound\\On_s_vetochkoy.wav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2221</v>
      </c>
      <c r="AD67" t="str">
        <f t="shared" ref="AD67:AD129" ca="1" si="32">IF(ISTEXT(AE67),AE67,IF(ISTEXT(AF67),AF67,""))</f>
        <v>pics\\dis28.jpg</v>
      </c>
      <c r="AE67" s="22" t="str">
        <f t="array" aca="1" ref="AE67" ca="1">IF(G67="экспл",INDEX(total_visual_stym!$C$146:$C$209,(RANK(total_visual_stym!E147,total_visual_stym!$E$146:$E$209))),0)</f>
        <v>pics\\dis28.jpg</v>
      </c>
      <c r="AF67" s="22" t="str">
        <f t="shared" si="27"/>
        <v/>
      </c>
      <c r="AI67" t="s">
        <v>68</v>
      </c>
      <c r="AO67">
        <f t="shared" ref="AO67:AO129" ca="1" si="33">RAND()</f>
        <v>0.96412293947160121</v>
      </c>
      <c r="AP67" t="str">
        <f t="shared" ref="AP67:AP129" ca="1" si="34">INDEX($AI$66:$AI$129,(RANK(AO67,$AO$66:$AO$129)))</f>
        <v>pics\\Banan_2.jpg</v>
      </c>
      <c r="AS67" t="str">
        <f t="shared" si="28"/>
        <v/>
      </c>
      <c r="AT67">
        <f t="shared" ca="1" si="29"/>
        <v>0.68809995444377137</v>
      </c>
      <c r="AU67" t="s">
        <v>697</v>
      </c>
      <c r="AV67" t="str">
        <f t="shared" ca="1" si="30"/>
        <v>sound\\Noviy_plod.wav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_Он_с_веточкой?</v>
      </c>
      <c r="BA67" t="e">
        <f>VLOOKUP(Q67,audio_list_stym!$B$2:$BQ$299,68,FALSE)</f>
        <v>#N/A</v>
      </c>
      <c r="BB67" t="str">
        <f t="shared" si="31"/>
        <v>Посмотрите,_вот_РЕНАН._Он_с_веточкой?</v>
      </c>
      <c r="BD67" cm="1">
        <f t="array" aca="1" ref="BD67" ca="1">INDEX(L67:L74,(RANK(AT3,$AT$2:$AT$9)))</f>
        <v>2068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VLOOKUP(B68,audio_list_stym!$A$3:$BP$18,54,FALSE)</f>
        <v>15</v>
      </c>
      <c r="F68" t="str">
        <f>VLOOKUP(E68,metki!$A$2:$B$9,2,FALSE)</f>
        <v>экспл_новые_с_названием</v>
      </c>
      <c r="G68" t="str">
        <f t="shared" si="25"/>
        <v>экспл</v>
      </c>
      <c r="H68" t="str">
        <f>VLOOKUP(B68,audio_list_stym!$A$3:$AJ$18,22,FALSE)</f>
        <v>Ackee</v>
      </c>
      <c r="I68" t="s">
        <v>690</v>
      </c>
      <c r="J68" t="str">
        <f t="shared" si="26"/>
        <v>Ackee_3</v>
      </c>
      <c r="L68">
        <f>VLOOKUP(J68,total_visual_stym!$A$2:$D$129,2,FALSE)</f>
        <v>2067</v>
      </c>
      <c r="M68" t="str">
        <f>VLOOKUP(J68,total_visual_stym!$A$2:$D$129,3,FALSE)</f>
        <v>pics\\Ackee_3.jpg</v>
      </c>
      <c r="N68">
        <f>VLOOKUP(J68,total_visual_stym!$A$1:$D$129,4,FALSE)</f>
        <v>208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99</v>
      </c>
      <c r="Z68" t="str">
        <f>IF(G68="экспл",VLOOKUP(J68,quest_экспл!$A$1:$N$129,12,FALSE),IF(G68="импл_",0,0))</f>
        <v>sound\\On_rasskrit.wav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2177</v>
      </c>
      <c r="AD68" t="str">
        <f t="shared" ca="1" si="32"/>
        <v>pics\\dis35.jpg</v>
      </c>
      <c r="AE68" s="22" t="str">
        <f t="array" aca="1" ref="AE68" ca="1">IF(G68="экспл",INDEX(total_visual_stym!$C$146:$C$209,(RANK(total_visual_stym!E148,total_visual_stym!$E$146:$E$209))),0)</f>
        <v>pics\\dis35.jpg</v>
      </c>
      <c r="AF68" s="22" t="str">
        <f t="shared" si="27"/>
        <v/>
      </c>
      <c r="AI68" t="s">
        <v>69</v>
      </c>
      <c r="AO68">
        <f t="shared" ca="1" si="33"/>
        <v>1.4096358104112694E-2</v>
      </c>
      <c r="AP68" t="str">
        <f t="shared" ca="1" si="34"/>
        <v>pics\\Tomat_5.jpg</v>
      </c>
      <c r="AS68" t="str">
        <f t="shared" si="28"/>
        <v/>
      </c>
      <c r="AT68">
        <f t="shared" ca="1" si="29"/>
        <v>0.64409495849341936</v>
      </c>
      <c r="AU68" t="s">
        <v>697</v>
      </c>
      <c r="AV68" t="str">
        <f t="shared" ca="1" si="30"/>
        <v>sound\\Noviy_plod.wav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_Он_раскрыт?</v>
      </c>
      <c r="BA68" t="e">
        <f>VLOOKUP(Q68,audio_list_stym!$B$2:$BQ$299,68,FALSE)</f>
        <v>#N/A</v>
      </c>
      <c r="BB68" t="str">
        <f t="shared" si="31"/>
        <v>Вот_РЕНАН._Он_раскрыт?</v>
      </c>
      <c r="BD68" cm="1">
        <f t="array" aca="1" ref="BD68" ca="1">INDEX(L68:L75,(RANK(AT4,$AT$2:$AT$9)))</f>
        <v>2070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VLOOKUP(B69,audio_list_stym!$A$3:$BP$18,54,FALSE)</f>
        <v>15</v>
      </c>
      <c r="F69" t="str">
        <f>VLOOKUP(E69,metki!$A$2:$B$9,2,FALSE)</f>
        <v>экспл_новые_с_названием</v>
      </c>
      <c r="G69" t="str">
        <f t="shared" si="25"/>
        <v>экспл</v>
      </c>
      <c r="H69" t="str">
        <f>VLOOKUP(B69,audio_list_stym!$A$3:$AJ$18,22,FALSE)</f>
        <v>Ackee</v>
      </c>
      <c r="I69" t="s">
        <v>691</v>
      </c>
      <c r="J69" t="str">
        <f t="shared" si="26"/>
        <v>Ackee_4</v>
      </c>
      <c r="L69">
        <f>VLOOKUP(J69,total_visual_stym!$A$2:$D$129,2,FALSE)</f>
        <v>2068</v>
      </c>
      <c r="M69" t="str">
        <f>VLOOKUP(J69,total_visual_stym!$A$2:$D$129,3,FALSE)</f>
        <v>pics\\Ackee_4.jpg</v>
      </c>
      <c r="N69">
        <f>VLOOKUP(J69,total_visual_stym!$A$1:$D$129,4,FALSE)</f>
        <v>208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100</v>
      </c>
      <c r="Z69" t="str">
        <f>IF(G69="экспл",VLOOKUP(J69,quest_экспл!$A$1:$N$129,12,FALSE),IF(G69="импл_",0,0))</f>
        <v>sound\\Pushistiy_li_on.wav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2208</v>
      </c>
      <c r="AD69" t="str">
        <f t="shared" ca="1" si="32"/>
        <v>pics\\dis45.jpg</v>
      </c>
      <c r="AE69" s="22" t="str">
        <f t="array" aca="1" ref="AE69" ca="1">IF(G69="экспл",INDEX(total_visual_stym!$C$146:$C$209,(RANK(total_visual_stym!E149,total_visual_stym!$E$146:$E$209))),0)</f>
        <v>pics\\dis45.jpg</v>
      </c>
      <c r="AF69" s="22" t="str">
        <f t="shared" si="27"/>
        <v/>
      </c>
      <c r="AI69" t="s">
        <v>70</v>
      </c>
      <c r="AO69">
        <f t="shared" ca="1" si="33"/>
        <v>0.59561210657890018</v>
      </c>
      <c r="AP69" t="str">
        <f t="shared" ca="1" si="34"/>
        <v>pics\\Kokos_8.jpg</v>
      </c>
      <c r="AS69" t="str">
        <f t="shared" si="28"/>
        <v/>
      </c>
      <c r="AT69">
        <f t="shared" ca="1" si="29"/>
        <v>0.35917285961637246</v>
      </c>
      <c r="AU69" t="s">
        <v>697</v>
      </c>
      <c r="AV69" t="str">
        <f t="shared" ca="1" si="30"/>
        <v>sound\\Redkiy_plod.wav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_Пушистый_ли_он?</v>
      </c>
      <c r="BA69" t="e">
        <f>VLOOKUP(Q69,audio_list_stym!$B$2:$BQ$299,68,FALSE)</f>
        <v>#N/A</v>
      </c>
      <c r="BB69" t="str">
        <f t="shared" si="31"/>
        <v>Это_РЕНАН._Пушистый_ли_он?</v>
      </c>
      <c r="BD69" cm="1">
        <f t="array" aca="1" ref="BD69" ca="1">INDEX(L69:L76,(RANK(AT5,$AT$2:$AT$9)))</f>
        <v>2069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VLOOKUP(B70,audio_list_stym!$A$3:$BP$18,54,FALSE)</f>
        <v>15</v>
      </c>
      <c r="F70" t="str">
        <f>VLOOKUP(E70,metki!$A$2:$B$9,2,FALSE)</f>
        <v>экспл_новые_с_названием</v>
      </c>
      <c r="G70" t="str">
        <f t="shared" si="25"/>
        <v>экспл</v>
      </c>
      <c r="H70" t="str">
        <f>VLOOKUP(B70,audio_list_stym!$A$3:$AJ$18,22,FALSE)</f>
        <v>Ackee</v>
      </c>
      <c r="I70" t="s">
        <v>692</v>
      </c>
      <c r="J70" t="str">
        <f t="shared" si="26"/>
        <v>Ackee_5</v>
      </c>
      <c r="L70">
        <f>VLOOKUP(J70,total_visual_stym!$A$2:$D$129,2,FALSE)</f>
        <v>2069</v>
      </c>
      <c r="M70" t="str">
        <f>VLOOKUP(J70,total_visual_stym!$A$2:$D$129,3,FALSE)</f>
        <v>pics\\Ackee_5.jpg</v>
      </c>
      <c r="N70">
        <f>VLOOKUP(J70,total_visual_stym!$A$1:$D$129,4,FALSE)</f>
        <v>208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101</v>
      </c>
      <c r="Z70" t="str">
        <f>IF(G70="экспл",VLOOKUP(J70,quest_экспл!$A$1:$N$129,12,FALSE),IF(G70="импл_",0,0))</f>
        <v>sound\\On_kvadratniy.wav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2170</v>
      </c>
      <c r="AD70" t="str">
        <f t="shared" ca="1" si="32"/>
        <v>pics\\dis36.jpg</v>
      </c>
      <c r="AE70" s="22" t="str">
        <f t="array" aca="1" ref="AE70" ca="1">IF(G70="экспл",INDEX(total_visual_stym!$C$146:$C$209,(RANK(total_visual_stym!E150,total_visual_stym!$E$146:$E$209))),0)</f>
        <v>pics\\dis36.jpg</v>
      </c>
      <c r="AF70" s="22" t="str">
        <f t="shared" si="27"/>
        <v/>
      </c>
      <c r="AI70" t="s">
        <v>71</v>
      </c>
      <c r="AO70">
        <f t="shared" ca="1" si="33"/>
        <v>0.90906369031829226</v>
      </c>
      <c r="AP70" t="str">
        <f t="shared" ca="1" si="34"/>
        <v>pics\\Banan_6.jpg</v>
      </c>
      <c r="AS70" t="str">
        <f t="shared" si="28"/>
        <v/>
      </c>
      <c r="AT70">
        <f t="shared" ca="1" si="29"/>
        <v>0.60968565662635088</v>
      </c>
      <c r="AU70" t="s">
        <v>697</v>
      </c>
      <c r="AV70" t="str">
        <f t="shared" ca="1" si="30"/>
        <v>sound\\Noviy_plod.wav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_Он_квадратный?</v>
      </c>
      <c r="BA70" t="e">
        <f>VLOOKUP(Q70,audio_list_stym!$B$2:$BQ$299,68,FALSE)</f>
        <v>#N/A</v>
      </c>
      <c r="BB70" t="str">
        <f t="shared" si="31"/>
        <v>На_картинке_РЕНАН._Он_квадратный?</v>
      </c>
      <c r="BD70" cm="1">
        <f t="array" aca="1" ref="BD70" ca="1">INDEX(L70:L77,(RANK(AT6,$AT$2:$AT$9)))</f>
        <v>2076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VLOOKUP(B71,audio_list_stym!$A$3:$BP$18,54,FALSE)</f>
        <v>15</v>
      </c>
      <c r="F71" t="str">
        <f>VLOOKUP(E71,metki!$A$2:$B$9,2,FALSE)</f>
        <v>экспл_новые_с_названием</v>
      </c>
      <c r="G71" t="str">
        <f t="shared" si="25"/>
        <v>экспл</v>
      </c>
      <c r="H71" t="str">
        <f>VLOOKUP(B71,audio_list_stym!$A$3:$AJ$18,22,FALSE)</f>
        <v>Ackee</v>
      </c>
      <c r="I71" t="s">
        <v>693</v>
      </c>
      <c r="J71" t="str">
        <f t="shared" si="26"/>
        <v>Ackee_6</v>
      </c>
      <c r="L71">
        <f>VLOOKUP(J71,total_visual_stym!$A$2:$D$129,2,FALSE)</f>
        <v>2070</v>
      </c>
      <c r="M71" t="str">
        <f>VLOOKUP(J71,total_visual_stym!$A$2:$D$129,3,FALSE)</f>
        <v>pics\\Ackee_6.jpg</v>
      </c>
      <c r="N71">
        <f>VLOOKUP(J71,total_visual_stym!$A$1:$D$129,4,FALSE)</f>
        <v>208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102</v>
      </c>
      <c r="Z71" t="str">
        <f>IF(G71="экспл",VLOOKUP(J71,quest_экспл!$A$1:$N$129,12,FALSE),IF(G71="импл_",0,0))</f>
        <v>sound\\Raznocvetniy_li_on.wav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2181</v>
      </c>
      <c r="AD71" t="str">
        <f t="shared" ca="1" si="32"/>
        <v>pics\\dis24.jpg</v>
      </c>
      <c r="AE71" s="22" t="str">
        <f t="array" aca="1" ref="AE71" ca="1">IF(G71="экспл",INDEX(total_visual_stym!$C$146:$C$209,(RANK(total_visual_stym!E151,total_visual_stym!$E$146:$E$209))),0)</f>
        <v>pics\\dis24.jpg</v>
      </c>
      <c r="AF71" s="22" t="str">
        <f t="shared" si="27"/>
        <v/>
      </c>
      <c r="AI71" t="s">
        <v>72</v>
      </c>
      <c r="AO71">
        <f t="shared" ca="1" si="33"/>
        <v>0.18403179774226941</v>
      </c>
      <c r="AP71" t="str">
        <f t="shared" ca="1" si="34"/>
        <v>pics\\Redis_6.jpg</v>
      </c>
      <c r="AS71" t="str">
        <f t="shared" si="28"/>
        <v/>
      </c>
      <c r="AT71">
        <f t="shared" ca="1" si="29"/>
        <v>0.20049160775537944</v>
      </c>
      <c r="AU71" t="s">
        <v>697</v>
      </c>
      <c r="AV71" t="str">
        <f t="shared" ca="1" si="30"/>
        <v>sound\\Redkiy_plod.wav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_Разноцветный_ли_он?</v>
      </c>
      <c r="BA71" t="e">
        <f>VLOOKUP(Q71,audio_list_stym!$B$2:$BQ$299,68,FALSE)</f>
        <v>#N/A</v>
      </c>
      <c r="BB71" t="str">
        <f t="shared" si="31"/>
        <v>На_мониторе_РЕНАН._Разноцветный_ли_он?</v>
      </c>
      <c r="BD71" cm="1">
        <f t="array" aca="1" ref="BD71" ca="1">INDEX(L71:L78,(RANK(AT7,$AT$2:$AT$9)))</f>
        <v>2074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VLOOKUP(B72,audio_list_stym!$A$3:$BP$18,54,FALSE)</f>
        <v>15</v>
      </c>
      <c r="F72" t="str">
        <f>VLOOKUP(E72,metki!$A$2:$B$9,2,FALSE)</f>
        <v>экспл_новые_с_названием</v>
      </c>
      <c r="G72" t="str">
        <f t="shared" si="25"/>
        <v>экспл</v>
      </c>
      <c r="H72" t="str">
        <f>VLOOKUP(B72,audio_list_stym!$A$3:$AJ$18,22,FALSE)</f>
        <v>Ackee</v>
      </c>
      <c r="I72" t="s">
        <v>694</v>
      </c>
      <c r="J72" t="str">
        <f t="shared" si="26"/>
        <v>Ackee_7</v>
      </c>
      <c r="L72">
        <f>VLOOKUP(J72,total_visual_stym!$A$2:$D$129,2,FALSE)</f>
        <v>2071</v>
      </c>
      <c r="M72" t="str">
        <f>VLOOKUP(J72,total_visual_stym!$A$2:$D$129,3,FALSE)</f>
        <v>pics\\Ackee_7.jpg</v>
      </c>
      <c r="N72">
        <f>VLOOKUP(J72,total_visual_stym!$A$1:$D$129,4,FALSE)</f>
        <v>208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103</v>
      </c>
      <c r="Z72" t="str">
        <f>IF(G72="экспл",VLOOKUP(J72,quest_экспл!$A$1:$N$129,12,FALSE),IF(G72="импл_",0,0))</f>
        <v>sound\\Uvyadshiy_li_on.wav</v>
      </c>
      <c r="AA72" t="str">
        <f>IF(G72="экспл",VLOOKUP(J72,quest_экспл!$A$1:$N$129,14,FALSE),IF(G72="импл_",0,0))</f>
        <v>да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2200</v>
      </c>
      <c r="AD72" t="str">
        <f t="shared" ca="1" si="32"/>
        <v>pics\\dis57.jpg</v>
      </c>
      <c r="AE72" s="22" t="str">
        <f t="array" aca="1" ref="AE72" ca="1">IF(G72="экспл",INDEX(total_visual_stym!$C$146:$C$209,(RANK(total_visual_stym!E152,total_visual_stym!$E$146:$E$209))),0)</f>
        <v>pics\\dis57.jpg</v>
      </c>
      <c r="AF72" s="22" t="str">
        <f t="shared" si="27"/>
        <v/>
      </c>
      <c r="AI72" t="s">
        <v>73</v>
      </c>
      <c r="AO72">
        <f t="shared" ca="1" si="33"/>
        <v>5.7986478755414073E-3</v>
      </c>
      <c r="AP72" t="str">
        <f t="shared" ca="1" si="34"/>
        <v>pics\\Tomat_8.jpg</v>
      </c>
      <c r="AR72" t="str">
        <f>IF(AH72="sound\\Ogorod",AP24,"")</f>
        <v/>
      </c>
      <c r="AS72" t="str">
        <f t="shared" si="28"/>
        <v/>
      </c>
      <c r="AT72">
        <f t="shared" ca="1" si="29"/>
        <v>0.62951066237533226</v>
      </c>
      <c r="AU72" t="s">
        <v>697</v>
      </c>
      <c r="AV72" t="str">
        <f t="shared" ca="1" si="30"/>
        <v>sound\\Noviy_plod.wav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_Увядший_ли_он?</v>
      </c>
      <c r="BA72" t="e">
        <f>VLOOKUP(Q72,audio_list_stym!$B$2:$BQ$299,68,FALSE)</f>
        <v>#N/A</v>
      </c>
      <c r="BB72" t="str">
        <f t="shared" si="31"/>
        <v>Перед_Вами_РЕНАН._Увядший_ли_он?</v>
      </c>
      <c r="BD72" cm="1">
        <f t="array" aca="1" ref="BD72" ca="1">INDEX(L72:L79,(RANK(AT8,$AT$2:$AT$9)))</f>
        <v>2071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VLOOKUP(B73,audio_list_stym!$A$3:$BP$18,54,FALSE)</f>
        <v>15</v>
      </c>
      <c r="F73" t="str">
        <f>VLOOKUP(E73,metki!$A$2:$B$9,2,FALSE)</f>
        <v>экспл_новые_с_названием</v>
      </c>
      <c r="G73" t="str">
        <f t="shared" si="25"/>
        <v>экспл</v>
      </c>
      <c r="H73" t="str">
        <f>VLOOKUP(B73,audio_list_stym!$A$3:$AJ$18,22,FALSE)</f>
        <v>Ackee</v>
      </c>
      <c r="I73" t="s">
        <v>695</v>
      </c>
      <c r="J73" t="str">
        <f t="shared" si="26"/>
        <v>Ackee_8</v>
      </c>
      <c r="L73">
        <f>VLOOKUP(J73,total_visual_stym!$A$2:$D$129,2,FALSE)</f>
        <v>2072</v>
      </c>
      <c r="M73" t="str">
        <f>VLOOKUP(J73,total_visual_stym!$A$2:$D$129,3,FALSE)</f>
        <v>pics\\Ackee_8.jpg</v>
      </c>
      <c r="N73">
        <f>VLOOKUP(J73,total_visual_stym!$A$1:$D$129,4,FALSE)</f>
        <v>208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104</v>
      </c>
      <c r="Z73" t="str">
        <f>IF(G73="экспл",VLOOKUP(J73,quest_экспл!$A$1:$N$129,12,FALSE),IF(G73="импл_",0,0))</f>
        <v>sound\\On_sklizskiy.wav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2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 t="str">
        <f t="shared" si="27"/>
        <v/>
      </c>
      <c r="AI73" t="s">
        <v>74</v>
      </c>
      <c r="AO73">
        <f t="shared" ca="1" si="33"/>
        <v>0.41295250536905226</v>
      </c>
      <c r="AP73" t="str">
        <f t="shared" ca="1" si="34"/>
        <v>pics\\Peper_2.jpg</v>
      </c>
      <c r="AR73" t="str">
        <f>IF(AH73="sound\\Ogorod",AP25,"")</f>
        <v/>
      </c>
      <c r="AS73" t="str">
        <f t="shared" si="28"/>
        <v/>
      </c>
      <c r="AT73">
        <f t="shared" ca="1" si="29"/>
        <v>0.63212096285091401</v>
      </c>
      <c r="AU73" t="s">
        <v>697</v>
      </c>
      <c r="AV73" t="str">
        <f t="shared" ca="1" si="30"/>
        <v>sound\\Noviy_plod.wav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_Он_склизкий?</v>
      </c>
      <c r="BA73" t="e">
        <f>VLOOKUP(Q73,audio_list_stym!$B$2:$BQ$299,68,FALSE)</f>
        <v>#N/A</v>
      </c>
      <c r="BB73" t="str">
        <f t="shared" si="31"/>
        <v>Вы_видите_РЕНАН._Он_склизкий?</v>
      </c>
      <c r="BD73" cm="1">
        <f t="array" aca="1" ref="BD73" ca="1">INDEX(L73:L80,(RANK(AT9,$AT$2:$AT$9)))</f>
        <v>2077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VLOOKUP(B74,audio_list_stym!$A$3:$BP$18,54,FALSE)</f>
        <v>16</v>
      </c>
      <c r="F74" t="str">
        <f>VLOOKUP(E74,metki!$A$2:$B$9,2,FALSE)</f>
        <v>импл_новые_без_названия</v>
      </c>
      <c r="G74" t="str">
        <f t="shared" si="25"/>
        <v>импл_</v>
      </c>
      <c r="H74" t="str">
        <f>VLOOKUP(B74,audio_list_stym!$A$3:$AJ$18,22,FALSE)</f>
        <v>Ake</v>
      </c>
      <c r="I74" t="s">
        <v>688</v>
      </c>
      <c r="J74" t="str">
        <f t="shared" si="26"/>
        <v>Ake_1</v>
      </c>
      <c r="L74">
        <f>VLOOKUP(J74,total_visual_stym!$A$2:$D$129,2,FALSE)</f>
        <v>2073</v>
      </c>
      <c r="M74" t="str">
        <f>VLOOKUP(J74,total_visual_stym!$A$2:$D$129,3,FALSE)</f>
        <v>pics\\Ake_1.jpg</v>
      </c>
      <c r="N74">
        <f>VLOOKUP(J74,total_visual_stym!$A$1:$D$129,4,FALSE)</f>
        <v>209</v>
      </c>
      <c r="P74">
        <f>IF(G74="экспл",0,IF(G74="импл_",VLOOKUP(J74,quest_импл!$A$1:$J$129,7,FALSE),0))</f>
        <v>233</v>
      </c>
      <c r="Q74" t="str">
        <f>IF(G74="экспл",0,IF(G74="импл_",VLOOKUP(J74,quest_импл!$A$1:$J$129,8,FALSE),0))</f>
        <v>sound\\Imeet_li_myakot.wav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2018</v>
      </c>
      <c r="AD74" t="str">
        <f t="shared" ca="1" si="32"/>
        <v>pics\\Goroh_2.jpg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7"/>
        <v>pics\\Goroh_2.jpg</v>
      </c>
      <c r="AI74" t="s">
        <v>76</v>
      </c>
      <c r="AO74">
        <f t="shared" ca="1" si="33"/>
        <v>0.80698238854280824</v>
      </c>
      <c r="AP74" t="str">
        <f t="shared" ca="1" si="34"/>
        <v>pics\\Goroh_2.jpg</v>
      </c>
      <c r="AR74" t="str">
        <f>IF(AH74="sound\\Ogorod",AP2,"")</f>
        <v/>
      </c>
      <c r="AS74" t="str">
        <f t="shared" ca="1" si="28"/>
        <v>pics\\Goroh_2.jpg</v>
      </c>
      <c r="AT74">
        <f t="shared" ca="1" si="29"/>
        <v>0.21195948887751115</v>
      </c>
      <c r="AU74" t="s">
        <v>697</v>
      </c>
      <c r="AV74" t="str">
        <f t="shared" ca="1" si="30"/>
        <v>sound\\Redkiy_plod.wav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_Имеет_ли_мякоть_</v>
      </c>
      <c r="BB74" t="str">
        <f t="shared" si="31"/>
        <v>_Имеет_ли_мякоть_XXXXX?</v>
      </c>
      <c r="BC74">
        <f>A74</f>
        <v>1210</v>
      </c>
      <c r="BD74" cm="1">
        <f t="array" aca="1" ref="BD74" ca="1">INDEX($L$74:$L$81,(RANK(AT2,$AT$2:$AT$9)))</f>
        <v>2079</v>
      </c>
      <c r="BE74" cm="1">
        <f t="array" aca="1" ref="BE74" ca="1">INDEX(BD66:BD73,(RANK(AT3,$AT$2:$AT$9)))</f>
        <v>2070</v>
      </c>
      <c r="BF74" cm="1">
        <f t="array" aca="1" ref="BF74" ca="1">INDEX(BD82:BD105,(RANK(AT3,$AT$2:$AT$17)))</f>
        <v>2085</v>
      </c>
      <c r="BG74" cm="1">
        <f t="array" aca="1" ref="BG74" ca="1">INDEX(BD106:BD129,(RANK(AT3,$AT$2:$AT$9)))</f>
        <v>2132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VLOOKUP(B75,audio_list_stym!$A$3:$BP$18,54,FALSE)</f>
        <v>16</v>
      </c>
      <c r="F75" t="str">
        <f>VLOOKUP(E75,metki!$A$2:$B$9,2,FALSE)</f>
        <v>импл_новые_без_названия</v>
      </c>
      <c r="G75" t="str">
        <f t="shared" si="25"/>
        <v>импл_</v>
      </c>
      <c r="H75" t="str">
        <f>VLOOKUP(B75,audio_list_stym!$A$3:$AJ$18,22,FALSE)</f>
        <v>Ake</v>
      </c>
      <c r="I75" t="s">
        <v>689</v>
      </c>
      <c r="J75" t="str">
        <f t="shared" si="26"/>
        <v>Ake_2</v>
      </c>
      <c r="L75">
        <f>VLOOKUP(J75,total_visual_stym!$A$2:$D$129,2,FALSE)</f>
        <v>2074</v>
      </c>
      <c r="M75" t="str">
        <f>VLOOKUP(J75,total_visual_stym!$A$2:$D$129,3,FALSE)</f>
        <v>pics\\Ake_2.jpg</v>
      </c>
      <c r="N75">
        <f>VLOOKUP(J75,total_visual_stym!$A$1:$D$129,4,FALSE)</f>
        <v>209</v>
      </c>
      <c r="P75">
        <f>IF(G75="экспл",0,IF(G75="импл_",VLOOKUP(J75,quest_импл!$A$1:$J$129,7,FALSE),0))</f>
        <v>234</v>
      </c>
      <c r="Q75" t="str">
        <f>IF(G75="экспл",0,IF(G75="импл_",VLOOKUP(J75,quest_импл!$A$1:$J$129,8,FALSE),0))</f>
        <v>sound\\Prodolgovatiy_li.wav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2023</v>
      </c>
      <c r="AD75" t="str">
        <f t="shared" ca="1" si="32"/>
        <v>pics\\Goroh_7.jpg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7"/>
        <v>pics\\Goroh_7.jpg</v>
      </c>
      <c r="AI75" t="s">
        <v>77</v>
      </c>
      <c r="AO75">
        <f t="shared" ca="1" si="33"/>
        <v>0.75987949591635051</v>
      </c>
      <c r="AP75" t="str">
        <f t="shared" ca="1" si="34"/>
        <v>pics\\Goroh_7.jpg</v>
      </c>
      <c r="AR75" t="str">
        <f t="shared" ref="AR75:AR97" si="35">IF(AH75="sound\\Ogorod",AP3,"")</f>
        <v/>
      </c>
      <c r="AS75" t="str">
        <f t="shared" ca="1" si="28"/>
        <v>pics\\Goroh_7.jpg</v>
      </c>
      <c r="AT75">
        <f t="shared" ca="1" si="29"/>
        <v>0.63562767295469269</v>
      </c>
      <c r="AU75" t="s">
        <v>697</v>
      </c>
      <c r="AV75" t="str">
        <f t="shared" ca="1" si="30"/>
        <v>sound\\Noviy_plod.wav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_Продолговатый_ли_</v>
      </c>
      <c r="BB75" t="str">
        <f t="shared" si="31"/>
        <v>_Продолговатый_ли_XXXXX?</v>
      </c>
      <c r="BD75" cm="1">
        <f t="array" aca="1" ref="BD75" ca="1">INDEX($L$74:$L$81,(RANK(AT3,$AT$2:$AT$9)))</f>
        <v>2075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VLOOKUP(B76,audio_list_stym!$A$3:$BP$18,54,FALSE)</f>
        <v>16</v>
      </c>
      <c r="F76" t="str">
        <f>VLOOKUP(E76,metki!$A$2:$B$9,2,FALSE)</f>
        <v>импл_новые_без_названия</v>
      </c>
      <c r="G76" t="str">
        <f t="shared" si="25"/>
        <v>импл_</v>
      </c>
      <c r="H76" t="str">
        <f>VLOOKUP(B76,audio_list_stym!$A$3:$AJ$18,22,FALSE)</f>
        <v>Ake</v>
      </c>
      <c r="I76" t="s">
        <v>690</v>
      </c>
      <c r="J76" t="str">
        <f t="shared" si="26"/>
        <v>Ake_3</v>
      </c>
      <c r="L76">
        <f>VLOOKUP(J76,total_visual_stym!$A$2:$D$129,2,FALSE)</f>
        <v>2075</v>
      </c>
      <c r="M76" t="str">
        <f>VLOOKUP(J76,total_visual_stym!$A$2:$D$129,3,FALSE)</f>
        <v>pics\\Ake_3.jpg</v>
      </c>
      <c r="N76">
        <f>VLOOKUP(J76,total_visual_stym!$A$1:$D$129,4,FALSE)</f>
        <v>209</v>
      </c>
      <c r="P76">
        <f>IF(G76="экспл",0,IF(G76="импл_",VLOOKUP(J76,quest_импл!$A$1:$J$129,7,FALSE),0))</f>
        <v>235</v>
      </c>
      <c r="Q76" t="str">
        <f>IF(G76="экспл",0,IF(G76="импл_",VLOOKUP(J76,quest_импл!$A$1:$J$129,8,FALSE),0))</f>
        <v>sound\\Pyatnistyi_li.wav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2021</v>
      </c>
      <c r="AD76" t="str">
        <f t="shared" ca="1" si="32"/>
        <v>pics\\Goroh_5.jpg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7"/>
        <v>pics\\Goroh_5.jpg</v>
      </c>
      <c r="AI76" t="s">
        <v>78</v>
      </c>
      <c r="AO76">
        <f t="shared" ca="1" si="33"/>
        <v>0.77348173980601242</v>
      </c>
      <c r="AP76" t="str">
        <f t="shared" ca="1" si="34"/>
        <v>pics\\Goroh_5.jpg</v>
      </c>
      <c r="AR76" t="str">
        <f t="shared" si="35"/>
        <v/>
      </c>
      <c r="AS76" t="str">
        <f t="shared" ca="1" si="28"/>
        <v>pics\\Goroh_5.jpg</v>
      </c>
      <c r="AT76">
        <f t="shared" ca="1" si="29"/>
        <v>0.5862756819888123</v>
      </c>
      <c r="AU76" t="s">
        <v>697</v>
      </c>
      <c r="AV76" t="str">
        <f t="shared" ca="1" si="30"/>
        <v>sound\\Redkiy_plod.wav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_Пятнистый_ли_</v>
      </c>
      <c r="BB76" t="str">
        <f t="shared" si="31"/>
        <v>_Пятнистый_ли_XXXXX?</v>
      </c>
      <c r="BD76" cm="1">
        <f t="array" aca="1" ref="BD76" ca="1">INDEX($L$74:$L$81,(RANK(AT4,$AT$2:$AT$9)))</f>
        <v>2076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VLOOKUP(B77,audio_list_stym!$A$3:$BP$18,54,FALSE)</f>
        <v>16</v>
      </c>
      <c r="F77" t="str">
        <f>VLOOKUP(E77,metki!$A$2:$B$9,2,FALSE)</f>
        <v>импл_новые_без_названия</v>
      </c>
      <c r="G77" t="str">
        <f t="shared" si="25"/>
        <v>импл_</v>
      </c>
      <c r="H77" t="str">
        <f>VLOOKUP(B77,audio_list_stym!$A$3:$AJ$18,22,FALSE)</f>
        <v>Ake</v>
      </c>
      <c r="I77" t="s">
        <v>691</v>
      </c>
      <c r="J77" t="str">
        <f t="shared" si="26"/>
        <v>Ake_4</v>
      </c>
      <c r="L77">
        <f>VLOOKUP(J77,total_visual_stym!$A$2:$D$129,2,FALSE)</f>
        <v>2076</v>
      </c>
      <c r="M77" t="str">
        <f>VLOOKUP(J77,total_visual_stym!$A$2:$D$129,3,FALSE)</f>
        <v>pics\\Ake_4.jpg</v>
      </c>
      <c r="N77">
        <f>VLOOKUP(J77,total_visual_stym!$A$1:$D$129,4,FALSE)</f>
        <v>209</v>
      </c>
      <c r="P77">
        <f>IF(G77="экспл",0,IF(G77="импл_",VLOOKUP(J77,quest_импл!$A$1:$J$129,7,FALSE),0))</f>
        <v>236</v>
      </c>
      <c r="Q77" t="str">
        <f>IF(G77="экспл",0,IF(G77="импл_",VLOOKUP(J77,quest_импл!$A$1:$J$129,8,FALSE),0))</f>
        <v>sound\\S_kochuroy_li.wav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2043</v>
      </c>
      <c r="AD77" t="str">
        <f t="shared" ca="1" si="32"/>
        <v>pics\\Peper_3.jpg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7"/>
        <v>pics\\Peper_3.jpg</v>
      </c>
      <c r="AI77" t="s">
        <v>79</v>
      </c>
      <c r="AO77">
        <f t="shared" ca="1" si="33"/>
        <v>0.39862139385221007</v>
      </c>
      <c r="AP77" t="str">
        <f t="shared" ca="1" si="34"/>
        <v>pics\\Peper_3.jpg</v>
      </c>
      <c r="AR77" t="str">
        <f t="shared" si="35"/>
        <v/>
      </c>
      <c r="AS77" t="str">
        <f t="shared" ca="1" si="28"/>
        <v>pics\\Peper_3.jpg</v>
      </c>
      <c r="AT77">
        <f t="shared" ca="1" si="29"/>
        <v>0.25508033968226007</v>
      </c>
      <c r="AU77" t="s">
        <v>697</v>
      </c>
      <c r="AV77" t="str">
        <f t="shared" ca="1" si="30"/>
        <v>sound\\Redkiy_plod.wav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_С_косточкой_ли_</v>
      </c>
      <c r="BB77" t="str">
        <f t="shared" si="31"/>
        <v>_С_косточкой_ли_XXXXX?</v>
      </c>
      <c r="BD77" cm="1">
        <f t="array" aca="1" ref="BD77" ca="1">INDEX($L$74:$L$81,(RANK(AT5,$AT$2:$AT$9)))</f>
        <v>2074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VLOOKUP(B78,audio_list_stym!$A$3:$BP$18,54,FALSE)</f>
        <v>16</v>
      </c>
      <c r="F78" t="str">
        <f>VLOOKUP(E78,metki!$A$2:$B$9,2,FALSE)</f>
        <v>импл_новые_без_названия</v>
      </c>
      <c r="G78" t="str">
        <f t="shared" si="25"/>
        <v>импл_</v>
      </c>
      <c r="H78" t="str">
        <f>VLOOKUP(B78,audio_list_stym!$A$3:$AJ$18,22,FALSE)</f>
        <v>Ake</v>
      </c>
      <c r="I78" t="s">
        <v>692</v>
      </c>
      <c r="J78" t="str">
        <f t="shared" si="26"/>
        <v>Ake_5</v>
      </c>
      <c r="L78">
        <f>VLOOKUP(J78,total_visual_stym!$A$2:$D$129,2,FALSE)</f>
        <v>2077</v>
      </c>
      <c r="M78" t="str">
        <f>VLOOKUP(J78,total_visual_stym!$A$2:$D$129,3,FALSE)</f>
        <v>pics\\Ake_5.jpg</v>
      </c>
      <c r="N78">
        <f>VLOOKUP(J78,total_visual_stym!$A$1:$D$129,4,FALSE)</f>
        <v>209</v>
      </c>
      <c r="P78">
        <f>IF(G78="экспл",0,IF(G78="импл_",VLOOKUP(J78,quest_импл!$A$1:$J$129,7,FALSE),0))</f>
        <v>237</v>
      </c>
      <c r="Q78" t="str">
        <f>IF(G78="экспл",0,IF(G78="импл_",VLOOKUP(J78,quest_импл!$A$1:$J$129,8,FALSE),0))</f>
        <v>sound\\Fioletoviy_li.wav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2059</v>
      </c>
      <c r="AD78" t="str">
        <f t="shared" ca="1" si="32"/>
        <v>pics\\Tomat_3.jpg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7"/>
        <v>pics\\Tomat_3.jpg</v>
      </c>
      <c r="AI78" t="s">
        <v>80</v>
      </c>
      <c r="AO78">
        <f t="shared" ca="1" si="33"/>
        <v>3.8960544147664367E-2</v>
      </c>
      <c r="AP78" t="str">
        <f t="shared" ca="1" si="34"/>
        <v>pics\\Tomat_3.jpg</v>
      </c>
      <c r="AR78" t="str">
        <f t="shared" si="35"/>
        <v/>
      </c>
      <c r="AS78" t="str">
        <f t="shared" ca="1" si="28"/>
        <v>pics\\Tomat_3.jpg</v>
      </c>
      <c r="AT78">
        <f t="shared" ca="1" si="29"/>
        <v>0.80542182250688332</v>
      </c>
      <c r="AU78" t="s">
        <v>697</v>
      </c>
      <c r="AV78" t="str">
        <f t="shared" ca="1" si="30"/>
        <v>sound\\Noviy_plod.wav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_Синий_ли_</v>
      </c>
      <c r="BB78" t="str">
        <f t="shared" si="31"/>
        <v>_Синий_ли_XXXXX?</v>
      </c>
      <c r="BD78" cm="1">
        <f t="array" aca="1" ref="BD78" ca="1">INDEX($L$74:$L$81,(RANK(AT6,$AT$2:$AT$9)))</f>
        <v>2080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VLOOKUP(B79,audio_list_stym!$A$3:$BP$18,54,FALSE)</f>
        <v>16</v>
      </c>
      <c r="F79" t="str">
        <f>VLOOKUP(E79,metki!$A$2:$B$9,2,FALSE)</f>
        <v>импл_новые_без_названия</v>
      </c>
      <c r="G79" t="str">
        <f t="shared" si="25"/>
        <v>импл_</v>
      </c>
      <c r="H79" t="str">
        <f>VLOOKUP(B79,audio_list_stym!$A$3:$AJ$18,22,FALSE)</f>
        <v>Ake</v>
      </c>
      <c r="I79" t="s">
        <v>693</v>
      </c>
      <c r="J79" t="str">
        <f t="shared" si="26"/>
        <v>Ake_6</v>
      </c>
      <c r="L79">
        <f>VLOOKUP(J79,total_visual_stym!$A$2:$D$129,2,FALSE)</f>
        <v>2078</v>
      </c>
      <c r="M79" t="str">
        <f>VLOOKUP(J79,total_visual_stym!$A$2:$D$129,3,FALSE)</f>
        <v>pics\\Ake_6.jpg</v>
      </c>
      <c r="N79">
        <f>VLOOKUP(J79,total_visual_stym!$A$1:$D$129,4,FALSE)</f>
        <v>209</v>
      </c>
      <c r="P79">
        <f>IF(G79="экспл",0,IF(G79="импл_",VLOOKUP(J79,quest_импл!$A$1:$J$129,7,FALSE),0))</f>
        <v>238</v>
      </c>
      <c r="Q79" t="str">
        <f>IF(G79="экспл",0,IF(G79="импл_",VLOOKUP(J79,quest_импл!$A$1:$J$129,8,FALSE),0))</f>
        <v>sound\\S_dolkami_li.wav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2026</v>
      </c>
      <c r="AD79" t="str">
        <f t="shared" ca="1" si="32"/>
        <v>pics\\Kokos_2.jpg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7"/>
        <v>pics\\Kokos_2.jpg</v>
      </c>
      <c r="AI79" t="s">
        <v>81</v>
      </c>
      <c r="AO79">
        <f t="shared" ca="1" si="33"/>
        <v>0.73234409518147259</v>
      </c>
      <c r="AP79" t="str">
        <f t="shared" ca="1" si="34"/>
        <v>pics\\Kokos_2.jpg</v>
      </c>
      <c r="AR79" t="str">
        <f t="shared" si="35"/>
        <v/>
      </c>
      <c r="AS79" t="str">
        <f t="shared" ca="1" si="28"/>
        <v>pics\\Kokos_2.jpg</v>
      </c>
      <c r="AT79">
        <f t="shared" ca="1" si="29"/>
        <v>0.30885364553779826</v>
      </c>
      <c r="AU79" t="s">
        <v>697</v>
      </c>
      <c r="AV79" t="str">
        <f t="shared" ca="1" si="30"/>
        <v>sound\\Redkiy_plod.wav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_С_дольками_ли_</v>
      </c>
      <c r="BB79" t="str">
        <f t="shared" si="31"/>
        <v>_С_дольками_ли_XXXXX?</v>
      </c>
      <c r="BD79" cm="1">
        <f t="array" aca="1" ref="BD79" ca="1">INDEX($L$74:$L$81,(RANK(AT7,$AT$2:$AT$9)))</f>
        <v>2077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VLOOKUP(B80,audio_list_stym!$A$3:$BP$18,54,FALSE)</f>
        <v>16</v>
      </c>
      <c r="F80" t="str">
        <f>VLOOKUP(E80,metki!$A$2:$B$9,2,FALSE)</f>
        <v>импл_новые_без_названия</v>
      </c>
      <c r="G80" t="str">
        <f t="shared" si="25"/>
        <v>импл_</v>
      </c>
      <c r="H80" t="str">
        <f>VLOOKUP(B80,audio_list_stym!$A$3:$AJ$18,22,FALSE)</f>
        <v>Ake</v>
      </c>
      <c r="I80" t="s">
        <v>694</v>
      </c>
      <c r="J80" t="str">
        <f t="shared" si="26"/>
        <v>Ake_7</v>
      </c>
      <c r="L80">
        <f>VLOOKUP(J80,total_visual_stym!$A$2:$D$129,2,FALSE)</f>
        <v>2079</v>
      </c>
      <c r="M80" t="str">
        <f>VLOOKUP(J80,total_visual_stym!$A$2:$D$129,3,FALSE)</f>
        <v>pics\\Ake_7.jpg</v>
      </c>
      <c r="N80">
        <f>VLOOKUP(J80,total_visual_stym!$A$1:$D$129,4,FALSE)</f>
        <v>209</v>
      </c>
      <c r="P80">
        <f>IF(G80="экспл",0,IF(G80="импл_",VLOOKUP(J80,quest_импл!$A$1:$J$129,7,FALSE),0))</f>
        <v>239</v>
      </c>
      <c r="Q80" t="str">
        <f>IF(G80="экспл",0,IF(G80="импл_",VLOOKUP(J80,quest_импл!$A$1:$J$129,8,FALSE),0))</f>
        <v>sound\\Visushenniy_li.wav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2014</v>
      </c>
      <c r="AD80" t="str">
        <f t="shared" ca="1" si="32"/>
        <v>pics\\Finik_6.jpg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7"/>
        <v>pics\\Finik_6.jpg</v>
      </c>
      <c r="AI80" t="s">
        <v>82</v>
      </c>
      <c r="AO80">
        <f t="shared" ca="1" si="33"/>
        <v>0.84138052855944068</v>
      </c>
      <c r="AP80" t="str">
        <f t="shared" ca="1" si="34"/>
        <v>pics\\Finik_6.jpg</v>
      </c>
      <c r="AR80" t="str">
        <f t="shared" si="35"/>
        <v/>
      </c>
      <c r="AS80" t="str">
        <f t="shared" ca="1" si="28"/>
        <v>pics\\Finik_6.jpg</v>
      </c>
      <c r="AT80">
        <f t="shared" ca="1" si="29"/>
        <v>8.931440853906214E-2</v>
      </c>
      <c r="AU80" t="s">
        <v>697</v>
      </c>
      <c r="AV80" t="str">
        <f t="shared" ca="1" si="30"/>
        <v>sound\\Redkiy_plod.wav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_Высушенный_ли_</v>
      </c>
      <c r="BB80" t="str">
        <f t="shared" si="31"/>
        <v>_Высушенный_ли_XXXXX?</v>
      </c>
      <c r="BD80" cm="1">
        <f t="array" aca="1" ref="BD80" ca="1">INDEX($L$74:$L$81,(RANK(AT8,$AT$2:$AT$9)))</f>
        <v>2073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VLOOKUP(B81,audio_list_stym!$A$3:$BP$18,54,FALSE)</f>
        <v>16</v>
      </c>
      <c r="F81" t="str">
        <f>VLOOKUP(E81,metki!$A$2:$B$9,2,FALSE)</f>
        <v>импл_новые_без_названия</v>
      </c>
      <c r="G81" t="str">
        <f t="shared" si="25"/>
        <v>импл_</v>
      </c>
      <c r="H81" t="str">
        <f>VLOOKUP(B81,audio_list_stym!$A$3:$AJ$18,22,FALSE)</f>
        <v>Ake</v>
      </c>
      <c r="I81" t="s">
        <v>695</v>
      </c>
      <c r="J81" t="str">
        <f t="shared" si="26"/>
        <v>Ake_8</v>
      </c>
      <c r="L81">
        <f>VLOOKUP(J81,total_visual_stym!$A$2:$D$129,2,FALSE)</f>
        <v>2080</v>
      </c>
      <c r="M81" t="str">
        <f>VLOOKUP(J81,total_visual_stym!$A$2:$D$129,3,FALSE)</f>
        <v>pics\\Ake_8.jpg</v>
      </c>
      <c r="N81">
        <f>VLOOKUP(J81,total_visual_stym!$A$1:$D$129,4,FALSE)</f>
        <v>209</v>
      </c>
      <c r="P81">
        <f>IF(G81="экспл",0,IF(G81="импл_",VLOOKUP(J81,quest_импл!$A$1:$J$129,7,FALSE),0))</f>
        <v>240</v>
      </c>
      <c r="Q81" t="str">
        <f>IF(G81="экспл",0,IF(G81="импл_",VLOOKUP(J81,quest_импл!$A$1:$J$129,8,FALSE),0))</f>
        <v>sound\\Myatiy_li.wav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2041</v>
      </c>
      <c r="AD81" t="str">
        <f t="shared" ca="1" si="32"/>
        <v>pics\\Peper_1.jpg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7"/>
        <v>pics\\Peper_1.jpg</v>
      </c>
      <c r="AI81" t="s">
        <v>83</v>
      </c>
      <c r="AO81">
        <f t="shared" ca="1" si="33"/>
        <v>0.44512751141691609</v>
      </c>
      <c r="AP81" t="str">
        <f t="shared" ca="1" si="34"/>
        <v>pics\\Peper_1.jpg</v>
      </c>
      <c r="AR81" t="str">
        <f t="shared" si="35"/>
        <v/>
      </c>
      <c r="AS81" t="str">
        <f t="shared" ca="1" si="28"/>
        <v>pics\\Peper_1.jpg</v>
      </c>
      <c r="AT81">
        <f t="shared" ca="1" si="29"/>
        <v>0.4042264688360464</v>
      </c>
      <c r="AU81" t="s">
        <v>697</v>
      </c>
      <c r="AV81" t="str">
        <f t="shared" ca="1" si="30"/>
        <v>sound\\Redkiy_plod.wav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_Мятый_ли_</v>
      </c>
      <c r="BB81" t="str">
        <f t="shared" si="31"/>
        <v>_Мятый_ли_XXXXX?</v>
      </c>
      <c r="BD81" cm="1">
        <f t="array" aca="1" ref="BD81" ca="1">INDEX($L$74:$L$81,(RANK(AT9,$AT$2:$AT$9)))</f>
        <v>2078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VLOOKUP(B82,audio_list_stym!$A$3:$BP$18,54,FALSE)</f>
        <v>17</v>
      </c>
      <c r="F82" t="str">
        <f>VLOOKUP(E82,metki!$A$2:$B$9,2,FALSE)</f>
        <v>экспл_новые_без_названия</v>
      </c>
      <c r="G82" t="str">
        <f t="shared" si="25"/>
        <v>экспл</v>
      </c>
      <c r="H82" t="str">
        <f>VLOOKUP(B82,audio_list_stym!$A$3:$AJ$18,22,FALSE)</f>
        <v>Finger</v>
      </c>
      <c r="I82" t="s">
        <v>688</v>
      </c>
      <c r="J82" t="str">
        <f t="shared" si="26"/>
        <v>Finger_1</v>
      </c>
      <c r="L82">
        <f>VLOOKUP(J82,total_visual_stym!$A$2:$D$129,2,FALSE)</f>
        <v>2081</v>
      </c>
      <c r="M82" t="str">
        <f>VLOOKUP(J82,total_visual_stym!$A$2:$D$129,3,FALSE)</f>
        <v>pics\\Finger_1.jpg</v>
      </c>
      <c r="N82">
        <f>VLOOKUP(J82,total_visual_stym!$A$1:$D$129,4,FALSE)</f>
        <v>210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113</v>
      </c>
      <c r="Z82" t="str">
        <f>IF(G82="экспл",VLOOKUP(J82,quest_экспл!$A$1:$N$129,12,FALSE),IF(G82="импл_",0,0))</f>
        <v>sound\\On_vizhatiy.wav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2202</v>
      </c>
      <c r="AD82" t="str">
        <f t="shared" ca="1" si="32"/>
        <v>pics\\dis47.jpg</v>
      </c>
      <c r="AE82" s="22" t="str">
        <f t="array" aca="1" ref="AE82" ca="1">IF(G82="экспл",INDEX(total_visual_stym!$C$146:$C$209,(RANK(total_visual_stym!E162,total_visual_stym!$E$146:$E$209))),0)</f>
        <v>pics\\dis47.jpg</v>
      </c>
      <c r="AF82" s="22" t="str">
        <f t="shared" si="27"/>
        <v/>
      </c>
      <c r="AI82" t="s">
        <v>84</v>
      </c>
      <c r="AO82">
        <f t="shared" ca="1" si="33"/>
        <v>0.29639198092336816</v>
      </c>
      <c r="AP82" t="str">
        <f t="shared" ca="1" si="34"/>
        <v>pics\\Peper_8.jpg</v>
      </c>
      <c r="AR82" t="str">
        <f t="shared" si="35"/>
        <v/>
      </c>
      <c r="AS82" t="str">
        <f t="shared" ref="AS82:AS129" si="36">IF(G82="импл_",AP82,"")</f>
        <v/>
      </c>
      <c r="AT82">
        <f t="shared" ca="1" si="29"/>
        <v>0.59538300567402114</v>
      </c>
      <c r="AU82" t="s">
        <v>697</v>
      </c>
      <c r="AV82" t="str">
        <f t="shared" ca="1" si="30"/>
        <v>sound\\Noviy_plod.wav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_Он_выжатый?</v>
      </c>
      <c r="BA82" t="e">
        <f>VLOOKUP(Q82,audio_list_stym!$B$2:$BQ$299,68,FALSE)</f>
        <v>#N/A</v>
      </c>
      <c r="BB82" t="str">
        <f t="shared" si="31"/>
        <v>На_экране_XXXXX._Он_выжатый?</v>
      </c>
      <c r="BC82">
        <f>A82</f>
        <v>1211</v>
      </c>
      <c r="BD82" cm="1">
        <f t="array" aca="1" ref="BD82" ca="1">INDEX($L$82:$L$89,(RANK(AT2,$AT$2:$AT$9)))</f>
        <v>2087</v>
      </c>
      <c r="BE82" cm="1">
        <f t="array" aca="1" ref="BE82" ca="1">INDEX(BD66:BD81,(RANK(AT4,$AT$2:$AT$17)))</f>
        <v>2079</v>
      </c>
      <c r="BF82" cm="1">
        <f t="array" aca="1" ref="BF82" ca="1">INDEX(BD90:BD105,(RANK(AT4,$AT$2:$AT$17)))</f>
        <v>2119</v>
      </c>
      <c r="BG82" cm="1">
        <f t="array" aca="1" ref="BG82" ca="1">INDEX(BD106:BD129,(RANK(AT4,$AT$2:$AT$9)))</f>
        <v>2130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VLOOKUP(B83,audio_list_stym!$A$3:$BP$18,54,FALSE)</f>
        <v>17</v>
      </c>
      <c r="F83" t="str">
        <f>VLOOKUP(E83,metki!$A$2:$B$9,2,FALSE)</f>
        <v>экспл_новые_без_названия</v>
      </c>
      <c r="G83" t="str">
        <f t="shared" si="25"/>
        <v>экспл</v>
      </c>
      <c r="H83" t="str">
        <f>VLOOKUP(B83,audio_list_stym!$A$3:$AJ$18,22,FALSE)</f>
        <v>Finger</v>
      </c>
      <c r="I83" t="s">
        <v>689</v>
      </c>
      <c r="J83" t="str">
        <f t="shared" si="26"/>
        <v>Finger_2</v>
      </c>
      <c r="L83">
        <f>VLOOKUP(J83,total_visual_stym!$A$2:$D$129,2,FALSE)</f>
        <v>2082</v>
      </c>
      <c r="M83" t="str">
        <f>VLOOKUP(J83,total_visual_stym!$A$2:$D$129,3,FALSE)</f>
        <v>pics\\Finger_2.jpg</v>
      </c>
      <c r="N83">
        <f>VLOOKUP(J83,total_visual_stym!$A$1:$D$129,4,FALSE)</f>
        <v>210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114</v>
      </c>
      <c r="Z83" t="str">
        <f>IF(G83="экспл",VLOOKUP(J83,quest_экспл!$A$1:$N$129,12,FALSE),IF(G83="импл_",0,0))</f>
        <v>sound\\On_nadloman.wav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2171</v>
      </c>
      <c r="AD83" t="str">
        <f t="shared" ca="1" si="32"/>
        <v>pics\\dis22.jpg</v>
      </c>
      <c r="AE83" s="22" t="str">
        <f t="array" aca="1" ref="AE83" ca="1">IF(G83="экспл",INDEX(total_visual_stym!$C$146:$C$209,(RANK(total_visual_stym!E163,total_visual_stym!$E$146:$E$209))),0)</f>
        <v>pics\\dis22.jpg</v>
      </c>
      <c r="AF83" s="22" t="str">
        <f t="shared" si="27"/>
        <v/>
      </c>
      <c r="AI83" t="s">
        <v>85</v>
      </c>
      <c r="AO83">
        <f t="shared" ca="1" si="33"/>
        <v>0.67829478819457478</v>
      </c>
      <c r="AP83" t="str">
        <f t="shared" ca="1" si="34"/>
        <v>pics\\Kokos_3.jpg</v>
      </c>
      <c r="AR83" t="str">
        <f t="shared" si="35"/>
        <v/>
      </c>
      <c r="AS83" t="str">
        <f t="shared" si="36"/>
        <v/>
      </c>
      <c r="AT83">
        <f t="shared" ca="1" si="29"/>
        <v>0.83321650178305573</v>
      </c>
      <c r="AU83" t="s">
        <v>697</v>
      </c>
      <c r="AV83" t="str">
        <f t="shared" ca="1" si="30"/>
        <v>sound\\Noviy_plod.wav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_Он_надломан?</v>
      </c>
      <c r="BA83" t="e">
        <f>VLOOKUP(Q83,audio_list_stym!$B$2:$BQ$299,68,FALSE)</f>
        <v>#N/A</v>
      </c>
      <c r="BB83" t="str">
        <f t="shared" si="31"/>
        <v>Посмотрите,_вот_XXXXX._Он_надломан?</v>
      </c>
      <c r="BD83" cm="1">
        <f t="array" aca="1" ref="BD83" ca="1">INDEX($L$82:$L$89,(RANK(AT3,$AT$2:$AT$9)))</f>
        <v>2083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VLOOKUP(B84,audio_list_stym!$A$3:$BP$18,54,FALSE)</f>
        <v>17</v>
      </c>
      <c r="F84" t="str">
        <f>VLOOKUP(E84,metki!$A$2:$B$9,2,FALSE)</f>
        <v>экспл_новые_без_названия</v>
      </c>
      <c r="G84" t="str">
        <f t="shared" si="25"/>
        <v>экспл</v>
      </c>
      <c r="H84" t="str">
        <f>VLOOKUP(B84,audio_list_stym!$A$3:$AJ$18,22,FALSE)</f>
        <v>Finger</v>
      </c>
      <c r="I84" t="s">
        <v>690</v>
      </c>
      <c r="J84" t="str">
        <f t="shared" si="26"/>
        <v>Finger_3</v>
      </c>
      <c r="L84">
        <f>VLOOKUP(J84,total_visual_stym!$A$2:$D$129,2,FALSE)</f>
        <v>2083</v>
      </c>
      <c r="M84" t="str">
        <f>VLOOKUP(J84,total_visual_stym!$A$2:$D$129,3,FALSE)</f>
        <v>pics\\Finger_3.jpg</v>
      </c>
      <c r="N84">
        <f>VLOOKUP(J84,total_visual_stym!$A$1:$D$129,4,FALSE)</f>
        <v>210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115</v>
      </c>
      <c r="Z84" t="str">
        <f>IF(G84="экспл",VLOOKUP(J84,quest_экспл!$A$1:$N$129,12,FALSE),IF(G84="импл_",0,0))</f>
        <v>sound\\On_volnistiy.wav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2217</v>
      </c>
      <c r="AD84" t="str">
        <f t="shared" ca="1" si="32"/>
        <v>pics\\dis58.jpg</v>
      </c>
      <c r="AE84" s="22" t="str">
        <f t="array" aca="1" ref="AE84" ca="1">IF(G84="экспл",INDEX(total_visual_stym!$C$146:$C$209,(RANK(total_visual_stym!E164,total_visual_stym!$E$146:$E$209))),0)</f>
        <v>pics\\dis58.jpg</v>
      </c>
      <c r="AF84" s="22" t="str">
        <f t="shared" si="27"/>
        <v/>
      </c>
      <c r="AI84" t="s">
        <v>94</v>
      </c>
      <c r="AO84">
        <f t="shared" ca="1" si="33"/>
        <v>0.49404852661066945</v>
      </c>
      <c r="AP84" t="str">
        <f t="shared" ca="1" si="34"/>
        <v>pics\\Limon_5.jpg</v>
      </c>
      <c r="AR84" t="str">
        <f t="shared" si="35"/>
        <v/>
      </c>
      <c r="AS84" t="str">
        <f t="shared" si="36"/>
        <v/>
      </c>
      <c r="AT84">
        <f t="shared" ca="1" si="29"/>
        <v>0.71220488715873986</v>
      </c>
      <c r="AU84" t="s">
        <v>697</v>
      </c>
      <c r="AV84" t="str">
        <f t="shared" ca="1" si="30"/>
        <v>sound\\Noviy_plod.wav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_Он_волнистый?</v>
      </c>
      <c r="BA84" t="e">
        <f>VLOOKUP(Q84,audio_list_stym!$B$2:$BQ$299,68,FALSE)</f>
        <v>#N/A</v>
      </c>
      <c r="BB84" t="str">
        <f t="shared" si="31"/>
        <v>Вот_XXXXX._Он_волнистый?</v>
      </c>
      <c r="BD84" cm="1">
        <f t="array" aca="1" ref="BD84" ca="1">INDEX($L$82:$L$89,(RANK(AT4,$AT$2:$AT$9)))</f>
        <v>2084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VLOOKUP(B85,audio_list_stym!$A$3:$BP$18,54,FALSE)</f>
        <v>17</v>
      </c>
      <c r="F85" t="str">
        <f>VLOOKUP(E85,metki!$A$2:$B$9,2,FALSE)</f>
        <v>экспл_новые_без_названия</v>
      </c>
      <c r="G85" t="str">
        <f t="shared" si="25"/>
        <v>экспл</v>
      </c>
      <c r="H85" t="str">
        <f>VLOOKUP(B85,audio_list_stym!$A$3:$AJ$18,22,FALSE)</f>
        <v>Finger</v>
      </c>
      <c r="I85" t="s">
        <v>691</v>
      </c>
      <c r="J85" t="str">
        <f t="shared" si="26"/>
        <v>Finger_4</v>
      </c>
      <c r="L85">
        <f>VLOOKUP(J85,total_visual_stym!$A$2:$D$129,2,FALSE)</f>
        <v>2084</v>
      </c>
      <c r="M85" t="str">
        <f>VLOOKUP(J85,total_visual_stym!$A$2:$D$129,3,FALSE)</f>
        <v>pics\\Finger_4.jpg</v>
      </c>
      <c r="N85">
        <f>VLOOKUP(J85,total_visual_stym!$A$1:$D$129,4,FALSE)</f>
        <v>210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116</v>
      </c>
      <c r="Z85" t="str">
        <f>IF(G85="экспл",VLOOKUP(J85,quest_экспл!$A$1:$N$129,12,FALSE),IF(G85="импл_",0,0))</f>
        <v>sound\\On_buriy.wav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2224</v>
      </c>
      <c r="AD85" t="str">
        <f t="shared" ca="1" si="32"/>
        <v>pics\\dis29.jpg</v>
      </c>
      <c r="AE85" s="22" t="str">
        <f t="array" aca="1" ref="AE85" ca="1">IF(G85="экспл",INDEX(total_visual_stym!$C$146:$C$209,(RANK(total_visual_stym!E165,total_visual_stym!$E$146:$E$209))),0)</f>
        <v>pics\\dis29.jpg</v>
      </c>
      <c r="AF85" s="22" t="str">
        <f t="shared" si="27"/>
        <v/>
      </c>
      <c r="AI85" t="s">
        <v>95</v>
      </c>
      <c r="AO85">
        <f t="shared" ca="1" si="33"/>
        <v>0.91557210642212239</v>
      </c>
      <c r="AP85" t="str">
        <f t="shared" ca="1" si="34"/>
        <v>pics\\Banan_5.jpg</v>
      </c>
      <c r="AR85" t="str">
        <f t="shared" si="35"/>
        <v/>
      </c>
      <c r="AS85" t="str">
        <f t="shared" si="36"/>
        <v/>
      </c>
      <c r="AT85">
        <f t="shared" ca="1" si="29"/>
        <v>0.30303040216395893</v>
      </c>
      <c r="AU85" t="s">
        <v>697</v>
      </c>
      <c r="AV85" t="str">
        <f t="shared" ca="1" si="30"/>
        <v>sound\\Redkiy_plod.wav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_Он_бурый?</v>
      </c>
      <c r="BA85" t="e">
        <f>VLOOKUP(Q85,audio_list_stym!$B$2:$BQ$299,68,FALSE)</f>
        <v>#N/A</v>
      </c>
      <c r="BB85" t="str">
        <f t="shared" si="31"/>
        <v>Это_XXXXX._Он_бурый?</v>
      </c>
      <c r="BD85" cm="1">
        <f t="array" aca="1" ref="BD85" ca="1">INDEX($L$82:$L$89,(RANK(AT5,$AT$2:$AT$9)))</f>
        <v>2082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VLOOKUP(B86,audio_list_stym!$A$3:$BP$18,54,FALSE)</f>
        <v>17</v>
      </c>
      <c r="F86" t="str">
        <f>VLOOKUP(E86,metki!$A$2:$B$9,2,FALSE)</f>
        <v>экспл_новые_без_названия</v>
      </c>
      <c r="G86" t="str">
        <f t="shared" si="25"/>
        <v>экспл</v>
      </c>
      <c r="H86" t="str">
        <f>VLOOKUP(B86,audio_list_stym!$A$3:$AJ$18,22,FALSE)</f>
        <v>Finger</v>
      </c>
      <c r="I86" t="s">
        <v>692</v>
      </c>
      <c r="J86" t="str">
        <f t="shared" si="26"/>
        <v>Finger_5</v>
      </c>
      <c r="L86">
        <f>VLOOKUP(J86,total_visual_stym!$A$2:$D$129,2,FALSE)</f>
        <v>2085</v>
      </c>
      <c r="M86" t="str">
        <f>VLOOKUP(J86,total_visual_stym!$A$2:$D$129,3,FALSE)</f>
        <v>pics\\Finger_5.jpg</v>
      </c>
      <c r="N86">
        <f>VLOOKUP(J86,total_visual_stym!$A$1:$D$129,4,FALSE)</f>
        <v>210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117</v>
      </c>
      <c r="Z86" t="str">
        <f>IF(G86="экспл",VLOOKUP(J86,quest_экспл!$A$1:$N$129,12,FALSE),IF(G86="импл_",0,0))</f>
        <v>sound\\Vityanut_li_on.wav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2172</v>
      </c>
      <c r="AD86" t="str">
        <f t="shared" ca="1" si="32"/>
        <v>pics\\dis23.jpg</v>
      </c>
      <c r="AE86" s="22" t="str">
        <f t="array" aca="1" ref="AE86" ca="1">IF(G86="экспл",INDEX(total_visual_stym!$C$146:$C$209,(RANK(total_visual_stym!E166,total_visual_stym!$E$146:$E$209))),0)</f>
        <v>pics\\dis23.jpg</v>
      </c>
      <c r="AF86" s="22" t="str">
        <f t="shared" si="27"/>
        <v/>
      </c>
      <c r="AI86" t="s">
        <v>96</v>
      </c>
      <c r="AO86">
        <f t="shared" ca="1" si="33"/>
        <v>0.79873863704992931</v>
      </c>
      <c r="AP86" t="str">
        <f t="shared" ca="1" si="34"/>
        <v>pics\\Goroh_3.jpg</v>
      </c>
      <c r="AR86" t="str">
        <f t="shared" si="35"/>
        <v/>
      </c>
      <c r="AS86" t="str">
        <f t="shared" si="36"/>
        <v/>
      </c>
      <c r="AT86">
        <f t="shared" ca="1" si="29"/>
        <v>0.66611300876121027</v>
      </c>
      <c r="AU86" t="s">
        <v>697</v>
      </c>
      <c r="AV86" t="str">
        <f t="shared" ca="1" si="30"/>
        <v>sound\\Noviy_plod.wav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_Вытянут_ли_он?</v>
      </c>
      <c r="BA86" t="e">
        <f>VLOOKUP(Q86,audio_list_stym!$B$2:$BQ$299,68,FALSE)</f>
        <v>#N/A</v>
      </c>
      <c r="BB86" t="str">
        <f t="shared" si="31"/>
        <v>На_картинке_XXXXX._Вытянут_ли_он?</v>
      </c>
      <c r="BD86" cm="1">
        <f t="array" aca="1" ref="BD86" ca="1">INDEX($L$82:$L$89,(RANK(AT6,$AT$2:$AT$9)))</f>
        <v>2088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VLOOKUP(B87,audio_list_stym!$A$3:$BP$18,54,FALSE)</f>
        <v>17</v>
      </c>
      <c r="F87" t="str">
        <f>VLOOKUP(E87,metki!$A$2:$B$9,2,FALSE)</f>
        <v>экспл_новые_без_названия</v>
      </c>
      <c r="G87" t="str">
        <f t="shared" si="25"/>
        <v>экспл</v>
      </c>
      <c r="H87" t="str">
        <f>VLOOKUP(B87,audio_list_stym!$A$3:$AJ$18,22,FALSE)</f>
        <v>Finger</v>
      </c>
      <c r="I87" t="s">
        <v>693</v>
      </c>
      <c r="J87" t="str">
        <f t="shared" si="26"/>
        <v>Finger_6</v>
      </c>
      <c r="L87">
        <f>VLOOKUP(J87,total_visual_stym!$A$2:$D$129,2,FALSE)</f>
        <v>2086</v>
      </c>
      <c r="M87" t="str">
        <f>VLOOKUP(J87,total_visual_stym!$A$2:$D$129,3,FALSE)</f>
        <v>pics\\Finger_6.jpg</v>
      </c>
      <c r="N87">
        <f>VLOOKUP(J87,total_visual_stym!$A$1:$D$129,4,FALSE)</f>
        <v>210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118</v>
      </c>
      <c r="Z87" t="str">
        <f>IF(G87="экспл",VLOOKUP(J87,quest_экспл!$A$1:$N$129,12,FALSE),IF(G87="импл_",0,0))</f>
        <v>sound\\Obyemniy_li_on.wav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2187</v>
      </c>
      <c r="AD87" t="str">
        <f t="shared" ca="1" si="32"/>
        <v>pics\\dis1.jpg</v>
      </c>
      <c r="AE87" s="22" t="str">
        <f t="array" aca="1" ref="AE87" ca="1">IF(G87="экспл",INDEX(total_visual_stym!$C$146:$C$209,(RANK(total_visual_stym!E167,total_visual_stym!$E$146:$E$209))),0)</f>
        <v>pics\\dis1.jpg</v>
      </c>
      <c r="AF87" s="22" t="str">
        <f t="shared" si="27"/>
        <v/>
      </c>
      <c r="AI87" t="s">
        <v>97</v>
      </c>
      <c r="AO87">
        <f t="shared" ca="1" si="33"/>
        <v>0.21859995750637129</v>
      </c>
      <c r="AP87" t="str">
        <f t="shared" ca="1" si="34"/>
        <v>pics\\Redis_4.jpg</v>
      </c>
      <c r="AR87" t="str">
        <f t="shared" si="35"/>
        <v/>
      </c>
      <c r="AS87" t="str">
        <f t="shared" si="36"/>
        <v/>
      </c>
      <c r="AT87">
        <f t="shared" ca="1" si="29"/>
        <v>0.44953733135756391</v>
      </c>
      <c r="AU87" t="s">
        <v>697</v>
      </c>
      <c r="AV87" t="str">
        <f t="shared" ca="1" si="30"/>
        <v>sound\\Redkiy_plod.wav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_Объемный_ли_он?</v>
      </c>
      <c r="BA87" t="e">
        <f>VLOOKUP(Q87,audio_list_stym!$B$2:$BQ$299,68,FALSE)</f>
        <v>#N/A</v>
      </c>
      <c r="BB87" t="str">
        <f t="shared" si="31"/>
        <v>На_мониторе_XXXXX._Объемный_ли_он?</v>
      </c>
      <c r="BD87" cm="1">
        <f t="array" aca="1" ref="BD87" ca="1">INDEX($L$82:$L$89,(RANK(AT7,$AT$2:$AT$9)))</f>
        <v>2085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VLOOKUP(B88,audio_list_stym!$A$3:$BP$18,54,FALSE)</f>
        <v>17</v>
      </c>
      <c r="F88" t="str">
        <f>VLOOKUP(E88,metki!$A$2:$B$9,2,FALSE)</f>
        <v>экспл_новые_без_названия</v>
      </c>
      <c r="G88" t="str">
        <f t="shared" si="25"/>
        <v>экспл</v>
      </c>
      <c r="H88" t="str">
        <f>VLOOKUP(B88,audio_list_stym!$A$3:$AJ$18,22,FALSE)</f>
        <v>Finger</v>
      </c>
      <c r="I88" t="s">
        <v>694</v>
      </c>
      <c r="J88" t="str">
        <f t="shared" si="26"/>
        <v>Finger_7</v>
      </c>
      <c r="L88">
        <f>VLOOKUP(J88,total_visual_stym!$A$2:$D$129,2,FALSE)</f>
        <v>2087</v>
      </c>
      <c r="M88" t="str">
        <f>VLOOKUP(J88,total_visual_stym!$A$2:$D$129,3,FALSE)</f>
        <v>pics\\Finger_7.jpg</v>
      </c>
      <c r="N88">
        <f>VLOOKUP(J88,total_visual_stym!$A$1:$D$129,4,FALSE)</f>
        <v>210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119</v>
      </c>
      <c r="Z88" t="str">
        <f>IF(G88="экспл",VLOOKUP(J88,quest_экспл!$A$1:$N$129,12,FALSE),IF(G88="импл_",0,0))</f>
        <v>sound\\Pustoy_li_on.wav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2197</v>
      </c>
      <c r="AD88" t="str">
        <f t="shared" ca="1" si="32"/>
        <v>pics\\dis54.jpg</v>
      </c>
      <c r="AE88" s="22" t="str">
        <f t="array" aca="1" ref="AE88" ca="1">IF(G88="экспл",INDEX(total_visual_stym!$C$146:$C$209,(RANK(total_visual_stym!E168,total_visual_stym!$E$146:$E$209))),0)</f>
        <v>pics\\dis54.jpg</v>
      </c>
      <c r="AF88" s="22" t="str">
        <f t="shared" si="27"/>
        <v/>
      </c>
      <c r="AI88" t="s">
        <v>98</v>
      </c>
      <c r="AO88">
        <f t="shared" ca="1" si="33"/>
        <v>0.44650793603396743</v>
      </c>
      <c r="AP88" t="str">
        <f t="shared" ca="1" si="34"/>
        <v>pics\\Limon_8.jpg</v>
      </c>
      <c r="AR88" t="str">
        <f t="shared" si="35"/>
        <v/>
      </c>
      <c r="AS88" t="str">
        <f t="shared" si="36"/>
        <v/>
      </c>
      <c r="AT88">
        <f t="shared" ca="1" si="29"/>
        <v>0.85512887433908391</v>
      </c>
      <c r="AU88" t="s">
        <v>697</v>
      </c>
      <c r="AV88" t="str">
        <f t="shared" ca="1" si="30"/>
        <v>sound\\Noviy_plod.wav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_Пустой_ли_он?</v>
      </c>
      <c r="BA88" t="e">
        <f>VLOOKUP(Q88,audio_list_stym!$B$2:$BQ$299,68,FALSE)</f>
        <v>#N/A</v>
      </c>
      <c r="BB88" t="str">
        <f t="shared" si="31"/>
        <v>Перед_Вами_XXXXX._Пустой_ли_он?</v>
      </c>
      <c r="BD88" cm="1">
        <f t="array" aca="1" ref="BD88" ca="1">INDEX($L$82:$L$89,(RANK(AT8,$AT$2:$AT$9)))</f>
        <v>2081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VLOOKUP(B89,audio_list_stym!$A$3:$BP$18,54,FALSE)</f>
        <v>17</v>
      </c>
      <c r="F89" t="str">
        <f>VLOOKUP(E89,metki!$A$2:$B$9,2,FALSE)</f>
        <v>экспл_новые_без_названия</v>
      </c>
      <c r="G89" t="str">
        <f t="shared" si="25"/>
        <v>экспл</v>
      </c>
      <c r="H89" t="str">
        <f>VLOOKUP(B89,audio_list_stym!$A$3:$AJ$18,22,FALSE)</f>
        <v>Finger</v>
      </c>
      <c r="I89" t="s">
        <v>695</v>
      </c>
      <c r="J89" t="str">
        <f t="shared" si="26"/>
        <v>Finger_8</v>
      </c>
      <c r="L89">
        <f>VLOOKUP(J89,total_visual_stym!$A$2:$D$129,2,FALSE)</f>
        <v>2088</v>
      </c>
      <c r="M89" t="str">
        <f>VLOOKUP(J89,total_visual_stym!$A$2:$D$129,3,FALSE)</f>
        <v>pics\\Finger_8.jpg</v>
      </c>
      <c r="N89">
        <f>VLOOKUP(J89,total_visual_stym!$A$1:$D$129,4,FALSE)</f>
        <v>210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120</v>
      </c>
      <c r="Z89" t="str">
        <f>IF(G89="экспл",VLOOKUP(J89,quest_экспл!$A$1:$N$129,12,FALSE),IF(G89="импл_",0,0))</f>
        <v>sound\\Belyi_li_on.wav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2216</v>
      </c>
      <c r="AD89" t="str">
        <f t="shared" ca="1" si="32"/>
        <v>pics\\dis59.jpg</v>
      </c>
      <c r="AE89" s="22" t="str">
        <f t="array" aca="1" ref="AE89" ca="1">IF(G89="экспл",INDEX(total_visual_stym!$C$146:$C$209,(RANK(total_visual_stym!E169,total_visual_stym!$E$146:$E$209))),0)</f>
        <v>pics\\dis59.jpg</v>
      </c>
      <c r="AF89" s="22" t="str">
        <f t="shared" si="27"/>
        <v/>
      </c>
      <c r="AI89" t="s">
        <v>99</v>
      </c>
      <c r="AO89">
        <f t="shared" ca="1" si="33"/>
        <v>0.6173576058063619</v>
      </c>
      <c r="AP89" t="str">
        <f t="shared" ca="1" si="34"/>
        <v>pics\\Kokos_6.jpg</v>
      </c>
      <c r="AR89" t="str">
        <f t="shared" si="35"/>
        <v/>
      </c>
      <c r="AS89" t="str">
        <f t="shared" si="36"/>
        <v/>
      </c>
      <c r="AT89">
        <f t="shared" ca="1" si="29"/>
        <v>0.24504464889568978</v>
      </c>
      <c r="AU89" t="s">
        <v>697</v>
      </c>
      <c r="AV89" t="str">
        <f t="shared" ca="1" si="30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_Белый_ли_он?</v>
      </c>
      <c r="BA89" t="e">
        <f>VLOOKUP(Q89,audio_list_stym!$B$2:$BQ$299,68,FALSE)</f>
        <v>#N/A</v>
      </c>
      <c r="BB89" t="str">
        <f t="shared" si="31"/>
        <v>Вы_видите_XXXXX._Белый_ли_он?</v>
      </c>
      <c r="BD89" cm="1">
        <f t="array" aca="1" ref="BD89" ca="1">INDEX($L$82:$L$89,(RANK(AT9,$AT$2:$AT$9)))</f>
        <v>2086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VLOOKUP(B90,audio_list_stym!$A$3:$BP$18,54,FALSE)</f>
        <v>14</v>
      </c>
      <c r="F90" t="str">
        <f>VLOOKUP(E90,metki!$A$2:$B$9,2,FALSE)</f>
        <v>импл_новые_с_названием</v>
      </c>
      <c r="G90" t="str">
        <f t="shared" si="25"/>
        <v>импл_</v>
      </c>
      <c r="H90" t="str">
        <f>VLOOKUP(B90,audio_list_stym!$A$3:$AJ$18,22,FALSE)</f>
        <v>Gac</v>
      </c>
      <c r="I90" t="s">
        <v>688</v>
      </c>
      <c r="J90" t="str">
        <f t="shared" si="26"/>
        <v>Gac_1</v>
      </c>
      <c r="L90">
        <f>VLOOKUP(J90,total_visual_stym!$A$2:$D$129,2,FALSE)</f>
        <v>2089</v>
      </c>
      <c r="M90" t="str">
        <f>VLOOKUP(J90,total_visual_stym!$A$2:$D$129,3,FALSE)</f>
        <v>pics\\Gac_1.jpg</v>
      </c>
      <c r="N90">
        <f>VLOOKUP(J90,total_visual_stym!$A$1:$D$129,4,FALSE)</f>
        <v>211</v>
      </c>
      <c r="P90">
        <f>IF(G90="экспл",0,IF(G90="импл_",VLOOKUP(J90,quest_импл!$A$1:$J$129,7,FALSE),0))</f>
        <v>249</v>
      </c>
      <c r="Q90" t="str">
        <f>IF(G90="экспл",0,IF(G90="импл_",VLOOKUP(J90,quest_импл!$A$1:$J$129,8,FALSE),0))</f>
        <v>sound\\Ispachkan_li.wav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нет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2010</v>
      </c>
      <c r="AD90" t="str">
        <f t="shared" ca="1" si="32"/>
        <v>pics\\Finik_2.jpg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7"/>
        <v>pics\\Finik_2.jpg</v>
      </c>
      <c r="AI90" t="s">
        <v>100</v>
      </c>
      <c r="AO90">
        <f t="shared" ca="1" si="33"/>
        <v>0.87164570598651292</v>
      </c>
      <c r="AP90" t="str">
        <f t="shared" ca="1" si="34"/>
        <v>pics\\Finik_2.jpg</v>
      </c>
      <c r="AR90" t="str">
        <f t="shared" si="35"/>
        <v/>
      </c>
      <c r="AS90" t="str">
        <f t="shared" ca="1" si="36"/>
        <v>pics\\Finik_2.jpg</v>
      </c>
      <c r="AT90">
        <f t="shared" ca="1" si="29"/>
        <v>4.6187311305762146E-2</v>
      </c>
      <c r="AU90" t="s">
        <v>697</v>
      </c>
      <c r="AV90" t="str">
        <f t="shared" ca="1" si="30"/>
        <v>sound\\Redkiy_plod.wav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_Испачкан_ли_</v>
      </c>
      <c r="BB90" t="str">
        <f t="shared" si="31"/>
        <v>_Испачкан_ли_ФИМОН?</v>
      </c>
      <c r="BC90">
        <f>A90</f>
        <v>1212</v>
      </c>
      <c r="BD90" cm="1">
        <f t="array" aca="1" ref="BD90" ca="1">INDEX($L$90:$L$97,(RANK(AT2,$AT$2:$AT$9)))</f>
        <v>2095</v>
      </c>
      <c r="BE90" cm="1">
        <f t="array" aca="1" ref="BE90" ca="1">INDEX(BD66:BD81,(RANK(AT5,$AT$2:$AT$17)))</f>
        <v>2076</v>
      </c>
      <c r="BF90" cm="1">
        <f t="array" aca="1" ref="BF90" ca="1">INDEX(BD98:BD113,(RANK(AT5,$AT$2:$AT$17)))</f>
        <v>2120</v>
      </c>
      <c r="BG90" cm="1">
        <f t="array" aca="1" ref="BG90" ca="1">INDEX(BD114:BD129,(RANK(AT5,$AT$2:$AT$9)))</f>
        <v>2139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VLOOKUP(B91,audio_list_stym!$A$3:$BP$18,54,FALSE)</f>
        <v>14</v>
      </c>
      <c r="F91" t="str">
        <f>VLOOKUP(E91,metki!$A$2:$B$9,2,FALSE)</f>
        <v>импл_новые_с_названием</v>
      </c>
      <c r="G91" t="str">
        <f t="shared" si="25"/>
        <v>импл_</v>
      </c>
      <c r="H91" t="str">
        <f>VLOOKUP(B91,audio_list_stym!$A$3:$AJ$18,22,FALSE)</f>
        <v>Gac</v>
      </c>
      <c r="I91" t="s">
        <v>689</v>
      </c>
      <c r="J91" t="str">
        <f t="shared" si="26"/>
        <v>Gac_2</v>
      </c>
      <c r="L91">
        <f>VLOOKUP(J91,total_visual_stym!$A$2:$D$129,2,FALSE)</f>
        <v>2090</v>
      </c>
      <c r="M91" t="str">
        <f>VLOOKUP(J91,total_visual_stym!$A$2:$D$129,3,FALSE)</f>
        <v>pics\\Gac_2.jpg</v>
      </c>
      <c r="N91">
        <f>VLOOKUP(J91,total_visual_stym!$A$1:$D$129,4,FALSE)</f>
        <v>211</v>
      </c>
      <c r="P91">
        <f>IF(G91="экспл",0,IF(G91="импл_",VLOOKUP(J91,quest_импл!$A$1:$J$129,7,FALSE),0))</f>
        <v>250</v>
      </c>
      <c r="Q91" t="str">
        <f>IF(G91="экспл",0,IF(G91="импл_",VLOOKUP(J91,quest_импл!$A$1:$J$129,8,FALSE),0))</f>
        <v>sound\\Farshirovanniy_li.wav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нет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2057</v>
      </c>
      <c r="AD91" t="str">
        <f t="shared" ca="1" si="32"/>
        <v>pics\\Tomat_1.jpg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7"/>
        <v>pics\\Tomat_1.jpg</v>
      </c>
      <c r="AI91" t="s">
        <v>101</v>
      </c>
      <c r="AO91">
        <f t="shared" ca="1" si="33"/>
        <v>0.12370063417761734</v>
      </c>
      <c r="AP91" t="str">
        <f t="shared" ca="1" si="34"/>
        <v>pics\\Tomat_1.jpg</v>
      </c>
      <c r="AR91" t="str">
        <f t="shared" si="35"/>
        <v/>
      </c>
      <c r="AS91" t="str">
        <f t="shared" ca="1" si="36"/>
        <v>pics\\Tomat_1.jpg</v>
      </c>
      <c r="AT91">
        <f t="shared" ca="1" si="29"/>
        <v>3.6811618736757534E-2</v>
      </c>
      <c r="AU91" t="s">
        <v>697</v>
      </c>
      <c r="AV91" t="str">
        <f t="shared" ca="1" si="30"/>
        <v>sound\\Redkiy_plod.wav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_Фаршированный_ли_</v>
      </c>
      <c r="BB91" t="str">
        <f t="shared" si="31"/>
        <v>_Фаршированный_ли_ФИМОН?</v>
      </c>
      <c r="BD91" cm="1">
        <f t="array" aca="1" ref="BD91" ca="1">INDEX($L$90:$L$97,(RANK(AT3,$AT$2:$AT$9)))</f>
        <v>2091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VLOOKUP(B92,audio_list_stym!$A$3:$BP$18,54,FALSE)</f>
        <v>14</v>
      </c>
      <c r="F92" t="str">
        <f>VLOOKUP(E92,metki!$A$2:$B$9,2,FALSE)</f>
        <v>импл_новые_с_названием</v>
      </c>
      <c r="G92" t="str">
        <f t="shared" si="25"/>
        <v>импл_</v>
      </c>
      <c r="H92" t="str">
        <f>VLOOKUP(B92,audio_list_stym!$A$3:$AJ$18,22,FALSE)</f>
        <v>Gac</v>
      </c>
      <c r="I92" t="s">
        <v>690</v>
      </c>
      <c r="J92" t="str">
        <f t="shared" si="26"/>
        <v>Gac_3</v>
      </c>
      <c r="L92">
        <f>VLOOKUP(J92,total_visual_stym!$A$2:$D$129,2,FALSE)</f>
        <v>2091</v>
      </c>
      <c r="M92" t="str">
        <f>VLOOKUP(J92,total_visual_stym!$A$2:$D$129,3,FALSE)</f>
        <v>pics\\Gac_3.jpg</v>
      </c>
      <c r="N92">
        <f>VLOOKUP(J92,total_visual_stym!$A$1:$D$129,4,FALSE)</f>
        <v>211</v>
      </c>
      <c r="P92">
        <f>IF(G92="экспл",0,IF(G92="импл_",VLOOKUP(J92,quest_импл!$A$1:$J$129,7,FALSE),0))</f>
        <v>251</v>
      </c>
      <c r="Q92" t="str">
        <f>IF(G92="экспл",0,IF(G92="импл_",VLOOKUP(J92,quest_импл!$A$1:$J$129,8,FALSE),0))</f>
        <v>sound\\Razrezan_li.wav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2009</v>
      </c>
      <c r="AD92" t="str">
        <f t="shared" ca="1" si="32"/>
        <v>pics\\Finik_1.jpg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7"/>
        <v>pics\\Finik_1.jpg</v>
      </c>
      <c r="AI92" t="s">
        <v>102</v>
      </c>
      <c r="AO92">
        <f t="shared" ca="1" si="33"/>
        <v>0.8765446575954623</v>
      </c>
      <c r="AP92" t="str">
        <f t="shared" ca="1" si="34"/>
        <v>pics\\Finik_1.jpg</v>
      </c>
      <c r="AR92" t="str">
        <f t="shared" si="35"/>
        <v/>
      </c>
      <c r="AS92" t="str">
        <f t="shared" ca="1" si="36"/>
        <v>pics\\Finik_1.jpg</v>
      </c>
      <c r="AT92">
        <f t="shared" ca="1" si="29"/>
        <v>0.60828739509488128</v>
      </c>
      <c r="AU92" t="s">
        <v>697</v>
      </c>
      <c r="AV92" t="str">
        <f t="shared" ca="1" si="30"/>
        <v>sound\\Noviy_plod.wav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_Разрезан_ли_</v>
      </c>
      <c r="BB92" t="str">
        <f t="shared" si="31"/>
        <v>_Разрезан_ли_ФИМОН?</v>
      </c>
      <c r="BD92" cm="1">
        <f t="array" aca="1" ref="BD92" ca="1">INDEX($L$90:$L$97,(RANK(AT4,$AT$2:$AT$9)))</f>
        <v>2092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VLOOKUP(B93,audio_list_stym!$A$3:$BP$18,54,FALSE)</f>
        <v>14</v>
      </c>
      <c r="F93" t="str">
        <f>VLOOKUP(E93,metki!$A$2:$B$9,2,FALSE)</f>
        <v>импл_новые_с_названием</v>
      </c>
      <c r="G93" t="str">
        <f t="shared" si="25"/>
        <v>импл_</v>
      </c>
      <c r="H93" t="str">
        <f>VLOOKUP(B93,audio_list_stym!$A$3:$AJ$18,22,FALSE)</f>
        <v>Gac</v>
      </c>
      <c r="I93" t="s">
        <v>691</v>
      </c>
      <c r="J93" t="str">
        <f t="shared" si="26"/>
        <v>Gac_4</v>
      </c>
      <c r="L93">
        <f>VLOOKUP(J93,total_visual_stym!$A$2:$D$129,2,FALSE)</f>
        <v>2092</v>
      </c>
      <c r="M93" t="str">
        <f>VLOOKUP(J93,total_visual_stym!$A$2:$D$129,3,FALSE)</f>
        <v>pics\\Gac_4.jpg</v>
      </c>
      <c r="N93">
        <f>VLOOKUP(J93,total_visual_stym!$A$1:$D$129,4,FALSE)</f>
        <v>211</v>
      </c>
      <c r="P93">
        <f>IF(G93="экспл",0,IF(G93="импл_",VLOOKUP(J93,quest_импл!$A$1:$J$129,7,FALSE),0))</f>
        <v>252</v>
      </c>
      <c r="Q93" t="str">
        <f>IF(G93="экспл",0,IF(G93="импл_",VLOOKUP(J93,quest_импл!$A$1:$J$129,8,FALSE),0))</f>
        <v>sound\\S_lepestkami_li.wav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2004</v>
      </c>
      <c r="AD93" t="str">
        <f t="shared" ca="1" si="32"/>
        <v>pics\\Banan_4.jpg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7"/>
        <v>pics\\Banan_4.jpg</v>
      </c>
      <c r="AI93" t="s">
        <v>103</v>
      </c>
      <c r="AO93">
        <f t="shared" ca="1" si="33"/>
        <v>0.9254902856257109</v>
      </c>
      <c r="AP93" t="str">
        <f t="shared" ca="1" si="34"/>
        <v>pics\\Banan_4.jpg</v>
      </c>
      <c r="AR93" t="str">
        <f t="shared" si="35"/>
        <v/>
      </c>
      <c r="AS93" t="str">
        <f t="shared" ca="1" si="36"/>
        <v>pics\\Banan_4.jpg</v>
      </c>
      <c r="AT93">
        <f t="shared" ca="1" si="29"/>
        <v>0.305908358056041</v>
      </c>
      <c r="AU93" t="s">
        <v>697</v>
      </c>
      <c r="AV93" t="str">
        <f t="shared" ca="1" si="30"/>
        <v>sound\\Redkiy_plod.wav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_С_лепестками_ли_</v>
      </c>
      <c r="BB93" t="str">
        <f t="shared" si="31"/>
        <v>_С_лепестками_ли_ФИМОН?</v>
      </c>
      <c r="BD93" cm="1">
        <f t="array" aca="1" ref="BD93" ca="1">INDEX($L$90:$L$97,(RANK(AT5,$AT$2:$AT$9)))</f>
        <v>2090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VLOOKUP(B94,audio_list_stym!$A$3:$BP$18,54,FALSE)</f>
        <v>14</v>
      </c>
      <c r="F94" t="str">
        <f>VLOOKUP(E94,metki!$A$2:$B$9,2,FALSE)</f>
        <v>импл_новые_с_названием</v>
      </c>
      <c r="G94" t="str">
        <f t="shared" si="25"/>
        <v>импл_</v>
      </c>
      <c r="H94" t="str">
        <f>VLOOKUP(B94,audio_list_stym!$A$3:$AJ$18,22,FALSE)</f>
        <v>Gac</v>
      </c>
      <c r="I94" t="s">
        <v>692</v>
      </c>
      <c r="J94" t="str">
        <f t="shared" si="26"/>
        <v>Gac_5</v>
      </c>
      <c r="L94">
        <f>VLOOKUP(J94,total_visual_stym!$A$2:$D$129,2,FALSE)</f>
        <v>2093</v>
      </c>
      <c r="M94" t="str">
        <f>VLOOKUP(J94,total_visual_stym!$A$2:$D$129,3,FALSE)</f>
        <v>pics\\Gac_5.jpg</v>
      </c>
      <c r="N94">
        <f>VLOOKUP(J94,total_visual_stym!$A$1:$D$129,4,FALSE)</f>
        <v>211</v>
      </c>
      <c r="P94">
        <f>IF(G94="экспл",0,IF(G94="импл_",VLOOKUP(J94,quest_импл!$A$1:$J$129,7,FALSE),0))</f>
        <v>253</v>
      </c>
      <c r="Q94" t="str">
        <f>IF(G94="экспл",0,IF(G94="импл_",VLOOKUP(J94,quest_импл!$A$1:$J$129,8,FALSE),0))</f>
        <v>sound\\Kolyuchiy_li.wav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2060</v>
      </c>
      <c r="AD94" t="str">
        <f t="shared" ca="1" si="32"/>
        <v>pics\\Tomat_4.jpg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7"/>
        <v>pics\\Tomat_4.jpg</v>
      </c>
      <c r="AI94" t="s">
        <v>104</v>
      </c>
      <c r="AO94">
        <f t="shared" ca="1" si="33"/>
        <v>1.8448640802228966E-2</v>
      </c>
      <c r="AP94" t="str">
        <f t="shared" ca="1" si="34"/>
        <v>pics\\Tomat_4.jpg</v>
      </c>
      <c r="AR94" t="str">
        <f t="shared" si="35"/>
        <v/>
      </c>
      <c r="AS94" t="str">
        <f t="shared" ca="1" si="36"/>
        <v>pics\\Tomat_4.jpg</v>
      </c>
      <c r="AT94">
        <f t="shared" ca="1" si="29"/>
        <v>0.85148612804163637</v>
      </c>
      <c r="AU94" t="s">
        <v>697</v>
      </c>
      <c r="AV94" t="str">
        <f t="shared" ca="1" si="30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_Колючий_ли_</v>
      </c>
      <c r="BB94" t="str">
        <f t="shared" si="31"/>
        <v>_Колючий_ли_ФИМОН?</v>
      </c>
      <c r="BD94" cm="1">
        <f t="array" aca="1" ref="BD94" ca="1">INDEX($L$90:$L$97,(RANK(AT6,$AT$2:$AT$9)))</f>
        <v>2096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VLOOKUP(B95,audio_list_stym!$A$3:$BP$18,54,FALSE)</f>
        <v>14</v>
      </c>
      <c r="F95" t="str">
        <f>VLOOKUP(E95,metki!$A$2:$B$9,2,FALSE)</f>
        <v>импл_новые_с_названием</v>
      </c>
      <c r="G95" t="str">
        <f t="shared" si="25"/>
        <v>импл_</v>
      </c>
      <c r="H95" t="str">
        <f>VLOOKUP(B95,audio_list_stym!$A$3:$AJ$18,22,FALSE)</f>
        <v>Gac</v>
      </c>
      <c r="I95" t="s">
        <v>693</v>
      </c>
      <c r="J95" t="str">
        <f t="shared" si="26"/>
        <v>Gac_6</v>
      </c>
      <c r="L95">
        <f>VLOOKUP(J95,total_visual_stym!$A$2:$D$129,2,FALSE)</f>
        <v>2094</v>
      </c>
      <c r="M95" t="str">
        <f>VLOOKUP(J95,total_visual_stym!$A$2:$D$129,3,FALSE)</f>
        <v>pics\\Gac_6.jpg</v>
      </c>
      <c r="N95">
        <f>VLOOKUP(J95,total_visual_stym!$A$1:$D$129,4,FALSE)</f>
        <v>211</v>
      </c>
      <c r="P95">
        <f>IF(G95="экспл",0,IF(G95="импл_",VLOOKUP(J95,quest_импл!$A$1:$J$129,7,FALSE),0))</f>
        <v>254</v>
      </c>
      <c r="Q95" t="str">
        <f>IF(G95="экспл",0,IF(G95="импл_",VLOOKUP(J95,quest_импл!$A$1:$J$129,8,FALSE),0))</f>
        <v>sound\\Oranzhrviy_li.wav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2045</v>
      </c>
      <c r="AD95" t="str">
        <f t="shared" ca="1" si="32"/>
        <v>pics\\Peper_5.jpg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7"/>
        <v>pics\\Peper_5.jpg</v>
      </c>
      <c r="AI95" t="s">
        <v>105</v>
      </c>
      <c r="AO95">
        <f t="shared" ca="1" si="33"/>
        <v>0.35147835623655188</v>
      </c>
      <c r="AP95" t="str">
        <f t="shared" ca="1" si="34"/>
        <v>pics\\Peper_5.jpg</v>
      </c>
      <c r="AR95" t="str">
        <f t="shared" si="35"/>
        <v/>
      </c>
      <c r="AS95" t="str">
        <f t="shared" ca="1" si="36"/>
        <v>pics\\Peper_5.jpg</v>
      </c>
      <c r="AT95">
        <f t="shared" ca="1" si="29"/>
        <v>0.36483778898336083</v>
      </c>
      <c r="AU95" t="s">
        <v>697</v>
      </c>
      <c r="AV95" t="str">
        <f t="shared" ca="1" si="30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_Оранжевый_ли_</v>
      </c>
      <c r="BB95" t="str">
        <f t="shared" si="31"/>
        <v>_Оранжевый_ли_ФИМОН?</v>
      </c>
      <c r="BD95" cm="1">
        <f t="array" aca="1" ref="BD95" ca="1">INDEX($L$90:$L$97,(RANK(AT7,$AT$2:$AT$9)))</f>
        <v>2093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VLOOKUP(B96,audio_list_stym!$A$3:$BP$18,54,FALSE)</f>
        <v>14</v>
      </c>
      <c r="F96" t="str">
        <f>VLOOKUP(E96,metki!$A$2:$B$9,2,FALSE)</f>
        <v>импл_новые_с_названием</v>
      </c>
      <c r="G96" t="str">
        <f t="shared" si="25"/>
        <v>импл_</v>
      </c>
      <c r="H96" t="str">
        <f>VLOOKUP(B96,audio_list_stym!$A$3:$AJ$18,22,FALSE)</f>
        <v>Gac</v>
      </c>
      <c r="I96" t="s">
        <v>694</v>
      </c>
      <c r="J96" t="str">
        <f t="shared" si="26"/>
        <v>Gac_7</v>
      </c>
      <c r="L96">
        <f>VLOOKUP(J96,total_visual_stym!$A$2:$D$129,2,FALSE)</f>
        <v>2095</v>
      </c>
      <c r="M96" t="str">
        <f>VLOOKUP(J96,total_visual_stym!$A$2:$D$129,3,FALSE)</f>
        <v>pics\\Gac_7.jpg</v>
      </c>
      <c r="N96">
        <f>VLOOKUP(J96,total_visual_stym!$A$1:$D$129,4,FALSE)</f>
        <v>211</v>
      </c>
      <c r="P96">
        <f>IF(G96="экспл",0,IF(G96="импл_",VLOOKUP(J96,quest_импл!$A$1:$J$129,7,FALSE),0))</f>
        <v>255</v>
      </c>
      <c r="Q96" t="str">
        <f>IF(G96="экспл",0,IF(G96="импл_",VLOOKUP(J96,quest_импл!$A$1:$J$129,8,FALSE),0))</f>
        <v>sound\\Zernistiy_li.wav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2062</v>
      </c>
      <c r="AD96" t="str">
        <f t="shared" ca="1" si="32"/>
        <v>pics\\Tomat_6.jpg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7"/>
        <v>pics\\Tomat_6.jpg</v>
      </c>
      <c r="AI96" t="s">
        <v>106</v>
      </c>
      <c r="AO96">
        <f t="shared" ca="1" si="33"/>
        <v>1.1308715464729335E-2</v>
      </c>
      <c r="AP96" t="str">
        <f t="shared" ca="1" si="34"/>
        <v>pics\\Tomat_6.jpg</v>
      </c>
      <c r="AR96" t="str">
        <f t="shared" si="35"/>
        <v/>
      </c>
      <c r="AS96" t="str">
        <f t="shared" ca="1" si="36"/>
        <v>pics\\Tomat_6.jpg</v>
      </c>
      <c r="AT96">
        <f t="shared" ca="1" si="29"/>
        <v>0.82336826676526631</v>
      </c>
      <c r="AU96" t="s">
        <v>697</v>
      </c>
      <c r="AV96" t="str">
        <f t="shared" ca="1" si="30"/>
        <v>sound\\Noviy_plod.wav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_Зернистый_ли_</v>
      </c>
      <c r="BB96" t="str">
        <f t="shared" si="31"/>
        <v>_Зернистый_ли_ФИМОН?</v>
      </c>
      <c r="BD96" cm="1">
        <f t="array" aca="1" ref="BD96" ca="1">INDEX($L$90:$L$97,(RANK(AT8,$AT$2:$AT$9)))</f>
        <v>2089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VLOOKUP(B97,audio_list_stym!$A$3:$BP$18,54,FALSE)</f>
        <v>14</v>
      </c>
      <c r="F97" t="str">
        <f>VLOOKUP(E97,metki!$A$2:$B$9,2,FALSE)</f>
        <v>импл_новые_с_названием</v>
      </c>
      <c r="G97" t="str">
        <f t="shared" si="25"/>
        <v>импл_</v>
      </c>
      <c r="H97" t="str">
        <f>VLOOKUP(B97,audio_list_stym!$A$3:$AJ$18,22,FALSE)</f>
        <v>Gac</v>
      </c>
      <c r="I97" t="s">
        <v>695</v>
      </c>
      <c r="J97" t="str">
        <f t="shared" si="26"/>
        <v>Gac_8</v>
      </c>
      <c r="L97">
        <f>VLOOKUP(J97,total_visual_stym!$A$2:$D$129,2,FALSE)</f>
        <v>2096</v>
      </c>
      <c r="M97" t="str">
        <f>VLOOKUP(J97,total_visual_stym!$A$2:$D$129,3,FALSE)</f>
        <v>pics\\Gac_8.jpg</v>
      </c>
      <c r="N97">
        <f>VLOOKUP(J97,total_visual_stym!$A$1:$D$129,4,FALSE)</f>
        <v>211</v>
      </c>
      <c r="P97">
        <f>IF(G97="экспл",0,IF(G97="импл_",VLOOKUP(J97,quest_импл!$A$1:$J$129,7,FALSE),0))</f>
        <v>256</v>
      </c>
      <c r="Q97" t="str">
        <f>IF(G97="экспл",0,IF(G97="импл_",VLOOKUP(J97,quest_импл!$A$1:$J$129,8,FALSE),0))</f>
        <v>sound\\Okrugliy_li.wav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2039</v>
      </c>
      <c r="AD97" t="str">
        <f t="shared" ca="1" si="32"/>
        <v>pics\\Limon_7.jpg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7"/>
        <v>pics\\Limon_7.jpg</v>
      </c>
      <c r="AI97" t="s">
        <v>107</v>
      </c>
      <c r="AO97">
        <f t="shared" ca="1" si="33"/>
        <v>0.48458141425504986</v>
      </c>
      <c r="AP97" t="str">
        <f t="shared" ca="1" si="34"/>
        <v>pics\\Limon_7.jpg</v>
      </c>
      <c r="AR97" t="str">
        <f t="shared" si="35"/>
        <v/>
      </c>
      <c r="AS97" t="str">
        <f t="shared" ca="1" si="36"/>
        <v>pics\\Limon_7.jpg</v>
      </c>
      <c r="AT97">
        <f t="shared" ca="1" si="29"/>
        <v>0.34457227160842563</v>
      </c>
      <c r="AU97" t="s">
        <v>697</v>
      </c>
      <c r="AV97" t="str">
        <f t="shared" ca="1" si="30"/>
        <v>sound\\Redkiy_plod.wav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_Округлый_ли_</v>
      </c>
      <c r="BB97" t="str">
        <f t="shared" si="31"/>
        <v>_Округлый_ли_ФИМОН?</v>
      </c>
      <c r="BD97" cm="1">
        <f t="array" aca="1" ref="BD97" ca="1">INDEX($L$90:$L$97,(RANK(AT9,$AT$2:$AT$9)))</f>
        <v>2094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VLOOKUP(B98,audio_list_stym!$A$3:$BP$18,54,FALSE)</f>
        <v>15</v>
      </c>
      <c r="F98" t="str">
        <f>VLOOKUP(E98,metki!$A$2:$B$9,2,FALSE)</f>
        <v>экспл_новые_с_названием</v>
      </c>
      <c r="G98" t="str">
        <f t="shared" si="25"/>
        <v>экспл</v>
      </c>
      <c r="H98" t="str">
        <f>VLOOKUP(B98,audio_list_stym!$A$3:$AJ$18,22,FALSE)</f>
        <v>Noni</v>
      </c>
      <c r="I98" t="s">
        <v>688</v>
      </c>
      <c r="J98" t="str">
        <f t="shared" si="26"/>
        <v>Noni_1</v>
      </c>
      <c r="L98">
        <f>VLOOKUP(J98,total_visual_stym!$A$2:$D$129,2,FALSE)</f>
        <v>2113</v>
      </c>
      <c r="M98" t="str">
        <f>VLOOKUP(J98,total_visual_stym!$A$2:$D$129,3,FALSE)</f>
        <v>pics\\Noni_1.jpg</v>
      </c>
      <c r="N98">
        <f>VLOOKUP(J98,total_visual_stym!$A$1:$D$129,4,FALSE)</f>
        <v>212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129</v>
      </c>
      <c r="Z98" t="str">
        <f>IF(G98="экспл",VLOOKUP(J98,quest_экспл!$A$1:$N$129,12,FALSE),IF(G98="импл_",0,0))</f>
        <v>sound\\On_beliy_vnutri.wav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2205</v>
      </c>
      <c r="AD98" t="str">
        <f t="shared" ca="1" si="32"/>
        <v>pics\\dis46.jpg</v>
      </c>
      <c r="AE98" s="22" t="str">
        <f t="array" aca="1" ref="AE98" ca="1">IF(G98="экспл",INDEX(total_visual_stym!$C$146:$C$209,(RANK(total_visual_stym!E178,total_visual_stym!$E$146:$E$209))),0)</f>
        <v>pics\\dis46.jpg</v>
      </c>
      <c r="AF98" s="22" t="str">
        <f t="shared" si="27"/>
        <v/>
      </c>
      <c r="AI98" t="s">
        <v>108</v>
      </c>
      <c r="AO98">
        <f t="shared" ca="1" si="33"/>
        <v>0.59648108052965487</v>
      </c>
      <c r="AP98" t="str">
        <f t="shared" ca="1" si="34"/>
        <v>pics\\Kokos_7.jpg</v>
      </c>
      <c r="AR98" t="str">
        <f>IF(AH98="sound\\Ogorod",AP26,"")</f>
        <v/>
      </c>
      <c r="AS98" t="str">
        <f t="shared" si="36"/>
        <v/>
      </c>
      <c r="AT98">
        <f t="shared" ca="1" si="29"/>
        <v>0.657539162567782</v>
      </c>
      <c r="AU98" t="s">
        <v>697</v>
      </c>
      <c r="AV98" t="str">
        <f t="shared" ca="1" si="30"/>
        <v>sound\\Noviy_plod.wav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_Он_белый_внутри?</v>
      </c>
      <c r="BA98" t="e">
        <f>VLOOKUP(Q98,audio_list_stym!$B$2:$BQ$299,68,FALSE)</f>
        <v>#N/A</v>
      </c>
      <c r="BB98" t="str">
        <f t="shared" si="31"/>
        <v>На_экране_КОДИС._Он_белый_внутри?</v>
      </c>
      <c r="BC98">
        <f>A98</f>
        <v>1213</v>
      </c>
      <c r="BD98" cm="1">
        <f t="array" aca="1" ref="BD98" ca="1">INDEX($L$98:$L$105,(RANK(AT2,$AT$2:$AT$9)))</f>
        <v>2119</v>
      </c>
      <c r="BE98" cm="1">
        <f t="array" aca="1" ref="BE98" ca="1">INDEX(BD66:BD81,(RANK(AT6,$AT$2:$AT$9)))</f>
        <v>2077</v>
      </c>
      <c r="BF98" cm="1">
        <f t="array" aca="1" ref="BF98" ca="1">INDEX(BD82:BD97,(RANK(AT6,$AT$2:$AT$9)))</f>
        <v>2086</v>
      </c>
      <c r="BG98" cm="1">
        <f t="array" aca="1" ref="BG98" ca="1">INDEX(BD106:BD129,(RANK(AT6,$AT$2:$AT$17)))</f>
        <v>2142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VLOOKUP(B99,audio_list_stym!$A$3:$BP$18,54,FALSE)</f>
        <v>15</v>
      </c>
      <c r="F99" t="str">
        <f>VLOOKUP(E99,metki!$A$2:$B$9,2,FALSE)</f>
        <v>экспл_новые_с_названием</v>
      </c>
      <c r="G99" t="str">
        <f t="shared" si="25"/>
        <v>экспл</v>
      </c>
      <c r="H99" t="str">
        <f>VLOOKUP(B99,audio_list_stym!$A$3:$AJ$18,22,FALSE)</f>
        <v>Noni</v>
      </c>
      <c r="I99" t="s">
        <v>689</v>
      </c>
      <c r="J99" t="str">
        <f t="shared" si="26"/>
        <v>Noni_2</v>
      </c>
      <c r="L99">
        <f>VLOOKUP(J99,total_visual_stym!$A$2:$D$129,2,FALSE)</f>
        <v>2114</v>
      </c>
      <c r="M99" t="str">
        <f>VLOOKUP(J99,total_visual_stym!$A$2:$D$129,3,FALSE)</f>
        <v>pics\\Noni_2.jpg</v>
      </c>
      <c r="N99">
        <f>VLOOKUP(J99,total_visual_stym!$A$1:$D$129,4,FALSE)</f>
        <v>212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130</v>
      </c>
      <c r="Z99" t="str">
        <f>IF(G99="экспл",VLOOKUP(J99,quest_экспл!$A$1:$N$129,12,FALSE),IF(G99="импл_",0,0))</f>
        <v>sound\\Rebristiy_li_on.wav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2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si="27"/>
        <v/>
      </c>
      <c r="AI99" t="s">
        <v>109</v>
      </c>
      <c r="AO99">
        <f t="shared" ca="1" si="33"/>
        <v>0.75004057425297221</v>
      </c>
      <c r="AP99" t="str">
        <f t="shared" ca="1" si="34"/>
        <v>pics\\Goroh_8.jpg</v>
      </c>
      <c r="AR99" t="str">
        <f t="shared" ref="AR99:AR120" si="37">IF(AH99="sound\\Ogorod",AP27,"")</f>
        <v/>
      </c>
      <c r="AS99" t="str">
        <f t="shared" si="36"/>
        <v/>
      </c>
      <c r="AT99">
        <f t="shared" ca="1" si="29"/>
        <v>0.5408249179259258</v>
      </c>
      <c r="AU99" t="s">
        <v>697</v>
      </c>
      <c r="AV99" t="str">
        <f t="shared" ca="1" si="30"/>
        <v>sound\\Redkiy_plod.wav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_Ребристый_ли_он?</v>
      </c>
      <c r="BA99" t="e">
        <f>VLOOKUP(Q99,audio_list_stym!$B$2:$BQ$299,68,FALSE)</f>
        <v>#N/A</v>
      </c>
      <c r="BB99" t="str">
        <f t="shared" si="31"/>
        <v>Посмотрите,_вот_КОДИС._Ребристый_ли_он?</v>
      </c>
      <c r="BD99" cm="1">
        <f t="array" aca="1" ref="BD99" ca="1">INDEX($L$98:$L$105,(RANK(AT3,$AT$2:$AT$9)))</f>
        <v>2115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VLOOKUP(B100,audio_list_stym!$A$3:$BP$18,54,FALSE)</f>
        <v>15</v>
      </c>
      <c r="F100" t="str">
        <f>VLOOKUP(E100,metki!$A$2:$B$9,2,FALSE)</f>
        <v>экспл_новые_с_названием</v>
      </c>
      <c r="G100" t="str">
        <f t="shared" si="25"/>
        <v>экспл</v>
      </c>
      <c r="H100" t="str">
        <f>VLOOKUP(B100,audio_list_stym!$A$3:$AJ$18,22,FALSE)</f>
        <v>Noni</v>
      </c>
      <c r="I100" t="s">
        <v>690</v>
      </c>
      <c r="J100" t="str">
        <f t="shared" si="26"/>
        <v>Noni_3</v>
      </c>
      <c r="L100">
        <f>VLOOKUP(J100,total_visual_stym!$A$2:$D$129,2,FALSE)</f>
        <v>2115</v>
      </c>
      <c r="M100" t="str">
        <f>VLOOKUP(J100,total_visual_stym!$A$2:$D$129,3,FALSE)</f>
        <v>pics\\Noni_3.jpg</v>
      </c>
      <c r="N100">
        <f>VLOOKUP(J100,total_visual_stym!$A$1:$D$129,4,FALSE)</f>
        <v>212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131</v>
      </c>
      <c r="Z100" t="str">
        <f>IF(G100="экспл",VLOOKUP(J100,quest_экспл!$A$1:$N$129,12,FALSE),IF(G100="импл_",0,0))</f>
        <v>sound\\Goluboy_li_on.wav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2193</v>
      </c>
      <c r="AD100" t="str">
        <f t="shared" ca="1" si="32"/>
        <v>pics\\dis2.jpg</v>
      </c>
      <c r="AE100" s="22" t="str">
        <f t="array" aca="1" ref="AE100" ca="1">IF(G100="экспл",INDEX(total_visual_stym!$C$146:$C$209,(RANK(total_visual_stym!E180,total_visual_stym!$E$146:$E$209))),0)</f>
        <v>pics\\dis2.jpg</v>
      </c>
      <c r="AF100" s="22" t="str">
        <f t="shared" si="27"/>
        <v/>
      </c>
      <c r="AI100" t="s">
        <v>110</v>
      </c>
      <c r="AO100">
        <f t="shared" ca="1" si="33"/>
        <v>0.2785516876780888</v>
      </c>
      <c r="AP100" t="str">
        <f t="shared" ca="1" si="34"/>
        <v>pics\\Redis_1.jpg</v>
      </c>
      <c r="AR100" t="str">
        <f t="shared" si="37"/>
        <v/>
      </c>
      <c r="AS100" t="str">
        <f t="shared" si="36"/>
        <v/>
      </c>
      <c r="AT100">
        <f t="shared" ca="1" si="29"/>
        <v>0.59483567301106643</v>
      </c>
      <c r="AU100" t="s">
        <v>697</v>
      </c>
      <c r="AV100" t="str">
        <f t="shared" ca="1" si="30"/>
        <v>sound\\Noviy_plod.wav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_Голубой_ли_он?</v>
      </c>
      <c r="BA100" t="e">
        <f>VLOOKUP(Q100,audio_list_stym!$B$2:$BQ$299,68,FALSE)</f>
        <v>#N/A</v>
      </c>
      <c r="BB100" t="str">
        <f t="shared" si="31"/>
        <v>Вот_КОДИС._Голубой_ли_он?</v>
      </c>
      <c r="BD100" cm="1">
        <f t="array" aca="1" ref="BD100" ca="1">INDEX($L$98:$L$105,(RANK(AT4,$AT$2:$AT$9)))</f>
        <v>2116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VLOOKUP(B101,audio_list_stym!$A$3:$BP$18,54,FALSE)</f>
        <v>15</v>
      </c>
      <c r="F101" t="str">
        <f>VLOOKUP(E101,metki!$A$2:$B$9,2,FALSE)</f>
        <v>экспл_новые_с_названием</v>
      </c>
      <c r="G101" t="str">
        <f t="shared" si="25"/>
        <v>экспл</v>
      </c>
      <c r="H101" t="str">
        <f>VLOOKUP(B101,audio_list_stym!$A$3:$AJ$18,22,FALSE)</f>
        <v>Noni</v>
      </c>
      <c r="I101" t="s">
        <v>691</v>
      </c>
      <c r="J101" t="str">
        <f t="shared" si="26"/>
        <v>Noni_4</v>
      </c>
      <c r="L101">
        <f>VLOOKUP(J101,total_visual_stym!$A$2:$D$129,2,FALSE)</f>
        <v>2116</v>
      </c>
      <c r="M101" t="str">
        <f>VLOOKUP(J101,total_visual_stym!$A$2:$D$129,3,FALSE)</f>
        <v>pics\\Noni_4.jpg</v>
      </c>
      <c r="N101">
        <f>VLOOKUP(J101,total_visual_stym!$A$1:$D$129,4,FALSE)</f>
        <v>212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132</v>
      </c>
      <c r="Z101" t="str">
        <f>IF(G101="экспл",VLOOKUP(J101,quest_экспл!$A$1:$N$129,12,FALSE),IF(G101="импл_",0,0))</f>
        <v>sound\\On_s_bugorkami.wav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2192</v>
      </c>
      <c r="AD101" t="str">
        <f t="shared" ca="1" si="32"/>
        <v>pics\\dis32.jpg</v>
      </c>
      <c r="AE101" s="22" t="str">
        <f t="array" aca="1" ref="AE101" ca="1">IF(G101="экспл",INDEX(total_visual_stym!$C$146:$C$209,(RANK(total_visual_stym!E181,total_visual_stym!$E$146:$E$209))),0)</f>
        <v>pics\\dis32.jpg</v>
      </c>
      <c r="AF101" s="22" t="str">
        <f t="shared" si="27"/>
        <v/>
      </c>
      <c r="AI101" t="s">
        <v>111</v>
      </c>
      <c r="AO101">
        <f t="shared" ca="1" si="33"/>
        <v>0.90288114144177611</v>
      </c>
      <c r="AP101" t="str">
        <f t="shared" ca="1" si="34"/>
        <v>pics\\Banan_8.jpg</v>
      </c>
      <c r="AR101" t="str">
        <f t="shared" si="37"/>
        <v/>
      </c>
      <c r="AS101" t="str">
        <f t="shared" si="36"/>
        <v/>
      </c>
      <c r="AT101">
        <f t="shared" ca="1" si="29"/>
        <v>0.70651774415121826</v>
      </c>
      <c r="AU101" t="s">
        <v>697</v>
      </c>
      <c r="AV101" t="str">
        <f t="shared" ca="1" si="30"/>
        <v>sound\\Noviy_plod.wav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_Он_с_бугорками?</v>
      </c>
      <c r="BA101" t="e">
        <f>VLOOKUP(Q101,audio_list_stym!$B$2:$BQ$299,68,FALSE)</f>
        <v>#N/A</v>
      </c>
      <c r="BB101" t="str">
        <f t="shared" si="31"/>
        <v>Это_КОДИС._Он_с_бугорками?</v>
      </c>
      <c r="BD101" cm="1">
        <f t="array" aca="1" ref="BD101" ca="1">INDEX($L$98:$L$105,(RANK(AT5,$AT$2:$AT$9)))</f>
        <v>2114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VLOOKUP(B102,audio_list_stym!$A$3:$BP$18,54,FALSE)</f>
        <v>15</v>
      </c>
      <c r="F102" t="str">
        <f>VLOOKUP(E102,metki!$A$2:$B$9,2,FALSE)</f>
        <v>экспл_новые_с_названием</v>
      </c>
      <c r="G102" t="str">
        <f t="shared" si="25"/>
        <v>экспл</v>
      </c>
      <c r="H102" t="str">
        <f>VLOOKUP(B102,audio_list_stym!$A$3:$AJ$18,22,FALSE)</f>
        <v>Noni</v>
      </c>
      <c r="I102" t="s">
        <v>692</v>
      </c>
      <c r="J102" t="str">
        <f t="shared" si="26"/>
        <v>Noni_5</v>
      </c>
      <c r="L102">
        <f>VLOOKUP(J102,total_visual_stym!$A$2:$D$129,2,FALSE)</f>
        <v>2117</v>
      </c>
      <c r="M102" t="str">
        <f>VLOOKUP(J102,total_visual_stym!$A$2:$D$129,3,FALSE)</f>
        <v>pics\\Noni_5.jpg</v>
      </c>
      <c r="N102">
        <f>VLOOKUP(J102,total_visual_stym!$A$1:$D$129,4,FALSE)</f>
        <v>212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133</v>
      </c>
      <c r="Z102" t="str">
        <f>IF(G102="экспл",VLOOKUP(J102,quest_экспл!$A$1:$N$129,12,FALSE),IF(G102="импл_",0,0))</f>
        <v>sound\\Ovalniy_li_on.wav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2223</v>
      </c>
      <c r="AD102" t="str">
        <f t="shared" ca="1" si="32"/>
        <v>pics\\dis15.jpg</v>
      </c>
      <c r="AE102" s="22" t="str">
        <f t="array" aca="1" ref="AE102" ca="1">IF(G102="экспл",INDEX(total_visual_stym!$C$146:$C$209,(RANK(total_visual_stym!E182,total_visual_stym!$E$146:$E$209))),0)</f>
        <v>pics\\dis15.jpg</v>
      </c>
      <c r="AF102" s="22" t="str">
        <f t="shared" si="27"/>
        <v/>
      </c>
      <c r="AI102" t="s">
        <v>112</v>
      </c>
      <c r="AO102">
        <f t="shared" ca="1" si="33"/>
        <v>0.59223688919400952</v>
      </c>
      <c r="AP102" t="str">
        <f t="shared" ca="1" si="34"/>
        <v>pics\\Limon_1.jpg</v>
      </c>
      <c r="AR102" t="str">
        <f t="shared" si="37"/>
        <v/>
      </c>
      <c r="AS102" t="str">
        <f t="shared" si="36"/>
        <v/>
      </c>
      <c r="AT102">
        <f t="shared" ca="1" si="29"/>
        <v>0.83610982439756698</v>
      </c>
      <c r="AU102" t="s">
        <v>697</v>
      </c>
      <c r="AV102" t="str">
        <f t="shared" ca="1" si="30"/>
        <v>sound\\Noviy_plod.wav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_Овальный_ли_он?</v>
      </c>
      <c r="BA102" t="e">
        <f>VLOOKUP(Q102,audio_list_stym!$B$2:$BQ$299,68,FALSE)</f>
        <v>#N/A</v>
      </c>
      <c r="BB102" t="str">
        <f t="shared" si="31"/>
        <v>На_картинке_КОДИС._Овальный_ли_он?</v>
      </c>
      <c r="BD102" cm="1">
        <f t="array" aca="1" ref="BD102" ca="1">INDEX($L$98:$L$105,(RANK(AT6,$AT$2:$AT$9)))</f>
        <v>2120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VLOOKUP(B103,audio_list_stym!$A$3:$BP$18,54,FALSE)</f>
        <v>15</v>
      </c>
      <c r="F103" t="str">
        <f>VLOOKUP(E103,metki!$A$2:$B$9,2,FALSE)</f>
        <v>экспл_новые_с_названием</v>
      </c>
      <c r="G103" t="str">
        <f t="shared" si="25"/>
        <v>экспл</v>
      </c>
      <c r="H103" t="str">
        <f>VLOOKUP(B103,audio_list_stym!$A$3:$AJ$18,22,FALSE)</f>
        <v>Noni</v>
      </c>
      <c r="I103" t="s">
        <v>693</v>
      </c>
      <c r="J103" t="str">
        <f t="shared" si="26"/>
        <v>Noni_6</v>
      </c>
      <c r="L103">
        <f>VLOOKUP(J103,total_visual_stym!$A$2:$D$129,2,FALSE)</f>
        <v>2118</v>
      </c>
      <c r="M103" t="str">
        <f>VLOOKUP(J103,total_visual_stym!$A$2:$D$129,3,FALSE)</f>
        <v>pics\\Noni_6.jpg</v>
      </c>
      <c r="N103">
        <f>VLOOKUP(J103,total_visual_stym!$A$1:$D$129,4,FALSE)</f>
        <v>212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134</v>
      </c>
      <c r="Z103" t="str">
        <f>IF(G103="экспл",VLOOKUP(J103,quest_экспл!$A$1:$N$129,12,FALSE),IF(G103="импл_",0,0))</f>
        <v>sound\\Zhidkiy_li_on.wav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2207</v>
      </c>
      <c r="AD103" t="str">
        <f t="shared" ca="1" si="32"/>
        <v>pics\\dis44.jpg</v>
      </c>
      <c r="AE103" s="22" t="str">
        <f t="array" aca="1" ref="AE103" ca="1">IF(G103="экспл",INDEX(total_visual_stym!$C$146:$C$209,(RANK(total_visual_stym!E183,total_visual_stym!$E$146:$E$209))),0)</f>
        <v>pics\\dis44.jpg</v>
      </c>
      <c r="AF103" s="22" t="str">
        <f t="shared" si="27"/>
        <v/>
      </c>
      <c r="AI103" t="s">
        <v>113</v>
      </c>
      <c r="AO103">
        <f t="shared" ca="1" si="33"/>
        <v>0.25425693075890121</v>
      </c>
      <c r="AP103" t="str">
        <f t="shared" ca="1" si="34"/>
        <v>pics\\Redis_2.jpg</v>
      </c>
      <c r="AR103" t="str">
        <f t="shared" si="37"/>
        <v/>
      </c>
      <c r="AS103" t="str">
        <f t="shared" si="36"/>
        <v/>
      </c>
      <c r="AT103">
        <f t="shared" ca="1" si="29"/>
        <v>4.3187416287673086E-2</v>
      </c>
      <c r="AU103" t="s">
        <v>697</v>
      </c>
      <c r="AV103" t="str">
        <f t="shared" ca="1" si="30"/>
        <v>sound\\Redkiy_plod.wav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_Жидкий_ли_он?</v>
      </c>
      <c r="BA103" t="e">
        <f>VLOOKUP(Q103,audio_list_stym!$B$2:$BQ$299,68,FALSE)</f>
        <v>#N/A</v>
      </c>
      <c r="BB103" t="str">
        <f t="shared" si="31"/>
        <v>На_мониторе_КОДИС._Жидкий_ли_он?</v>
      </c>
      <c r="BD103" cm="1">
        <f t="array" aca="1" ref="BD103" ca="1">INDEX($L$98:$L$105,(RANK(AT7,$AT$2:$AT$9)))</f>
        <v>2117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VLOOKUP(B104,audio_list_stym!$A$3:$BP$18,54,FALSE)</f>
        <v>15</v>
      </c>
      <c r="F104" t="str">
        <f>VLOOKUP(E104,metki!$A$2:$B$9,2,FALSE)</f>
        <v>экспл_новые_с_названием</v>
      </c>
      <c r="G104" t="str">
        <f t="shared" si="25"/>
        <v>экспл</v>
      </c>
      <c r="H104" t="str">
        <f>VLOOKUP(B104,audio_list_stym!$A$3:$AJ$18,22,FALSE)</f>
        <v>Noni</v>
      </c>
      <c r="I104" t="s">
        <v>694</v>
      </c>
      <c r="J104" t="str">
        <f t="shared" si="26"/>
        <v>Noni_7</v>
      </c>
      <c r="L104">
        <f>VLOOKUP(J104,total_visual_stym!$A$2:$D$129,2,FALSE)</f>
        <v>2119</v>
      </c>
      <c r="M104" t="str">
        <f>VLOOKUP(J104,total_visual_stym!$A$2:$D$129,3,FALSE)</f>
        <v>pics\\Noni_7.jpg</v>
      </c>
      <c r="N104">
        <f>VLOOKUP(J104,total_visual_stym!$A$1:$D$129,4,FALSE)</f>
        <v>212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135</v>
      </c>
      <c r="Z104" t="str">
        <f>IF(G104="экспл",VLOOKUP(J104,quest_экспл!$A$1:$N$129,12,FALSE),IF(G104="импл_",0,0))</f>
        <v>sound\\On_lohmatiy.wav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2185</v>
      </c>
      <c r="AD104" t="str">
        <f t="shared" ca="1" si="32"/>
        <v>pics\\dis31.jpg</v>
      </c>
      <c r="AE104" s="22" t="str">
        <f t="array" aca="1" ref="AE104" ca="1">IF(G104="экспл",INDEX(total_visual_stym!$C$146:$C$209,(RANK(total_visual_stym!E184,total_visual_stym!$E$146:$E$209))),0)</f>
        <v>pics\\dis31.jpg</v>
      </c>
      <c r="AF104" s="22" t="str">
        <f t="shared" si="27"/>
        <v/>
      </c>
      <c r="AI104" t="s">
        <v>114</v>
      </c>
      <c r="AO104">
        <f t="shared" ca="1" si="33"/>
        <v>0.51851321597614919</v>
      </c>
      <c r="AP104" t="str">
        <f t="shared" ca="1" si="34"/>
        <v>pics\\Limon_3.jpg</v>
      </c>
      <c r="AR104" t="str">
        <f t="shared" si="37"/>
        <v/>
      </c>
      <c r="AS104" t="str">
        <f t="shared" si="36"/>
        <v/>
      </c>
      <c r="AT104">
        <f t="shared" ca="1" si="29"/>
        <v>0.46183028658449743</v>
      </c>
      <c r="AU104" t="s">
        <v>697</v>
      </c>
      <c r="AV104" t="str">
        <f t="shared" ca="1" si="30"/>
        <v>sound\\Redkiy_plod.wav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_Он_лохматый?</v>
      </c>
      <c r="BA104" t="e">
        <f>VLOOKUP(Q104,audio_list_stym!$B$2:$BQ$299,68,FALSE)</f>
        <v>#N/A</v>
      </c>
      <c r="BB104" t="str">
        <f t="shared" si="31"/>
        <v>Перед_Вами_КОДИС._Он_лохматый?</v>
      </c>
      <c r="BD104" cm="1">
        <f t="array" aca="1" ref="BD104" ca="1">INDEX($L$98:$L$105,(RANK(AT8,$AT$2:$AT$9)))</f>
        <v>2113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VLOOKUP(B105,audio_list_stym!$A$3:$BP$18,54,FALSE)</f>
        <v>15</v>
      </c>
      <c r="F105" t="str">
        <f>VLOOKUP(E105,metki!$A$2:$B$9,2,FALSE)</f>
        <v>экспл_новые_с_названием</v>
      </c>
      <c r="G105" t="str">
        <f t="shared" si="25"/>
        <v>экспл</v>
      </c>
      <c r="H105" t="str">
        <f>VLOOKUP(B105,audio_list_stym!$A$3:$AJ$18,22,FALSE)</f>
        <v>Noni</v>
      </c>
      <c r="I105" t="s">
        <v>695</v>
      </c>
      <c r="J105" t="str">
        <f t="shared" si="26"/>
        <v>Noni_8</v>
      </c>
      <c r="L105">
        <f>VLOOKUP(J105,total_visual_stym!$A$2:$D$129,2,FALSE)</f>
        <v>2120</v>
      </c>
      <c r="M105" t="str">
        <f>VLOOKUP(J105,total_visual_stym!$A$2:$D$129,3,FALSE)</f>
        <v>pics\\Noni_8.jpg</v>
      </c>
      <c r="N105">
        <f>VLOOKUP(J105,total_visual_stym!$A$1:$D$129,4,FALSE)</f>
        <v>212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136</v>
      </c>
      <c r="Z105" t="str">
        <f>IF(G105="экспл",VLOOKUP(J105,quest_экспл!$A$1:$N$129,12,FALSE),IF(G105="импл_",0,0))</f>
        <v>sound\\On_zolotistiy.wav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2199</v>
      </c>
      <c r="AD105" t="str">
        <f t="shared" ca="1" si="32"/>
        <v>pics\\dis56.jpg</v>
      </c>
      <c r="AE105" s="22" t="str">
        <f t="array" aca="1" ref="AE105" ca="1">IF(G105="экспл",INDEX(total_visual_stym!$C$146:$C$209,(RANK(total_visual_stym!E185,total_visual_stym!$E$146:$E$209))),0)</f>
        <v>pics\\dis56.jpg</v>
      </c>
      <c r="AF105" s="22" t="str">
        <f t="shared" si="27"/>
        <v/>
      </c>
      <c r="AI105" t="s">
        <v>115</v>
      </c>
      <c r="AO105">
        <f t="shared" ca="1" si="33"/>
        <v>0.67474436130673854</v>
      </c>
      <c r="AP105" t="str">
        <f t="shared" ca="1" si="34"/>
        <v>pics\\Kokos_4.jpg</v>
      </c>
      <c r="AR105" t="str">
        <f t="shared" si="37"/>
        <v/>
      </c>
      <c r="AS105" t="str">
        <f t="shared" si="36"/>
        <v/>
      </c>
      <c r="AT105">
        <f t="shared" ca="1" si="29"/>
        <v>0.78890285087730516</v>
      </c>
      <c r="AU105" t="s">
        <v>697</v>
      </c>
      <c r="AV105" t="str">
        <f t="shared" ca="1" si="30"/>
        <v>sound\\Noviy_plod.wav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_Он_золотистый?</v>
      </c>
      <c r="BA105" t="e">
        <f>VLOOKUP(Q105,audio_list_stym!$B$2:$BQ$299,68,FALSE)</f>
        <v>#N/A</v>
      </c>
      <c r="BB105" t="str">
        <f t="shared" si="31"/>
        <v>Вы_видите_КОДИС._Он_золотистый?</v>
      </c>
      <c r="BD105" cm="1">
        <f t="array" aca="1" ref="BD105" ca="1">INDEX($L$98:$L$105,(RANK(AT9,$AT$2:$AT$9)))</f>
        <v>2118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VLOOKUP(B106,audio_list_stym!$A$3:$BP$18,54,FALSE)</f>
        <v>16</v>
      </c>
      <c r="F106" t="str">
        <f>VLOOKUP(E106,metki!$A$2:$B$9,2,FALSE)</f>
        <v>импл_новые_без_названия</v>
      </c>
      <c r="G106" t="str">
        <f t="shared" si="25"/>
        <v>импл_</v>
      </c>
      <c r="H106" t="str">
        <f>VLOOKUP(B106,audio_list_stym!$A$3:$AJ$18,22,FALSE)</f>
        <v>Sapota</v>
      </c>
      <c r="I106" t="s">
        <v>688</v>
      </c>
      <c r="J106" t="str">
        <f t="shared" si="26"/>
        <v>Sapota_1</v>
      </c>
      <c r="L106">
        <f>VLOOKUP(J106,total_visual_stym!$A$2:$D$129,2,FALSE)</f>
        <v>2129</v>
      </c>
      <c r="M106" t="str">
        <f>VLOOKUP(J106,total_visual_stym!$A$2:$D$129,3,FALSE)</f>
        <v>pics\\Sapota_1.jpg</v>
      </c>
      <c r="N106">
        <f>VLOOKUP(J106,total_visual_stym!$A$1:$D$129,4,FALSE)</f>
        <v>213</v>
      </c>
      <c r="P106">
        <f>IF(G106="экспл",0,IF(G106="импл_",VLOOKUP(J106,quest_импл!$A$1:$J$129,7,FALSE),0))</f>
        <v>265</v>
      </c>
      <c r="Q106" t="str">
        <f>IF(G106="экспл",0,IF(G106="импл_",VLOOKUP(J106,quest_импл!$A$1:$J$129,8,FALSE),0))</f>
        <v>sound\\Sharoobrazniy_li.wav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2055</v>
      </c>
      <c r="AD106" t="str">
        <f t="shared" ca="1" si="32"/>
        <v>pics\\Redis_7.jpg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7"/>
        <v>pics\\Redis_7.jpg</v>
      </c>
      <c r="AI106" t="s">
        <v>116</v>
      </c>
      <c r="AO106">
        <f t="shared" ca="1" si="33"/>
        <v>0.15850730166928595</v>
      </c>
      <c r="AP106" t="str">
        <f t="shared" ca="1" si="34"/>
        <v>pics\\Redis_7.jpg</v>
      </c>
      <c r="AR106" t="str">
        <f t="shared" si="37"/>
        <v/>
      </c>
      <c r="AS106" t="str">
        <f t="shared" ca="1" si="36"/>
        <v>pics\\Redis_7.jpg</v>
      </c>
      <c r="AT106">
        <f t="shared" ca="1" si="29"/>
        <v>0.88836121352880615</v>
      </c>
      <c r="AU106" t="s">
        <v>697</v>
      </c>
      <c r="AV106" t="str">
        <f t="shared" ca="1" si="30"/>
        <v>sound\\Noviy_plod.wav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_Шарообразный_ли_</v>
      </c>
      <c r="BB106" t="str">
        <f t="shared" si="31"/>
        <v>_Шарообразный_ли_XXXXX?</v>
      </c>
      <c r="BC106">
        <f>A106</f>
        <v>1214</v>
      </c>
      <c r="BD106" cm="1">
        <f t="array" aca="1" ref="BD106" ca="1">INDEX($L$106:$L$113,(RANK(AT2,$AT$2:$AT$9)))</f>
        <v>2135</v>
      </c>
      <c r="BE106" cm="1">
        <f t="array" aca="1" ref="BE106" ca="1">INDEX(BD66:BD81,(RANK(AT7,$AT$2:$AT$17)))</f>
        <v>2076</v>
      </c>
      <c r="BF106" cm="1">
        <f t="array" aca="1" ref="BF106" ca="1">INDEX(BD90:BD105,(RANK(AT7,$AT$2:$AT$17)))</f>
        <v>2116</v>
      </c>
      <c r="BG106" cm="1">
        <f t="array" aca="1" ref="BG106" ca="1">INDEX(BD114:BD129,(RANK(AT7,$AT$2:$AT$9)))</f>
        <v>2144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VLOOKUP(B107,audio_list_stym!$A$3:$BP$18,54,FALSE)</f>
        <v>16</v>
      </c>
      <c r="F107" t="str">
        <f>VLOOKUP(E107,metki!$A$2:$B$9,2,FALSE)</f>
        <v>импл_новые_без_названия</v>
      </c>
      <c r="G107" t="str">
        <f t="shared" si="25"/>
        <v>импл_</v>
      </c>
      <c r="H107" t="str">
        <f>VLOOKUP(B107,audio_list_stym!$A$3:$AJ$18,22,FALSE)</f>
        <v>Sapota</v>
      </c>
      <c r="I107" t="s">
        <v>689</v>
      </c>
      <c r="J107" t="str">
        <f t="shared" si="26"/>
        <v>Sapota_2</v>
      </c>
      <c r="L107">
        <f>VLOOKUP(J107,total_visual_stym!$A$2:$D$129,2,FALSE)</f>
        <v>2130</v>
      </c>
      <c r="M107" t="str">
        <f>VLOOKUP(J107,total_visual_stym!$A$2:$D$129,3,FALSE)</f>
        <v>pics\\Sapota_2.jpg</v>
      </c>
      <c r="N107">
        <f>VLOOKUP(J107,total_visual_stym!$A$1:$D$129,4,FALSE)</f>
        <v>213</v>
      </c>
      <c r="P107">
        <f>IF(G107="экспл",0,IF(G107="импл_",VLOOKUP(J107,quest_импл!$A$1:$J$129,7,FALSE),0))</f>
        <v>266</v>
      </c>
      <c r="Q107" t="str">
        <f>IF(G107="экспл",0,IF(G107="импл_",VLOOKUP(J107,quest_импл!$A$1:$J$129,8,FALSE),0))</f>
        <v>sound\\Nadrezan_li.wav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2020</v>
      </c>
      <c r="AD107" t="str">
        <f t="shared" ca="1" si="32"/>
        <v>pics\\Goroh_4.jpg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7"/>
        <v>pics\\Goroh_4.jpg</v>
      </c>
      <c r="AI107" t="s">
        <v>117</v>
      </c>
      <c r="AO107">
        <f t="shared" ca="1" si="33"/>
        <v>0.79394070879183232</v>
      </c>
      <c r="AP107" t="str">
        <f t="shared" ca="1" si="34"/>
        <v>pics\\Goroh_4.jpg</v>
      </c>
      <c r="AR107" t="str">
        <f t="shared" si="37"/>
        <v/>
      </c>
      <c r="AS107" t="str">
        <f t="shared" ca="1" si="36"/>
        <v>pics\\Goroh_4.jpg</v>
      </c>
      <c r="AT107">
        <f t="shared" ca="1" si="29"/>
        <v>0.77932752995699217</v>
      </c>
      <c r="AU107" t="s">
        <v>697</v>
      </c>
      <c r="AV107" t="str">
        <f t="shared" ca="1" si="30"/>
        <v>sound\\Noviy_plod.wav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_Надрезан_ли_</v>
      </c>
      <c r="BB107" t="str">
        <f t="shared" si="31"/>
        <v>_Надрезан_ли_XXXXX?</v>
      </c>
      <c r="BD107" cm="1">
        <f t="array" aca="1" ref="BD107" ca="1">INDEX($L$106:$L$113,(RANK(AT3,$AT$2:$AT$9)))</f>
        <v>2131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VLOOKUP(B108,audio_list_stym!$A$3:$BP$18,54,FALSE)</f>
        <v>16</v>
      </c>
      <c r="F108" t="str">
        <f>VLOOKUP(E108,metki!$A$2:$B$9,2,FALSE)</f>
        <v>импл_новые_без_названия</v>
      </c>
      <c r="G108" t="str">
        <f t="shared" si="25"/>
        <v>импл_</v>
      </c>
      <c r="H108" t="str">
        <f>VLOOKUP(B108,audio_list_stym!$A$3:$AJ$18,22,FALSE)</f>
        <v>Sapota</v>
      </c>
      <c r="I108" t="s">
        <v>690</v>
      </c>
      <c r="J108" t="str">
        <f t="shared" si="26"/>
        <v>Sapota_3</v>
      </c>
      <c r="L108">
        <f>VLOOKUP(J108,total_visual_stym!$A$2:$D$129,2,FALSE)</f>
        <v>2131</v>
      </c>
      <c r="M108" t="str">
        <f>VLOOKUP(J108,total_visual_stym!$A$2:$D$129,3,FALSE)</f>
        <v>pics\\Sapota_3.jpg</v>
      </c>
      <c r="N108">
        <f>VLOOKUP(J108,total_visual_stym!$A$1:$D$129,4,FALSE)</f>
        <v>213</v>
      </c>
      <c r="P108">
        <f>IF(G108="экспл",0,IF(G108="импл_",VLOOKUP(J108,quest_импл!$A$1:$J$129,7,FALSE),0))</f>
        <v>267</v>
      </c>
      <c r="Q108" t="str">
        <f>IF(G108="экспл",0,IF(G108="импл_",VLOOKUP(J108,quest_импл!$A$1:$J$129,8,FALSE),0))</f>
        <v>sound\\Perekruchen_li.wav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2056</v>
      </c>
      <c r="AD108" t="str">
        <f t="shared" ca="1" si="32"/>
        <v>pics\\Redis_8.jpg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7"/>
        <v>pics\\Redis_8.jpg</v>
      </c>
      <c r="AI108" t="s">
        <v>118</v>
      </c>
      <c r="AO108">
        <f t="shared" ca="1" si="33"/>
        <v>0.12756778196991247</v>
      </c>
      <c r="AP108" t="str">
        <f t="shared" ca="1" si="34"/>
        <v>pics\\Redis_8.jpg</v>
      </c>
      <c r="AR108" t="str">
        <f t="shared" si="37"/>
        <v/>
      </c>
      <c r="AS108" t="str">
        <f t="shared" ca="1" si="36"/>
        <v>pics\\Redis_8.jpg</v>
      </c>
      <c r="AT108">
        <f t="shared" ca="1" si="29"/>
        <v>0.82375698335715375</v>
      </c>
      <c r="AU108" t="s">
        <v>697</v>
      </c>
      <c r="AV108" t="str">
        <f t="shared" ca="1" si="30"/>
        <v>sound\\Noviy_plod.wav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_Перекручен_ли_</v>
      </c>
      <c r="BB108" t="str">
        <f t="shared" si="31"/>
        <v>_Перекручен_ли_XXXXX?</v>
      </c>
      <c r="BD108" cm="1">
        <f t="array" aca="1" ref="BD108" ca="1">INDEX($L$106:$L$113,(RANK(AT4,$AT$2:$AT$9)))</f>
        <v>2132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VLOOKUP(B109,audio_list_stym!$A$3:$BP$18,54,FALSE)</f>
        <v>16</v>
      </c>
      <c r="F109" t="str">
        <f>VLOOKUP(E109,metki!$A$2:$B$9,2,FALSE)</f>
        <v>импл_новые_без_названия</v>
      </c>
      <c r="G109" t="str">
        <f t="shared" si="25"/>
        <v>импл_</v>
      </c>
      <c r="H109" t="str">
        <f>VLOOKUP(B109,audio_list_stym!$A$3:$AJ$18,22,FALSE)</f>
        <v>Sapota</v>
      </c>
      <c r="I109" t="s">
        <v>691</v>
      </c>
      <c r="J109" t="str">
        <f t="shared" si="26"/>
        <v>Sapota_4</v>
      </c>
      <c r="L109">
        <f>VLOOKUP(J109,total_visual_stym!$A$2:$D$129,2,FALSE)</f>
        <v>2132</v>
      </c>
      <c r="M109" t="str">
        <f>VLOOKUP(J109,total_visual_stym!$A$2:$D$129,3,FALSE)</f>
        <v>pics\\Sapota_4.jpg</v>
      </c>
      <c r="N109">
        <f>VLOOKUP(J109,total_visual_stym!$A$1:$D$129,4,FALSE)</f>
        <v>213</v>
      </c>
      <c r="P109">
        <f>IF(G109="экспл",0,IF(G109="импл_",VLOOKUP(J109,quest_импл!$A$1:$J$129,7,FALSE),0))</f>
        <v>268</v>
      </c>
      <c r="Q109" t="str">
        <f>IF(G109="экспл",0,IF(G109="импл_",VLOOKUP(J109,quest_импл!$A$1:$J$129,8,FALSE),0))</f>
        <v>sound\\Sorvan_li.wav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2022</v>
      </c>
      <c r="AD109" t="str">
        <f t="shared" ca="1" si="32"/>
        <v>pics\\Goroh_6.jpg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7"/>
        <v>pics\\Goroh_6.jpg</v>
      </c>
      <c r="AI109" t="s">
        <v>119</v>
      </c>
      <c r="AO109">
        <f t="shared" ca="1" si="33"/>
        <v>0.76604984115772778</v>
      </c>
      <c r="AP109" t="str">
        <f t="shared" ca="1" si="34"/>
        <v>pics\\Goroh_6.jpg</v>
      </c>
      <c r="AR109" t="str">
        <f t="shared" si="37"/>
        <v/>
      </c>
      <c r="AS109" t="str">
        <f t="shared" ca="1" si="36"/>
        <v>pics\\Goroh_6.jpg</v>
      </c>
      <c r="AT109">
        <f t="shared" ca="1" si="29"/>
        <v>0.67379597587271667</v>
      </c>
      <c r="AU109" t="s">
        <v>697</v>
      </c>
      <c r="AV109" t="str">
        <f t="shared" ca="1" si="30"/>
        <v>sound\\Noviy_plod.wav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_Сорван_ли_</v>
      </c>
      <c r="BB109" t="str">
        <f t="shared" si="31"/>
        <v>_Сорван_ли_XXXXX?</v>
      </c>
      <c r="BD109" cm="1">
        <f t="array" aca="1" ref="BD109" ca="1">INDEX($L$106:$L$113,(RANK(AT5,$AT$2:$AT$9)))</f>
        <v>2130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VLOOKUP(B110,audio_list_stym!$A$3:$BP$18,54,FALSE)</f>
        <v>16</v>
      </c>
      <c r="F110" t="str">
        <f>VLOOKUP(E110,metki!$A$2:$B$9,2,FALSE)</f>
        <v>импл_новые_без_названия</v>
      </c>
      <c r="G110" t="str">
        <f t="shared" si="25"/>
        <v>импл_</v>
      </c>
      <c r="H110" t="str">
        <f>VLOOKUP(B110,audio_list_stym!$A$3:$AJ$18,22,FALSE)</f>
        <v>Sapota</v>
      </c>
      <c r="I110" t="s">
        <v>692</v>
      </c>
      <c r="J110" t="str">
        <f t="shared" si="26"/>
        <v>Sapota_5</v>
      </c>
      <c r="L110">
        <f>VLOOKUP(J110,total_visual_stym!$A$2:$D$129,2,FALSE)</f>
        <v>2133</v>
      </c>
      <c r="M110" t="str">
        <f>VLOOKUP(J110,total_visual_stym!$A$2:$D$129,3,FALSE)</f>
        <v>pics\\Sapota_5.jpg</v>
      </c>
      <c r="N110">
        <f>VLOOKUP(J110,total_visual_stym!$A$1:$D$129,4,FALSE)</f>
        <v>213</v>
      </c>
      <c r="P110">
        <f>IF(G110="экспл",0,IF(G110="импл_",VLOOKUP(J110,quest_импл!$A$1:$J$129,7,FALSE),0))</f>
        <v>269</v>
      </c>
      <c r="Q110" t="str">
        <f>IF(G110="экспл",0,IF(G110="импл_",VLOOKUP(J110,quest_импл!$A$1:$J$129,8,FALSE),0))</f>
        <v>sound\\Spresovan_li.wav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2003</v>
      </c>
      <c r="AD110" t="str">
        <f t="shared" ca="1" si="32"/>
        <v>pics\\Banan_3.jpg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7"/>
        <v>pics\\Banan_3.jpg</v>
      </c>
      <c r="AI110" t="s">
        <v>120</v>
      </c>
      <c r="AO110">
        <f t="shared" ca="1" si="33"/>
        <v>0.96204763992557962</v>
      </c>
      <c r="AP110" t="str">
        <f t="shared" ca="1" si="34"/>
        <v>pics\\Banan_3.jpg</v>
      </c>
      <c r="AR110" t="str">
        <f t="shared" si="37"/>
        <v/>
      </c>
      <c r="AS110" t="str">
        <f t="shared" ca="1" si="36"/>
        <v>pics\\Banan_3.jpg</v>
      </c>
      <c r="AT110">
        <f t="shared" ca="1" si="29"/>
        <v>0.65668343288805697</v>
      </c>
      <c r="AU110" t="s">
        <v>697</v>
      </c>
      <c r="AV110" t="str">
        <f t="shared" ca="1" si="30"/>
        <v>sound\\Noviy_plod.wav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_Спрессован_ли_</v>
      </c>
      <c r="BB110" t="str">
        <f t="shared" si="31"/>
        <v>_Спрессован_ли_XXXXX?</v>
      </c>
      <c r="BD110" cm="1">
        <f t="array" aca="1" ref="BD110" ca="1">INDEX($L$106:$L$113,(RANK(AT6,$AT$2:$AT$9)))</f>
        <v>2136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VLOOKUP(B111,audio_list_stym!$A$3:$BP$18,54,FALSE)</f>
        <v>16</v>
      </c>
      <c r="F111" t="str">
        <f>VLOOKUP(E111,metki!$A$2:$B$9,2,FALSE)</f>
        <v>импл_новые_без_названия</v>
      </c>
      <c r="G111" t="str">
        <f t="shared" si="25"/>
        <v>импл_</v>
      </c>
      <c r="H111" t="str">
        <f>VLOOKUP(B111,audio_list_stym!$A$3:$AJ$18,22,FALSE)</f>
        <v>Sapota</v>
      </c>
      <c r="I111" t="s">
        <v>693</v>
      </c>
      <c r="J111" t="str">
        <f t="shared" si="26"/>
        <v>Sapota_6</v>
      </c>
      <c r="L111">
        <f>VLOOKUP(J111,total_visual_stym!$A$2:$D$129,2,FALSE)</f>
        <v>2134</v>
      </c>
      <c r="M111" t="str">
        <f>VLOOKUP(J111,total_visual_stym!$A$2:$D$129,3,FALSE)</f>
        <v>pics\\Sapota_6.jpg</v>
      </c>
      <c r="N111">
        <f>VLOOKUP(J111,total_visual_stym!$A$1:$D$129,4,FALSE)</f>
        <v>213</v>
      </c>
      <c r="P111">
        <f>IF(G111="экспл",0,IF(G111="импл_",VLOOKUP(J111,quest_импл!$A$1:$J$129,7,FALSE),0))</f>
        <v>270</v>
      </c>
      <c r="Q111" t="str">
        <f>IF(G111="экспл",0,IF(G111="импл_",VLOOKUP(J111,quest_импл!$A$1:$J$129,8,FALSE),0))</f>
        <v>sound\\Zheltiy_li.wav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2046</v>
      </c>
      <c r="AD111" t="str">
        <f t="shared" ca="1" si="32"/>
        <v>pics\\Peper_6.jpg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7"/>
        <v>pics\\Peper_6.jpg</v>
      </c>
      <c r="AI111" t="s">
        <v>121</v>
      </c>
      <c r="AO111">
        <f t="shared" ca="1" si="33"/>
        <v>0.3425081277769142</v>
      </c>
      <c r="AP111" t="str">
        <f t="shared" ca="1" si="34"/>
        <v>pics\\Peper_6.jpg</v>
      </c>
      <c r="AR111" t="str">
        <f t="shared" si="37"/>
        <v/>
      </c>
      <c r="AS111" t="str">
        <f t="shared" ca="1" si="36"/>
        <v>pics\\Peper_6.jpg</v>
      </c>
      <c r="AT111">
        <f t="shared" ca="1" si="29"/>
        <v>0.71452596676886493</v>
      </c>
      <c r="AU111" t="s">
        <v>697</v>
      </c>
      <c r="AV111" t="str">
        <f t="shared" ca="1" si="30"/>
        <v>sound\\Noviy_plod.wav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_Желтый_ли_</v>
      </c>
      <c r="BB111" t="str">
        <f t="shared" si="31"/>
        <v>_Желтый_ли_XXXXX?</v>
      </c>
      <c r="BD111" cm="1">
        <f t="array" aca="1" ref="BD111" ca="1">INDEX($L$106:$L$113,(RANK(AT7,$AT$2:$AT$9)))</f>
        <v>2133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VLOOKUP(B112,audio_list_stym!$A$3:$BP$18,54,FALSE)</f>
        <v>16</v>
      </c>
      <c r="F112" t="str">
        <f>VLOOKUP(E112,metki!$A$2:$B$9,2,FALSE)</f>
        <v>импл_новые_без_названия</v>
      </c>
      <c r="G112" t="str">
        <f t="shared" si="25"/>
        <v>импл_</v>
      </c>
      <c r="H112" t="str">
        <f>VLOOKUP(B112,audio_list_stym!$A$3:$AJ$18,22,FALSE)</f>
        <v>Sapota</v>
      </c>
      <c r="I112" t="s">
        <v>694</v>
      </c>
      <c r="J112" t="str">
        <f t="shared" si="26"/>
        <v>Sapota_7</v>
      </c>
      <c r="L112">
        <f>VLOOKUP(J112,total_visual_stym!$A$2:$D$129,2,FALSE)</f>
        <v>2135</v>
      </c>
      <c r="M112" t="str">
        <f>VLOOKUP(J112,total_visual_stym!$A$2:$D$129,3,FALSE)</f>
        <v>pics\\Sapota_7.jpg</v>
      </c>
      <c r="N112">
        <f>VLOOKUP(J112,total_visual_stym!$A$1:$D$129,4,FALSE)</f>
        <v>213</v>
      </c>
      <c r="P112">
        <f>IF(G112="экспл",0,IF(G112="импл_",VLOOKUP(J112,quest_импл!$A$1:$J$129,7,FALSE),0))</f>
        <v>271</v>
      </c>
      <c r="Q112" t="str">
        <f>IF(G112="экспл",0,IF(G112="импл_",VLOOKUP(J112,quest_импл!$A$1:$J$129,8,FALSE),0))</f>
        <v>sound\\Rovniy_li.wav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да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2051</v>
      </c>
      <c r="AD112" t="str">
        <f t="shared" ca="1" si="32"/>
        <v>pics\\Redis_3.jpg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7"/>
        <v>pics\\Redis_3.jpg</v>
      </c>
      <c r="AI112" t="s">
        <v>122</v>
      </c>
      <c r="AO112">
        <f t="shared" ca="1" si="33"/>
        <v>0.23413383333641802</v>
      </c>
      <c r="AP112" t="str">
        <f t="shared" ca="1" si="34"/>
        <v>pics\\Redis_3.jpg</v>
      </c>
      <c r="AR112" t="str">
        <f t="shared" si="37"/>
        <v/>
      </c>
      <c r="AS112" t="str">
        <f t="shared" ca="1" si="36"/>
        <v>pics\\Redis_3.jpg</v>
      </c>
      <c r="AT112">
        <f t="shared" ca="1" si="29"/>
        <v>0.45940310675954554</v>
      </c>
      <c r="AU112" t="s">
        <v>697</v>
      </c>
      <c r="AV112" t="str">
        <f t="shared" ca="1" si="30"/>
        <v>sound\\Redkiy_plod.wav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_Ровный_ли_</v>
      </c>
      <c r="BB112" t="str">
        <f t="shared" si="31"/>
        <v>_Ровный_ли_XXXXX?</v>
      </c>
      <c r="BD112" cm="1">
        <f t="array" aca="1" ref="BD112" ca="1">INDEX($L$106:$L$113,(RANK(AT8,$AT$2:$AT$9)))</f>
        <v>2129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VLOOKUP(B113,audio_list_stym!$A$3:$BP$18,54,FALSE)</f>
        <v>16</v>
      </c>
      <c r="F113" t="str">
        <f>VLOOKUP(E113,metki!$A$2:$B$9,2,FALSE)</f>
        <v>импл_новые_без_названия</v>
      </c>
      <c r="G113" t="str">
        <f t="shared" si="25"/>
        <v>импл_</v>
      </c>
      <c r="H113" t="str">
        <f>VLOOKUP(B113,audio_list_stym!$A$3:$AJ$18,22,FALSE)</f>
        <v>Sapota</v>
      </c>
      <c r="I113" t="s">
        <v>695</v>
      </c>
      <c r="J113" t="str">
        <f t="shared" si="26"/>
        <v>Sapota_8</v>
      </c>
      <c r="L113">
        <f>VLOOKUP(J113,total_visual_stym!$A$2:$D$129,2,FALSE)</f>
        <v>2136</v>
      </c>
      <c r="M113" t="str">
        <f>VLOOKUP(J113,total_visual_stym!$A$2:$D$129,3,FALSE)</f>
        <v>pics\\Sapota_8.jpg</v>
      </c>
      <c r="N113">
        <f>VLOOKUP(J113,total_visual_stym!$A$1:$D$129,4,FALSE)</f>
        <v>213</v>
      </c>
      <c r="P113">
        <f>IF(G113="экспл",0,IF(G113="импл_",VLOOKUP(J113,quest_импл!$A$1:$J$129,7,FALSE),0))</f>
        <v>272</v>
      </c>
      <c r="Q113" t="str">
        <f>IF(G113="экспл",0,IF(G113="импл_",VLOOKUP(J113,quest_импл!$A$1:$J$129,8,FALSE),0))</f>
        <v>sound\\Imeet_li_shipi.wav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2038</v>
      </c>
      <c r="AD113" t="str">
        <f t="shared" ca="1" si="32"/>
        <v>pics\\Limon_6.jpg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7"/>
        <v>pics\\Limon_6.jpg</v>
      </c>
      <c r="AI113" t="s">
        <v>123</v>
      </c>
      <c r="AO113">
        <f t="shared" ca="1" si="33"/>
        <v>0.49076373716441268</v>
      </c>
      <c r="AP113" t="str">
        <f t="shared" ca="1" si="34"/>
        <v>pics\\Limon_6.jpg</v>
      </c>
      <c r="AR113" t="str">
        <f t="shared" si="37"/>
        <v/>
      </c>
      <c r="AS113" t="str">
        <f t="shared" ca="1" si="36"/>
        <v>pics\\Limon_6.jpg</v>
      </c>
      <c r="AT113">
        <f t="shared" ca="1" si="29"/>
        <v>0.3288054239146605</v>
      </c>
      <c r="AU113" t="s">
        <v>697</v>
      </c>
      <c r="AV113" t="str">
        <f t="shared" ca="1" si="30"/>
        <v>sound\\Redkiy_plod.wav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_Имеет_ли_шипы_</v>
      </c>
      <c r="BB113" t="str">
        <f t="shared" si="31"/>
        <v>_Имеет_ли_шипы_XXXXX?</v>
      </c>
      <c r="BD113" cm="1">
        <f t="array" aca="1" ref="BD113" ca="1">INDEX($L$106:$L$113,(RANK(AT9,$AT$2:$AT$9)))</f>
        <v>2134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VLOOKUP(B114,audio_list_stym!$A$3:$BP$18,54,FALSE)</f>
        <v>17</v>
      </c>
      <c r="F114" t="str">
        <f>VLOOKUP(E114,metki!$A$2:$B$9,2,FALSE)</f>
        <v>экспл_новые_без_названия</v>
      </c>
      <c r="G114" t="str">
        <f t="shared" si="25"/>
        <v>экспл</v>
      </c>
      <c r="H114" t="str">
        <f>VLOOKUP(B114,audio_list_stym!$A$3:$AJ$18,22,FALSE)</f>
        <v>Tamanid</v>
      </c>
      <c r="I114" t="s">
        <v>688</v>
      </c>
      <c r="J114" t="str">
        <f t="shared" si="26"/>
        <v>Tamanid_1</v>
      </c>
      <c r="L114">
        <f>VLOOKUP(J114,total_visual_stym!$A$2:$D$129,2,FALSE)</f>
        <v>2137</v>
      </c>
      <c r="M114" t="str">
        <f>VLOOKUP(J114,total_visual_stym!$A$2:$D$129,3,FALSE)</f>
        <v>pics\\Tamanid_1.jpg</v>
      </c>
      <c r="N114">
        <f>VLOOKUP(J114,total_visual_stym!$A$1:$D$129,4,FALSE)</f>
        <v>214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145</v>
      </c>
      <c r="Z114" t="str">
        <f>IF(G114="экспл",VLOOKUP(J114,quest_экспл!$A$1:$N$129,12,FALSE),IF(G114="импл_",0,0))</f>
        <v>sound\\On_krasnovatiy.wav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2190</v>
      </c>
      <c r="AD114" t="str">
        <f t="shared" ca="1" si="32"/>
        <v>pics\\dis27.jpg</v>
      </c>
      <c r="AE114" s="22" t="str">
        <f t="array" aca="1" ref="AE114" ca="1">IF(G114="экспл",INDEX(total_visual_stym!$C$146:$C$209,(RANK(total_visual_stym!E194,total_visual_stym!$E$146:$E$209))),0)</f>
        <v>pics\\dis27.jpg</v>
      </c>
      <c r="AF114" s="22" t="str">
        <f t="shared" si="27"/>
        <v/>
      </c>
      <c r="AI114" t="s">
        <v>86</v>
      </c>
      <c r="AO114">
        <f t="shared" ca="1" si="33"/>
        <v>0.21854514550460458</v>
      </c>
      <c r="AP114" t="str">
        <f t="shared" ca="1" si="34"/>
        <v>pics\\Redis_5.jpg</v>
      </c>
      <c r="AR114" t="str">
        <f t="shared" si="37"/>
        <v/>
      </c>
      <c r="AS114" t="str">
        <f t="shared" si="36"/>
        <v/>
      </c>
      <c r="AT114">
        <f t="shared" ca="1" si="29"/>
        <v>0.53435986677982783</v>
      </c>
      <c r="AU114" t="s">
        <v>697</v>
      </c>
      <c r="AV114" t="str">
        <f t="shared" ca="1" si="30"/>
        <v>sound\\Redkiy_plod.wav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_Он_красноватый?</v>
      </c>
      <c r="BA114" t="e">
        <f>VLOOKUP(Q114,audio_list_stym!$B$2:$BQ$299,68,FALSE)</f>
        <v>#N/A</v>
      </c>
      <c r="BB114" t="str">
        <f t="shared" si="31"/>
        <v>На_экране_XXXXX._Он_красноватый?</v>
      </c>
      <c r="BC114">
        <f>A114</f>
        <v>1215</v>
      </c>
      <c r="BD114" cm="1">
        <f t="array" aca="1" ref="BD114" ca="1">INDEX($L$114:$L$121,(RANK(AT2,$AT$2:$AT$9)))</f>
        <v>2143</v>
      </c>
      <c r="BE114" cm="1">
        <f t="array" aca="1" ref="BE114" ca="1">INDEX(BD66:BD81,(RANK(AT8,$AT$2:$AT$17)))</f>
        <v>2071</v>
      </c>
      <c r="BF114" cm="1">
        <f t="array" aca="1" ref="BF114" ca="1">INDEX(BD82:BD97,(RANK(AT8,$AT$2:$AT$9)))</f>
        <v>2087</v>
      </c>
      <c r="BG114" cm="1">
        <f t="array" aca="1" ref="BG114" ca="1">INDEX(BD98:BD113,(RANK(AT8,$AT$2:$AT$9)))</f>
        <v>2119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VLOOKUP(B115,audio_list_stym!$A$3:$BP$18,54,FALSE)</f>
        <v>17</v>
      </c>
      <c r="F115" t="str">
        <f>VLOOKUP(E115,metki!$A$2:$B$9,2,FALSE)</f>
        <v>экспл_новые_без_названия</v>
      </c>
      <c r="G115" t="str">
        <f t="shared" si="25"/>
        <v>экспл</v>
      </c>
      <c r="H115" t="str">
        <f>VLOOKUP(B115,audio_list_stym!$A$3:$AJ$18,22,FALSE)</f>
        <v>Tamanid</v>
      </c>
      <c r="I115" t="s">
        <v>689</v>
      </c>
      <c r="J115" t="str">
        <f t="shared" si="26"/>
        <v>Tamanid_2</v>
      </c>
      <c r="L115">
        <f>VLOOKUP(J115,total_visual_stym!$A$2:$D$129,2,FALSE)</f>
        <v>2138</v>
      </c>
      <c r="M115" t="str">
        <f>VLOOKUP(J115,total_visual_stym!$A$2:$D$129,3,FALSE)</f>
        <v>pics\\Tamanid_2.jpg</v>
      </c>
      <c r="N115">
        <f>VLOOKUP(J115,total_visual_stym!$A$1:$D$129,4,FALSE)</f>
        <v>214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146</v>
      </c>
      <c r="Z115" t="str">
        <f>IF(G115="экспл",VLOOKUP(J115,quest_экспл!$A$1:$N$129,12,FALSE),IF(G115="импл_",0,0))</f>
        <v>sound\\Izognut_li_on.wav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2184</v>
      </c>
      <c r="AD115" t="str">
        <f t="shared" ca="1" si="32"/>
        <v>pics\\dis19.jpg</v>
      </c>
      <c r="AE115" s="22" t="str">
        <f t="array" aca="1" ref="AE115" ca="1">IF(G115="экспл",INDEX(total_visual_stym!$C$146:$C$209,(RANK(total_visual_stym!E195,total_visual_stym!$E$146:$E$209))),0)</f>
        <v>pics\\dis19.jpg</v>
      </c>
      <c r="AF115" s="22" t="str">
        <f t="shared" si="27"/>
        <v/>
      </c>
      <c r="AI115" t="s">
        <v>87</v>
      </c>
      <c r="AO115">
        <f t="shared" ca="1" si="33"/>
        <v>0.96722515416417398</v>
      </c>
      <c r="AP115" t="str">
        <f t="shared" ca="1" si="34"/>
        <v>pics\\Banan_1.jpg</v>
      </c>
      <c r="AR115" t="str">
        <f t="shared" si="37"/>
        <v/>
      </c>
      <c r="AS115" t="str">
        <f t="shared" si="36"/>
        <v/>
      </c>
      <c r="AT115">
        <f t="shared" ca="1" si="29"/>
        <v>0.26835038063158034</v>
      </c>
      <c r="AU115" t="s">
        <v>697</v>
      </c>
      <c r="AV115" t="str">
        <f t="shared" ca="1" si="30"/>
        <v>sound\\Redkiy_plod.wav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_Изогнут_ли_он?</v>
      </c>
      <c r="BA115" t="e">
        <f>VLOOKUP(Q115,audio_list_stym!$B$2:$BQ$299,68,FALSE)</f>
        <v>#N/A</v>
      </c>
      <c r="BB115" t="str">
        <f t="shared" si="31"/>
        <v>Посмотрите,_вот_XXXXX._Изогнут_ли_он?</v>
      </c>
      <c r="BD115" cm="1">
        <f t="array" aca="1" ref="BD115" ca="1">INDEX($L$114:$L$121,(RANK(AT3,$AT$2:$AT$9)))</f>
        <v>2139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VLOOKUP(B116,audio_list_stym!$A$3:$BP$18,54,FALSE)</f>
        <v>17</v>
      </c>
      <c r="F116" t="str">
        <f>VLOOKUP(E116,metki!$A$2:$B$9,2,FALSE)</f>
        <v>экспл_новые_без_названия</v>
      </c>
      <c r="G116" t="str">
        <f t="shared" si="25"/>
        <v>экспл</v>
      </c>
      <c r="H116" t="str">
        <f>VLOOKUP(B116,audio_list_stym!$A$3:$AJ$18,22,FALSE)</f>
        <v>Tamanid</v>
      </c>
      <c r="I116" t="s">
        <v>690</v>
      </c>
      <c r="J116" t="str">
        <f t="shared" si="26"/>
        <v>Tamanid_3</v>
      </c>
      <c r="L116">
        <f>VLOOKUP(J116,total_visual_stym!$A$2:$D$129,2,FALSE)</f>
        <v>2139</v>
      </c>
      <c r="M116" t="str">
        <f>VLOOKUP(J116,total_visual_stym!$A$2:$D$129,3,FALSE)</f>
        <v>pics\\Tamanid_3.jpg</v>
      </c>
      <c r="N116">
        <f>VLOOKUP(J116,total_visual_stym!$A$1:$D$129,4,FALSE)</f>
        <v>214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147</v>
      </c>
      <c r="Z116" t="str">
        <f>IF(G116="экспл",VLOOKUP(J116,quest_экспл!$A$1:$N$129,12,FALSE),IF(G116="импл_",0,0))</f>
        <v>sound\\On_barhatistiy.wav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2206</v>
      </c>
      <c r="AD116" t="str">
        <f t="shared" ca="1" si="32"/>
        <v>pics\\dis50.jpg</v>
      </c>
      <c r="AE116" s="22" t="str">
        <f t="array" aca="1" ref="AE116" ca="1">IF(G116="экспл",INDEX(total_visual_stym!$C$146:$C$209,(RANK(total_visual_stym!E196,total_visual_stym!$E$146:$E$209))),0)</f>
        <v>pics\\dis50.jpg</v>
      </c>
      <c r="AF116" s="22" t="str">
        <f t="shared" si="27"/>
        <v/>
      </c>
      <c r="AI116" t="s">
        <v>88</v>
      </c>
      <c r="AO116">
        <f t="shared" ca="1" si="33"/>
        <v>8.2588703060317514E-2</v>
      </c>
      <c r="AP116" t="str">
        <f t="shared" ca="1" si="34"/>
        <v>pics\\Tomat_2.jpg</v>
      </c>
      <c r="AR116" t="str">
        <f t="shared" si="37"/>
        <v/>
      </c>
      <c r="AS116" t="str">
        <f t="shared" si="36"/>
        <v/>
      </c>
      <c r="AT116">
        <f t="shared" ca="1" si="29"/>
        <v>6.8332173667620566E-2</v>
      </c>
      <c r="AU116" t="s">
        <v>697</v>
      </c>
      <c r="AV116" t="str">
        <f t="shared" ca="1" si="30"/>
        <v>sound\\Redkiy_plod.wav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_Он_бархатистый?</v>
      </c>
      <c r="BA116" t="e">
        <f>VLOOKUP(Q116,audio_list_stym!$B$2:$BQ$299,68,FALSE)</f>
        <v>#N/A</v>
      </c>
      <c r="BB116" t="str">
        <f t="shared" si="31"/>
        <v>Вот_XXXXX._Он_бархатистый?</v>
      </c>
      <c r="BD116" cm="1">
        <f t="array" aca="1" ref="BD116" ca="1">INDEX($L$114:$L$121,(RANK(AT4,$AT$2:$AT$9)))</f>
        <v>2140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VLOOKUP(B117,audio_list_stym!$A$3:$BP$18,54,FALSE)</f>
        <v>17</v>
      </c>
      <c r="F117" t="str">
        <f>VLOOKUP(E117,metki!$A$2:$B$9,2,FALSE)</f>
        <v>экспл_новые_без_названия</v>
      </c>
      <c r="G117" t="str">
        <f t="shared" si="25"/>
        <v>экспл</v>
      </c>
      <c r="H117" t="str">
        <f>VLOOKUP(B117,audio_list_stym!$A$3:$AJ$18,22,FALSE)</f>
        <v>Tamanid</v>
      </c>
      <c r="I117" t="s">
        <v>691</v>
      </c>
      <c r="J117" t="str">
        <f t="shared" si="26"/>
        <v>Tamanid_4</v>
      </c>
      <c r="L117">
        <f>VLOOKUP(J117,total_visual_stym!$A$2:$D$129,2,FALSE)</f>
        <v>2140</v>
      </c>
      <c r="M117" t="str">
        <f>VLOOKUP(J117,total_visual_stym!$A$2:$D$129,3,FALSE)</f>
        <v>pics\\Tamanid_4.jpg</v>
      </c>
      <c r="N117">
        <f>VLOOKUP(J117,total_visual_stym!$A$1:$D$129,4,FALSE)</f>
        <v>214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148</v>
      </c>
      <c r="Z117" t="str">
        <f>IF(G117="экспл",VLOOKUP(J117,quest_экспл!$A$1:$N$129,12,FALSE),IF(G117="импл_",0,0))</f>
        <v>sound\\Odnotonniy_li_on.wav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2229</v>
      </c>
      <c r="AD117" t="str">
        <f t="shared" ca="1" si="32"/>
        <v>pics\\dis10.jpg</v>
      </c>
      <c r="AE117" s="22" t="str">
        <f t="array" aca="1" ref="AE117" ca="1">IF(G117="экспл",INDEX(total_visual_stym!$C$146:$C$209,(RANK(total_visual_stym!E197,total_visual_stym!$E$146:$E$209))),0)</f>
        <v>pics\\dis10.jpg</v>
      </c>
      <c r="AF117" s="22" t="str">
        <f t="shared" si="27"/>
        <v/>
      </c>
      <c r="AI117" t="s">
        <v>89</v>
      </c>
      <c r="AO117">
        <f t="shared" ca="1" si="33"/>
        <v>0.3745693250325034</v>
      </c>
      <c r="AP117" t="str">
        <f t="shared" ca="1" si="34"/>
        <v>pics\\Peper_4.jpg</v>
      </c>
      <c r="AR117" t="str">
        <f t="shared" si="37"/>
        <v/>
      </c>
      <c r="AS117" t="str">
        <f t="shared" si="36"/>
        <v/>
      </c>
      <c r="AT117">
        <f t="shared" ca="1" si="29"/>
        <v>0.44652236859383565</v>
      </c>
      <c r="AU117" t="s">
        <v>697</v>
      </c>
      <c r="AV117" t="str">
        <f t="shared" ca="1" si="30"/>
        <v>sound\\Redkiy_plod.wav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_Однотонный_ли_он?</v>
      </c>
      <c r="BA117" t="e">
        <f>VLOOKUP(Q117,audio_list_stym!$B$2:$BQ$299,68,FALSE)</f>
        <v>#N/A</v>
      </c>
      <c r="BB117" t="str">
        <f t="shared" si="31"/>
        <v>Это_XXXXX._Однотонный_ли_он?</v>
      </c>
      <c r="BD117" cm="1">
        <f t="array" aca="1" ref="BD117" ca="1">INDEX($L$114:$L$121,(RANK(AT5,$AT$2:$AT$9)))</f>
        <v>2138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VLOOKUP(B118,audio_list_stym!$A$3:$BP$18,54,FALSE)</f>
        <v>17</v>
      </c>
      <c r="F118" t="str">
        <f>VLOOKUP(E118,metki!$A$2:$B$9,2,FALSE)</f>
        <v>экспл_новые_без_названия</v>
      </c>
      <c r="G118" t="str">
        <f t="shared" si="25"/>
        <v>экспл</v>
      </c>
      <c r="H118" t="str">
        <f>VLOOKUP(B118,audio_list_stym!$A$3:$AJ$18,22,FALSE)</f>
        <v>Tamanid</v>
      </c>
      <c r="I118" t="s">
        <v>692</v>
      </c>
      <c r="J118" t="str">
        <f t="shared" si="26"/>
        <v>Tamanid_5</v>
      </c>
      <c r="L118">
        <f>VLOOKUP(J118,total_visual_stym!$A$2:$D$129,2,FALSE)</f>
        <v>2141</v>
      </c>
      <c r="M118" t="str">
        <f>VLOOKUP(J118,total_visual_stym!$A$2:$D$129,3,FALSE)</f>
        <v>pics\\Tamanid_5.jpg</v>
      </c>
      <c r="N118">
        <f>VLOOKUP(J118,total_visual_stym!$A$1:$D$129,4,FALSE)</f>
        <v>214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149</v>
      </c>
      <c r="Z118" t="str">
        <f>IF(G118="экспл",VLOOKUP(J118,quest_экспл!$A$1:$N$129,12,FALSE),IF(G118="импл_",0,0))</f>
        <v>sound\\On_prozrachniy.wav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2215</v>
      </c>
      <c r="AD118" t="str">
        <f t="shared" ca="1" si="32"/>
        <v>pics\\dis62.jpg</v>
      </c>
      <c r="AE118" s="22" t="str">
        <f t="array" aca="1" ref="AE118" ca="1">IF(G118="экспл",INDEX(total_visual_stym!$C$146:$C$209,(RANK(total_visual_stym!E198,total_visual_stym!$E$146:$E$209))),0)</f>
        <v>pics\\dis62.jpg</v>
      </c>
      <c r="AF118" s="22" t="str">
        <f t="shared" si="27"/>
        <v/>
      </c>
      <c r="AI118" t="s">
        <v>90</v>
      </c>
      <c r="AO118">
        <f t="shared" ca="1" si="33"/>
        <v>0.3314967581187177</v>
      </c>
      <c r="AP118" t="str">
        <f t="shared" ca="1" si="34"/>
        <v>pics\\Peper_7.jpg</v>
      </c>
      <c r="AR118" t="str">
        <f t="shared" si="37"/>
        <v/>
      </c>
      <c r="AS118" t="str">
        <f t="shared" si="36"/>
        <v/>
      </c>
      <c r="AT118">
        <f t="shared" ca="1" si="29"/>
        <v>0.10357292027075193</v>
      </c>
      <c r="AU118" t="s">
        <v>697</v>
      </c>
      <c r="AV118" t="str">
        <f t="shared" ca="1" si="30"/>
        <v>sound\\Redkiy_plod.wav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_Он_прозрачный?</v>
      </c>
      <c r="BA118" t="e">
        <f>VLOOKUP(Q118,audio_list_stym!$B$2:$BQ$299,68,FALSE)</f>
        <v>#N/A</v>
      </c>
      <c r="BB118" t="str">
        <f t="shared" si="31"/>
        <v>На_картинке_XXXXX._Он_прозрачный?</v>
      </c>
      <c r="BD118" cm="1">
        <f t="array" aca="1" ref="BD118" ca="1">INDEX($L$114:$L$121,(RANK(AT6,$AT$2:$AT$9)))</f>
        <v>2144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VLOOKUP(B119,audio_list_stym!$A$3:$BP$18,54,FALSE)</f>
        <v>17</v>
      </c>
      <c r="F119" t="str">
        <f>VLOOKUP(E119,metki!$A$2:$B$9,2,FALSE)</f>
        <v>экспл_новые_без_названия</v>
      </c>
      <c r="G119" t="str">
        <f t="shared" si="25"/>
        <v>экспл</v>
      </c>
      <c r="H119" t="str">
        <f>VLOOKUP(B119,audio_list_stym!$A$3:$AJ$18,22,FALSE)</f>
        <v>Tamanid</v>
      </c>
      <c r="I119" t="s">
        <v>693</v>
      </c>
      <c r="J119" t="str">
        <f t="shared" si="26"/>
        <v>Tamanid_6</v>
      </c>
      <c r="L119">
        <f>VLOOKUP(J119,total_visual_stym!$A$2:$D$129,2,FALSE)</f>
        <v>2142</v>
      </c>
      <c r="M119" t="str">
        <f>VLOOKUP(J119,total_visual_stym!$A$2:$D$129,3,FALSE)</f>
        <v>pics\\Tamanid_6.jpg</v>
      </c>
      <c r="N119">
        <f>VLOOKUP(J119,total_visual_stym!$A$1:$D$129,4,FALSE)</f>
        <v>214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150</v>
      </c>
      <c r="Z119" t="str">
        <f>IF(G119="экспл",VLOOKUP(J119,quest_экспл!$A$1:$N$129,12,FALSE),IF(G119="импл_",0,0))</f>
        <v>sound\\On_izmelchen.wav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2227</v>
      </c>
      <c r="AD119" t="str">
        <f t="shared" ca="1" si="32"/>
        <v>pics\\dis39.jpg</v>
      </c>
      <c r="AE119" s="22" t="str">
        <f t="array" aca="1" ref="AE119" ca="1">IF(G119="экспл",INDEX(total_visual_stym!$C$146:$C$209,(RANK(total_visual_stym!E199,total_visual_stym!$E$146:$E$209))),0)</f>
        <v>pics\\dis39.jpg</v>
      </c>
      <c r="AF119" s="22" t="str">
        <f t="shared" si="27"/>
        <v/>
      </c>
      <c r="AI119" t="s">
        <v>91</v>
      </c>
      <c r="AO119">
        <f t="shared" ca="1" si="33"/>
        <v>0.86228065437485346</v>
      </c>
      <c r="AP119" t="str">
        <f t="shared" ca="1" si="34"/>
        <v>pics\\Finik_3.jpg</v>
      </c>
      <c r="AR119" t="str">
        <f t="shared" si="37"/>
        <v/>
      </c>
      <c r="AS119" t="str">
        <f t="shared" si="36"/>
        <v/>
      </c>
      <c r="AT119">
        <f t="shared" ca="1" si="29"/>
        <v>0.96381644512607623</v>
      </c>
      <c r="AU119" t="s">
        <v>697</v>
      </c>
      <c r="AV119" t="str">
        <f t="shared" ca="1" si="30"/>
        <v>sound\\Noviy_plod.wav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_Он_измельчен?</v>
      </c>
      <c r="BA119" t="e">
        <f>VLOOKUP(Q119,audio_list_stym!$B$2:$BQ$299,68,FALSE)</f>
        <v>#N/A</v>
      </c>
      <c r="BB119" t="str">
        <f t="shared" si="31"/>
        <v>На_мониторе_XXXXX._Он_измельчен?</v>
      </c>
      <c r="BD119" cm="1">
        <f t="array" aca="1" ref="BD119" ca="1">INDEX($L$114:$L$121,(RANK(AT7,$AT$2:$AT$9)))</f>
        <v>2141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VLOOKUP(B120,audio_list_stym!$A$3:$BP$18,54,FALSE)</f>
        <v>17</v>
      </c>
      <c r="F120" t="str">
        <f>VLOOKUP(E120,metki!$A$2:$B$9,2,FALSE)</f>
        <v>экспл_новые_без_названия</v>
      </c>
      <c r="G120" t="str">
        <f t="shared" si="25"/>
        <v>экспл</v>
      </c>
      <c r="H120" t="str">
        <f>VLOOKUP(B120,audio_list_stym!$A$3:$AJ$18,22,FALSE)</f>
        <v>Tamanid</v>
      </c>
      <c r="I120" t="s">
        <v>694</v>
      </c>
      <c r="J120" t="str">
        <f t="shared" si="26"/>
        <v>Tamanid_7</v>
      </c>
      <c r="L120">
        <f>VLOOKUP(J120,total_visual_stym!$A$2:$D$129,2,FALSE)</f>
        <v>2143</v>
      </c>
      <c r="M120" t="str">
        <f>VLOOKUP(J120,total_visual_stym!$A$2:$D$129,3,FALSE)</f>
        <v>pics\\Tamanid_7.jpg</v>
      </c>
      <c r="N120">
        <f>VLOOKUP(J120,total_visual_stym!$A$1:$D$129,4,FALSE)</f>
        <v>214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151</v>
      </c>
      <c r="Z120" t="str">
        <f>IF(G120="экспл",VLOOKUP(J120,quest_экспл!$A$1:$N$129,12,FALSE),IF(G120="импл_",0,0))</f>
        <v>sound\\Cvetushiy_li_on.wav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2209</v>
      </c>
      <c r="AD120" t="str">
        <f t="shared" ca="1" si="32"/>
        <v>pics\\dis51.jpg</v>
      </c>
      <c r="AE120" s="22" t="str">
        <f t="array" aca="1" ref="AE120" ca="1">IF(G120="экспл",INDEX(total_visual_stym!$C$146:$C$209,(RANK(total_visual_stym!E200,total_visual_stym!$E$146:$E$209))),0)</f>
        <v>pics\\dis51.jpg</v>
      </c>
      <c r="AF120" s="22" t="str">
        <f t="shared" si="27"/>
        <v/>
      </c>
      <c r="AI120" t="s">
        <v>92</v>
      </c>
      <c r="AO120">
        <f t="shared" ca="1" si="33"/>
        <v>0.83833196536259447</v>
      </c>
      <c r="AP120" t="str">
        <f t="shared" ca="1" si="34"/>
        <v>pics\\Finik_7.jpg</v>
      </c>
      <c r="AR120" t="str">
        <f t="shared" si="37"/>
        <v/>
      </c>
      <c r="AS120" t="str">
        <f t="shared" si="36"/>
        <v/>
      </c>
      <c r="AT120">
        <f t="shared" ca="1" si="29"/>
        <v>0.40498199718678396</v>
      </c>
      <c r="AU120" t="s">
        <v>697</v>
      </c>
      <c r="AV120" t="str">
        <f t="shared" ca="1" si="30"/>
        <v>sound\\Redkiy_plod.wav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_Цветущий_ли_он?</v>
      </c>
      <c r="BA120" t="e">
        <f>VLOOKUP(Q120,audio_list_stym!$B$2:$BQ$299,68,FALSE)</f>
        <v>#N/A</v>
      </c>
      <c r="BB120" t="str">
        <f t="shared" si="31"/>
        <v>Перед_Вами_XXXXX._Цветущий_ли_он?</v>
      </c>
      <c r="BD120" cm="1">
        <f t="array" aca="1" ref="BD120" ca="1">INDEX($L$114:$L$121,(RANK(AT8,$AT$2:$AT$9)))</f>
        <v>2137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VLOOKUP(B121,audio_list_stym!$A$3:$BP$18,54,FALSE)</f>
        <v>17</v>
      </c>
      <c r="F121" t="str">
        <f>VLOOKUP(E121,metki!$A$2:$B$9,2,FALSE)</f>
        <v>экспл_новые_без_названия</v>
      </c>
      <c r="G121" t="str">
        <f t="shared" si="25"/>
        <v>экспл</v>
      </c>
      <c r="H121" t="str">
        <f>VLOOKUP(B121,audio_list_stym!$A$3:$AJ$18,22,FALSE)</f>
        <v>Tamanid</v>
      </c>
      <c r="I121" t="s">
        <v>695</v>
      </c>
      <c r="J121" t="str">
        <f t="shared" si="26"/>
        <v>Tamanid_8</v>
      </c>
      <c r="L121">
        <f>VLOOKUP(J121,total_visual_stym!$A$2:$D$129,2,FALSE)</f>
        <v>2144</v>
      </c>
      <c r="M121" t="str">
        <f>VLOOKUP(J121,total_visual_stym!$A$2:$D$129,3,FALSE)</f>
        <v>pics\\Tamanid_8.jpg</v>
      </c>
      <c r="N121">
        <f>VLOOKUP(J121,total_visual_stym!$A$1:$D$129,4,FALSE)</f>
        <v>214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152</v>
      </c>
      <c r="Z121" t="str">
        <f>IF(G121="экспл",VLOOKUP(J121,quest_экспл!$A$1:$N$129,12,FALSE),IF(G121="импл_",0,0))</f>
        <v>sound\\Skruchen_li_on.wav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2186</v>
      </c>
      <c r="AD121" t="str">
        <f t="shared" ca="1" si="32"/>
        <v>pics\\dis25.jpg</v>
      </c>
      <c r="AE121" s="22" t="str">
        <f t="array" aca="1" ref="AE121" ca="1">IF(G121="экспл",INDEX(total_visual_stym!$C$146:$C$209,(RANK(total_visual_stym!E201,total_visual_stym!$E$146:$E$209))),0)</f>
        <v>pics\\dis25.jpg</v>
      </c>
      <c r="AF121" s="22" t="str">
        <f t="shared" si="27"/>
        <v/>
      </c>
      <c r="AI121" t="s">
        <v>93</v>
      </c>
      <c r="AO121">
        <f t="shared" ca="1" si="33"/>
        <v>0.74317293438048215</v>
      </c>
      <c r="AP121" t="str">
        <f t="shared" ca="1" si="34"/>
        <v>pics\\Kokos_1.jpg</v>
      </c>
      <c r="AR121" t="str">
        <f>IF(AH121="sound\\Ogorod",AP49,"")</f>
        <v/>
      </c>
      <c r="AS121" t="str">
        <f t="shared" si="36"/>
        <v/>
      </c>
      <c r="AT121">
        <f t="shared" ca="1" si="29"/>
        <v>0.54164733483346106</v>
      </c>
      <c r="AU121" t="s">
        <v>697</v>
      </c>
      <c r="AV121" t="str">
        <f t="shared" ca="1" si="30"/>
        <v>sound\\Redkiy_plod.wav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_Скручен_ли_он?</v>
      </c>
      <c r="BA121" t="e">
        <f>VLOOKUP(Q121,audio_list_stym!$B$2:$BQ$299,68,FALSE)</f>
        <v>#N/A</v>
      </c>
      <c r="BB121" t="str">
        <f t="shared" si="31"/>
        <v>Вы_видите_XXXXX._Скручен_ли_он?</v>
      </c>
      <c r="BD121" cm="1">
        <f t="array" aca="1" ref="BD121" ca="1">INDEX($L$114:$L$121,(RANK(AT9,$AT$2:$AT$9)))</f>
        <v>2142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VLOOKUP(B122,audio_list_stym!$A$3:$BP$18,54,FALSE)</f>
        <v>14</v>
      </c>
      <c r="F122" t="str">
        <f>VLOOKUP(E122,metki!$A$2:$B$9,2,FALSE)</f>
        <v>импл_новые_с_названием</v>
      </c>
      <c r="G122" t="str">
        <f t="shared" si="25"/>
        <v>импл_</v>
      </c>
      <c r="H122" t="str">
        <f>VLOOKUP(B122,audio_list_stym!$A$3:$AJ$18,22,FALSE)</f>
        <v>ZF</v>
      </c>
      <c r="I122" t="s">
        <v>688</v>
      </c>
      <c r="J122" t="str">
        <f t="shared" si="26"/>
        <v>ZF_1</v>
      </c>
      <c r="L122">
        <f>VLOOKUP(J122,total_visual_stym!$A$2:$D$129,2,FALSE)</f>
        <v>2145</v>
      </c>
      <c r="M122" t="str">
        <f>VLOOKUP(J122,total_visual_stym!$A$2:$D$129,3,FALSE)</f>
        <v>pics\\ZF_1.jpg</v>
      </c>
      <c r="N122">
        <f>VLOOKUP(J122,total_visual_stym!$A$1:$D$129,4,FALSE)</f>
        <v>215</v>
      </c>
      <c r="P122">
        <f>IF(G122="экспл",0,IF(G122="импл_",VLOOKUP(J122,quest_импл!$A$1:$J$129,7,FALSE),0))</f>
        <v>281</v>
      </c>
      <c r="Q122" t="str">
        <f>IF(G122="экспл",0,IF(G122="импл_",VLOOKUP(J122,quest_импл!$A$1:$J$129,8,FALSE),0))</f>
        <v>sound\\S_chashuykami_li.wav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2029</v>
      </c>
      <c r="AD122" t="str">
        <f t="shared" ca="1" si="32"/>
        <v>pics\\Kokos_5.jpg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7"/>
        <v>pics\\Kokos_5.jpg</v>
      </c>
      <c r="AI122" t="s">
        <v>124</v>
      </c>
      <c r="AO122">
        <f t="shared" ca="1" si="33"/>
        <v>0.66713258438796186</v>
      </c>
      <c r="AP122" t="str">
        <f t="shared" ca="1" si="34"/>
        <v>pics\\Kokos_5.jpg</v>
      </c>
      <c r="AR122" t="str">
        <f t="shared" ref="AR122:AR129" si="38">IF(AH122="sound\\Ogorod",AP50,"")</f>
        <v/>
      </c>
      <c r="AS122" t="str">
        <f t="shared" ca="1" si="36"/>
        <v>pics\\Kokos_5.jpg</v>
      </c>
      <c r="AT122">
        <f t="shared" ca="1" si="29"/>
        <v>0.21504983214547424</v>
      </c>
      <c r="AU122" t="s">
        <v>697</v>
      </c>
      <c r="AV122" t="str">
        <f t="shared" ca="1" si="30"/>
        <v>sound\\Redkiy_plod.wav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_С_чешуйками_ли_</v>
      </c>
      <c r="BB122" t="str">
        <f t="shared" si="31"/>
        <v>_С_чешуйками_ли_ПЕМАТ?</v>
      </c>
      <c r="BC122">
        <f>A122</f>
        <v>1216</v>
      </c>
      <c r="BD122" cm="1">
        <f t="array" aca="1" ref="BD122" ca="1">INDEX($L$122:$L$129,(RANK(AT2,$AT$2:$AT$9)))</f>
        <v>2151</v>
      </c>
      <c r="BE122" cm="1">
        <f t="array" aca="1" ref="BE122" ca="1">INDEX(BD66:BD81,(RANK(AT9,$AT$2:$AT$17)))</f>
        <v>2074</v>
      </c>
      <c r="BF122" cm="1">
        <f t="array" aca="1" ref="BF122" ca="1">INDEX(BD90:BD105,(RANK(AT9,$AT$2:$AT$17)))</f>
        <v>2114</v>
      </c>
      <c r="BG122" cm="1">
        <f t="array" aca="1" ref="BG122" ca="1">INDEX(BD106:BD121,(RANK(AT9,$AT$2:$AT$17)))</f>
        <v>2138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VLOOKUP(B123,audio_list_stym!$A$3:$BP$18,54,FALSE)</f>
        <v>14</v>
      </c>
      <c r="F123" t="str">
        <f>VLOOKUP(E123,metki!$A$2:$B$9,2,FALSE)</f>
        <v>импл_новые_с_названием</v>
      </c>
      <c r="G123" t="str">
        <f t="shared" si="25"/>
        <v>импл_</v>
      </c>
      <c r="H123" t="str">
        <f>VLOOKUP(B123,audio_list_stym!$A$3:$AJ$18,22,FALSE)</f>
        <v>ZF</v>
      </c>
      <c r="I123" t="s">
        <v>689</v>
      </c>
      <c r="J123" t="str">
        <f t="shared" si="26"/>
        <v>ZF_2</v>
      </c>
      <c r="L123">
        <f>VLOOKUP(J123,total_visual_stym!$A$2:$D$129,2,FALSE)</f>
        <v>2146</v>
      </c>
      <c r="M123" t="str">
        <f>VLOOKUP(J123,total_visual_stym!$A$2:$D$129,3,FALSE)</f>
        <v>pics\\ZF_2.jpg</v>
      </c>
      <c r="N123">
        <f>VLOOKUP(J123,total_visual_stym!$A$1:$D$129,4,FALSE)</f>
        <v>215</v>
      </c>
      <c r="P123">
        <f>IF(G123="экспл",0,IF(G123="импл_",VLOOKUP(J123,quest_импл!$A$1:$J$129,7,FALSE),0))</f>
        <v>282</v>
      </c>
      <c r="Q123" t="str">
        <f>IF(G123="экспл",0,IF(G123="импл_",VLOOKUP(J123,quest_импл!$A$1:$J$129,8,FALSE),0))</f>
        <v>sound\\Rozoviy_li.wav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нет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2063</v>
      </c>
      <c r="AD123" t="str">
        <f t="shared" ca="1" si="32"/>
        <v>pics\\Tomat_7.jpg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7"/>
        <v>pics\\Tomat_7.jpg</v>
      </c>
      <c r="AI123" t="s">
        <v>125</v>
      </c>
      <c r="AO123">
        <f t="shared" ca="1" si="33"/>
        <v>8.2464918565637868E-3</v>
      </c>
      <c r="AP123" t="str">
        <f t="shared" ca="1" si="34"/>
        <v>pics\\Tomat_7.jpg</v>
      </c>
      <c r="AR123" t="str">
        <f t="shared" si="38"/>
        <v/>
      </c>
      <c r="AS123" t="str">
        <f t="shared" ca="1" si="36"/>
        <v>pics\\Tomat_7.jpg</v>
      </c>
      <c r="AT123">
        <f t="shared" ca="1" si="29"/>
        <v>0.53379492364860692</v>
      </c>
      <c r="AU123" t="s">
        <v>697</v>
      </c>
      <c r="AV123" t="str">
        <f t="shared" ca="1" si="30"/>
        <v>sound\\Redkiy_plod.wav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_Розовый_ли_</v>
      </c>
      <c r="BB123" t="str">
        <f t="shared" si="31"/>
        <v>_Розовый_ли_ПЕМАТ?</v>
      </c>
      <c r="BD123" cm="1">
        <f t="array" aca="1" ref="BD123" ca="1">INDEX($L$122:$L$129,(RANK(AT3,$AT$2:$AT$9)))</f>
        <v>2147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VLOOKUP(B124,audio_list_stym!$A$3:$BP$18,54,FALSE)</f>
        <v>14</v>
      </c>
      <c r="F124" t="str">
        <f>VLOOKUP(E124,metki!$A$2:$B$9,2,FALSE)</f>
        <v>импл_новые_с_названием</v>
      </c>
      <c r="G124" t="str">
        <f t="shared" si="25"/>
        <v>импл_</v>
      </c>
      <c r="H124" t="str">
        <f>VLOOKUP(B124,audio_list_stym!$A$3:$AJ$18,22,FALSE)</f>
        <v>ZF</v>
      </c>
      <c r="I124" t="s">
        <v>690</v>
      </c>
      <c r="J124" t="str">
        <f t="shared" si="26"/>
        <v>ZF_3</v>
      </c>
      <c r="L124">
        <f>VLOOKUP(J124,total_visual_stym!$A$2:$D$129,2,FALSE)</f>
        <v>2147</v>
      </c>
      <c r="M124" t="str">
        <f>VLOOKUP(J124,total_visual_stym!$A$2:$D$129,3,FALSE)</f>
        <v>pics\\ZF_3.jpg</v>
      </c>
      <c r="N124">
        <f>VLOOKUP(J124,total_visual_stym!$A$1:$D$129,4,FALSE)</f>
        <v>215</v>
      </c>
      <c r="P124">
        <f>IF(G124="экспл",0,IF(G124="импл_",VLOOKUP(J124,quest_импл!$A$1:$J$129,7,FALSE),0))</f>
        <v>283</v>
      </c>
      <c r="Q124" t="str">
        <f>IF(G124="экспл",0,IF(G124="импл_",VLOOKUP(J124,quest_импл!$A$1:$J$129,8,FALSE),0))</f>
        <v>sound\\Tonkiy_li.wav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2007</v>
      </c>
      <c r="AD124" t="str">
        <f t="shared" ca="1" si="32"/>
        <v>pics\\Banan_7.jpg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7"/>
        <v>pics\\Banan_7.jpg</v>
      </c>
      <c r="AI124" t="s">
        <v>126</v>
      </c>
      <c r="AO124">
        <f t="shared" ca="1" si="33"/>
        <v>0.90381490262553288</v>
      </c>
      <c r="AP124" t="str">
        <f t="shared" ca="1" si="34"/>
        <v>pics\\Banan_7.jpg</v>
      </c>
      <c r="AR124" t="str">
        <f t="shared" si="38"/>
        <v/>
      </c>
      <c r="AS124" t="str">
        <f t="shared" ca="1" si="36"/>
        <v>pics\\Banan_7.jpg</v>
      </c>
      <c r="AT124">
        <f t="shared" ca="1" si="29"/>
        <v>0.24968852816538667</v>
      </c>
      <c r="AU124" t="s">
        <v>697</v>
      </c>
      <c r="AV124" t="str">
        <f t="shared" ca="1" si="30"/>
        <v>sound\\Redkiy_plod.wav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_Тонкий_ли_</v>
      </c>
      <c r="BB124" t="str">
        <f t="shared" si="31"/>
        <v>_Тонкий_ли_ПЕМАТ?</v>
      </c>
      <c r="BD124" cm="1">
        <f t="array" aca="1" ref="BD124" ca="1">INDEX($L$122:$L$129,(RANK(AT4,$AT$2:$AT$9)))</f>
        <v>2148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VLOOKUP(B125,audio_list_stym!$A$3:$BP$18,54,FALSE)</f>
        <v>14</v>
      </c>
      <c r="F125" t="str">
        <f>VLOOKUP(E125,metki!$A$2:$B$9,2,FALSE)</f>
        <v>импл_новые_с_названием</v>
      </c>
      <c r="G125" t="str">
        <f t="shared" si="25"/>
        <v>импл_</v>
      </c>
      <c r="H125" t="str">
        <f>VLOOKUP(B125,audio_list_stym!$A$3:$AJ$18,22,FALSE)</f>
        <v>ZF</v>
      </c>
      <c r="I125" t="s">
        <v>691</v>
      </c>
      <c r="J125" t="str">
        <f t="shared" si="26"/>
        <v>ZF_4</v>
      </c>
      <c r="L125">
        <f>VLOOKUP(J125,total_visual_stym!$A$2:$D$129,2,FALSE)</f>
        <v>2148</v>
      </c>
      <c r="M125" t="str">
        <f>VLOOKUP(J125,total_visual_stym!$A$2:$D$129,3,FALSE)</f>
        <v>pics\\ZF_4.jpg</v>
      </c>
      <c r="N125">
        <f>VLOOKUP(J125,total_visual_stym!$A$1:$D$129,4,FALSE)</f>
        <v>215</v>
      </c>
      <c r="P125">
        <f>IF(G125="экспл",0,IF(G125="импл_",VLOOKUP(J125,quest_импл!$A$1:$J$129,7,FALSE),0))</f>
        <v>284</v>
      </c>
      <c r="Q125" t="str">
        <f>IF(G125="экспл",0,IF(G125="импл_",VLOOKUP(J125,quest_импл!$A$1:$J$129,8,FALSE),0))</f>
        <v>sound\\Celniy_li.wav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2017</v>
      </c>
      <c r="AD125" t="str">
        <f t="shared" ca="1" si="32"/>
        <v>pics\\Goroh_1.jpg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7"/>
        <v>pics\\Goroh_1.jpg</v>
      </c>
      <c r="AI125" t="s">
        <v>127</v>
      </c>
      <c r="AO125">
        <f t="shared" ca="1" si="33"/>
        <v>0.8229815584232345</v>
      </c>
      <c r="AP125" t="str">
        <f t="shared" ca="1" si="34"/>
        <v>pics\\Goroh_1.jpg</v>
      </c>
      <c r="AR125" t="str">
        <f t="shared" si="38"/>
        <v/>
      </c>
      <c r="AS125" t="str">
        <f t="shared" ca="1" si="36"/>
        <v>pics\\Goroh_1.jpg</v>
      </c>
      <c r="AT125">
        <f t="shared" ca="1" si="29"/>
        <v>0.95437393202250043</v>
      </c>
      <c r="AU125" t="s">
        <v>697</v>
      </c>
      <c r="AV125" t="str">
        <f t="shared" ca="1" si="30"/>
        <v>sound\\Noviy_plod.wav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_Цельный_ли_</v>
      </c>
      <c r="BB125" t="str">
        <f t="shared" si="31"/>
        <v>_Цельный_ли_ПЕМАТ?</v>
      </c>
      <c r="BD125" cm="1">
        <f t="array" aca="1" ref="BD125" ca="1">INDEX($L$122:$L$129,(RANK(AT5,$AT$2:$AT$9)))</f>
        <v>2146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VLOOKUP(B126,audio_list_stym!$A$3:$BP$18,54,FALSE)</f>
        <v>14</v>
      </c>
      <c r="F126" t="str">
        <f>VLOOKUP(E126,metki!$A$2:$B$9,2,FALSE)</f>
        <v>импл_новые_с_названием</v>
      </c>
      <c r="G126" t="str">
        <f t="shared" si="25"/>
        <v>импл_</v>
      </c>
      <c r="H126" t="str">
        <f>VLOOKUP(B126,audio_list_stym!$A$3:$AJ$18,22,FALSE)</f>
        <v>ZF</v>
      </c>
      <c r="I126" t="s">
        <v>692</v>
      </c>
      <c r="J126" t="str">
        <f t="shared" si="26"/>
        <v>ZF_5</v>
      </c>
      <c r="L126">
        <f>VLOOKUP(J126,total_visual_stym!$A$2:$D$129,2,FALSE)</f>
        <v>2149</v>
      </c>
      <c r="M126" t="str">
        <f>VLOOKUP(J126,total_visual_stym!$A$2:$D$129,3,FALSE)</f>
        <v>pics\\ZF_5.jpg</v>
      </c>
      <c r="N126">
        <f>VLOOKUP(J126,total_visual_stym!$A$1:$D$129,4,FALSE)</f>
        <v>215</v>
      </c>
      <c r="P126">
        <f>IF(G126="экспл",0,IF(G126="импл_",VLOOKUP(J126,quest_импл!$A$1:$J$129,7,FALSE),0))</f>
        <v>285</v>
      </c>
      <c r="Q126" t="str">
        <f>IF(G126="экспл",0,IF(G126="импл_",VLOOKUP(J126,quest_импл!$A$1:$J$129,8,FALSE),0))</f>
        <v>sound\\Shershaviy_li.wav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2036</v>
      </c>
      <c r="AD126" t="str">
        <f t="shared" ca="1" si="32"/>
        <v>pics\\Limon_4.jpg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7"/>
        <v>pics\\Limon_4.jpg</v>
      </c>
      <c r="AI126" t="s">
        <v>128</v>
      </c>
      <c r="AO126">
        <f t="shared" ca="1" si="33"/>
        <v>0.50999900559632239</v>
      </c>
      <c r="AP126" t="str">
        <f t="shared" ca="1" si="34"/>
        <v>pics\\Limon_4.jpg</v>
      </c>
      <c r="AR126" t="str">
        <f t="shared" si="38"/>
        <v/>
      </c>
      <c r="AS126" t="str">
        <f t="shared" ca="1" si="36"/>
        <v>pics\\Limon_4.jpg</v>
      </c>
      <c r="AT126">
        <f t="shared" ca="1" si="29"/>
        <v>0.96926050987980195</v>
      </c>
      <c r="AU126" t="s">
        <v>697</v>
      </c>
      <c r="AV126" t="str">
        <f t="shared" ca="1" si="30"/>
        <v>sound\\Noviy_plod.wav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_Шершавый_ли_</v>
      </c>
      <c r="BB126" t="str">
        <f t="shared" si="31"/>
        <v>_Шершавый_ли_ПЕМАТ?</v>
      </c>
      <c r="BD126" cm="1">
        <f t="array" aca="1" ref="BD126" ca="1">INDEX($L$122:$L$129,(RANK(AT6,$AT$2:$AT$9)))</f>
        <v>2152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VLOOKUP(B127,audio_list_stym!$A$3:$BP$18,54,FALSE)</f>
        <v>14</v>
      </c>
      <c r="F127" t="str">
        <f>VLOOKUP(E127,metki!$A$2:$B$9,2,FALSE)</f>
        <v>импл_новые_с_названием</v>
      </c>
      <c r="G127" t="str">
        <f t="shared" si="25"/>
        <v>импл_</v>
      </c>
      <c r="H127" t="str">
        <f>VLOOKUP(B127,audio_list_stym!$A$3:$AJ$18,22,FALSE)</f>
        <v>ZF</v>
      </c>
      <c r="I127" t="s">
        <v>693</v>
      </c>
      <c r="J127" t="str">
        <f t="shared" si="26"/>
        <v>ZF_6</v>
      </c>
      <c r="L127">
        <f>VLOOKUP(J127,total_visual_stym!$A$2:$D$129,2,FALSE)</f>
        <v>2150</v>
      </c>
      <c r="M127" t="str">
        <f>VLOOKUP(J127,total_visual_stym!$A$2:$D$129,3,FALSE)</f>
        <v>pics\\ZF_6.jpg</v>
      </c>
      <c r="N127">
        <f>VLOOKUP(J127,total_visual_stym!$A$1:$D$129,4,FALSE)</f>
        <v>215</v>
      </c>
      <c r="P127">
        <f>IF(G127="экспл",0,IF(G127="импл_",VLOOKUP(J127,quest_импл!$A$1:$J$129,7,FALSE),0))</f>
        <v>286</v>
      </c>
      <c r="Q127" t="str">
        <f>IF(G127="экспл",0,IF(G127="импл_",VLOOKUP(J127,quest_импл!$A$1:$J$129,8,FALSE),0))</f>
        <v>sound\\Zaostryen_li.wav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2034</v>
      </c>
      <c r="AD127" t="str">
        <f t="shared" ca="1" si="32"/>
        <v>pics\\Limon_2.jpg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7"/>
        <v>pics\\Limon_2.jpg</v>
      </c>
      <c r="AI127" t="s">
        <v>129</v>
      </c>
      <c r="AO127">
        <f t="shared" ca="1" si="33"/>
        <v>0.58066350224599406</v>
      </c>
      <c r="AP127" t="str">
        <f t="shared" ca="1" si="34"/>
        <v>pics\\Limon_2.jpg</v>
      </c>
      <c r="AR127" t="str">
        <f t="shared" si="38"/>
        <v/>
      </c>
      <c r="AS127" t="str">
        <f t="shared" ca="1" si="36"/>
        <v>pics\\Limon_2.jpg</v>
      </c>
      <c r="AT127">
        <f t="shared" ca="1" si="29"/>
        <v>0.82589533640828749</v>
      </c>
      <c r="AU127" t="s">
        <v>697</v>
      </c>
      <c r="AV127" t="str">
        <f t="shared" ca="1" si="30"/>
        <v>sound\\Noviy_plod.wav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_Заострен_ли_</v>
      </c>
      <c r="BB127" t="str">
        <f t="shared" si="31"/>
        <v>_Заострен_ли_ПЕМАТ?</v>
      </c>
      <c r="BD127" cm="1">
        <f t="array" aca="1" ref="BD127" ca="1">INDEX($L$122:$L$129,(RANK(AT7,$AT$2:$AT$9)))</f>
        <v>2149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VLOOKUP(B128,audio_list_stym!$A$3:$BP$18,54,FALSE)</f>
        <v>14</v>
      </c>
      <c r="F128" t="str">
        <f>VLOOKUP(E128,metki!$A$2:$B$9,2,FALSE)</f>
        <v>импл_новые_с_названием</v>
      </c>
      <c r="G128" t="str">
        <f t="shared" si="25"/>
        <v>импл_</v>
      </c>
      <c r="H128" t="str">
        <f>VLOOKUP(B128,audio_list_stym!$A$3:$AJ$18,22,FALSE)</f>
        <v>ZF</v>
      </c>
      <c r="I128" t="s">
        <v>694</v>
      </c>
      <c r="J128" t="str">
        <f t="shared" si="26"/>
        <v>ZF_7</v>
      </c>
      <c r="L128">
        <f>VLOOKUP(J128,total_visual_stym!$A$2:$D$129,2,FALSE)</f>
        <v>2151</v>
      </c>
      <c r="M128" t="str">
        <f>VLOOKUP(J128,total_visual_stym!$A$2:$D$129,3,FALSE)</f>
        <v>pics\\ZF_7.jpg</v>
      </c>
      <c r="N128">
        <f>VLOOKUP(J128,total_visual_stym!$A$1:$D$129,4,FALSE)</f>
        <v>215</v>
      </c>
      <c r="P128">
        <f>IF(G128="экспл",0,IF(G128="импл_",VLOOKUP(J128,quest_импл!$A$1:$J$129,7,FALSE),0))</f>
        <v>287</v>
      </c>
      <c r="Q128" t="str">
        <f>IF(G128="экспл",0,IF(G128="импл_",VLOOKUP(J128,quest_импл!$A$1:$J$129,8,FALSE),0))</f>
        <v>sound\\Rassipchatiy_li.wav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2016</v>
      </c>
      <c r="AD128" t="str">
        <f t="shared" ca="1" si="32"/>
        <v>pics\\Finik_8.jpg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7"/>
        <v>pics\\Finik_8.jpg</v>
      </c>
      <c r="AI128" t="s">
        <v>130</v>
      </c>
      <c r="AO128">
        <f t="shared" ca="1" si="33"/>
        <v>0.83707819339134704</v>
      </c>
      <c r="AP128" t="str">
        <f t="shared" ca="1" si="34"/>
        <v>pics\\Finik_8.jpg</v>
      </c>
      <c r="AR128" t="str">
        <f t="shared" si="38"/>
        <v/>
      </c>
      <c r="AS128" t="str">
        <f t="shared" ca="1" si="36"/>
        <v>pics\\Finik_8.jpg</v>
      </c>
      <c r="AT128">
        <f t="shared" ca="1" si="29"/>
        <v>0.55324249338112841</v>
      </c>
      <c r="AU128" t="s">
        <v>697</v>
      </c>
      <c r="AV128" t="str">
        <f t="shared" ca="1" si="30"/>
        <v>sound\\Redkiy_plod.wav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_Рассыпчатый_ли_</v>
      </c>
      <c r="BB128" t="str">
        <f t="shared" si="31"/>
        <v>_Рассыпчатый_ли_ПЕМАТ?</v>
      </c>
      <c r="BD128" cm="1">
        <f t="array" aca="1" ref="BD128" ca="1">INDEX($L$122:$L$129,(RANK(AT8,$AT$2:$AT$9)))</f>
        <v>2145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VLOOKUP(B129,audio_list_stym!$A$3:$BP$18,54,FALSE)</f>
        <v>14</v>
      </c>
      <c r="F129" t="str">
        <f>VLOOKUP(E129,metki!$A$2:$B$9,2,FALSE)</f>
        <v>импл_новые_с_названием</v>
      </c>
      <c r="G129" t="str">
        <f t="shared" si="25"/>
        <v>импл_</v>
      </c>
      <c r="H129" t="str">
        <f>VLOOKUP(B129,audio_list_stym!$A$3:$AJ$18,22,FALSE)</f>
        <v>ZF</v>
      </c>
      <c r="I129" t="s">
        <v>695</v>
      </c>
      <c r="J129" t="str">
        <f t="shared" si="26"/>
        <v>ZF_8</v>
      </c>
      <c r="L129">
        <f>VLOOKUP(J129,total_visual_stym!$A$2:$D$129,2,FALSE)</f>
        <v>2152</v>
      </c>
      <c r="M129" t="str">
        <f>VLOOKUP(J129,total_visual_stym!$A$2:$D$129,3,FALSE)</f>
        <v>pics\\ZF_8.jpg</v>
      </c>
      <c r="N129">
        <f>VLOOKUP(J129,total_visual_stym!$A$1:$D$129,4,FALSE)</f>
        <v>215</v>
      </c>
      <c r="P129">
        <f>IF(G129="экспл",0,IF(G129="импл_",VLOOKUP(J129,quest_импл!$A$1:$J$129,7,FALSE),0))</f>
        <v>288</v>
      </c>
      <c r="Q129" t="str">
        <f>IF(G129="экспл",0,IF(G129="импл_",VLOOKUP(J129,quest_импл!$A$1:$J$129,8,FALSE),0))</f>
        <v>sound\\Ochishen_li.wav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2012</v>
      </c>
      <c r="AD129" t="str">
        <f t="shared" ca="1" si="32"/>
        <v>pics\\Finik_4.jpg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7"/>
        <v>pics\\Finik_4.jpg</v>
      </c>
      <c r="AI129" t="s">
        <v>131</v>
      </c>
      <c r="AO129">
        <f t="shared" ca="1" si="33"/>
        <v>0.84737935941390596</v>
      </c>
      <c r="AP129" t="str">
        <f t="shared" ca="1" si="34"/>
        <v>pics\\Finik_4.jpg</v>
      </c>
      <c r="AR129" t="str">
        <f t="shared" si="38"/>
        <v/>
      </c>
      <c r="AS129" t="str">
        <f t="shared" ca="1" si="36"/>
        <v>pics\\Finik_4.jpg</v>
      </c>
      <c r="AT129">
        <f t="shared" ca="1" si="29"/>
        <v>0.85217238674972662</v>
      </c>
      <c r="AU129" t="s">
        <v>697</v>
      </c>
      <c r="AV129" t="str">
        <f t="shared" ca="1" si="30"/>
        <v>sound\\Noviy_plod.wav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_Очищен_ли_</v>
      </c>
      <c r="BB129" t="str">
        <f t="shared" si="31"/>
        <v>_Очищен_ли_ПЕМАТ?</v>
      </c>
      <c r="BD129" cm="1">
        <f t="array" aca="1" ref="BD129" ca="1">INDEX($L$122:$L$129,(RANK(AT9,$AT$2:$AT$9)))</f>
        <v>2150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200-000000000000}"/>
  <pageMargins left="0.7" right="0.7" top="0.75" bottom="0.75" header="0.3" footer="0.3"/>
  <pageSetup paperSize="9" orientation="portrait" horizontalDpi="4294967293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H161"/>
  <sheetViews>
    <sheetView topLeftCell="AV1" zoomScale="57" zoomScaleNormal="57" zoomScaleSheetLayoutView="40" workbookViewId="0">
      <selection activeCell="BH1" sqref="BH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49" width="27.83203125" customWidth="1"/>
    <col min="50" max="51" width="13.5" customWidth="1"/>
    <col min="52" max="52" width="18.1640625" customWidth="1"/>
    <col min="53" max="53" width="19.5" customWidth="1"/>
    <col min="54" max="54" width="16.164062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BB1" s="23" t="s">
        <v>1153</v>
      </c>
      <c r="BC1" s="30" t="s">
        <v>0</v>
      </c>
      <c r="BD1" s="30" t="s">
        <v>1175</v>
      </c>
      <c r="BE1" s="30" t="s">
        <v>1170</v>
      </c>
      <c r="BF1" s="30" t="s">
        <v>1171</v>
      </c>
      <c r="BG1" s="30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VLOOKUP(B2,audio_list_stym!$A$3:$BP$18,55,FALSE)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VLOOKUP(B2,audio_list_stym!$A$3:$AJ$18,23,FALSE)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si="2">IF(ISTEXT(AR2),AR2,IF(ISTEXT(AS2),AS2,""))</f>
        <v/>
      </c>
      <c r="AH2" t="str">
        <f t="shared" ref="AH2:AH65" si="3">IF(OR(E2=10,E2=12),LEFT(AW2,13),0)</f>
        <v>XXXXX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9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0.86571464247529228</v>
      </c>
      <c r="AP2" t="str">
        <f ca="1">INDEX($AM$2:$AM$25,(RANK(AO2,$AO$2:$AO$25)))</f>
        <v>pics\\Limon_3.jpg</v>
      </c>
      <c r="AQ2" t="str">
        <f ca="1">INDEX($AN$2:$AN$25,(RANK(AO2,$AO$2:$AO$25)))</f>
        <v>pics\\Redis_3.jpg</v>
      </c>
      <c r="AR2" t="str">
        <f>IF(AH2="sound\\Ogorod",AP2,"")</f>
        <v/>
      </c>
      <c r="AT2">
        <f t="shared" ref="AT2:AT65" ca="1" si="6">RAND()</f>
        <v>0.12314974854844152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7">INDEX($AU$2:$AU$129,(RANK(AT2,$AT$2:$AT$129)))</f>
        <v>sound\\Redkiy_plod.wav</v>
      </c>
      <c r="AW2" t="str">
        <f>IF(OR(D2=10,D2=11,D2=14,D2=15),VLOOKUP(A2,audio_list_stym!$A$3:$BQ$189,69,FALSE),"XXXXX")</f>
        <v>XXXXX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8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2063</v>
      </c>
      <c r="BE2" cm="1">
        <f t="array" aca="1" ref="BE2" ca="1">INDEX(BD10:BD25,(RANK(AT2,$AT$2:$AT$16)))</f>
        <v>2027</v>
      </c>
      <c r="BF2" cm="1">
        <f t="array" aca="1" ref="BF2" ca="1">INDEX(BD26:BD49,(RANK(AT2,$AT$2:$AT$16)))</f>
        <v>2043</v>
      </c>
      <c r="BG2" cm="1">
        <f t="array" aca="1" ref="BG2" ca="1">INDEX(BD50:BD65,(RANK(AT2,$AT$2:$AT$16)))</f>
        <v>2019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VLOOKUP(B3,audio_list_stym!$A$3:$BP$18,55,FALSE)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VLOOKUP(B3,audio_list_stym!$A$3:$AJ$18,23,FALSE)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v>2004</v>
      </c>
      <c r="AD3" t="str">
        <f t="shared" ref="AD3:AD66" si="9">IF(ISTEXT(AE3),AE3,IF(ISTEXT(AF3),AF3,""))</f>
        <v/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si="2"/>
        <v/>
      </c>
      <c r="AH3" t="str">
        <f t="shared" si="3"/>
        <v>XXXXX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0">RAND()</f>
        <v>0.87600245858106751</v>
      </c>
      <c r="AP3" t="str">
        <f t="shared" ref="AP3:AP25" ca="1" si="11">INDEX($AM$2:$AM$25,(RANK(AO3,$AO$2:$AO$25)))</f>
        <v>pics\\Limon_1.jpg</v>
      </c>
      <c r="AQ3" t="str">
        <f t="shared" ref="AQ3:AQ25" ca="1" si="12">INDEX($AN$2:$AN$25,(RANK(AO3,$AO$2:$AO$25)))</f>
        <v>pics\\Redis_1.jpg</v>
      </c>
      <c r="AR3" t="str">
        <f t="shared" ref="AR3:AR9" si="13">IF(AH3="sound\\Ogorod",AP3,"")</f>
        <v/>
      </c>
      <c r="AT3">
        <f t="shared" ca="1" si="6"/>
        <v>1.9185431796284291E-2</v>
      </c>
      <c r="AU3" t="str">
        <f>IF(OR(G3=10,G3=11,G3=14,G3=15),VLOOKUP(AT3,audio_list_stym!$A$3:$B$18,2,FALSE),"sound\\Noviy_plod.wav")</f>
        <v>sound\\Noviy_plod.wav</v>
      </c>
      <c r="AV3" t="str">
        <f t="shared" ca="1" si="7"/>
        <v>sound\\Redkiy_plod.wav</v>
      </c>
      <c r="AW3" t="str">
        <f>IF(OR(D3=10,D3=11,D3=14,D3=15),VLOOKUP(A3,audio_list_stym!$A$3:$BQ$189,69,FALSE),"XXXXX")</f>
        <v>XXXXX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8"/>
        <v>_Мясистый_ли_XXXXX?</v>
      </c>
      <c r="BD3" cm="1">
        <f t="array" aca="1" ref="BD3" ca="1">INDEX($L$2:$L$9,(RANK(AT3,$AT$2:$AT$9)))</f>
        <v>2064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VLOOKUP(B4,audio_list_stym!$A$3:$BP$18,55,FALSE)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VLOOKUP(B4,audio_list_stym!$A$3:$AJ$18,23,FALSE)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v>2033</v>
      </c>
      <c r="AD4" t="str">
        <f t="shared" si="9"/>
        <v/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si="2"/>
        <v/>
      </c>
      <c r="AH4" t="str">
        <f t="shared" si="3"/>
        <v>XXXXX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0"/>
        <v>0.17339569735354932</v>
      </c>
      <c r="AP4" t="str">
        <f t="shared" ca="1" si="11"/>
        <v>pics\\Injir_3.jpg</v>
      </c>
      <c r="AQ4" t="str">
        <f t="shared" ca="1" si="12"/>
        <v>pics\\Tikva_3.jpg</v>
      </c>
      <c r="AR4" t="str">
        <f t="shared" si="13"/>
        <v/>
      </c>
      <c r="AT4">
        <f t="shared" ca="1" si="6"/>
        <v>0.45140383053068245</v>
      </c>
      <c r="AU4" t="str">
        <f>IF(OR(G4=10,G4=11,G4=14,G4=15),VLOOKUP(AT4,audio_list_stym!$A$3:$B$18,2,FALSE),"sound\\Noviy_plod.wav")</f>
        <v>sound\\Noviy_plod.wav</v>
      </c>
      <c r="AV4" t="str">
        <f t="shared" ca="1" si="7"/>
        <v>sound\\Redkiy_plod.wav</v>
      </c>
      <c r="AW4" t="str">
        <f>IF(OR(D4=10,D4=11,D4=14,D4=15),VLOOKUP(A4,audio_list_stym!$A$3:$BQ$189,69,FALSE),"XXXXX")</f>
        <v>XXXXX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8"/>
        <v>_Горький_ли_XXXXX?</v>
      </c>
      <c r="BD4" cm="1">
        <f t="array" aca="1" ref="BD4" ca="1">INDEX($L$2:$L$9,(RANK(AT4,$AT$2:$AT$9)))</f>
        <v>2060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VLOOKUP(B5,audio_list_stym!$A$3:$BP$18,55,FALSE)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VLOOKUP(B5,audio_list_stym!$A$3:$AJ$18,23,FALSE)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v>2157</v>
      </c>
      <c r="AD5" t="str">
        <f t="shared" si="9"/>
        <v/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si="2"/>
        <v/>
      </c>
      <c r="AH5" t="str">
        <f t="shared" si="3"/>
        <v>XXXXX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0"/>
        <v>8.7920936648352432E-3</v>
      </c>
      <c r="AP5" t="str">
        <f t="shared" ca="1" si="11"/>
        <v>pics\\Injir_8.jpg</v>
      </c>
      <c r="AQ5" t="str">
        <f t="shared" ca="1" si="12"/>
        <v>pics\\Tikva_8.jpg</v>
      </c>
      <c r="AR5" t="str">
        <f t="shared" si="13"/>
        <v/>
      </c>
      <c r="AT5">
        <f t="shared" ca="1" si="6"/>
        <v>0.89561164541525229</v>
      </c>
      <c r="AU5" t="str">
        <f>IF(OR(G5=10,G5=11,G5=14,G5=15),VLOOKUP(AT5,audio_list_stym!$A$3:$B$18,2,FALSE),"sound\\Noviy_plod.wav")</f>
        <v>sound\\Noviy_plod.wav</v>
      </c>
      <c r="AV5" t="str">
        <f t="shared" ca="1" si="7"/>
        <v>sound\\Noviy_plod.wav</v>
      </c>
      <c r="AW5" t="str">
        <f>IF(OR(D5=10,D5=11,D5=14,D5=15),VLOOKUP(A5,audio_list_stym!$A$3:$BQ$189,69,FALSE),"XXXXX")</f>
        <v>XXXXX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8"/>
        <v>_Яркий_ли_XXXXX?</v>
      </c>
      <c r="BD5" cm="1">
        <f t="array" aca="1" ref="BD5" ca="1">INDEX($L$2:$L$9,(RANK(AT5,$AT$2:$AT$9)))</f>
        <v>2057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VLOOKUP(B6,audio_list_stym!$A$3:$BP$18,55,FALSE)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VLOOKUP(B6,audio_list_stym!$A$3:$AJ$18,23,FALSE)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v>2008</v>
      </c>
      <c r="AD6" t="str">
        <f t="shared" si="9"/>
        <v/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si="2"/>
        <v/>
      </c>
      <c r="AH6" t="str">
        <f t="shared" si="3"/>
        <v>XXXXX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0"/>
        <v>0.29412132036992311</v>
      </c>
      <c r="AP6" t="str">
        <f t="shared" ca="1" si="11"/>
        <v>pics\\Banan_8.jpg</v>
      </c>
      <c r="AQ6" t="str">
        <f t="shared" ca="1" si="12"/>
        <v>pics\\Goroh_8.jpg</v>
      </c>
      <c r="AR6" t="str">
        <f t="shared" si="13"/>
        <v/>
      </c>
      <c r="AT6">
        <f t="shared" ca="1" si="6"/>
        <v>0.43446433991354849</v>
      </c>
      <c r="AU6" t="str">
        <f>IF(OR(G6=10,G6=11,G6=14,G6=15),VLOOKUP(AT6,audio_list_stym!$A$3:$B$18,2,FALSE),"sound\\Noviy_plod.wav")</f>
        <v>sound\\Noviy_plod.wav</v>
      </c>
      <c r="AV6" t="str">
        <f t="shared" ca="1" si="7"/>
        <v>sound\\Redkiy_plod.wav</v>
      </c>
      <c r="AW6" t="str">
        <f>IF(OR(D6=10,D6=11,D6=14,D6=15),VLOOKUP(A6,audio_list_stym!$A$3:$BQ$189,69,FALSE),"XXXXX")</f>
        <v>XXXXX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8"/>
        <v>_Острый_ли_XXXXX?</v>
      </c>
      <c r="BD6" cm="1">
        <f t="array" aca="1" ref="BD6" ca="1">INDEX($L$2:$L$9,(RANK(AT6,$AT$2:$AT$9)))</f>
        <v>2062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VLOOKUP(B7,audio_list_stym!$A$3:$BP$18,55,FALSE)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VLOOKUP(B7,audio_list_stym!$A$3:$AJ$18,23,FALSE)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v>2155</v>
      </c>
      <c r="AD7" t="str">
        <f t="shared" si="9"/>
        <v/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si="2"/>
        <v/>
      </c>
      <c r="AH7" t="str">
        <f t="shared" si="3"/>
        <v>XXXXX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0"/>
        <v>0.27569298608664561</v>
      </c>
      <c r="AP7" t="str">
        <f t="shared" ca="1" si="11"/>
        <v>pics\\Injir_1.jpg</v>
      </c>
      <c r="AQ7" t="str">
        <f t="shared" ca="1" si="12"/>
        <v>pics\\Tikva_1.jpg</v>
      </c>
      <c r="AR7" t="str">
        <f t="shared" si="13"/>
        <v/>
      </c>
      <c r="AT7">
        <f t="shared" ca="1" si="6"/>
        <v>0.51416163057252517</v>
      </c>
      <c r="AU7" t="str">
        <f>IF(OR(G7=10,G7=11,G7=14,G7=15),VLOOKUP(AT7,audio_list_stym!$A$3:$B$18,2,FALSE),"sound\\Noviy_plod.wav")</f>
        <v>sound\\Noviy_plod.wav</v>
      </c>
      <c r="AV7" t="str">
        <f t="shared" ca="1" si="7"/>
        <v>sound\\Noviy_plod.wav</v>
      </c>
      <c r="AW7" t="str">
        <f>IF(OR(D7=10,D7=11,D7=14,D7=15),VLOOKUP(A7,audio_list_stym!$A$3:$BQ$189,69,FALSE),"XXXXX")</f>
        <v>XXXXX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8"/>
        <v>_Спелый_ли_XXXXX?</v>
      </c>
      <c r="BD7" cm="1">
        <f t="array" aca="1" ref="BD7" ca="1">INDEX($L$2:$L$9,(RANK(AT7,$AT$2:$AT$9)))</f>
        <v>2059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VLOOKUP(B8,audio_list_stym!$A$3:$BP$18,55,FALSE)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VLOOKUP(B8,audio_list_stym!$A$3:$AJ$18,23,FALSE)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v>2153</v>
      </c>
      <c r="AD8" t="str">
        <f t="shared" si="9"/>
        <v/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si="2"/>
        <v/>
      </c>
      <c r="AH8" t="str">
        <f t="shared" si="3"/>
        <v>XXXXX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0"/>
        <v>0.12477125713682269</v>
      </c>
      <c r="AP8" t="str">
        <f t="shared" ca="1" si="11"/>
        <v>pics\\Injir_5.jpg</v>
      </c>
      <c r="AQ8" t="str">
        <f t="shared" ca="1" si="12"/>
        <v>pics\\Tikva_5.jpg</v>
      </c>
      <c r="AR8" t="str">
        <f t="shared" si="13"/>
        <v/>
      </c>
      <c r="AT8">
        <f t="shared" ca="1" si="6"/>
        <v>0.72588881185427001</v>
      </c>
      <c r="AU8" t="str">
        <f>IF(OR(G8=10,G8=11,G8=14,G8=15),VLOOKUP(AT8,audio_list_stym!$A$3:$B$18,2,FALSE),"sound\\Noviy_plod.wav")</f>
        <v>sound\\Noviy_plod.wav</v>
      </c>
      <c r="AV8" t="str">
        <f t="shared" ca="1" si="7"/>
        <v>sound\\Noviy_plod.wav</v>
      </c>
      <c r="AW8" t="str">
        <f>IF(OR(D8=10,D8=11,D8=14,D8=15),VLOOKUP(A8,audio_list_stym!$A$3:$BQ$189,69,FALSE),"XXXXX")</f>
        <v>XXXXX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8"/>
        <v>_Серый_ли_XXXXX?</v>
      </c>
      <c r="BD8" cm="1">
        <f t="array" aca="1" ref="BD8" ca="1">INDEX($L$2:$L$9,(RANK(AT8,$AT$2:$AT$9)))</f>
        <v>2058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VLOOKUP(B9,audio_list_stym!$A$3:$BP$18,55,FALSE)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VLOOKUP(B9,audio_list_stym!$A$3:$AJ$18,23,FALSE)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v>2007</v>
      </c>
      <c r="AD9" t="str">
        <f t="shared" si="9"/>
        <v/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si="2"/>
        <v/>
      </c>
      <c r="AH9" t="str">
        <f t="shared" si="3"/>
        <v>XXXXX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0"/>
        <v>0.23598536282164473</v>
      </c>
      <c r="AP9" t="str">
        <f t="shared" ca="1" si="11"/>
        <v>pics\\Injir_2.jpg</v>
      </c>
      <c r="AQ9" t="str">
        <f t="shared" ca="1" si="12"/>
        <v>pics\\Tikva_2.jpg</v>
      </c>
      <c r="AR9" t="str">
        <f t="shared" si="13"/>
        <v/>
      </c>
      <c r="AT9">
        <f t="shared" ca="1" si="6"/>
        <v>0.43892617026842562</v>
      </c>
      <c r="AU9" t="str">
        <f>IF(OR(G9=10,G9=11,G9=14,G9=15),VLOOKUP(AT9,audio_list_stym!$A$3:$B$18,2,FALSE),"sound\\Noviy_plod.wav")</f>
        <v>sound\\Noviy_plod.wav</v>
      </c>
      <c r="AV9" t="str">
        <f t="shared" ca="1" si="7"/>
        <v>sound\\Redkiy_plod.wav</v>
      </c>
      <c r="AW9" t="str">
        <f>IF(OR(D9=10,D9=11,D9=14,D9=15),VLOOKUP(A9,audio_list_stym!$A$3:$BQ$189,69,FALSE),"XXXXX")</f>
        <v>XXXXX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8"/>
        <v>_Вязкий_ли_XXXXX?</v>
      </c>
      <c r="BD9" cm="1">
        <f t="array" aca="1" ref="BD9" ca="1">INDEX($L$2:$L$9,(RANK(AT9,$AT$2:$AT$9)))</f>
        <v>2061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VLOOKUP(B10,audio_list_stym!$A$3:$BP$18,55,FALSE)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VLOOKUP(B10,audio_list_stym!$A$3:$AJ$18,23,FALSE)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v>2189</v>
      </c>
      <c r="AD10" t="str">
        <f t="shared" ca="1" si="9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0"/>
        <v>0.85795438438965754</v>
      </c>
      <c r="AP10" t="str">
        <f t="shared" ca="1" si="11"/>
        <v>pics\\Limon_4.jpg</v>
      </c>
      <c r="AQ10" t="str">
        <f t="shared" ca="1" si="12"/>
        <v>pics\\Redis_4.jpg</v>
      </c>
      <c r="AT10">
        <f t="shared" ca="1" si="6"/>
        <v>0.91793321233659864</v>
      </c>
      <c r="AU10" t="str">
        <f>IF(OR(G10=10,G10=11,G10=14,G10=15),VLOOKUP(AT10,audio_list_stym!$A$3:$B$18,2,FALSE),"sound\\Noviy_plod.wav")</f>
        <v>sound\\Noviy_plod.wav</v>
      </c>
      <c r="AV10" t="str">
        <f t="shared" ca="1" si="7"/>
        <v>sound\\Noviy_plod.wav</v>
      </c>
      <c r="AW10" t="str">
        <f>IF(OR(D10=10,D10=11,D10=14,D10=15),VLOOKUP(A10,audio_list_stym!$A$3:$BQ$189,69,FALSE),"XXXXX")</f>
        <v>XXXXX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8"/>
        <v>На_экране_XXXXX._Он_старый?</v>
      </c>
      <c r="BC10">
        <f>A10</f>
        <v>1202</v>
      </c>
      <c r="BD10" cm="1">
        <f t="array" aca="1" ref="BD10" ca="1">INDEX($L$10:$L$17,(RANK(AT2,$AT$2:$AT$9)))</f>
        <v>2039</v>
      </c>
      <c r="BE10" cm="1">
        <f t="array" aca="1" ref="BE10" ca="1">INDEX(BD2:BD9,(RANK(AT3,$AT$2:$AT$9)))</f>
        <v>2061</v>
      </c>
      <c r="BF10" cm="1">
        <f t="array" aca="1" ref="BF10" ca="1">INDEX(BD18:BD33,(RANK(AT3,$AT$2:$AT$16)))</f>
        <v>2050</v>
      </c>
      <c r="BG10" cm="1">
        <f t="array" aca="1" ref="BG10" ca="1">INDEX(BD34:BD65,(RANK(AT3,$AT$2:$AT$16)))</f>
        <v>2002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VLOOKUP(B11,audio_list_stym!$A$3:$BP$18,55,FALSE)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VLOOKUP(B11,audio_list_stym!$A$3:$AJ$18,23,FALSE)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v>2231</v>
      </c>
      <c r="AD11" t="str">
        <f t="shared" ca="1" si="9"/>
        <v>pics\\dis48.jpg</v>
      </c>
      <c r="AE11" s="22" t="str">
        <f t="array" aca="1" ref="AE11" ca="1">IF(G11="экспл",INDEX(total_visual_stym!$C$146:$C$209,(RANK(total_visual_stym!E155,total_visual_stym!$E$146:$E$209))),0)</f>
        <v>pics\\dis48.jpg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0"/>
        <v>0.79577917710554791</v>
      </c>
      <c r="AP11" t="str">
        <f t="shared" ca="1" si="11"/>
        <v>pics\\Limon_6.jpg</v>
      </c>
      <c r="AQ11" t="str">
        <f t="shared" ca="1" si="12"/>
        <v>pics\\Redis_6.jpg</v>
      </c>
      <c r="AT11">
        <f t="shared" ca="1" si="6"/>
        <v>0.7156649743126986</v>
      </c>
      <c r="AU11" t="str">
        <f>IF(OR(G11=10,G11=11,G11=14,G11=15),VLOOKUP(AT11,audio_list_stym!$A$3:$B$18,2,FALSE),"sound\\Noviy_plod.wav")</f>
        <v>sound\\Noviy_plod.wav</v>
      </c>
      <c r="AV11" t="str">
        <f t="shared" ca="1" si="7"/>
        <v>sound\\Noviy_plod.wav</v>
      </c>
      <c r="AW11" t="str">
        <f>IF(OR(D11=10,D11=11,D11=14,D11=15),VLOOKUP(A11,audio_list_stym!$A$3:$BQ$189,69,FALSE),"XXXXX")</f>
        <v>XXXXX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8"/>
        <v>Посмотрите,_вот_XXXXX._Фиолетовый_ли_он?</v>
      </c>
      <c r="BD11" cm="1">
        <f t="array" aca="1" ref="BD11" ca="1">INDEX($L$10:$L$17,(RANK(AT3,$AT$2:$AT$9)))</f>
        <v>2040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VLOOKUP(B12,audio_list_stym!$A$3:$BP$18,55,FALSE)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VLOOKUP(B12,audio_list_stym!$A$3:$AJ$18,23,FALSE)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v>2195</v>
      </c>
      <c r="AD12" t="str">
        <f t="shared" ca="1" si="9"/>
        <v>pics\\dis43.jpg</v>
      </c>
      <c r="AE12" s="22" t="str">
        <f t="array" aca="1" ref="AE12" ca="1">IF(G12="экспл",INDEX(total_visual_stym!$C$146:$C$209,(RANK(total_visual_stym!E156,total_visual_stym!$E$146:$E$209))),0)</f>
        <v>pics\\dis43.jpg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0"/>
        <v>0.68140634438692715</v>
      </c>
      <c r="AP12" t="str">
        <f t="shared" ca="1" si="11"/>
        <v>pics\\Banan_2.jpg</v>
      </c>
      <c r="AQ12" t="str">
        <f t="shared" ca="1" si="12"/>
        <v>pics\\Goroh_2.jpg</v>
      </c>
      <c r="AT12">
        <f t="shared" ca="1" si="6"/>
        <v>0.32562178298167432</v>
      </c>
      <c r="AU12" t="str">
        <f>IF(OR(G12=10,G12=11,G12=14,G12=15),VLOOKUP(AT12,audio_list_stym!$A$3:$B$18,2,FALSE),"sound\\Noviy_plod.wav")</f>
        <v>sound\\Noviy_plod.wav</v>
      </c>
      <c r="AV12" t="str">
        <f t="shared" ca="1" si="7"/>
        <v>sound\\Redkiy_plod.wav</v>
      </c>
      <c r="AW12" t="str">
        <f>IF(OR(D12=10,D12=11,D12=14,D12=15),VLOOKUP(A12,audio_list_stym!$A$3:$BQ$189,69,FALSE),"XXXXX")</f>
        <v>XXXXX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8"/>
        <v>Вот_XXXXX._Он_с_цедрой?</v>
      </c>
      <c r="BD12" cm="1">
        <f t="array" aca="1" ref="BD12" ca="1">INDEX($L$10:$L$17,(RANK(AT4,$AT$2:$AT$9)))</f>
        <v>2036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VLOOKUP(B13,audio_list_stym!$A$3:$BP$18,55,FALSE)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VLOOKUP(B13,audio_list_stym!$A$3:$AJ$18,23,FALSE)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v>2172</v>
      </c>
      <c r="AD13" t="str">
        <f t="shared" ca="1" si="9"/>
        <v>pics\\dis53.jpg</v>
      </c>
      <c r="AE13" s="22" t="str">
        <f t="array" aca="1" ref="AE13" ca="1">IF(G13="экспл",INDEX(total_visual_stym!$C$146:$C$209,(RANK(total_visual_stym!E157,total_visual_stym!$E$146:$E$209))),0)</f>
        <v>pics\\dis53.jpg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0"/>
        <v>0.74853829267437932</v>
      </c>
      <c r="AP13" t="str">
        <f t="shared" ca="1" si="11"/>
        <v>pics\\Limon_8.jpg</v>
      </c>
      <c r="AQ13" t="str">
        <f t="shared" ca="1" si="12"/>
        <v>pics\\Redis_8.jpg</v>
      </c>
      <c r="AT13">
        <f t="shared" ca="1" si="6"/>
        <v>0.63855819500562427</v>
      </c>
      <c r="AU13" t="str">
        <f>IF(OR(G13=10,G13=11,G13=14,G13=15),VLOOKUP(AT13,audio_list_stym!$A$3:$B$18,2,FALSE),"sound\\Noviy_plod.wav")</f>
        <v>sound\\Noviy_plod.wav</v>
      </c>
      <c r="AV13" t="str">
        <f t="shared" ca="1" si="7"/>
        <v>sound\\Noviy_plod.wav</v>
      </c>
      <c r="AW13" t="str">
        <f>IF(OR(D13=10,D13=11,D13=14,D13=15),VLOOKUP(A13,audio_list_stym!$A$3:$BQ$189,69,FALSE),"XXXXX")</f>
        <v>XXXXX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8"/>
        <v>Это_XXXXX._Кислый_ли_он?</v>
      </c>
      <c r="BD13" cm="1">
        <f t="array" aca="1" ref="BD13" ca="1">INDEX($L$10:$L$17,(RANK(AT5,$AT$2:$AT$9)))</f>
        <v>2033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VLOOKUP(B14,audio_list_stym!$A$3:$BP$18,55,FALSE)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VLOOKUP(B14,audio_list_stym!$A$3:$AJ$18,23,FALSE)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v>2174</v>
      </c>
      <c r="AD14" t="str">
        <f t="shared" ca="1" si="9"/>
        <v>pics\\dis16.jpg</v>
      </c>
      <c r="AE14" s="22" t="str">
        <f t="array" aca="1" ref="AE14" ca="1">IF(G14="экспл",INDEX(total_visual_stym!$C$146:$C$209,(RANK(total_visual_stym!E158,total_visual_stym!$E$146:$E$209))),0)</f>
        <v>pics\\dis16.jpg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0"/>
        <v>8.386709860383279E-2</v>
      </c>
      <c r="AP14" t="str">
        <f t="shared" ca="1" si="11"/>
        <v>pics\\Injir_6.jpg</v>
      </c>
      <c r="AQ14" t="str">
        <f t="shared" ca="1" si="12"/>
        <v>pics\\Tikva_6.jpg</v>
      </c>
      <c r="AT14">
        <f t="shared" ca="1" si="6"/>
        <v>0.50678073191696282</v>
      </c>
      <c r="AU14" t="str">
        <f>IF(OR(G14=10,G14=11,G14=14,G14=15),VLOOKUP(AT14,audio_list_stym!$A$3:$B$18,2,FALSE),"sound\\Noviy_plod.wav")</f>
        <v>sound\\Noviy_plod.wav</v>
      </c>
      <c r="AV14" t="str">
        <f t="shared" ca="1" si="7"/>
        <v>sound\\Noviy_plod.wav</v>
      </c>
      <c r="AW14" t="str">
        <f>IF(OR(D14=10,D14=11,D14=14,D14=15),VLOOKUP(A14,audio_list_stym!$A$3:$BQ$189,69,FALSE),"XXXXX")</f>
        <v>XXXXX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8"/>
        <v>На_картинке_XXXXX._Сочный_ли_он?</v>
      </c>
      <c r="BD14" cm="1">
        <f t="array" aca="1" ref="BD14" ca="1">INDEX($L$10:$L$17,(RANK(AT6,$AT$2:$AT$9)))</f>
        <v>2038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VLOOKUP(B15,audio_list_stym!$A$3:$BP$18,55,FALSE)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VLOOKUP(B15,audio_list_stym!$A$3:$AJ$18,23,FALSE)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v>2177</v>
      </c>
      <c r="AD15" t="str">
        <f t="shared" ca="1" si="9"/>
        <v>pics\\dis41.jpg</v>
      </c>
      <c r="AE15" s="22" t="str">
        <f t="array" aca="1" ref="AE15" ca="1">IF(G15="экспл",INDEX(total_visual_stym!$C$146:$C$209,(RANK(total_visual_stym!E159,total_visual_stym!$E$146:$E$209))),0)</f>
        <v>pics\\dis41.jpg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0"/>
        <v>0.42437773322831085</v>
      </c>
      <c r="AP15" t="str">
        <f t="shared" ca="1" si="11"/>
        <v>pics\\Banan_7.jpg</v>
      </c>
      <c r="AQ15" t="str">
        <f t="shared" ca="1" si="12"/>
        <v>pics\\Goroh_7.jpg</v>
      </c>
      <c r="AT15">
        <f t="shared" ca="1" si="6"/>
        <v>0.85619875887462871</v>
      </c>
      <c r="AU15" t="str">
        <f>IF(OR(G15=10,G15=11,G15=14,G15=15),VLOOKUP(AT15,audio_list_stym!$A$3:$B$18,2,FALSE),"sound\\Noviy_plod.wav")</f>
        <v>sound\\Noviy_plod.wav</v>
      </c>
      <c r="AV15" t="str">
        <f t="shared" ca="1" si="7"/>
        <v>sound\\Noviy_plod.wav</v>
      </c>
      <c r="AW15" t="str">
        <f>IF(OR(D15=10,D15=11,D15=14,D15=15),VLOOKUP(A15,audio_list_stym!$A$3:$BQ$189,69,FALSE),"XXXXX")</f>
        <v>XXXXX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8"/>
        <v>На_мониторе_XXXXX._Упругий_ли_он?</v>
      </c>
      <c r="BD15" cm="1">
        <f t="array" aca="1" ref="BD15" ca="1">INDEX($L$10:$L$17,(RANK(AT7,$AT$2:$AT$9)))</f>
        <v>2035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VLOOKUP(B16,audio_list_stym!$A$3:$BP$18,55,FALSE)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VLOOKUP(B16,audio_list_stym!$A$3:$AJ$18,23,FALSE)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v>2176</v>
      </c>
      <c r="AD16" t="str">
        <f t="shared" ca="1" si="9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0"/>
        <v>0.75195636100827778</v>
      </c>
      <c r="AP16" t="str">
        <f t="shared" ca="1" si="11"/>
        <v>pics\\Limon_7.jpg</v>
      </c>
      <c r="AQ16" t="str">
        <f t="shared" ca="1" si="12"/>
        <v>pics\\Redis_7.jpg</v>
      </c>
      <c r="AT16">
        <f t="shared" ca="1" si="6"/>
        <v>0.6204734589566836</v>
      </c>
      <c r="AU16" t="str">
        <f>IF(OR(G16=10,G16=11,G16=14,G16=15),VLOOKUP(AT16,audio_list_stym!$A$3:$B$18,2,FALSE),"sound\\Noviy_plod.wav")</f>
        <v>sound\\Noviy_plod.wav</v>
      </c>
      <c r="AV16" t="str">
        <f t="shared" ca="1" si="7"/>
        <v>sound\\Noviy_plod.wav</v>
      </c>
      <c r="AW16" t="str">
        <f>IF(OR(D16=10,D16=11,D16=14,D16=15),VLOOKUP(A16,audio_list_stym!$A$3:$BQ$189,69,FALSE),"XXXXX")</f>
        <v>XXXXX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8"/>
        <v>Перед_Вами_XXXXX._Он_длинный?</v>
      </c>
      <c r="BD16" cm="1">
        <f t="array" aca="1" ref="BD16" ca="1">INDEX($L$10:$L$17,(RANK(AT8,$AT$2:$AT$9)))</f>
        <v>2034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VLOOKUP(B17,audio_list_stym!$A$3:$BP$18,55,FALSE)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VLOOKUP(B17,audio_list_stym!$A$3:$AJ$18,23,FALSE)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v>2171</v>
      </c>
      <c r="AD17" t="str">
        <f t="shared" ca="1" si="9"/>
        <v>pics\\dis61.jpg</v>
      </c>
      <c r="AE17" s="22" t="str">
        <f t="array" aca="1" ref="AE17" ca="1">IF(G17="экспл",INDEX(total_visual_stym!$C$146:$C$209,(RANK(total_visual_stym!E161,total_visual_stym!$E$146:$E$209))),0)</f>
        <v>pics\\dis61.jpg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0"/>
        <v>0.66594191702264494</v>
      </c>
      <c r="AP17" t="str">
        <f t="shared" ca="1" si="11"/>
        <v>pics\\Banan_3.jpg</v>
      </c>
      <c r="AQ17" t="str">
        <f t="shared" ca="1" si="12"/>
        <v>pics\\Goroh_3.jpg</v>
      </c>
      <c r="AT17">
        <f t="shared" ca="1" si="6"/>
        <v>7.9345809457410987E-2</v>
      </c>
      <c r="AU17" t="str">
        <f>IF(OR(G17=10,G17=11,G17=14,G17=15),VLOOKUP(AT17,audio_list_stym!$A$3:$B$18,2,FALSE),"sound\\Noviy_plod.wav")</f>
        <v>sound\\Noviy_plod.wav</v>
      </c>
      <c r="AV17" t="str">
        <f t="shared" ca="1" si="7"/>
        <v>sound\\Redkiy_plod.wav</v>
      </c>
      <c r="AW17" t="str">
        <f>IF(OR(D17=10,D17=11,D17=14,D17=15),VLOOKUP(A17,audio_list_stym!$A$3:$BQ$189,69,FALSE),"XXXXX")</f>
        <v>XXXXX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8"/>
        <v>Вы_видите_XXXXX._Он_без_кожуры?</v>
      </c>
      <c r="BD17" cm="1">
        <f t="array" aca="1" ref="BD17" ca="1">INDEX($L$10:$L$17,(RANK(AT9,$AT$2:$AT$9)))</f>
        <v>2037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VLOOKUP(B18,audio_list_stym!$A$3:$BP$18,55,FALSE)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VLOOKUP(B18,audio_list_stym!$A$3:$AJ$18,23,FALSE)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v>2054</v>
      </c>
      <c r="AD18" t="str">
        <f t="shared" si="9"/>
        <v/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si="2"/>
        <v/>
      </c>
      <c r="AH18" t="str">
        <f t="shared" si="3"/>
        <v>XXXXX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ref="AK18:AK25" si="17">IF(OR(AJ18="pics\\Limon",AJ18="pics\\Banan",AJ18="pics\\Kokos",AJ18="pics\\Finik",AJ18="pics\\Injir"),AI18, )</f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0"/>
        <v>0.53948113038194434</v>
      </c>
      <c r="AP18" t="str">
        <f t="shared" ca="1" si="11"/>
        <v>pics\\Banan_5.jpg</v>
      </c>
      <c r="AQ18" t="str">
        <f t="shared" ca="1" si="12"/>
        <v>pics\\Goroh_5.jpg</v>
      </c>
      <c r="AS18" t="str">
        <f t="shared" ref="AS18:AS25" si="18">IF(AH18="sound\\Tropic",AQ18,"")</f>
        <v/>
      </c>
      <c r="AT18">
        <f t="shared" ca="1" si="6"/>
        <v>8.4635862258360728E-2</v>
      </c>
      <c r="AU18" t="str">
        <f>IF(OR(G18=10,G18=11,G18=14,G18=15),VLOOKUP(AT18,audio_list_stym!$A$3:$B$18,2,FALSE),"sound\\Noviy_plod.wav")</f>
        <v>sound\\Noviy_plod.wav</v>
      </c>
      <c r="AV18" t="str">
        <f t="shared" ca="1" si="7"/>
        <v>sound\\Redkiy_plod.wav</v>
      </c>
      <c r="AW18" t="str">
        <f>IF(OR(D18=10,D18=11,D18=14,D18=15),VLOOKUP(A18,audio_list_stym!$A$3:$BQ$189,69,FALSE),"XXXXX")</f>
        <v>XXXXX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8"/>
        <v>_С_молоком_ли_КОКОС?</v>
      </c>
      <c r="BC18">
        <f>A18</f>
        <v>1203</v>
      </c>
      <c r="BD18" cm="1">
        <f t="array" aca="1" ref="BD18" ca="1">INDEX($L$18:$L$25,(RANK(AT2,$AT$2:$AT$9)))</f>
        <v>2031</v>
      </c>
      <c r="BE18" cm="1">
        <f t="array" aca="1" ref="BE18" ca="1">INDEX(BD2:BD17,(RANK(AT4,$AT$2:$AT$16)))</f>
        <v>2040</v>
      </c>
      <c r="BF18" cm="1">
        <f t="array" aca="1" ref="BF18" ca="1">INDEX(BD26:BD49,(RANK(AT4,$AT$2:$AT$16)))</f>
        <v>2048</v>
      </c>
      <c r="BG18" cm="1">
        <f t="array" aca="1" ref="BG18" ca="1">INDEX(BD50:BD65,(RANK(AT4,$AT$2:$AT$16)))</f>
        <v>2024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VLOOKUP(B19,audio_list_stym!$A$3:$BP$18,55,FALSE)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VLOOKUP(B19,audio_list_stym!$A$3:$AJ$18,23,FALSE)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v>2055</v>
      </c>
      <c r="AD19" t="str">
        <f t="shared" si="9"/>
        <v/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si="2"/>
        <v/>
      </c>
      <c r="AH19" t="str">
        <f t="shared" si="3"/>
        <v>XXXXX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17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0"/>
        <v>0.62877721032035183</v>
      </c>
      <c r="AP19" t="str">
        <f t="shared" ca="1" si="11"/>
        <v>pics\\Banan_4.jpg</v>
      </c>
      <c r="AQ19" t="str">
        <f t="shared" ca="1" si="12"/>
        <v>pics\\Goroh_4.jpg</v>
      </c>
      <c r="AS19" t="str">
        <f t="shared" si="18"/>
        <v/>
      </c>
      <c r="AT19">
        <f t="shared" ca="1" si="6"/>
        <v>0.94882631817167185</v>
      </c>
      <c r="AU19" t="str">
        <f>IF(OR(G19=10,G19=11,G19=14,G19=15),VLOOKUP(AT19,audio_list_stym!$A$3:$B$18,2,FALSE),"sound\\Noviy_plod.wav")</f>
        <v>sound\\Noviy_plod.wav</v>
      </c>
      <c r="AV19" t="str">
        <f t="shared" ca="1" si="7"/>
        <v>sound\\Noviy_plod.wav</v>
      </c>
      <c r="AW19" t="str">
        <f>IF(OR(D19=10,D19=11,D19=14,D19=15),VLOOKUP(A19,audio_list_stym!$A$3:$BQ$189,69,FALSE),"XXXXX")</f>
        <v>XXXXX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8"/>
        <v>_Полый_ли_КОКОС?</v>
      </c>
      <c r="BD19" cm="1">
        <f t="array" aca="1" ref="BD19" ca="1">INDEX($L$18:$L$25,(RANK(AT3,$AT$2:$AT$9)))</f>
        <v>2032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VLOOKUP(B20,audio_list_stym!$A$3:$BP$18,55,FALSE)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VLOOKUP(B20,audio_list_stym!$A$3:$AJ$18,23,FALSE)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v>2167</v>
      </c>
      <c r="AD20" t="str">
        <f t="shared" si="9"/>
        <v/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si="2"/>
        <v/>
      </c>
      <c r="AH20" t="str">
        <f t="shared" si="3"/>
        <v>XXXXX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17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0"/>
        <v>2.2032151900223007E-2</v>
      </c>
      <c r="AP20" t="str">
        <f t="shared" ca="1" si="11"/>
        <v>pics\\Injir_7.jpg</v>
      </c>
      <c r="AQ20" t="str">
        <f t="shared" ca="1" si="12"/>
        <v>pics\\Tikva_7.jpg</v>
      </c>
      <c r="AS20" t="str">
        <f t="shared" si="18"/>
        <v/>
      </c>
      <c r="AT20">
        <f t="shared" ca="1" si="6"/>
        <v>0.48647263776316418</v>
      </c>
      <c r="AU20" t="str">
        <f>IF(OR(G20=10,G20=11,G20=14,G20=15),VLOOKUP(AT20,audio_list_stym!$A$3:$B$18,2,FALSE),"sound\\Noviy_plod.wav")</f>
        <v>sound\\Noviy_plod.wav</v>
      </c>
      <c r="AV20" t="str">
        <f t="shared" ca="1" si="7"/>
        <v>sound\\Noviy_plod.wav</v>
      </c>
      <c r="AW20" t="str">
        <f>IF(OR(D20=10,D20=11,D20=14,D20=15),VLOOKUP(A20,audio_list_stym!$A$3:$BQ$189,69,FALSE),"XXXXX")</f>
        <v>XXXXX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8"/>
        <v>_Гладкий_ли_КОКОС?</v>
      </c>
      <c r="BD20" cm="1">
        <f t="array" aca="1" ref="BD20" ca="1">INDEX($L$18:$L$25,(RANK(AT4,$AT$2:$AT$9)))</f>
        <v>2028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VLOOKUP(B21,audio_list_stym!$A$3:$BP$18,55,FALSE)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VLOOKUP(B21,audio_list_stym!$A$3:$AJ$18,23,FALSE)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v>2017</v>
      </c>
      <c r="AD21" t="str">
        <f t="shared" si="9"/>
        <v/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si="2"/>
        <v/>
      </c>
      <c r="AH21" t="str">
        <f t="shared" si="3"/>
        <v>XXXXX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17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0"/>
        <v>0.1376612336155898</v>
      </c>
      <c r="AP21" t="str">
        <f t="shared" ca="1" si="11"/>
        <v>pics\\Injir_4.jpg</v>
      </c>
      <c r="AQ21" t="str">
        <f t="shared" ca="1" si="12"/>
        <v>pics\\Tikva_4.jpg</v>
      </c>
      <c r="AS21" t="str">
        <f t="shared" si="18"/>
        <v/>
      </c>
      <c r="AT21">
        <f t="shared" ca="1" si="6"/>
        <v>0.23656479875199876</v>
      </c>
      <c r="AU21" t="str">
        <f>IF(OR(G21=10,G21=11,G21=14,G21=15),VLOOKUP(AT21,audio_list_stym!$A$3:$B$18,2,FALSE),"sound\\Noviy_plod.wav")</f>
        <v>sound\\Noviy_plod.wav</v>
      </c>
      <c r="AV21" t="str">
        <f t="shared" ca="1" si="7"/>
        <v>sound\\Redkiy_plod.wav</v>
      </c>
      <c r="AW21" t="str">
        <f>IF(OR(D21=10,D21=11,D21=14,D21=15),VLOOKUP(A21,audio_list_stym!$A$3:$BQ$189,69,FALSE),"XXXXX")</f>
        <v>XXXXX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8"/>
        <v>_Пористый_ли_КОКОС?</v>
      </c>
      <c r="BD21" cm="1">
        <f t="array" aca="1" ref="BD21" ca="1">INDEX($L$18:$L$25,(RANK(AT5,$AT$2:$AT$9)))</f>
        <v>2025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VLOOKUP(B22,audio_list_stym!$A$3:$BP$18,55,FALSE)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VLOOKUP(B22,audio_list_stym!$A$3:$AJ$18,23,FALSE)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v>2051</v>
      </c>
      <c r="AD22" t="str">
        <f t="shared" si="9"/>
        <v/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si="2"/>
        <v/>
      </c>
      <c r="AH22" t="str">
        <f t="shared" si="3"/>
        <v>XXXXX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17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0"/>
        <v>0.49380793665337874</v>
      </c>
      <c r="AP22" t="str">
        <f t="shared" ca="1" si="11"/>
        <v>pics\\Banan_6.jpg</v>
      </c>
      <c r="AQ22" t="str">
        <f t="shared" ca="1" si="12"/>
        <v>pics\\Goroh_6.jpg</v>
      </c>
      <c r="AS22" t="str">
        <f t="shared" si="18"/>
        <v/>
      </c>
      <c r="AT22">
        <f t="shared" ca="1" si="6"/>
        <v>0.18683535835654597</v>
      </c>
      <c r="AU22" t="str">
        <f>IF(OR(G22=10,G22=11,G22=14,G22=15),VLOOKUP(AT22,audio_list_stym!$A$3:$B$18,2,FALSE),"sound\\Noviy_plod.wav")</f>
        <v>sound\\Noviy_plod.wav</v>
      </c>
      <c r="AV22" t="str">
        <f t="shared" ca="1" si="7"/>
        <v>sound\\Redkiy_plod.wav</v>
      </c>
      <c r="AW22" t="str">
        <f>IF(OR(D22=10,D22=11,D22=14,D22=15),VLOOKUP(A22,audio_list_stym!$A$3:$BQ$189,69,FALSE),"XXXXX")</f>
        <v>XXXXX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8"/>
        <v>_Вареный_ли_КОКОС?</v>
      </c>
      <c r="BD22" cm="1">
        <f t="array" aca="1" ref="BD22" ca="1">INDEX($L$18:$L$25,(RANK(AT6,$AT$2:$AT$9)))</f>
        <v>2030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VLOOKUP(B23,audio_list_stym!$A$3:$BP$18,55,FALSE)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VLOOKUP(B23,audio_list_stym!$A$3:$AJ$18,23,FALSE)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v>2168</v>
      </c>
      <c r="AD23" t="str">
        <f t="shared" si="9"/>
        <v/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si="2"/>
        <v/>
      </c>
      <c r="AH23" t="str">
        <f t="shared" si="3"/>
        <v>XXXXX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17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0"/>
        <v>0.84582819243850837</v>
      </c>
      <c r="AP23" t="str">
        <f t="shared" ca="1" si="11"/>
        <v>pics\\Limon_5.jpg</v>
      </c>
      <c r="AQ23" t="str">
        <f t="shared" ca="1" si="12"/>
        <v>pics\\Redis_5.jpg</v>
      </c>
      <c r="AS23" t="str">
        <f t="shared" si="18"/>
        <v/>
      </c>
      <c r="AT23">
        <f t="shared" ca="1" si="6"/>
        <v>0.48081007764782424</v>
      </c>
      <c r="AU23" t="str">
        <f>IF(OR(G23=10,G23=11,G23=14,G23=15),VLOOKUP(AT23,audio_list_stym!$A$3:$B$18,2,FALSE),"sound\\Noviy_plod.wav")</f>
        <v>sound\\Noviy_plod.wav</v>
      </c>
      <c r="AV23" t="str">
        <f t="shared" ca="1" si="7"/>
        <v>sound\\Noviy_plod.wav</v>
      </c>
      <c r="AW23" t="str">
        <f>IF(OR(D23=10,D23=11,D23=14,D23=15),VLOOKUP(A23,audio_list_stym!$A$3:$BQ$189,69,FALSE),"XXXXX")</f>
        <v>XXXXX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8"/>
        <v>_Плотный_ли_КОКОС?</v>
      </c>
      <c r="BD23" cm="1">
        <f t="array" aca="1" ref="BD23" ca="1">INDEX($L$18:$L$25,(RANK(AT7,$AT$2:$AT$9)))</f>
        <v>2027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VLOOKUP(B24,audio_list_stym!$A$3:$BP$18,55,FALSE)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VLOOKUP(B24,audio_list_stym!$A$3:$AJ$18,23,FALSE)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v>2053</v>
      </c>
      <c r="AD24" t="str">
        <f t="shared" si="9"/>
        <v/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si="2"/>
        <v/>
      </c>
      <c r="AH24" t="str">
        <f t="shared" si="3"/>
        <v>XXXXX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17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0"/>
        <v>0.6954893897577118</v>
      </c>
      <c r="AP24" t="str">
        <f t="shared" ca="1" si="11"/>
        <v>pics\\Banan_1.jpg</v>
      </c>
      <c r="AQ24" t="str">
        <f t="shared" ca="1" si="12"/>
        <v>pics\\Goroh_1.jpg</v>
      </c>
      <c r="AS24" t="str">
        <f t="shared" si="18"/>
        <v/>
      </c>
      <c r="AT24">
        <f t="shared" ca="1" si="6"/>
        <v>0.22392644271715145</v>
      </c>
      <c r="AU24" t="str">
        <f>IF(OR(G24=10,G24=11,G24=14,G24=15),VLOOKUP(AT24,audio_list_stym!$A$3:$B$18,2,FALSE),"sound\\Noviy_plod.wav")</f>
        <v>sound\\Noviy_plod.wav</v>
      </c>
      <c r="AV24" t="str">
        <f t="shared" ca="1" si="7"/>
        <v>sound\\Redkiy_plod.wav</v>
      </c>
      <c r="AW24" t="str">
        <f>IF(OR(D24=10,D24=11,D24=14,D24=15),VLOOKUP(A24,audio_list_stym!$A$3:$BQ$189,69,FALSE),"XXXXX")</f>
        <v>XXXXX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8"/>
        <v>_Ворсистый_ли_КОКОС?</v>
      </c>
      <c r="BD24" cm="1">
        <f t="array" aca="1" ref="BD24" ca="1">INDEX($L$18:$L$25,(RANK(AT8,$AT$2:$AT$9)))</f>
        <v>2026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VLOOKUP(B25,audio_list_stym!$A$3:$BP$18,55,FALSE)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VLOOKUP(B25,audio_list_stym!$A$3:$AJ$18,23,FALSE)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v>2021</v>
      </c>
      <c r="AD25" t="str">
        <f t="shared" si="9"/>
        <v/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si="2"/>
        <v/>
      </c>
      <c r="AH25" t="str">
        <f t="shared" si="3"/>
        <v>XXXXX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17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0"/>
        <v>0.87452619196403747</v>
      </c>
      <c r="AP25" t="str">
        <f t="shared" ca="1" si="11"/>
        <v>pics\\Limon_2.jpg</v>
      </c>
      <c r="AQ25" t="str">
        <f t="shared" ca="1" si="12"/>
        <v>pics\\Redis_2.jpg</v>
      </c>
      <c r="AS25" t="str">
        <f t="shared" si="18"/>
        <v/>
      </c>
      <c r="AT25">
        <f t="shared" ca="1" si="6"/>
        <v>0.14212473234220258</v>
      </c>
      <c r="AU25" t="str">
        <f>IF(OR(G25=10,G25=11,G25=14,G25=15),VLOOKUP(AT25,audio_list_stym!$A$3:$B$18,2,FALSE),"sound\\Noviy_plod.wav")</f>
        <v>sound\\Noviy_plod.wav</v>
      </c>
      <c r="AV25" t="str">
        <f t="shared" ca="1" si="7"/>
        <v>sound\\Redkiy_plod.wav</v>
      </c>
      <c r="AW25" t="str">
        <f>IF(OR(D25=10,D25=11,D25=14,D25=15),VLOOKUP(A25,audio_list_stym!$A$3:$BQ$189,69,FALSE),"XXXXX")</f>
        <v>XXXXX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8"/>
        <v>_Мягкий_ли_КОКОС?</v>
      </c>
      <c r="BD25" cm="1">
        <f t="array" aca="1" ref="BD25" ca="1">INDEX($L$18:$L$25,(RANK(AT9,$AT$2:$AT$9)))</f>
        <v>2029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VLOOKUP(B26,audio_list_stym!$A$3:$BP$18,55,FALSE)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VLOOKUP(B26,audio_list_stym!$A$3:$AJ$18,23,FALSE)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v>2193</v>
      </c>
      <c r="AD26" t="str">
        <f t="shared" ca="1" si="9"/>
        <v>pics\\dis9.jpg</v>
      </c>
      <c r="AE26" s="22" t="str">
        <f t="array" aca="1" ref="AE26" ca="1">IF(G26="экспл",INDEX(total_visual_stym!$C$146:$C$209,(RANK(total_visual_stym!E170,total_visual_stym!$E$146:$E$209))),0)</f>
        <v>pics\\dis9.jpg</v>
      </c>
      <c r="AF26" s="22" t="str">
        <f t="shared" si="2"/>
        <v/>
      </c>
      <c r="AG26" t="str">
        <f t="shared" ref="AG26:AG33" si="19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ref="AL26:AL33" si="20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6"/>
        <v>0.21200627572351793</v>
      </c>
      <c r="AU26" t="str">
        <f>IF(OR(G26=10,G26=11,G26=14,G26=15),VLOOKUP(AT26,audio_list_stym!$A$3:$B$18,2,FALSE),"sound\\Noviy_plod.wav")</f>
        <v>sound\\Noviy_plod.wav</v>
      </c>
      <c r="AV26" t="str">
        <f t="shared" ca="1" si="7"/>
        <v>sound\\Redkiy_plod.wav</v>
      </c>
      <c r="AW26" t="str">
        <f>IF(OR(D26=10,D26=11,D26=14,D26=15),VLOOKUP(A26,audio_list_stym!$A$3:$BQ$189,69,FALSE),"XXXXX")</f>
        <v>XXXXX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8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2055</v>
      </c>
      <c r="BE26" cm="1">
        <f t="array" aca="1" ref="BE26" ca="1">INDEX(BD2:BD25,(RANK(AT5,$AT$2:$AT$16)))</f>
        <v>2064</v>
      </c>
      <c r="BF26" cm="1">
        <f t="array" aca="1" ref="BF26" ca="1">INDEX(BD34:BD49,(RANK(AT5,$AT$2:$AT$16)))</f>
        <v>2048</v>
      </c>
      <c r="BG26" cm="1">
        <f t="array" aca="1" ref="BG26" ca="1">INDEX(BD50:BD65,(RANK(AT5,$AT$2:$AT$16)))</f>
        <v>2016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VLOOKUP(B27,audio_list_stym!$A$3:$BP$18,55,FALSE)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VLOOKUP(B27,audio_list_stym!$A$3:$AJ$18,23,FALSE)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v>2178</v>
      </c>
      <c r="AD27" t="str">
        <f t="shared" ca="1" si="9"/>
        <v>pics\\dis5.jpg</v>
      </c>
      <c r="AE27" s="22" t="str">
        <f t="array" aca="1" ref="AE27" ca="1">IF(G27="экспл",INDEX(total_visual_stym!$C$146:$C$209,(RANK(total_visual_stym!E171,total_visual_stym!$E$146:$E$209))),0)</f>
        <v>pics\\dis5.jpg</v>
      </c>
      <c r="AF27" s="22" t="str">
        <f t="shared" si="2"/>
        <v/>
      </c>
      <c r="AG27" t="str">
        <f t="shared" si="19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20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6"/>
        <v>0.41279755482900216</v>
      </c>
      <c r="AU27" t="str">
        <f>IF(OR(G27=10,G27=11,G27=14,G27=15),VLOOKUP(AT27,audio_list_stym!$A$3:$B$18,2,FALSE),"sound\\Noviy_plod.wav")</f>
        <v>sound\\Noviy_plod.wav</v>
      </c>
      <c r="AV27" t="str">
        <f t="shared" ca="1" si="7"/>
        <v>sound\\Redkiy_plod.wav</v>
      </c>
      <c r="AW27" t="str">
        <f>IF(OR(D27=10,D27=11,D27=14,D27=15),VLOOKUP(A27,audio_list_stym!$A$3:$BQ$189,69,FALSE),"XXXXX")</f>
        <v>XXXXX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8"/>
        <v>Посмотрите,_вот_РЕДИС._Он_алый?</v>
      </c>
      <c r="BD27" cm="1">
        <f t="array" aca="1" ref="BD27" ca="1">INDEX($L$26:$L$33,(RANK(AT3,$AT$2:$AT$9)))</f>
        <v>2056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VLOOKUP(B28,audio_list_stym!$A$3:$BP$18,55,FALSE)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VLOOKUP(B28,audio_list_stym!$A$3:$AJ$18,23,FALSE)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v>2230</v>
      </c>
      <c r="AD28" t="str">
        <f t="shared" ca="1" si="9"/>
        <v>pics\\dis26.jpg</v>
      </c>
      <c r="AE28" s="22" t="str">
        <f t="array" aca="1" ref="AE28" ca="1">IF(G28="экспл",INDEX(total_visual_stym!$C$146:$C$209,(RANK(total_visual_stym!E172,total_visual_stym!$E$146:$E$209))),0)</f>
        <v>pics\\dis26.jpg</v>
      </c>
      <c r="AF28" s="22" t="str">
        <f t="shared" si="2"/>
        <v/>
      </c>
      <c r="AG28" t="str">
        <f t="shared" si="19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20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6"/>
        <v>0.70636073130086352</v>
      </c>
      <c r="AU28" t="str">
        <f>IF(OR(G28=10,G28=11,G28=14,G28=15),VLOOKUP(AT28,audio_list_stym!$A$3:$B$18,2,FALSE),"sound\\Noviy_plod.wav")</f>
        <v>sound\\Noviy_plod.wav</v>
      </c>
      <c r="AV28" t="str">
        <f t="shared" ca="1" si="7"/>
        <v>sound\\Noviy_plod.wav</v>
      </c>
      <c r="AW28" t="str">
        <f>IF(OR(D28=10,D28=11,D28=14,D28=15),VLOOKUP(A28,audio_list_stym!$A$3:$BQ$189,69,FALSE),"XXXXX")</f>
        <v>XXXXX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8"/>
        <v>Вот_РЕДИС._Пряный_ли_он?</v>
      </c>
      <c r="BD28" cm="1">
        <f t="array" aca="1" ref="BD28" ca="1">INDEX($L$26:$L$33,(RANK(AT4,$AT$2:$AT$9)))</f>
        <v>2052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VLOOKUP(B29,audio_list_stym!$A$3:$BP$18,55,FALSE)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VLOOKUP(B29,audio_list_stym!$A$3:$AJ$18,23,FALSE)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v>2207</v>
      </c>
      <c r="AD29" t="str">
        <f t="shared" ca="1" si="9"/>
        <v>pics\\dis3.jpg</v>
      </c>
      <c r="AE29" s="22" t="str">
        <f t="array" aca="1" ref="AE29" ca="1">IF(G29="экспл",INDEX(total_visual_stym!$C$146:$C$209,(RANK(total_visual_stym!E173,total_visual_stym!$E$146:$E$209))),0)</f>
        <v>pics\\dis3.jpg</v>
      </c>
      <c r="AF29" s="22" t="str">
        <f t="shared" si="2"/>
        <v/>
      </c>
      <c r="AG29" t="str">
        <f t="shared" si="19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20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6"/>
        <v>0.97005801927562085</v>
      </c>
      <c r="AU29" t="str">
        <f>IF(OR(G29=10,G29=11,G29=14,G29=15),VLOOKUP(AT29,audio_list_stym!$A$3:$B$18,2,FALSE),"sound\\Noviy_plod.wav")</f>
        <v>sound\\Noviy_plod.wav</v>
      </c>
      <c r="AV29" t="str">
        <f t="shared" ca="1" si="7"/>
        <v>sound\\Noviy_plod.wav</v>
      </c>
      <c r="AW29" t="str">
        <f>IF(OR(D29=10,D29=11,D29=14,D29=15),VLOOKUP(A29,audio_list_stym!$A$3:$BQ$189,69,FALSE),"XXXXX")</f>
        <v>XXXXX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8"/>
        <v>Это_РЕДИС._Жирный_ли_он?</v>
      </c>
      <c r="BD29" cm="1">
        <f t="array" aca="1" ref="BD29" ca="1">INDEX($L$26:$L$33,(RANK(AT5,$AT$2:$AT$9)))</f>
        <v>2049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VLOOKUP(B30,audio_list_stym!$A$3:$BP$18,55,FALSE)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VLOOKUP(B30,audio_list_stym!$A$3:$AJ$18,23,FALSE)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v>2184</v>
      </c>
      <c r="AD30" t="str">
        <f t="shared" ca="1" si="9"/>
        <v>pics\\dis55.jpg</v>
      </c>
      <c r="AE30" s="22" t="str">
        <f t="array" aca="1" ref="AE30" ca="1">IF(G30="экспл",INDEX(total_visual_stym!$C$146:$C$209,(RANK(total_visual_stym!E174,total_visual_stym!$E$146:$E$209))),0)</f>
        <v>pics\\dis55.jpg</v>
      </c>
      <c r="AF30" s="22" t="str">
        <f t="shared" si="2"/>
        <v/>
      </c>
      <c r="AG30" t="str">
        <f t="shared" si="19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20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6"/>
        <v>0.21841494541809747</v>
      </c>
      <c r="AU30" t="str">
        <f>IF(OR(G30=10,G30=11,G30=14,G30=15),VLOOKUP(AT30,audio_list_stym!$A$3:$B$18,2,FALSE),"sound\\Noviy_plod.wav")</f>
        <v>sound\\Noviy_plod.wav</v>
      </c>
      <c r="AV30" t="str">
        <f t="shared" ca="1" si="7"/>
        <v>sound\\Redkiy_plod.wav</v>
      </c>
      <c r="AW30" t="str">
        <f>IF(OR(D30=10,D30=11,D30=14,D30=15),VLOOKUP(A30,audio_list_stym!$A$3:$BQ$189,69,FALSE),"XXXXX")</f>
        <v>XXXXX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8"/>
        <v>На_картинке_РЕДИС._Он_соленый?</v>
      </c>
      <c r="BD30" cm="1">
        <f t="array" aca="1" ref="BD30" ca="1">INDEX($L$26:$L$33,(RANK(AT6,$AT$2:$AT$9)))</f>
        <v>2054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VLOOKUP(B31,audio_list_stym!$A$3:$BP$18,55,FALSE)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VLOOKUP(B31,audio_list_stym!$A$3:$AJ$18,23,FALSE)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v>2216</v>
      </c>
      <c r="AD31" t="str">
        <f t="shared" ca="1" si="9"/>
        <v>pics\\dis17.jpg</v>
      </c>
      <c r="AE31" s="22" t="str">
        <f t="array" aca="1" ref="AE31" ca="1">IF(G31="экспл",INDEX(total_visual_stym!$C$146:$C$209,(RANK(total_visual_stym!E175,total_visual_stym!$E$146:$E$209))),0)</f>
        <v>pics\\dis17.jpg</v>
      </c>
      <c r="AF31" s="22" t="str">
        <f t="shared" si="2"/>
        <v/>
      </c>
      <c r="AG31" t="str">
        <f t="shared" si="19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20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6"/>
        <v>0.89620732967810013</v>
      </c>
      <c r="AU31" t="str">
        <f>IF(OR(G31=10,G31=11,G31=14,G31=15),VLOOKUP(AT31,audio_list_stym!$A$3:$B$18,2,FALSE),"sound\\Noviy_plod.wav")</f>
        <v>sound\\Noviy_plod.wav</v>
      </c>
      <c r="AV31" t="str">
        <f t="shared" ca="1" si="7"/>
        <v>sound\\Noviy_plod.wav</v>
      </c>
      <c r="AW31" t="str">
        <f>IF(OR(D31=10,D31=11,D31=14,D31=15),VLOOKUP(A31,audio_list_stym!$A$3:$BQ$189,69,FALSE),"XXXXX")</f>
        <v>XXXXX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8"/>
        <v>На_мониторе_РЕДИС._Пышный_ли_он?</v>
      </c>
      <c r="BD31" cm="1">
        <f t="array" aca="1" ref="BD31" ca="1">INDEX($L$26:$L$33,(RANK(AT7,$AT$2:$AT$9)))</f>
        <v>2051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VLOOKUP(B32,audio_list_stym!$A$3:$BP$18,55,FALSE)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VLOOKUP(B32,audio_list_stym!$A$3:$AJ$18,23,FALSE)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v>2228</v>
      </c>
      <c r="AD32" t="str">
        <f t="shared" ca="1" si="9"/>
        <v>pics\\dis14.jpg</v>
      </c>
      <c r="AE32" s="22" t="str">
        <f t="array" aca="1" ref="AE32" ca="1">IF(G32="экспл",INDEX(total_visual_stym!$C$146:$C$209,(RANK(total_visual_stym!E176,total_visual_stym!$E$146:$E$209))),0)</f>
        <v>pics\\dis14.jpg</v>
      </c>
      <c r="AF32" s="22" t="str">
        <f t="shared" si="2"/>
        <v/>
      </c>
      <c r="AG32" t="str">
        <f t="shared" si="19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20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6"/>
        <v>3.8685383956330699E-2</v>
      </c>
      <c r="AU32" t="str">
        <f>IF(OR(G32=10,G32=11,G32=14,G32=15),VLOOKUP(AT32,audio_list_stym!$A$3:$B$18,2,FALSE),"sound\\Noviy_plod.wav")</f>
        <v>sound\\Noviy_plod.wav</v>
      </c>
      <c r="AV32" t="str">
        <f t="shared" ca="1" si="7"/>
        <v>sound\\Redkiy_plod.wav</v>
      </c>
      <c r="AW32" t="str">
        <f>IF(OR(D32=10,D32=11,D32=14,D32=15),VLOOKUP(A32,audio_list_stym!$A$3:$BQ$189,69,FALSE),"XXXXX")</f>
        <v>XXXXX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8"/>
        <v>Перед_Вами_РЕДИС._Крепкий_ли_он?</v>
      </c>
      <c r="BD32" cm="1">
        <f t="array" aca="1" ref="BD32" ca="1">INDEX($L$26:$L$33,(RANK(AT8,$AT$2:$AT$9)))</f>
        <v>2050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VLOOKUP(B33,audio_list_stym!$A$3:$BP$18,55,FALSE)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VLOOKUP(B33,audio_list_stym!$A$3:$AJ$18,23,FALSE)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v>2179</v>
      </c>
      <c r="AD33" t="str">
        <f t="shared" ca="1" si="9"/>
        <v>pics\\dis12.jpg</v>
      </c>
      <c r="AE33" s="22" t="str">
        <f t="array" aca="1" ref="AE33" ca="1">IF(G33="экспл",INDEX(total_visual_stym!$C$146:$C$209,(RANK(total_visual_stym!E177,total_visual_stym!$E$146:$E$209))),0)</f>
        <v>pics\\dis12.jpg</v>
      </c>
      <c r="AF33" s="22" t="str">
        <f t="shared" si="2"/>
        <v/>
      </c>
      <c r="AG33" t="str">
        <f t="shared" si="19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20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6"/>
        <v>0.90230245069521786</v>
      </c>
      <c r="AU33" t="str">
        <f>IF(OR(G33=10,G33=11,G33=14,G33=15),VLOOKUP(AT33,audio_list_stym!$A$3:$B$18,2,FALSE),"sound\\Noviy_plod.wav")</f>
        <v>sound\\Noviy_plod.wav</v>
      </c>
      <c r="AV33" t="str">
        <f t="shared" ca="1" si="7"/>
        <v>sound\\Noviy_plod.wav</v>
      </c>
      <c r="AW33" t="str">
        <f>IF(OR(D33=10,D33=11,D33=14,D33=15),VLOOKUP(A33,audio_list_stym!$A$3:$BQ$189,69,FALSE),"XXXXX")</f>
        <v>XXXXX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8"/>
        <v>Вы_видите_РЕДИС._Он_круглый?</v>
      </c>
      <c r="BD33" cm="1">
        <f t="array" aca="1" ref="BD33" ca="1">INDEX($L$26:$L$33,(RANK(AT9,$AT$2:$AT$9)))</f>
        <v>2053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VLOOKUP(B34,audio_list_stym!$A$3:$BP$18,55,FALSE)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VLOOKUP(B34,audio_list_stym!$A$3:$AJ$18,23,FALSE)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v>2156</v>
      </c>
      <c r="AD34" t="str">
        <f t="shared" si="9"/>
        <v/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si="2"/>
        <v/>
      </c>
      <c r="AH34" t="str">
        <f t="shared" si="3"/>
        <v>XXXXX</v>
      </c>
      <c r="AI34" t="s">
        <v>720</v>
      </c>
      <c r="AJ34" t="str">
        <f t="shared" si="16"/>
        <v>pics\\Injir</v>
      </c>
      <c r="AK34" t="str">
        <f t="shared" ref="AK34:AK41" si="21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si="22">IF(AH34="sound\\Ogorod",AP10,"")</f>
        <v/>
      </c>
      <c r="AT34">
        <f t="shared" ca="1" si="6"/>
        <v>0.14448333172998951</v>
      </c>
      <c r="AU34" t="str">
        <f>IF(OR(G34=10,G34=11,G34=14,G34=15),VLOOKUP(AT34,audio_list_stym!$A$3:$B$18,2,FALSE),"sound\\Noviy_plod.wav")</f>
        <v>sound\\Noviy_plod.wav</v>
      </c>
      <c r="AV34" t="str">
        <f t="shared" ca="1" si="7"/>
        <v>sound\\Redkiy_plod.wav</v>
      </c>
      <c r="AW34" t="str">
        <f>IF(OR(D34=10,D34=11,D34=14,D34=15),VLOOKUP(A34,audio_list_stym!$A$3:$BQ$189,69,FALSE),"XXXXX")</f>
        <v>XXXXX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8"/>
        <v>_Сырой_ли_XXXXX?</v>
      </c>
      <c r="BC34">
        <f>A34</f>
        <v>1205</v>
      </c>
      <c r="BD34" cm="1">
        <f t="array" aca="1" ref="BD34" ca="1">INDEX($L$34:$L$41,(RANK(AT2,$AT$2:$AT$9)))</f>
        <v>2047</v>
      </c>
      <c r="BE34" cm="1">
        <f t="array" aca="1" ref="BE34" ca="1">INDEX(BD2:BD17,(RANK(AT5,$AT$2:$AT$17)))</f>
        <v>2064</v>
      </c>
      <c r="BF34" cm="1">
        <f t="array" aca="1" ref="BF34" ca="1">INDEX(BD18:BD33,(RANK(AT5,$AT$2:$AT$7)))</f>
        <v>2031</v>
      </c>
      <c r="BG34" cm="1">
        <f t="array" aca="1" ref="BG34" ca="1">INDEX(BD42:BD65,(RANK(AT5,$AT$2:$AT$17)))</f>
        <v>2008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VLOOKUP(B35,audio_list_stym!$A$3:$BP$18,55,FALSE)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VLOOKUP(B35,audio_list_stym!$A$3:$AJ$18,23,FALSE)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v>2002</v>
      </c>
      <c r="AD35" t="str">
        <f t="shared" si="9"/>
        <v/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si="2"/>
        <v/>
      </c>
      <c r="AH35" t="str">
        <f t="shared" si="3"/>
        <v>XXXXX</v>
      </c>
      <c r="AI35" t="s">
        <v>721</v>
      </c>
      <c r="AJ35" t="str">
        <f t="shared" si="16"/>
        <v>pics\\Injir</v>
      </c>
      <c r="AK35" t="str">
        <f t="shared" si="21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si="22"/>
        <v/>
      </c>
      <c r="AT35">
        <f t="shared" ca="1" si="6"/>
        <v>4.3088261210063483E-2</v>
      </c>
      <c r="AU35" t="str">
        <f>IF(OR(G35=10,G35=11,G35=14,G35=15),VLOOKUP(AT35,audio_list_stym!$A$3:$B$18,2,FALSE),"sound\\Noviy_plod.wav")</f>
        <v>sound\\Noviy_plod.wav</v>
      </c>
      <c r="AV35" t="str">
        <f t="shared" ca="1" si="7"/>
        <v>sound\\Redkiy_plod.wav</v>
      </c>
      <c r="AW35" t="str">
        <f>IF(OR(D35=10,D35=11,D35=14,D35=15),VLOOKUP(A35,audio_list_stym!$A$3:$BQ$189,69,FALSE),"XXXXX")</f>
        <v>XXXXX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8"/>
        <v>_Слоеный_ли_XXXXX?</v>
      </c>
      <c r="BD35" cm="1">
        <f t="array" aca="1" ref="BD35" ca="1">INDEX($L$34:$L$41,(RANK(AT3,$AT$2:$AT$9)))</f>
        <v>2048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VLOOKUP(B36,audio_list_stym!$A$3:$BP$18,55,FALSE)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VLOOKUP(B36,audio_list_stym!$A$3:$AJ$18,23,FALSE)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v>2154</v>
      </c>
      <c r="AD36" t="str">
        <f t="shared" si="9"/>
        <v/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si="2"/>
        <v/>
      </c>
      <c r="AH36" t="str">
        <f t="shared" si="3"/>
        <v>XXXXX</v>
      </c>
      <c r="AI36" t="s">
        <v>722</v>
      </c>
      <c r="AJ36" t="str">
        <f t="shared" si="16"/>
        <v>pics\\Injir</v>
      </c>
      <c r="AK36" t="str">
        <f t="shared" si="21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si="22"/>
        <v/>
      </c>
      <c r="AT36">
        <f t="shared" ca="1" si="6"/>
        <v>0.71127285061673395</v>
      </c>
      <c r="AU36" t="str">
        <f>IF(OR(G36=10,G36=11,G36=14,G36=15),VLOOKUP(AT36,audio_list_stym!$A$3:$B$18,2,FALSE),"sound\\Noviy_plod.wav")</f>
        <v>sound\\Noviy_plod.wav</v>
      </c>
      <c r="AV36" t="str">
        <f t="shared" ca="1" si="7"/>
        <v>sound\\Noviy_plod.wav</v>
      </c>
      <c r="AW36" t="str">
        <f>IF(OR(D36=10,D36=11,D36=14,D36=15),VLOOKUP(A36,audio_list_stym!$A$3:$BQ$189,69,FALSE),"XXXXX")</f>
        <v>XXXXX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8"/>
        <v>_Гнилой_ли_XXXXX?</v>
      </c>
      <c r="BD36" cm="1">
        <f t="array" aca="1" ref="BD36" ca="1">INDEX($L$34:$L$41,(RANK(AT4,$AT$2:$AT$9)))</f>
        <v>2044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VLOOKUP(B37,audio_list_stym!$A$3:$BP$18,55,FALSE)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VLOOKUP(B37,audio_list_stym!$A$3:$AJ$18,23,FALSE)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v>2040</v>
      </c>
      <c r="AD37" t="str">
        <f t="shared" si="9"/>
        <v/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si="2"/>
        <v/>
      </c>
      <c r="AH37" t="str">
        <f t="shared" si="3"/>
        <v>XXXXX</v>
      </c>
      <c r="AI37" t="s">
        <v>723</v>
      </c>
      <c r="AJ37" t="str">
        <f t="shared" si="16"/>
        <v>pics\\Injir</v>
      </c>
      <c r="AK37" t="str">
        <f t="shared" si="21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si="22"/>
        <v/>
      </c>
      <c r="AT37">
        <f t="shared" ca="1" si="6"/>
        <v>0.62548631365157847</v>
      </c>
      <c r="AU37" t="str">
        <f>IF(OR(G37=10,G37=11,G37=14,G37=15),VLOOKUP(AT37,audio_list_stym!$A$3:$B$18,2,FALSE),"sound\\Noviy_plod.wav")</f>
        <v>sound\\Noviy_plod.wav</v>
      </c>
      <c r="AV37" t="str">
        <f t="shared" ca="1" si="7"/>
        <v>sound\\Noviy_plod.wav</v>
      </c>
      <c r="AW37" t="str">
        <f>IF(OR(D37=10,D37=11,D37=14,D37=15),VLOOKUP(A37,audio_list_stym!$A$3:$BQ$189,69,FALSE),"XXXXX")</f>
        <v>XXXXX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8"/>
        <v>_Бугристый_ли_XXXXX?</v>
      </c>
      <c r="BD37" cm="1">
        <f t="array" aca="1" ref="BD37" ca="1">INDEX($L$34:$L$41,(RANK(AT5,$AT$2:$AT$9)))</f>
        <v>2041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VLOOKUP(B38,audio_list_stym!$A$3:$BP$18,55,FALSE)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VLOOKUP(B38,audio_list_stym!$A$3:$AJ$18,23,FALSE)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v>2034</v>
      </c>
      <c r="AD38" t="str">
        <f t="shared" si="9"/>
        <v/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si="2"/>
        <v/>
      </c>
      <c r="AH38" t="str">
        <f t="shared" si="3"/>
        <v>XXXXX</v>
      </c>
      <c r="AI38" t="s">
        <v>724</v>
      </c>
      <c r="AJ38" t="str">
        <f t="shared" si="16"/>
        <v>pics\\Injir</v>
      </c>
      <c r="AK38" t="str">
        <f t="shared" si="21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si="22"/>
        <v/>
      </c>
      <c r="AT38">
        <f t="shared" ca="1" si="6"/>
        <v>0.33114521719242218</v>
      </c>
      <c r="AU38" t="str">
        <f>IF(OR(G38=10,G38=11,G38=14,G38=15),VLOOKUP(AT38,audio_list_stym!$A$3:$B$18,2,FALSE),"sound\\Noviy_plod.wav")</f>
        <v>sound\\Noviy_plod.wav</v>
      </c>
      <c r="AV38" t="str">
        <f t="shared" ca="1" si="7"/>
        <v>sound\\Redkiy_plod.wav</v>
      </c>
      <c r="AW38" t="str">
        <f>IF(OR(D38=10,D38=11,D38=14,D38=15),VLOOKUP(A38,audio_list_stym!$A$3:$BQ$189,69,FALSE),"XXXXX")</f>
        <v>XXXXX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8"/>
        <v>_Черный_ли_XXXXX?</v>
      </c>
      <c r="BD38" cm="1">
        <f t="array" aca="1" ref="BD38" ca="1">INDEX($L$34:$L$41,(RANK(AT6,$AT$2:$AT$9)))</f>
        <v>2046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VLOOKUP(B39,audio_list_stym!$A$3:$BP$18,55,FALSE)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VLOOKUP(B39,audio_list_stym!$A$3:$AJ$18,23,FALSE)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v>2003</v>
      </c>
      <c r="AD39" t="str">
        <f t="shared" si="9"/>
        <v/>
      </c>
      <c r="AE39" s="22">
        <f t="array" ref="AE39">IF(G39="экспл",INDEX(total_visual_stym!$C$146:$C$209,(RANK(total_visual_stym!E183,total_visual_stym!$E$146:$E$209))),0)</f>
        <v>0</v>
      </c>
      <c r="AF39" s="22" t="str">
        <f>IF(ISTEXT(AR39),AR39,IF(ISTEXT(AS39),AS39,""))</f>
        <v/>
      </c>
      <c r="AH39" t="str">
        <f t="shared" si="3"/>
        <v>XXXXX</v>
      </c>
      <c r="AI39" t="s">
        <v>725</v>
      </c>
      <c r="AJ39" t="str">
        <f t="shared" si="16"/>
        <v>pics\\Injir</v>
      </c>
      <c r="AK39" t="str">
        <f t="shared" si="21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si="22"/>
        <v/>
      </c>
      <c r="AT39">
        <f t="shared" ca="1" si="6"/>
        <v>4.2108801273415097E-2</v>
      </c>
      <c r="AU39" t="str">
        <f>IF(OR(G39=10,G39=11,G39=14,G39=15),VLOOKUP(AT39,audio_list_stym!$A$3:$B$18,2,FALSE),"sound\\Noviy_plod.wav")</f>
        <v>sound\\Noviy_plod.wav</v>
      </c>
      <c r="AV39" t="str">
        <f t="shared" ca="1" si="7"/>
        <v>sound\\Redkiy_plod.wav</v>
      </c>
      <c r="AW39" t="str">
        <f>IF(OR(D39=10,D39=11,D39=14,D39=15),VLOOKUP(A39,audio_list_stym!$A$3:$BQ$189,69,FALSE),"XXXXX")</f>
        <v>XXXXX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8"/>
        <v>_Хрустящий_ли_XXXXX?</v>
      </c>
      <c r="BD39" cm="1">
        <f t="array" aca="1" ref="BD39" ca="1">INDEX($L$34:$L$41,(RANK(AT7,$AT$2:$AT$9)))</f>
        <v>2043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VLOOKUP(B40,audio_list_stym!$A$3:$BP$18,55,FALSE)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VLOOKUP(B40,audio_list_stym!$A$3:$AJ$18,23,FALSE)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v>2006</v>
      </c>
      <c r="AD40" t="str">
        <f t="shared" si="9"/>
        <v/>
      </c>
      <c r="AE40" s="22">
        <f t="array" ref="AE40">IF(G40="экспл",INDEX(total_visual_stym!$C$146:$C$209,(RANK(total_visual_stym!E184,total_visual_stym!$E$146:$E$209))),0)</f>
        <v>0</v>
      </c>
      <c r="AF40" s="22" t="str">
        <f>IF(ISTEXT(AR40),AR40,IF(ISTEXT(AS40),AS40,""))</f>
        <v/>
      </c>
      <c r="AH40" t="str">
        <f t="shared" si="3"/>
        <v>XXXXX</v>
      </c>
      <c r="AI40" t="s">
        <v>726</v>
      </c>
      <c r="AJ40" t="str">
        <f t="shared" si="16"/>
        <v>pics\\Injir</v>
      </c>
      <c r="AK40" t="str">
        <f t="shared" si="21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si="22"/>
        <v/>
      </c>
      <c r="AT40">
        <f t="shared" ca="1" si="6"/>
        <v>0.45132272069206258</v>
      </c>
      <c r="AU40" t="str">
        <f>IF(OR(G40=10,G40=11,G40=14,G40=15),VLOOKUP(AT40,audio_list_stym!$A$3:$B$18,2,FALSE),"sound\\Noviy_plod.wav")</f>
        <v>sound\\Noviy_plod.wav</v>
      </c>
      <c r="AV40" t="str">
        <f t="shared" ca="1" si="7"/>
        <v>sound\\Redkiy_plod.wav</v>
      </c>
      <c r="AW40" t="str">
        <f>IF(OR(D40=10,D40=11,D40=14,D40=15),VLOOKUP(A40,audio_list_stym!$A$3:$BQ$189,69,FALSE),"XXXXX")</f>
        <v>XXXXX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8"/>
        <v>_Блестит_ли_XXXXX?</v>
      </c>
      <c r="BD40" cm="1">
        <f t="array" aca="1" ref="BD40" ca="1">INDEX($L$34:$L$41,(RANK(AT8,$AT$2:$AT$9)))</f>
        <v>2042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VLOOKUP(B41,audio_list_stym!$A$3:$BP$18,55,FALSE)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VLOOKUP(B41,audio_list_stym!$A$3:$AJ$18,23,FALSE)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v>2158</v>
      </c>
      <c r="AD41" t="str">
        <f t="shared" si="9"/>
        <v/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si="23">IF(ISTEXT(AR41),AR41,IF(ISTEXT(AS41),AS41,""))</f>
        <v/>
      </c>
      <c r="AH41" t="str">
        <f t="shared" si="3"/>
        <v>XXXXX</v>
      </c>
      <c r="AI41" t="s">
        <v>727</v>
      </c>
      <c r="AJ41" t="str">
        <f t="shared" si="16"/>
        <v>pics\\Injir</v>
      </c>
      <c r="AK41" t="str">
        <f t="shared" si="21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si="22"/>
        <v/>
      </c>
      <c r="AT41">
        <f t="shared" ca="1" si="6"/>
        <v>0.30114686321266859</v>
      </c>
      <c r="AU41" t="str">
        <f>IF(OR(G41=10,G41=11,G41=14,G41=15),VLOOKUP(AT41,audio_list_stym!$A$3:$B$18,2,FALSE),"sound\\Noviy_plod.wav")</f>
        <v>sound\\Noviy_plod.wav</v>
      </c>
      <c r="AV41" t="str">
        <f t="shared" ca="1" si="7"/>
        <v>sound\\Redkiy_plod.wav</v>
      </c>
      <c r="AW41" t="str">
        <f>IF(OR(D41=10,D41=11,D41=14,D41=15),VLOOKUP(A41,audio_list_stym!$A$3:$BQ$189,69,FALSE),"XXXXX")</f>
        <v>XXXXX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8"/>
        <v>_Цитрусовый_ли_XXXXX?</v>
      </c>
      <c r="BD41" cm="1">
        <f t="array" aca="1" ref="BD41" ca="1">INDEX($L$34:$L$41,(RANK(AT9,$AT$2:$AT$9)))</f>
        <v>2045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VLOOKUP(B42,audio_list_stym!$A$3:$BP$18,55,FALSE)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VLOOKUP(B42,audio_list_stym!$A$3:$AJ$18,23,FALSE)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v>2197</v>
      </c>
      <c r="AD42" t="str">
        <f t="shared" ca="1" si="9"/>
        <v>pics\\dis8.jpg</v>
      </c>
      <c r="AE42" s="22" t="str">
        <f t="array" aca="1" ref="AE42" ca="1">IF(G42="экспл",INDEX(total_visual_stym!$C$146:$C$209,(RANK(total_visual_stym!E186,total_visual_stym!$E$146:$E$209))),0)</f>
        <v>pics\\dis8.jpg</v>
      </c>
      <c r="AF42" s="22" t="str">
        <f t="shared" si="23"/>
        <v/>
      </c>
      <c r="AG42" t="str">
        <f t="shared" ref="AG42:AG49" si="24">IF(OR(E42=11,E42=13),M42,"")</f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5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6"/>
        <v>0.78185330611909631</v>
      </c>
      <c r="AU42" t="str">
        <f>IF(OR(G42=10,G42=11,G42=14,G42=15),VLOOKUP(AT42,audio_list_stym!$A$3:$B$18,2,FALSE),"sound\\Noviy_plod.wav")</f>
        <v>sound\\Noviy_plod.wav</v>
      </c>
      <c r="AV42" t="str">
        <f t="shared" ca="1" si="7"/>
        <v>sound\\Noviy_plod.wav</v>
      </c>
      <c r="AW42" t="str">
        <f>IF(OR(D42=10,D42=11,D42=14,D42=15),VLOOKUP(A42,audio_list_stym!$A$3:$BQ$189,69,FALSE),"XXXXX")</f>
        <v>XXXXX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8"/>
        <v>На_экране_XXXXX._Он_чистый?</v>
      </c>
      <c r="BC42">
        <f>A42</f>
        <v>1206</v>
      </c>
      <c r="BD42" cm="1">
        <f t="array" aca="1" ref="BD42" ca="1">INDEX($L$42:$L$49,(RANK(AT2,$AT$2:$AT$9)))</f>
        <v>2007</v>
      </c>
      <c r="BE42" cm="1">
        <f t="array" aca="1" ref="BE42" ca="1">INDEX(BD2:BD17,(RANK(AT6,$AT$2:$AT17)))</f>
        <v>2033</v>
      </c>
      <c r="BF42" cm="1">
        <f t="array" aca="1" ref="BF42" ca="1">INDEX(BD26:BD41,(RANK(AT6,$AT$2:$AT$17)))</f>
        <v>2041</v>
      </c>
      <c r="BG42" cm="1">
        <f t="array" aca="1" ref="BG42" ca="1">INDEX(BD50:BD65,(RANK(AT6,$AT$2:$AT$17)))</f>
        <v>2017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VLOOKUP(B43,audio_list_stym!$A$3:$BP$18,55,FALSE)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VLOOKUP(B43,audio_list_stym!$A$3:$AJ$18,23,FALSE)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v>2217</v>
      </c>
      <c r="AD43" t="str">
        <f t="shared" ca="1" si="9"/>
        <v>pics\\dis37.jpg</v>
      </c>
      <c r="AE43" s="22" t="str">
        <f t="array" aca="1" ref="AE43" ca="1">IF(G43="экспл",INDEX(total_visual_stym!$C$146:$C$209,(RANK(total_visual_stym!E187,total_visual_stym!$E$146:$E$209))),0)</f>
        <v>pics\\dis37.jpg</v>
      </c>
      <c r="AF43" s="22" t="str">
        <f t="shared" si="23"/>
        <v/>
      </c>
      <c r="AG43" t="str">
        <f t="shared" si="24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5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6"/>
        <v>0.31181857707321969</v>
      </c>
      <c r="AU43" t="str">
        <f>IF(OR(G43=10,G43=11,G43=14,G43=15),VLOOKUP(AT43,audio_list_stym!$A$3:$B$18,2,FALSE),"sound\\Noviy_plod.wav")</f>
        <v>sound\\Noviy_plod.wav</v>
      </c>
      <c r="AV43" t="str">
        <f t="shared" ca="1" si="7"/>
        <v>sound\\Redkiy_plod.wav</v>
      </c>
      <c r="AW43" t="str">
        <f>IF(OR(D43=10,D43=11,D43=14,D43=15),VLOOKUP(A43,audio_list_stym!$A$3:$BQ$189,69,FALSE),"XXXXX")</f>
        <v>XXXXX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8"/>
        <v>Посмотрите,_вот_XXXXX._Свежий_ли_он?</v>
      </c>
      <c r="BD43" cm="1">
        <f t="array" aca="1" ref="BD43" ca="1">INDEX($L$42:$L$49,(RANK(AT3,$AT$2:$AT$9)))</f>
        <v>2008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VLOOKUP(B44,audio_list_stym!$A$3:$BP$18,55,FALSE)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VLOOKUP(B44,audio_list_stym!$A$3:$AJ$18,23,FALSE)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v>2221</v>
      </c>
      <c r="AD44" t="str">
        <f t="shared" ca="1" si="9"/>
        <v>pics\\dis21.jpg</v>
      </c>
      <c r="AE44" s="22" t="str">
        <f t="array" aca="1" ref="AE44" ca="1">IF(G44="экспл",INDEX(total_visual_stym!$C$146:$C$209,(RANK(total_visual_stym!E188,total_visual_stym!$E$146:$E$209))),0)</f>
        <v>pics\\dis21.jpg</v>
      </c>
      <c r="AF44" s="22" t="str">
        <f t="shared" si="23"/>
        <v/>
      </c>
      <c r="AG44" t="str">
        <f t="shared" si="24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5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6"/>
        <v>0.75545595338490446</v>
      </c>
      <c r="AU44" t="str">
        <f>IF(OR(G44=10,G44=11,G44=14,G44=15),VLOOKUP(AT44,audio_list_stym!$A$3:$B$18,2,FALSE),"sound\\Noviy_plod.wav")</f>
        <v>sound\\Noviy_plod.wav</v>
      </c>
      <c r="AV44" t="str">
        <f t="shared" ca="1" si="7"/>
        <v>sound\\Noviy_plod.wav</v>
      </c>
      <c r="AW44" t="str">
        <f>IF(OR(D44=10,D44=11,D44=14,D44=15),VLOOKUP(A44,audio_list_stym!$A$3:$BQ$189,69,FALSE),"XXXXX")</f>
        <v>XXXXX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8"/>
        <v>Вот_XXXXX._Он_жаренный?</v>
      </c>
      <c r="BD44" cm="1">
        <f t="array" aca="1" ref="BD44" ca="1">INDEX($L$42:$L$49,(RANK(AT4,$AT$2:$AT$9)))</f>
        <v>2004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VLOOKUP(B45,audio_list_stym!$A$3:$BP$18,55,FALSE)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VLOOKUP(B45,audio_list_stym!$A$3:$AJ$18,23,FALSE)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v>2218</v>
      </c>
      <c r="AD45" t="str">
        <f t="shared" ca="1" si="9"/>
        <v>pics\\dis18.jpg</v>
      </c>
      <c r="AE45" s="22" t="str">
        <f t="array" aca="1" ref="AE45" ca="1">IF(G45="экспл",INDEX(total_visual_stym!$C$146:$C$209,(RANK(total_visual_stym!E189,total_visual_stym!$E$146:$E$209))),0)</f>
        <v>pics\\dis18.jpg</v>
      </c>
      <c r="AF45" s="22" t="str">
        <f t="shared" si="23"/>
        <v/>
      </c>
      <c r="AG45" t="str">
        <f t="shared" si="24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5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6"/>
        <v>0.39033000155353581</v>
      </c>
      <c r="AU45" t="str">
        <f>IF(OR(G45=10,G45=11,G45=14,G45=15),VLOOKUP(AT45,audio_list_stym!$A$3:$B$18,2,FALSE),"sound\\Noviy_plod.wav")</f>
        <v>sound\\Noviy_plod.wav</v>
      </c>
      <c r="AV45" t="str">
        <f t="shared" ca="1" si="7"/>
        <v>sound\\Redkiy_plod.wav</v>
      </c>
      <c r="AW45" t="str">
        <f>IF(OR(D45=10,D45=11,D45=14,D45=15),VLOOKUP(A45,audio_list_stym!$A$3:$BQ$189,69,FALSE),"XXXXX")</f>
        <v>XXXXX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8"/>
        <v>Это_XXXXX._Сладкий_ли_он?</v>
      </c>
      <c r="BD45" cm="1">
        <f t="array" aca="1" ref="BD45" ca="1">INDEX($L$42:$L$49,(RANK(AT5,$AT$2:$AT$9)))</f>
        <v>2001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VLOOKUP(B46,audio_list_stym!$A$3:$BP$18,55,FALSE)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VLOOKUP(B46,audio_list_stym!$A$3:$AJ$18,23,FALSE)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v>2219</v>
      </c>
      <c r="AD46" t="str">
        <f t="shared" ca="1" si="9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3"/>
        <v/>
      </c>
      <c r="AG46" t="str">
        <f t="shared" si="24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5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6"/>
        <v>0.10738045547369068</v>
      </c>
      <c r="AU46" t="str">
        <f>IF(OR(G46=10,G46=11,G46=14,G46=15),VLOOKUP(AT46,audio_list_stym!$A$3:$B$18,2,FALSE),"sound\\Noviy_plod.wav")</f>
        <v>sound\\Noviy_plod.wav</v>
      </c>
      <c r="AV46" t="str">
        <f t="shared" ca="1" si="7"/>
        <v>sound\\Redkiy_plod.wav</v>
      </c>
      <c r="AW46" t="str">
        <f>IF(OR(D46=10,D46=11,D46=14,D46=15),VLOOKUP(A46,audio_list_stym!$A$3:$BQ$189,69,FALSE),"XXXXX")</f>
        <v>XXXXX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8"/>
        <v>На_картинке_XXXXX._Влажный_ли_он?</v>
      </c>
      <c r="BD46" cm="1">
        <f t="array" aca="1" ref="BD46" ca="1">INDEX($L$42:$L$49,(RANK(AT6,$AT$2:$AT$9)))</f>
        <v>2006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VLOOKUP(B47,audio_list_stym!$A$3:$BP$18,55,FALSE)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VLOOKUP(B47,audio_list_stym!$A$3:$AJ$18,23,FALSE)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v>2201</v>
      </c>
      <c r="AD47" t="str">
        <f t="shared" ca="1" si="9"/>
        <v>pics\\dis60.jpg</v>
      </c>
      <c r="AE47" s="22" t="str">
        <f t="array" aca="1" ref="AE47" ca="1">IF(G47="экспл",INDEX(total_visual_stym!$C$146:$C$209,(RANK(total_visual_stym!E191,total_visual_stym!$E$146:$E$209))),0)</f>
        <v>pics\\dis60.jpg</v>
      </c>
      <c r="AF47" s="22" t="str">
        <f t="shared" si="23"/>
        <v/>
      </c>
      <c r="AG47" t="str">
        <f t="shared" si="24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5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6"/>
        <v>0.35312323925000821</v>
      </c>
      <c r="AU47" t="str">
        <f>IF(OR(G47=10,G47=11,G47=14,G47=15),VLOOKUP(AT47,audio_list_stym!$A$3:$B$18,2,FALSE),"sound\\Noviy_plod.wav")</f>
        <v>sound\\Noviy_plod.wav</v>
      </c>
      <c r="AV47" t="str">
        <f t="shared" ca="1" si="7"/>
        <v>sound\\Redkiy_plod.wav</v>
      </c>
      <c r="AW47" t="str">
        <f>IF(OR(D47=10,D47=11,D47=14,D47=15),VLOOKUP(A47,audio_list_stym!$A$3:$BQ$189,69,FALSE),"XXXXX")</f>
        <v>XXXXX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8"/>
        <v>На_мониторе_XXXXX._Он_съедобный?</v>
      </c>
      <c r="BD47" cm="1">
        <f t="array" aca="1" ref="BD47" ca="1">INDEX($L$42:$L$49,(RANK(AT7,$AT$2:$AT$9)))</f>
        <v>2003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VLOOKUP(B48,audio_list_stym!$A$3:$BP$18,55,FALSE)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VLOOKUP(B48,audio_list_stym!$A$3:$AJ$18,23,FALSE)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v>2192</v>
      </c>
      <c r="AD48" t="str">
        <f t="shared" ca="1" si="9"/>
        <v>pics\\dis64.jpg</v>
      </c>
      <c r="AE48" s="22" t="str">
        <f t="array" aca="1" ref="AE48" ca="1">IF(G48="экспл",INDEX(total_visual_stym!$C$146:$C$209,(RANK(total_visual_stym!E192,total_visual_stym!$E$146:$E$209))),0)</f>
        <v>pics\\dis64.jpg</v>
      </c>
      <c r="AF48" s="22" t="str">
        <f t="shared" si="23"/>
        <v/>
      </c>
      <c r="AG48" t="str">
        <f t="shared" si="24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5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6"/>
        <v>0.32194745209966746</v>
      </c>
      <c r="AU48" t="str">
        <f>IF(OR(G48=10,G48=11,G48=14,G48=15),VLOOKUP(AT48,audio_list_stym!$A$3:$B$18,2,FALSE),"sound\\Noviy_plod.wav")</f>
        <v>sound\\Noviy_plod.wav</v>
      </c>
      <c r="AV48" t="str">
        <f t="shared" ca="1" si="7"/>
        <v>sound\\Redkiy_plod.wav</v>
      </c>
      <c r="AW48" t="str">
        <f>IF(OR(D48=10,D48=11,D48=14,D48=15),VLOOKUP(A48,audio_list_stym!$A$3:$BQ$189,69,FALSE),"XXXXX")</f>
        <v>XXXXX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8"/>
        <v>Перед_Вами_XXXXX._Сиреневый_ли_он?</v>
      </c>
      <c r="BD48" cm="1">
        <f t="array" aca="1" ref="BD48" ca="1">INDEX($L$42:$L$49,(RANK(AT8,$AT$2:$AT$9)))</f>
        <v>2002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VLOOKUP(B49,audio_list_stym!$A$3:$BP$18,55,FALSE)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VLOOKUP(B49,audio_list_stym!$A$3:$AJ$18,23,FALSE)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v>2229</v>
      </c>
      <c r="AD49" t="str">
        <f t="shared" ca="1" si="9"/>
        <v>pics\\dis13.jpg</v>
      </c>
      <c r="AE49" s="22" t="str">
        <f t="array" aca="1" ref="AE49" ca="1">IF(G49="экспл",INDEX(total_visual_stym!$C$146:$C$209,(RANK(total_visual_stym!E193,total_visual_stym!$E$146:$E$209))),0)</f>
        <v>pics\\dis13.jpg</v>
      </c>
      <c r="AF49" s="22" t="str">
        <f t="shared" si="23"/>
        <v/>
      </c>
      <c r="AG49" t="str">
        <f t="shared" si="24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5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6"/>
        <v>0.5781390785540087</v>
      </c>
      <c r="AU49" t="str">
        <f>IF(OR(G49=10,G49=11,G49=14,G49=15),VLOOKUP(AT49,audio_list_stym!$A$3:$B$18,2,FALSE),"sound\\Noviy_plod.wav")</f>
        <v>sound\\Noviy_plod.wav</v>
      </c>
      <c r="AV49" t="str">
        <f t="shared" ca="1" si="7"/>
        <v>sound\\Noviy_plod.wav</v>
      </c>
      <c r="AW49" t="str">
        <f>IF(OR(D49=10,D49=11,D49=14,D49=15),VLOOKUP(A49,audio_list_stym!$A$3:$BQ$189,69,FALSE),"XXXXX")</f>
        <v>XXXXX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8"/>
        <v>Вы_видите_XXXXX._Он_репчатый?</v>
      </c>
      <c r="BD49" cm="1">
        <f t="array" aca="1" ref="BD49" ca="1">INDEX($L$42:$L$49,(RANK(AT9,$AT$2:$AT$9)))</f>
        <v>2005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VLOOKUP(B50,audio_list_stym!$A$3:$BP$18,55,FALSE)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VLOOKUP(B50,audio_list_stym!$A$3:$AJ$18,23,FALSE)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v>2052</v>
      </c>
      <c r="AD50" t="str">
        <f t="shared" si="9"/>
        <v/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si="23"/>
        <v/>
      </c>
      <c r="AH50" t="str">
        <f t="shared" si="3"/>
        <v>XXXXX</v>
      </c>
      <c r="AS50" t="str">
        <f>IF(AH50="sound\\Tropic",AQ2,"")</f>
        <v/>
      </c>
      <c r="AT50">
        <f t="shared" ca="1" si="6"/>
        <v>0.19246636877805712</v>
      </c>
      <c r="AU50" t="str">
        <f>IF(OR(G50=10,G50=11,G50=14,G50=15),VLOOKUP(AT50,audio_list_stym!$A$3:$B$18,2,FALSE),"sound\\Noviy_plod.wav")</f>
        <v>sound\\Noviy_plod.wav</v>
      </c>
      <c r="AV50" t="str">
        <f t="shared" ca="1" si="7"/>
        <v>sound\\Redkiy_plod.wav</v>
      </c>
      <c r="AW50" t="str">
        <f>IF(OR(D50=10,D50=11,D50=14,D50=15),VLOOKUP(A50,audio_list_stym!$A$3:$BQ$189,69,FALSE),"XXXXX")</f>
        <v>XXXXX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8"/>
        <v>_Коричневый_ли_ФИНИК?</v>
      </c>
      <c r="BC50">
        <f>A50</f>
        <v>1207</v>
      </c>
      <c r="BD50" cm="1">
        <f t="array" aca="1" ref="BD50" ca="1">INDEX($L$50:$L$57,(RANK(AT2,$AT$2:$AT$9)))</f>
        <v>2015</v>
      </c>
      <c r="BE50" cm="1">
        <f t="array" aca="1" ref="BE50" ca="1">INDEX(BD2:BD17,(RANK(AT7,$AT$2:$AT$17)))</f>
        <v>2061</v>
      </c>
      <c r="BF50" cm="1">
        <f t="array" aca="1" ref="BF50" ca="1">INDEX(BD18:BD49,(RANK(AT7,$AT$2:$AT$17)))</f>
        <v>2029</v>
      </c>
      <c r="BG50" cm="1">
        <f t="array" aca="1" ref="BG50" ca="1">INDEX(BD58:BD65,(RANK(AT7,$AT$2:$AT$9)))</f>
        <v>2020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VLOOKUP(B51,audio_list_stym!$A$3:$BP$18,55,FALSE)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VLOOKUP(B51,audio_list_stym!$A$3:$AJ$18,23,FALSE)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v>2020</v>
      </c>
      <c r="AD51" t="str">
        <f t="shared" si="9"/>
        <v/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si="23"/>
        <v/>
      </c>
      <c r="AH51" t="str">
        <f t="shared" si="3"/>
        <v>XXXXX</v>
      </c>
      <c r="AS51" t="str">
        <f t="shared" ref="AS51:AS65" si="26">IF(AH51="sound\\Tropic",AQ3,"")</f>
        <v/>
      </c>
      <c r="AT51">
        <f t="shared" ca="1" si="6"/>
        <v>0.28991752065658782</v>
      </c>
      <c r="AU51" t="str">
        <f>IF(OR(G51=10,G51=11,G51=14,G51=15),VLOOKUP(AT51,audio_list_stym!$A$3:$B$18,2,FALSE),"sound\\Noviy_plod.wav")</f>
        <v>sound\\Noviy_plod.wav</v>
      </c>
      <c r="AV51" t="str">
        <f t="shared" ca="1" si="7"/>
        <v>sound\\Redkiy_plod.wav</v>
      </c>
      <c r="AW51" t="str">
        <f>IF(OR(D51=10,D51=11,D51=14,D51=15),VLOOKUP(A51,audio_list_stym!$A$3:$BQ$189,69,FALSE),"XXXXX")</f>
        <v>XXXXX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8"/>
        <v>_Сахаристый_ли_ФИНИК?</v>
      </c>
      <c r="BD51" cm="1">
        <f t="array" aca="1" ref="BD51" ca="1">INDEX($L$50:$L$57,(RANK(AT3,$AT$2:$AT$9)))</f>
        <v>2016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VLOOKUP(B52,audio_list_stym!$A$3:$BP$18,55,FALSE)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VLOOKUP(B52,audio_list_stym!$A$3:$AJ$18,23,FALSE)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v>2049</v>
      </c>
      <c r="AD52" t="str">
        <f t="shared" si="9"/>
        <v/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si="23"/>
        <v/>
      </c>
      <c r="AH52" t="str">
        <f t="shared" si="3"/>
        <v>XXXXX</v>
      </c>
      <c r="AS52" t="str">
        <f t="shared" si="26"/>
        <v/>
      </c>
      <c r="AT52">
        <f t="shared" ca="1" si="6"/>
        <v>6.2123809237659811E-2</v>
      </c>
      <c r="AU52" t="str">
        <f>IF(OR(G52=10,G52=11,G52=14,G52=15),VLOOKUP(AT52,audio_list_stym!$A$3:$B$18,2,FALSE),"sound\\Noviy_plod.wav")</f>
        <v>sound\\Noviy_plod.wav</v>
      </c>
      <c r="AV52" t="str">
        <f t="shared" ca="1" si="7"/>
        <v>sound\\Redkiy_plod.wav</v>
      </c>
      <c r="AW52" t="str">
        <f>IF(OR(D52=10,D52=11,D52=14,D52=15),VLOOKUP(A52,audio_list_stym!$A$3:$BQ$189,69,FALSE),"XXXXX")</f>
        <v>XXXXX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8"/>
        <v>_Скользкий_ли_ФИНИК?</v>
      </c>
      <c r="BD52" cm="1">
        <f t="array" aca="1" ref="BD52" ca="1">INDEX($L$50:$L$57,(RANK(AT4,$AT$2:$AT$9)))</f>
        <v>2012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VLOOKUP(B53,audio_list_stym!$A$3:$BP$18,55,FALSE)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VLOOKUP(B53,audio_list_stym!$A$3:$AJ$18,23,FALSE)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v>2165</v>
      </c>
      <c r="AD53" t="str">
        <f t="shared" si="9"/>
        <v/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si="23"/>
        <v/>
      </c>
      <c r="AH53" t="str">
        <f t="shared" si="3"/>
        <v>XXXXX</v>
      </c>
      <c r="AS53" t="str">
        <f t="shared" si="26"/>
        <v/>
      </c>
      <c r="AT53">
        <f t="shared" ca="1" si="6"/>
        <v>0.55990105748300878</v>
      </c>
      <c r="AU53" t="str">
        <f>IF(OR(G53=10,G53=11,G53=14,G53=15),VLOOKUP(AT53,audio_list_stym!$A$3:$B$18,2,FALSE),"sound\\Noviy_plod.wav")</f>
        <v>sound\\Noviy_plod.wav</v>
      </c>
      <c r="AV53" t="str">
        <f t="shared" ca="1" si="7"/>
        <v>sound\\Noviy_plod.wav</v>
      </c>
      <c r="AW53" t="str">
        <f>IF(OR(D53=10,D53=11,D53=14,D53=15),VLOOKUP(A53,audio_list_stym!$A$3:$BQ$189,69,FALSE),"XXXXX")</f>
        <v>XXXXX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8"/>
        <v>_Ломкий_ли_ФИНИК?</v>
      </c>
      <c r="BD53" cm="1">
        <f t="array" aca="1" ref="BD53" ca="1">INDEX($L$50:$L$57,(RANK(AT5,$AT$2:$AT$9)))</f>
        <v>2009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VLOOKUP(B54,audio_list_stym!$A$3:$BP$18,55,FALSE)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VLOOKUP(B54,audio_list_stym!$A$3:$AJ$18,23,FALSE)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v>2024</v>
      </c>
      <c r="AD54" t="str">
        <f t="shared" si="9"/>
        <v/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si="23"/>
        <v/>
      </c>
      <c r="AH54" t="str">
        <f t="shared" si="3"/>
        <v>XXXXX</v>
      </c>
      <c r="AI54" s="11"/>
      <c r="AS54" t="str">
        <f t="shared" si="26"/>
        <v/>
      </c>
      <c r="AT54">
        <f t="shared" ca="1" si="6"/>
        <v>0.80442954250129606</v>
      </c>
      <c r="AU54" t="str">
        <f>IF(OR(G54=10,G54=11,G54=14,G54=15),VLOOKUP(AT54,audio_list_stym!$A$3:$B$18,2,FALSE),"sound\\Noviy_plod.wav")</f>
        <v>sound\\Noviy_plod.wav</v>
      </c>
      <c r="AV54" t="str">
        <f t="shared" ca="1" si="7"/>
        <v>sound\\Noviy_plod.wav</v>
      </c>
      <c r="AW54" t="str">
        <f>IF(OR(D54=10,D54=11,D54=14,D54=15),VLOOKUP(A54,audio_list_stym!$A$3:$BQ$189,69,FALSE),"XXXXX")</f>
        <v>XXXXX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8"/>
        <v>_Мохнатый_ли_ФИНИК?</v>
      </c>
      <c r="BD54" cm="1">
        <f t="array" aca="1" ref="BD54" ca="1">INDEX($L$50:$L$57,(RANK(AT6,$AT$2:$AT$9)))</f>
        <v>2014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VLOOKUP(B55,audio_list_stym!$A$3:$BP$18,55,FALSE)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VLOOKUP(B55,audio_list_stym!$A$3:$AJ$18,23,FALSE)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v>2163</v>
      </c>
      <c r="AD55" t="str">
        <f t="shared" si="9"/>
        <v/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si="23"/>
        <v/>
      </c>
      <c r="AH55" t="str">
        <f t="shared" si="3"/>
        <v>XXXXX</v>
      </c>
      <c r="AS55" t="str">
        <f t="shared" si="26"/>
        <v/>
      </c>
      <c r="AT55">
        <f t="shared" ca="1" si="6"/>
        <v>0.77992834106009801</v>
      </c>
      <c r="AU55" t="str">
        <f>IF(OR(G55=10,G55=11,G55=14,G55=15),VLOOKUP(AT55,audio_list_stym!$A$3:$B$18,2,FALSE),"sound\\Noviy_plod.wav")</f>
        <v>sound\\Noviy_plod.wav</v>
      </c>
      <c r="AV55" t="str">
        <f t="shared" ca="1" si="7"/>
        <v>sound\\Noviy_plod.wav</v>
      </c>
      <c r="AW55" t="str">
        <f>IF(OR(D55=10,D55=11,D55=14,D55=15),VLOOKUP(A55,audio_list_stym!$A$3:$BQ$189,69,FALSE),"XXXXX")</f>
        <v>XXXXX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8"/>
        <v>_Сморщенный_ли_ФИНИК?</v>
      </c>
      <c r="BD55" cm="1">
        <f t="array" aca="1" ref="BD55" ca="1">INDEX($L$50:$L$57,(RANK(AT7,$AT$2:$AT$9)))</f>
        <v>2011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VLOOKUP(B56,audio_list_stym!$A$3:$BP$18,55,FALSE)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VLOOKUP(B56,audio_list_stym!$A$3:$AJ$18,23,FALSE)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v>2161</v>
      </c>
      <c r="AD56" t="str">
        <f t="shared" si="9"/>
        <v/>
      </c>
      <c r="AE56" s="22">
        <f t="array" ref="AE56">IF(G56="экспл",INDEX(total_visual_stym!$C$146:$C$209,(RANK(total_visual_stym!E200,total_visual_stym!$E$146:$E$209))),0)</f>
        <v>0</v>
      </c>
      <c r="AF56" s="22" t="str">
        <f>IF(ISTEXT(AR56),AR56,IF(ISTEXT(AS56),AS56,""))</f>
        <v/>
      </c>
      <c r="AH56" t="str">
        <f t="shared" si="3"/>
        <v>XXXXX</v>
      </c>
      <c r="AS56" t="str">
        <f t="shared" si="26"/>
        <v/>
      </c>
      <c r="AT56">
        <f t="shared" ca="1" si="6"/>
        <v>0.6449242811843674</v>
      </c>
      <c r="AU56" t="str">
        <f>IF(OR(G56=10,G56=11,G56=14,G56=15),VLOOKUP(AT56,audio_list_stym!$A$3:$B$18,2,FALSE),"sound\\Noviy_plod.wav")</f>
        <v>sound\\Noviy_plod.wav</v>
      </c>
      <c r="AV56" t="str">
        <f t="shared" ca="1" si="7"/>
        <v>sound\\Noviy_plod.wav</v>
      </c>
      <c r="AW56" t="str">
        <f>IF(OR(D56=10,D56=11,D56=14,D56=15),VLOOKUP(A56,audio_list_stym!$A$3:$BQ$189,69,FALSE),"XXXXX")</f>
        <v>XXXXX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8"/>
        <v>_С_косточкой_ли_ФИНИК?</v>
      </c>
      <c r="BD56" cm="1">
        <f t="array" aca="1" ref="BD56" ca="1">INDEX($L$50:$L$57,(RANK(AT8,$AT$2:$AT$9)))</f>
        <v>2010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VLOOKUP(B57,audio_list_stym!$A$3:$BP$18,55,FALSE)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VLOOKUP(B57,audio_list_stym!$A$3:$AJ$18,23,FALSE)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v>2023</v>
      </c>
      <c r="AD57" t="str">
        <f t="shared" si="9"/>
        <v/>
      </c>
      <c r="AE57" s="22">
        <f t="array" ref="AE57">IF(G57="экспл",INDEX(total_visual_stym!$C$146:$C$209,(RANK(total_visual_stym!E201,total_visual_stym!$E$146:$E$209))),0)</f>
        <v>0</v>
      </c>
      <c r="AF57" s="22" t="str">
        <f>IF(ISTEXT(AR57),AR57,IF(ISTEXT(AS57),AS57,""))</f>
        <v/>
      </c>
      <c r="AH57" t="str">
        <f t="shared" si="3"/>
        <v>XXXXX</v>
      </c>
      <c r="AI57" s="11"/>
      <c r="AS57" t="str">
        <f t="shared" si="26"/>
        <v/>
      </c>
      <c r="AT57">
        <f t="shared" ca="1" si="6"/>
        <v>0.18488545879179008</v>
      </c>
      <c r="AU57" t="str">
        <f>IF(OR(G57=10,G57=11,G57=14,G57=15),VLOOKUP(AT57,audio_list_stym!$A$3:$B$18,2,FALSE),"sound\\Noviy_plod.wav")</f>
        <v>sound\\Noviy_plod.wav</v>
      </c>
      <c r="AV57" t="str">
        <f t="shared" ca="1" si="7"/>
        <v>sound\\Redkiy_plod.wav</v>
      </c>
      <c r="AW57" t="str">
        <f>IF(OR(D57=10,D57=11,D57=14,D57=15),VLOOKUP(A57,audio_list_stym!$A$3:$BQ$189,69,FALSE),"XXXXX")</f>
        <v>XXXXX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8"/>
        <v>_Треугольный_ли_ФИНИК?</v>
      </c>
      <c r="BD57" cm="1">
        <f t="array" aca="1" ref="BD57" ca="1">INDEX($L$50:$L$57,(RANK(AT9,$AT$2:$AT$9)))</f>
        <v>2013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VLOOKUP(B58,audio_list_stym!$A$3:$BP$18,55,FALSE)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VLOOKUP(B58,audio_list_stym!$A$3:$AJ$18,23,FALSE)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v>2185</v>
      </c>
      <c r="AD58" t="str">
        <f t="shared" ca="1" si="9"/>
        <v>pics\\dis52.jpg</v>
      </c>
      <c r="AE58" s="22" t="str">
        <f t="array" aca="1" ref="AE58" ca="1">IF(G58="экспл",INDEX(total_visual_stym!$C$146:$C$209,(RANK(total_visual_stym!E202,total_visual_stym!$E$146:$E$209))),0)</f>
        <v>pics\\dis52.jpg</v>
      </c>
      <c r="AF58" s="22" t="str">
        <f t="shared" ref="AF58:AF65" si="27">IF(ISTEXT(AR58),AR58,IF(ISTEXT(AS58),AS58,""))</f>
        <v/>
      </c>
      <c r="AG58" t="str">
        <f t="shared" ref="AG58:AG66" si="28">IF(OR(E58=11,E58=13),M58,"")</f>
        <v>pics\\Goroh_1.jpg</v>
      </c>
      <c r="AH58">
        <f t="shared" si="3"/>
        <v>0</v>
      </c>
      <c r="AI58" s="11"/>
      <c r="AS58" t="str">
        <f t="shared" si="26"/>
        <v/>
      </c>
      <c r="AT58">
        <f t="shared" ca="1" si="6"/>
        <v>0.75642383393359003</v>
      </c>
      <c r="AU58" t="str">
        <f>IF(OR(G58=10,G58=11,G58=14,G58=15),VLOOKUP(AT58,audio_list_stym!$A$3:$B$18,2,FALSE),"sound\\Noviy_plod.wav")</f>
        <v>sound\\Noviy_plod.wav</v>
      </c>
      <c r="AV58" t="str">
        <f t="shared" ca="1" si="7"/>
        <v>sound\\Noviy_plod.wav</v>
      </c>
      <c r="AW58" t="str">
        <f>IF(OR(D58=10,D58=11,D58=14,D58=15),VLOOKUP(A58,audio_list_stym!$A$3:$BQ$189,69,FALSE),"XXXXX")</f>
        <v>XXXXX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8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2023</v>
      </c>
      <c r="BE58" cm="1">
        <f t="array" aca="1" ref="BE58" ca="1">INDEX(BD2:BD17,(RANK(AT8,$AT$2:$AT$17)))</f>
        <v>2057</v>
      </c>
      <c r="BF58" cm="1">
        <f t="array" aca="1" ref="BF58" ca="1">INDEX(BD18:BD33,(RANK(AT8,$AT$2:$AT$17)))</f>
        <v>2025</v>
      </c>
      <c r="BG58" cm="1">
        <f t="array" aca="1" ref="BG58" ca="1">INDEX(BD42:BD57,(RANK(AT8,$AT$2:$AT$9)))</f>
        <v>2008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VLOOKUP(B59,audio_list_stym!$A$3:$BP$18,55,FALSE)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VLOOKUP(B59,audio_list_stym!$A$3:$AJ$18,23,FALSE)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v>2210</v>
      </c>
      <c r="AD59" t="str">
        <f t="shared" ca="1" si="9"/>
        <v>pics\\dis49.jpg</v>
      </c>
      <c r="AE59" s="22" t="str">
        <f t="array" aca="1" ref="AE59" ca="1">IF(G59="экспл",INDEX(total_visual_stym!$C$146:$C$209,(RANK(total_visual_stym!E203,total_visual_stym!$E$146:$E$209))),0)</f>
        <v>pics\\dis49.jpg</v>
      </c>
      <c r="AF59" s="22" t="str">
        <f t="shared" si="27"/>
        <v/>
      </c>
      <c r="AG59" t="str">
        <f t="shared" si="28"/>
        <v>pics\\Goroh_2.jpg</v>
      </c>
      <c r="AH59">
        <f t="shared" si="3"/>
        <v>0</v>
      </c>
      <c r="AS59" t="str">
        <f t="shared" si="26"/>
        <v/>
      </c>
      <c r="AT59">
        <f t="shared" ca="1" si="6"/>
        <v>0.86495806425307797</v>
      </c>
      <c r="AU59" t="str">
        <f>IF(OR(G59=10,G59=11,G59=14,G59=15),VLOOKUP(AT59,audio_list_stym!$A$3:$B$18,2,FALSE),"sound\\Noviy_plod.wav")</f>
        <v>sound\\Noviy_plod.wav</v>
      </c>
      <c r="AV59" t="str">
        <f t="shared" ca="1" si="7"/>
        <v>sound\\Noviy_plod.wav</v>
      </c>
      <c r="AW59" t="str">
        <f>IF(OR(D59=10,D59=11,D59=14,D59=15),VLOOKUP(A59,audio_list_stym!$A$3:$BQ$189,69,FALSE),"XXXXX")</f>
        <v>XXXXX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8"/>
        <v>Посмотрите,_вот_ГОРОХ._Он_в_стручке?</v>
      </c>
      <c r="BD59" cm="1">
        <f t="array" aca="1" ref="BD59" ca="1">INDEX($L$58:$L$65,(RANK(AT3,$AT$2:$AT$9)))</f>
        <v>2024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VLOOKUP(B60,audio_list_stym!$A$3:$BP$18,55,FALSE)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VLOOKUP(B60,audio_list_stym!$A$3:$AJ$18,23,FALSE)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v>2204</v>
      </c>
      <c r="AD60" t="str">
        <f t="shared" ca="1" si="9"/>
        <v>pics\\dis42.jpg</v>
      </c>
      <c r="AE60" s="22" t="str">
        <f t="array" aca="1" ref="AE60" ca="1">IF(G60="экспл",INDEX(total_visual_stym!$C$146:$C$209,(RANK(total_visual_stym!E204,total_visual_stym!$E$146:$E$209))),0)</f>
        <v>pics\\dis42.jpg</v>
      </c>
      <c r="AF60" s="22" t="str">
        <f t="shared" si="27"/>
        <v/>
      </c>
      <c r="AG60" t="str">
        <f t="shared" si="28"/>
        <v>pics\\Goroh_3.jpg</v>
      </c>
      <c r="AH60">
        <f t="shared" si="3"/>
        <v>0</v>
      </c>
      <c r="AS60" t="str">
        <f t="shared" si="26"/>
        <v/>
      </c>
      <c r="AT60">
        <f t="shared" ca="1" si="6"/>
        <v>0.28120237381710733</v>
      </c>
      <c r="AU60" t="str">
        <f>IF(OR(G60=10,G60=11,G60=14,G60=15),VLOOKUP(AT60,audio_list_stym!$A$3:$B$18,2,FALSE),"sound\\Noviy_plod.wav")</f>
        <v>sound\\Noviy_plod.wav</v>
      </c>
      <c r="AV60" t="str">
        <f t="shared" ca="1" si="7"/>
        <v>sound\\Redkiy_plod.wav</v>
      </c>
      <c r="AW60" t="str">
        <f>IF(OR(D60=10,D60=11,D60=14,D60=15),VLOOKUP(A60,audio_list_stym!$A$3:$BQ$189,69,FALSE),"XXXXX")</f>
        <v>XXXXX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8"/>
        <v>Вот_ГОРОХ._Ядовитый_ли_он?</v>
      </c>
      <c r="BD60" cm="1">
        <f t="array" aca="1" ref="BD60" ca="1">INDEX($L$58:$L$65,(RANK(AT4,$AT$2:$AT$9)))</f>
        <v>2020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VLOOKUP(B61,audio_list_stym!$A$3:$BP$18,55,FALSE)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VLOOKUP(B61,audio_list_stym!$A$3:$AJ$18,23,FALSE)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v>2196</v>
      </c>
      <c r="AD61" t="str">
        <f t="shared" ca="1" si="9"/>
        <v>pics\\dis7.jpg</v>
      </c>
      <c r="AE61" s="22" t="str">
        <f t="array" aca="1" ref="AE61" ca="1">IF(G61="экспл",INDEX(total_visual_stym!$C$146:$C$209,(RANK(total_visual_stym!E205,total_visual_stym!$E$146:$E$209))),0)</f>
        <v>pics\\dis7.jpg</v>
      </c>
      <c r="AF61" s="22" t="str">
        <f t="shared" si="27"/>
        <v/>
      </c>
      <c r="AG61" t="str">
        <f t="shared" si="28"/>
        <v>pics\\Goroh_4.jpg</v>
      </c>
      <c r="AH61">
        <f t="shared" si="3"/>
        <v>0</v>
      </c>
      <c r="AS61" t="str">
        <f t="shared" si="26"/>
        <v/>
      </c>
      <c r="AT61">
        <f t="shared" ca="1" si="6"/>
        <v>0.68078851801855267</v>
      </c>
      <c r="AU61" t="str">
        <f>IF(OR(G61=10,G61=11,G61=14,G61=15),VLOOKUP(AT61,audio_list_stym!$A$3:$B$18,2,FALSE),"sound\\Noviy_plod.wav")</f>
        <v>sound\\Noviy_plod.wav</v>
      </c>
      <c r="AV61" t="str">
        <f t="shared" ca="1" si="7"/>
        <v>sound\\Noviy_plod.wav</v>
      </c>
      <c r="AW61" t="str">
        <f>IF(OR(D61=10,D61=11,D61=14,D61=15),VLOOKUP(A61,audio_list_stym!$A$3:$BQ$189,69,FALSE),"XXXXX")</f>
        <v>XXXXX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8"/>
        <v>Это_ГОРОХ._Он_полосатый?</v>
      </c>
      <c r="BD61" cm="1">
        <f t="array" aca="1" ref="BD61" ca="1">INDEX($L$58:$L$65,(RANK(AT5,$AT$2:$AT$9)))</f>
        <v>2017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VLOOKUP(B62,audio_list_stym!$A$3:$BP$18,55,FALSE)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VLOOKUP(B62,audio_list_stym!$A$3:$AJ$18,23,FALSE)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v>2200</v>
      </c>
      <c r="AD62" t="str">
        <f t="shared" ca="1" si="9"/>
        <v>pics\\dis20.jpg</v>
      </c>
      <c r="AE62" s="22" t="str">
        <f t="array" aca="1" ref="AE62" ca="1">IF(G62="экспл",INDEX(total_visual_stym!$C$146:$C$209,(RANK(total_visual_stym!E206,total_visual_stym!$E$146:$E$209))),0)</f>
        <v>pics\\dis20.jpg</v>
      </c>
      <c r="AF62" s="22" t="str">
        <f t="shared" si="27"/>
        <v/>
      </c>
      <c r="AG62" t="str">
        <f t="shared" si="28"/>
        <v>pics\\Goroh_5.jpg</v>
      </c>
      <c r="AH62">
        <f t="shared" si="3"/>
        <v>0</v>
      </c>
      <c r="AS62" t="str">
        <f t="shared" si="26"/>
        <v/>
      </c>
      <c r="AT62">
        <f t="shared" ca="1" si="6"/>
        <v>0.29285869165012035</v>
      </c>
      <c r="AU62" t="str">
        <f>IF(OR(G62=10,G62=11,G62=14,G62=15),VLOOKUP(AT62,audio_list_stym!$A$3:$B$18,2,FALSE),"sound\\Noviy_plod.wav")</f>
        <v>sound\\Noviy_plod.wav</v>
      </c>
      <c r="AV62" t="str">
        <f t="shared" ca="1" si="7"/>
        <v>sound\\Redkiy_plod.wav</v>
      </c>
      <c r="AW62" t="str">
        <f>IF(OR(D62=10,D62=11,D62=14,D62=15),VLOOKUP(A62,audio_list_stym!$A$3:$BQ$189,69,FALSE),"XXXXX")</f>
        <v>XXXXX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8"/>
        <v>На_картинке_ГОРОХ._Он_плоский?</v>
      </c>
      <c r="BD62" cm="1">
        <f t="array" aca="1" ref="BD62" ca="1">INDEX($L$58:$L$65,(RANK(AT6,$AT$2:$AT$9)))</f>
        <v>2022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VLOOKUP(B63,audio_list_stym!$A$3:$BP$18,55,FALSE)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VLOOKUP(B63,audio_list_stym!$A$3:$AJ$18,23,FALSE)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v>2191</v>
      </c>
      <c r="AD63" t="str">
        <f t="shared" ca="1" si="9"/>
        <v>pics\\dis40.jpg</v>
      </c>
      <c r="AE63" s="22" t="str">
        <f t="array" aca="1" ref="AE63" ca="1">IF(G63="экспл",INDEX(total_visual_stym!$C$146:$C$209,(RANK(total_visual_stym!E207,total_visual_stym!$E$146:$E$209))),0)</f>
        <v>pics\\dis40.jpg</v>
      </c>
      <c r="AF63" s="22" t="str">
        <f t="shared" si="27"/>
        <v/>
      </c>
      <c r="AG63" t="str">
        <f t="shared" si="28"/>
        <v>pics\\Goroh_6.jpg</v>
      </c>
      <c r="AH63">
        <f t="shared" si="3"/>
        <v>0</v>
      </c>
      <c r="AS63" t="str">
        <f t="shared" si="26"/>
        <v/>
      </c>
      <c r="AT63">
        <f t="shared" ca="1" si="6"/>
        <v>0.41123657309466155</v>
      </c>
      <c r="AU63" t="str">
        <f>IF(OR(G63=10,G63=11,G63=14,G63=15),VLOOKUP(AT63,audio_list_stym!$A$3:$B$18,2,FALSE),"sound\\Noviy_plod.wav")</f>
        <v>sound\\Noviy_plod.wav</v>
      </c>
      <c r="AV63" t="str">
        <f t="shared" ca="1" si="7"/>
        <v>sound\\Redkiy_plod.wav</v>
      </c>
      <c r="AW63" t="str">
        <f>IF(OR(D63=10,D63=11,D63=14,D63=15),VLOOKUP(A63,audio_list_stym!$A$3:$BQ$189,69,FALSE),"XXXXX")</f>
        <v>XXXXX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8"/>
        <v>На_мониторе_ГОРОХ._Он_толченый?</v>
      </c>
      <c r="BD63" cm="1">
        <f t="array" aca="1" ref="BD63" ca="1">INDEX($L$58:$L$65,(RANK(AT7,$AT$2:$AT$9)))</f>
        <v>2019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VLOOKUP(B64,audio_list_stym!$A$3:$BP$18,55,FALSE)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VLOOKUP(B64,audio_list_stym!$A$3:$AJ$18,23,FALSE)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v>2227</v>
      </c>
      <c r="AD64" t="str">
        <f t="shared" ca="1" si="9"/>
        <v>pics\\dis38.jpg</v>
      </c>
      <c r="AE64" s="22" t="str">
        <f t="array" aca="1" ref="AE64" ca="1">IF(G64="экспл",INDEX(total_visual_stym!$C$146:$C$209,(RANK(total_visual_stym!E208,total_visual_stym!$E$146:$E$209))),0)</f>
        <v>pics\\dis38.jpg</v>
      </c>
      <c r="AF64" s="22" t="str">
        <f t="shared" si="27"/>
        <v/>
      </c>
      <c r="AG64" t="str">
        <f t="shared" si="28"/>
        <v>pics\\Goroh_7.jpg</v>
      </c>
      <c r="AH64">
        <f t="shared" si="3"/>
        <v>0</v>
      </c>
      <c r="AI64" s="11"/>
      <c r="AS64" t="str">
        <f t="shared" si="26"/>
        <v/>
      </c>
      <c r="AT64">
        <f t="shared" ca="1" si="6"/>
        <v>0.1157588250213043</v>
      </c>
      <c r="AU64" t="str">
        <f>IF(OR(G64=10,G64=11,G64=14,G64=15),VLOOKUP(AT64,audio_list_stym!$A$3:$B$18,2,FALSE),"sound\\Noviy_plod.wav")</f>
        <v>sound\\Noviy_plod.wav</v>
      </c>
      <c r="AV64" t="str">
        <f t="shared" ca="1" si="7"/>
        <v>sound\\Redkiy_plod.wav</v>
      </c>
      <c r="AW64" t="str">
        <f>IF(OR(D64=10,D64=11,D64=14,D64=15),VLOOKUP(A64,audio_list_stym!$A$3:$BQ$189,69,FALSE),"XXXXX")</f>
        <v>XXXXX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8"/>
        <v>Перед_Вами_ГОРОХ._Зеленый_ли_он?</v>
      </c>
      <c r="BD64" cm="1">
        <f t="array" aca="1" ref="BD64" ca="1">INDEX($L$58:$L$65,(RANK(AT8,$AT$2:$AT$9)))</f>
        <v>2018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VLOOKUP(B65,audio_list_stym!$A$3:$BP$18,55,FALSE)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VLOOKUP(B65,audio_list_stym!$A$3:$AJ$18,23,FALSE)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v>2211</v>
      </c>
      <c r="AD65" t="str">
        <f t="shared" ca="1" si="9"/>
        <v>pics\\dis33.jpg</v>
      </c>
      <c r="AE65" s="22" t="str">
        <f t="array" aca="1" ref="AE65" ca="1">IF(G65="экспл",INDEX(total_visual_stym!$C$146:$C$209,(RANK(total_visual_stym!E209,total_visual_stym!$E$146:$E$209))),0)</f>
        <v>pics\\dis33.jpg</v>
      </c>
      <c r="AF65" s="22" t="str">
        <f t="shared" si="27"/>
        <v/>
      </c>
      <c r="AG65" t="str">
        <f t="shared" si="28"/>
        <v>pics\\Goroh_8.jpg</v>
      </c>
      <c r="AH65">
        <f t="shared" si="3"/>
        <v>0</v>
      </c>
      <c r="AS65" t="str">
        <f t="shared" si="26"/>
        <v/>
      </c>
      <c r="AT65">
        <f t="shared" ca="1" si="6"/>
        <v>0.31518275537394191</v>
      </c>
      <c r="AU65" t="s">
        <v>697</v>
      </c>
      <c r="AV65" t="str">
        <f t="shared" ca="1" si="7"/>
        <v>sound\\Redkiy_plod.wav</v>
      </c>
      <c r="AW65" t="str">
        <f>IF(OR(D65=10,D65=11,D65=14,D65=15),VLOOKUP(A65,audio_list_stym!$A$3:$BQ$189,69,FALSE),"XXXXX")</f>
        <v>XXXXX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8"/>
        <v>Вы_видите_ГОРОХ._Легкий_ли_он?</v>
      </c>
      <c r="BD65" cm="1">
        <f t="array" aca="1" ref="BD65" ca="1">INDEX($L$58:$L$65,(RANK(AT9,$AT$2:$AT$9)))</f>
        <v>2021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VLOOKUP(B66,audio_list_stym!$A$3:$BP$18,55,FALSE)</f>
        <v>16</v>
      </c>
      <c r="F66" t="str">
        <f>VLOOKUP(E66,metki!$A$2:$B$9,2,FALSE)</f>
        <v>импл_новые_без_названия</v>
      </c>
      <c r="G66" t="str">
        <f t="shared" ref="G66:G129" si="29">LEFT(F66,5)</f>
        <v>импл_</v>
      </c>
      <c r="H66" t="str">
        <f>VLOOKUP(B66,audio_list_stym!$A$3:$AJ$18,23,FALSE)</f>
        <v>Ake</v>
      </c>
      <c r="I66" t="s">
        <v>688</v>
      </c>
      <c r="J66" t="str">
        <f t="shared" ref="J66:J129" si="30">H66&amp;I66</f>
        <v>Ake_1</v>
      </c>
      <c r="L66">
        <f>VLOOKUP(J66,total_visual_stym!$A$2:$D$129,2,FALSE)</f>
        <v>2073</v>
      </c>
      <c r="M66" t="str">
        <f>VLOOKUP(J66,total_visual_stym!$A$2:$D$129,3,FALSE)</f>
        <v>pics\\Ake_1.jpg</v>
      </c>
      <c r="N66">
        <f>VLOOKUP(J66,total_visual_stym!$A$1:$D$129,4,FALSE)</f>
        <v>209</v>
      </c>
      <c r="P66">
        <f>IF(G66="экспл",0,IF(G66="импл_",VLOOKUP(J66,quest_импл!$A$1:$J$129,7,FALSE),0))</f>
        <v>233</v>
      </c>
      <c r="Q66" t="str">
        <f>IF(G66="экспл",0,IF(G66="импл_",VLOOKUP(J66,quest_импл!$A$1:$J$129,8,FALSE),0))</f>
        <v>sound\\Imeet_li_myakot.wav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v>2053</v>
      </c>
      <c r="AD66" t="str">
        <f t="shared" ca="1" si="9"/>
        <v>pics\\Banan_1.jpg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31">AS66</f>
        <v>pics\\Banan_1.jpg</v>
      </c>
      <c r="AG66" t="str">
        <f t="shared" si="28"/>
        <v/>
      </c>
      <c r="AI66" t="s">
        <v>67</v>
      </c>
      <c r="AO66">
        <f ca="1">RAND()</f>
        <v>0.98924065975436737</v>
      </c>
      <c r="AP66" t="str">
        <f ca="1">INDEX($AI$66:$AI$129,(RANK(AO66,$AO$66:$AO$129)))</f>
        <v>pics\\Banan_1.jpg</v>
      </c>
      <c r="AS66" t="str">
        <f t="shared" ref="AS66:AS129" ca="1" si="32">IF(G66="импл_",AP66,"")</f>
        <v>pics\\Banan_1.jpg</v>
      </c>
      <c r="AT66">
        <f t="shared" ref="AT66:AT129" ca="1" si="33">RAND()</f>
        <v>0.20260142854405783</v>
      </c>
      <c r="AU66" t="s">
        <v>697</v>
      </c>
      <c r="AV66" t="str">
        <f t="shared" ref="AV66:AV129" ca="1" si="34">INDEX($AU$2:$AU$129,(RANK(AT66,$AT$2:$AT$129)))</f>
        <v>sound\\Redkiy_plod.wav</v>
      </c>
      <c r="AW66" t="str">
        <f>IF(OR(D66=10,D66=11,D66=14,D66=15),VLOOKUP(A66,audio_list_stym!$A$3:$BQ$189,69,FALSE),"XXXXX")</f>
        <v>XXXXX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_Имеет_ли_мякоть_</v>
      </c>
      <c r="BB66" t="str">
        <f t="shared" ref="BB66:BB129" si="35">IF(G66="экспл",AY66&amp;AX66&amp;"."&amp;AZ66,IF(G66="импл_",BA66&amp;AX66&amp;"?"))</f>
        <v>_Имеет_ли_мякоть_XXXXX?</v>
      </c>
      <c r="BC66">
        <f>A66</f>
        <v>1209</v>
      </c>
      <c r="BD66" cm="1">
        <f t="array" aca="1" ref="BD66" ca="1">INDEX(L66:L73,(RANK(AT2,$AT$2:$AT$9)))</f>
        <v>2079</v>
      </c>
      <c r="BE66" cm="1">
        <f t="array" aca="1" ref="BE66" ca="1">INDEX(BD74:BD89,(RANK(AT2,$AT$2:$AT$7)))</f>
        <v>2086</v>
      </c>
      <c r="BF66" cm="1">
        <f t="array" aca="1" ref="BF66" ca="1">INDEX(BD90:BD113,(RANK(AT2,$AT$2:$AT$17)))</f>
        <v>2131</v>
      </c>
      <c r="BG66" cm="1">
        <f t="array" aca="1" ref="BG66" ca="1">INDEX(BD114:BD129,(RANK(AT2,$AT$2:$AT$17)))</f>
        <v>2067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VLOOKUP(B67,audio_list_stym!$A$3:$BP$18,55,FALSE)</f>
        <v>16</v>
      </c>
      <c r="F67" t="str">
        <f>VLOOKUP(E67,metki!$A$2:$B$9,2,FALSE)</f>
        <v>импл_новые_без_названия</v>
      </c>
      <c r="G67" t="str">
        <f t="shared" si="29"/>
        <v>импл_</v>
      </c>
      <c r="H67" t="str">
        <f>VLOOKUP(B67,audio_list_stym!$A$3:$AJ$18,23,FALSE)</f>
        <v>Ake</v>
      </c>
      <c r="I67" t="s">
        <v>689</v>
      </c>
      <c r="J67" t="str">
        <f t="shared" si="30"/>
        <v>Ake_2</v>
      </c>
      <c r="L67">
        <f>VLOOKUP(J67,total_visual_stym!$A$2:$D$129,2,FALSE)</f>
        <v>2074</v>
      </c>
      <c r="M67" t="str">
        <f>VLOOKUP(J67,total_visual_stym!$A$2:$D$129,3,FALSE)</f>
        <v>pics\\Ake_2.jpg</v>
      </c>
      <c r="N67">
        <f>VLOOKUP(J67,total_visual_stym!$A$1:$D$129,4,FALSE)</f>
        <v>209</v>
      </c>
      <c r="P67">
        <f>IF(G67="экспл",0,IF(G67="импл_",VLOOKUP(J67,quest_импл!$A$1:$J$129,7,FALSE),0))</f>
        <v>234</v>
      </c>
      <c r="Q67" t="str">
        <f>IF(G67="экспл",0,IF(G67="импл_",VLOOKUP(J67,quest_импл!$A$1:$J$129,8,FALSE),0))</f>
        <v>sound\\Prodolgovatiy_li.wav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v>2024</v>
      </c>
      <c r="AD67" t="str">
        <f t="shared" ref="AD67:AD129" ca="1" si="36">IF(ISTEXT(AE67),AE67,IF(ISTEXT(AF67),AF67,""))</f>
        <v>pics\\Peper_4.jpg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1"/>
        <v>pics\\Peper_4.jpg</v>
      </c>
      <c r="AI67" t="s">
        <v>68</v>
      </c>
      <c r="AO67">
        <f t="shared" ref="AO67:AO129" ca="1" si="37">RAND()</f>
        <v>0.3353057348879761</v>
      </c>
      <c r="AP67" t="str">
        <f t="shared" ref="AP67:AP129" ca="1" si="38">INDEX($AI$66:$AI$129,(RANK(AO67,$AO$66:$AO$129)))</f>
        <v>pics\\Peper_4.jpg</v>
      </c>
      <c r="AS67" t="str">
        <f t="shared" ca="1" si="32"/>
        <v>pics\\Peper_4.jpg</v>
      </c>
      <c r="AT67">
        <f t="shared" ca="1" si="33"/>
        <v>0.89115686576013753</v>
      </c>
      <c r="AU67" t="s">
        <v>697</v>
      </c>
      <c r="AV67" t="str">
        <f t="shared" ca="1" si="34"/>
        <v>sound\\Noviy_plod.wav</v>
      </c>
      <c r="AW67" t="str">
        <f>IF(OR(D67=10,D67=11,D67=14,D67=15),VLOOKUP(A67,audio_list_stym!$A$3:$BQ$189,69,FALSE),"XXXXX")</f>
        <v>XXXXX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_Продолговатый_ли_</v>
      </c>
      <c r="BB67" t="str">
        <f t="shared" si="35"/>
        <v>_Продолговатый_ли_XXXXX?</v>
      </c>
      <c r="BD67" cm="1">
        <f t="array" aca="1" ref="BD67" ca="1">INDEX(L67:L74,(RANK(AT3,$AT$2:$AT$9)))</f>
        <v>2081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VLOOKUP(B68,audio_list_stym!$A$3:$BP$18,55,FALSE)</f>
        <v>16</v>
      </c>
      <c r="F68" t="str">
        <f>VLOOKUP(E68,metki!$A$2:$B$9,2,FALSE)</f>
        <v>импл_новые_без_названия</v>
      </c>
      <c r="G68" t="str">
        <f t="shared" si="29"/>
        <v>импл_</v>
      </c>
      <c r="H68" t="str">
        <f>VLOOKUP(B68,audio_list_stym!$A$3:$AJ$18,23,FALSE)</f>
        <v>Ake</v>
      </c>
      <c r="I68" t="s">
        <v>690</v>
      </c>
      <c r="J68" t="str">
        <f t="shared" si="30"/>
        <v>Ake_3</v>
      </c>
      <c r="L68">
        <f>VLOOKUP(J68,total_visual_stym!$A$2:$D$129,2,FALSE)</f>
        <v>2075</v>
      </c>
      <c r="M68" t="str">
        <f>VLOOKUP(J68,total_visual_stym!$A$2:$D$129,3,FALSE)</f>
        <v>pics\\Ake_3.jpg</v>
      </c>
      <c r="N68">
        <f>VLOOKUP(J68,total_visual_stym!$A$1:$D$129,4,FALSE)</f>
        <v>209</v>
      </c>
      <c r="P68">
        <f>IF(G68="экспл",0,IF(G68="импл_",VLOOKUP(J68,quest_импл!$A$1:$J$129,7,FALSE),0))</f>
        <v>235</v>
      </c>
      <c r="Q68" t="str">
        <f>IF(G68="экспл",0,IF(G68="импл_",VLOOKUP(J68,quest_импл!$A$1:$J$129,8,FALSE),0))</f>
        <v>sound\\Pyatnistyi_li.wav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v>2003</v>
      </c>
      <c r="AD68" t="str">
        <f t="shared" ca="1" si="36"/>
        <v>pics\\Peper_7.jpg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1"/>
        <v>pics\\Peper_7.jpg</v>
      </c>
      <c r="AI68" t="s">
        <v>69</v>
      </c>
      <c r="AO68">
        <f t="shared" ca="1" si="37"/>
        <v>0.26520932919911866</v>
      </c>
      <c r="AP68" t="str">
        <f t="shared" ca="1" si="38"/>
        <v>pics\\Peper_7.jpg</v>
      </c>
      <c r="AS68" t="str">
        <f t="shared" ca="1" si="32"/>
        <v>pics\\Peper_7.jpg</v>
      </c>
      <c r="AT68">
        <f t="shared" ca="1" si="33"/>
        <v>0.27127081871209191</v>
      </c>
      <c r="AU68" t="s">
        <v>697</v>
      </c>
      <c r="AV68" t="str">
        <f t="shared" ca="1" si="34"/>
        <v>sound\\Redkiy_plod.wav</v>
      </c>
      <c r="AW68" t="str">
        <f>IF(OR(D68=10,D68=11,D68=14,D68=15),VLOOKUP(A68,audio_list_stym!$A$3:$BQ$189,69,FALSE),"XXXXX")</f>
        <v>XXXXX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_Пятнистый_ли_</v>
      </c>
      <c r="BB68" t="str">
        <f t="shared" si="35"/>
        <v>_Пятнистый_ли_XXXXX?</v>
      </c>
      <c r="BD68" cm="1">
        <f t="array" aca="1" ref="BD68" ca="1">INDEX(L68:L75,(RANK(AT4,$AT$2:$AT$9)))</f>
        <v>2078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VLOOKUP(B69,audio_list_stym!$A$3:$BP$18,55,FALSE)</f>
        <v>16</v>
      </c>
      <c r="F69" t="str">
        <f>VLOOKUP(E69,metki!$A$2:$B$9,2,FALSE)</f>
        <v>импл_новые_без_названия</v>
      </c>
      <c r="G69" t="str">
        <f t="shared" si="29"/>
        <v>импл_</v>
      </c>
      <c r="H69" t="str">
        <f>VLOOKUP(B69,audio_list_stym!$A$3:$AJ$18,23,FALSE)</f>
        <v>Ake</v>
      </c>
      <c r="I69" t="s">
        <v>691</v>
      </c>
      <c r="J69" t="str">
        <f t="shared" si="30"/>
        <v>Ake_4</v>
      </c>
      <c r="L69">
        <f>VLOOKUP(J69,total_visual_stym!$A$2:$D$129,2,FALSE)</f>
        <v>2076</v>
      </c>
      <c r="M69" t="str">
        <f>VLOOKUP(J69,total_visual_stym!$A$2:$D$129,3,FALSE)</f>
        <v>pics\\Ake_4.jpg</v>
      </c>
      <c r="N69">
        <f>VLOOKUP(J69,total_visual_stym!$A$1:$D$129,4,FALSE)</f>
        <v>209</v>
      </c>
      <c r="P69">
        <f>IF(G69="экспл",0,IF(G69="импл_",VLOOKUP(J69,quest_импл!$A$1:$J$129,7,FALSE),0))</f>
        <v>236</v>
      </c>
      <c r="Q69" t="str">
        <f>IF(G69="экспл",0,IF(G69="импл_",VLOOKUP(J69,quest_импл!$A$1:$J$129,8,FALSE),0))</f>
        <v>sound\\S_kochuroy_li.wav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v>2009</v>
      </c>
      <c r="AD69" t="str">
        <f t="shared" ca="1" si="36"/>
        <v>pics\\Finik_3.jpg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1"/>
        <v>pics\\Finik_3.jpg</v>
      </c>
      <c r="AI69" t="s">
        <v>70</v>
      </c>
      <c r="AO69">
        <f t="shared" ca="1" si="37"/>
        <v>0.80502769440474353</v>
      </c>
      <c r="AP69" t="str">
        <f t="shared" ca="1" si="38"/>
        <v>pics\\Finik_3.jpg</v>
      </c>
      <c r="AS69" t="str">
        <f t="shared" ca="1" si="32"/>
        <v>pics\\Finik_3.jpg</v>
      </c>
      <c r="AT69">
        <f t="shared" ca="1" si="33"/>
        <v>0.54131326040983851</v>
      </c>
      <c r="AU69" t="s">
        <v>697</v>
      </c>
      <c r="AV69" t="str">
        <f t="shared" ca="1" si="34"/>
        <v>sound\\Noviy_plod.wav</v>
      </c>
      <c r="AW69" t="str">
        <f>IF(OR(D69=10,D69=11,D69=14,D69=15),VLOOKUP(A69,audio_list_stym!$A$3:$BQ$189,69,FALSE),"XXXXX")</f>
        <v>XXXXX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_С_косточкой_ли_</v>
      </c>
      <c r="BB69" t="str">
        <f t="shared" si="35"/>
        <v>_С_косточкой_ли_XXXXX?</v>
      </c>
      <c r="BD69" cm="1">
        <f t="array" aca="1" ref="BD69" ca="1">INDEX(L69:L76,(RANK(AT5,$AT$2:$AT$9)))</f>
        <v>2076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VLOOKUP(B70,audio_list_stym!$A$3:$BP$18,55,FALSE)</f>
        <v>16</v>
      </c>
      <c r="F70" t="str">
        <f>VLOOKUP(E70,metki!$A$2:$B$9,2,FALSE)</f>
        <v>импл_новые_без_названия</v>
      </c>
      <c r="G70" t="str">
        <f t="shared" si="29"/>
        <v>импл_</v>
      </c>
      <c r="H70" t="str">
        <f>VLOOKUP(B70,audio_list_stym!$A$3:$AJ$18,23,FALSE)</f>
        <v>Ake</v>
      </c>
      <c r="I70" t="s">
        <v>692</v>
      </c>
      <c r="J70" t="str">
        <f t="shared" si="30"/>
        <v>Ake_5</v>
      </c>
      <c r="L70">
        <f>VLOOKUP(J70,total_visual_stym!$A$2:$D$129,2,FALSE)</f>
        <v>2077</v>
      </c>
      <c r="M70" t="str">
        <f>VLOOKUP(J70,total_visual_stym!$A$2:$D$129,3,FALSE)</f>
        <v>pics\\Ake_5.jpg</v>
      </c>
      <c r="N70">
        <f>VLOOKUP(J70,total_visual_stym!$A$1:$D$129,4,FALSE)</f>
        <v>209</v>
      </c>
      <c r="P70">
        <f>IF(G70="экспл",0,IF(G70="импл_",VLOOKUP(J70,quest_импл!$A$1:$J$129,7,FALSE),0))</f>
        <v>237</v>
      </c>
      <c r="Q70" t="str">
        <f>IF(G70="экспл",0,IF(G70="импл_",VLOOKUP(J70,quest_импл!$A$1:$J$129,8,FALSE),0))</f>
        <v>sound\\Fioletoviy_li.wav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v>2059</v>
      </c>
      <c r="AD70" t="str">
        <f t="shared" ca="1" si="36"/>
        <v>pics\\Peper_8.jpg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1"/>
        <v>pics\\Peper_8.jpg</v>
      </c>
      <c r="AI70" t="s">
        <v>71</v>
      </c>
      <c r="AO70">
        <f t="shared" ca="1" si="37"/>
        <v>0.22599964504629744</v>
      </c>
      <c r="AP70" t="str">
        <f t="shared" ca="1" si="38"/>
        <v>pics\\Peper_8.jpg</v>
      </c>
      <c r="AS70" t="str">
        <f t="shared" ca="1" si="32"/>
        <v>pics\\Peper_8.jpg</v>
      </c>
      <c r="AT70">
        <f t="shared" ca="1" si="33"/>
        <v>0.24745789778389082</v>
      </c>
      <c r="AU70" t="s">
        <v>697</v>
      </c>
      <c r="AV70" t="str">
        <f t="shared" ca="1" si="34"/>
        <v>sound\\Redkiy_plod.wav</v>
      </c>
      <c r="AW70" t="str">
        <f>IF(OR(D70=10,D70=11,D70=14,D70=15),VLOOKUP(A70,audio_list_stym!$A$3:$BQ$189,69,FALSE),"XXXXX")</f>
        <v>XXXXX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_Синий_ли_</v>
      </c>
      <c r="BB70" t="str">
        <f t="shared" si="35"/>
        <v>_Синий_ли_XXXXX?</v>
      </c>
      <c r="BD70" cm="1">
        <f t="array" aca="1" ref="BD70" ca="1">INDEX(L70:L77,(RANK(AT6,$AT$2:$AT$9)))</f>
        <v>2082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VLOOKUP(B71,audio_list_stym!$A$3:$BP$18,55,FALSE)</f>
        <v>16</v>
      </c>
      <c r="F71" t="str">
        <f>VLOOKUP(E71,metki!$A$2:$B$9,2,FALSE)</f>
        <v>импл_новые_без_названия</v>
      </c>
      <c r="G71" t="str">
        <f t="shared" si="29"/>
        <v>импл_</v>
      </c>
      <c r="H71" t="str">
        <f>VLOOKUP(B71,audio_list_stym!$A$3:$AJ$18,23,FALSE)</f>
        <v>Ake</v>
      </c>
      <c r="I71" t="s">
        <v>693</v>
      </c>
      <c r="J71" t="str">
        <f t="shared" si="30"/>
        <v>Ake_6</v>
      </c>
      <c r="L71">
        <f>VLOOKUP(J71,total_visual_stym!$A$2:$D$129,2,FALSE)</f>
        <v>2078</v>
      </c>
      <c r="M71" t="str">
        <f>VLOOKUP(J71,total_visual_stym!$A$2:$D$129,3,FALSE)</f>
        <v>pics\\Ake_6.jpg</v>
      </c>
      <c r="N71">
        <f>VLOOKUP(J71,total_visual_stym!$A$1:$D$129,4,FALSE)</f>
        <v>209</v>
      </c>
      <c r="P71">
        <f>IF(G71="экспл",0,IF(G71="импл_",VLOOKUP(J71,quest_импл!$A$1:$J$129,7,FALSE),0))</f>
        <v>238</v>
      </c>
      <c r="Q71" t="str">
        <f>IF(G71="экспл",0,IF(G71="импл_",VLOOKUP(J71,quest_импл!$A$1:$J$129,8,FALSE),0))</f>
        <v>sound\\S_dolkami_li.wav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v>2062</v>
      </c>
      <c r="AD71" t="str">
        <f t="shared" ca="1" si="36"/>
        <v>pics\\Redis_2.jpg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1"/>
        <v>pics\\Redis_2.jpg</v>
      </c>
      <c r="AI71" t="s">
        <v>72</v>
      </c>
      <c r="AO71">
        <f t="shared" ca="1" si="37"/>
        <v>0.19451802731816015</v>
      </c>
      <c r="AP71" t="str">
        <f t="shared" ca="1" si="38"/>
        <v>pics\\Redis_2.jpg</v>
      </c>
      <c r="AS71" t="str">
        <f t="shared" ca="1" si="32"/>
        <v>pics\\Redis_2.jpg</v>
      </c>
      <c r="AT71">
        <f t="shared" ca="1" si="33"/>
        <v>0.8900439537475584</v>
      </c>
      <c r="AU71" t="s">
        <v>697</v>
      </c>
      <c r="AV71" t="str">
        <f t="shared" ca="1" si="34"/>
        <v>sound\\Noviy_plod.wav</v>
      </c>
      <c r="AW71" t="str">
        <f>IF(OR(D71=10,D71=11,D71=14,D71=15),VLOOKUP(A71,audio_list_stym!$A$3:$BQ$189,69,FALSE),"XXXXX")</f>
        <v>XXXXX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_С_дольками_ли_</v>
      </c>
      <c r="BB71" t="str">
        <f t="shared" si="35"/>
        <v>_С_дольками_ли_XXXXX?</v>
      </c>
      <c r="BD71" cm="1">
        <f t="array" aca="1" ref="BD71" ca="1">INDEX(L71:L78,(RANK(AT7,$AT$2:$AT$9)))</f>
        <v>2080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VLOOKUP(B72,audio_list_stym!$A$3:$BP$18,55,FALSE)</f>
        <v>16</v>
      </c>
      <c r="F72" t="str">
        <f>VLOOKUP(E72,metki!$A$2:$B$9,2,FALSE)</f>
        <v>импл_новые_без_названия</v>
      </c>
      <c r="G72" t="str">
        <f t="shared" si="29"/>
        <v>импл_</v>
      </c>
      <c r="H72" t="str">
        <f>VLOOKUP(B72,audio_list_stym!$A$3:$AJ$18,23,FALSE)</f>
        <v>Ake</v>
      </c>
      <c r="I72" t="s">
        <v>694</v>
      </c>
      <c r="J72" t="str">
        <f t="shared" si="30"/>
        <v>Ake_7</v>
      </c>
      <c r="L72">
        <f>VLOOKUP(J72,total_visual_stym!$A$2:$D$129,2,FALSE)</f>
        <v>2079</v>
      </c>
      <c r="M72" t="str">
        <f>VLOOKUP(J72,total_visual_stym!$A$2:$D$129,3,FALSE)</f>
        <v>pics\\Ake_7.jpg</v>
      </c>
      <c r="N72">
        <f>VLOOKUP(J72,total_visual_stym!$A$1:$D$129,4,FALSE)</f>
        <v>209</v>
      </c>
      <c r="P72">
        <f>IF(G72="экспл",0,IF(G72="импл_",VLOOKUP(J72,quest_импл!$A$1:$J$129,7,FALSE),0))</f>
        <v>239</v>
      </c>
      <c r="Q72" t="str">
        <f>IF(G72="экспл",0,IF(G72="импл_",VLOOKUP(J72,quest_импл!$A$1:$J$129,8,FALSE),0))</f>
        <v>sound\\Visushenniy_li.wav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v>2019</v>
      </c>
      <c r="AD72" t="str">
        <f t="shared" ca="1" si="36"/>
        <v>pics\\Redis_5.jpg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1"/>
        <v>pics\\Redis_5.jpg</v>
      </c>
      <c r="AI72" t="s">
        <v>73</v>
      </c>
      <c r="AO72">
        <f t="shared" ca="1" si="37"/>
        <v>0.14976674794490941</v>
      </c>
      <c r="AP72" t="str">
        <f t="shared" ca="1" si="38"/>
        <v>pics\\Redis_5.jpg</v>
      </c>
      <c r="AR72" t="str">
        <f>IF(AH72="sound\\Ogorod",AP24,"")</f>
        <v/>
      </c>
      <c r="AS72" t="str">
        <f t="shared" ca="1" si="32"/>
        <v>pics\\Redis_5.jpg</v>
      </c>
      <c r="AT72">
        <f t="shared" ca="1" si="33"/>
        <v>0.78578199402369076</v>
      </c>
      <c r="AU72" t="s">
        <v>697</v>
      </c>
      <c r="AV72" t="str">
        <f t="shared" ca="1" si="34"/>
        <v>sound\\Noviy_plod.wav</v>
      </c>
      <c r="AW72" t="str">
        <f>IF(OR(D72=10,D72=11,D72=14,D72=15),VLOOKUP(A72,audio_list_stym!$A$3:$BQ$189,69,FALSE),"XXXXX")</f>
        <v>XXXXX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_Высушенный_ли_</v>
      </c>
      <c r="BB72" t="str">
        <f t="shared" si="35"/>
        <v>_Высушенный_ли_XXXXX?</v>
      </c>
      <c r="BD72" cm="1">
        <f t="array" aca="1" ref="BD72" ca="1">INDEX(L72:L79,(RANK(AT8,$AT$2:$AT$9)))</f>
        <v>2080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VLOOKUP(B73,audio_list_stym!$A$3:$BP$18,55,FALSE)</f>
        <v>16</v>
      </c>
      <c r="F73" t="str">
        <f>VLOOKUP(E73,metki!$A$2:$B$9,2,FALSE)</f>
        <v>импл_новые_без_названия</v>
      </c>
      <c r="G73" t="str">
        <f t="shared" si="29"/>
        <v>импл_</v>
      </c>
      <c r="H73" t="str">
        <f>VLOOKUP(B73,audio_list_stym!$A$3:$AJ$18,23,FALSE)</f>
        <v>Ake</v>
      </c>
      <c r="I73" t="s">
        <v>695</v>
      </c>
      <c r="J73" t="str">
        <f t="shared" si="30"/>
        <v>Ake_8</v>
      </c>
      <c r="L73">
        <f>VLOOKUP(J73,total_visual_stym!$A$2:$D$129,2,FALSE)</f>
        <v>2080</v>
      </c>
      <c r="M73" t="str">
        <f>VLOOKUP(J73,total_visual_stym!$A$2:$D$129,3,FALSE)</f>
        <v>pics\\Ake_8.jpg</v>
      </c>
      <c r="N73">
        <f>VLOOKUP(J73,total_visual_stym!$A$1:$D$129,4,FALSE)</f>
        <v>209</v>
      </c>
      <c r="P73">
        <f>IF(G73="экспл",0,IF(G73="импл_",VLOOKUP(J73,quest_импл!$A$1:$J$129,7,FALSE),0))</f>
        <v>240</v>
      </c>
      <c r="Q73" t="str">
        <f>IF(G73="экспл",0,IF(G73="импл_",VLOOKUP(J73,quest_импл!$A$1:$J$129,8,FALSE),0))</f>
        <v>sound\\Myatiy_li.wav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v>2030</v>
      </c>
      <c r="AD73" t="str">
        <f t="shared" ca="1" si="36"/>
        <v>pics\\Kokos_7.jpg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1"/>
        <v>pics\\Kokos_7.jpg</v>
      </c>
      <c r="AI73" t="s">
        <v>74</v>
      </c>
      <c r="AO73">
        <f t="shared" ca="1" si="37"/>
        <v>0.45492194654332485</v>
      </c>
      <c r="AP73" t="str">
        <f t="shared" ca="1" si="38"/>
        <v>pics\\Kokos_7.jpg</v>
      </c>
      <c r="AR73" t="str">
        <f>IF(AH73="sound\\Ogorod",AP25,"")</f>
        <v/>
      </c>
      <c r="AS73" t="str">
        <f t="shared" ca="1" si="32"/>
        <v>pics\\Kokos_7.jpg</v>
      </c>
      <c r="AT73">
        <f t="shared" ca="1" si="33"/>
        <v>0.47271025781065701</v>
      </c>
      <c r="AU73" t="s">
        <v>697</v>
      </c>
      <c r="AV73" t="str">
        <f t="shared" ca="1" si="34"/>
        <v>sound\\Noviy_plod.wav</v>
      </c>
      <c r="AW73" t="str">
        <f>IF(OR(D73=10,D73=11,D73=14,D73=15),VLOOKUP(A73,audio_list_stym!$A$3:$BQ$189,69,FALSE),"XXXXX")</f>
        <v>XXXXX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_Мятый_ли_</v>
      </c>
      <c r="BB73" t="str">
        <f t="shared" si="35"/>
        <v>_Мятый_ли_XXXXX?</v>
      </c>
      <c r="BD73" cm="1">
        <f t="array" aca="1" ref="BD73" ca="1">INDEX(L73:L80,(RANK(AT9,$AT$2:$AT$9)))</f>
        <v>2084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VLOOKUP(B74,audio_list_stym!$A$3:$BP$18,55,FALSE)</f>
        <v>17</v>
      </c>
      <c r="F74" t="str">
        <f>VLOOKUP(E74,metki!$A$2:$B$9,2,FALSE)</f>
        <v>экспл_новые_без_названия</v>
      </c>
      <c r="G74" t="str">
        <f t="shared" si="29"/>
        <v>экспл</v>
      </c>
      <c r="H74" t="str">
        <f>VLOOKUP(B74,audio_list_stym!$A$3:$AJ$18,23,FALSE)</f>
        <v>Finger</v>
      </c>
      <c r="I74" t="s">
        <v>688</v>
      </c>
      <c r="J74" t="str">
        <f t="shared" si="30"/>
        <v>Finger_1</v>
      </c>
      <c r="L74">
        <f>VLOOKUP(J74,total_visual_stym!$A$2:$D$129,2,FALSE)</f>
        <v>2081</v>
      </c>
      <c r="M74" t="str">
        <f>VLOOKUP(J74,total_visual_stym!$A$2:$D$129,3,FALSE)</f>
        <v>pics\\Finger_1.jpg</v>
      </c>
      <c r="N74">
        <f>VLOOKUP(J74,total_visual_stym!$A$1:$D$129,4,FALSE)</f>
        <v>210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113</v>
      </c>
      <c r="Z74" t="str">
        <f>IF(G74="экспл",VLOOKUP(J74,quest_экспл!$A$1:$N$129,12,FALSE),IF(G74="импл_",0,0))</f>
        <v>sound\\On_vizhatiy.wav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v>2189</v>
      </c>
      <c r="AD74" t="str">
        <f t="shared" ca="1" si="36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31"/>
        <v/>
      </c>
      <c r="AI74" t="s">
        <v>76</v>
      </c>
      <c r="AO74">
        <f t="shared" ca="1" si="37"/>
        <v>0.67367197250869149</v>
      </c>
      <c r="AP74" t="str">
        <f t="shared" ca="1" si="38"/>
        <v>pics\\Goroh_1.jpg</v>
      </c>
      <c r="AR74" t="str">
        <f>IF(AH74="sound\\Ogorod",AP2,"")</f>
        <v/>
      </c>
      <c r="AS74" t="str">
        <f t="shared" si="32"/>
        <v/>
      </c>
      <c r="AT74">
        <f t="shared" ca="1" si="33"/>
        <v>0.42849118145266496</v>
      </c>
      <c r="AU74" t="s">
        <v>697</v>
      </c>
      <c r="AV74" t="str">
        <f t="shared" ca="1" si="34"/>
        <v>sound\\Redkiy_plod.wav</v>
      </c>
      <c r="AW74" t="str">
        <f>IF(OR(D74=10,D74=11,D74=14,D74=15),VLOOKUP(A74,audio_list_stym!$A$3:$BQ$189,69,FALSE),"XXXXX")</f>
        <v>XXXXX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_Он_выжатый?</v>
      </c>
      <c r="BA74" t="e">
        <f>VLOOKUP(Q74,audio_list_stym!$B$2:$BQ$299,68,FALSE)</f>
        <v>#N/A</v>
      </c>
      <c r="BB74" t="str">
        <f t="shared" si="35"/>
        <v>На_экране_XXXXX._Он_выжатый?</v>
      </c>
      <c r="BC74">
        <f>A74</f>
        <v>1210</v>
      </c>
      <c r="BD74" cm="1">
        <f t="array" aca="1" ref="BD74" ca="1">INDEX($L$74:$L$81,(RANK(AT2,$AT$2:$AT$9)))</f>
        <v>2087</v>
      </c>
      <c r="BE74" cm="1">
        <f t="array" aca="1" ref="BE74" ca="1">INDEX(BD66:BD73,(RANK(AT3,$AT$2:$AT$9)))</f>
        <v>2084</v>
      </c>
      <c r="BF74" cm="1">
        <f t="array" aca="1" ref="BF74" ca="1">INDEX(BD82:BD105,(RANK(AT3,$AT$2:$AT$17)))</f>
        <v>2117</v>
      </c>
      <c r="BG74" cm="1">
        <f t="array" aca="1" ref="BG74" ca="1">INDEX(BD106:BD129,(RANK(AT3,$AT$2:$AT$9)))</f>
        <v>2141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VLOOKUP(B75,audio_list_stym!$A$3:$BP$18,55,FALSE)</f>
        <v>17</v>
      </c>
      <c r="F75" t="str">
        <f>VLOOKUP(E75,metki!$A$2:$B$9,2,FALSE)</f>
        <v>экспл_новые_без_названия</v>
      </c>
      <c r="G75" t="str">
        <f t="shared" si="29"/>
        <v>экспл</v>
      </c>
      <c r="H75" t="str">
        <f>VLOOKUP(B75,audio_list_stym!$A$3:$AJ$18,23,FALSE)</f>
        <v>Finger</v>
      </c>
      <c r="I75" t="s">
        <v>689</v>
      </c>
      <c r="J75" t="str">
        <f t="shared" si="30"/>
        <v>Finger_2</v>
      </c>
      <c r="L75">
        <f>VLOOKUP(J75,total_visual_stym!$A$2:$D$129,2,FALSE)</f>
        <v>2082</v>
      </c>
      <c r="M75" t="str">
        <f>VLOOKUP(J75,total_visual_stym!$A$2:$D$129,3,FALSE)</f>
        <v>pics\\Finger_2.jpg</v>
      </c>
      <c r="N75">
        <f>VLOOKUP(J75,total_visual_stym!$A$1:$D$129,4,FALSE)</f>
        <v>210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114</v>
      </c>
      <c r="Z75" t="str">
        <f>IF(G75="экспл",VLOOKUP(J75,quest_экспл!$A$1:$N$129,12,FALSE),IF(G75="импл_",0,0))</f>
        <v>sound\\On_nadloman.wav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v>2231</v>
      </c>
      <c r="AD75" t="str">
        <f t="shared" ca="1" si="36"/>
        <v>pics\\dis48.jpg</v>
      </c>
      <c r="AE75" s="22" t="str">
        <f t="array" aca="1" ref="AE75" ca="1">IF(G75="экспл",INDEX(total_visual_stym!$C$146:$C$209,(RANK(total_visual_stym!E155,total_visual_stym!$E$146:$E$209))),0)</f>
        <v>pics\\dis48.jpg</v>
      </c>
      <c r="AF75" s="22" t="str">
        <f t="shared" si="31"/>
        <v/>
      </c>
      <c r="AI75" t="s">
        <v>77</v>
      </c>
      <c r="AO75">
        <f t="shared" ca="1" si="37"/>
        <v>9.9950933882229864E-2</v>
      </c>
      <c r="AP75" t="str">
        <f t="shared" ca="1" si="38"/>
        <v>pics\\Redis_8.jpg</v>
      </c>
      <c r="AR75" t="str">
        <f t="shared" ref="AR75:AR97" si="39">IF(AH75="sound\\Ogorod",AP3,"")</f>
        <v/>
      </c>
      <c r="AS75" t="str">
        <f t="shared" si="32"/>
        <v/>
      </c>
      <c r="AT75">
        <f t="shared" ca="1" si="33"/>
        <v>0.54714696677628361</v>
      </c>
      <c r="AU75" t="s">
        <v>697</v>
      </c>
      <c r="AV75" t="str">
        <f t="shared" ca="1" si="34"/>
        <v>sound\\Noviy_plod.wav</v>
      </c>
      <c r="AW75" t="str">
        <f>IF(OR(D75=10,D75=11,D75=14,D75=15),VLOOKUP(A75,audio_list_stym!$A$3:$BQ$189,69,FALSE),"XXXXX")</f>
        <v>XXXXX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_Он_надломан?</v>
      </c>
      <c r="BA75" t="e">
        <f>VLOOKUP(Q75,audio_list_stym!$B$2:$BQ$299,68,FALSE)</f>
        <v>#N/A</v>
      </c>
      <c r="BB75" t="str">
        <f t="shared" si="35"/>
        <v>Посмотрите,_вот_XXXXX._Он_надломан?</v>
      </c>
      <c r="BD75" cm="1">
        <f t="array" aca="1" ref="BD75" ca="1">INDEX($L$74:$L$81,(RANK(AT3,$AT$2:$AT$9)))</f>
        <v>2088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VLOOKUP(B76,audio_list_stym!$A$3:$BP$18,55,FALSE)</f>
        <v>17</v>
      </c>
      <c r="F76" t="str">
        <f>VLOOKUP(E76,metki!$A$2:$B$9,2,FALSE)</f>
        <v>экспл_новые_без_названия</v>
      </c>
      <c r="G76" t="str">
        <f t="shared" si="29"/>
        <v>экспл</v>
      </c>
      <c r="H76" t="str">
        <f>VLOOKUP(B76,audio_list_stym!$A$3:$AJ$18,23,FALSE)</f>
        <v>Finger</v>
      </c>
      <c r="I76" t="s">
        <v>690</v>
      </c>
      <c r="J76" t="str">
        <f t="shared" si="30"/>
        <v>Finger_3</v>
      </c>
      <c r="L76">
        <f>VLOOKUP(J76,total_visual_stym!$A$2:$D$129,2,FALSE)</f>
        <v>2083</v>
      </c>
      <c r="M76" t="str">
        <f>VLOOKUP(J76,total_visual_stym!$A$2:$D$129,3,FALSE)</f>
        <v>pics\\Finger_3.jpg</v>
      </c>
      <c r="N76">
        <f>VLOOKUP(J76,total_visual_stym!$A$1:$D$129,4,FALSE)</f>
        <v>210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115</v>
      </c>
      <c r="Z76" t="str">
        <f>IF(G76="экспл",VLOOKUP(J76,quest_экспл!$A$1:$N$129,12,FALSE),IF(G76="импл_",0,0))</f>
        <v>sound\\On_volnistiy.wav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v>2195</v>
      </c>
      <c r="AD76" t="str">
        <f t="shared" ca="1" si="36"/>
        <v>pics\\dis43.jpg</v>
      </c>
      <c r="AE76" s="22" t="str">
        <f t="array" aca="1" ref="AE76" ca="1">IF(G76="экспл",INDEX(total_visual_stym!$C$146:$C$209,(RANK(total_visual_stym!E156,total_visual_stym!$E$146:$E$209))),0)</f>
        <v>pics\\dis43.jpg</v>
      </c>
      <c r="AF76" s="22" t="str">
        <f t="shared" si="31"/>
        <v/>
      </c>
      <c r="AI76" t="s">
        <v>78</v>
      </c>
      <c r="AO76">
        <f t="shared" ca="1" si="37"/>
        <v>0.63349593921717473</v>
      </c>
      <c r="AP76" t="str">
        <f t="shared" ca="1" si="38"/>
        <v>pics\\Goroh_5.jpg</v>
      </c>
      <c r="AR76" t="str">
        <f t="shared" si="39"/>
        <v/>
      </c>
      <c r="AS76" t="str">
        <f t="shared" si="32"/>
        <v/>
      </c>
      <c r="AT76">
        <f t="shared" ca="1" si="33"/>
        <v>0.86302555286648763</v>
      </c>
      <c r="AU76" t="s">
        <v>697</v>
      </c>
      <c r="AV76" t="str">
        <f t="shared" ca="1" si="34"/>
        <v>sound\\Noviy_plod.wav</v>
      </c>
      <c r="AW76" t="str">
        <f>IF(OR(D76=10,D76=11,D76=14,D76=15),VLOOKUP(A76,audio_list_stym!$A$3:$BQ$189,69,FALSE),"XXXXX")</f>
        <v>XXXXX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_Он_волнистый?</v>
      </c>
      <c r="BA76" t="e">
        <f>VLOOKUP(Q76,audio_list_stym!$B$2:$BQ$299,68,FALSE)</f>
        <v>#N/A</v>
      </c>
      <c r="BB76" t="str">
        <f t="shared" si="35"/>
        <v>Вот_XXXXX._Он_волнистый?</v>
      </c>
      <c r="BD76" cm="1">
        <f t="array" aca="1" ref="BD76" ca="1">INDEX($L$74:$L$81,(RANK(AT4,$AT$2:$AT$9)))</f>
        <v>2084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VLOOKUP(B77,audio_list_stym!$A$3:$BP$18,55,FALSE)</f>
        <v>17</v>
      </c>
      <c r="F77" t="str">
        <f>VLOOKUP(E77,metki!$A$2:$B$9,2,FALSE)</f>
        <v>экспл_новые_без_названия</v>
      </c>
      <c r="G77" t="str">
        <f t="shared" si="29"/>
        <v>экспл</v>
      </c>
      <c r="H77" t="str">
        <f>VLOOKUP(B77,audio_list_stym!$A$3:$AJ$18,23,FALSE)</f>
        <v>Finger</v>
      </c>
      <c r="I77" t="s">
        <v>691</v>
      </c>
      <c r="J77" t="str">
        <f t="shared" si="30"/>
        <v>Finger_4</v>
      </c>
      <c r="L77">
        <f>VLOOKUP(J77,total_visual_stym!$A$2:$D$129,2,FALSE)</f>
        <v>2084</v>
      </c>
      <c r="M77" t="str">
        <f>VLOOKUP(J77,total_visual_stym!$A$2:$D$129,3,FALSE)</f>
        <v>pics\\Finger_4.jpg</v>
      </c>
      <c r="N77">
        <f>VLOOKUP(J77,total_visual_stym!$A$1:$D$129,4,FALSE)</f>
        <v>210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116</v>
      </c>
      <c r="Z77" t="str">
        <f>IF(G77="экспл",VLOOKUP(J77,quest_экспл!$A$1:$N$129,12,FALSE),IF(G77="импл_",0,0))</f>
        <v>sound\\On_buriy.wav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v>2172</v>
      </c>
      <c r="AD77" t="str">
        <f t="shared" ca="1" si="36"/>
        <v>pics\\dis53.jpg</v>
      </c>
      <c r="AE77" s="22" t="str">
        <f t="array" aca="1" ref="AE77" ca="1">IF(G77="экспл",INDEX(total_visual_stym!$C$146:$C$209,(RANK(total_visual_stym!E157,total_visual_stym!$E$146:$E$209))),0)</f>
        <v>pics\\dis53.jpg</v>
      </c>
      <c r="AF77" s="22" t="str">
        <f t="shared" si="31"/>
        <v/>
      </c>
      <c r="AI77" t="s">
        <v>79</v>
      </c>
      <c r="AO77">
        <f t="shared" ca="1" si="37"/>
        <v>0.52192203897056211</v>
      </c>
      <c r="AP77" t="str">
        <f t="shared" ca="1" si="38"/>
        <v>pics\\Kokos_3.jpg</v>
      </c>
      <c r="AR77" t="str">
        <f t="shared" si="39"/>
        <v/>
      </c>
      <c r="AS77" t="str">
        <f t="shared" si="32"/>
        <v/>
      </c>
      <c r="AT77">
        <f t="shared" ca="1" si="33"/>
        <v>0.58628086194653972</v>
      </c>
      <c r="AU77" t="s">
        <v>697</v>
      </c>
      <c r="AV77" t="str">
        <f t="shared" ca="1" si="34"/>
        <v>sound\\Noviy_plod.wav</v>
      </c>
      <c r="AW77" t="str">
        <f>IF(OR(D77=10,D77=11,D77=14,D77=15),VLOOKUP(A77,audio_list_stym!$A$3:$BQ$189,69,FALSE),"XXXXX")</f>
        <v>XXXXX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_Он_бурый?</v>
      </c>
      <c r="BA77" t="e">
        <f>VLOOKUP(Q77,audio_list_stym!$B$2:$BQ$299,68,FALSE)</f>
        <v>#N/A</v>
      </c>
      <c r="BB77" t="str">
        <f t="shared" si="35"/>
        <v>Это_XXXXX._Он_бурый?</v>
      </c>
      <c r="BD77" cm="1">
        <f t="array" aca="1" ref="BD77" ca="1">INDEX($L$74:$L$81,(RANK(AT5,$AT$2:$AT$9)))</f>
        <v>2081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VLOOKUP(B78,audio_list_stym!$A$3:$BP$18,55,FALSE)</f>
        <v>17</v>
      </c>
      <c r="F78" t="str">
        <f>VLOOKUP(E78,metki!$A$2:$B$9,2,FALSE)</f>
        <v>экспл_новые_без_названия</v>
      </c>
      <c r="G78" t="str">
        <f t="shared" si="29"/>
        <v>экспл</v>
      </c>
      <c r="H78" t="str">
        <f>VLOOKUP(B78,audio_list_stym!$A$3:$AJ$18,23,FALSE)</f>
        <v>Finger</v>
      </c>
      <c r="I78" t="s">
        <v>692</v>
      </c>
      <c r="J78" t="str">
        <f t="shared" si="30"/>
        <v>Finger_5</v>
      </c>
      <c r="L78">
        <f>VLOOKUP(J78,total_visual_stym!$A$2:$D$129,2,FALSE)</f>
        <v>2085</v>
      </c>
      <c r="M78" t="str">
        <f>VLOOKUP(J78,total_visual_stym!$A$2:$D$129,3,FALSE)</f>
        <v>pics\\Finger_5.jpg</v>
      </c>
      <c r="N78">
        <f>VLOOKUP(J78,total_visual_stym!$A$1:$D$129,4,FALSE)</f>
        <v>210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117</v>
      </c>
      <c r="Z78" t="str">
        <f>IF(G78="экспл",VLOOKUP(J78,quest_экспл!$A$1:$N$129,12,FALSE),IF(G78="импл_",0,0))</f>
        <v>sound\\Vityanut_li_on.wav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v>2174</v>
      </c>
      <c r="AD78" t="str">
        <f t="shared" ca="1" si="36"/>
        <v>pics\\dis16.jpg</v>
      </c>
      <c r="AE78" s="22" t="str">
        <f t="array" aca="1" ref="AE78" ca="1">IF(G78="экспл",INDEX(total_visual_stym!$C$146:$C$209,(RANK(total_visual_stym!E158,total_visual_stym!$E$146:$E$209))),0)</f>
        <v>pics\\dis16.jpg</v>
      </c>
      <c r="AF78" s="22" t="str">
        <f t="shared" si="31"/>
        <v/>
      </c>
      <c r="AI78" t="s">
        <v>80</v>
      </c>
      <c r="AO78">
        <f t="shared" ca="1" si="37"/>
        <v>7.4744222778674096E-2</v>
      </c>
      <c r="AP78" t="str">
        <f t="shared" ca="1" si="38"/>
        <v>pics\\Tomat_3.jpg</v>
      </c>
      <c r="AR78" t="str">
        <f t="shared" si="39"/>
        <v/>
      </c>
      <c r="AS78" t="str">
        <f t="shared" si="32"/>
        <v/>
      </c>
      <c r="AT78">
        <f t="shared" ca="1" si="33"/>
        <v>0.76871036577893159</v>
      </c>
      <c r="AU78" t="s">
        <v>697</v>
      </c>
      <c r="AV78" t="str">
        <f t="shared" ca="1" si="34"/>
        <v>sound\\Noviy_plod.wav</v>
      </c>
      <c r="AW78" t="str">
        <f>IF(OR(D78=10,D78=11,D78=14,D78=15),VLOOKUP(A78,audio_list_stym!$A$3:$BQ$189,69,FALSE),"XXXXX")</f>
        <v>XXXXX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_Вытянут_ли_он?</v>
      </c>
      <c r="BA78" t="e">
        <f>VLOOKUP(Q78,audio_list_stym!$B$2:$BQ$299,68,FALSE)</f>
        <v>#N/A</v>
      </c>
      <c r="BB78" t="str">
        <f t="shared" si="35"/>
        <v>На_картинке_XXXXX._Вытянут_ли_он?</v>
      </c>
      <c r="BD78" cm="1">
        <f t="array" aca="1" ref="BD78" ca="1">INDEX($L$74:$L$81,(RANK(AT6,$AT$2:$AT$9)))</f>
        <v>2086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VLOOKUP(B79,audio_list_stym!$A$3:$BP$18,55,FALSE)</f>
        <v>17</v>
      </c>
      <c r="F79" t="str">
        <f>VLOOKUP(E79,metki!$A$2:$B$9,2,FALSE)</f>
        <v>экспл_новые_без_названия</v>
      </c>
      <c r="G79" t="str">
        <f t="shared" si="29"/>
        <v>экспл</v>
      </c>
      <c r="H79" t="str">
        <f>VLOOKUP(B79,audio_list_stym!$A$3:$AJ$18,23,FALSE)</f>
        <v>Finger</v>
      </c>
      <c r="I79" t="s">
        <v>693</v>
      </c>
      <c r="J79" t="str">
        <f t="shared" si="30"/>
        <v>Finger_6</v>
      </c>
      <c r="L79">
        <f>VLOOKUP(J79,total_visual_stym!$A$2:$D$129,2,FALSE)</f>
        <v>2086</v>
      </c>
      <c r="M79" t="str">
        <f>VLOOKUP(J79,total_visual_stym!$A$2:$D$129,3,FALSE)</f>
        <v>pics\\Finger_6.jpg</v>
      </c>
      <c r="N79">
        <f>VLOOKUP(J79,total_visual_stym!$A$1:$D$129,4,FALSE)</f>
        <v>210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118</v>
      </c>
      <c r="Z79" t="str">
        <f>IF(G79="экспл",VLOOKUP(J79,quest_экспл!$A$1:$N$129,12,FALSE),IF(G79="импл_",0,0))</f>
        <v>sound\\Obyemniy_li_on.wav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v>2177</v>
      </c>
      <c r="AD79" t="str">
        <f t="shared" ca="1" si="36"/>
        <v>pics\\dis41.jpg</v>
      </c>
      <c r="AE79" s="22" t="str">
        <f t="array" aca="1" ref="AE79" ca="1">IF(G79="экспл",INDEX(total_visual_stym!$C$146:$C$209,(RANK(total_visual_stym!E159,total_visual_stym!$E$146:$E$209))),0)</f>
        <v>pics\\dis41.jpg</v>
      </c>
      <c r="AF79" s="22" t="str">
        <f t="shared" si="31"/>
        <v/>
      </c>
      <c r="AI79" t="s">
        <v>81</v>
      </c>
      <c r="AO79">
        <f t="shared" ca="1" si="37"/>
        <v>0.98493846335756718</v>
      </c>
      <c r="AP79" t="str">
        <f t="shared" ca="1" si="38"/>
        <v>pics\\Banan_2.jpg</v>
      </c>
      <c r="AR79" t="str">
        <f t="shared" si="39"/>
        <v/>
      </c>
      <c r="AS79" t="str">
        <f t="shared" si="32"/>
        <v/>
      </c>
      <c r="AT79">
        <f t="shared" ca="1" si="33"/>
        <v>0.73818490636629475</v>
      </c>
      <c r="AU79" t="s">
        <v>697</v>
      </c>
      <c r="AV79" t="str">
        <f t="shared" ca="1" si="34"/>
        <v>sound\\Noviy_plod.wav</v>
      </c>
      <c r="AW79" t="str">
        <f>IF(OR(D79=10,D79=11,D79=14,D79=15),VLOOKUP(A79,audio_list_stym!$A$3:$BQ$189,69,FALSE),"XXXXX")</f>
        <v>XXXXX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_Объемный_ли_он?</v>
      </c>
      <c r="BA79" t="e">
        <f>VLOOKUP(Q79,audio_list_stym!$B$2:$BQ$299,68,FALSE)</f>
        <v>#N/A</v>
      </c>
      <c r="BB79" t="str">
        <f t="shared" si="35"/>
        <v>На_мониторе_XXXXX._Объемный_ли_он?</v>
      </c>
      <c r="BD79" cm="1">
        <f t="array" aca="1" ref="BD79" ca="1">INDEX($L$74:$L$81,(RANK(AT7,$AT$2:$AT$9)))</f>
        <v>2083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VLOOKUP(B80,audio_list_stym!$A$3:$BP$18,55,FALSE)</f>
        <v>17</v>
      </c>
      <c r="F80" t="str">
        <f>VLOOKUP(E80,metki!$A$2:$B$9,2,FALSE)</f>
        <v>экспл_новые_без_названия</v>
      </c>
      <c r="G80" t="str">
        <f t="shared" si="29"/>
        <v>экспл</v>
      </c>
      <c r="H80" t="str">
        <f>VLOOKUP(B80,audio_list_stym!$A$3:$AJ$18,23,FALSE)</f>
        <v>Finger</v>
      </c>
      <c r="I80" t="s">
        <v>694</v>
      </c>
      <c r="J80" t="str">
        <f t="shared" si="30"/>
        <v>Finger_7</v>
      </c>
      <c r="L80">
        <f>VLOOKUP(J80,total_visual_stym!$A$2:$D$129,2,FALSE)</f>
        <v>2087</v>
      </c>
      <c r="M80" t="str">
        <f>VLOOKUP(J80,total_visual_stym!$A$2:$D$129,3,FALSE)</f>
        <v>pics\\Finger_7.jpg</v>
      </c>
      <c r="N80">
        <f>VLOOKUP(J80,total_visual_stym!$A$1:$D$129,4,FALSE)</f>
        <v>210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119</v>
      </c>
      <c r="Z80" t="str">
        <f>IF(G80="экспл",VLOOKUP(J80,quest_экспл!$A$1:$N$129,12,FALSE),IF(G80="импл_",0,0))</f>
        <v>sound\\Pustoy_li_on.wav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v>2176</v>
      </c>
      <c r="AD80" t="str">
        <f t="shared" ca="1" si="36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31"/>
        <v/>
      </c>
      <c r="AI80" t="s">
        <v>82</v>
      </c>
      <c r="AO80">
        <f t="shared" ca="1" si="37"/>
        <v>0.44438292185957673</v>
      </c>
      <c r="AP80" t="str">
        <f t="shared" ca="1" si="38"/>
        <v>pics\\Limon_1.jpg</v>
      </c>
      <c r="AR80" t="str">
        <f t="shared" si="39"/>
        <v/>
      </c>
      <c r="AS80" t="str">
        <f t="shared" si="32"/>
        <v/>
      </c>
      <c r="AT80">
        <f t="shared" ca="1" si="33"/>
        <v>4.9885777306614254E-2</v>
      </c>
      <c r="AU80" t="s">
        <v>697</v>
      </c>
      <c r="AV80" t="str">
        <f t="shared" ca="1" si="34"/>
        <v>sound\\Redkiy_plod.wav</v>
      </c>
      <c r="AW80" t="str">
        <f>IF(OR(D80=10,D80=11,D80=14,D80=15),VLOOKUP(A80,audio_list_stym!$A$3:$BQ$189,69,FALSE),"XXXXX")</f>
        <v>XXXXX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_Пустой_ли_он?</v>
      </c>
      <c r="BA80" t="e">
        <f>VLOOKUP(Q80,audio_list_stym!$B$2:$BQ$299,68,FALSE)</f>
        <v>#N/A</v>
      </c>
      <c r="BB80" t="str">
        <f t="shared" si="35"/>
        <v>Перед_Вами_XXXXX._Пустой_ли_он?</v>
      </c>
      <c r="BD80" cm="1">
        <f t="array" aca="1" ref="BD80" ca="1">INDEX($L$74:$L$81,(RANK(AT8,$AT$2:$AT$9)))</f>
        <v>2082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VLOOKUP(B81,audio_list_stym!$A$3:$BP$18,55,FALSE)</f>
        <v>17</v>
      </c>
      <c r="F81" t="str">
        <f>VLOOKUP(E81,metki!$A$2:$B$9,2,FALSE)</f>
        <v>экспл_новые_без_названия</v>
      </c>
      <c r="G81" t="str">
        <f t="shared" si="29"/>
        <v>экспл</v>
      </c>
      <c r="H81" t="str">
        <f>VLOOKUP(B81,audio_list_stym!$A$3:$AJ$18,23,FALSE)</f>
        <v>Finger</v>
      </c>
      <c r="I81" t="s">
        <v>695</v>
      </c>
      <c r="J81" t="str">
        <f t="shared" si="30"/>
        <v>Finger_8</v>
      </c>
      <c r="L81">
        <f>VLOOKUP(J81,total_visual_stym!$A$2:$D$129,2,FALSE)</f>
        <v>2088</v>
      </c>
      <c r="M81" t="str">
        <f>VLOOKUP(J81,total_visual_stym!$A$2:$D$129,3,FALSE)</f>
        <v>pics\\Finger_8.jpg</v>
      </c>
      <c r="N81">
        <f>VLOOKUP(J81,total_visual_stym!$A$1:$D$129,4,FALSE)</f>
        <v>210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120</v>
      </c>
      <c r="Z81" t="str">
        <f>IF(G81="экспл",VLOOKUP(J81,quest_экспл!$A$1:$N$129,12,FALSE),IF(G81="импл_",0,0))</f>
        <v>sound\\Belyi_li_on.wav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v>2171</v>
      </c>
      <c r="AD81" t="str">
        <f t="shared" ca="1" si="36"/>
        <v>pics\\dis61.jpg</v>
      </c>
      <c r="AE81" s="22" t="str">
        <f t="array" aca="1" ref="AE81" ca="1">IF(G81="экспл",INDEX(total_visual_stym!$C$146:$C$209,(RANK(total_visual_stym!E161,total_visual_stym!$E$146:$E$209))),0)</f>
        <v>pics\\dis61.jpg</v>
      </c>
      <c r="AF81" s="22" t="str">
        <f t="shared" si="31"/>
        <v/>
      </c>
      <c r="AI81" t="s">
        <v>83</v>
      </c>
      <c r="AO81">
        <f t="shared" ca="1" si="37"/>
        <v>0.90399999359688099</v>
      </c>
      <c r="AP81" t="str">
        <f t="shared" ca="1" si="38"/>
        <v>pics\\Banan_3.jpg</v>
      </c>
      <c r="AR81" t="str">
        <f t="shared" si="39"/>
        <v/>
      </c>
      <c r="AS81" t="str">
        <f t="shared" si="32"/>
        <v/>
      </c>
      <c r="AT81">
        <f t="shared" ca="1" si="33"/>
        <v>0.42913169726201283</v>
      </c>
      <c r="AU81" t="s">
        <v>697</v>
      </c>
      <c r="AV81" t="str">
        <f t="shared" ca="1" si="34"/>
        <v>sound\\Redkiy_plod.wav</v>
      </c>
      <c r="AW81" t="str">
        <f>IF(OR(D81=10,D81=11,D81=14,D81=15),VLOOKUP(A81,audio_list_stym!$A$3:$BQ$189,69,FALSE),"XXXXX")</f>
        <v>XXXXX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_Белый_ли_он?</v>
      </c>
      <c r="BA81" t="e">
        <f>VLOOKUP(Q81,audio_list_stym!$B$2:$BQ$299,68,FALSE)</f>
        <v>#N/A</v>
      </c>
      <c r="BB81" t="str">
        <f t="shared" si="35"/>
        <v>Вы_видите_XXXXX._Белый_ли_он?</v>
      </c>
      <c r="BD81" cm="1">
        <f t="array" aca="1" ref="BD81" ca="1">INDEX($L$74:$L$81,(RANK(AT9,$AT$2:$AT$9)))</f>
        <v>2085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VLOOKUP(B82,audio_list_stym!$A$3:$BP$18,55,FALSE)</f>
        <v>14</v>
      </c>
      <c r="F82" t="str">
        <f>VLOOKUP(E82,metki!$A$2:$B$9,2,FALSE)</f>
        <v>импл_новые_с_названием</v>
      </c>
      <c r="G82" t="str">
        <f t="shared" si="29"/>
        <v>импл_</v>
      </c>
      <c r="H82" t="str">
        <f>VLOOKUP(B82,audio_list_stym!$A$3:$AJ$18,23,FALSE)</f>
        <v>Gac</v>
      </c>
      <c r="I82" t="s">
        <v>688</v>
      </c>
      <c r="J82" t="str">
        <f t="shared" si="30"/>
        <v>Gac_1</v>
      </c>
      <c r="L82">
        <f>VLOOKUP(J82,total_visual_stym!$A$2:$D$129,2,FALSE)</f>
        <v>2089</v>
      </c>
      <c r="M82" t="str">
        <f>VLOOKUP(J82,total_visual_stym!$A$2:$D$129,3,FALSE)</f>
        <v>pics\\Gac_1.jpg</v>
      </c>
      <c r="N82">
        <f>VLOOKUP(J82,total_visual_stym!$A$1:$D$129,4,FALSE)</f>
        <v>211</v>
      </c>
      <c r="P82">
        <f>IF(G82="экспл",0,IF(G82="импл_",VLOOKUP(J82,quest_импл!$A$1:$J$129,7,FALSE),0))</f>
        <v>249</v>
      </c>
      <c r="Q82" t="str">
        <f>IF(G82="экспл",0,IF(G82="импл_",VLOOKUP(J82,quest_импл!$A$1:$J$129,8,FALSE),0))</f>
        <v>sound\\Ispachkan_li.wav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нет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v>2049</v>
      </c>
      <c r="AD82" t="str">
        <f t="shared" ca="1" si="36"/>
        <v>pics\\Tomat_1.jpg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1"/>
        <v>pics\\Tomat_1.jpg</v>
      </c>
      <c r="AI82" t="s">
        <v>84</v>
      </c>
      <c r="AO82">
        <f t="shared" ca="1" si="37"/>
        <v>9.1565287806175899E-2</v>
      </c>
      <c r="AP82" t="str">
        <f t="shared" ca="1" si="38"/>
        <v>pics\\Tomat_1.jpg</v>
      </c>
      <c r="AR82" t="str">
        <f t="shared" si="39"/>
        <v/>
      </c>
      <c r="AS82" t="str">
        <f t="shared" ca="1" si="32"/>
        <v>pics\\Tomat_1.jpg</v>
      </c>
      <c r="AT82">
        <f t="shared" ca="1" si="33"/>
        <v>0.5588665518361785</v>
      </c>
      <c r="AU82" t="s">
        <v>697</v>
      </c>
      <c r="AV82" t="str">
        <f t="shared" ca="1" si="34"/>
        <v>sound\\Noviy_plod.wav</v>
      </c>
      <c r="AW82" t="str">
        <f>IF(OR(D82=10,D82=11,D82=14,D82=15),VLOOKUP(A82,audio_list_stym!$A$3:$BQ$189,69,FALSE),"XXXXX")</f>
        <v>XXXXX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_Испачкан_ли_</v>
      </c>
      <c r="BB82" t="str">
        <f t="shared" si="35"/>
        <v>_Испачкан_ли_ЛИРОХ?</v>
      </c>
      <c r="BC82">
        <f>A82</f>
        <v>1211</v>
      </c>
      <c r="BD82" cm="1">
        <f t="array" aca="1" ref="BD82" ca="1">INDEX($L$82:$L$89,(RANK(AT2,$AT$2:$AT$9)))</f>
        <v>2095</v>
      </c>
      <c r="BE82" cm="1">
        <f t="array" aca="1" ref="BE82" ca="1">INDEX(BD66:BD81,(RANK(AT4,$AT$2:$AT$17)))</f>
        <v>2088</v>
      </c>
      <c r="BF82" cm="1">
        <f t="array" aca="1" ref="BF82" ca="1">INDEX(BD90:BD105,(RANK(AT4,$AT$2:$AT$17)))</f>
        <v>2136</v>
      </c>
      <c r="BG82" cm="1">
        <f t="array" aca="1" ref="BG82" ca="1">INDEX(BD106:BD129,(RANK(AT4,$AT$2:$AT$9)))</f>
        <v>2137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VLOOKUP(B83,audio_list_stym!$A$3:$BP$18,55,FALSE)</f>
        <v>14</v>
      </c>
      <c r="F83" t="str">
        <f>VLOOKUP(E83,metki!$A$2:$B$9,2,FALSE)</f>
        <v>импл_новые_с_названием</v>
      </c>
      <c r="G83" t="str">
        <f t="shared" si="29"/>
        <v>импл_</v>
      </c>
      <c r="H83" t="str">
        <f>VLOOKUP(B83,audio_list_stym!$A$3:$AJ$18,23,FALSE)</f>
        <v>Gac</v>
      </c>
      <c r="I83" t="s">
        <v>689</v>
      </c>
      <c r="J83" t="str">
        <f t="shared" si="30"/>
        <v>Gac_2</v>
      </c>
      <c r="L83">
        <f>VLOOKUP(J83,total_visual_stym!$A$2:$D$129,2,FALSE)</f>
        <v>2090</v>
      </c>
      <c r="M83" t="str">
        <f>VLOOKUP(J83,total_visual_stym!$A$2:$D$129,3,FALSE)</f>
        <v>pics\\Gac_2.jpg</v>
      </c>
      <c r="N83">
        <f>VLOOKUP(J83,total_visual_stym!$A$1:$D$129,4,FALSE)</f>
        <v>211</v>
      </c>
      <c r="P83">
        <f>IF(G83="экспл",0,IF(G83="импл_",VLOOKUP(J83,quest_импл!$A$1:$J$129,7,FALSE),0))</f>
        <v>250</v>
      </c>
      <c r="Q83" t="str">
        <f>IF(G83="экспл",0,IF(G83="импл_",VLOOKUP(J83,quest_импл!$A$1:$J$129,8,FALSE),0))</f>
        <v>sound\\Farshirovanniy_li.wav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нет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v>2011</v>
      </c>
      <c r="AD83" t="str">
        <f t="shared" ca="1" si="36"/>
        <v>pics\\Kokos_6.jpg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1"/>
        <v>pics\\Kokos_6.jpg</v>
      </c>
      <c r="AI83" t="s">
        <v>85</v>
      </c>
      <c r="AO83">
        <f t="shared" ca="1" si="37"/>
        <v>0.47959620290107507</v>
      </c>
      <c r="AP83" t="str">
        <f t="shared" ca="1" si="38"/>
        <v>pics\\Kokos_6.jpg</v>
      </c>
      <c r="AR83" t="str">
        <f t="shared" si="39"/>
        <v/>
      </c>
      <c r="AS83" t="str">
        <f t="shared" ca="1" si="32"/>
        <v>pics\\Kokos_6.jpg</v>
      </c>
      <c r="AT83">
        <f t="shared" ca="1" si="33"/>
        <v>0.68261201153741957</v>
      </c>
      <c r="AU83" t="s">
        <v>697</v>
      </c>
      <c r="AV83" t="str">
        <f t="shared" ca="1" si="34"/>
        <v>sound\\Noviy_plod.wav</v>
      </c>
      <c r="AW83" t="str">
        <f>IF(OR(D83=10,D83=11,D83=14,D83=15),VLOOKUP(A83,audio_list_stym!$A$3:$BQ$189,69,FALSE),"XXXXX")</f>
        <v>XXXXX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_Фаршированный_ли_</v>
      </c>
      <c r="BB83" t="str">
        <f t="shared" si="35"/>
        <v>_Фаршированный_ли_ЛИРОХ?</v>
      </c>
      <c r="BD83" cm="1">
        <f t="array" aca="1" ref="BD83" ca="1">INDEX($L$82:$L$89,(RANK(AT3,$AT$2:$AT$9)))</f>
        <v>2096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VLOOKUP(B84,audio_list_stym!$A$3:$BP$18,55,FALSE)</f>
        <v>14</v>
      </c>
      <c r="F84" t="str">
        <f>VLOOKUP(E84,metki!$A$2:$B$9,2,FALSE)</f>
        <v>импл_новые_с_названием</v>
      </c>
      <c r="G84" t="str">
        <f t="shared" si="29"/>
        <v>импл_</v>
      </c>
      <c r="H84" t="str">
        <f>VLOOKUP(B84,audio_list_stym!$A$3:$AJ$18,23,FALSE)</f>
        <v>Gac</v>
      </c>
      <c r="I84" t="s">
        <v>690</v>
      </c>
      <c r="J84" t="str">
        <f t="shared" si="30"/>
        <v>Gac_3</v>
      </c>
      <c r="L84">
        <f>VLOOKUP(J84,total_visual_stym!$A$2:$D$129,2,FALSE)</f>
        <v>2091</v>
      </c>
      <c r="M84" t="str">
        <f>VLOOKUP(J84,total_visual_stym!$A$2:$D$129,3,FALSE)</f>
        <v>pics\\Gac_3.jpg</v>
      </c>
      <c r="N84">
        <f>VLOOKUP(J84,total_visual_stym!$A$1:$D$129,4,FALSE)</f>
        <v>211</v>
      </c>
      <c r="P84">
        <f>IF(G84="экспл",0,IF(G84="импл_",VLOOKUP(J84,quest_импл!$A$1:$J$129,7,FALSE),0))</f>
        <v>251</v>
      </c>
      <c r="Q84" t="str">
        <f>IF(G84="экспл",0,IF(G84="импл_",VLOOKUP(J84,quest_импл!$A$1:$J$129,8,FALSE),0))</f>
        <v>sound\\Razrezan_li.wav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v>2057</v>
      </c>
      <c r="AD84" t="str">
        <f t="shared" ca="1" si="36"/>
        <v>pics\\Tomat_7.jpg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1"/>
        <v>pics\\Tomat_7.jpg</v>
      </c>
      <c r="AI84" t="s">
        <v>94</v>
      </c>
      <c r="AO84">
        <f t="shared" ca="1" si="37"/>
        <v>1.1339653394846549E-2</v>
      </c>
      <c r="AP84" t="str">
        <f t="shared" ca="1" si="38"/>
        <v>pics\\Tomat_7.jpg</v>
      </c>
      <c r="AR84" t="str">
        <f t="shared" si="39"/>
        <v/>
      </c>
      <c r="AS84" t="str">
        <f t="shared" ca="1" si="32"/>
        <v>pics\\Tomat_7.jpg</v>
      </c>
      <c r="AT84">
        <f t="shared" ca="1" si="33"/>
        <v>0.69753160856353902</v>
      </c>
      <c r="AU84" t="s">
        <v>697</v>
      </c>
      <c r="AV84" t="str">
        <f t="shared" ca="1" si="34"/>
        <v>sound\\Noviy_plod.wav</v>
      </c>
      <c r="AW84" t="str">
        <f>IF(OR(D84=10,D84=11,D84=14,D84=15),VLOOKUP(A84,audio_list_stym!$A$3:$BQ$189,69,FALSE),"XXXXX")</f>
        <v>XXXXX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_Разрезан_ли_</v>
      </c>
      <c r="BB84" t="str">
        <f t="shared" si="35"/>
        <v>_Разрезан_ли_ЛИРОХ?</v>
      </c>
      <c r="BD84" cm="1">
        <f t="array" aca="1" ref="BD84" ca="1">INDEX($L$82:$L$89,(RANK(AT4,$AT$2:$AT$9)))</f>
        <v>2092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VLOOKUP(B85,audio_list_stym!$A$3:$BP$18,55,FALSE)</f>
        <v>14</v>
      </c>
      <c r="F85" t="str">
        <f>VLOOKUP(E85,metki!$A$2:$B$9,2,FALSE)</f>
        <v>импл_новые_с_названием</v>
      </c>
      <c r="G85" t="str">
        <f t="shared" si="29"/>
        <v>импл_</v>
      </c>
      <c r="H85" t="str">
        <f>VLOOKUP(B85,audio_list_stym!$A$3:$AJ$18,23,FALSE)</f>
        <v>Gac</v>
      </c>
      <c r="I85" t="s">
        <v>691</v>
      </c>
      <c r="J85" t="str">
        <f t="shared" si="30"/>
        <v>Gac_4</v>
      </c>
      <c r="L85">
        <f>VLOOKUP(J85,total_visual_stym!$A$2:$D$129,2,FALSE)</f>
        <v>2092</v>
      </c>
      <c r="M85" t="str">
        <f>VLOOKUP(J85,total_visual_stym!$A$2:$D$129,3,FALSE)</f>
        <v>pics\\Gac_4.jpg</v>
      </c>
      <c r="N85">
        <f>VLOOKUP(J85,total_visual_stym!$A$1:$D$129,4,FALSE)</f>
        <v>211</v>
      </c>
      <c r="P85">
        <f>IF(G85="экспл",0,IF(G85="импл_",VLOOKUP(J85,quest_импл!$A$1:$J$129,7,FALSE),0))</f>
        <v>252</v>
      </c>
      <c r="Q85" t="str">
        <f>IF(G85="экспл",0,IF(G85="импл_",VLOOKUP(J85,quest_импл!$A$1:$J$129,8,FALSE),0))</f>
        <v>sound\\S_lepestkami_li.wav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v>2005</v>
      </c>
      <c r="AD85" t="str">
        <f t="shared" ca="1" si="36"/>
        <v>pics\\Limon_3.jpg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1"/>
        <v>pics\\Limon_3.jpg</v>
      </c>
      <c r="AI85" t="s">
        <v>95</v>
      </c>
      <c r="AO85">
        <f t="shared" ca="1" si="37"/>
        <v>0.43529283029663113</v>
      </c>
      <c r="AP85" t="str">
        <f t="shared" ca="1" si="38"/>
        <v>pics\\Limon_3.jpg</v>
      </c>
      <c r="AR85" t="str">
        <f t="shared" si="39"/>
        <v/>
      </c>
      <c r="AS85" t="str">
        <f t="shared" ca="1" si="32"/>
        <v>pics\\Limon_3.jpg</v>
      </c>
      <c r="AT85">
        <f t="shared" ca="1" si="33"/>
        <v>7.8099486438520493E-2</v>
      </c>
      <c r="AU85" t="s">
        <v>697</v>
      </c>
      <c r="AV85" t="str">
        <f t="shared" ca="1" si="34"/>
        <v>sound\\Redkiy_plod.wav</v>
      </c>
      <c r="AW85" t="str">
        <f>IF(OR(D85=10,D85=11,D85=14,D85=15),VLOOKUP(A85,audio_list_stym!$A$3:$BQ$189,69,FALSE),"XXXXX")</f>
        <v>XXXXX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_С_лепестками_ли_</v>
      </c>
      <c r="BB85" t="str">
        <f t="shared" si="35"/>
        <v>_С_лепестками_ли_ЛИРОХ?</v>
      </c>
      <c r="BD85" cm="1">
        <f t="array" aca="1" ref="BD85" ca="1">INDEX($L$82:$L$89,(RANK(AT5,$AT$2:$AT$9)))</f>
        <v>2089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VLOOKUP(B86,audio_list_stym!$A$3:$BP$18,55,FALSE)</f>
        <v>14</v>
      </c>
      <c r="F86" t="str">
        <f>VLOOKUP(E86,metki!$A$2:$B$9,2,FALSE)</f>
        <v>импл_новые_с_названием</v>
      </c>
      <c r="G86" t="str">
        <f t="shared" si="29"/>
        <v>импл_</v>
      </c>
      <c r="H86" t="str">
        <f>VLOOKUP(B86,audio_list_stym!$A$3:$AJ$18,23,FALSE)</f>
        <v>Gac</v>
      </c>
      <c r="I86" t="s">
        <v>692</v>
      </c>
      <c r="J86" t="str">
        <f t="shared" si="30"/>
        <v>Gac_5</v>
      </c>
      <c r="L86">
        <f>VLOOKUP(J86,total_visual_stym!$A$2:$D$129,2,FALSE)</f>
        <v>2093</v>
      </c>
      <c r="M86" t="str">
        <f>VLOOKUP(J86,total_visual_stym!$A$2:$D$129,3,FALSE)</f>
        <v>pics\\Gac_5.jpg</v>
      </c>
      <c r="N86">
        <f>VLOOKUP(J86,total_visual_stym!$A$1:$D$129,4,FALSE)</f>
        <v>211</v>
      </c>
      <c r="P86">
        <f>IF(G86="экспл",0,IF(G86="импл_",VLOOKUP(J86,quest_импл!$A$1:$J$129,7,FALSE),0))</f>
        <v>253</v>
      </c>
      <c r="Q86" t="str">
        <f>IF(G86="экспл",0,IF(G86="импл_",VLOOKUP(J86,quest_импл!$A$1:$J$129,8,FALSE),0))</f>
        <v>sound\\Kolyuchiy_li.wav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v>2017</v>
      </c>
      <c r="AD86" t="str">
        <f t="shared" ca="1" si="36"/>
        <v>pics\\Peper_5.jpg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1"/>
        <v>pics\\Peper_5.jpg</v>
      </c>
      <c r="AI86" t="s">
        <v>96</v>
      </c>
      <c r="AO86">
        <f t="shared" ca="1" si="37"/>
        <v>0.33235872366858865</v>
      </c>
      <c r="AP86" t="str">
        <f t="shared" ca="1" si="38"/>
        <v>pics\\Peper_5.jpg</v>
      </c>
      <c r="AR86" t="str">
        <f t="shared" si="39"/>
        <v/>
      </c>
      <c r="AS86" t="str">
        <f t="shared" ca="1" si="32"/>
        <v>pics\\Peper_5.jpg</v>
      </c>
      <c r="AT86">
        <f t="shared" ca="1" si="33"/>
        <v>0.33229115783533281</v>
      </c>
      <c r="AU86" t="s">
        <v>697</v>
      </c>
      <c r="AV86" t="str">
        <f t="shared" ca="1" si="34"/>
        <v>sound\\Redkiy_plod.wav</v>
      </c>
      <c r="AW86" t="str">
        <f>IF(OR(D86=10,D86=11,D86=14,D86=15),VLOOKUP(A86,audio_list_stym!$A$3:$BQ$189,69,FALSE),"XXXXX")</f>
        <v>XXXXX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_Колючий_ли_</v>
      </c>
      <c r="BB86" t="str">
        <f t="shared" si="35"/>
        <v>_Колючий_ли_ЛИРОХ?</v>
      </c>
      <c r="BD86" cm="1">
        <f t="array" aca="1" ref="BD86" ca="1">INDEX($L$82:$L$89,(RANK(AT6,$AT$2:$AT$9)))</f>
        <v>2094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VLOOKUP(B87,audio_list_stym!$A$3:$BP$18,55,FALSE)</f>
        <v>14</v>
      </c>
      <c r="F87" t="str">
        <f>VLOOKUP(E87,metki!$A$2:$B$9,2,FALSE)</f>
        <v>импл_новые_с_названием</v>
      </c>
      <c r="G87" t="str">
        <f t="shared" si="29"/>
        <v>импл_</v>
      </c>
      <c r="H87" t="str">
        <f>VLOOKUP(B87,audio_list_stym!$A$3:$AJ$18,23,FALSE)</f>
        <v>Gac</v>
      </c>
      <c r="I87" t="s">
        <v>693</v>
      </c>
      <c r="J87" t="str">
        <f t="shared" si="30"/>
        <v>Gac_6</v>
      </c>
      <c r="L87">
        <f>VLOOKUP(J87,total_visual_stym!$A$2:$D$129,2,FALSE)</f>
        <v>2094</v>
      </c>
      <c r="M87" t="str">
        <f>VLOOKUP(J87,total_visual_stym!$A$2:$D$129,3,FALSE)</f>
        <v>pics\\Gac_6.jpg</v>
      </c>
      <c r="N87">
        <f>VLOOKUP(J87,total_visual_stym!$A$1:$D$129,4,FALSE)</f>
        <v>211</v>
      </c>
      <c r="P87">
        <f>IF(G87="экспл",0,IF(G87="импл_",VLOOKUP(J87,quest_импл!$A$1:$J$129,7,FALSE),0))</f>
        <v>254</v>
      </c>
      <c r="Q87" t="str">
        <f>IF(G87="экспл",0,IF(G87="импл_",VLOOKUP(J87,quest_импл!$A$1:$J$129,8,FALSE),0))</f>
        <v>sound\\Oranzhrviy_li.wav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v>2043</v>
      </c>
      <c r="AD87" t="str">
        <f t="shared" ca="1" si="36"/>
        <v>pics\\Kokos_2.jpg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1"/>
        <v>pics\\Kokos_2.jpg</v>
      </c>
      <c r="AI87" t="s">
        <v>97</v>
      </c>
      <c r="AO87">
        <f t="shared" ca="1" si="37"/>
        <v>0.57740025132866279</v>
      </c>
      <c r="AP87" t="str">
        <f t="shared" ca="1" si="38"/>
        <v>pics\\Kokos_2.jpg</v>
      </c>
      <c r="AR87" t="str">
        <f t="shared" si="39"/>
        <v/>
      </c>
      <c r="AS87" t="str">
        <f t="shared" ca="1" si="32"/>
        <v>pics\\Kokos_2.jpg</v>
      </c>
      <c r="AT87">
        <f t="shared" ca="1" si="33"/>
        <v>0.10445079672535551</v>
      </c>
      <c r="AU87" t="s">
        <v>697</v>
      </c>
      <c r="AV87" t="str">
        <f t="shared" ca="1" si="34"/>
        <v>sound\\Redkiy_plod.wav</v>
      </c>
      <c r="AW87" t="str">
        <f>IF(OR(D87=10,D87=11,D87=14,D87=15),VLOOKUP(A87,audio_list_stym!$A$3:$BQ$189,69,FALSE),"XXXXX")</f>
        <v>XXXXX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_Оранжевый_ли_</v>
      </c>
      <c r="BB87" t="str">
        <f t="shared" si="35"/>
        <v>_Оранжевый_ли_ЛИРОХ?</v>
      </c>
      <c r="BD87" cm="1">
        <f t="array" aca="1" ref="BD87" ca="1">INDEX($L$82:$L$89,(RANK(AT7,$AT$2:$AT$9)))</f>
        <v>2091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VLOOKUP(B88,audio_list_stym!$A$3:$BP$18,55,FALSE)</f>
        <v>14</v>
      </c>
      <c r="F88" t="str">
        <f>VLOOKUP(E88,metki!$A$2:$B$9,2,FALSE)</f>
        <v>импл_новые_с_названием</v>
      </c>
      <c r="G88" t="str">
        <f t="shared" si="29"/>
        <v>импл_</v>
      </c>
      <c r="H88" t="str">
        <f>VLOOKUP(B88,audio_list_stym!$A$3:$AJ$18,23,FALSE)</f>
        <v>Gac</v>
      </c>
      <c r="I88" t="s">
        <v>694</v>
      </c>
      <c r="J88" t="str">
        <f t="shared" si="30"/>
        <v>Gac_7</v>
      </c>
      <c r="L88">
        <f>VLOOKUP(J88,total_visual_stym!$A$2:$D$129,2,FALSE)</f>
        <v>2095</v>
      </c>
      <c r="M88" t="str">
        <f>VLOOKUP(J88,total_visual_stym!$A$2:$D$129,3,FALSE)</f>
        <v>pics\\Gac_7.jpg</v>
      </c>
      <c r="N88">
        <f>VLOOKUP(J88,total_visual_stym!$A$1:$D$129,4,FALSE)</f>
        <v>211</v>
      </c>
      <c r="P88">
        <f>IF(G88="экспл",0,IF(G88="импл_",VLOOKUP(J88,quest_импл!$A$1:$J$129,7,FALSE),0))</f>
        <v>255</v>
      </c>
      <c r="Q88" t="str">
        <f>IF(G88="экспл",0,IF(G88="импл_",VLOOKUP(J88,quest_импл!$A$1:$J$129,8,FALSE),0))</f>
        <v>sound\\Zernistiy_li.wav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v>2010</v>
      </c>
      <c r="AD88" t="str">
        <f t="shared" ca="1" si="36"/>
        <v>pics\\Limon_7.jpg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1"/>
        <v>pics\\Limon_7.jpg</v>
      </c>
      <c r="AI88" t="s">
        <v>98</v>
      </c>
      <c r="AO88">
        <f t="shared" ca="1" si="37"/>
        <v>0.39959094830182007</v>
      </c>
      <c r="AP88" t="str">
        <f t="shared" ca="1" si="38"/>
        <v>pics\\Limon_7.jpg</v>
      </c>
      <c r="AR88" t="str">
        <f t="shared" si="39"/>
        <v/>
      </c>
      <c r="AS88" t="str">
        <f t="shared" ca="1" si="32"/>
        <v>pics\\Limon_7.jpg</v>
      </c>
      <c r="AT88">
        <f t="shared" ca="1" si="33"/>
        <v>3.8349196178815159E-2</v>
      </c>
      <c r="AU88" t="s">
        <v>697</v>
      </c>
      <c r="AV88" t="str">
        <f t="shared" ca="1" si="34"/>
        <v>sound\\Redkiy_plod.wav</v>
      </c>
      <c r="AW88" t="str">
        <f>IF(OR(D88=10,D88=11,D88=14,D88=15),VLOOKUP(A88,audio_list_stym!$A$3:$BQ$189,69,FALSE),"XXXXX")</f>
        <v>XXXXX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_Зернистый_ли_</v>
      </c>
      <c r="BB88" t="str">
        <f t="shared" si="35"/>
        <v>_Зернистый_ли_ЛИРОХ?</v>
      </c>
      <c r="BD88" cm="1">
        <f t="array" aca="1" ref="BD88" ca="1">INDEX($L$82:$L$89,(RANK(AT8,$AT$2:$AT$9)))</f>
        <v>2090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VLOOKUP(B89,audio_list_stym!$A$3:$BP$18,55,FALSE)</f>
        <v>14</v>
      </c>
      <c r="F89" t="str">
        <f>VLOOKUP(E89,metki!$A$2:$B$9,2,FALSE)</f>
        <v>импл_новые_с_названием</v>
      </c>
      <c r="G89" t="str">
        <f t="shared" si="29"/>
        <v>импл_</v>
      </c>
      <c r="H89" t="str">
        <f>VLOOKUP(B89,audio_list_stym!$A$3:$AJ$18,23,FALSE)</f>
        <v>Gac</v>
      </c>
      <c r="I89" t="s">
        <v>695</v>
      </c>
      <c r="J89" t="str">
        <f t="shared" si="30"/>
        <v>Gac_8</v>
      </c>
      <c r="L89">
        <f>VLOOKUP(J89,total_visual_stym!$A$2:$D$129,2,FALSE)</f>
        <v>2096</v>
      </c>
      <c r="M89" t="str">
        <f>VLOOKUP(J89,total_visual_stym!$A$2:$D$129,3,FALSE)</f>
        <v>pics\\Gac_8.jpg</v>
      </c>
      <c r="N89">
        <f>VLOOKUP(J89,total_visual_stym!$A$1:$D$129,4,FALSE)</f>
        <v>211</v>
      </c>
      <c r="P89">
        <f>IF(G89="экспл",0,IF(G89="импл_",VLOOKUP(J89,quest_импл!$A$1:$J$129,7,FALSE),0))</f>
        <v>256</v>
      </c>
      <c r="Q89" t="str">
        <f>IF(G89="экспл",0,IF(G89="импл_",VLOOKUP(J89,quest_импл!$A$1:$J$129,8,FALSE),0))</f>
        <v>sound\\Okrugliy_li.wav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v>2045</v>
      </c>
      <c r="AD89" t="str">
        <f t="shared" ca="1" si="36"/>
        <v>pics\\Kokos_5.jpg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1"/>
        <v>pics\\Kokos_5.jpg</v>
      </c>
      <c r="AI89" t="s">
        <v>99</v>
      </c>
      <c r="AO89">
        <f t="shared" ca="1" si="37"/>
        <v>0.48709010007592701</v>
      </c>
      <c r="AP89" t="str">
        <f t="shared" ca="1" si="38"/>
        <v>pics\\Kokos_5.jpg</v>
      </c>
      <c r="AR89" t="str">
        <f t="shared" si="39"/>
        <v/>
      </c>
      <c r="AS89" t="str">
        <f t="shared" ca="1" si="32"/>
        <v>pics\\Kokos_5.jpg</v>
      </c>
      <c r="AT89">
        <f t="shared" ca="1" si="33"/>
        <v>0.55700673663266476</v>
      </c>
      <c r="AU89" t="s">
        <v>697</v>
      </c>
      <c r="AV89" t="str">
        <f t="shared" ca="1" si="34"/>
        <v>sound\\Noviy_plod.wav</v>
      </c>
      <c r="AW89" t="str">
        <f>IF(OR(D89=10,D89=11,D89=14,D89=15),VLOOKUP(A89,audio_list_stym!$A$3:$BQ$189,69,FALSE),"XXXXX")</f>
        <v>XXXXX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_Округлый_ли_</v>
      </c>
      <c r="BB89" t="str">
        <f t="shared" si="35"/>
        <v>_Округлый_ли_ЛИРОХ?</v>
      </c>
      <c r="BD89" cm="1">
        <f t="array" aca="1" ref="BD89" ca="1">INDEX($L$82:$L$89,(RANK(AT9,$AT$2:$AT$9)))</f>
        <v>2093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VLOOKUP(B90,audio_list_stym!$A$3:$BP$18,55,FALSE)</f>
        <v>15</v>
      </c>
      <c r="F90" t="str">
        <f>VLOOKUP(E90,metki!$A$2:$B$9,2,FALSE)</f>
        <v>экспл_новые_с_названием</v>
      </c>
      <c r="G90" t="str">
        <f t="shared" si="29"/>
        <v>экспл</v>
      </c>
      <c r="H90" t="str">
        <f>VLOOKUP(B90,audio_list_stym!$A$3:$AJ$18,23,FALSE)</f>
        <v>Noni</v>
      </c>
      <c r="I90" t="s">
        <v>688</v>
      </c>
      <c r="J90" t="str">
        <f t="shared" si="30"/>
        <v>Noni_1</v>
      </c>
      <c r="L90">
        <f>VLOOKUP(J90,total_visual_stym!$A$2:$D$129,2,FALSE)</f>
        <v>2113</v>
      </c>
      <c r="M90" t="str">
        <f>VLOOKUP(J90,total_visual_stym!$A$2:$D$129,3,FALSE)</f>
        <v>pics\\Noni_1.jpg</v>
      </c>
      <c r="N90">
        <f>VLOOKUP(J90,total_visual_stym!$A$1:$D$129,4,FALSE)</f>
        <v>212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129</v>
      </c>
      <c r="Z90" t="str">
        <f>IF(G90="экспл",VLOOKUP(J90,quest_экспл!$A$1:$N$129,12,FALSE),IF(G90="импл_",0,0))</f>
        <v>sound\\On_beliy_vnutri.wav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v>2193</v>
      </c>
      <c r="AD90" t="str">
        <f t="shared" ca="1" si="36"/>
        <v>pics\\dis9.jpg</v>
      </c>
      <c r="AE90" s="22" t="str">
        <f t="array" aca="1" ref="AE90" ca="1">IF(G90="экспл",INDEX(total_visual_stym!$C$146:$C$209,(RANK(total_visual_stym!E170,total_visual_stym!$E$146:$E$209))),0)</f>
        <v>pics\\dis9.jpg</v>
      </c>
      <c r="AF90" s="22" t="str">
        <f t="shared" si="31"/>
        <v/>
      </c>
      <c r="AI90" t="s">
        <v>100</v>
      </c>
      <c r="AO90">
        <f t="shared" ca="1" si="37"/>
        <v>0.42150764318855327</v>
      </c>
      <c r="AP90" t="str">
        <f t="shared" ca="1" si="38"/>
        <v>pics\\Limon_5.jpg</v>
      </c>
      <c r="AR90" t="str">
        <f t="shared" si="39"/>
        <v/>
      </c>
      <c r="AS90" t="str">
        <f t="shared" si="32"/>
        <v/>
      </c>
      <c r="AT90">
        <f t="shared" ca="1" si="33"/>
        <v>0.90090009466385401</v>
      </c>
      <c r="AU90" t="s">
        <v>697</v>
      </c>
      <c r="AV90" t="str">
        <f t="shared" ca="1" si="34"/>
        <v>sound\\Noviy_plod.wav</v>
      </c>
      <c r="AW90" t="str">
        <f>IF(OR(D90=10,D90=11,D90=14,D90=15),VLOOKUP(A90,audio_list_stym!$A$3:$BQ$189,69,FALSE),"XXXXX")</f>
        <v>XXXXX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_Он_белый_внутри?</v>
      </c>
      <c r="BA90" t="e">
        <f>VLOOKUP(Q90,audio_list_stym!$B$2:$BQ$299,68,FALSE)</f>
        <v>#N/A</v>
      </c>
      <c r="BB90" t="str">
        <f t="shared" si="35"/>
        <v>На_экране_ФИМОН._Он_белый_внутри?</v>
      </c>
      <c r="BC90">
        <f>A90</f>
        <v>1212</v>
      </c>
      <c r="BD90" cm="1">
        <f t="array" aca="1" ref="BD90" ca="1">INDEX($L$90:$L$97,(RANK(AT2,$AT$2:$AT$9)))</f>
        <v>2119</v>
      </c>
      <c r="BE90" cm="1">
        <f t="array" aca="1" ref="BE90" ca="1">INDEX(BD66:BD81,(RANK(AT5,$AT$2:$AT$17)))</f>
        <v>2081</v>
      </c>
      <c r="BF90" cm="1">
        <f t="array" aca="1" ref="BF90" ca="1">INDEX(BD98:BD113,(RANK(AT5,$AT$2:$AT$17)))</f>
        <v>2136</v>
      </c>
      <c r="BG90" cm="1">
        <f t="array" aca="1" ref="BG90" ca="1">INDEX(BD114:BD129,(RANK(AT5,$AT$2:$AT$9)))</f>
        <v>2151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VLOOKUP(B91,audio_list_stym!$A$3:$BP$18,55,FALSE)</f>
        <v>15</v>
      </c>
      <c r="F91" t="str">
        <f>VLOOKUP(E91,metki!$A$2:$B$9,2,FALSE)</f>
        <v>экспл_новые_с_названием</v>
      </c>
      <c r="G91" t="str">
        <f t="shared" si="29"/>
        <v>экспл</v>
      </c>
      <c r="H91" t="str">
        <f>VLOOKUP(B91,audio_list_stym!$A$3:$AJ$18,23,FALSE)</f>
        <v>Noni</v>
      </c>
      <c r="I91" t="s">
        <v>689</v>
      </c>
      <c r="J91" t="str">
        <f t="shared" si="30"/>
        <v>Noni_2</v>
      </c>
      <c r="L91">
        <f>VLOOKUP(J91,total_visual_stym!$A$2:$D$129,2,FALSE)</f>
        <v>2114</v>
      </c>
      <c r="M91" t="str">
        <f>VLOOKUP(J91,total_visual_stym!$A$2:$D$129,3,FALSE)</f>
        <v>pics\\Noni_2.jpg</v>
      </c>
      <c r="N91">
        <f>VLOOKUP(J91,total_visual_stym!$A$1:$D$129,4,FALSE)</f>
        <v>212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130</v>
      </c>
      <c r="Z91" t="str">
        <f>IF(G91="экспл",VLOOKUP(J91,quest_экспл!$A$1:$N$129,12,FALSE),IF(G91="импл_",0,0))</f>
        <v>sound\\Rebristiy_li_on.wav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v>2178</v>
      </c>
      <c r="AD91" t="str">
        <f t="shared" ca="1" si="36"/>
        <v>pics\\dis5.jpg</v>
      </c>
      <c r="AE91" s="22" t="str">
        <f t="array" aca="1" ref="AE91" ca="1">IF(G91="экспл",INDEX(total_visual_stym!$C$146:$C$209,(RANK(total_visual_stym!E171,total_visual_stym!$E$146:$E$209))),0)</f>
        <v>pics\\dis5.jpg</v>
      </c>
      <c r="AF91" s="22" t="str">
        <f t="shared" si="31"/>
        <v/>
      </c>
      <c r="AI91" t="s">
        <v>101</v>
      </c>
      <c r="AO91">
        <f t="shared" ca="1" si="37"/>
        <v>0.10736925192807389</v>
      </c>
      <c r="AP91" t="str">
        <f t="shared" ca="1" si="38"/>
        <v>pics\\Redis_7.jpg</v>
      </c>
      <c r="AR91" t="str">
        <f t="shared" si="39"/>
        <v/>
      </c>
      <c r="AS91" t="str">
        <f t="shared" si="32"/>
        <v/>
      </c>
      <c r="AT91">
        <f t="shared" ca="1" si="33"/>
        <v>0.39740570441828182</v>
      </c>
      <c r="AU91" t="s">
        <v>697</v>
      </c>
      <c r="AV91" t="str">
        <f t="shared" ca="1" si="34"/>
        <v>sound\\Redkiy_plod.wav</v>
      </c>
      <c r="AW91" t="str">
        <f>IF(OR(D91=10,D91=11,D91=14,D91=15),VLOOKUP(A91,audio_list_stym!$A$3:$BQ$189,69,FALSE),"XXXXX")</f>
        <v>XXXXX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_Ребристый_ли_он?</v>
      </c>
      <c r="BA91" t="e">
        <f>VLOOKUP(Q91,audio_list_stym!$B$2:$BQ$299,68,FALSE)</f>
        <v>#N/A</v>
      </c>
      <c r="BB91" t="str">
        <f t="shared" si="35"/>
        <v>Посмотрите,_вот_ФИМОН._Ребристый_ли_он?</v>
      </c>
      <c r="BD91" cm="1">
        <f t="array" aca="1" ref="BD91" ca="1">INDEX($L$90:$L$97,(RANK(AT3,$AT$2:$AT$9)))</f>
        <v>2120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VLOOKUP(B92,audio_list_stym!$A$3:$BP$18,55,FALSE)</f>
        <v>15</v>
      </c>
      <c r="F92" t="str">
        <f>VLOOKUP(E92,metki!$A$2:$B$9,2,FALSE)</f>
        <v>экспл_новые_с_названием</v>
      </c>
      <c r="G92" t="str">
        <f t="shared" si="29"/>
        <v>экспл</v>
      </c>
      <c r="H92" t="str">
        <f>VLOOKUP(B92,audio_list_stym!$A$3:$AJ$18,23,FALSE)</f>
        <v>Noni</v>
      </c>
      <c r="I92" t="s">
        <v>690</v>
      </c>
      <c r="J92" t="str">
        <f t="shared" si="30"/>
        <v>Noni_3</v>
      </c>
      <c r="L92">
        <f>VLOOKUP(J92,total_visual_stym!$A$2:$D$129,2,FALSE)</f>
        <v>2115</v>
      </c>
      <c r="M92" t="str">
        <f>VLOOKUP(J92,total_visual_stym!$A$2:$D$129,3,FALSE)</f>
        <v>pics\\Noni_3.jpg</v>
      </c>
      <c r="N92">
        <f>VLOOKUP(J92,total_visual_stym!$A$1:$D$129,4,FALSE)</f>
        <v>212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131</v>
      </c>
      <c r="Z92" t="str">
        <f>IF(G92="экспл",VLOOKUP(J92,quest_экспл!$A$1:$N$129,12,FALSE),IF(G92="импл_",0,0))</f>
        <v>sound\\Goluboy_li_on.wav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v>2230</v>
      </c>
      <c r="AD92" t="str">
        <f t="shared" ca="1" si="36"/>
        <v>pics\\dis26.jpg</v>
      </c>
      <c r="AE92" s="22" t="str">
        <f t="array" aca="1" ref="AE92" ca="1">IF(G92="экспл",INDEX(total_visual_stym!$C$146:$C$209,(RANK(total_visual_stym!E172,total_visual_stym!$E$146:$E$209))),0)</f>
        <v>pics\\dis26.jpg</v>
      </c>
      <c r="AF92" s="22" t="str">
        <f t="shared" si="31"/>
        <v/>
      </c>
      <c r="AI92" t="s">
        <v>102</v>
      </c>
      <c r="AO92">
        <f t="shared" ca="1" si="37"/>
        <v>0.49734313604945957</v>
      </c>
      <c r="AP92" t="str">
        <f t="shared" ca="1" si="38"/>
        <v>pics\\Kokos_4.jpg</v>
      </c>
      <c r="AR92" t="str">
        <f t="shared" si="39"/>
        <v/>
      </c>
      <c r="AS92" t="str">
        <f t="shared" si="32"/>
        <v/>
      </c>
      <c r="AT92">
        <f t="shared" ca="1" si="33"/>
        <v>0.30469702225175122</v>
      </c>
      <c r="AU92" t="s">
        <v>697</v>
      </c>
      <c r="AV92" t="str">
        <f t="shared" ca="1" si="34"/>
        <v>sound\\Redkiy_plod.wav</v>
      </c>
      <c r="AW92" t="str">
        <f>IF(OR(D92=10,D92=11,D92=14,D92=15),VLOOKUP(A92,audio_list_stym!$A$3:$BQ$189,69,FALSE),"XXXXX")</f>
        <v>XXXXX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_Голубой_ли_он?</v>
      </c>
      <c r="BA92" t="e">
        <f>VLOOKUP(Q92,audio_list_stym!$B$2:$BQ$299,68,FALSE)</f>
        <v>#N/A</v>
      </c>
      <c r="BB92" t="str">
        <f t="shared" si="35"/>
        <v>Вот_ФИМОН._Голубой_ли_он?</v>
      </c>
      <c r="BD92" cm="1">
        <f t="array" aca="1" ref="BD92" ca="1">INDEX($L$90:$L$97,(RANK(AT4,$AT$2:$AT$9)))</f>
        <v>2116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VLOOKUP(B93,audio_list_stym!$A$3:$BP$18,55,FALSE)</f>
        <v>15</v>
      </c>
      <c r="F93" t="str">
        <f>VLOOKUP(E93,metki!$A$2:$B$9,2,FALSE)</f>
        <v>экспл_новые_с_названием</v>
      </c>
      <c r="G93" t="str">
        <f t="shared" si="29"/>
        <v>экспл</v>
      </c>
      <c r="H93" t="str">
        <f>VLOOKUP(B93,audio_list_stym!$A$3:$AJ$18,23,FALSE)</f>
        <v>Noni</v>
      </c>
      <c r="I93" t="s">
        <v>691</v>
      </c>
      <c r="J93" t="str">
        <f t="shared" si="30"/>
        <v>Noni_4</v>
      </c>
      <c r="L93">
        <f>VLOOKUP(J93,total_visual_stym!$A$2:$D$129,2,FALSE)</f>
        <v>2116</v>
      </c>
      <c r="M93" t="str">
        <f>VLOOKUP(J93,total_visual_stym!$A$2:$D$129,3,FALSE)</f>
        <v>pics\\Noni_4.jpg</v>
      </c>
      <c r="N93">
        <f>VLOOKUP(J93,total_visual_stym!$A$1:$D$129,4,FALSE)</f>
        <v>212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132</v>
      </c>
      <c r="Z93" t="str">
        <f>IF(G93="экспл",VLOOKUP(J93,quest_экспл!$A$1:$N$129,12,FALSE),IF(G93="импл_",0,0))</f>
        <v>sound\\On_s_bugorkami.wav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v>2207</v>
      </c>
      <c r="AD93" t="str">
        <f t="shared" ca="1" si="36"/>
        <v>pics\\dis3.jpg</v>
      </c>
      <c r="AE93" s="22" t="str">
        <f t="array" aca="1" ref="AE93" ca="1">IF(G93="экспл",INDEX(total_visual_stym!$C$146:$C$209,(RANK(total_visual_stym!E173,total_visual_stym!$E$146:$E$209))),0)</f>
        <v>pics\\dis3.jpg</v>
      </c>
      <c r="AF93" s="22" t="str">
        <f t="shared" si="31"/>
        <v/>
      </c>
      <c r="AI93" t="s">
        <v>103</v>
      </c>
      <c r="AO93">
        <f t="shared" ca="1" si="37"/>
        <v>0.18374573454333054</v>
      </c>
      <c r="AP93" t="str">
        <f t="shared" ca="1" si="38"/>
        <v>pics\\Redis_3.jpg</v>
      </c>
      <c r="AR93" t="str">
        <f t="shared" si="39"/>
        <v/>
      </c>
      <c r="AS93" t="str">
        <f t="shared" si="32"/>
        <v/>
      </c>
      <c r="AT93">
        <f t="shared" ca="1" si="33"/>
        <v>0.13243734452546208</v>
      </c>
      <c r="AU93" t="s">
        <v>697</v>
      </c>
      <c r="AV93" t="str">
        <f t="shared" ca="1" si="34"/>
        <v>sound\\Redkiy_plod.wav</v>
      </c>
      <c r="AW93" t="str">
        <f>IF(OR(D93=10,D93=11,D93=14,D93=15),VLOOKUP(A93,audio_list_stym!$A$3:$BQ$189,69,FALSE),"XXXXX")</f>
        <v>XXXXX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_Он_с_бугорками?</v>
      </c>
      <c r="BA93" t="e">
        <f>VLOOKUP(Q93,audio_list_stym!$B$2:$BQ$299,68,FALSE)</f>
        <v>#N/A</v>
      </c>
      <c r="BB93" t="str">
        <f t="shared" si="35"/>
        <v>Это_ФИМОН._Он_с_бугорками?</v>
      </c>
      <c r="BD93" cm="1">
        <f t="array" aca="1" ref="BD93" ca="1">INDEX($L$90:$L$97,(RANK(AT5,$AT$2:$AT$9)))</f>
        <v>2113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VLOOKUP(B94,audio_list_stym!$A$3:$BP$18,55,FALSE)</f>
        <v>15</v>
      </c>
      <c r="F94" t="str">
        <f>VLOOKUP(E94,metki!$A$2:$B$9,2,FALSE)</f>
        <v>экспл_новые_с_названием</v>
      </c>
      <c r="G94" t="str">
        <f t="shared" si="29"/>
        <v>экспл</v>
      </c>
      <c r="H94" t="str">
        <f>VLOOKUP(B94,audio_list_stym!$A$3:$AJ$18,23,FALSE)</f>
        <v>Noni</v>
      </c>
      <c r="I94" t="s">
        <v>692</v>
      </c>
      <c r="J94" t="str">
        <f t="shared" si="30"/>
        <v>Noni_5</v>
      </c>
      <c r="L94">
        <f>VLOOKUP(J94,total_visual_stym!$A$2:$D$129,2,FALSE)</f>
        <v>2117</v>
      </c>
      <c r="M94" t="str">
        <f>VLOOKUP(J94,total_visual_stym!$A$2:$D$129,3,FALSE)</f>
        <v>pics\\Noni_5.jpg</v>
      </c>
      <c r="N94">
        <f>VLOOKUP(J94,total_visual_stym!$A$1:$D$129,4,FALSE)</f>
        <v>212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133</v>
      </c>
      <c r="Z94" t="str">
        <f>IF(G94="экспл",VLOOKUP(J94,quest_экспл!$A$1:$N$129,12,FALSE),IF(G94="импл_",0,0))</f>
        <v>sound\\Ovalniy_li_on.wav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v>2184</v>
      </c>
      <c r="AD94" t="str">
        <f t="shared" ca="1" si="36"/>
        <v>pics\\dis55.jpg</v>
      </c>
      <c r="AE94" s="22" t="str">
        <f t="array" aca="1" ref="AE94" ca="1">IF(G94="экспл",INDEX(total_visual_stym!$C$146:$C$209,(RANK(total_visual_stym!E174,total_visual_stym!$E$146:$E$209))),0)</f>
        <v>pics\\dis55.jpg</v>
      </c>
      <c r="AF94" s="22" t="str">
        <f t="shared" si="31"/>
        <v/>
      </c>
      <c r="AI94" t="s">
        <v>104</v>
      </c>
      <c r="AO94">
        <f t="shared" ca="1" si="37"/>
        <v>6.6806638198946278E-2</v>
      </c>
      <c r="AP94" t="str">
        <f t="shared" ca="1" si="38"/>
        <v>pics\\Tomat_5.jpg</v>
      </c>
      <c r="AR94" t="str">
        <f t="shared" si="39"/>
        <v/>
      </c>
      <c r="AS94" t="str">
        <f t="shared" si="32"/>
        <v/>
      </c>
      <c r="AT94">
        <f t="shared" ca="1" si="33"/>
        <v>0.54238954076271306</v>
      </c>
      <c r="AU94" t="s">
        <v>697</v>
      </c>
      <c r="AV94" t="str">
        <f t="shared" ca="1" si="34"/>
        <v>sound\\Noviy_plod.wav</v>
      </c>
      <c r="AW94" t="str">
        <f>IF(OR(D94=10,D94=11,D94=14,D94=15),VLOOKUP(A94,audio_list_stym!$A$3:$BQ$189,69,FALSE),"XXXXX")</f>
        <v>XXXXX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_Овальный_ли_он?</v>
      </c>
      <c r="BA94" t="e">
        <f>VLOOKUP(Q94,audio_list_stym!$B$2:$BQ$299,68,FALSE)</f>
        <v>#N/A</v>
      </c>
      <c r="BB94" t="str">
        <f t="shared" si="35"/>
        <v>На_картинке_ФИМОН._Овальный_ли_он?</v>
      </c>
      <c r="BD94" cm="1">
        <f t="array" aca="1" ref="BD94" ca="1">INDEX($L$90:$L$97,(RANK(AT6,$AT$2:$AT$9)))</f>
        <v>2118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VLOOKUP(B95,audio_list_stym!$A$3:$BP$18,55,FALSE)</f>
        <v>15</v>
      </c>
      <c r="F95" t="str">
        <f>VLOOKUP(E95,metki!$A$2:$B$9,2,FALSE)</f>
        <v>экспл_новые_с_названием</v>
      </c>
      <c r="G95" t="str">
        <f t="shared" si="29"/>
        <v>экспл</v>
      </c>
      <c r="H95" t="str">
        <f>VLOOKUP(B95,audio_list_stym!$A$3:$AJ$18,23,FALSE)</f>
        <v>Noni</v>
      </c>
      <c r="I95" t="s">
        <v>693</v>
      </c>
      <c r="J95" t="str">
        <f t="shared" si="30"/>
        <v>Noni_6</v>
      </c>
      <c r="L95">
        <f>VLOOKUP(J95,total_visual_stym!$A$2:$D$129,2,FALSE)</f>
        <v>2118</v>
      </c>
      <c r="M95" t="str">
        <f>VLOOKUP(J95,total_visual_stym!$A$2:$D$129,3,FALSE)</f>
        <v>pics\\Noni_6.jpg</v>
      </c>
      <c r="N95">
        <f>VLOOKUP(J95,total_visual_stym!$A$1:$D$129,4,FALSE)</f>
        <v>212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134</v>
      </c>
      <c r="Z95" t="str">
        <f>IF(G95="экспл",VLOOKUP(J95,quest_экспл!$A$1:$N$129,12,FALSE),IF(G95="импл_",0,0))</f>
        <v>sound\\Zhidkiy_li_on.wav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v>2216</v>
      </c>
      <c r="AD95" t="str">
        <f t="shared" ca="1" si="36"/>
        <v>pics\\dis17.jpg</v>
      </c>
      <c r="AE95" s="22" t="str">
        <f t="array" aca="1" ref="AE95" ca="1">IF(G95="экспл",INDEX(total_visual_stym!$C$146:$C$209,(RANK(total_visual_stym!E175,total_visual_stym!$E$146:$E$209))),0)</f>
        <v>pics\\dis17.jpg</v>
      </c>
      <c r="AF95" s="22" t="str">
        <f t="shared" si="31"/>
        <v/>
      </c>
      <c r="AI95" t="s">
        <v>105</v>
      </c>
      <c r="AO95">
        <f t="shared" ca="1" si="37"/>
        <v>0.42632695133413923</v>
      </c>
      <c r="AP95" t="str">
        <f t="shared" ca="1" si="38"/>
        <v>pics\\Limon_4.jpg</v>
      </c>
      <c r="AR95" t="str">
        <f t="shared" si="39"/>
        <v/>
      </c>
      <c r="AS95" t="str">
        <f t="shared" si="32"/>
        <v/>
      </c>
      <c r="AT95">
        <f t="shared" ca="1" si="33"/>
        <v>1.8679924922342384E-2</v>
      </c>
      <c r="AU95" t="s">
        <v>697</v>
      </c>
      <c r="AV95" t="str">
        <f t="shared" ca="1" si="34"/>
        <v>sound\\Redkiy_plod.wav</v>
      </c>
      <c r="AW95" t="str">
        <f>IF(OR(D95=10,D95=11,D95=14,D95=15),VLOOKUP(A95,audio_list_stym!$A$3:$BQ$189,69,FALSE),"XXXXX")</f>
        <v>XXXXX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_Жидкий_ли_он?</v>
      </c>
      <c r="BA95" t="e">
        <f>VLOOKUP(Q95,audio_list_stym!$B$2:$BQ$299,68,FALSE)</f>
        <v>#N/A</v>
      </c>
      <c r="BB95" t="str">
        <f t="shared" si="35"/>
        <v>На_мониторе_ФИМОН._Жидкий_ли_он?</v>
      </c>
      <c r="BD95" cm="1">
        <f t="array" aca="1" ref="BD95" ca="1">INDEX($L$90:$L$97,(RANK(AT7,$AT$2:$AT$9)))</f>
        <v>2115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VLOOKUP(B96,audio_list_stym!$A$3:$BP$18,55,FALSE)</f>
        <v>15</v>
      </c>
      <c r="F96" t="str">
        <f>VLOOKUP(E96,metki!$A$2:$B$9,2,FALSE)</f>
        <v>экспл_новые_с_названием</v>
      </c>
      <c r="G96" t="str">
        <f t="shared" si="29"/>
        <v>экспл</v>
      </c>
      <c r="H96" t="str">
        <f>VLOOKUP(B96,audio_list_stym!$A$3:$AJ$18,23,FALSE)</f>
        <v>Noni</v>
      </c>
      <c r="I96" t="s">
        <v>694</v>
      </c>
      <c r="J96" t="str">
        <f t="shared" si="30"/>
        <v>Noni_7</v>
      </c>
      <c r="L96">
        <f>VLOOKUP(J96,total_visual_stym!$A$2:$D$129,2,FALSE)</f>
        <v>2119</v>
      </c>
      <c r="M96" t="str">
        <f>VLOOKUP(J96,total_visual_stym!$A$2:$D$129,3,FALSE)</f>
        <v>pics\\Noni_7.jpg</v>
      </c>
      <c r="N96">
        <f>VLOOKUP(J96,total_visual_stym!$A$1:$D$129,4,FALSE)</f>
        <v>212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135</v>
      </c>
      <c r="Z96" t="str">
        <f>IF(G96="экспл",VLOOKUP(J96,quest_экспл!$A$1:$N$129,12,FALSE),IF(G96="импл_",0,0))</f>
        <v>sound\\On_lohmatiy.wav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v>2228</v>
      </c>
      <c r="AD96" t="str">
        <f t="shared" ca="1" si="36"/>
        <v>pics\\dis14.jpg</v>
      </c>
      <c r="AE96" s="22" t="str">
        <f t="array" aca="1" ref="AE96" ca="1">IF(G96="экспл",INDEX(total_visual_stym!$C$146:$C$209,(RANK(total_visual_stym!E176,total_visual_stym!$E$146:$E$209))),0)</f>
        <v>pics\\dis14.jpg</v>
      </c>
      <c r="AF96" s="22" t="str">
        <f t="shared" si="31"/>
        <v/>
      </c>
      <c r="AI96" t="s">
        <v>106</v>
      </c>
      <c r="AO96">
        <f t="shared" ca="1" si="37"/>
        <v>0.70920872397274148</v>
      </c>
      <c r="AP96" t="str">
        <f t="shared" ca="1" si="38"/>
        <v>pics\\Finik_7.jpg</v>
      </c>
      <c r="AR96" t="str">
        <f t="shared" si="39"/>
        <v/>
      </c>
      <c r="AS96" t="str">
        <f t="shared" si="32"/>
        <v/>
      </c>
      <c r="AT96">
        <f t="shared" ca="1" si="33"/>
        <v>0.64245192312691524</v>
      </c>
      <c r="AU96" t="s">
        <v>697</v>
      </c>
      <c r="AV96" t="str">
        <f t="shared" ca="1" si="34"/>
        <v>sound\\Noviy_plod.wav</v>
      </c>
      <c r="AW96" t="str">
        <f>IF(OR(D96=10,D96=11,D96=14,D96=15),VLOOKUP(A96,audio_list_stym!$A$3:$BQ$189,69,FALSE),"XXXXX")</f>
        <v>XXXXX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_Он_лохматый?</v>
      </c>
      <c r="BA96" t="e">
        <f>VLOOKUP(Q96,audio_list_stym!$B$2:$BQ$299,68,FALSE)</f>
        <v>#N/A</v>
      </c>
      <c r="BB96" t="str">
        <f t="shared" si="35"/>
        <v>Перед_Вами_ФИМОН._Он_лохматый?</v>
      </c>
      <c r="BD96" cm="1">
        <f t="array" aca="1" ref="BD96" ca="1">INDEX($L$90:$L$97,(RANK(AT8,$AT$2:$AT$9)))</f>
        <v>2114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VLOOKUP(B97,audio_list_stym!$A$3:$BP$18,55,FALSE)</f>
        <v>15</v>
      </c>
      <c r="F97" t="str">
        <f>VLOOKUP(E97,metki!$A$2:$B$9,2,FALSE)</f>
        <v>экспл_новые_с_названием</v>
      </c>
      <c r="G97" t="str">
        <f t="shared" si="29"/>
        <v>экспл</v>
      </c>
      <c r="H97" t="str">
        <f>VLOOKUP(B97,audio_list_stym!$A$3:$AJ$18,23,FALSE)</f>
        <v>Noni</v>
      </c>
      <c r="I97" t="s">
        <v>695</v>
      </c>
      <c r="J97" t="str">
        <f t="shared" si="30"/>
        <v>Noni_8</v>
      </c>
      <c r="L97">
        <f>VLOOKUP(J97,total_visual_stym!$A$2:$D$129,2,FALSE)</f>
        <v>2120</v>
      </c>
      <c r="M97" t="str">
        <f>VLOOKUP(J97,total_visual_stym!$A$2:$D$129,3,FALSE)</f>
        <v>pics\\Noni_8.jpg</v>
      </c>
      <c r="N97">
        <f>VLOOKUP(J97,total_visual_stym!$A$1:$D$129,4,FALSE)</f>
        <v>212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136</v>
      </c>
      <c r="Z97" t="str">
        <f>IF(G97="экспл",VLOOKUP(J97,quest_экспл!$A$1:$N$129,12,FALSE),IF(G97="импл_",0,0))</f>
        <v>sound\\On_zolotistiy.wav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v>2179</v>
      </c>
      <c r="AD97" t="str">
        <f t="shared" ca="1" si="36"/>
        <v>pics\\dis12.jpg</v>
      </c>
      <c r="AE97" s="22" t="str">
        <f t="array" aca="1" ref="AE97" ca="1">IF(G97="экспл",INDEX(total_visual_stym!$C$146:$C$209,(RANK(total_visual_stym!E177,total_visual_stym!$E$146:$E$209))),0)</f>
        <v>pics\\dis12.jpg</v>
      </c>
      <c r="AF97" s="22" t="str">
        <f t="shared" si="31"/>
        <v/>
      </c>
      <c r="AI97" t="s">
        <v>107</v>
      </c>
      <c r="AO97">
        <f t="shared" ca="1" si="37"/>
        <v>0.75014058517038795</v>
      </c>
      <c r="AP97" t="str">
        <f t="shared" ca="1" si="38"/>
        <v>pics\\Finik_5.jpg</v>
      </c>
      <c r="AR97" t="str">
        <f t="shared" si="39"/>
        <v/>
      </c>
      <c r="AS97" t="str">
        <f t="shared" si="32"/>
        <v/>
      </c>
      <c r="AT97">
        <f t="shared" ca="1" si="33"/>
        <v>0.35682996956738966</v>
      </c>
      <c r="AU97" t="s">
        <v>697</v>
      </c>
      <c r="AV97" t="str">
        <f t="shared" ca="1" si="34"/>
        <v>sound\\Redkiy_plod.wav</v>
      </c>
      <c r="AW97" t="str">
        <f>IF(OR(D97=10,D97=11,D97=14,D97=15),VLOOKUP(A97,audio_list_stym!$A$3:$BQ$189,69,FALSE),"XXXXX")</f>
        <v>XXXXX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_Он_золотистый?</v>
      </c>
      <c r="BA97" t="e">
        <f>VLOOKUP(Q97,audio_list_stym!$B$2:$BQ$299,68,FALSE)</f>
        <v>#N/A</v>
      </c>
      <c r="BB97" t="str">
        <f t="shared" si="35"/>
        <v>Вы_видите_ФИМОН._Он_золотистый?</v>
      </c>
      <c r="BD97" cm="1">
        <f t="array" aca="1" ref="BD97" ca="1">INDEX($L$90:$L$97,(RANK(AT9,$AT$2:$AT$9)))</f>
        <v>2117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VLOOKUP(B98,audio_list_stym!$A$3:$BP$18,55,FALSE)</f>
        <v>16</v>
      </c>
      <c r="F98" t="str">
        <f>VLOOKUP(E98,metki!$A$2:$B$9,2,FALSE)</f>
        <v>импл_новые_без_названия</v>
      </c>
      <c r="G98" t="str">
        <f t="shared" si="29"/>
        <v>импл_</v>
      </c>
      <c r="H98" t="str">
        <f>VLOOKUP(B98,audio_list_stym!$A$3:$AJ$18,23,FALSE)</f>
        <v>Sapota</v>
      </c>
      <c r="I98" t="s">
        <v>688</v>
      </c>
      <c r="J98" t="str">
        <f t="shared" si="30"/>
        <v>Sapota_1</v>
      </c>
      <c r="L98">
        <f>VLOOKUP(J98,total_visual_stym!$A$2:$D$129,2,FALSE)</f>
        <v>2129</v>
      </c>
      <c r="M98" t="str">
        <f>VLOOKUP(J98,total_visual_stym!$A$2:$D$129,3,FALSE)</f>
        <v>pics\\Sapota_1.jpg</v>
      </c>
      <c r="N98">
        <f>VLOOKUP(J98,total_visual_stym!$A$1:$D$129,4,FALSE)</f>
        <v>213</v>
      </c>
      <c r="P98">
        <f>IF(G98="экспл",0,IF(G98="импл_",VLOOKUP(J98,quest_импл!$A$1:$J$129,7,FALSE),0))</f>
        <v>265</v>
      </c>
      <c r="Q98" t="str">
        <f>IF(G98="экспл",0,IF(G98="импл_",VLOOKUP(J98,quest_импл!$A$1:$J$129,8,FALSE),0))</f>
        <v>sound\\Sharoobrazniy_li.wav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v>2021</v>
      </c>
      <c r="AD98" t="str">
        <f t="shared" ca="1" si="36"/>
        <v>pics\\Finik_4.jpg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1"/>
        <v>pics\\Finik_4.jpg</v>
      </c>
      <c r="AI98" t="s">
        <v>108</v>
      </c>
      <c r="AO98">
        <f t="shared" ca="1" si="37"/>
        <v>0.77811614801532025</v>
      </c>
      <c r="AP98" t="str">
        <f t="shared" ca="1" si="38"/>
        <v>pics\\Finik_4.jpg</v>
      </c>
      <c r="AR98" t="str">
        <f>IF(AH98="sound\\Ogorod",AP26,"")</f>
        <v/>
      </c>
      <c r="AS98" t="str">
        <f t="shared" ca="1" si="32"/>
        <v>pics\\Finik_4.jpg</v>
      </c>
      <c r="AT98">
        <f t="shared" ca="1" si="33"/>
        <v>0.55239463219131579</v>
      </c>
      <c r="AU98" t="s">
        <v>697</v>
      </c>
      <c r="AV98" t="str">
        <f t="shared" ca="1" si="34"/>
        <v>sound\\Noviy_plod.wav</v>
      </c>
      <c r="AW98" t="str">
        <f>IF(OR(D98=10,D98=11,D98=14,D98=15),VLOOKUP(A98,audio_list_stym!$A$3:$BQ$189,69,FALSE),"XXXXX")</f>
        <v>XXXXX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_Шарообразный_ли_</v>
      </c>
      <c r="BB98" t="str">
        <f t="shared" si="35"/>
        <v>_Шарообразный_ли_XXXXX?</v>
      </c>
      <c r="BC98">
        <f>A98</f>
        <v>1213</v>
      </c>
      <c r="BD98" cm="1">
        <f t="array" aca="1" ref="BD98" ca="1">INDEX($L$98:$L$105,(RANK(AT2,$AT$2:$AT$9)))</f>
        <v>2135</v>
      </c>
      <c r="BE98" cm="1">
        <f t="array" aca="1" ref="BE98" ca="1">INDEX(BD66:BD81,(RANK(AT6,$AT$2:$AT$9)))</f>
        <v>2080</v>
      </c>
      <c r="BF98" cm="1">
        <f t="array" aca="1" ref="BF98" ca="1">INDEX(BD82:BD97,(RANK(AT6,$AT$2:$AT$9)))</f>
        <v>2091</v>
      </c>
      <c r="BG98" cm="1">
        <f t="array" aca="1" ref="BG98" ca="1">INDEX(BD106:BD129,(RANK(AT6,$AT$2:$AT$17)))</f>
        <v>2145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VLOOKUP(B99,audio_list_stym!$A$3:$BP$18,55,FALSE)</f>
        <v>16</v>
      </c>
      <c r="F99" t="str">
        <f>VLOOKUP(E99,metki!$A$2:$B$9,2,FALSE)</f>
        <v>импл_новые_без_названия</v>
      </c>
      <c r="G99" t="str">
        <f t="shared" si="29"/>
        <v>импл_</v>
      </c>
      <c r="H99" t="str">
        <f>VLOOKUP(B99,audio_list_stym!$A$3:$AJ$18,23,FALSE)</f>
        <v>Sapota</v>
      </c>
      <c r="I99" t="s">
        <v>689</v>
      </c>
      <c r="J99" t="str">
        <f t="shared" si="30"/>
        <v>Sapota_2</v>
      </c>
      <c r="L99">
        <f>VLOOKUP(J99,total_visual_stym!$A$2:$D$129,2,FALSE)</f>
        <v>2130</v>
      </c>
      <c r="M99" t="str">
        <f>VLOOKUP(J99,total_visual_stym!$A$2:$D$129,3,FALSE)</f>
        <v>pics\\Sapota_2.jpg</v>
      </c>
      <c r="N99">
        <f>VLOOKUP(J99,total_visual_stym!$A$1:$D$129,4,FALSE)</f>
        <v>213</v>
      </c>
      <c r="P99">
        <f>IF(G99="экспл",0,IF(G99="импл_",VLOOKUP(J99,quest_импл!$A$1:$J$129,7,FALSE),0))</f>
        <v>266</v>
      </c>
      <c r="Q99" t="str">
        <f>IF(G99="экспл",0,IF(G99="импл_",VLOOKUP(J99,quest_импл!$A$1:$J$129,8,FALSE),0))</f>
        <v>sound\\Nadrezan_li.wav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v>2039</v>
      </c>
      <c r="AD99" t="str">
        <f t="shared" ca="1" si="36"/>
        <v>pics\\Finik_6.jpg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1"/>
        <v>pics\\Finik_6.jpg</v>
      </c>
      <c r="AI99" t="s">
        <v>109</v>
      </c>
      <c r="AO99">
        <f t="shared" ca="1" si="37"/>
        <v>0.71851118505597067</v>
      </c>
      <c r="AP99" t="str">
        <f t="shared" ca="1" si="38"/>
        <v>pics\\Finik_6.jpg</v>
      </c>
      <c r="AR99" t="str">
        <f t="shared" ref="AR99:AR120" si="40">IF(AH99="sound\\Ogorod",AP27,"")</f>
        <v/>
      </c>
      <c r="AS99" t="str">
        <f t="shared" ca="1" si="32"/>
        <v>pics\\Finik_6.jpg</v>
      </c>
      <c r="AT99">
        <f t="shared" ca="1" si="33"/>
        <v>0.58474793774434053</v>
      </c>
      <c r="AU99" t="s">
        <v>697</v>
      </c>
      <c r="AV99" t="str">
        <f t="shared" ca="1" si="34"/>
        <v>sound\\Noviy_plod.wav</v>
      </c>
      <c r="AW99" t="str">
        <f>IF(OR(D99=10,D99=11,D99=14,D99=15),VLOOKUP(A99,audio_list_stym!$A$3:$BQ$189,69,FALSE),"XXXXX")</f>
        <v>XXXXX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_Надрезан_ли_</v>
      </c>
      <c r="BB99" t="str">
        <f t="shared" si="35"/>
        <v>_Надрезан_ли_XXXXX?</v>
      </c>
      <c r="BD99" cm="1">
        <f t="array" aca="1" ref="BD99" ca="1">INDEX($L$98:$L$105,(RANK(AT3,$AT$2:$AT$9)))</f>
        <v>2136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VLOOKUP(B100,audio_list_stym!$A$3:$BP$18,55,FALSE)</f>
        <v>16</v>
      </c>
      <c r="F100" t="str">
        <f>VLOOKUP(E100,metki!$A$2:$B$9,2,FALSE)</f>
        <v>импл_новые_без_названия</v>
      </c>
      <c r="G100" t="str">
        <f t="shared" si="29"/>
        <v>импл_</v>
      </c>
      <c r="H100" t="str">
        <f>VLOOKUP(B100,audio_list_stym!$A$3:$AJ$18,23,FALSE)</f>
        <v>Sapota</v>
      </c>
      <c r="I100" t="s">
        <v>690</v>
      </c>
      <c r="J100" t="str">
        <f t="shared" si="30"/>
        <v>Sapota_3</v>
      </c>
      <c r="L100">
        <f>VLOOKUP(J100,total_visual_stym!$A$2:$D$129,2,FALSE)</f>
        <v>2131</v>
      </c>
      <c r="M100" t="str">
        <f>VLOOKUP(J100,total_visual_stym!$A$2:$D$129,3,FALSE)</f>
        <v>pics\\Sapota_3.jpg</v>
      </c>
      <c r="N100">
        <f>VLOOKUP(J100,total_visual_stym!$A$1:$D$129,4,FALSE)</f>
        <v>213</v>
      </c>
      <c r="P100">
        <f>IF(G100="экспл",0,IF(G100="импл_",VLOOKUP(J100,quest_импл!$A$1:$J$129,7,FALSE),0))</f>
        <v>267</v>
      </c>
      <c r="Q100" t="str">
        <f>IF(G100="экспл",0,IF(G100="импл_",VLOOKUP(J100,quest_импл!$A$1:$J$129,8,FALSE),0))</f>
        <v>sound\\Perekruchen_li.wav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v>2051</v>
      </c>
      <c r="AD100" t="str">
        <f t="shared" ca="1" si="36"/>
        <v>pics\\Peper_1.jpg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1"/>
        <v>pics\\Peper_1.jpg</v>
      </c>
      <c r="AI100" t="s">
        <v>110</v>
      </c>
      <c r="AO100">
        <f t="shared" ca="1" si="37"/>
        <v>0.38785715857475378</v>
      </c>
      <c r="AP100" t="str">
        <f t="shared" ca="1" si="38"/>
        <v>pics\\Peper_1.jpg</v>
      </c>
      <c r="AR100" t="str">
        <f t="shared" si="40"/>
        <v/>
      </c>
      <c r="AS100" t="str">
        <f t="shared" ca="1" si="32"/>
        <v>pics\\Peper_1.jpg</v>
      </c>
      <c r="AT100">
        <f t="shared" ca="1" si="33"/>
        <v>0.8716125055574202</v>
      </c>
      <c r="AU100" t="s">
        <v>697</v>
      </c>
      <c r="AV100" t="str">
        <f t="shared" ca="1" si="34"/>
        <v>sound\\Noviy_plod.wav</v>
      </c>
      <c r="AW100" t="str">
        <f>IF(OR(D100=10,D100=11,D100=14,D100=15),VLOOKUP(A100,audio_list_stym!$A$3:$BQ$189,69,FALSE),"XXXXX")</f>
        <v>XXXXX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_Перекручен_ли_</v>
      </c>
      <c r="BB100" t="str">
        <f t="shared" si="35"/>
        <v>_Перекручен_ли_XXXXX?</v>
      </c>
      <c r="BD100" cm="1">
        <f t="array" aca="1" ref="BD100" ca="1">INDEX($L$98:$L$105,(RANK(AT4,$AT$2:$AT$9)))</f>
        <v>2132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VLOOKUP(B101,audio_list_stym!$A$3:$BP$18,55,FALSE)</f>
        <v>16</v>
      </c>
      <c r="F101" t="str">
        <f>VLOOKUP(E101,metki!$A$2:$B$9,2,FALSE)</f>
        <v>импл_новые_без_названия</v>
      </c>
      <c r="G101" t="str">
        <f t="shared" si="29"/>
        <v>импл_</v>
      </c>
      <c r="H101" t="str">
        <f>VLOOKUP(B101,audio_list_stym!$A$3:$AJ$18,23,FALSE)</f>
        <v>Sapota</v>
      </c>
      <c r="I101" t="s">
        <v>691</v>
      </c>
      <c r="J101" t="str">
        <f t="shared" si="30"/>
        <v>Sapota_4</v>
      </c>
      <c r="L101">
        <f>VLOOKUP(J101,total_visual_stym!$A$2:$D$129,2,FALSE)</f>
        <v>2132</v>
      </c>
      <c r="M101" t="str">
        <f>VLOOKUP(J101,total_visual_stym!$A$2:$D$129,3,FALSE)</f>
        <v>pics\\Sapota_4.jpg</v>
      </c>
      <c r="N101">
        <f>VLOOKUP(J101,total_visual_stym!$A$1:$D$129,4,FALSE)</f>
        <v>213</v>
      </c>
      <c r="P101">
        <f>IF(G101="экспл",0,IF(G101="импл_",VLOOKUP(J101,quest_импл!$A$1:$J$129,7,FALSE),0))</f>
        <v>268</v>
      </c>
      <c r="Q101" t="str">
        <f>IF(G101="экспл",0,IF(G101="импл_",VLOOKUP(J101,quest_импл!$A$1:$J$129,8,FALSE),0))</f>
        <v>sound\\Sorvan_li.wav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v>2044</v>
      </c>
      <c r="AD101" t="str">
        <f t="shared" ca="1" si="36"/>
        <v>pics\\Banan_8.jpg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1"/>
        <v>pics\\Banan_8.jpg</v>
      </c>
      <c r="AI101" t="s">
        <v>111</v>
      </c>
      <c r="AO101">
        <f t="shared" ca="1" si="37"/>
        <v>0.8261430796762449</v>
      </c>
      <c r="AP101" t="str">
        <f t="shared" ca="1" si="38"/>
        <v>pics\\Banan_8.jpg</v>
      </c>
      <c r="AR101" t="str">
        <f t="shared" si="40"/>
        <v/>
      </c>
      <c r="AS101" t="str">
        <f t="shared" ca="1" si="32"/>
        <v>pics\\Banan_8.jpg</v>
      </c>
      <c r="AT101">
        <f t="shared" ca="1" si="33"/>
        <v>0.40109001920861476</v>
      </c>
      <c r="AU101" t="s">
        <v>697</v>
      </c>
      <c r="AV101" t="str">
        <f t="shared" ca="1" si="34"/>
        <v>sound\\Redkiy_plod.wav</v>
      </c>
      <c r="AW101" t="str">
        <f>IF(OR(D101=10,D101=11,D101=14,D101=15),VLOOKUP(A101,audio_list_stym!$A$3:$BQ$189,69,FALSE),"XXXXX")</f>
        <v>XXXXX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_Сорван_ли_</v>
      </c>
      <c r="BB101" t="str">
        <f t="shared" si="35"/>
        <v>_Сорван_ли_XXXXX?</v>
      </c>
      <c r="BD101" cm="1">
        <f t="array" aca="1" ref="BD101" ca="1">INDEX($L$98:$L$105,(RANK(AT5,$AT$2:$AT$9)))</f>
        <v>2129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VLOOKUP(B102,audio_list_stym!$A$3:$BP$18,55,FALSE)</f>
        <v>16</v>
      </c>
      <c r="F102" t="str">
        <f>VLOOKUP(E102,metki!$A$2:$B$9,2,FALSE)</f>
        <v>импл_новые_без_названия</v>
      </c>
      <c r="G102" t="str">
        <f t="shared" si="29"/>
        <v>импл_</v>
      </c>
      <c r="H102" t="str">
        <f>VLOOKUP(B102,audio_list_stym!$A$3:$AJ$18,23,FALSE)</f>
        <v>Sapota</v>
      </c>
      <c r="I102" t="s">
        <v>692</v>
      </c>
      <c r="J102" t="str">
        <f t="shared" si="30"/>
        <v>Sapota_5</v>
      </c>
      <c r="L102">
        <f>VLOOKUP(J102,total_visual_stym!$A$2:$D$129,2,FALSE)</f>
        <v>2133</v>
      </c>
      <c r="M102" t="str">
        <f>VLOOKUP(J102,total_visual_stym!$A$2:$D$129,3,FALSE)</f>
        <v>pics\\Sapota_5.jpg</v>
      </c>
      <c r="N102">
        <f>VLOOKUP(J102,total_visual_stym!$A$1:$D$129,4,FALSE)</f>
        <v>213</v>
      </c>
      <c r="P102">
        <f>IF(G102="экспл",0,IF(G102="импл_",VLOOKUP(J102,quest_импл!$A$1:$J$129,7,FALSE),0))</f>
        <v>269</v>
      </c>
      <c r="Q102" t="str">
        <f>IF(G102="экспл",0,IF(G102="импл_",VLOOKUP(J102,quest_импл!$A$1:$J$129,8,FALSE),0))</f>
        <v>sound\\Spresovan_li.wav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v>2015</v>
      </c>
      <c r="AD102" t="str">
        <f t="shared" ca="1" si="36"/>
        <v>pics\\Tomat_8.jpg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1"/>
        <v>pics\\Tomat_8.jpg</v>
      </c>
      <c r="AI102" t="s">
        <v>112</v>
      </c>
      <c r="AO102">
        <f t="shared" ca="1" si="37"/>
        <v>9.0905794169680032E-3</v>
      </c>
      <c r="AP102" t="str">
        <f t="shared" ca="1" si="38"/>
        <v>pics\\Tomat_8.jpg</v>
      </c>
      <c r="AR102" t="str">
        <f t="shared" si="40"/>
        <v/>
      </c>
      <c r="AS102" t="str">
        <f t="shared" ca="1" si="32"/>
        <v>pics\\Tomat_8.jpg</v>
      </c>
      <c r="AT102">
        <f t="shared" ca="1" si="33"/>
        <v>0.70051661561815037</v>
      </c>
      <c r="AU102" t="s">
        <v>697</v>
      </c>
      <c r="AV102" t="str">
        <f t="shared" ca="1" si="34"/>
        <v>sound\\Noviy_plod.wav</v>
      </c>
      <c r="AW102" t="str">
        <f>IF(OR(D102=10,D102=11,D102=14,D102=15),VLOOKUP(A102,audio_list_stym!$A$3:$BQ$189,69,FALSE),"XXXXX")</f>
        <v>XXXXX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_Спрессован_ли_</v>
      </c>
      <c r="BB102" t="str">
        <f t="shared" si="35"/>
        <v>_Спрессован_ли_XXXXX?</v>
      </c>
      <c r="BD102" cm="1">
        <f t="array" aca="1" ref="BD102" ca="1">INDEX($L$98:$L$105,(RANK(AT6,$AT$2:$AT$9)))</f>
        <v>2134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VLOOKUP(B103,audio_list_stym!$A$3:$BP$18,55,FALSE)</f>
        <v>16</v>
      </c>
      <c r="F103" t="str">
        <f>VLOOKUP(E103,metki!$A$2:$B$9,2,FALSE)</f>
        <v>импл_новые_без_названия</v>
      </c>
      <c r="G103" t="str">
        <f t="shared" si="29"/>
        <v>импл_</v>
      </c>
      <c r="H103" t="str">
        <f>VLOOKUP(B103,audio_list_stym!$A$3:$AJ$18,23,FALSE)</f>
        <v>Sapota</v>
      </c>
      <c r="I103" t="s">
        <v>693</v>
      </c>
      <c r="J103" t="str">
        <f t="shared" si="30"/>
        <v>Sapota_6</v>
      </c>
      <c r="L103">
        <f>VLOOKUP(J103,total_visual_stym!$A$2:$D$129,2,FALSE)</f>
        <v>2134</v>
      </c>
      <c r="M103" t="str">
        <f>VLOOKUP(J103,total_visual_stym!$A$2:$D$129,3,FALSE)</f>
        <v>pics\\Sapota_6.jpg</v>
      </c>
      <c r="N103">
        <f>VLOOKUP(J103,total_visual_stym!$A$1:$D$129,4,FALSE)</f>
        <v>213</v>
      </c>
      <c r="P103">
        <f>IF(G103="экспл",0,IF(G103="импл_",VLOOKUP(J103,quest_импл!$A$1:$J$129,7,FALSE),0))</f>
        <v>270</v>
      </c>
      <c r="Q103" t="str">
        <f>IF(G103="экспл",0,IF(G103="импл_",VLOOKUP(J103,quest_импл!$A$1:$J$129,8,FALSE),0))</f>
        <v>sound\\Zheltiy_li.wav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v>2048</v>
      </c>
      <c r="AD103" t="str">
        <f t="shared" ca="1" si="36"/>
        <v>pics\\Limon_6.jpg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1"/>
        <v>pics\\Limon_6.jpg</v>
      </c>
      <c r="AI103" t="s">
        <v>113</v>
      </c>
      <c r="AO103">
        <f t="shared" ca="1" si="37"/>
        <v>0.40672244252730239</v>
      </c>
      <c r="AP103" t="str">
        <f t="shared" ca="1" si="38"/>
        <v>pics\\Limon_6.jpg</v>
      </c>
      <c r="AR103" t="str">
        <f t="shared" si="40"/>
        <v/>
      </c>
      <c r="AS103" t="str">
        <f t="shared" ca="1" si="32"/>
        <v>pics\\Limon_6.jpg</v>
      </c>
      <c r="AT103">
        <f t="shared" ca="1" si="33"/>
        <v>0.43604625264621322</v>
      </c>
      <c r="AU103" t="s">
        <v>697</v>
      </c>
      <c r="AV103" t="str">
        <f t="shared" ca="1" si="34"/>
        <v>sound\\Redkiy_plod.wav</v>
      </c>
      <c r="AW103" t="str">
        <f>IF(OR(D103=10,D103=11,D103=14,D103=15),VLOOKUP(A103,audio_list_stym!$A$3:$BQ$189,69,FALSE),"XXXXX")</f>
        <v>XXXXX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_Желтый_ли_</v>
      </c>
      <c r="BB103" t="str">
        <f t="shared" si="35"/>
        <v>_Желтый_ли_XXXXX?</v>
      </c>
      <c r="BD103" cm="1">
        <f t="array" aca="1" ref="BD103" ca="1">INDEX($L$98:$L$105,(RANK(AT7,$AT$2:$AT$9)))</f>
        <v>2131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VLOOKUP(B104,audio_list_stym!$A$3:$BP$18,55,FALSE)</f>
        <v>16</v>
      </c>
      <c r="F104" t="str">
        <f>VLOOKUP(E104,metki!$A$2:$B$9,2,FALSE)</f>
        <v>импл_новые_без_названия</v>
      </c>
      <c r="G104" t="str">
        <f t="shared" si="29"/>
        <v>импл_</v>
      </c>
      <c r="H104" t="str">
        <f>VLOOKUP(B104,audio_list_stym!$A$3:$AJ$18,23,FALSE)</f>
        <v>Sapota</v>
      </c>
      <c r="I104" t="s">
        <v>694</v>
      </c>
      <c r="J104" t="str">
        <f t="shared" si="30"/>
        <v>Sapota_7</v>
      </c>
      <c r="L104">
        <f>VLOOKUP(J104,total_visual_stym!$A$2:$D$129,2,FALSE)</f>
        <v>2135</v>
      </c>
      <c r="M104" t="str">
        <f>VLOOKUP(J104,total_visual_stym!$A$2:$D$129,3,FALSE)</f>
        <v>pics\\Sapota_7.jpg</v>
      </c>
      <c r="N104">
        <f>VLOOKUP(J104,total_visual_stym!$A$1:$D$129,4,FALSE)</f>
        <v>213</v>
      </c>
      <c r="P104">
        <f>IF(G104="экспл",0,IF(G104="импл_",VLOOKUP(J104,quest_импл!$A$1:$J$129,7,FALSE),0))</f>
        <v>271</v>
      </c>
      <c r="Q104" t="str">
        <f>IF(G104="экспл",0,IF(G104="импл_",VLOOKUP(J104,quest_импл!$A$1:$J$129,8,FALSE),0))</f>
        <v>sound\\Rovniy_li.wav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да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v>2029</v>
      </c>
      <c r="AD104" t="str">
        <f t="shared" ca="1" si="36"/>
        <v>pics\\Goroh_2.jpg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1"/>
        <v>pics\\Goroh_2.jpg</v>
      </c>
      <c r="AI104" t="s">
        <v>114</v>
      </c>
      <c r="AO104">
        <f t="shared" ca="1" si="37"/>
        <v>0.64281715039892007</v>
      </c>
      <c r="AP104" t="str">
        <f t="shared" ca="1" si="38"/>
        <v>pics\\Goroh_2.jpg</v>
      </c>
      <c r="AR104" t="str">
        <f t="shared" si="40"/>
        <v/>
      </c>
      <c r="AS104" t="str">
        <f t="shared" ca="1" si="32"/>
        <v>pics\\Goroh_2.jpg</v>
      </c>
      <c r="AT104">
        <f t="shared" ca="1" si="33"/>
        <v>0.53496375860692968</v>
      </c>
      <c r="AU104" t="s">
        <v>697</v>
      </c>
      <c r="AV104" t="str">
        <f t="shared" ca="1" si="34"/>
        <v>sound\\Noviy_plod.wav</v>
      </c>
      <c r="AW104" t="str">
        <f>IF(OR(D104=10,D104=11,D104=14,D104=15),VLOOKUP(A104,audio_list_stym!$A$3:$BQ$189,69,FALSE),"XXXXX")</f>
        <v>XXXXX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_Ровный_ли_</v>
      </c>
      <c r="BB104" t="str">
        <f t="shared" si="35"/>
        <v>_Ровный_ли_XXXXX?</v>
      </c>
      <c r="BD104" cm="1">
        <f t="array" aca="1" ref="BD104" ca="1">INDEX($L$98:$L$105,(RANK(AT8,$AT$2:$AT$9)))</f>
        <v>2130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VLOOKUP(B105,audio_list_stym!$A$3:$BP$18,55,FALSE)</f>
        <v>16</v>
      </c>
      <c r="F105" t="str">
        <f>VLOOKUP(E105,metki!$A$2:$B$9,2,FALSE)</f>
        <v>импл_новые_без_названия</v>
      </c>
      <c r="G105" t="str">
        <f t="shared" si="29"/>
        <v>импл_</v>
      </c>
      <c r="H105" t="str">
        <f>VLOOKUP(B105,audio_list_stym!$A$3:$AJ$18,23,FALSE)</f>
        <v>Sapota</v>
      </c>
      <c r="I105" t="s">
        <v>695</v>
      </c>
      <c r="J105" t="str">
        <f t="shared" si="30"/>
        <v>Sapota_8</v>
      </c>
      <c r="L105">
        <f>VLOOKUP(J105,total_visual_stym!$A$2:$D$129,2,FALSE)</f>
        <v>2136</v>
      </c>
      <c r="M105" t="str">
        <f>VLOOKUP(J105,total_visual_stym!$A$2:$D$129,3,FALSE)</f>
        <v>pics\\Sapota_8.jpg</v>
      </c>
      <c r="N105">
        <f>VLOOKUP(J105,total_visual_stym!$A$1:$D$129,4,FALSE)</f>
        <v>213</v>
      </c>
      <c r="P105">
        <f>IF(G105="экспл",0,IF(G105="импл_",VLOOKUP(J105,quest_импл!$A$1:$J$129,7,FALSE),0))</f>
        <v>272</v>
      </c>
      <c r="Q105" t="str">
        <f>IF(G105="экспл",0,IF(G105="импл_",VLOOKUP(J105,quest_импл!$A$1:$J$129,8,FALSE),0))</f>
        <v>sound\\Imeet_li_shipi.wav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v>2038</v>
      </c>
      <c r="AD105" t="str">
        <f t="shared" ca="1" si="36"/>
        <v>pics\\Goroh_6.jpg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1"/>
        <v>pics\\Goroh_6.jpg</v>
      </c>
      <c r="AI105" t="s">
        <v>115</v>
      </c>
      <c r="AO105">
        <f t="shared" ca="1" si="37"/>
        <v>0.62697594478447027</v>
      </c>
      <c r="AP105" t="str">
        <f t="shared" ca="1" si="38"/>
        <v>pics\\Goroh_6.jpg</v>
      </c>
      <c r="AR105" t="str">
        <f t="shared" si="40"/>
        <v/>
      </c>
      <c r="AS105" t="str">
        <f t="shared" ca="1" si="32"/>
        <v>pics\\Goroh_6.jpg</v>
      </c>
      <c r="AT105">
        <f t="shared" ca="1" si="33"/>
        <v>0.77890614005274805</v>
      </c>
      <c r="AU105" t="s">
        <v>697</v>
      </c>
      <c r="AV105" t="str">
        <f t="shared" ca="1" si="34"/>
        <v>sound\\Noviy_plod.wav</v>
      </c>
      <c r="AW105" t="str">
        <f>IF(OR(D105=10,D105=11,D105=14,D105=15),VLOOKUP(A105,audio_list_stym!$A$3:$BQ$189,69,FALSE),"XXXXX")</f>
        <v>XXXXX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_Имеет_ли_шипы_</v>
      </c>
      <c r="BB105" t="str">
        <f t="shared" si="35"/>
        <v>_Имеет_ли_шипы_XXXXX?</v>
      </c>
      <c r="BD105" cm="1">
        <f t="array" aca="1" ref="BD105" ca="1">INDEX($L$98:$L$105,(RANK(AT9,$AT$2:$AT$9)))</f>
        <v>2133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VLOOKUP(B106,audio_list_stym!$A$3:$BP$18,55,FALSE)</f>
        <v>17</v>
      </c>
      <c r="F106" t="str">
        <f>VLOOKUP(E106,metki!$A$2:$B$9,2,FALSE)</f>
        <v>экспл_новые_без_названия</v>
      </c>
      <c r="G106" t="str">
        <f t="shared" si="29"/>
        <v>экспл</v>
      </c>
      <c r="H106" t="str">
        <f>VLOOKUP(B106,audio_list_stym!$A$3:$AJ$18,23,FALSE)</f>
        <v>Tamanid</v>
      </c>
      <c r="I106" t="s">
        <v>688</v>
      </c>
      <c r="J106" t="str">
        <f t="shared" si="30"/>
        <v>Tamanid_1</v>
      </c>
      <c r="L106">
        <f>VLOOKUP(J106,total_visual_stym!$A$2:$D$129,2,FALSE)</f>
        <v>2137</v>
      </c>
      <c r="M106" t="str">
        <f>VLOOKUP(J106,total_visual_stym!$A$2:$D$129,3,FALSE)</f>
        <v>pics\\Tamanid_1.jpg</v>
      </c>
      <c r="N106">
        <f>VLOOKUP(J106,total_visual_stym!$A$1:$D$129,4,FALSE)</f>
        <v>214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145</v>
      </c>
      <c r="Z106" t="str">
        <f>IF(G106="экспл",VLOOKUP(J106,quest_экспл!$A$1:$N$129,12,FALSE),IF(G106="импл_",0,0))</f>
        <v>sound\\On_krasnovatiy.wav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v>2197</v>
      </c>
      <c r="AD106" t="str">
        <f t="shared" ca="1" si="36"/>
        <v>pics\\dis8.jpg</v>
      </c>
      <c r="AE106" s="22" t="str">
        <f t="array" aca="1" ref="AE106" ca="1">IF(G106="экспл",INDEX(total_visual_stym!$C$146:$C$209,(RANK(total_visual_stym!E186,total_visual_stym!$E$146:$E$209))),0)</f>
        <v>pics\\dis8.jpg</v>
      </c>
      <c r="AF106" s="22" t="str">
        <f t="shared" si="31"/>
        <v/>
      </c>
      <c r="AI106" t="s">
        <v>116</v>
      </c>
      <c r="AO106">
        <f t="shared" ca="1" si="37"/>
        <v>0.3503237537309738</v>
      </c>
      <c r="AP106" t="str">
        <f t="shared" ca="1" si="38"/>
        <v>pics\\Peper_2.jpg</v>
      </c>
      <c r="AR106" t="str">
        <f t="shared" si="40"/>
        <v/>
      </c>
      <c r="AS106" t="str">
        <f t="shared" si="32"/>
        <v/>
      </c>
      <c r="AT106">
        <f t="shared" ca="1" si="33"/>
        <v>0.40256907659690933</v>
      </c>
      <c r="AU106" t="s">
        <v>697</v>
      </c>
      <c r="AV106" t="str">
        <f t="shared" ca="1" si="34"/>
        <v>sound\\Redkiy_plod.wav</v>
      </c>
      <c r="AW106" t="str">
        <f>IF(OR(D106=10,D106=11,D106=14,D106=15),VLOOKUP(A106,audio_list_stym!$A$3:$BQ$189,69,FALSE),"XXXXX")</f>
        <v>XXXXX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_Он_красноватый?</v>
      </c>
      <c r="BA106" t="e">
        <f>VLOOKUP(Q106,audio_list_stym!$B$2:$BQ$299,68,FALSE)</f>
        <v>#N/A</v>
      </c>
      <c r="BB106" t="str">
        <f t="shared" si="35"/>
        <v>На_экране_XXXXX._Он_красноватый?</v>
      </c>
      <c r="BC106">
        <f>A106</f>
        <v>1214</v>
      </c>
      <c r="BD106" cm="1">
        <f t="array" aca="1" ref="BD106" ca="1">INDEX($L$106:$L$113,(RANK(AT2,$AT$2:$AT$9)))</f>
        <v>2143</v>
      </c>
      <c r="BE106" cm="1">
        <f t="array" aca="1" ref="BE106" ca="1">INDEX(BD66:BD81,(RANK(AT7,$AT$2:$AT$17)))</f>
        <v>2084</v>
      </c>
      <c r="BF106" cm="1">
        <f t="array" aca="1" ref="BF106" ca="1">INDEX(BD90:BD105,(RANK(AT7,$AT$2:$AT$17)))</f>
        <v>2117</v>
      </c>
      <c r="BG106" cm="1">
        <f t="array" aca="1" ref="BG106" ca="1">INDEX(BD114:BD129,(RANK(AT7,$AT$2:$AT$9)))</f>
        <v>2148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VLOOKUP(B107,audio_list_stym!$A$3:$BP$18,55,FALSE)</f>
        <v>17</v>
      </c>
      <c r="F107" t="str">
        <f>VLOOKUP(E107,metki!$A$2:$B$9,2,FALSE)</f>
        <v>экспл_новые_без_названия</v>
      </c>
      <c r="G107" t="str">
        <f t="shared" si="29"/>
        <v>экспл</v>
      </c>
      <c r="H107" t="str">
        <f>VLOOKUP(B107,audio_list_stym!$A$3:$AJ$18,23,FALSE)</f>
        <v>Tamanid</v>
      </c>
      <c r="I107" t="s">
        <v>689</v>
      </c>
      <c r="J107" t="str">
        <f t="shared" si="30"/>
        <v>Tamanid_2</v>
      </c>
      <c r="L107">
        <f>VLOOKUP(J107,total_visual_stym!$A$2:$D$129,2,FALSE)</f>
        <v>2138</v>
      </c>
      <c r="M107" t="str">
        <f>VLOOKUP(J107,total_visual_stym!$A$2:$D$129,3,FALSE)</f>
        <v>pics\\Tamanid_2.jpg</v>
      </c>
      <c r="N107">
        <f>VLOOKUP(J107,total_visual_stym!$A$1:$D$129,4,FALSE)</f>
        <v>214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146</v>
      </c>
      <c r="Z107" t="str">
        <f>IF(G107="экспл",VLOOKUP(J107,quest_экспл!$A$1:$N$129,12,FALSE),IF(G107="импл_",0,0))</f>
        <v>sound\\Izognut_li_on.wav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v>2217</v>
      </c>
      <c r="AD107" t="str">
        <f t="shared" ca="1" si="36"/>
        <v>pics\\dis37.jpg</v>
      </c>
      <c r="AE107" s="22" t="str">
        <f t="array" aca="1" ref="AE107" ca="1">IF(G107="экспл",INDEX(total_visual_stym!$C$146:$C$209,(RANK(total_visual_stym!E187,total_visual_stym!$E$146:$E$209))),0)</f>
        <v>pics\\dis37.jpg</v>
      </c>
      <c r="AF107" s="22" t="str">
        <f t="shared" si="31"/>
        <v/>
      </c>
      <c r="AI107" t="s">
        <v>117</v>
      </c>
      <c r="AO107">
        <f t="shared" ca="1" si="37"/>
        <v>7.8143376816451227E-2</v>
      </c>
      <c r="AP107" t="str">
        <f t="shared" ca="1" si="38"/>
        <v>pics\\Tomat_2.jpg</v>
      </c>
      <c r="AR107" t="str">
        <f t="shared" si="40"/>
        <v/>
      </c>
      <c r="AS107" t="str">
        <f t="shared" si="32"/>
        <v/>
      </c>
      <c r="AT107">
        <f t="shared" ca="1" si="33"/>
        <v>0.15269121589553802</v>
      </c>
      <c r="AU107" t="s">
        <v>697</v>
      </c>
      <c r="AV107" t="str">
        <f t="shared" ca="1" si="34"/>
        <v>sound\\Redkiy_plod.wav</v>
      </c>
      <c r="AW107" t="str">
        <f>IF(OR(D107=10,D107=11,D107=14,D107=15),VLOOKUP(A107,audio_list_stym!$A$3:$BQ$189,69,FALSE),"XXXXX")</f>
        <v>XXXXX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_Изогнут_ли_он?</v>
      </c>
      <c r="BA107" t="e">
        <f>VLOOKUP(Q107,audio_list_stym!$B$2:$BQ$299,68,FALSE)</f>
        <v>#N/A</v>
      </c>
      <c r="BB107" t="str">
        <f t="shared" si="35"/>
        <v>Посмотрите,_вот_XXXXX._Изогнут_ли_он?</v>
      </c>
      <c r="BD107" cm="1">
        <f t="array" aca="1" ref="BD107" ca="1">INDEX($L$106:$L$113,(RANK(AT3,$AT$2:$AT$9)))</f>
        <v>2144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VLOOKUP(B108,audio_list_stym!$A$3:$BP$18,55,FALSE)</f>
        <v>17</v>
      </c>
      <c r="F108" t="str">
        <f>VLOOKUP(E108,metki!$A$2:$B$9,2,FALSE)</f>
        <v>экспл_новые_без_названия</v>
      </c>
      <c r="G108" t="str">
        <f t="shared" si="29"/>
        <v>экспл</v>
      </c>
      <c r="H108" t="str">
        <f>VLOOKUP(B108,audio_list_stym!$A$3:$AJ$18,23,FALSE)</f>
        <v>Tamanid</v>
      </c>
      <c r="I108" t="s">
        <v>690</v>
      </c>
      <c r="J108" t="str">
        <f t="shared" si="30"/>
        <v>Tamanid_3</v>
      </c>
      <c r="L108">
        <f>VLOOKUP(J108,total_visual_stym!$A$2:$D$129,2,FALSE)</f>
        <v>2139</v>
      </c>
      <c r="M108" t="str">
        <f>VLOOKUP(J108,total_visual_stym!$A$2:$D$129,3,FALSE)</f>
        <v>pics\\Tamanid_3.jpg</v>
      </c>
      <c r="N108">
        <f>VLOOKUP(J108,total_visual_stym!$A$1:$D$129,4,FALSE)</f>
        <v>214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147</v>
      </c>
      <c r="Z108" t="str">
        <f>IF(G108="экспл",VLOOKUP(J108,quest_экспл!$A$1:$N$129,12,FALSE),IF(G108="импл_",0,0))</f>
        <v>sound\\On_barhatistiy.wav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v>2221</v>
      </c>
      <c r="AD108" t="str">
        <f t="shared" ca="1" si="36"/>
        <v>pics\\dis21.jpg</v>
      </c>
      <c r="AE108" s="22" t="str">
        <f t="array" aca="1" ref="AE108" ca="1">IF(G108="экспл",INDEX(total_visual_stym!$C$146:$C$209,(RANK(total_visual_stym!E188,total_visual_stym!$E$146:$E$209))),0)</f>
        <v>pics\\dis21.jpg</v>
      </c>
      <c r="AF108" s="22" t="str">
        <f t="shared" si="31"/>
        <v/>
      </c>
      <c r="AI108" t="s">
        <v>118</v>
      </c>
      <c r="AO108">
        <f t="shared" ca="1" si="37"/>
        <v>0.44328710102756941</v>
      </c>
      <c r="AP108" t="str">
        <f t="shared" ca="1" si="38"/>
        <v>pics\\Limon_2.jpg</v>
      </c>
      <c r="AR108" t="str">
        <f t="shared" si="40"/>
        <v/>
      </c>
      <c r="AS108" t="str">
        <f t="shared" si="32"/>
        <v/>
      </c>
      <c r="AT108">
        <f t="shared" ca="1" si="33"/>
        <v>0.52198452261276285</v>
      </c>
      <c r="AU108" t="s">
        <v>697</v>
      </c>
      <c r="AV108" t="str">
        <f t="shared" ca="1" si="34"/>
        <v>sound\\Noviy_plod.wav</v>
      </c>
      <c r="AW108" t="str">
        <f>IF(OR(D108=10,D108=11,D108=14,D108=15),VLOOKUP(A108,audio_list_stym!$A$3:$BQ$189,69,FALSE),"XXXXX")</f>
        <v>XXXXX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_Он_бархатистый?</v>
      </c>
      <c r="BA108" t="e">
        <f>VLOOKUP(Q108,audio_list_stym!$B$2:$BQ$299,68,FALSE)</f>
        <v>#N/A</v>
      </c>
      <c r="BB108" t="str">
        <f t="shared" si="35"/>
        <v>Вот_XXXXX._Он_бархатистый?</v>
      </c>
      <c r="BD108" cm="1">
        <f t="array" aca="1" ref="BD108" ca="1">INDEX($L$106:$L$113,(RANK(AT4,$AT$2:$AT$9)))</f>
        <v>2140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VLOOKUP(B109,audio_list_stym!$A$3:$BP$18,55,FALSE)</f>
        <v>17</v>
      </c>
      <c r="F109" t="str">
        <f>VLOOKUP(E109,metki!$A$2:$B$9,2,FALSE)</f>
        <v>экспл_новые_без_названия</v>
      </c>
      <c r="G109" t="str">
        <f t="shared" si="29"/>
        <v>экспл</v>
      </c>
      <c r="H109" t="str">
        <f>VLOOKUP(B109,audio_list_stym!$A$3:$AJ$18,23,FALSE)</f>
        <v>Tamanid</v>
      </c>
      <c r="I109" t="s">
        <v>691</v>
      </c>
      <c r="J109" t="str">
        <f t="shared" si="30"/>
        <v>Tamanid_4</v>
      </c>
      <c r="L109">
        <f>VLOOKUP(J109,total_visual_stym!$A$2:$D$129,2,FALSE)</f>
        <v>2140</v>
      </c>
      <c r="M109" t="str">
        <f>VLOOKUP(J109,total_visual_stym!$A$2:$D$129,3,FALSE)</f>
        <v>pics\\Tamanid_4.jpg</v>
      </c>
      <c r="N109">
        <f>VLOOKUP(J109,total_visual_stym!$A$1:$D$129,4,FALSE)</f>
        <v>214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148</v>
      </c>
      <c r="Z109" t="str">
        <f>IF(G109="экспл",VLOOKUP(J109,quest_экспл!$A$1:$N$129,12,FALSE),IF(G109="импл_",0,0))</f>
        <v>sound\\Odnotonniy_li_on.wav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v>2218</v>
      </c>
      <c r="AD109" t="str">
        <f t="shared" ca="1" si="36"/>
        <v>pics\\dis18.jpg</v>
      </c>
      <c r="AE109" s="22" t="str">
        <f t="array" aca="1" ref="AE109" ca="1">IF(G109="экспл",INDEX(total_visual_stym!$C$146:$C$209,(RANK(total_visual_stym!E189,total_visual_stym!$E$146:$E$209))),0)</f>
        <v>pics\\dis18.jpg</v>
      </c>
      <c r="AF109" s="22" t="str">
        <f t="shared" si="31"/>
        <v/>
      </c>
      <c r="AI109" t="s">
        <v>119</v>
      </c>
      <c r="AO109">
        <f t="shared" ca="1" si="37"/>
        <v>0.89930235064444897</v>
      </c>
      <c r="AP109" t="str">
        <f t="shared" ca="1" si="38"/>
        <v>pics\\Banan_4.jpg</v>
      </c>
      <c r="AR109" t="str">
        <f t="shared" si="40"/>
        <v/>
      </c>
      <c r="AS109" t="str">
        <f t="shared" si="32"/>
        <v/>
      </c>
      <c r="AT109">
        <f t="shared" ca="1" si="33"/>
        <v>0.54803930807996537</v>
      </c>
      <c r="AU109" t="s">
        <v>697</v>
      </c>
      <c r="AV109" t="str">
        <f t="shared" ca="1" si="34"/>
        <v>sound\\Noviy_plod.wav</v>
      </c>
      <c r="AW109" t="str">
        <f>IF(OR(D109=10,D109=11,D109=14,D109=15),VLOOKUP(A109,audio_list_stym!$A$3:$BQ$189,69,FALSE),"XXXXX")</f>
        <v>XXXXX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_Однотонный_ли_он?</v>
      </c>
      <c r="BA109" t="e">
        <f>VLOOKUP(Q109,audio_list_stym!$B$2:$BQ$299,68,FALSE)</f>
        <v>#N/A</v>
      </c>
      <c r="BB109" t="str">
        <f t="shared" si="35"/>
        <v>Это_XXXXX._Однотонный_ли_он?</v>
      </c>
      <c r="BD109" cm="1">
        <f t="array" aca="1" ref="BD109" ca="1">INDEX($L$106:$L$113,(RANK(AT5,$AT$2:$AT$9)))</f>
        <v>2137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VLOOKUP(B110,audio_list_stym!$A$3:$BP$18,55,FALSE)</f>
        <v>17</v>
      </c>
      <c r="F110" t="str">
        <f>VLOOKUP(E110,metki!$A$2:$B$9,2,FALSE)</f>
        <v>экспл_новые_без_названия</v>
      </c>
      <c r="G110" t="str">
        <f t="shared" si="29"/>
        <v>экспл</v>
      </c>
      <c r="H110" t="str">
        <f>VLOOKUP(B110,audio_list_stym!$A$3:$AJ$18,23,FALSE)</f>
        <v>Tamanid</v>
      </c>
      <c r="I110" t="s">
        <v>692</v>
      </c>
      <c r="J110" t="str">
        <f t="shared" si="30"/>
        <v>Tamanid_5</v>
      </c>
      <c r="L110">
        <f>VLOOKUP(J110,total_visual_stym!$A$2:$D$129,2,FALSE)</f>
        <v>2141</v>
      </c>
      <c r="M110" t="str">
        <f>VLOOKUP(J110,total_visual_stym!$A$2:$D$129,3,FALSE)</f>
        <v>pics\\Tamanid_5.jpg</v>
      </c>
      <c r="N110">
        <f>VLOOKUP(J110,total_visual_stym!$A$1:$D$129,4,FALSE)</f>
        <v>214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149</v>
      </c>
      <c r="Z110" t="str">
        <f>IF(G110="экспл",VLOOKUP(J110,quest_экспл!$A$1:$N$129,12,FALSE),IF(G110="импл_",0,0))</f>
        <v>sound\\On_prozrachniy.wav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v>2219</v>
      </c>
      <c r="AD110" t="str">
        <f t="shared" ca="1" si="36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31"/>
        <v/>
      </c>
      <c r="AI110" t="s">
        <v>120</v>
      </c>
      <c r="AO110">
        <f t="shared" ca="1" si="37"/>
        <v>0.26785650344123435</v>
      </c>
      <c r="AP110" t="str">
        <f t="shared" ca="1" si="38"/>
        <v>pics\\Peper_6.jpg</v>
      </c>
      <c r="AR110" t="str">
        <f t="shared" si="40"/>
        <v/>
      </c>
      <c r="AS110" t="str">
        <f t="shared" si="32"/>
        <v/>
      </c>
      <c r="AT110">
        <f t="shared" ca="1" si="33"/>
        <v>0.95518389006566873</v>
      </c>
      <c r="AU110" t="s">
        <v>697</v>
      </c>
      <c r="AV110" t="str">
        <f t="shared" ca="1" si="34"/>
        <v>sound\\Noviy_plod.wav</v>
      </c>
      <c r="AW110" t="str">
        <f>IF(OR(D110=10,D110=11,D110=14,D110=15),VLOOKUP(A110,audio_list_stym!$A$3:$BQ$189,69,FALSE),"XXXXX")</f>
        <v>XXXXX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_Он_прозрачный?</v>
      </c>
      <c r="BA110" t="e">
        <f>VLOOKUP(Q110,audio_list_stym!$B$2:$BQ$299,68,FALSE)</f>
        <v>#N/A</v>
      </c>
      <c r="BB110" t="str">
        <f t="shared" si="35"/>
        <v>На_картинке_XXXXX._Он_прозрачный?</v>
      </c>
      <c r="BD110" cm="1">
        <f t="array" aca="1" ref="BD110" ca="1">INDEX($L$106:$L$113,(RANK(AT6,$AT$2:$AT$9)))</f>
        <v>2142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VLOOKUP(B111,audio_list_stym!$A$3:$BP$18,55,FALSE)</f>
        <v>17</v>
      </c>
      <c r="F111" t="str">
        <f>VLOOKUP(E111,metki!$A$2:$B$9,2,FALSE)</f>
        <v>экспл_новые_без_названия</v>
      </c>
      <c r="G111" t="str">
        <f t="shared" si="29"/>
        <v>экспл</v>
      </c>
      <c r="H111" t="str">
        <f>VLOOKUP(B111,audio_list_stym!$A$3:$AJ$18,23,FALSE)</f>
        <v>Tamanid</v>
      </c>
      <c r="I111" t="s">
        <v>693</v>
      </c>
      <c r="J111" t="str">
        <f t="shared" si="30"/>
        <v>Tamanid_6</v>
      </c>
      <c r="L111">
        <f>VLOOKUP(J111,total_visual_stym!$A$2:$D$129,2,FALSE)</f>
        <v>2142</v>
      </c>
      <c r="M111" t="str">
        <f>VLOOKUP(J111,total_visual_stym!$A$2:$D$129,3,FALSE)</f>
        <v>pics\\Tamanid_6.jpg</v>
      </c>
      <c r="N111">
        <f>VLOOKUP(J111,total_visual_stym!$A$1:$D$129,4,FALSE)</f>
        <v>214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150</v>
      </c>
      <c r="Z111" t="str">
        <f>IF(G111="экспл",VLOOKUP(J111,quest_экспл!$A$1:$N$129,12,FALSE),IF(G111="импл_",0,0))</f>
        <v>sound\\On_izmelchen.wav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v>2201</v>
      </c>
      <c r="AD111" t="str">
        <f t="shared" ca="1" si="36"/>
        <v>pics\\dis60.jpg</v>
      </c>
      <c r="AE111" s="22" t="str">
        <f t="array" aca="1" ref="AE111" ca="1">IF(G111="экспл",INDEX(total_visual_stym!$C$146:$C$209,(RANK(total_visual_stym!E191,total_visual_stym!$E$146:$E$209))),0)</f>
        <v>pics\\dis60.jpg</v>
      </c>
      <c r="AF111" s="22" t="str">
        <f t="shared" si="31"/>
        <v/>
      </c>
      <c r="AI111" t="s">
        <v>121</v>
      </c>
      <c r="AO111">
        <f t="shared" ca="1" si="37"/>
        <v>0.39349783128658877</v>
      </c>
      <c r="AP111" t="str">
        <f t="shared" ca="1" si="38"/>
        <v>pics\\Limon_8.jpg</v>
      </c>
      <c r="AR111" t="str">
        <f t="shared" si="40"/>
        <v/>
      </c>
      <c r="AS111" t="str">
        <f t="shared" si="32"/>
        <v/>
      </c>
      <c r="AT111">
        <f t="shared" ca="1" si="33"/>
        <v>0.17532233553562648</v>
      </c>
      <c r="AU111" t="s">
        <v>697</v>
      </c>
      <c r="AV111" t="str">
        <f t="shared" ca="1" si="34"/>
        <v>sound\\Redkiy_plod.wav</v>
      </c>
      <c r="AW111" t="str">
        <f>IF(OR(D111=10,D111=11,D111=14,D111=15),VLOOKUP(A111,audio_list_stym!$A$3:$BQ$189,69,FALSE),"XXXXX")</f>
        <v>XXXXX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_Он_измельчен?</v>
      </c>
      <c r="BA111" t="e">
        <f>VLOOKUP(Q111,audio_list_stym!$B$2:$BQ$299,68,FALSE)</f>
        <v>#N/A</v>
      </c>
      <c r="BB111" t="str">
        <f t="shared" si="35"/>
        <v>На_мониторе_XXXXX._Он_измельчен?</v>
      </c>
      <c r="BD111" cm="1">
        <f t="array" aca="1" ref="BD111" ca="1">INDEX($L$106:$L$113,(RANK(AT7,$AT$2:$AT$9)))</f>
        <v>2139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VLOOKUP(B112,audio_list_stym!$A$3:$BP$18,55,FALSE)</f>
        <v>17</v>
      </c>
      <c r="F112" t="str">
        <f>VLOOKUP(E112,metki!$A$2:$B$9,2,FALSE)</f>
        <v>экспл_новые_без_названия</v>
      </c>
      <c r="G112" t="str">
        <f t="shared" si="29"/>
        <v>экспл</v>
      </c>
      <c r="H112" t="str">
        <f>VLOOKUP(B112,audio_list_stym!$A$3:$AJ$18,23,FALSE)</f>
        <v>Tamanid</v>
      </c>
      <c r="I112" t="s">
        <v>694</v>
      </c>
      <c r="J112" t="str">
        <f t="shared" si="30"/>
        <v>Tamanid_7</v>
      </c>
      <c r="L112">
        <f>VLOOKUP(J112,total_visual_stym!$A$2:$D$129,2,FALSE)</f>
        <v>2143</v>
      </c>
      <c r="M112" t="str">
        <f>VLOOKUP(J112,total_visual_stym!$A$2:$D$129,3,FALSE)</f>
        <v>pics\\Tamanid_7.jpg</v>
      </c>
      <c r="N112">
        <f>VLOOKUP(J112,total_visual_stym!$A$1:$D$129,4,FALSE)</f>
        <v>214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151</v>
      </c>
      <c r="Z112" t="str">
        <f>IF(G112="экспл",VLOOKUP(J112,quest_экспл!$A$1:$N$129,12,FALSE),IF(G112="импл_",0,0))</f>
        <v>sound\\Cvetushiy_li_on.wav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v>2192</v>
      </c>
      <c r="AD112" t="str">
        <f t="shared" ca="1" si="36"/>
        <v>pics\\dis64.jpg</v>
      </c>
      <c r="AE112" s="22" t="str">
        <f t="array" aca="1" ref="AE112" ca="1">IF(G112="экспл",INDEX(total_visual_stym!$C$146:$C$209,(RANK(total_visual_stym!E192,total_visual_stym!$E$146:$E$209))),0)</f>
        <v>pics\\dis64.jpg</v>
      </c>
      <c r="AF112" s="22" t="str">
        <f t="shared" si="31"/>
        <v/>
      </c>
      <c r="AI112" t="s">
        <v>122</v>
      </c>
      <c r="AO112">
        <f t="shared" ca="1" si="37"/>
        <v>0.22039572430524479</v>
      </c>
      <c r="AP112" t="str">
        <f t="shared" ca="1" si="38"/>
        <v>pics\\Redis_1.jpg</v>
      </c>
      <c r="AR112" t="str">
        <f t="shared" si="40"/>
        <v/>
      </c>
      <c r="AS112" t="str">
        <f t="shared" si="32"/>
        <v/>
      </c>
      <c r="AT112">
        <f t="shared" ca="1" si="33"/>
        <v>0.58761072095052247</v>
      </c>
      <c r="AU112" t="s">
        <v>697</v>
      </c>
      <c r="AV112" t="str">
        <f t="shared" ca="1" si="34"/>
        <v>sound\\Noviy_plod.wav</v>
      </c>
      <c r="AW112" t="str">
        <f>IF(OR(D112=10,D112=11,D112=14,D112=15),VLOOKUP(A112,audio_list_stym!$A$3:$BQ$189,69,FALSE),"XXXXX")</f>
        <v>XXXXX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_Цветущий_ли_он?</v>
      </c>
      <c r="BA112" t="e">
        <f>VLOOKUP(Q112,audio_list_stym!$B$2:$BQ$299,68,FALSE)</f>
        <v>#N/A</v>
      </c>
      <c r="BB112" t="str">
        <f t="shared" si="35"/>
        <v>Перед_Вами_XXXXX._Цветущий_ли_он?</v>
      </c>
      <c r="BD112" cm="1">
        <f t="array" aca="1" ref="BD112" ca="1">INDEX($L$106:$L$113,(RANK(AT8,$AT$2:$AT$9)))</f>
        <v>2138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VLOOKUP(B113,audio_list_stym!$A$3:$BP$18,55,FALSE)</f>
        <v>17</v>
      </c>
      <c r="F113" t="str">
        <f>VLOOKUP(E113,metki!$A$2:$B$9,2,FALSE)</f>
        <v>экспл_новые_без_названия</v>
      </c>
      <c r="G113" t="str">
        <f t="shared" si="29"/>
        <v>экспл</v>
      </c>
      <c r="H113" t="str">
        <f>VLOOKUP(B113,audio_list_stym!$A$3:$AJ$18,23,FALSE)</f>
        <v>Tamanid</v>
      </c>
      <c r="I113" t="s">
        <v>695</v>
      </c>
      <c r="J113" t="str">
        <f t="shared" si="30"/>
        <v>Tamanid_8</v>
      </c>
      <c r="L113">
        <f>VLOOKUP(J113,total_visual_stym!$A$2:$D$129,2,FALSE)</f>
        <v>2144</v>
      </c>
      <c r="M113" t="str">
        <f>VLOOKUP(J113,total_visual_stym!$A$2:$D$129,3,FALSE)</f>
        <v>pics\\Tamanid_8.jpg</v>
      </c>
      <c r="N113">
        <f>VLOOKUP(J113,total_visual_stym!$A$1:$D$129,4,FALSE)</f>
        <v>214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152</v>
      </c>
      <c r="Z113" t="str">
        <f>IF(G113="экспл",VLOOKUP(J113,quest_экспл!$A$1:$N$129,12,FALSE),IF(G113="импл_",0,0))</f>
        <v>sound\\Skruchen_li_on.wav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v>2229</v>
      </c>
      <c r="AD113" t="str">
        <f t="shared" ca="1" si="36"/>
        <v>pics\\dis13.jpg</v>
      </c>
      <c r="AE113" s="22" t="str">
        <f t="array" aca="1" ref="AE113" ca="1">IF(G113="экспл",INDEX(total_visual_stym!$C$146:$C$209,(RANK(total_visual_stym!E193,total_visual_stym!$E$146:$E$209))),0)</f>
        <v>pics\\dis13.jpg</v>
      </c>
      <c r="AF113" s="22" t="str">
        <f t="shared" si="31"/>
        <v/>
      </c>
      <c r="AI113" t="s">
        <v>123</v>
      </c>
      <c r="AO113">
        <f t="shared" ca="1" si="37"/>
        <v>0.85107559572529079</v>
      </c>
      <c r="AP113" t="str">
        <f t="shared" ca="1" si="38"/>
        <v>pics\\Banan_7.jpg</v>
      </c>
      <c r="AR113" t="str">
        <f t="shared" si="40"/>
        <v/>
      </c>
      <c r="AS113" t="str">
        <f t="shared" si="32"/>
        <v/>
      </c>
      <c r="AT113">
        <f t="shared" ca="1" si="33"/>
        <v>0.95450268505562397</v>
      </c>
      <c r="AU113" t="s">
        <v>697</v>
      </c>
      <c r="AV113" t="str">
        <f t="shared" ca="1" si="34"/>
        <v>sound\\Noviy_plod.wav</v>
      </c>
      <c r="AW113" t="str">
        <f>IF(OR(D113=10,D113=11,D113=14,D113=15),VLOOKUP(A113,audio_list_stym!$A$3:$BQ$189,69,FALSE),"XXXXX")</f>
        <v>XXXXX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_Скручен_ли_он?</v>
      </c>
      <c r="BA113" t="e">
        <f>VLOOKUP(Q113,audio_list_stym!$B$2:$BQ$299,68,FALSE)</f>
        <v>#N/A</v>
      </c>
      <c r="BB113" t="str">
        <f t="shared" si="35"/>
        <v>Вы_видите_XXXXX._Скручен_ли_он?</v>
      </c>
      <c r="BD113" cm="1">
        <f t="array" aca="1" ref="BD113" ca="1">INDEX($L$106:$L$113,(RANK(AT9,$AT$2:$AT$9)))</f>
        <v>2141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VLOOKUP(B114,audio_list_stym!$A$3:$BP$18,55,FALSE)</f>
        <v>14</v>
      </c>
      <c r="F114" t="str">
        <f>VLOOKUP(E114,metki!$A$2:$B$9,2,FALSE)</f>
        <v>импл_новые_с_названием</v>
      </c>
      <c r="G114" t="str">
        <f t="shared" si="29"/>
        <v>импл_</v>
      </c>
      <c r="H114" t="str">
        <f>VLOOKUP(B114,audio_list_stym!$A$3:$AJ$18,23,FALSE)</f>
        <v>ZF</v>
      </c>
      <c r="I114" t="s">
        <v>688</v>
      </c>
      <c r="J114" t="str">
        <f t="shared" si="30"/>
        <v>ZF_1</v>
      </c>
      <c r="L114">
        <f>VLOOKUP(J114,total_visual_stym!$A$2:$D$129,2,FALSE)</f>
        <v>2145</v>
      </c>
      <c r="M114" t="str">
        <f>VLOOKUP(J114,total_visual_stym!$A$2:$D$129,3,FALSE)</f>
        <v>pics\\ZF_1.jpg</v>
      </c>
      <c r="N114">
        <f>VLOOKUP(J114,total_visual_stym!$A$1:$D$129,4,FALSE)</f>
        <v>215</v>
      </c>
      <c r="P114">
        <f>IF(G114="экспл",0,IF(G114="импл_",VLOOKUP(J114,quest_импл!$A$1:$J$129,7,FALSE),0))</f>
        <v>281</v>
      </c>
      <c r="Q114" t="str">
        <f>IF(G114="экспл",0,IF(G114="импл_",VLOOKUP(J114,quest_импл!$A$1:$J$129,8,FALSE),0))</f>
        <v>sound\\S_chashuykami_li.wav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v>2002</v>
      </c>
      <c r="AD114" t="str">
        <f t="shared" ca="1" si="36"/>
        <v>pics\\Peper_3.jpg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1"/>
        <v>pics\\Peper_3.jpg</v>
      </c>
      <c r="AI114" t="s">
        <v>86</v>
      </c>
      <c r="AO114">
        <f t="shared" ca="1" si="37"/>
        <v>0.33891593321716351</v>
      </c>
      <c r="AP114" t="str">
        <f t="shared" ca="1" si="38"/>
        <v>pics\\Peper_3.jpg</v>
      </c>
      <c r="AR114" t="str">
        <f t="shared" si="40"/>
        <v/>
      </c>
      <c r="AS114" t="str">
        <f t="shared" ca="1" si="32"/>
        <v>pics\\Peper_3.jpg</v>
      </c>
      <c r="AT114">
        <f t="shared" ca="1" si="33"/>
        <v>0.99747475141393149</v>
      </c>
      <c r="AU114" t="s">
        <v>697</v>
      </c>
      <c r="AV114" t="str">
        <f t="shared" ca="1" si="34"/>
        <v>sound\\Noviy_plod.wav</v>
      </c>
      <c r="AW114" t="str">
        <f>IF(OR(D114=10,D114=11,D114=14,D114=15),VLOOKUP(A114,audio_list_stym!$A$3:$BQ$189,69,FALSE),"XXXXX")</f>
        <v>XXXXX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_С_чешуйками_ли_</v>
      </c>
      <c r="BB114" t="str">
        <f t="shared" si="35"/>
        <v>_С_чешуйками_ли_ТОДИС?</v>
      </c>
      <c r="BC114">
        <f>A114</f>
        <v>1215</v>
      </c>
      <c r="BD114" cm="1">
        <f t="array" aca="1" ref="BD114" ca="1">INDEX($L$114:$L$121,(RANK(AT2,$AT$2:$AT$9)))</f>
        <v>2151</v>
      </c>
      <c r="BE114" cm="1">
        <f t="array" aca="1" ref="BE114" ca="1">INDEX(BD66:BD81,(RANK(AT8,$AT$2:$AT$17)))</f>
        <v>2076</v>
      </c>
      <c r="BF114" cm="1">
        <f t="array" aca="1" ref="BF114" ca="1">INDEX(BD82:BD97,(RANK(AT8,$AT$2:$AT$9)))</f>
        <v>2096</v>
      </c>
      <c r="BG114" cm="1">
        <f t="array" aca="1" ref="BG114" ca="1">INDEX(BD98:BD113,(RANK(AT8,$AT$2:$AT$9)))</f>
        <v>2136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VLOOKUP(B115,audio_list_stym!$A$3:$BP$18,55,FALSE)</f>
        <v>14</v>
      </c>
      <c r="F115" t="str">
        <f>VLOOKUP(E115,metki!$A$2:$B$9,2,FALSE)</f>
        <v>импл_новые_с_названием</v>
      </c>
      <c r="G115" t="str">
        <f t="shared" si="29"/>
        <v>импл_</v>
      </c>
      <c r="H115" t="str">
        <f>VLOOKUP(B115,audio_list_stym!$A$3:$AJ$18,23,FALSE)</f>
        <v>ZF</v>
      </c>
      <c r="I115" t="s">
        <v>689</v>
      </c>
      <c r="J115" t="str">
        <f t="shared" si="30"/>
        <v>ZF_2</v>
      </c>
      <c r="L115">
        <f>VLOOKUP(J115,total_visual_stym!$A$2:$D$129,2,FALSE)</f>
        <v>2146</v>
      </c>
      <c r="M115" t="str">
        <f>VLOOKUP(J115,total_visual_stym!$A$2:$D$129,3,FALSE)</f>
        <v>pics\\ZF_2.jpg</v>
      </c>
      <c r="N115">
        <f>VLOOKUP(J115,total_visual_stym!$A$1:$D$129,4,FALSE)</f>
        <v>215</v>
      </c>
      <c r="P115">
        <f>IF(G115="экспл",0,IF(G115="импл_",VLOOKUP(J115,quest_импл!$A$1:$J$129,7,FALSE),0))</f>
        <v>282</v>
      </c>
      <c r="Q115" t="str">
        <f>IF(G115="экспл",0,IF(G115="импл_",VLOOKUP(J115,quest_импл!$A$1:$J$129,8,FALSE),0))</f>
        <v>sound\\Rozoviy_li.wav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нет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v>2052</v>
      </c>
      <c r="AD115" t="str">
        <f t="shared" ca="1" si="36"/>
        <v>pics\\Tomat_4.jpg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1"/>
        <v>pics\\Tomat_4.jpg</v>
      </c>
      <c r="AI115" t="s">
        <v>87</v>
      </c>
      <c r="AO115">
        <f t="shared" ca="1" si="37"/>
        <v>7.2417261250549925E-2</v>
      </c>
      <c r="AP115" t="str">
        <f t="shared" ca="1" si="38"/>
        <v>pics\\Tomat_4.jpg</v>
      </c>
      <c r="AR115" t="str">
        <f t="shared" si="40"/>
        <v/>
      </c>
      <c r="AS115" t="str">
        <f t="shared" ca="1" si="32"/>
        <v>pics\\Tomat_4.jpg</v>
      </c>
      <c r="AT115">
        <f t="shared" ca="1" si="33"/>
        <v>3.5324305794735E-3</v>
      </c>
      <c r="AU115" t="s">
        <v>697</v>
      </c>
      <c r="AV115" t="str">
        <f t="shared" ca="1" si="34"/>
        <v>sound\\Redkiy_plod.wav</v>
      </c>
      <c r="AW115" t="str">
        <f>IF(OR(D115=10,D115=11,D115=14,D115=15),VLOOKUP(A115,audio_list_stym!$A$3:$BQ$189,69,FALSE),"XXXXX")</f>
        <v>XXXXX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_Розовый_ли_</v>
      </c>
      <c r="BB115" t="str">
        <f t="shared" si="35"/>
        <v>_Розовый_ли_ТОДИС?</v>
      </c>
      <c r="BD115" cm="1">
        <f t="array" aca="1" ref="BD115" ca="1">INDEX($L$114:$L$121,(RANK(AT3,$AT$2:$AT$9)))</f>
        <v>2152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VLOOKUP(B116,audio_list_stym!$A$3:$BP$18,55,FALSE)</f>
        <v>14</v>
      </c>
      <c r="F116" t="str">
        <f>VLOOKUP(E116,metki!$A$2:$B$9,2,FALSE)</f>
        <v>импл_новые_с_названием</v>
      </c>
      <c r="G116" t="str">
        <f t="shared" si="29"/>
        <v>импл_</v>
      </c>
      <c r="H116" t="str">
        <f>VLOOKUP(B116,audio_list_stym!$A$3:$AJ$18,23,FALSE)</f>
        <v>ZF</v>
      </c>
      <c r="I116" t="s">
        <v>690</v>
      </c>
      <c r="J116" t="str">
        <f t="shared" si="30"/>
        <v>ZF_3</v>
      </c>
      <c r="L116">
        <f>VLOOKUP(J116,total_visual_stym!$A$2:$D$129,2,FALSE)</f>
        <v>2147</v>
      </c>
      <c r="M116" t="str">
        <f>VLOOKUP(J116,total_visual_stym!$A$2:$D$129,3,FALSE)</f>
        <v>pics\\ZF_3.jpg</v>
      </c>
      <c r="N116">
        <f>VLOOKUP(J116,total_visual_stym!$A$1:$D$129,4,FALSE)</f>
        <v>215</v>
      </c>
      <c r="P116">
        <f>IF(G116="экспл",0,IF(G116="импл_",VLOOKUP(J116,quest_импл!$A$1:$J$129,7,FALSE),0))</f>
        <v>283</v>
      </c>
      <c r="Q116" t="str">
        <f>IF(G116="экспл",0,IF(G116="импл_",VLOOKUP(J116,quest_импл!$A$1:$J$129,8,FALSE),0))</f>
        <v>sound\\Tonkiy_li.wav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v>2037</v>
      </c>
      <c r="AD116" t="str">
        <f t="shared" ca="1" si="36"/>
        <v>pics\\Tomat_6.jpg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1"/>
        <v>pics\\Tomat_6.jpg</v>
      </c>
      <c r="AI116" t="s">
        <v>88</v>
      </c>
      <c r="AO116">
        <f t="shared" ca="1" si="37"/>
        <v>3.1553658772719984E-2</v>
      </c>
      <c r="AP116" t="str">
        <f t="shared" ca="1" si="38"/>
        <v>pics\\Tomat_6.jpg</v>
      </c>
      <c r="AR116" t="str">
        <f t="shared" si="40"/>
        <v/>
      </c>
      <c r="AS116" t="str">
        <f t="shared" ca="1" si="32"/>
        <v>pics\\Tomat_6.jpg</v>
      </c>
      <c r="AT116">
        <f t="shared" ca="1" si="33"/>
        <v>0.6438230539471328</v>
      </c>
      <c r="AU116" t="s">
        <v>697</v>
      </c>
      <c r="AV116" t="str">
        <f t="shared" ca="1" si="34"/>
        <v>sound\\Noviy_plod.wav</v>
      </c>
      <c r="AW116" t="str">
        <f>IF(OR(D116=10,D116=11,D116=14,D116=15),VLOOKUP(A116,audio_list_stym!$A$3:$BQ$189,69,FALSE),"XXXXX")</f>
        <v>XXXXX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_Тонкий_ли_</v>
      </c>
      <c r="BB116" t="str">
        <f t="shared" si="35"/>
        <v>_Тонкий_ли_ТОДИС?</v>
      </c>
      <c r="BD116" cm="1">
        <f t="array" aca="1" ref="BD116" ca="1">INDEX($L$114:$L$121,(RANK(AT4,$AT$2:$AT$9)))</f>
        <v>2148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VLOOKUP(B117,audio_list_stym!$A$3:$BP$18,55,FALSE)</f>
        <v>14</v>
      </c>
      <c r="F117" t="str">
        <f>VLOOKUP(E117,metki!$A$2:$B$9,2,FALSE)</f>
        <v>импл_новые_с_названием</v>
      </c>
      <c r="G117" t="str">
        <f t="shared" si="29"/>
        <v>импл_</v>
      </c>
      <c r="H117" t="str">
        <f>VLOOKUP(B117,audio_list_stym!$A$3:$AJ$18,23,FALSE)</f>
        <v>ZF</v>
      </c>
      <c r="I117" t="s">
        <v>691</v>
      </c>
      <c r="J117" t="str">
        <f t="shared" si="30"/>
        <v>ZF_4</v>
      </c>
      <c r="L117">
        <f>VLOOKUP(J117,total_visual_stym!$A$2:$D$129,2,FALSE)</f>
        <v>2148</v>
      </c>
      <c r="M117" t="str">
        <f>VLOOKUP(J117,total_visual_stym!$A$2:$D$129,3,FALSE)</f>
        <v>pics\\ZF_4.jpg</v>
      </c>
      <c r="N117">
        <f>VLOOKUP(J117,total_visual_stym!$A$1:$D$129,4,FALSE)</f>
        <v>215</v>
      </c>
      <c r="P117">
        <f>IF(G117="экспл",0,IF(G117="импл_",VLOOKUP(J117,quest_импл!$A$1:$J$129,7,FALSE),0))</f>
        <v>284</v>
      </c>
      <c r="Q117" t="str">
        <f>IF(G117="экспл",0,IF(G117="импл_",VLOOKUP(J117,quest_импл!$A$1:$J$129,8,FALSE),0))</f>
        <v>sound\\Celniy_li.wav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v>2056</v>
      </c>
      <c r="AD117" t="str">
        <f t="shared" ca="1" si="36"/>
        <v>pics\\Goroh_8.jpg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1"/>
        <v>pics\\Goroh_8.jpg</v>
      </c>
      <c r="AI117" t="s">
        <v>89</v>
      </c>
      <c r="AO117">
        <f t="shared" ca="1" si="37"/>
        <v>0.59646049039243965</v>
      </c>
      <c r="AP117" t="str">
        <f t="shared" ca="1" si="38"/>
        <v>pics\\Goroh_8.jpg</v>
      </c>
      <c r="AR117" t="str">
        <f t="shared" si="40"/>
        <v/>
      </c>
      <c r="AS117" t="str">
        <f t="shared" ca="1" si="32"/>
        <v>pics\\Goroh_8.jpg</v>
      </c>
      <c r="AT117">
        <f t="shared" ca="1" si="33"/>
        <v>0.7870075724360841</v>
      </c>
      <c r="AU117" t="s">
        <v>697</v>
      </c>
      <c r="AV117" t="str">
        <f t="shared" ca="1" si="34"/>
        <v>sound\\Noviy_plod.wav</v>
      </c>
      <c r="AW117" t="str">
        <f>IF(OR(D117=10,D117=11,D117=14,D117=15),VLOOKUP(A117,audio_list_stym!$A$3:$BQ$189,69,FALSE),"XXXXX")</f>
        <v>XXXXX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_Цельный_ли_</v>
      </c>
      <c r="BB117" t="str">
        <f t="shared" si="35"/>
        <v>_Цельный_ли_ТОДИС?</v>
      </c>
      <c r="BD117" cm="1">
        <f t="array" aca="1" ref="BD117" ca="1">INDEX($L$114:$L$121,(RANK(AT5,$AT$2:$AT$9)))</f>
        <v>2145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VLOOKUP(B118,audio_list_stym!$A$3:$BP$18,55,FALSE)</f>
        <v>14</v>
      </c>
      <c r="F118" t="str">
        <f>VLOOKUP(E118,metki!$A$2:$B$9,2,FALSE)</f>
        <v>импл_новые_с_названием</v>
      </c>
      <c r="G118" t="str">
        <f t="shared" si="29"/>
        <v>импл_</v>
      </c>
      <c r="H118" t="str">
        <f>VLOOKUP(B118,audio_list_stym!$A$3:$AJ$18,23,FALSE)</f>
        <v>ZF</v>
      </c>
      <c r="I118" t="s">
        <v>692</v>
      </c>
      <c r="J118" t="str">
        <f t="shared" si="30"/>
        <v>ZF_5</v>
      </c>
      <c r="L118">
        <f>VLOOKUP(J118,total_visual_stym!$A$2:$D$129,2,FALSE)</f>
        <v>2149</v>
      </c>
      <c r="M118" t="str">
        <f>VLOOKUP(J118,total_visual_stym!$A$2:$D$129,3,FALSE)</f>
        <v>pics\\ZF_5.jpg</v>
      </c>
      <c r="N118">
        <f>VLOOKUP(J118,total_visual_stym!$A$1:$D$129,4,FALSE)</f>
        <v>215</v>
      </c>
      <c r="P118">
        <f>IF(G118="экспл",0,IF(G118="импл_",VLOOKUP(J118,quest_импл!$A$1:$J$129,7,FALSE),0))</f>
        <v>285</v>
      </c>
      <c r="Q118" t="str">
        <f>IF(G118="экспл",0,IF(G118="импл_",VLOOKUP(J118,quest_импл!$A$1:$J$129,8,FALSE),0))</f>
        <v>sound\\Shershaviy_li.wav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v>2061</v>
      </c>
      <c r="AD118" t="str">
        <f t="shared" ca="1" si="36"/>
        <v>pics\\Banan_6.jpg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1"/>
        <v>pics\\Banan_6.jpg</v>
      </c>
      <c r="AI118" t="s">
        <v>90</v>
      </c>
      <c r="AO118">
        <f t="shared" ca="1" si="37"/>
        <v>0.88595551966258745</v>
      </c>
      <c r="AP118" t="str">
        <f t="shared" ca="1" si="38"/>
        <v>pics\\Banan_6.jpg</v>
      </c>
      <c r="AR118" t="str">
        <f t="shared" si="40"/>
        <v/>
      </c>
      <c r="AS118" t="str">
        <f t="shared" ca="1" si="32"/>
        <v>pics\\Banan_6.jpg</v>
      </c>
      <c r="AT118">
        <f t="shared" ca="1" si="33"/>
        <v>0.3913142771601793</v>
      </c>
      <c r="AU118" t="s">
        <v>697</v>
      </c>
      <c r="AV118" t="str">
        <f t="shared" ca="1" si="34"/>
        <v>sound\\Redkiy_plod.wav</v>
      </c>
      <c r="AW118" t="str">
        <f>IF(OR(D118=10,D118=11,D118=14,D118=15),VLOOKUP(A118,audio_list_stym!$A$3:$BQ$189,69,FALSE),"XXXXX")</f>
        <v>XXXXX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_Шершавый_ли_</v>
      </c>
      <c r="BB118" t="str">
        <f t="shared" si="35"/>
        <v>_Шершавый_ли_ТОДИС?</v>
      </c>
      <c r="BD118" cm="1">
        <f t="array" aca="1" ref="BD118" ca="1">INDEX($L$114:$L$121,(RANK(AT6,$AT$2:$AT$9)))</f>
        <v>2150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VLOOKUP(B119,audio_list_stym!$A$3:$BP$18,55,FALSE)</f>
        <v>14</v>
      </c>
      <c r="F119" t="str">
        <f>VLOOKUP(E119,metki!$A$2:$B$9,2,FALSE)</f>
        <v>импл_новые_с_названием</v>
      </c>
      <c r="G119" t="str">
        <f t="shared" si="29"/>
        <v>импл_</v>
      </c>
      <c r="H119" t="str">
        <f>VLOOKUP(B119,audio_list_stym!$A$3:$AJ$18,23,FALSE)</f>
        <v>ZF</v>
      </c>
      <c r="I119" t="s">
        <v>693</v>
      </c>
      <c r="J119" t="str">
        <f t="shared" si="30"/>
        <v>ZF_6</v>
      </c>
      <c r="L119">
        <f>VLOOKUP(J119,total_visual_stym!$A$2:$D$129,2,FALSE)</f>
        <v>2150</v>
      </c>
      <c r="M119" t="str">
        <f>VLOOKUP(J119,total_visual_stym!$A$2:$D$129,3,FALSE)</f>
        <v>pics\\ZF_6.jpg</v>
      </c>
      <c r="N119">
        <f>VLOOKUP(J119,total_visual_stym!$A$1:$D$129,4,FALSE)</f>
        <v>215</v>
      </c>
      <c r="P119">
        <f>IF(G119="экспл",0,IF(G119="импл_",VLOOKUP(J119,quest_импл!$A$1:$J$129,7,FALSE),0))</f>
        <v>286</v>
      </c>
      <c r="Q119" t="str">
        <f>IF(G119="экспл",0,IF(G119="импл_",VLOOKUP(J119,quest_импл!$A$1:$J$129,8,FALSE),0))</f>
        <v>sound\\Zaostryen_li.wav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v>2032</v>
      </c>
      <c r="AD119" t="str">
        <f t="shared" ca="1" si="36"/>
        <v>pics\\Finik_1.jpg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1"/>
        <v>pics\\Finik_1.jpg</v>
      </c>
      <c r="AI119" t="s">
        <v>91</v>
      </c>
      <c r="AO119">
        <f t="shared" ca="1" si="37"/>
        <v>0.82513518442723244</v>
      </c>
      <c r="AP119" t="str">
        <f t="shared" ca="1" si="38"/>
        <v>pics\\Finik_1.jpg</v>
      </c>
      <c r="AR119" t="str">
        <f t="shared" si="40"/>
        <v/>
      </c>
      <c r="AS119" t="str">
        <f t="shared" ca="1" si="32"/>
        <v>pics\\Finik_1.jpg</v>
      </c>
      <c r="AT119">
        <f t="shared" ca="1" si="33"/>
        <v>7.3448474703337818E-2</v>
      </c>
      <c r="AU119" t="s">
        <v>697</v>
      </c>
      <c r="AV119" t="str">
        <f t="shared" ca="1" si="34"/>
        <v>sound\\Redkiy_plod.wav</v>
      </c>
      <c r="AW119" t="str">
        <f>IF(OR(D119=10,D119=11,D119=14,D119=15),VLOOKUP(A119,audio_list_stym!$A$3:$BQ$189,69,FALSE),"XXXXX")</f>
        <v>XXXXX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_Заострен_ли_</v>
      </c>
      <c r="BB119" t="str">
        <f t="shared" si="35"/>
        <v>_Заострен_ли_ТОДИС?</v>
      </c>
      <c r="BD119" cm="1">
        <f t="array" aca="1" ref="BD119" ca="1">INDEX($L$114:$L$121,(RANK(AT7,$AT$2:$AT$9)))</f>
        <v>2147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VLOOKUP(B120,audio_list_stym!$A$3:$BP$18,55,FALSE)</f>
        <v>14</v>
      </c>
      <c r="F120" t="str">
        <f>VLOOKUP(E120,metki!$A$2:$B$9,2,FALSE)</f>
        <v>импл_новые_с_названием</v>
      </c>
      <c r="G120" t="str">
        <f t="shared" si="29"/>
        <v>импл_</v>
      </c>
      <c r="H120" t="str">
        <f>VLOOKUP(B120,audio_list_stym!$A$3:$AJ$18,23,FALSE)</f>
        <v>ZF</v>
      </c>
      <c r="I120" t="s">
        <v>694</v>
      </c>
      <c r="J120" t="str">
        <f t="shared" si="30"/>
        <v>ZF_7</v>
      </c>
      <c r="L120">
        <f>VLOOKUP(J120,total_visual_stym!$A$2:$D$129,2,FALSE)</f>
        <v>2151</v>
      </c>
      <c r="M120" t="str">
        <f>VLOOKUP(J120,total_visual_stym!$A$2:$D$129,3,FALSE)</f>
        <v>pics\\ZF_7.jpg</v>
      </c>
      <c r="N120">
        <f>VLOOKUP(J120,total_visual_stym!$A$1:$D$129,4,FALSE)</f>
        <v>215</v>
      </c>
      <c r="P120">
        <f>IF(G120="экспл",0,IF(G120="импл_",VLOOKUP(J120,quest_импл!$A$1:$J$129,7,FALSE),0))</f>
        <v>287</v>
      </c>
      <c r="Q120" t="str">
        <f>IF(G120="экспл",0,IF(G120="импл_",VLOOKUP(J120,quest_импл!$A$1:$J$129,8,FALSE),0))</f>
        <v>sound\\Rassipchatiy_li.wav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v>2050</v>
      </c>
      <c r="AD120" t="str">
        <f t="shared" ca="1" si="36"/>
        <v>pics\\Redis_6.jpg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1"/>
        <v>pics\\Redis_6.jpg</v>
      </c>
      <c r="AI120" t="s">
        <v>92</v>
      </c>
      <c r="AO120">
        <f t="shared" ca="1" si="37"/>
        <v>0.12729284639250082</v>
      </c>
      <c r="AP120" t="str">
        <f t="shared" ca="1" si="38"/>
        <v>pics\\Redis_6.jpg</v>
      </c>
      <c r="AR120" t="str">
        <f t="shared" si="40"/>
        <v/>
      </c>
      <c r="AS120" t="str">
        <f t="shared" ca="1" si="32"/>
        <v>pics\\Redis_6.jpg</v>
      </c>
      <c r="AT120">
        <f t="shared" ca="1" si="33"/>
        <v>0.95902230255135745</v>
      </c>
      <c r="AU120" t="s">
        <v>697</v>
      </c>
      <c r="AV120" t="str">
        <f t="shared" ca="1" si="34"/>
        <v>sound\\Noviy_plod.wav</v>
      </c>
      <c r="AW120" t="str">
        <f>IF(OR(D120=10,D120=11,D120=14,D120=15),VLOOKUP(A120,audio_list_stym!$A$3:$BQ$189,69,FALSE),"XXXXX")</f>
        <v>XXXXX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_Рассыпчатый_ли_</v>
      </c>
      <c r="BB120" t="str">
        <f t="shared" si="35"/>
        <v>_Рассыпчатый_ли_ТОДИС?</v>
      </c>
      <c r="BD120" cm="1">
        <f t="array" aca="1" ref="BD120" ca="1">INDEX($L$114:$L$121,(RANK(AT8,$AT$2:$AT$9)))</f>
        <v>2146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VLOOKUP(B121,audio_list_stym!$A$3:$BP$18,55,FALSE)</f>
        <v>14</v>
      </c>
      <c r="F121" t="str">
        <f>VLOOKUP(E121,metki!$A$2:$B$9,2,FALSE)</f>
        <v>импл_новые_с_названием</v>
      </c>
      <c r="G121" t="str">
        <f t="shared" si="29"/>
        <v>импл_</v>
      </c>
      <c r="H121" t="str">
        <f>VLOOKUP(B121,audio_list_stym!$A$3:$AJ$18,23,FALSE)</f>
        <v>ZF</v>
      </c>
      <c r="I121" t="s">
        <v>695</v>
      </c>
      <c r="J121" t="str">
        <f t="shared" si="30"/>
        <v>ZF_8</v>
      </c>
      <c r="L121">
        <f>VLOOKUP(J121,total_visual_stym!$A$2:$D$129,2,FALSE)</f>
        <v>2152</v>
      </c>
      <c r="M121" t="str">
        <f>VLOOKUP(J121,total_visual_stym!$A$2:$D$129,3,FALSE)</f>
        <v>pics\\ZF_8.jpg</v>
      </c>
      <c r="N121">
        <f>VLOOKUP(J121,total_visual_stym!$A$1:$D$129,4,FALSE)</f>
        <v>215</v>
      </c>
      <c r="P121">
        <f>IF(G121="экспл",0,IF(G121="импл_",VLOOKUP(J121,quest_импл!$A$1:$J$129,7,FALSE),0))</f>
        <v>288</v>
      </c>
      <c r="Q121" t="str">
        <f>IF(G121="экспл",0,IF(G121="импл_",VLOOKUP(J121,quest_импл!$A$1:$J$129,8,FALSE),0))</f>
        <v>sound\\Ochishen_li.wav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v>2028</v>
      </c>
      <c r="AD121" t="str">
        <f t="shared" ca="1" si="36"/>
        <v>pics\\Goroh_4.jpg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1"/>
        <v>pics\\Goroh_4.jpg</v>
      </c>
      <c r="AI121" t="s">
        <v>93</v>
      </c>
      <c r="AO121">
        <f t="shared" ca="1" si="37"/>
        <v>0.63890396650558301</v>
      </c>
      <c r="AP121" t="str">
        <f t="shared" ca="1" si="38"/>
        <v>pics\\Goroh_4.jpg</v>
      </c>
      <c r="AR121" t="str">
        <f>IF(AH121="sound\\Ogorod",AP49,"")</f>
        <v/>
      </c>
      <c r="AS121" t="str">
        <f t="shared" ca="1" si="32"/>
        <v>pics\\Goroh_4.jpg</v>
      </c>
      <c r="AT121">
        <f t="shared" ca="1" si="33"/>
        <v>0.82130562018177378</v>
      </c>
      <c r="AU121" t="s">
        <v>697</v>
      </c>
      <c r="AV121" t="str">
        <f t="shared" ca="1" si="34"/>
        <v>sound\\Noviy_plod.wav</v>
      </c>
      <c r="AW121" t="str">
        <f>IF(OR(D121=10,D121=11,D121=14,D121=15),VLOOKUP(A121,audio_list_stym!$A$3:$BQ$189,69,FALSE),"XXXXX")</f>
        <v>XXXXX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_Очищен_ли_</v>
      </c>
      <c r="BB121" t="str">
        <f t="shared" si="35"/>
        <v>_Очищен_ли_ТОДИС?</v>
      </c>
      <c r="BD121" cm="1">
        <f t="array" aca="1" ref="BD121" ca="1">INDEX($L$114:$L$121,(RANK(AT9,$AT$2:$AT$9)))</f>
        <v>2149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VLOOKUP(B122,audio_list_stym!$A$3:$BP$18,55,FALSE)</f>
        <v>15</v>
      </c>
      <c r="F122" t="str">
        <f>VLOOKUP(E122,metki!$A$2:$B$9,2,FALSE)</f>
        <v>экспл_новые_с_названием</v>
      </c>
      <c r="G122" t="str">
        <f t="shared" si="29"/>
        <v>экспл</v>
      </c>
      <c r="H122" t="str">
        <f>VLOOKUP(B122,audio_list_stym!$A$3:$AJ$18,23,FALSE)</f>
        <v>Ackee</v>
      </c>
      <c r="I122" t="s">
        <v>688</v>
      </c>
      <c r="J122" t="str">
        <f t="shared" si="30"/>
        <v>Ackee_1</v>
      </c>
      <c r="L122">
        <f>VLOOKUP(J122,total_visual_stym!$A$2:$D$129,2,FALSE)</f>
        <v>2065</v>
      </c>
      <c r="M122" t="str">
        <f>VLOOKUP(J122,total_visual_stym!$A$2:$D$129,3,FALSE)</f>
        <v>pics\\Ackee_1.jpg</v>
      </c>
      <c r="N122">
        <f>VLOOKUP(J122,total_visual_stym!$A$1:$D$129,4,FALSE)</f>
        <v>208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97</v>
      </c>
      <c r="Z122" t="str">
        <f>IF(G122="экспл",VLOOKUP(J122,quest_экспл!$A$1:$N$129,12,FALSE),IF(G122="импл_",0,0))</f>
        <v>sound\\Sushenniy_li_on.wav</v>
      </c>
      <c r="AA122" t="str">
        <f>IF(G122="экспл",VLOOKUP(J122,quest_экспл!$A$1:$N$129,14,FALSE),IF(G122="импл_",0,0))</f>
        <v>нет</v>
      </c>
      <c r="AB122">
        <f>IF(G122="экспл",VLOOKUP(J122,quest_экспл!$A$1:$N$129,13,FALSE),IF(G122="импл_",0,0))</f>
        <v>804</v>
      </c>
      <c r="AC122">
        <v>2185</v>
      </c>
      <c r="AD122" t="str">
        <f t="shared" ca="1" si="36"/>
        <v>pics\\dis52.jpg</v>
      </c>
      <c r="AE122" s="22" t="str">
        <f t="array" aca="1" ref="AE122" ca="1">IF(G122="экспл",INDEX(total_visual_stym!$C$146:$C$209,(RANK(total_visual_stym!E202,total_visual_stym!$E$146:$E$209))),0)</f>
        <v>pics\\dis52.jpg</v>
      </c>
      <c r="AF122" s="22" t="str">
        <f t="shared" si="31"/>
        <v/>
      </c>
      <c r="AI122" t="s">
        <v>124</v>
      </c>
      <c r="AO122">
        <f t="shared" ca="1" si="37"/>
        <v>0.63941912444688698</v>
      </c>
      <c r="AP122" t="str">
        <f t="shared" ca="1" si="38"/>
        <v>pics\\Goroh_3.jpg</v>
      </c>
      <c r="AR122" t="str">
        <f t="shared" ref="AR122:AR129" si="41">IF(AH122="sound\\Ogorod",AP50,"")</f>
        <v/>
      </c>
      <c r="AS122" t="str">
        <f t="shared" si="32"/>
        <v/>
      </c>
      <c r="AT122">
        <f t="shared" ca="1" si="33"/>
        <v>0.61201178983557636</v>
      </c>
      <c r="AU122" t="s">
        <v>697</v>
      </c>
      <c r="AV122" t="str">
        <f t="shared" ca="1" si="34"/>
        <v>sound\\Noviy_plod.wav</v>
      </c>
      <c r="AW122" t="str">
        <f>IF(OR(D122=10,D122=11,D122=14,D122=15),VLOOKUP(A122,audio_list_stym!$A$3:$BQ$189,69,FALSE),"XXXXX")</f>
        <v>XXXXX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_Сушеный_ли_он?</v>
      </c>
      <c r="BA122" t="e">
        <f>VLOOKUP(Q122,audio_list_stym!$B$2:$BQ$299,68,FALSE)</f>
        <v>#N/A</v>
      </c>
      <c r="BB122" t="str">
        <f t="shared" si="35"/>
        <v>На_экране_ПЕМАТ._Сушеный_ли_он?</v>
      </c>
      <c r="BC122">
        <f>A122</f>
        <v>1216</v>
      </c>
      <c r="BD122" cm="1">
        <f t="array" aca="1" ref="BD122" ca="1">INDEX($L$122:$L$129,(RANK(AT2,$AT$2:$AT$9)))</f>
        <v>2071</v>
      </c>
      <c r="BE122" cm="1">
        <f t="array" aca="1" ref="BE122" ca="1">INDEX(BD66:BD81,(RANK(AT9,$AT$2:$AT$17)))</f>
        <v>2084</v>
      </c>
      <c r="BF122" cm="1">
        <f t="array" aca="1" ref="BF122" ca="1">INDEX(BD90:BD105,(RANK(AT9,$AT$2:$AT$17)))</f>
        <v>2132</v>
      </c>
      <c r="BG122" cm="1">
        <f t="array" aca="1" ref="BG122" ca="1">INDEX(BD106:BD121,(RANK(AT9,$AT$2:$AT$17)))</f>
        <v>2148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VLOOKUP(B123,audio_list_stym!$A$3:$BP$18,55,FALSE)</f>
        <v>15</v>
      </c>
      <c r="F123" t="str">
        <f>VLOOKUP(E123,metki!$A$2:$B$9,2,FALSE)</f>
        <v>экспл_новые_с_названием</v>
      </c>
      <c r="G123" t="str">
        <f t="shared" si="29"/>
        <v>экспл</v>
      </c>
      <c r="H123" t="str">
        <f>VLOOKUP(B123,audio_list_stym!$A$3:$AJ$18,23,FALSE)</f>
        <v>Ackee</v>
      </c>
      <c r="I123" t="s">
        <v>689</v>
      </c>
      <c r="J123" t="str">
        <f t="shared" si="30"/>
        <v>Ackee_2</v>
      </c>
      <c r="L123">
        <f>VLOOKUP(J123,total_visual_stym!$A$2:$D$129,2,FALSE)</f>
        <v>2066</v>
      </c>
      <c r="M123" t="str">
        <f>VLOOKUP(J123,total_visual_stym!$A$2:$D$129,3,FALSE)</f>
        <v>pics\\Ackee_2.jpg</v>
      </c>
      <c r="N123">
        <f>VLOOKUP(J123,total_visual_stym!$A$1:$D$129,4,FALSE)</f>
        <v>208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98</v>
      </c>
      <c r="Z123" t="str">
        <f>IF(G123="экспл",VLOOKUP(J123,quest_экспл!$A$1:$N$129,12,FALSE),IF(G123="импл_",0,0))</f>
        <v>sound\\On_s_vetochkoy.wav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v>2210</v>
      </c>
      <c r="AD123" t="str">
        <f t="shared" ca="1" si="36"/>
        <v>pics\\dis49.jpg</v>
      </c>
      <c r="AE123" s="22" t="str">
        <f t="array" aca="1" ref="AE123" ca="1">IF(G123="экспл",INDEX(total_visual_stym!$C$146:$C$209,(RANK(total_visual_stym!E203,total_visual_stym!$E$146:$E$209))),0)</f>
        <v>pics\\dis49.jpg</v>
      </c>
      <c r="AF123" s="22" t="str">
        <f t="shared" si="31"/>
        <v/>
      </c>
      <c r="AI123" t="s">
        <v>125</v>
      </c>
      <c r="AO123">
        <f t="shared" ca="1" si="37"/>
        <v>0.89167605076875267</v>
      </c>
      <c r="AP123" t="str">
        <f t="shared" ca="1" si="38"/>
        <v>pics\\Banan_5.jpg</v>
      </c>
      <c r="AR123" t="str">
        <f t="shared" si="41"/>
        <v/>
      </c>
      <c r="AS123" t="str">
        <f t="shared" si="32"/>
        <v/>
      </c>
      <c r="AT123">
        <f t="shared" ca="1" si="33"/>
        <v>6.6915817689516377E-2</v>
      </c>
      <c r="AU123" t="s">
        <v>697</v>
      </c>
      <c r="AV123" t="str">
        <f t="shared" ca="1" si="34"/>
        <v>sound\\Redkiy_plod.wav</v>
      </c>
      <c r="AW123" t="str">
        <f>IF(OR(D123=10,D123=11,D123=14,D123=15),VLOOKUP(A123,audio_list_stym!$A$3:$BQ$189,69,FALSE),"XXXXX")</f>
        <v>XXXXX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_Он_с_веточкой?</v>
      </c>
      <c r="BA123" t="e">
        <f>VLOOKUP(Q123,audio_list_stym!$B$2:$BQ$299,68,FALSE)</f>
        <v>#N/A</v>
      </c>
      <c r="BB123" t="str">
        <f t="shared" si="35"/>
        <v>Посмотрите,_вот_ПЕМАТ._Он_с_веточкой?</v>
      </c>
      <c r="BD123" cm="1">
        <f t="array" aca="1" ref="BD123" ca="1">INDEX($L$122:$L$129,(RANK(AT3,$AT$2:$AT$9)))</f>
        <v>2072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VLOOKUP(B124,audio_list_stym!$A$3:$BP$18,55,FALSE)</f>
        <v>15</v>
      </c>
      <c r="F124" t="str">
        <f>VLOOKUP(E124,metki!$A$2:$B$9,2,FALSE)</f>
        <v>экспл_новые_с_названием</v>
      </c>
      <c r="G124" t="str">
        <f t="shared" si="29"/>
        <v>экспл</v>
      </c>
      <c r="H124" t="str">
        <f>VLOOKUP(B124,audio_list_stym!$A$3:$AJ$18,23,FALSE)</f>
        <v>Ackee</v>
      </c>
      <c r="I124" t="s">
        <v>690</v>
      </c>
      <c r="J124" t="str">
        <f t="shared" si="30"/>
        <v>Ackee_3</v>
      </c>
      <c r="L124">
        <f>VLOOKUP(J124,total_visual_stym!$A$2:$D$129,2,FALSE)</f>
        <v>2067</v>
      </c>
      <c r="M124" t="str">
        <f>VLOOKUP(J124,total_visual_stym!$A$2:$D$129,3,FALSE)</f>
        <v>pics\\Ackee_3.jpg</v>
      </c>
      <c r="N124">
        <f>VLOOKUP(J124,total_visual_stym!$A$1:$D$129,4,FALSE)</f>
        <v>208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99</v>
      </c>
      <c r="Z124" t="str">
        <f>IF(G124="экспл",VLOOKUP(J124,quest_экспл!$A$1:$N$129,12,FALSE),IF(G124="импл_",0,0))</f>
        <v>sound\\On_rasskrit.wav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v>2204</v>
      </c>
      <c r="AD124" t="str">
        <f t="shared" ca="1" si="36"/>
        <v>pics\\dis42.jpg</v>
      </c>
      <c r="AE124" s="22" t="str">
        <f t="array" aca="1" ref="AE124" ca="1">IF(G124="экспл",INDEX(total_visual_stym!$C$146:$C$209,(RANK(total_visual_stym!E204,total_visual_stym!$E$146:$E$209))),0)</f>
        <v>pics\\dis42.jpg</v>
      </c>
      <c r="AF124" s="22" t="str">
        <f t="shared" si="31"/>
        <v/>
      </c>
      <c r="AI124" t="s">
        <v>126</v>
      </c>
      <c r="AO124">
        <f t="shared" ca="1" si="37"/>
        <v>0.59349292475412363</v>
      </c>
      <c r="AP124" t="str">
        <f t="shared" ca="1" si="38"/>
        <v>pics\\Kokos_1.jpg</v>
      </c>
      <c r="AR124" t="str">
        <f t="shared" si="41"/>
        <v/>
      </c>
      <c r="AS124" t="str">
        <f t="shared" si="32"/>
        <v/>
      </c>
      <c r="AT124">
        <f t="shared" ca="1" si="33"/>
        <v>0.31940468157576796</v>
      </c>
      <c r="AU124" t="s">
        <v>697</v>
      </c>
      <c r="AV124" t="str">
        <f t="shared" ca="1" si="34"/>
        <v>sound\\Redkiy_plod.wav</v>
      </c>
      <c r="AW124" t="str">
        <f>IF(OR(D124=10,D124=11,D124=14,D124=15),VLOOKUP(A124,audio_list_stym!$A$3:$BQ$189,69,FALSE),"XXXXX")</f>
        <v>XXXXX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_Он_раскрыт?</v>
      </c>
      <c r="BA124" t="e">
        <f>VLOOKUP(Q124,audio_list_stym!$B$2:$BQ$299,68,FALSE)</f>
        <v>#N/A</v>
      </c>
      <c r="BB124" t="str">
        <f t="shared" si="35"/>
        <v>Вот_ПЕМАТ._Он_раскрыт?</v>
      </c>
      <c r="BD124" cm="1">
        <f t="array" aca="1" ref="BD124" ca="1">INDEX($L$122:$L$129,(RANK(AT4,$AT$2:$AT$9)))</f>
        <v>2068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VLOOKUP(B125,audio_list_stym!$A$3:$BP$18,55,FALSE)</f>
        <v>15</v>
      </c>
      <c r="F125" t="str">
        <f>VLOOKUP(E125,metki!$A$2:$B$9,2,FALSE)</f>
        <v>экспл_новые_с_названием</v>
      </c>
      <c r="G125" t="str">
        <f t="shared" si="29"/>
        <v>экспл</v>
      </c>
      <c r="H125" t="str">
        <f>VLOOKUP(B125,audio_list_stym!$A$3:$AJ$18,23,FALSE)</f>
        <v>Ackee</v>
      </c>
      <c r="I125" t="s">
        <v>691</v>
      </c>
      <c r="J125" t="str">
        <f t="shared" si="30"/>
        <v>Ackee_4</v>
      </c>
      <c r="L125">
        <f>VLOOKUP(J125,total_visual_stym!$A$2:$D$129,2,FALSE)</f>
        <v>2068</v>
      </c>
      <c r="M125" t="str">
        <f>VLOOKUP(J125,total_visual_stym!$A$2:$D$129,3,FALSE)</f>
        <v>pics\\Ackee_4.jpg</v>
      </c>
      <c r="N125">
        <f>VLOOKUP(J125,total_visual_stym!$A$1:$D$129,4,FALSE)</f>
        <v>208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100</v>
      </c>
      <c r="Z125" t="str">
        <f>IF(G125="экспл",VLOOKUP(J125,quest_экспл!$A$1:$N$129,12,FALSE),IF(G125="импл_",0,0))</f>
        <v>sound\\Pushistiy_li_on.wav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v>2196</v>
      </c>
      <c r="AD125" t="str">
        <f t="shared" ca="1" si="36"/>
        <v>pics\\dis7.jpg</v>
      </c>
      <c r="AE125" s="22" t="str">
        <f t="array" aca="1" ref="AE125" ca="1">IF(G125="экспл",INDEX(total_visual_stym!$C$146:$C$209,(RANK(total_visual_stym!E205,total_visual_stym!$E$146:$E$209))),0)</f>
        <v>pics\\dis7.jpg</v>
      </c>
      <c r="AF125" s="22" t="str">
        <f t="shared" si="31"/>
        <v/>
      </c>
      <c r="AI125" t="s">
        <v>127</v>
      </c>
      <c r="AO125">
        <f t="shared" ca="1" si="37"/>
        <v>0.80536748563378024</v>
      </c>
      <c r="AP125" t="str">
        <f t="shared" ca="1" si="38"/>
        <v>pics\\Finik_2.jpg</v>
      </c>
      <c r="AR125" t="str">
        <f t="shared" si="41"/>
        <v/>
      </c>
      <c r="AS125" t="str">
        <f t="shared" si="32"/>
        <v/>
      </c>
      <c r="AT125">
        <f t="shared" ca="1" si="33"/>
        <v>0.13312487160072417</v>
      </c>
      <c r="AU125" t="s">
        <v>697</v>
      </c>
      <c r="AV125" t="str">
        <f t="shared" ca="1" si="34"/>
        <v>sound\\Redkiy_plod.wav</v>
      </c>
      <c r="AW125" t="str">
        <f>IF(OR(D125=10,D125=11,D125=14,D125=15),VLOOKUP(A125,audio_list_stym!$A$3:$BQ$189,69,FALSE),"XXXXX")</f>
        <v>XXXXX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_Пушистый_ли_он?</v>
      </c>
      <c r="BA125" t="e">
        <f>VLOOKUP(Q125,audio_list_stym!$B$2:$BQ$299,68,FALSE)</f>
        <v>#N/A</v>
      </c>
      <c r="BB125" t="str">
        <f t="shared" si="35"/>
        <v>Это_ПЕМАТ._Пушистый_ли_он?</v>
      </c>
      <c r="BD125" cm="1">
        <f t="array" aca="1" ref="BD125" ca="1">INDEX($L$122:$L$129,(RANK(AT5,$AT$2:$AT$9)))</f>
        <v>2065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VLOOKUP(B126,audio_list_stym!$A$3:$BP$18,55,FALSE)</f>
        <v>15</v>
      </c>
      <c r="F126" t="str">
        <f>VLOOKUP(E126,metki!$A$2:$B$9,2,FALSE)</f>
        <v>экспл_новые_с_названием</v>
      </c>
      <c r="G126" t="str">
        <f t="shared" si="29"/>
        <v>экспл</v>
      </c>
      <c r="H126" t="str">
        <f>VLOOKUP(B126,audio_list_stym!$A$3:$AJ$18,23,FALSE)</f>
        <v>Ackee</v>
      </c>
      <c r="I126" t="s">
        <v>692</v>
      </c>
      <c r="J126" t="str">
        <f t="shared" si="30"/>
        <v>Ackee_5</v>
      </c>
      <c r="L126">
        <f>VLOOKUP(J126,total_visual_stym!$A$2:$D$129,2,FALSE)</f>
        <v>2069</v>
      </c>
      <c r="M126" t="str">
        <f>VLOOKUP(J126,total_visual_stym!$A$2:$D$129,3,FALSE)</f>
        <v>pics\\Ackee_5.jpg</v>
      </c>
      <c r="N126">
        <f>VLOOKUP(J126,total_visual_stym!$A$1:$D$129,4,FALSE)</f>
        <v>208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101</v>
      </c>
      <c r="Z126" t="str">
        <f>IF(G126="экспл",VLOOKUP(J126,quest_экспл!$A$1:$N$129,12,FALSE),IF(G126="импл_",0,0))</f>
        <v>sound\\On_kvadratniy.wav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v>2200</v>
      </c>
      <c r="AD126" t="str">
        <f t="shared" ca="1" si="36"/>
        <v>pics\\dis20.jpg</v>
      </c>
      <c r="AE126" s="22" t="str">
        <f t="array" aca="1" ref="AE126" ca="1">IF(G126="экспл",INDEX(total_visual_stym!$C$146:$C$209,(RANK(total_visual_stym!E206,total_visual_stym!$E$146:$E$209))),0)</f>
        <v>pics\\dis20.jpg</v>
      </c>
      <c r="AF126" s="22" t="str">
        <f t="shared" si="31"/>
        <v/>
      </c>
      <c r="AI126" t="s">
        <v>128</v>
      </c>
      <c r="AO126">
        <f t="shared" ca="1" si="37"/>
        <v>0.44889236283443079</v>
      </c>
      <c r="AP126" t="str">
        <f t="shared" ca="1" si="38"/>
        <v>pics\\Kokos_8.jpg</v>
      </c>
      <c r="AR126" t="str">
        <f t="shared" si="41"/>
        <v/>
      </c>
      <c r="AS126" t="str">
        <f t="shared" si="32"/>
        <v/>
      </c>
      <c r="AT126">
        <f t="shared" ca="1" si="33"/>
        <v>0.32977610805296875</v>
      </c>
      <c r="AU126" t="s">
        <v>697</v>
      </c>
      <c r="AV126" t="str">
        <f t="shared" ca="1" si="34"/>
        <v>sound\\Redkiy_plod.wav</v>
      </c>
      <c r="AW126" t="str">
        <f>IF(OR(D126=10,D126=11,D126=14,D126=15),VLOOKUP(A126,audio_list_stym!$A$3:$BQ$189,69,FALSE),"XXXXX")</f>
        <v>XXXXX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_Он_квадратный?</v>
      </c>
      <c r="BA126" t="e">
        <f>VLOOKUP(Q126,audio_list_stym!$B$2:$BQ$299,68,FALSE)</f>
        <v>#N/A</v>
      </c>
      <c r="BB126" t="str">
        <f t="shared" si="35"/>
        <v>На_картинке_ПЕМАТ._Он_квадратный?</v>
      </c>
      <c r="BD126" cm="1">
        <f t="array" aca="1" ref="BD126" ca="1">INDEX($L$122:$L$129,(RANK(AT6,$AT$2:$AT$9)))</f>
        <v>2070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VLOOKUP(B127,audio_list_stym!$A$3:$BP$18,55,FALSE)</f>
        <v>15</v>
      </c>
      <c r="F127" t="str">
        <f>VLOOKUP(E127,metki!$A$2:$B$9,2,FALSE)</f>
        <v>экспл_новые_с_названием</v>
      </c>
      <c r="G127" t="str">
        <f t="shared" si="29"/>
        <v>экспл</v>
      </c>
      <c r="H127" t="str">
        <f>VLOOKUP(B127,audio_list_stym!$A$3:$AJ$18,23,FALSE)</f>
        <v>Ackee</v>
      </c>
      <c r="I127" t="s">
        <v>693</v>
      </c>
      <c r="J127" t="str">
        <f t="shared" si="30"/>
        <v>Ackee_6</v>
      </c>
      <c r="L127">
        <f>VLOOKUP(J127,total_visual_stym!$A$2:$D$129,2,FALSE)</f>
        <v>2070</v>
      </c>
      <c r="M127" t="str">
        <f>VLOOKUP(J127,total_visual_stym!$A$2:$D$129,3,FALSE)</f>
        <v>pics\\Ackee_6.jpg</v>
      </c>
      <c r="N127">
        <f>VLOOKUP(J127,total_visual_stym!$A$1:$D$129,4,FALSE)</f>
        <v>208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102</v>
      </c>
      <c r="Z127" t="str">
        <f>IF(G127="экспл",VLOOKUP(J127,quest_экспл!$A$1:$N$129,12,FALSE),IF(G127="импл_",0,0))</f>
        <v>sound\\Raznocvetniy_li_on.wav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v>2191</v>
      </c>
      <c r="AD127" t="str">
        <f t="shared" ca="1" si="36"/>
        <v>pics\\dis40.jpg</v>
      </c>
      <c r="AE127" s="22" t="str">
        <f t="array" aca="1" ref="AE127" ca="1">IF(G127="экспл",INDEX(total_visual_stym!$C$146:$C$209,(RANK(total_visual_stym!E207,total_visual_stym!$E$146:$E$209))),0)</f>
        <v>pics\\dis40.jpg</v>
      </c>
      <c r="AF127" s="22" t="str">
        <f t="shared" si="31"/>
        <v/>
      </c>
      <c r="AI127" t="s">
        <v>129</v>
      </c>
      <c r="AO127">
        <f t="shared" ca="1" si="37"/>
        <v>0.17356137526565329</v>
      </c>
      <c r="AP127" t="str">
        <f t="shared" ca="1" si="38"/>
        <v>pics\\Redis_4.jpg</v>
      </c>
      <c r="AR127" t="str">
        <f t="shared" si="41"/>
        <v/>
      </c>
      <c r="AS127" t="str">
        <f t="shared" si="32"/>
        <v/>
      </c>
      <c r="AT127">
        <f t="shared" ca="1" si="33"/>
        <v>0.64541093220424017</v>
      </c>
      <c r="AU127" t="s">
        <v>697</v>
      </c>
      <c r="AV127" t="str">
        <f t="shared" ca="1" si="34"/>
        <v>sound\\Noviy_plod.wav</v>
      </c>
      <c r="AW127" t="str">
        <f>IF(OR(D127=10,D127=11,D127=14,D127=15),VLOOKUP(A127,audio_list_stym!$A$3:$BQ$189,69,FALSE),"XXXXX")</f>
        <v>XXXXX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_Разноцветный_ли_он?</v>
      </c>
      <c r="BA127" t="e">
        <f>VLOOKUP(Q127,audio_list_stym!$B$2:$BQ$299,68,FALSE)</f>
        <v>#N/A</v>
      </c>
      <c r="BB127" t="str">
        <f t="shared" si="35"/>
        <v>На_мониторе_ПЕМАТ._Разноцветный_ли_он?</v>
      </c>
      <c r="BD127" cm="1">
        <f t="array" aca="1" ref="BD127" ca="1">INDEX($L$122:$L$129,(RANK(AT7,$AT$2:$AT$9)))</f>
        <v>2067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VLOOKUP(B128,audio_list_stym!$A$3:$BP$18,55,FALSE)</f>
        <v>15</v>
      </c>
      <c r="F128" t="str">
        <f>VLOOKUP(E128,metki!$A$2:$B$9,2,FALSE)</f>
        <v>экспл_новые_с_названием</v>
      </c>
      <c r="G128" t="str">
        <f t="shared" si="29"/>
        <v>экспл</v>
      </c>
      <c r="H128" t="str">
        <f>VLOOKUP(B128,audio_list_stym!$A$3:$AJ$18,23,FALSE)</f>
        <v>Ackee</v>
      </c>
      <c r="I128" t="s">
        <v>694</v>
      </c>
      <c r="J128" t="str">
        <f t="shared" si="30"/>
        <v>Ackee_7</v>
      </c>
      <c r="L128">
        <f>VLOOKUP(J128,total_visual_stym!$A$2:$D$129,2,FALSE)</f>
        <v>2071</v>
      </c>
      <c r="M128" t="str">
        <f>VLOOKUP(J128,total_visual_stym!$A$2:$D$129,3,FALSE)</f>
        <v>pics\\Ackee_7.jpg</v>
      </c>
      <c r="N128">
        <f>VLOOKUP(J128,total_visual_stym!$A$1:$D$129,4,FALSE)</f>
        <v>208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103</v>
      </c>
      <c r="Z128" t="str">
        <f>IF(G128="экспл",VLOOKUP(J128,quest_экспл!$A$1:$N$129,12,FALSE),IF(G128="импл_",0,0))</f>
        <v>sound\\Uvyadshiy_li_on.wav</v>
      </c>
      <c r="AA128" t="str">
        <f>IF(G128="экспл",VLOOKUP(J128,quest_экспл!$A$1:$N$129,14,FALSE),IF(G128="импл_",0,0))</f>
        <v>да</v>
      </c>
      <c r="AB128">
        <f>IF(G128="экспл",VLOOKUP(J128,quest_экспл!$A$1:$N$129,13,FALSE),IF(G128="импл_",0,0))</f>
        <v>804</v>
      </c>
      <c r="AC128">
        <v>2227</v>
      </c>
      <c r="AD128" t="str">
        <f t="shared" ca="1" si="36"/>
        <v>pics\\dis38.jpg</v>
      </c>
      <c r="AE128" s="22" t="str">
        <f t="array" aca="1" ref="AE128" ca="1">IF(G128="экспл",INDEX(total_visual_stym!$C$146:$C$209,(RANK(total_visual_stym!E208,total_visual_stym!$E$146:$E$209))),0)</f>
        <v>pics\\dis38.jpg</v>
      </c>
      <c r="AF128" s="22" t="str">
        <f t="shared" si="31"/>
        <v/>
      </c>
      <c r="AI128" t="s">
        <v>130</v>
      </c>
      <c r="AO128">
        <f t="shared" ca="1" si="37"/>
        <v>0.70352095177454443</v>
      </c>
      <c r="AP128" t="str">
        <f t="shared" ca="1" si="38"/>
        <v>pics\\Finik_8.jpg</v>
      </c>
      <c r="AR128" t="str">
        <f t="shared" si="41"/>
        <v/>
      </c>
      <c r="AS128" t="str">
        <f t="shared" si="32"/>
        <v/>
      </c>
      <c r="AT128">
        <f t="shared" ca="1" si="33"/>
        <v>0.27088538567992049</v>
      </c>
      <c r="AU128" t="s">
        <v>697</v>
      </c>
      <c r="AV128" t="str">
        <f t="shared" ca="1" si="34"/>
        <v>sound\\Redkiy_plod.wav</v>
      </c>
      <c r="AW128" t="str">
        <f>IF(OR(D128=10,D128=11,D128=14,D128=15),VLOOKUP(A128,audio_list_stym!$A$3:$BQ$189,69,FALSE),"XXXXX")</f>
        <v>XXXXX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_Увядший_ли_он?</v>
      </c>
      <c r="BA128" t="e">
        <f>VLOOKUP(Q128,audio_list_stym!$B$2:$BQ$299,68,FALSE)</f>
        <v>#N/A</v>
      </c>
      <c r="BB128" t="str">
        <f t="shared" si="35"/>
        <v>Перед_Вами_ПЕМАТ._Увядший_ли_он?</v>
      </c>
      <c r="BD128" cm="1">
        <f t="array" aca="1" ref="BD128" ca="1">INDEX($L$122:$L$129,(RANK(AT8,$AT$2:$AT$9)))</f>
        <v>2066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VLOOKUP(B129,audio_list_stym!$A$3:$BP$18,55,FALSE)</f>
        <v>15</v>
      </c>
      <c r="F129" t="str">
        <f>VLOOKUP(E129,metki!$A$2:$B$9,2,FALSE)</f>
        <v>экспл_новые_с_названием</v>
      </c>
      <c r="G129" t="str">
        <f t="shared" si="29"/>
        <v>экспл</v>
      </c>
      <c r="H129" t="str">
        <f>VLOOKUP(B129,audio_list_stym!$A$3:$AJ$18,23,FALSE)</f>
        <v>Ackee</v>
      </c>
      <c r="I129" t="s">
        <v>695</v>
      </c>
      <c r="J129" t="str">
        <f t="shared" si="30"/>
        <v>Ackee_8</v>
      </c>
      <c r="L129">
        <f>VLOOKUP(J129,total_visual_stym!$A$2:$D$129,2,FALSE)</f>
        <v>2072</v>
      </c>
      <c r="M129" t="str">
        <f>VLOOKUP(J129,total_visual_stym!$A$2:$D$129,3,FALSE)</f>
        <v>pics\\Ackee_8.jpg</v>
      </c>
      <c r="N129">
        <f>VLOOKUP(J129,total_visual_stym!$A$1:$D$129,4,FALSE)</f>
        <v>208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104</v>
      </c>
      <c r="Z129" t="str">
        <f>IF(G129="экспл",VLOOKUP(J129,quest_экспл!$A$1:$N$129,12,FALSE),IF(G129="импл_",0,0))</f>
        <v>sound\\On_sklizskiy.wav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v>2211</v>
      </c>
      <c r="AD129" t="str">
        <f t="shared" ca="1" si="36"/>
        <v>pics\\dis33.jpg</v>
      </c>
      <c r="AE129" s="22" t="str">
        <f t="array" aca="1" ref="AE129" ca="1">IF(G129="экспл",INDEX(total_visual_stym!$C$146:$C$209,(RANK(total_visual_stym!E209,total_visual_stym!$E$146:$E$209))),0)</f>
        <v>pics\\dis33.jpg</v>
      </c>
      <c r="AF129" s="22" t="str">
        <f t="shared" si="31"/>
        <v/>
      </c>
      <c r="AI129" t="s">
        <v>131</v>
      </c>
      <c r="AO129">
        <f t="shared" ca="1" si="37"/>
        <v>0.61444985231767024</v>
      </c>
      <c r="AP129" t="str">
        <f t="shared" ca="1" si="38"/>
        <v>pics\\Goroh_7.jpg</v>
      </c>
      <c r="AR129" t="str">
        <f t="shared" si="41"/>
        <v/>
      </c>
      <c r="AS129" t="str">
        <f t="shared" si="32"/>
        <v/>
      </c>
      <c r="AT129">
        <f t="shared" ca="1" si="33"/>
        <v>0.46805271803920523</v>
      </c>
      <c r="AU129" t="s">
        <v>697</v>
      </c>
      <c r="AV129" t="str">
        <f t="shared" ca="1" si="34"/>
        <v>sound\\Redkiy_plod.wav</v>
      </c>
      <c r="AW129" t="str">
        <f>IF(OR(D129=10,D129=11,D129=14,D129=15),VLOOKUP(A129,audio_list_stym!$A$3:$BQ$189,69,FALSE),"XXXXX")</f>
        <v>XXXXX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_Он_склизкий?</v>
      </c>
      <c r="BA129" t="e">
        <f>VLOOKUP(Q129,audio_list_stym!$B$2:$BQ$299,68,FALSE)</f>
        <v>#N/A</v>
      </c>
      <c r="BB129" t="str">
        <f t="shared" si="35"/>
        <v>Вы_видите_ПЕМАТ._Он_склизкий?</v>
      </c>
      <c r="BD129" cm="1">
        <f t="array" aca="1" ref="BD129" ca="1">INDEX($L$122:$L$129,(RANK(AT9,$AT$2:$AT$9)))</f>
        <v>2069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X130" s="23"/>
      <c r="AY130" s="23"/>
      <c r="AZ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X131" s="23"/>
      <c r="AY131" s="23"/>
      <c r="AZ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X132" s="23"/>
      <c r="AY132" s="23"/>
      <c r="AZ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X133" s="23"/>
      <c r="AY133" s="23"/>
      <c r="AZ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X134" s="23"/>
      <c r="AY134" s="23"/>
      <c r="AZ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X135" s="23"/>
      <c r="AY135" s="23"/>
      <c r="AZ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X136" s="23"/>
      <c r="AY136" s="23"/>
      <c r="AZ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X137" s="23"/>
      <c r="AY137" s="23"/>
      <c r="AZ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X138" s="23"/>
      <c r="AY138" s="23"/>
      <c r="AZ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X139" s="23"/>
      <c r="AY139" s="23"/>
      <c r="AZ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X140" s="23"/>
      <c r="AY140" s="23"/>
      <c r="AZ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X141" s="23"/>
      <c r="AY141" s="23"/>
      <c r="AZ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X142" s="23"/>
      <c r="AY142" s="23"/>
      <c r="AZ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X143" s="23"/>
      <c r="AY143" s="23"/>
      <c r="AZ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X144" s="23"/>
      <c r="AY144" s="23"/>
      <c r="AZ144" s="23"/>
    </row>
    <row r="145" spans="31:52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X145" s="23"/>
      <c r="AY145" s="23"/>
      <c r="AZ145" s="23"/>
    </row>
    <row r="146" spans="31:52" x14ac:dyDescent="0.2">
      <c r="AE146" s="22"/>
      <c r="AF146" s="22"/>
      <c r="AX146" s="23"/>
      <c r="AY146" s="23"/>
      <c r="AZ146" s="23"/>
    </row>
    <row r="157" spans="31:52" x14ac:dyDescent="0.2">
      <c r="AE157" s="22"/>
      <c r="AF157" s="22"/>
      <c r="AX157" s="23"/>
      <c r="AY157" s="23"/>
      <c r="AZ157" s="23"/>
    </row>
    <row r="158" spans="31:52" x14ac:dyDescent="0.2">
      <c r="AE158" s="22"/>
      <c r="AF158" s="22"/>
      <c r="AX158" s="23"/>
      <c r="AY158" s="23"/>
      <c r="AZ158" s="23"/>
    </row>
    <row r="159" spans="31:52" x14ac:dyDescent="0.2">
      <c r="AE159" s="22"/>
      <c r="AF159" s="22"/>
      <c r="AX159" s="23"/>
      <c r="AY159" s="23"/>
      <c r="AZ159" s="23"/>
    </row>
    <row r="160" spans="31:52" x14ac:dyDescent="0.2">
      <c r="AE160" s="22"/>
      <c r="AF160" s="22"/>
      <c r="AX160" s="23"/>
      <c r="AY160" s="23"/>
      <c r="AZ160" s="23"/>
    </row>
    <row r="161" spans="31:52" x14ac:dyDescent="0.2">
      <c r="AE161" s="22"/>
      <c r="AF161" s="22"/>
      <c r="AX161" s="23"/>
      <c r="AY161" s="23"/>
      <c r="AZ161" s="23"/>
    </row>
  </sheetData>
  <autoFilter ref="A1:BB145" xr:uid="{00000000-0001-0000-1300-000000000000}"/>
  <pageMargins left="0.7" right="0.7" top="0.75" bottom="0.75" header="0.3" footer="0.3"/>
  <pageSetup paperSize="9" orientation="portrait" horizontalDpi="4294967293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H161"/>
  <sheetViews>
    <sheetView topLeftCell="AR1" zoomScale="67" zoomScaleNormal="67" zoomScaleSheetLayoutView="40" workbookViewId="0">
      <selection activeCell="BH1" sqref="BH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49" width="27.83203125" customWidth="1"/>
    <col min="50" max="51" width="13.5" customWidth="1"/>
    <col min="52" max="52" width="18.1640625" customWidth="1"/>
    <col min="53" max="53" width="19.5" customWidth="1"/>
    <col min="54" max="54" width="16.164062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C1" s="30" t="s">
        <v>0</v>
      </c>
      <c r="BD1" s="30" t="s">
        <v>1175</v>
      </c>
      <c r="BE1" s="30" t="s">
        <v>1170</v>
      </c>
      <c r="BF1" s="30" t="s">
        <v>1171</v>
      </c>
      <c r="BG1" s="30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VLOOKUP(B2,audio_list_stym!$A$3:$BP$18,56,FALSE)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VLOOKUP(B2,audio_list_stym!$A$3:$AJ$18,24,FALSE)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pics\\dis63.jpg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0.16985535312785693</v>
      </c>
      <c r="AP2" t="str">
        <f ca="1">INDEX($AM$2:$AM$25,(RANK(AO2,$AO$2:$AO$25)))</f>
        <v>pics\\Injir_7.jpg</v>
      </c>
      <c r="AQ2" t="str">
        <f ca="1">INDEX($AN$2:$AN$25,(RANK(AO2,$AO$2:$AO$25)))</f>
        <v>pics\\Tikva_7.jpg</v>
      </c>
      <c r="AT2">
        <f t="shared" ref="AT2:AT65" ca="1" si="7">RAND()</f>
        <v>0.10777379435798218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2063</v>
      </c>
      <c r="BE2" cm="1">
        <f t="array" aca="1" ref="BE2" ca="1">INDEX(BD10:BD25,(RANK(AT2,$AT$2:$AT$16)))</f>
        <v>2026</v>
      </c>
      <c r="BF2" cm="1">
        <f t="array" aca="1" ref="BF2" ca="1">INDEX(BD26:BD49,(RANK(AT2,$AT$2:$AT$16)))</f>
        <v>2042</v>
      </c>
      <c r="BG2" cm="1">
        <f t="array" aca="1" ref="BG2" ca="1">INDEX(BD50:BD65,(RANK(AT2,$AT$2:$AT$16)))</f>
        <v>2018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VLOOKUP(B3,audio_list_stym!$A$3:$BP$18,56,FALSE)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VLOOKUP(B3,audio_list_stym!$A$3:$AJ$18,24,FALSE)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2221</v>
      </c>
      <c r="AD3" t="str">
        <f t="shared" ref="AD3:AD66" ca="1" si="10">IF(ISTEXT(AE3),AE3,IF(ISTEXT(AF3),AF3,""))</f>
        <v>pics\\dis28.jpg</v>
      </c>
      <c r="AE3" s="22" t="str">
        <f t="array" aca="1" ref="AE3" ca="1">IF(G3="экспл",INDEX(total_visual_stym!$C$146:$C$209,(RANK(total_visual_stym!E147,total_visual_stym!$E$146:$E$209))),0)</f>
        <v>pics\\dis28.jpg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0.73240534894315379</v>
      </c>
      <c r="AP3" t="str">
        <f t="shared" ref="AP3:AP25" ca="1" si="12">INDEX($AM$2:$AM$25,(RANK(AO3,$AO$2:$AO$25)))</f>
        <v>pics\\Kokos_7.jpg</v>
      </c>
      <c r="AQ3" t="str">
        <f t="shared" ref="AQ3:AQ25" ca="1" si="13">INDEX($AN$2:$AN$25,(RANK(AO3,$AO$2:$AO$25)))</f>
        <v>pics\\Tomat_7.jpg</v>
      </c>
      <c r="AT3">
        <f t="shared" ca="1" si="7"/>
        <v>2.113850781139115E-2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Посмотрите,_вот_XXXXX._Мясистый_ли_он?</v>
      </c>
      <c r="BD3" cm="1">
        <f t="array" aca="1" ref="BD3" ca="1">INDEX($L$2:$L$9,(RANK(AT3,$AT$2:$AT$9)))</f>
        <v>2064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VLOOKUP(B4,audio_list_stym!$A$3:$BP$18,56,FALSE)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VLOOKUP(B4,audio_list_stym!$A$3:$AJ$18,24,FALSE)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2177</v>
      </c>
      <c r="AD4" t="str">
        <f t="shared" ca="1" si="10"/>
        <v>pics\\dis35.jpg</v>
      </c>
      <c r="AE4" s="22" t="str">
        <f t="array" aca="1" ref="AE4" ca="1">IF(G4="экспл",INDEX(total_visual_stym!$C$146:$C$209,(RANK(total_visual_stym!E148,total_visual_stym!$E$146:$E$209))),0)</f>
        <v>pics\\dis35.jpg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0.35004786933753496</v>
      </c>
      <c r="AP4" t="str">
        <f t="shared" ca="1" si="12"/>
        <v>pics\\Injir_3.jpg</v>
      </c>
      <c r="AQ4" t="str">
        <f t="shared" ca="1" si="13"/>
        <v>pics\\Tikva_3.jpg</v>
      </c>
      <c r="AT4">
        <f t="shared" ca="1" si="7"/>
        <v>0.68467772645579517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Вот_XXXXX._Горький_ли_он?</v>
      </c>
      <c r="BD4" cm="1">
        <f t="array" aca="1" ref="BD4" ca="1">INDEX($L$2:$L$9,(RANK(AT4,$AT$2:$AT$9)))</f>
        <v>2060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VLOOKUP(B5,audio_list_stym!$A$3:$BP$18,56,FALSE)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VLOOKUP(B5,audio_list_stym!$A$3:$AJ$18,24,FALSE)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2208</v>
      </c>
      <c r="AD5" t="str">
        <f t="shared" ca="1" si="10"/>
        <v>pics\\dis45.jpg</v>
      </c>
      <c r="AE5" s="22" t="str">
        <f t="array" aca="1" ref="AE5" ca="1">IF(G5="экспл",INDEX(total_visual_stym!$C$146:$C$209,(RANK(total_visual_stym!E149,total_visual_stym!$E$146:$E$209))),0)</f>
        <v>pics\\dis45.jpg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0.80863239477899373</v>
      </c>
      <c r="AP5" t="str">
        <f t="shared" ca="1" si="12"/>
        <v>pics\\Kokos_5.jpg</v>
      </c>
      <c r="AQ5" t="str">
        <f t="shared" ca="1" si="13"/>
        <v>pics\\Tomat_5.jpg</v>
      </c>
      <c r="AT5">
        <f t="shared" ca="1" si="7"/>
        <v>0.82128979819310721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Это_XXXXX._Он_яркий?</v>
      </c>
      <c r="BD5" cm="1">
        <f t="array" aca="1" ref="BD5" ca="1">INDEX($L$2:$L$9,(RANK(AT5,$AT$2:$AT$9)))</f>
        <v>2058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VLOOKUP(B6,audio_list_stym!$A$3:$BP$18,56,FALSE)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VLOOKUP(B6,audio_list_stym!$A$3:$AJ$18,24,FALSE)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2170</v>
      </c>
      <c r="AD6" t="str">
        <f t="shared" ca="1" si="10"/>
        <v>pics\\dis36.jpg</v>
      </c>
      <c r="AE6" s="22" t="str">
        <f t="array" aca="1" ref="AE6" ca="1">IF(G6="экспл",INDEX(total_visual_stym!$C$146:$C$209,(RANK(total_visual_stym!E150,total_visual_stym!$E$146:$E$209))),0)</f>
        <v>pics\\dis36.jpg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0.19682586548089831</v>
      </c>
      <c r="AP6" t="str">
        <f t="shared" ca="1" si="12"/>
        <v>pics\\Injir_6.jpg</v>
      </c>
      <c r="AQ6" t="str">
        <f t="shared" ca="1" si="13"/>
        <v>pics\\Tikva_6.jpg</v>
      </c>
      <c r="AT6">
        <f t="shared" ca="1" si="7"/>
        <v>0.53664779273018426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На_картинке_XXXXX._Он_острый?</v>
      </c>
      <c r="BD6" cm="1">
        <f t="array" aca="1" ref="BD6" ca="1">INDEX($L$2:$L$9,(RANK(AT6,$AT$2:$AT$9)))</f>
        <v>2061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VLOOKUP(B7,audio_list_stym!$A$3:$BP$18,56,FALSE)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VLOOKUP(B7,audio_list_stym!$A$3:$AJ$18,24,FALSE)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2181</v>
      </c>
      <c r="AD7" t="str">
        <f t="shared" ca="1" si="10"/>
        <v>pics\\dis24.jpg</v>
      </c>
      <c r="AE7" s="22" t="str">
        <f t="array" aca="1" ref="AE7" ca="1">IF(G7="экспл",INDEX(total_visual_stym!$C$146:$C$209,(RANK(total_visual_stym!E151,total_visual_stym!$E$146:$E$209))),0)</f>
        <v>pics\\dis24.jpg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0.69459779013272316</v>
      </c>
      <c r="AP7" t="str">
        <f t="shared" ca="1" si="12"/>
        <v>pics\\Finik_1.jpg</v>
      </c>
      <c r="AQ7" t="str">
        <f t="shared" ca="1" si="13"/>
        <v>pics\\Peper_1.jpg</v>
      </c>
      <c r="AT7">
        <f t="shared" ca="1" si="7"/>
        <v>0.93643470243942262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На_мониторе_XXXXX._Он_спелый?</v>
      </c>
      <c r="BD7" cm="1">
        <f t="array" aca="1" ref="BD7" ca="1">INDEX($L$2:$L$9,(RANK(AT7,$AT$2:$AT$9)))</f>
        <v>2057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VLOOKUP(B8,audio_list_stym!$A$3:$BP$18,56,FALSE)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VLOOKUP(B8,audio_list_stym!$A$3:$AJ$18,24,FALSE)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2200</v>
      </c>
      <c r="AD8" t="str">
        <f t="shared" ca="1" si="10"/>
        <v>pics\\dis57.jpg</v>
      </c>
      <c r="AE8" s="22" t="str">
        <f t="array" aca="1" ref="AE8" ca="1">IF(G8="экспл",INDEX(total_visual_stym!$C$146:$C$209,(RANK(total_visual_stym!E152,total_visual_stym!$E$146:$E$209))),0)</f>
        <v>pics\\dis57.jpg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0.35251294239391395</v>
      </c>
      <c r="AP8" t="str">
        <f t="shared" ca="1" si="12"/>
        <v>pics\\Injir_2.jpg</v>
      </c>
      <c r="AQ8" t="str">
        <f t="shared" ca="1" si="13"/>
        <v>pics\\Tikva_2.jpg</v>
      </c>
      <c r="AT8">
        <f t="shared" ca="1" si="7"/>
        <v>0.52373810633999185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Перед_Вами_XXXXX._Он_серый?</v>
      </c>
      <c r="BD8" cm="1">
        <f t="array" aca="1" ref="BD8" ca="1">INDEX($L$2:$L$9,(RANK(AT8,$AT$2:$AT$9)))</f>
        <v>2062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VLOOKUP(B9,audio_list_stym!$A$3:$BP$18,56,FALSE)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VLOOKUP(B9,audio_list_stym!$A$3:$AJ$18,24,FALSE)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10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0.88766725370209409</v>
      </c>
      <c r="AP9" t="str">
        <f t="shared" ca="1" si="12"/>
        <v>pics\\Kokos_2.jpg</v>
      </c>
      <c r="AQ9" t="str">
        <f t="shared" ca="1" si="13"/>
        <v>pics\\Tomat_2.jpg</v>
      </c>
      <c r="AT9">
        <f t="shared" ca="1" si="7"/>
        <v>0.82001447012031359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Вы_видите_XXXXX._Вязкий_ли_он?</v>
      </c>
      <c r="BD9" cm="1">
        <f t="array" aca="1" ref="BD9" ca="1">INDEX($L$2:$L$9,(RANK(AT9,$AT$2:$AT$9)))</f>
        <v>2059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VLOOKUP(B10,audio_list_stym!$A$3:$BP$18,56,FALSE)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VLOOKUP(B10,audio_list_stym!$A$3:$AJ$18,24,FALSE)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2047</v>
      </c>
      <c r="AD10" t="str">
        <f t="shared" ca="1" si="10"/>
        <v>pics\\Peper_7.jpg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pics\\Peper_7.jpg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0.46292412582390974</v>
      </c>
      <c r="AP10" t="str">
        <f t="shared" ca="1" si="12"/>
        <v>pics\\Finik_7.jpg</v>
      </c>
      <c r="AQ10" t="str">
        <f t="shared" ca="1" si="13"/>
        <v>pics\\Peper_7.jpg</v>
      </c>
      <c r="AS10" t="str">
        <f t="shared" ref="AS10:AS17" ca="1" si="15">IF(AH10="sound\\Tropic",AQ10,"")</f>
        <v>pics\\Peper_7.jpg</v>
      </c>
      <c r="AT10">
        <f t="shared" ca="1" si="7"/>
        <v>0.77074002101878003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_Старый_ли_ЛИМОН?</v>
      </c>
      <c r="BC10">
        <f>A10</f>
        <v>1202</v>
      </c>
      <c r="BD10" cm="1">
        <f t="array" aca="1" ref="BD10" ca="1">INDEX($L$10:$L$17,(RANK(AT2,$AT$2:$AT$9)))</f>
        <v>2039</v>
      </c>
      <c r="BE10" cm="1">
        <f t="array" aca="1" ref="BE10" ca="1">INDEX(BD2:BD9,(RANK(AT3,$AT$2:$AT$9)))</f>
        <v>2059</v>
      </c>
      <c r="BF10" cm="1">
        <f t="array" aca="1" ref="BF10" ca="1">INDEX(BD18:BD33,(RANK(AT3,$AT$2:$AT$16)))</f>
        <v>2054</v>
      </c>
      <c r="BG10" cm="1">
        <f t="array" aca="1" ref="BG10" ca="1">INDEX(BD34:BD65,(RANK(AT3,$AT$2:$AT$16)))</f>
        <v>2006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VLOOKUP(B11,audio_list_stym!$A$3:$BP$18,56,FALSE)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VLOOKUP(B11,audio_list_stym!$A$3:$AJ$18,24,FALSE)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2046</v>
      </c>
      <c r="AD11" t="str">
        <f t="shared" ca="1" si="10"/>
        <v>pics\\Peper_6.jpg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pics\\Peper_6.jpg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0.46695124399568444</v>
      </c>
      <c r="AP11" t="str">
        <f t="shared" ca="1" si="12"/>
        <v>pics\\Finik_6.jpg</v>
      </c>
      <c r="AQ11" t="str">
        <f t="shared" ca="1" si="13"/>
        <v>pics\\Peper_6.jpg</v>
      </c>
      <c r="AS11" t="str">
        <f t="shared" ca="1" si="15"/>
        <v>pics\\Peper_6.jpg</v>
      </c>
      <c r="AT11">
        <f t="shared" ca="1" si="7"/>
        <v>9.4777275261807459E-2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_Фиолетовый_ли_ЛИМОН?</v>
      </c>
      <c r="BD11" cm="1">
        <f t="array" aca="1" ref="BD11" ca="1">INDEX($L$10:$L$17,(RANK(AT3,$AT$2:$AT$9)))</f>
        <v>2040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VLOOKUP(B12,audio_list_stym!$A$3:$BP$18,56,FALSE)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VLOOKUP(B12,audio_list_stym!$A$3:$AJ$18,24,FALSE)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2060</v>
      </c>
      <c r="AD12" t="str">
        <f t="shared" ca="1" si="10"/>
        <v>pics\\Tomat_4.jpg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pics\\Tomat_4.jpg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0.84837600367603327</v>
      </c>
      <c r="AP12" t="str">
        <f t="shared" ca="1" si="12"/>
        <v>pics\\Kokos_4.jpg</v>
      </c>
      <c r="AQ12" t="str">
        <f t="shared" ca="1" si="13"/>
        <v>pics\\Tomat_4.jpg</v>
      </c>
      <c r="AS12" t="str">
        <f t="shared" ca="1" si="15"/>
        <v>pics\\Tomat_4.jpg</v>
      </c>
      <c r="AT12">
        <f t="shared" ca="1" si="7"/>
        <v>0.39411666246418853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_С_цедрой_ли_ЛИМОН?</v>
      </c>
      <c r="BD12" cm="1">
        <f t="array" aca="1" ref="BD12" ca="1">INDEX($L$10:$L$17,(RANK(AT4,$AT$2:$AT$9)))</f>
        <v>2036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VLOOKUP(B13,audio_list_stym!$A$3:$BP$18,56,FALSE)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VLOOKUP(B13,audio_list_stym!$A$3:$AJ$18,24,FALSE)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2062</v>
      </c>
      <c r="AD13" t="str">
        <f t="shared" ca="1" si="10"/>
        <v>pics\\Tomat_6.jpg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pics\\Tomat_6.jpg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0.74026708013565057</v>
      </c>
      <c r="AP13" t="str">
        <f t="shared" ca="1" si="12"/>
        <v>pics\\Kokos_6.jpg</v>
      </c>
      <c r="AQ13" t="str">
        <f t="shared" ca="1" si="13"/>
        <v>pics\\Tomat_6.jpg</v>
      </c>
      <c r="AS13" t="str">
        <f t="shared" ca="1" si="15"/>
        <v>pics\\Tomat_6.jpg</v>
      </c>
      <c r="AT13">
        <f t="shared" ca="1" si="7"/>
        <v>8.8505851536946789E-2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_Кислый_ли_ЛИМОН?</v>
      </c>
      <c r="BD13" cm="1">
        <f t="array" aca="1" ref="BD13" ca="1">INDEX($L$10:$L$17,(RANK(AT5,$AT$2:$AT$9)))</f>
        <v>2034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VLOOKUP(B14,audio_list_stym!$A$3:$BP$18,56,FALSE)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VLOOKUP(B14,audio_list_stym!$A$3:$AJ$18,24,FALSE)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2042</v>
      </c>
      <c r="AD14" t="str">
        <f t="shared" ca="1" si="10"/>
        <v>pics\\Peper_2.jpg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pics\\Peper_2.jpg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0.64568262887339345</v>
      </c>
      <c r="AP14" t="str">
        <f t="shared" ca="1" si="12"/>
        <v>pics\\Finik_2.jpg</v>
      </c>
      <c r="AQ14" t="str">
        <f t="shared" ca="1" si="13"/>
        <v>pics\\Peper_2.jpg</v>
      </c>
      <c r="AS14" t="str">
        <f t="shared" ca="1" si="15"/>
        <v>pics\\Peper_2.jpg</v>
      </c>
      <c r="AT14">
        <f t="shared" ca="1" si="7"/>
        <v>0.51941356062494726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_Сочный_ли_ЛИМОН?</v>
      </c>
      <c r="BD14" cm="1">
        <f t="array" aca="1" ref="BD14" ca="1">INDEX($L$10:$L$17,(RANK(AT6,$AT$2:$AT$9)))</f>
        <v>2037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VLOOKUP(B15,audio_list_stym!$A$3:$BP$18,56,FALSE)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VLOOKUP(B15,audio_list_stym!$A$3:$AJ$18,24,FALSE)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2048</v>
      </c>
      <c r="AD15" t="str">
        <f t="shared" ca="1" si="10"/>
        <v>pics\\Peper_8.jpg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pics\\Peper_8.jpg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0.37702945297240964</v>
      </c>
      <c r="AP15" t="str">
        <f t="shared" ca="1" si="12"/>
        <v>pics\\Finik_8.jpg</v>
      </c>
      <c r="AQ15" t="str">
        <f t="shared" ca="1" si="13"/>
        <v>pics\\Peper_8.jpg</v>
      </c>
      <c r="AS15" t="str">
        <f t="shared" ca="1" si="15"/>
        <v>pics\\Peper_8.jpg</v>
      </c>
      <c r="AT15">
        <f t="shared" ca="1" si="7"/>
        <v>0.80675273747919918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_Длинный_ли_ЛИМОН?</v>
      </c>
      <c r="BD15" cm="1">
        <f t="array" aca="1" ref="BD15" ca="1">INDEX($L$10:$L$17,(RANK(AT7,$AT$2:$AT$9)))</f>
        <v>2033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VLOOKUP(B16,audio_list_stym!$A$3:$BP$18,56,FALSE)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VLOOKUP(B16,audio_list_stym!$A$3:$AJ$18,24,FALSE)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2044</v>
      </c>
      <c r="AD16" t="str">
        <f t="shared" ca="1" si="10"/>
        <v>pics\\Peper_4.jpg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pics\\Peper_4.jpg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0.53557193559526661</v>
      </c>
      <c r="AP16" t="str">
        <f t="shared" ca="1" si="12"/>
        <v>pics\\Finik_4.jpg</v>
      </c>
      <c r="AQ16" t="str">
        <f t="shared" ca="1" si="13"/>
        <v>pics\\Peper_4.jpg</v>
      </c>
      <c r="AS16" t="str">
        <f t="shared" ca="1" si="15"/>
        <v>pics\\Peper_4.jpg</v>
      </c>
      <c r="AT16">
        <f t="shared" ca="1" si="7"/>
        <v>0.35697194318661485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_Упругий_ли_ЛИМОН?</v>
      </c>
      <c r="BD16" cm="1">
        <f t="array" aca="1" ref="BD16" ca="1">INDEX($L$10:$L$17,(RANK(AT8,$AT$2:$AT$9)))</f>
        <v>2038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VLOOKUP(B17,audio_list_stym!$A$3:$BP$18,56,FALSE)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VLOOKUP(B17,audio_list_stym!$A$3:$AJ$18,24,FALSE)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2045</v>
      </c>
      <c r="AD17" t="str">
        <f t="shared" ca="1" si="10"/>
        <v>pics\\Peper_5.jpg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pics\\Peper_5.jpg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0.51099757456098771</v>
      </c>
      <c r="AP17" t="str">
        <f t="shared" ca="1" si="12"/>
        <v>pics\\Finik_5.jpg</v>
      </c>
      <c r="AQ17" t="str">
        <f t="shared" ca="1" si="13"/>
        <v>pics\\Peper_5.jpg</v>
      </c>
      <c r="AS17" t="str">
        <f t="shared" ca="1" si="15"/>
        <v>pics\\Peper_5.jpg</v>
      </c>
      <c r="AT17">
        <f t="shared" ca="1" si="7"/>
        <v>0.40442287363652807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_Без_кожуры_ли_ЛИМОН?</v>
      </c>
      <c r="BD17" cm="1">
        <f t="array" aca="1" ref="BD17" ca="1">INDEX($L$10:$L$17,(RANK(AT9,$AT$2:$AT$9)))</f>
        <v>2035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VLOOKUP(B18,audio_list_stym!$A$3:$BP$18,56,FALSE)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VLOOKUP(B18,audio_list_stym!$A$3:$AJ$18,24,FALSE)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2202</v>
      </c>
      <c r="AD18" t="str">
        <f t="shared" ca="1" si="10"/>
        <v>pics\\dis47.jpg</v>
      </c>
      <c r="AE18" s="22" t="str">
        <f t="array" aca="1" ref="AE18" ca="1">IF(G18="экспл",INDEX(total_visual_stym!$C$146:$C$209,(RANK(total_visual_stym!E162,total_visual_stym!$E$146:$E$209))),0)</f>
        <v>pics\\dis47.jpg</v>
      </c>
      <c r="AF18" s="22" t="str">
        <f t="shared" si="2"/>
        <v/>
      </c>
      <c r="AG18" t="str">
        <f t="shared" ref="AG18:AG65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8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0.37681609084301571</v>
      </c>
      <c r="AP18" t="str">
        <f t="shared" ca="1" si="12"/>
        <v>pics\\Injir_1.jpg</v>
      </c>
      <c r="AQ18" t="str">
        <f t="shared" ca="1" si="13"/>
        <v>pics\\Tikva_1.jpg</v>
      </c>
      <c r="AT18">
        <f t="shared" ca="1" si="7"/>
        <v>0.11251100233962352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2031</v>
      </c>
      <c r="BE18" cm="1">
        <f t="array" aca="1" ref="BE18" ca="1">INDEX(BD2:BD17,(RANK(AT4,$AT$2:$AT$16)))</f>
        <v>2057</v>
      </c>
      <c r="BF18" cm="1">
        <f t="array" aca="1" ref="BF18" ca="1">INDEX(BD26:BD49,(RANK(AT4,$AT$2:$AT$16)))</f>
        <v>2049</v>
      </c>
      <c r="BG18" cm="1">
        <f t="array" aca="1" ref="BG18" ca="1">INDEX(BD50:BD65,(RANK(AT4,$AT$2:$AT$16)))</f>
        <v>2009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VLOOKUP(B19,audio_list_stym!$A$3:$BP$18,56,FALSE)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VLOOKUP(B19,audio_list_stym!$A$3:$AJ$18,24,FALSE)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2171</v>
      </c>
      <c r="AD19" t="str">
        <f t="shared" ca="1" si="10"/>
        <v>pics\\dis22.jpg</v>
      </c>
      <c r="AE19" s="22" t="str">
        <f t="array" aca="1" ref="AE19" ca="1">IF(G19="экспл",INDEX(total_visual_stym!$C$146:$C$209,(RANK(total_visual_stym!E163,total_visual_stym!$E$146:$E$209))),0)</f>
        <v>pics\\dis22.jpg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8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0.69797294254474185</v>
      </c>
      <c r="AP19" t="str">
        <f t="shared" ca="1" si="12"/>
        <v>pics\\Kokos_8.jpg</v>
      </c>
      <c r="AQ19" t="str">
        <f t="shared" ca="1" si="13"/>
        <v>pics\\Tomat_8.jpg</v>
      </c>
      <c r="AT19">
        <f t="shared" ca="1" si="7"/>
        <v>0.68280871950757982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Посмотрите,_вот_КОКОС._Полый_ли_он?</v>
      </c>
      <c r="BD19" cm="1">
        <f t="array" aca="1" ref="BD19" ca="1">INDEX($L$18:$L$25,(RANK(AT3,$AT$2:$AT$9)))</f>
        <v>2032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VLOOKUP(B20,audio_list_stym!$A$3:$BP$18,56,FALSE)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VLOOKUP(B20,audio_list_stym!$A$3:$AJ$18,24,FALSE)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2217</v>
      </c>
      <c r="AD20" t="str">
        <f t="shared" ca="1" si="10"/>
        <v>pics\\dis58.jpg</v>
      </c>
      <c r="AE20" s="22" t="str">
        <f t="array" aca="1" ref="AE20" ca="1">IF(G20="экспл",INDEX(total_visual_stym!$C$146:$C$209,(RANK(total_visual_stym!E164,total_visual_stym!$E$146:$E$209))),0)</f>
        <v>pics\\dis58.jpg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8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0.89710598890011439</v>
      </c>
      <c r="AP20" t="str">
        <f t="shared" ca="1" si="12"/>
        <v>pics\\Kokos_1.jpg</v>
      </c>
      <c r="AQ20" t="str">
        <f t="shared" ca="1" si="13"/>
        <v>pics\\Tomat_1.jpg</v>
      </c>
      <c r="AT20">
        <f t="shared" ca="1" si="7"/>
        <v>0.46938277205425916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Вот_КОКОС._Гладкий_ли_он?</v>
      </c>
      <c r="BD20" cm="1">
        <f t="array" aca="1" ref="BD20" ca="1">INDEX($L$18:$L$25,(RANK(AT4,$AT$2:$AT$9)))</f>
        <v>2028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VLOOKUP(B21,audio_list_stym!$A$3:$BP$18,56,FALSE)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VLOOKUP(B21,audio_list_stym!$A$3:$AJ$18,24,FALSE)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2224</v>
      </c>
      <c r="AD21" t="str">
        <f t="shared" ca="1" si="10"/>
        <v>pics\\dis29.jpg</v>
      </c>
      <c r="AE21" s="22" t="str">
        <f t="array" aca="1" ref="AE21" ca="1">IF(G21="экспл",INDEX(total_visual_stym!$C$146:$C$209,(RANK(total_visual_stym!E165,total_visual_stym!$E$146:$E$209))),0)</f>
        <v>pics\\dis29.jpg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8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0.29596445893183865</v>
      </c>
      <c r="AP21" t="str">
        <f t="shared" ca="1" si="12"/>
        <v>pics\\Injir_5.jpg</v>
      </c>
      <c r="AQ21" t="str">
        <f t="shared" ca="1" si="13"/>
        <v>pics\\Tikva_5.jpg</v>
      </c>
      <c r="AT21">
        <f t="shared" ca="1" si="7"/>
        <v>0.36297837507833663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Это_КОКОС._Пористый_ли_он?</v>
      </c>
      <c r="BD21" cm="1">
        <f t="array" aca="1" ref="BD21" ca="1">INDEX($L$18:$L$25,(RANK(AT5,$AT$2:$AT$9)))</f>
        <v>2026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VLOOKUP(B22,audio_list_stym!$A$3:$BP$18,56,FALSE)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VLOOKUP(B22,audio_list_stym!$A$3:$AJ$18,24,FALSE)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2172</v>
      </c>
      <c r="AD22" t="str">
        <f t="shared" ca="1" si="10"/>
        <v>pics\\dis23.jpg</v>
      </c>
      <c r="AE22" s="22" t="str">
        <f t="array" aca="1" ref="AE22" ca="1">IF(G22="экспл",INDEX(total_visual_stym!$C$146:$C$209,(RANK(total_visual_stym!E166,total_visual_stym!$E$146:$E$209))),0)</f>
        <v>pics\\dis23.jpg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8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3.0820928117023749E-2</v>
      </c>
      <c r="AP22" t="str">
        <f t="shared" ca="1" si="12"/>
        <v>pics\\Injir_8.jpg</v>
      </c>
      <c r="AQ22" t="str">
        <f t="shared" ca="1" si="13"/>
        <v>pics\\Tikva_8.jpg</v>
      </c>
      <c r="AT22">
        <f t="shared" ca="1" si="7"/>
        <v>0.46050865529481488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На_картинке_КОКОС._Он_вареный?</v>
      </c>
      <c r="BD22" cm="1">
        <f t="array" aca="1" ref="BD22" ca="1">INDEX($L$18:$L$25,(RANK(AT6,$AT$2:$AT$9)))</f>
        <v>2029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VLOOKUP(B23,audio_list_stym!$A$3:$BP$18,56,FALSE)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VLOOKUP(B23,audio_list_stym!$A$3:$AJ$18,24,FALSE)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2187</v>
      </c>
      <c r="AD23" t="str">
        <f t="shared" ca="1" si="10"/>
        <v>pics\\dis1.jpg</v>
      </c>
      <c r="AE23" s="22" t="str">
        <f t="array" aca="1" ref="AE23" ca="1">IF(G23="экспл",INDEX(total_visual_stym!$C$146:$C$209,(RANK(total_visual_stym!E167,total_visual_stym!$E$146:$E$209))),0)</f>
        <v>pics\\dis1.jpg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8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0.62316142443948852</v>
      </c>
      <c r="AP23" t="str">
        <f t="shared" ca="1" si="12"/>
        <v>pics\\Finik_3.jpg</v>
      </c>
      <c r="AQ23" t="str">
        <f t="shared" ca="1" si="13"/>
        <v>pics\\Peper_3.jpg</v>
      </c>
      <c r="AT23">
        <f t="shared" ca="1" si="7"/>
        <v>0.6729606292560395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На_мониторе_КОКОС._Плотный_ли_он?</v>
      </c>
      <c r="BD23" cm="1">
        <f t="array" aca="1" ref="BD23" ca="1">INDEX($L$18:$L$25,(RANK(AT7,$AT$2:$AT$9)))</f>
        <v>2025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VLOOKUP(B24,audio_list_stym!$A$3:$BP$18,56,FALSE)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VLOOKUP(B24,audio_list_stym!$A$3:$AJ$18,24,FALSE)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2197</v>
      </c>
      <c r="AD24" t="str">
        <f t="shared" ca="1" si="10"/>
        <v>pics\\dis54.jpg</v>
      </c>
      <c r="AE24" s="22" t="str">
        <f t="array" aca="1" ref="AE24" ca="1">IF(G24="экспл",INDEX(total_visual_stym!$C$146:$C$209,(RANK(total_visual_stym!E168,total_visual_stym!$E$146:$E$209))),0)</f>
        <v>pics\\dis54.jpg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8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0.33261551867984296</v>
      </c>
      <c r="AP24" t="str">
        <f t="shared" ca="1" si="12"/>
        <v>pics\\Injir_4.jpg</v>
      </c>
      <c r="AQ24" t="str">
        <f t="shared" ca="1" si="13"/>
        <v>pics\\Tikva_4.jpg</v>
      </c>
      <c r="AT24">
        <f t="shared" ca="1" si="7"/>
        <v>1.4836056657950292E-2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Перед_Вами_КОКОС._Он_ворсистый?</v>
      </c>
      <c r="BD24" cm="1">
        <f t="array" aca="1" ref="BD24" ca="1">INDEX($L$18:$L$25,(RANK(AT8,$AT$2:$AT$9)))</f>
        <v>2030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VLOOKUP(B25,audio_list_stym!$A$3:$BP$18,56,FALSE)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VLOOKUP(B25,audio_list_stym!$A$3:$AJ$18,24,FALSE)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2216</v>
      </c>
      <c r="AD25" t="str">
        <f t="shared" ca="1" si="10"/>
        <v>pics\\dis59.jpg</v>
      </c>
      <c r="AE25" s="22" t="str">
        <f t="array" aca="1" ref="AE25" ca="1">IF(G25="экспл",INDEX(total_visual_stym!$C$146:$C$209,(RANK(total_visual_stym!E169,total_visual_stym!$E$146:$E$209))),0)</f>
        <v>pics\\dis59.jpg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8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0.88690131733086142</v>
      </c>
      <c r="AP25" t="str">
        <f t="shared" ca="1" si="12"/>
        <v>pics\\Kokos_3.jpg</v>
      </c>
      <c r="AQ25" t="str">
        <f t="shared" ca="1" si="13"/>
        <v>pics\\Tomat_3.jpg</v>
      </c>
      <c r="AT25">
        <f t="shared" ca="1" si="7"/>
        <v>0.50723590613899538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Вы_видите_КОКОС._Он_мягкий?</v>
      </c>
      <c r="BD25" cm="1">
        <f t="array" aca="1" ref="BD25" ca="1">INDEX($L$18:$L$25,(RANK(AT9,$AT$2:$AT$9)))</f>
        <v>2027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VLOOKUP(B26,audio_list_stym!$A$3:$BP$18,56,FALSE)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VLOOKUP(B26,audio_list_stym!$A$3:$AJ$18,24,FALSE)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2159</v>
      </c>
      <c r="AD26" t="str">
        <f t="shared" ca="1" si="10"/>
        <v>pics\\Injir_7.jpg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pics\\Injir_7.jpg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pics\\Injir_7.jpg</v>
      </c>
      <c r="AT26">
        <f t="shared" ca="1" si="7"/>
        <v>0.53113774348994913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_С_ботвой_ли_XXXXX?</v>
      </c>
      <c r="BC26">
        <f>A26</f>
        <v>1204</v>
      </c>
      <c r="BD26" cm="1">
        <f t="array" aca="1" ref="BD26" ca="1">INDEX($L$26:$L$33,(RANK(AT2,$AT$2:$AT$9)))</f>
        <v>2055</v>
      </c>
      <c r="BE26" cm="1">
        <f t="array" aca="1" ref="BE26" ca="1">INDEX(BD2:BD25,(RANK(AT5,$AT$2:$AT$16)))</f>
        <v>2064</v>
      </c>
      <c r="BF26" cm="1">
        <f t="array" aca="1" ref="BF26" ca="1">INDEX(BD34:BD49,(RANK(AT5,$AT$2:$AT$16)))</f>
        <v>2048</v>
      </c>
      <c r="BG26" cm="1">
        <f t="array" aca="1" ref="BG26" ca="1">INDEX(BD50:BD65,(RANK(AT5,$AT$2:$AT$16)))</f>
        <v>2016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VLOOKUP(B27,audio_list_stym!$A$3:$BP$18,56,FALSE)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VLOOKUP(B27,audio_list_stym!$A$3:$AJ$18,24,FALSE)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2031</v>
      </c>
      <c r="AD27" t="str">
        <f t="shared" ca="1" si="10"/>
        <v>pics\\Kokos_7.jpg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pics\\Kokos_7.jpg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pics\\Kokos_7.jpg</v>
      </c>
      <c r="AT27">
        <f t="shared" ca="1" si="7"/>
        <v>0.7282303538656657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_Алый_ли_XXXXX?</v>
      </c>
      <c r="BD27" cm="1">
        <f t="array" aca="1" ref="BD27" ca="1">INDEX($L$26:$L$33,(RANK(AT3,$AT$2:$AT$9)))</f>
        <v>2056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VLOOKUP(B28,audio_list_stym!$A$3:$BP$18,56,FALSE)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VLOOKUP(B28,audio_list_stym!$A$3:$AJ$18,24,FALSE)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2155</v>
      </c>
      <c r="AD28" t="str">
        <f t="shared" ca="1" si="10"/>
        <v>pics\\Injir_3.jpg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pics\\Injir_3.jpg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pics\\Injir_3.jpg</v>
      </c>
      <c r="AT28">
        <f t="shared" ca="1" si="7"/>
        <v>0.7980933284041023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_Пряный_ли_XXXXX?</v>
      </c>
      <c r="BD28" cm="1">
        <f t="array" aca="1" ref="BD28" ca="1">INDEX($L$26:$L$33,(RANK(AT4,$AT$2:$AT$9)))</f>
        <v>2052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VLOOKUP(B29,audio_list_stym!$A$3:$BP$18,56,FALSE)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VLOOKUP(B29,audio_list_stym!$A$3:$AJ$18,24,FALSE)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2029</v>
      </c>
      <c r="AD29" t="str">
        <f t="shared" ca="1" si="10"/>
        <v>pics\\Kokos_5.jpg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pics\\Kokos_5.jpg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pics\\Kokos_5.jpg</v>
      </c>
      <c r="AT29">
        <f t="shared" ca="1" si="7"/>
        <v>7.2402105604244094E-2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_Жирный_ли_XXXXX?</v>
      </c>
      <c r="BD29" cm="1">
        <f t="array" aca="1" ref="BD29" ca="1">INDEX($L$26:$L$33,(RANK(AT5,$AT$2:$AT$9)))</f>
        <v>2050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VLOOKUP(B30,audio_list_stym!$A$3:$BP$18,56,FALSE)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VLOOKUP(B30,audio_list_stym!$A$3:$AJ$18,24,FALSE)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2158</v>
      </c>
      <c r="AD30" t="str">
        <f t="shared" ca="1" si="10"/>
        <v>pics\\Injir_6.jpg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pics\\Injir_6.jpg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pics\\Injir_6.jpg</v>
      </c>
      <c r="AT30">
        <f t="shared" ca="1" si="7"/>
        <v>0.24323778056238343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_Соленый_ли_XXXXX?</v>
      </c>
      <c r="BD30" cm="1">
        <f t="array" aca="1" ref="BD30" ca="1">INDEX($L$26:$L$33,(RANK(AT6,$AT$2:$AT$9)))</f>
        <v>2053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VLOOKUP(B31,audio_list_stym!$A$3:$BP$18,56,FALSE)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VLOOKUP(B31,audio_list_stym!$A$3:$AJ$18,24,FALSE)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2009</v>
      </c>
      <c r="AD31" t="str">
        <f t="shared" ca="1" si="10"/>
        <v>pics\\Finik_1.jpg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pics\\Finik_1.jpg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pics\\Finik_1.jpg</v>
      </c>
      <c r="AT31">
        <f t="shared" ca="1" si="7"/>
        <v>0.96541955167735805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_Пышный_ли_XXXXX?</v>
      </c>
      <c r="BD31" cm="1">
        <f t="array" aca="1" ref="BD31" ca="1">INDEX($L$26:$L$33,(RANK(AT7,$AT$2:$AT$9)))</f>
        <v>2049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VLOOKUP(B32,audio_list_stym!$A$3:$BP$18,56,FALSE)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VLOOKUP(B32,audio_list_stym!$A$3:$AJ$18,24,FALSE)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2154</v>
      </c>
      <c r="AD32" t="str">
        <f t="shared" ca="1" si="10"/>
        <v>pics\\Injir_2.jpg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pics\\Injir_2.jpg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pics\\Injir_2.jpg</v>
      </c>
      <c r="AT32">
        <f t="shared" ca="1" si="7"/>
        <v>0.69920920476118453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_Крепкий_ли_XXXXX?</v>
      </c>
      <c r="BD32" cm="1">
        <f t="array" aca="1" ref="BD32" ca="1">INDEX($L$26:$L$33,(RANK(AT8,$AT$2:$AT$9)))</f>
        <v>2054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VLOOKUP(B33,audio_list_stym!$A$3:$BP$18,56,FALSE)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VLOOKUP(B33,audio_list_stym!$A$3:$AJ$18,24,FALSE)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2026</v>
      </c>
      <c r="AD33" t="str">
        <f t="shared" ca="1" si="10"/>
        <v>pics\\Kokos_2.jpg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pics\\Kokos_2.jpg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pics\\Kokos_2.jpg</v>
      </c>
      <c r="AT33">
        <f t="shared" ca="1" si="7"/>
        <v>0.83736977696258019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_Круглый_ли_XXXXX?</v>
      </c>
      <c r="BD33" cm="1">
        <f t="array" aca="1" ref="BD33" ca="1">INDEX($L$26:$L$33,(RANK(AT9,$AT$2:$AT$9)))</f>
        <v>2051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VLOOKUP(B34,audio_list_stym!$A$3:$BP$18,56,FALSE)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VLOOKUP(B34,audio_list_stym!$A$3:$AJ$18,24,FALSE)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2205</v>
      </c>
      <c r="AD34" t="str">
        <f t="shared" ca="1" si="10"/>
        <v>pics\\dis46.jpg</v>
      </c>
      <c r="AE34" s="22" t="str">
        <f t="array" aca="1" ref="AE34" ca="1">IF(G34="экспл",INDEX(total_visual_stym!$C$146:$C$209,(RANK(total_visual_stym!E178,total_visual_stym!$E$146:$E$209))),0)</f>
        <v>pics\\dis46.jpg</v>
      </c>
      <c r="AF34" s="22" t="str">
        <f t="shared" si="2"/>
        <v/>
      </c>
      <c r="AG34" t="str">
        <f t="shared" si="17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0.24071743271239676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2047</v>
      </c>
      <c r="BE34" cm="1">
        <f t="array" aca="1" ref="BE34" ca="1">INDEX(BD2:BD17,(RANK(AT5,$AT$2:$AT$17)))</f>
        <v>2064</v>
      </c>
      <c r="BF34" cm="1">
        <f t="array" aca="1" ref="BF34" ca="1">INDEX(BD18:BD33,(RANK(AT5,$AT$2:$AT$7)))</f>
        <v>2032</v>
      </c>
      <c r="BG34" cm="1">
        <f t="array" aca="1" ref="BG34" ca="1">INDEX(BD42:BD65,(RANK(AT5,$AT$2:$AT$17)))</f>
        <v>2008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VLOOKUP(B35,audio_list_stym!$A$3:$BP$18,56,FALSE)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VLOOKUP(B35,audio_list_stym!$A$3:$AJ$18,24,FALSE)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10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2"/>
        <v/>
      </c>
      <c r="AG35" t="str">
        <f t="shared" si="17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0.89693235934396165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Посмотрите,_вот_XXXXX._Черный_ли_он?</v>
      </c>
      <c r="BD35" cm="1">
        <f t="array" aca="1" ref="BD35" ca="1">INDEX($L$34:$L$41,(RANK(AT3,$AT$2:$AT$9)))</f>
        <v>2048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VLOOKUP(B36,audio_list_stym!$A$3:$BP$18,56,FALSE)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VLOOKUP(B36,audio_list_stym!$A$3:$AJ$18,24,FALSE)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2193</v>
      </c>
      <c r="AD36" t="str">
        <f t="shared" ca="1" si="10"/>
        <v>pics\\dis2.jpg</v>
      </c>
      <c r="AE36" s="22" t="str">
        <f t="array" aca="1" ref="AE36" ca="1">IF(G36="экспл",INDEX(total_visual_stym!$C$146:$C$209,(RANK(total_visual_stym!E180,total_visual_stym!$E$146:$E$209))),0)</f>
        <v>pics\\dis2.jpg</v>
      </c>
      <c r="AF36" s="22" t="str">
        <f t="shared" si="2"/>
        <v/>
      </c>
      <c r="AG36" t="str">
        <f t="shared" si="17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0.36128858945453968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Вот_XXXXX._Он_гнилой?</v>
      </c>
      <c r="BD36" cm="1">
        <f t="array" aca="1" ref="BD36" ca="1">INDEX($L$34:$L$41,(RANK(AT4,$AT$2:$AT$9)))</f>
        <v>2044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VLOOKUP(B37,audio_list_stym!$A$3:$BP$18,56,FALSE)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VLOOKUP(B37,audio_list_stym!$A$3:$AJ$18,24,FALSE)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2192</v>
      </c>
      <c r="AD37" t="str">
        <f t="shared" ca="1" si="10"/>
        <v>pics\\dis32.jpg</v>
      </c>
      <c r="AE37" s="22" t="str">
        <f t="array" aca="1" ref="AE37" ca="1">IF(G37="экспл",INDEX(total_visual_stym!$C$146:$C$209,(RANK(total_visual_stym!E181,total_visual_stym!$E$146:$E$209))),0)</f>
        <v>pics\\dis32.jpg</v>
      </c>
      <c r="AF37" s="22" t="str">
        <f t="shared" si="2"/>
        <v/>
      </c>
      <c r="AG37" t="str">
        <f t="shared" si="17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0.68479834296029418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Это_XXXXX._Он_бугристый?</v>
      </c>
      <c r="BD37" cm="1">
        <f t="array" aca="1" ref="BD37" ca="1">INDEX($L$34:$L$41,(RANK(AT5,$AT$2:$AT$9)))</f>
        <v>2042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VLOOKUP(B38,audio_list_stym!$A$3:$BP$18,56,FALSE)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VLOOKUP(B38,audio_list_stym!$A$3:$AJ$18,24,FALSE)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2223</v>
      </c>
      <c r="AD38" t="str">
        <f t="shared" ca="1" si="10"/>
        <v>pics\\dis15.jpg</v>
      </c>
      <c r="AE38" s="22" t="str">
        <f t="array" aca="1" ref="AE38" ca="1">IF(G38="экспл",INDEX(total_visual_stym!$C$146:$C$209,(RANK(total_visual_stym!E182,total_visual_stym!$E$146:$E$209))),0)</f>
        <v>pics\\dis15.jpg</v>
      </c>
      <c r="AF38" s="22" t="str">
        <f t="shared" si="2"/>
        <v/>
      </c>
      <c r="AG38" t="str">
        <f t="shared" si="17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0.49118371718802945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На_картинке_XXXXX._Он_слоеный?</v>
      </c>
      <c r="BD38" cm="1">
        <f t="array" aca="1" ref="BD38" ca="1">INDEX($L$34:$L$41,(RANK(AT6,$AT$2:$AT$9)))</f>
        <v>2045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VLOOKUP(B39,audio_list_stym!$A$3:$BP$18,56,FALSE)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VLOOKUP(B39,audio_list_stym!$A$3:$AJ$18,24,FALSE)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2207</v>
      </c>
      <c r="AD39" t="str">
        <f t="shared" ca="1" si="10"/>
        <v>pics\\dis44.jpg</v>
      </c>
      <c r="AE39" s="22" t="str">
        <f t="array" aca="1" ref="AE39" ca="1">IF(G39="экспл",INDEX(total_visual_stym!$C$146:$C$209,(RANK(total_visual_stym!E183,total_visual_stym!$E$146:$E$209))),0)</f>
        <v>pics\\dis44.jpg</v>
      </c>
      <c r="AF39" s="22" t="str">
        <f>IF(ISTEXT(AR39),AR39,IF(ISTEXT(AS39),AS39,""))</f>
        <v/>
      </c>
      <c r="AG39" t="str">
        <f t="shared" si="17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0.11109924725013143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На_мониторе_XXXXX._Хрустящий_ли_он?</v>
      </c>
      <c r="BD39" cm="1">
        <f t="array" aca="1" ref="BD39" ca="1">INDEX($L$34:$L$41,(RANK(AT7,$AT$2:$AT$9)))</f>
        <v>2041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VLOOKUP(B40,audio_list_stym!$A$3:$BP$18,56,FALSE)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VLOOKUP(B40,audio_list_stym!$A$3:$AJ$18,24,FALSE)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2185</v>
      </c>
      <c r="AD40" t="str">
        <f t="shared" ca="1" si="10"/>
        <v>pics\\dis31.jpg</v>
      </c>
      <c r="AE40" s="22" t="str">
        <f t="array" aca="1" ref="AE40" ca="1">IF(G40="экспл",INDEX(total_visual_stym!$C$146:$C$209,(RANK(total_visual_stym!E184,total_visual_stym!$E$146:$E$209))),0)</f>
        <v>pics\\dis31.jpg</v>
      </c>
      <c r="AF40" s="22" t="str">
        <f>IF(ISTEXT(AR40),AR40,IF(ISTEXT(AS40),AS40,""))</f>
        <v/>
      </c>
      <c r="AG40" t="str">
        <f t="shared" si="17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0.47920062860287449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Перед_Вами_XXXXX._Блестит_ли_он?</v>
      </c>
      <c r="BD40" cm="1">
        <f t="array" aca="1" ref="BD40" ca="1">INDEX($L$34:$L$41,(RANK(AT8,$AT$2:$AT$9)))</f>
        <v>2046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VLOOKUP(B41,audio_list_stym!$A$3:$BP$18,56,FALSE)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VLOOKUP(B41,audio_list_stym!$A$3:$AJ$18,24,FALSE)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2199</v>
      </c>
      <c r="AD41" t="str">
        <f t="shared" ca="1" si="10"/>
        <v>pics\\dis56.jpg</v>
      </c>
      <c r="AE41" s="22" t="str">
        <f t="array" aca="1" ref="AE41" ca="1">IF(G41="экспл",INDEX(total_visual_stym!$C$146:$C$209,(RANK(total_visual_stym!E185,total_visual_stym!$E$146:$E$209))),0)</f>
        <v>pics\\dis56.jpg</v>
      </c>
      <c r="AF41" s="22" t="str">
        <f t="shared" ref="AF41:AF55" si="21">IF(ISTEXT(AR41),AR41,IF(ISTEXT(AS41),AS41,""))</f>
        <v/>
      </c>
      <c r="AG41" t="str">
        <f t="shared" si="17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0.90034666417707443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Вы_видите_XXXXX._Он_цитрусовый?</v>
      </c>
      <c r="BD41" cm="1">
        <f t="array" aca="1" ref="BD41" ca="1">INDEX($L$34:$L$41,(RANK(AT9,$AT$2:$AT$9)))</f>
        <v>2043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VLOOKUP(B42,audio_list_stym!$A$3:$BP$18,56,FALSE)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VLOOKUP(B42,audio_list_stym!$A$3:$AJ$18,24,FALSE)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2161</v>
      </c>
      <c r="AD42" t="str">
        <f t="shared" ca="1" si="10"/>
        <v>pics\\Tikva_1.jpg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pics\\Tikva_1.jpg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pics\\Tikva_1.jpg</v>
      </c>
      <c r="AT42">
        <f t="shared" ca="1" si="7"/>
        <v>0.62504924206887835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_Чистый_ли_БАНАН?</v>
      </c>
      <c r="BC42">
        <f>A42</f>
        <v>1206</v>
      </c>
      <c r="BD42" cm="1">
        <f t="array" aca="1" ref="BD42" ca="1">INDEX($L$42:$L$49,(RANK(AT2,$AT$2:$AT$9)))</f>
        <v>2007</v>
      </c>
      <c r="BE42" cm="1">
        <f t="array" aca="1" ref="BE42" ca="1">INDEX(BD2:BD17,(RANK(AT6,$AT$2:$AT17)))</f>
        <v>2062</v>
      </c>
      <c r="BF42" cm="1">
        <f t="array" aca="1" ref="BF42" ca="1">INDEX(BD26:BD41,(RANK(AT6,$AT$2:$AT$17)))</f>
        <v>2054</v>
      </c>
      <c r="BG42" cm="1">
        <f t="array" aca="1" ref="BG42" ca="1">INDEX(BD50:BD65,(RANK(AT6,$AT$2:$AT$17)))</f>
        <v>2014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VLOOKUP(B43,audio_list_stym!$A$3:$BP$18,56,FALSE)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VLOOKUP(B43,audio_list_stym!$A$3:$AJ$18,24,FALSE)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2064</v>
      </c>
      <c r="AD43" t="str">
        <f t="shared" ca="1" si="10"/>
        <v>pics\\Tomat_8.jpg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pics\\Tomat_8.jpg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pics\\Tomat_8.jpg</v>
      </c>
      <c r="AT43">
        <f t="shared" ca="1" si="7"/>
        <v>3.9511248876550442E-2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_Свежий_ли_БАНАН?</v>
      </c>
      <c r="BD43" cm="1">
        <f t="array" aca="1" ref="BD43" ca="1">INDEX($L$42:$L$49,(RANK(AT3,$AT$2:$AT$9)))</f>
        <v>2008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VLOOKUP(B44,audio_list_stym!$A$3:$BP$18,56,FALSE)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VLOOKUP(B44,audio_list_stym!$A$3:$AJ$18,24,FALSE)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2057</v>
      </c>
      <c r="AD44" t="str">
        <f t="shared" ca="1" si="10"/>
        <v>pics\\Tomat_1.jpg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pics\\Tomat_1.jpg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pics\\Tomat_1.jpg</v>
      </c>
      <c r="AT44">
        <f t="shared" ca="1" si="7"/>
        <v>0.14951253753094618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_Жаренный_ли_БАНАН?</v>
      </c>
      <c r="BD44" cm="1">
        <f t="array" aca="1" ref="BD44" ca="1">INDEX($L$42:$L$49,(RANK(AT4,$AT$2:$AT$9)))</f>
        <v>2004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VLOOKUP(B45,audio_list_stym!$A$3:$BP$18,56,FALSE)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VLOOKUP(B45,audio_list_stym!$A$3:$AJ$18,24,FALSE)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2165</v>
      </c>
      <c r="AD45" t="str">
        <f t="shared" ca="1" si="10"/>
        <v>pics\\Tikva_5.jpg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pics\\Tikva_5.jpg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pics\\Tikva_5.jpg</v>
      </c>
      <c r="AT45">
        <f t="shared" ca="1" si="7"/>
        <v>0.93832734369311765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_Сладкий_ли_БАНАН?</v>
      </c>
      <c r="BD45" cm="1">
        <f t="array" aca="1" ref="BD45" ca="1">INDEX($L$42:$L$49,(RANK(AT5,$AT$2:$AT$9)))</f>
        <v>2002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VLOOKUP(B46,audio_list_stym!$A$3:$BP$18,56,FALSE)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VLOOKUP(B46,audio_list_stym!$A$3:$AJ$18,24,FALSE)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2168</v>
      </c>
      <c r="AD46" t="str">
        <f t="shared" ca="1" si="10"/>
        <v>pics\\Tikva_8.jpg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pics\\Tikva_8.jpg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pics\\Tikva_8.jpg</v>
      </c>
      <c r="AT46">
        <f t="shared" ca="1" si="7"/>
        <v>0.64101083975004414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_Влажный_ли_БАНАН?</v>
      </c>
      <c r="BD46" cm="1">
        <f t="array" aca="1" ref="BD46" ca="1">INDEX($L$42:$L$49,(RANK(AT6,$AT$2:$AT$9)))</f>
        <v>2005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VLOOKUP(B47,audio_list_stym!$A$3:$BP$18,56,FALSE)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VLOOKUP(B47,audio_list_stym!$A$3:$AJ$18,24,FALSE)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2043</v>
      </c>
      <c r="AD47" t="str">
        <f t="shared" ca="1" si="10"/>
        <v>pics\\Peper_3.jpg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pics\\Peper_3.jpg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pics\\Peper_3.jpg</v>
      </c>
      <c r="AT47">
        <f t="shared" ca="1" si="7"/>
        <v>0.50766337921262872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_Съедобный_ли_БАНАН?</v>
      </c>
      <c r="BD47" cm="1">
        <f t="array" aca="1" ref="BD47" ca="1">INDEX($L$42:$L$49,(RANK(AT7,$AT$2:$AT$9)))</f>
        <v>2001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VLOOKUP(B48,audio_list_stym!$A$3:$BP$18,56,FALSE)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VLOOKUP(B48,audio_list_stym!$A$3:$AJ$18,24,FALSE)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2164</v>
      </c>
      <c r="AD48" t="str">
        <f t="shared" ca="1" si="10"/>
        <v>pics\\Tikva_4.jpg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pics\\Tikva_4.jpg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pics\\Tikva_4.jpg</v>
      </c>
      <c r="AT48">
        <f t="shared" ca="1" si="7"/>
        <v>0.29191927616609792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_Сиреневый_ли_БАНАН?</v>
      </c>
      <c r="BD48" cm="1">
        <f t="array" aca="1" ref="BD48" ca="1">INDEX($L$42:$L$49,(RANK(AT8,$AT$2:$AT$9)))</f>
        <v>2006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VLOOKUP(B49,audio_list_stym!$A$3:$BP$18,56,FALSE)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VLOOKUP(B49,audio_list_stym!$A$3:$AJ$18,24,FALSE)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2059</v>
      </c>
      <c r="AD49" t="str">
        <f t="shared" ca="1" si="10"/>
        <v>pics\\Tomat_3.jpg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pics\\Tomat_3.jpg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pics\\Tomat_3.jpg</v>
      </c>
      <c r="AT49">
        <f t="shared" ca="1" si="7"/>
        <v>0.11658997589364717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_Репчатый_ли_БАНАН?</v>
      </c>
      <c r="BD49" cm="1">
        <f t="array" aca="1" ref="BD49" ca="1">INDEX($L$42:$L$49,(RANK(AT9,$AT$2:$AT$9)))</f>
        <v>2003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VLOOKUP(B50,audio_list_stym!$A$3:$BP$18,56,FALSE)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VLOOKUP(B50,audio_list_stym!$A$3:$AJ$18,24,FALSE)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2190</v>
      </c>
      <c r="AD50" t="str">
        <f t="shared" ca="1" si="10"/>
        <v>pics\\dis27.jpg</v>
      </c>
      <c r="AE50" s="22" t="str">
        <f t="array" aca="1" ref="AE50" ca="1">IF(G50="экспл",INDEX(total_visual_stym!$C$146:$C$209,(RANK(total_visual_stym!E194,total_visual_stym!$E$146:$E$209))),0)</f>
        <v>pics\\dis27.jpg</v>
      </c>
      <c r="AF50" s="22" t="str">
        <f t="shared" si="21"/>
        <v/>
      </c>
      <c r="AG50" t="str">
        <f t="shared" si="17"/>
        <v>pics\\Finik_1.jpg</v>
      </c>
      <c r="AH50">
        <f t="shared" si="4"/>
        <v>0</v>
      </c>
      <c r="AT50">
        <f t="shared" ca="1" si="7"/>
        <v>0.51510246520799097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2015</v>
      </c>
      <c r="BE50" cm="1">
        <f t="array" aca="1" ref="BE50" ca="1">INDEX(BD2:BD17,(RANK(AT7,$AT$2:$AT$17)))</f>
        <v>2063</v>
      </c>
      <c r="BF50" cm="1">
        <f t="array" aca="1" ref="BF50" ca="1">INDEX(BD18:BD49,(RANK(AT7,$AT$2:$AT$17)))</f>
        <v>2031</v>
      </c>
      <c r="BG50" cm="1">
        <f t="array" aca="1" ref="BG50" ca="1">INDEX(BD58:BD65,(RANK(AT7,$AT$2:$AT$9)))</f>
        <v>2023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VLOOKUP(B51,audio_list_stym!$A$3:$BP$18,56,FALSE)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VLOOKUP(B51,audio_list_stym!$A$3:$AJ$18,24,FALSE)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2184</v>
      </c>
      <c r="AD51" t="str">
        <f t="shared" ca="1" si="10"/>
        <v>pics\\dis19.jpg</v>
      </c>
      <c r="AE51" s="22" t="str">
        <f t="array" aca="1" ref="AE51" ca="1">IF(G51="экспл",INDEX(total_visual_stym!$C$146:$C$209,(RANK(total_visual_stym!E195,total_visual_stym!$E$146:$E$209))),0)</f>
        <v>pics\\dis19.jpg</v>
      </c>
      <c r="AF51" s="22" t="str">
        <f t="shared" si="21"/>
        <v/>
      </c>
      <c r="AG51" t="str">
        <f t="shared" si="17"/>
        <v>pics\\Finik_2.jpg</v>
      </c>
      <c r="AH51">
        <f t="shared" si="4"/>
        <v>0</v>
      </c>
      <c r="AT51">
        <f t="shared" ca="1" si="7"/>
        <v>0.8960692180084785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Посмотрите,_вот_ФИНИК._Сахаристый_ли_он?</v>
      </c>
      <c r="BD51" cm="1">
        <f t="array" aca="1" ref="BD51" ca="1">INDEX($L$50:$L$57,(RANK(AT3,$AT$2:$AT$9)))</f>
        <v>2016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VLOOKUP(B52,audio_list_stym!$A$3:$BP$18,56,FALSE)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VLOOKUP(B52,audio_list_stym!$A$3:$AJ$18,24,FALSE)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2206</v>
      </c>
      <c r="AD52" t="str">
        <f t="shared" ca="1" si="10"/>
        <v>pics\\dis50.jpg</v>
      </c>
      <c r="AE52" s="22" t="str">
        <f t="array" aca="1" ref="AE52" ca="1">IF(G52="экспл",INDEX(total_visual_stym!$C$146:$C$209,(RANK(total_visual_stym!E196,total_visual_stym!$E$146:$E$209))),0)</f>
        <v>pics\\dis50.jpg</v>
      </c>
      <c r="AF52" s="22" t="str">
        <f t="shared" si="21"/>
        <v/>
      </c>
      <c r="AG52" t="str">
        <f t="shared" si="17"/>
        <v>pics\\Finik_3.jpg</v>
      </c>
      <c r="AH52">
        <f t="shared" si="4"/>
        <v>0</v>
      </c>
      <c r="AT52">
        <f t="shared" ca="1" si="7"/>
        <v>0.27572908483391811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Вот_ФИНИК._Он_скользкий?</v>
      </c>
      <c r="BD52" cm="1">
        <f t="array" aca="1" ref="BD52" ca="1">INDEX($L$50:$L$57,(RANK(AT4,$AT$2:$AT$9)))</f>
        <v>2012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VLOOKUP(B53,audio_list_stym!$A$3:$BP$18,56,FALSE)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VLOOKUP(B53,audio_list_stym!$A$3:$AJ$18,24,FALSE)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2229</v>
      </c>
      <c r="AD53" t="str">
        <f t="shared" ca="1" si="10"/>
        <v>pics\\dis10.jpg</v>
      </c>
      <c r="AE53" s="22" t="str">
        <f t="array" aca="1" ref="AE53" ca="1">IF(G53="экспл",INDEX(total_visual_stym!$C$146:$C$209,(RANK(total_visual_stym!E197,total_visual_stym!$E$146:$E$209))),0)</f>
        <v>pics\\dis10.jpg</v>
      </c>
      <c r="AF53" s="22" t="str">
        <f t="shared" si="21"/>
        <v/>
      </c>
      <c r="AG53" t="str">
        <f t="shared" si="17"/>
        <v>pics\\Finik_4.jpg</v>
      </c>
      <c r="AH53">
        <f t="shared" si="4"/>
        <v>0</v>
      </c>
      <c r="AT53">
        <f t="shared" ca="1" si="7"/>
        <v>0.20174178469977033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Это_ФИНИК._Ломкий_ли_он?</v>
      </c>
      <c r="BD53" cm="1">
        <f t="array" aca="1" ref="BD53" ca="1">INDEX($L$50:$L$57,(RANK(AT5,$AT$2:$AT$9)))</f>
        <v>2010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VLOOKUP(B54,audio_list_stym!$A$3:$BP$18,56,FALSE)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VLOOKUP(B54,audio_list_stym!$A$3:$AJ$18,24,FALSE)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2215</v>
      </c>
      <c r="AD54" t="str">
        <f t="shared" ca="1" si="10"/>
        <v>pics\\dis62.jpg</v>
      </c>
      <c r="AE54" s="22" t="str">
        <f t="array" aca="1" ref="AE54" ca="1">IF(G54="экспл",INDEX(total_visual_stym!$C$146:$C$209,(RANK(total_visual_stym!E198,total_visual_stym!$E$146:$E$209))),0)</f>
        <v>pics\\dis62.jpg</v>
      </c>
      <c r="AF54" s="22" t="str">
        <f t="shared" si="21"/>
        <v/>
      </c>
      <c r="AG54" t="str">
        <f t="shared" si="17"/>
        <v>pics\\Finik_5.jpg</v>
      </c>
      <c r="AH54">
        <f t="shared" si="4"/>
        <v>0</v>
      </c>
      <c r="AI54" s="11"/>
      <c r="AT54">
        <f t="shared" ca="1" si="7"/>
        <v>0.16984725561276848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На_картинке_ФИНИК._Мохнатый_ли_он?</v>
      </c>
      <c r="BD54" cm="1">
        <f t="array" aca="1" ref="BD54" ca="1">INDEX($L$50:$L$57,(RANK(AT6,$AT$2:$AT$9)))</f>
        <v>2013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VLOOKUP(B55,audio_list_stym!$A$3:$BP$18,56,FALSE)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VLOOKUP(B55,audio_list_stym!$A$3:$AJ$18,24,FALSE)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2227</v>
      </c>
      <c r="AD55" t="str">
        <f t="shared" ca="1" si="10"/>
        <v>pics\\dis39.jpg</v>
      </c>
      <c r="AE55" s="22" t="str">
        <f t="array" aca="1" ref="AE55" ca="1">IF(G55="экспл",INDEX(total_visual_stym!$C$146:$C$209,(RANK(total_visual_stym!E199,total_visual_stym!$E$146:$E$209))),0)</f>
        <v>pics\\dis39.jpg</v>
      </c>
      <c r="AF55" s="22" t="str">
        <f t="shared" si="21"/>
        <v/>
      </c>
      <c r="AG55" t="str">
        <f t="shared" si="17"/>
        <v>pics\\Finik_6.jpg</v>
      </c>
      <c r="AH55">
        <f t="shared" si="4"/>
        <v>0</v>
      </c>
      <c r="AT55">
        <f t="shared" ca="1" si="7"/>
        <v>0.48366450842922437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На_мониторе_ФИНИК._Он_сморщенный?</v>
      </c>
      <c r="BD55" cm="1">
        <f t="array" aca="1" ref="BD55" ca="1">INDEX($L$50:$L$57,(RANK(AT7,$AT$2:$AT$9)))</f>
        <v>2009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VLOOKUP(B56,audio_list_stym!$A$3:$BP$18,56,FALSE)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VLOOKUP(B56,audio_list_stym!$A$3:$AJ$18,24,FALSE)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2209</v>
      </c>
      <c r="AD56" t="str">
        <f t="shared" ca="1" si="10"/>
        <v>pics\\dis51.jpg</v>
      </c>
      <c r="AE56" s="22" t="str">
        <f t="array" aca="1" ref="AE56" ca="1">IF(G56="экспл",INDEX(total_visual_stym!$C$146:$C$209,(RANK(total_visual_stym!E200,total_visual_stym!$E$146:$E$209))),0)</f>
        <v>pics\\dis51.jpg</v>
      </c>
      <c r="AF56" s="22" t="str">
        <f>IF(ISTEXT(AR56),AR56,IF(ISTEXT(AS56),AS56,""))</f>
        <v/>
      </c>
      <c r="AG56" t="str">
        <f t="shared" si="17"/>
        <v>pics\\Finik_7.jpg</v>
      </c>
      <c r="AH56">
        <f t="shared" si="4"/>
        <v>0</v>
      </c>
      <c r="AT56">
        <f t="shared" ca="1" si="7"/>
        <v>0.48756866499546081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Перед_Вами_ФИНИК._Он_с_косточкой?</v>
      </c>
      <c r="BD56" cm="1">
        <f t="array" aca="1" ref="BD56" ca="1">INDEX($L$50:$L$57,(RANK(AT8,$AT$2:$AT$9)))</f>
        <v>2014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VLOOKUP(B57,audio_list_stym!$A$3:$BP$18,56,FALSE)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VLOOKUP(B57,audio_list_stym!$A$3:$AJ$18,24,FALSE)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2186</v>
      </c>
      <c r="AD57" t="str">
        <f t="shared" ca="1" si="10"/>
        <v>pics\\dis25.jpg</v>
      </c>
      <c r="AE57" s="22" t="str">
        <f t="array" aca="1" ref="AE57" ca="1">IF(G57="экспл",INDEX(total_visual_stym!$C$146:$C$209,(RANK(total_visual_stym!E201,total_visual_stym!$E$146:$E$209))),0)</f>
        <v>pics\\dis25.jpg</v>
      </c>
      <c r="AF57" s="22" t="str">
        <f>IF(ISTEXT(AR57),AR57,IF(ISTEXT(AS57),AS57,""))</f>
        <v/>
      </c>
      <c r="AG57" t="str">
        <f t="shared" si="17"/>
        <v>pics\\Finik_8.jpg</v>
      </c>
      <c r="AH57">
        <f t="shared" si="4"/>
        <v>0</v>
      </c>
      <c r="AI57" s="11"/>
      <c r="AT57">
        <f t="shared" ca="1" si="7"/>
        <v>0.99560419983999726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Вы_видите_ФИНИК._Он_треугольный?</v>
      </c>
      <c r="BD57" cm="1">
        <f t="array" aca="1" ref="BD57" ca="1">INDEX($L$50:$L$57,(RANK(AT9,$AT$2:$AT$9)))</f>
        <v>2011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VLOOKUP(B58,audio_list_stym!$A$3:$BP$18,56,FALSE)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VLOOKUP(B58,audio_list_stym!$A$3:$AJ$18,24,FALSE)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2015</v>
      </c>
      <c r="AD58" t="str">
        <f t="shared" ca="1" si="10"/>
        <v>pics\\Finik_7.jpg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pics\\Finik_7.jpg</v>
      </c>
      <c r="AG58" t="str">
        <f t="shared" si="17"/>
        <v/>
      </c>
      <c r="AH58" t="str">
        <f t="shared" si="4"/>
        <v>sound\\Ogorod</v>
      </c>
      <c r="AI58" s="11"/>
      <c r="AR58" t="str">
        <f t="shared" ref="AR58:AR65" ca="1" si="25">IF(AH58="sound\\Ogorod",AP10,"")</f>
        <v>pics\\Finik_7.jpg</v>
      </c>
      <c r="AT58">
        <f t="shared" ca="1" si="7"/>
        <v>3.5339162687729631E-2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_Рыхлый_ли_XXXXX?</v>
      </c>
      <c r="BC58">
        <f>A58</f>
        <v>1208</v>
      </c>
      <c r="BD58" cm="1">
        <f t="array" aca="1" ref="BD58" ca="1">INDEX($L$58:$L$65,(RANK(AT2,$AT$2:$AT$9)))</f>
        <v>2023</v>
      </c>
      <c r="BE58" cm="1">
        <f t="array" aca="1" ref="BE58" ca="1">INDEX(BD2:BD17,(RANK(AT8,$AT$2:$AT$17)))</f>
        <v>2059</v>
      </c>
      <c r="BF58" cm="1">
        <f t="array" aca="1" ref="BF58" ca="1">INDEX(BD18:BD33,(RANK(AT8,$AT$2:$AT$17)))</f>
        <v>2027</v>
      </c>
      <c r="BG58" cm="1">
        <f t="array" aca="1" ref="BG58" ca="1">INDEX(BD42:BD57,(RANK(AT8,$AT$2:$AT$9)))</f>
        <v>2001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VLOOKUP(B59,audio_list_stym!$A$3:$BP$18,56,FALSE)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VLOOKUP(B59,audio_list_stym!$A$3:$AJ$18,24,FALSE)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2014</v>
      </c>
      <c r="AD59" t="str">
        <f t="shared" ca="1" si="10"/>
        <v>pics\\Finik_6.jpg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pics\\Finik_6.jpg</v>
      </c>
      <c r="AG59" t="str">
        <f t="shared" si="17"/>
        <v/>
      </c>
      <c r="AH59" t="str">
        <f t="shared" si="4"/>
        <v>sound\\Ogorod</v>
      </c>
      <c r="AR59" t="str">
        <f t="shared" ca="1" si="25"/>
        <v>pics\\Finik_6.jpg</v>
      </c>
      <c r="AT59">
        <f t="shared" ca="1" si="7"/>
        <v>0.96935090689245695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_В_стручке_ли_XXXXX?</v>
      </c>
      <c r="BD59" cm="1">
        <f t="array" aca="1" ref="BD59" ca="1">INDEX($L$58:$L$65,(RANK(AT3,$AT$2:$AT$9)))</f>
        <v>2024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VLOOKUP(B60,audio_list_stym!$A$3:$BP$18,56,FALSE)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VLOOKUP(B60,audio_list_stym!$A$3:$AJ$18,24,FALSE)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2028</v>
      </c>
      <c r="AD60" t="str">
        <f t="shared" ca="1" si="10"/>
        <v>pics\\Kokos_4.jpg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pics\\Kokos_4.jpg</v>
      </c>
      <c r="AG60" t="str">
        <f t="shared" si="17"/>
        <v/>
      </c>
      <c r="AH60" t="str">
        <f t="shared" si="4"/>
        <v>sound\\Ogorod</v>
      </c>
      <c r="AR60" t="str">
        <f t="shared" ca="1" si="25"/>
        <v>pics\\Kokos_4.jpg</v>
      </c>
      <c r="AT60">
        <f t="shared" ca="1" si="7"/>
        <v>0.69651661817684529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_Ядовитый_ли_XXXXX?</v>
      </c>
      <c r="BD60" cm="1">
        <f t="array" aca="1" ref="BD60" ca="1">INDEX($L$58:$L$65,(RANK(AT4,$AT$2:$AT$9)))</f>
        <v>2020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VLOOKUP(B61,audio_list_stym!$A$3:$BP$18,56,FALSE)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VLOOKUP(B61,audio_list_stym!$A$3:$AJ$18,24,FALSE)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2030</v>
      </c>
      <c r="AD61" t="str">
        <f t="shared" ca="1" si="10"/>
        <v>pics\\Kokos_6.jpg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pics\\Kokos_6.jpg</v>
      </c>
      <c r="AG61" t="str">
        <f t="shared" si="17"/>
        <v/>
      </c>
      <c r="AH61" t="str">
        <f t="shared" si="4"/>
        <v>sound\\Ogorod</v>
      </c>
      <c r="AR61" t="str">
        <f t="shared" ca="1" si="25"/>
        <v>pics\\Kokos_6.jpg</v>
      </c>
      <c r="AT61">
        <f t="shared" ca="1" si="7"/>
        <v>8.1477768574146237E-2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_Полосатый_ли_XXXXX?</v>
      </c>
      <c r="BD61" cm="1">
        <f t="array" aca="1" ref="BD61" ca="1">INDEX($L$58:$L$65,(RANK(AT5,$AT$2:$AT$9)))</f>
        <v>2018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VLOOKUP(B62,audio_list_stym!$A$3:$BP$18,56,FALSE)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VLOOKUP(B62,audio_list_stym!$A$3:$AJ$18,24,FALSE)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2010</v>
      </c>
      <c r="AD62" t="str">
        <f t="shared" ca="1" si="10"/>
        <v>pics\\Finik_2.jpg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pics\\Finik_2.jpg</v>
      </c>
      <c r="AG62" t="str">
        <f t="shared" si="17"/>
        <v/>
      </c>
      <c r="AH62" t="str">
        <f t="shared" si="4"/>
        <v>sound\\Ogorod</v>
      </c>
      <c r="AR62" t="str">
        <f t="shared" ca="1" si="25"/>
        <v>pics\\Finik_2.jpg</v>
      </c>
      <c r="AT62">
        <f t="shared" ca="1" si="7"/>
        <v>0.89967957497820583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_Плоский_ли_XXXXX?</v>
      </c>
      <c r="BD62" cm="1">
        <f t="array" aca="1" ref="BD62" ca="1">INDEX($L$58:$L$65,(RANK(AT6,$AT$2:$AT$9)))</f>
        <v>2021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VLOOKUP(B63,audio_list_stym!$A$3:$BP$18,56,FALSE)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VLOOKUP(B63,audio_list_stym!$A$3:$AJ$18,24,FALSE)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2016</v>
      </c>
      <c r="AD63" t="str">
        <f t="shared" ca="1" si="10"/>
        <v>pics\\Finik_8.jpg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pics\\Finik_8.jpg</v>
      </c>
      <c r="AG63" t="str">
        <f t="shared" si="17"/>
        <v/>
      </c>
      <c r="AH63" t="str">
        <f t="shared" si="4"/>
        <v>sound\\Ogorod</v>
      </c>
      <c r="AR63" t="str">
        <f t="shared" ca="1" si="25"/>
        <v>pics\\Finik_8.jpg</v>
      </c>
      <c r="AT63">
        <f t="shared" ca="1" si="7"/>
        <v>0.13699068513372892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_Толченый_ли_XXXXX?</v>
      </c>
      <c r="BD63" cm="1">
        <f t="array" aca="1" ref="BD63" ca="1">INDEX($L$58:$L$65,(RANK(AT7,$AT$2:$AT$9)))</f>
        <v>2017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VLOOKUP(B64,audio_list_stym!$A$3:$BP$18,56,FALSE)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VLOOKUP(B64,audio_list_stym!$A$3:$AJ$18,24,FALSE)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2012</v>
      </c>
      <c r="AD64" t="str">
        <f t="shared" ca="1" si="10"/>
        <v>pics\\Finik_4.jpg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pics\\Finik_4.jpg</v>
      </c>
      <c r="AG64" t="str">
        <f t="shared" si="17"/>
        <v/>
      </c>
      <c r="AH64" t="str">
        <f t="shared" si="4"/>
        <v>sound\\Ogorod</v>
      </c>
      <c r="AI64" s="11"/>
      <c r="AR64" t="str">
        <f t="shared" ca="1" si="25"/>
        <v>pics\\Finik_4.jpg</v>
      </c>
      <c r="AT64">
        <f t="shared" ca="1" si="7"/>
        <v>0.18602060711313118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_Зеленый_ли_XXXXX?</v>
      </c>
      <c r="BD64" cm="1">
        <f t="array" aca="1" ref="BD64" ca="1">INDEX($L$58:$L$65,(RANK(AT8,$AT$2:$AT$9)))</f>
        <v>2022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VLOOKUP(B65,audio_list_stym!$A$3:$BP$18,56,FALSE)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VLOOKUP(B65,audio_list_stym!$A$3:$AJ$18,24,FALSE)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2013</v>
      </c>
      <c r="AD65" t="str">
        <f t="shared" ca="1" si="10"/>
        <v>pics\\Finik_5.jpg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pics\\Finik_5.jpg</v>
      </c>
      <c r="AG65" t="str">
        <f t="shared" si="17"/>
        <v/>
      </c>
      <c r="AH65" t="str">
        <f t="shared" si="4"/>
        <v>sound\\Ogorod</v>
      </c>
      <c r="AR65" t="str">
        <f t="shared" ca="1" si="25"/>
        <v>pics\\Finik_5.jpg</v>
      </c>
      <c r="AT65">
        <f t="shared" ca="1" si="7"/>
        <v>0.54309686317611883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_Легкий_ли_XXXXX?</v>
      </c>
      <c r="BD65" cm="1">
        <f t="array" aca="1" ref="BD65" ca="1">INDEX($L$58:$L$65,(RANK(AT9,$AT$2:$AT$9)))</f>
        <v>2019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VLOOKUP(B66,audio_list_stym!$A$3:$BP$18,56,FALSE)</f>
        <v>17</v>
      </c>
      <c r="F66" t="str">
        <f>VLOOKUP(E66,metki!$A$2:$B$9,2,FALSE)</f>
        <v>экспл_новые_без_названия</v>
      </c>
      <c r="G66" t="str">
        <f t="shared" ref="G66:G129" si="26">LEFT(F66,5)</f>
        <v>экспл</v>
      </c>
      <c r="H66" t="str">
        <f>VLOOKUP(B66,audio_list_stym!$A$3:$AJ$18,24,FALSE)</f>
        <v>Ake</v>
      </c>
      <c r="I66" t="s">
        <v>688</v>
      </c>
      <c r="J66" t="str">
        <f t="shared" ref="J66:J129" si="27">H66&amp;I66</f>
        <v>Ake_1</v>
      </c>
      <c r="L66">
        <f>VLOOKUP(J66,total_visual_stym!$A$2:$D$129,2,FALSE)</f>
        <v>2073</v>
      </c>
      <c r="M66" t="str">
        <f>VLOOKUP(J66,total_visual_stym!$A$2:$D$129,3,FALSE)</f>
        <v>pics\\Ake_1.jpg</v>
      </c>
      <c r="N66">
        <f>VLOOKUP(J66,total_visual_stym!$A$1:$D$129,4,FALSE)</f>
        <v>209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105</v>
      </c>
      <c r="Z66" t="str">
        <f>IF(G66="экспл",VLOOKUP(J66,quest_экспл!$A$1:$N$129,12,FALSE),IF(G66="импл_",0,0))</f>
        <v>sound\\On_imeet_myakot.wav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2214</v>
      </c>
      <c r="AD66" t="str">
        <f t="shared" ca="1" si="10"/>
        <v>pics\\dis63.jpg</v>
      </c>
      <c r="AE66" s="22" t="str">
        <f t="array" aca="1" ref="AE66" ca="1">IF(G66="экспл",INDEX(total_visual_stym!$C$146:$C$209,(RANK(total_visual_stym!E146,total_visual_stym!$E$146:$E$209))),0)</f>
        <v>pics\\dis63.jpg</v>
      </c>
      <c r="AF66" s="22" t="str">
        <f t="shared" ref="AF66:AF129" si="28">AS66</f>
        <v/>
      </c>
      <c r="AG66" t="str">
        <f>IF(OR(E66=11,E66=13),M66,"")</f>
        <v/>
      </c>
      <c r="AI66" t="s">
        <v>67</v>
      </c>
      <c r="AO66">
        <f ca="1">RAND()</f>
        <v>0.76609953081330284</v>
      </c>
      <c r="AP66" t="str">
        <f ca="1">INDEX($AI$66:$AI$129,(RANK(AO66,$AO$66:$AO$129)))</f>
        <v>pics\\Finik_7.jpg</v>
      </c>
      <c r="AS66" t="str">
        <f t="shared" ref="AS66:AS129" si="29">IF(G66="импл_",AP66,"")</f>
        <v/>
      </c>
      <c r="AT66">
        <f t="shared" ref="AT66:AT129" ca="1" si="30">RAND()</f>
        <v>0.50920403750682408</v>
      </c>
      <c r="AU66" t="s">
        <v>697</v>
      </c>
      <c r="AV66" t="str">
        <f t="shared" ref="AV66:AV129" ca="1" si="31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_Он_имеет_мякоть?</v>
      </c>
      <c r="BA66" t="e">
        <f>VLOOKUP(Q66,audio_list_stym!$B$2:$BQ$299,68,FALSE)</f>
        <v>#N/A</v>
      </c>
      <c r="BB66" t="str">
        <f t="shared" ref="BB66:BB129" si="32">IF(G66="экспл",AY66&amp;AX66&amp;"."&amp;AZ66,IF(G66="импл_",BA66&amp;AX66&amp;"?"))</f>
        <v>На_экране_XXXXX._Он_имеет_мякоть?</v>
      </c>
      <c r="BC66">
        <f>A66</f>
        <v>1209</v>
      </c>
      <c r="BD66" cm="1">
        <f t="array" aca="1" ref="BD66" ca="1">INDEX(L66:L73,(RANK(AT2,$AT$2:$AT$9)))</f>
        <v>2079</v>
      </c>
      <c r="BE66" cm="1">
        <f t="array" aca="1" ref="BE66" ca="1">INDEX(BD74:BD89,(RANK(AT2,$AT$2:$AT$7)))</f>
        <v>2085</v>
      </c>
      <c r="BF66" cm="1">
        <f t="array" aca="1" ref="BF66" ca="1">INDEX(BD90:BD113,(RANK(AT2,$AT$2:$AT$17)))</f>
        <v>2133</v>
      </c>
      <c r="BG66" cm="1">
        <f t="array" aca="1" ref="BG66" ca="1">INDEX(BD114:BD129,(RANK(AT2,$AT$2:$AT$17)))</f>
        <v>2069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VLOOKUP(B67,audio_list_stym!$A$3:$BP$18,56,FALSE)</f>
        <v>17</v>
      </c>
      <c r="F67" t="str">
        <f>VLOOKUP(E67,metki!$A$2:$B$9,2,FALSE)</f>
        <v>экспл_новые_без_названия</v>
      </c>
      <c r="G67" t="str">
        <f t="shared" si="26"/>
        <v>экспл</v>
      </c>
      <c r="H67" t="str">
        <f>VLOOKUP(B67,audio_list_stym!$A$3:$AJ$18,24,FALSE)</f>
        <v>Ake</v>
      </c>
      <c r="I67" t="s">
        <v>689</v>
      </c>
      <c r="J67" t="str">
        <f t="shared" si="27"/>
        <v>Ake_2</v>
      </c>
      <c r="L67">
        <f>VLOOKUP(J67,total_visual_stym!$A$2:$D$129,2,FALSE)</f>
        <v>2074</v>
      </c>
      <c r="M67" t="str">
        <f>VLOOKUP(J67,total_visual_stym!$A$2:$D$129,3,FALSE)</f>
        <v>pics\\Ake_2.jpg</v>
      </c>
      <c r="N67">
        <f>VLOOKUP(J67,total_visual_stym!$A$1:$D$129,4,FALSE)</f>
        <v>209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106</v>
      </c>
      <c r="Z67" t="str">
        <f>IF(G67="экспл",VLOOKUP(J67,quest_экспл!$A$1:$N$129,12,FALSE),IF(G67="импл_",0,0))</f>
        <v>sound\\Prodolgovatiy_li_on.wav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2221</v>
      </c>
      <c r="AD67" t="str">
        <f t="shared" ref="AD67:AD129" ca="1" si="33">IF(ISTEXT(AE67),AE67,IF(ISTEXT(AF67),AF67,""))</f>
        <v>pics\\dis28.jpg</v>
      </c>
      <c r="AE67" s="22" t="str">
        <f t="array" aca="1" ref="AE67" ca="1">IF(G67="экспл",INDEX(total_visual_stym!$C$146:$C$209,(RANK(total_visual_stym!E147,total_visual_stym!$E$146:$E$209))),0)</f>
        <v>pics\\dis28.jpg</v>
      </c>
      <c r="AF67" s="22" t="str">
        <f t="shared" si="28"/>
        <v/>
      </c>
      <c r="AI67" t="s">
        <v>68</v>
      </c>
      <c r="AO67">
        <f t="shared" ref="AO67:AO129" ca="1" si="34">RAND()</f>
        <v>0.68249604440795408</v>
      </c>
      <c r="AP67" t="str">
        <f t="shared" ref="AP67:AP129" ca="1" si="35">INDEX($AI$66:$AI$129,(RANK(AO67,$AO$66:$AO$129)))</f>
        <v>pics\\Goroh_6.jpg</v>
      </c>
      <c r="AS67" t="str">
        <f t="shared" si="29"/>
        <v/>
      </c>
      <c r="AT67">
        <f t="shared" ca="1" si="30"/>
        <v>0.70912650802722577</v>
      </c>
      <c r="AU67" t="s">
        <v>697</v>
      </c>
      <c r="AV67" t="str">
        <f t="shared" ca="1" si="31"/>
        <v>sound\\Noviy_plod.wav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_Продолговатый_ли_он?</v>
      </c>
      <c r="BA67" t="e">
        <f>VLOOKUP(Q67,audio_list_stym!$B$2:$BQ$299,68,FALSE)</f>
        <v>#N/A</v>
      </c>
      <c r="BB67" t="str">
        <f t="shared" si="32"/>
        <v>Посмотрите,_вот_XXXXX._Продолговатый_ли_он?</v>
      </c>
      <c r="BD67" cm="1">
        <f t="array" aca="1" ref="BD67" ca="1">INDEX(L67:L74,(RANK(AT3,$AT$2:$AT$9)))</f>
        <v>2081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VLOOKUP(B68,audio_list_stym!$A$3:$BP$18,56,FALSE)</f>
        <v>17</v>
      </c>
      <c r="F68" t="str">
        <f>VLOOKUP(E68,metki!$A$2:$B$9,2,FALSE)</f>
        <v>экспл_новые_без_названия</v>
      </c>
      <c r="G68" t="str">
        <f t="shared" si="26"/>
        <v>экспл</v>
      </c>
      <c r="H68" t="str">
        <f>VLOOKUP(B68,audio_list_stym!$A$3:$AJ$18,24,FALSE)</f>
        <v>Ake</v>
      </c>
      <c r="I68" t="s">
        <v>690</v>
      </c>
      <c r="J68" t="str">
        <f t="shared" si="27"/>
        <v>Ake_3</v>
      </c>
      <c r="L68">
        <f>VLOOKUP(J68,total_visual_stym!$A$2:$D$129,2,FALSE)</f>
        <v>2075</v>
      </c>
      <c r="M68" t="str">
        <f>VLOOKUP(J68,total_visual_stym!$A$2:$D$129,3,FALSE)</f>
        <v>pics\\Ake_3.jpg</v>
      </c>
      <c r="N68">
        <f>VLOOKUP(J68,total_visual_stym!$A$1:$D$129,4,FALSE)</f>
        <v>209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107</v>
      </c>
      <c r="Z68" t="str">
        <f>IF(G68="экспл",VLOOKUP(J68,quest_экспл!$A$1:$N$129,12,FALSE),IF(G68="импл_",0,0))</f>
        <v>sound\\Pyatnistiy_li_on.wav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2177</v>
      </c>
      <c r="AD68" t="str">
        <f t="shared" ca="1" si="33"/>
        <v>pics\\dis35.jpg</v>
      </c>
      <c r="AE68" s="22" t="str">
        <f t="array" aca="1" ref="AE68" ca="1">IF(G68="экспл",INDEX(total_visual_stym!$C$146:$C$209,(RANK(total_visual_stym!E148,total_visual_stym!$E$146:$E$209))),0)</f>
        <v>pics\\dis35.jpg</v>
      </c>
      <c r="AF68" s="22" t="str">
        <f t="shared" si="28"/>
        <v/>
      </c>
      <c r="AI68" t="s">
        <v>69</v>
      </c>
      <c r="AO68">
        <f t="shared" ca="1" si="34"/>
        <v>0.22586186227755312</v>
      </c>
      <c r="AP68" t="str">
        <f t="shared" ca="1" si="35"/>
        <v>pics\\Redis_2.jpg</v>
      </c>
      <c r="AS68" t="str">
        <f t="shared" si="29"/>
        <v/>
      </c>
      <c r="AT68">
        <f t="shared" ca="1" si="30"/>
        <v>0.70671082641530825</v>
      </c>
      <c r="AU68" t="s">
        <v>697</v>
      </c>
      <c r="AV68" t="str">
        <f t="shared" ca="1" si="31"/>
        <v>sound\\Noviy_plod.wav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_Пятнистый_ли_он?</v>
      </c>
      <c r="BA68" t="e">
        <f>VLOOKUP(Q68,audio_list_stym!$B$2:$BQ$299,68,FALSE)</f>
        <v>#N/A</v>
      </c>
      <c r="BB68" t="str">
        <f t="shared" si="32"/>
        <v>Вот_XXXXX._Пятнистый_ли_он?</v>
      </c>
      <c r="BD68" cm="1">
        <f t="array" aca="1" ref="BD68" ca="1">INDEX(L68:L75,(RANK(AT4,$AT$2:$AT$9)))</f>
        <v>2078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VLOOKUP(B69,audio_list_stym!$A$3:$BP$18,56,FALSE)</f>
        <v>17</v>
      </c>
      <c r="F69" t="str">
        <f>VLOOKUP(E69,metki!$A$2:$B$9,2,FALSE)</f>
        <v>экспл_новые_без_названия</v>
      </c>
      <c r="G69" t="str">
        <f t="shared" si="26"/>
        <v>экспл</v>
      </c>
      <c r="H69" t="str">
        <f>VLOOKUP(B69,audio_list_stym!$A$3:$AJ$18,24,FALSE)</f>
        <v>Ake</v>
      </c>
      <c r="I69" t="s">
        <v>691</v>
      </c>
      <c r="J69" t="str">
        <f t="shared" si="27"/>
        <v>Ake_4</v>
      </c>
      <c r="L69">
        <f>VLOOKUP(J69,total_visual_stym!$A$2:$D$129,2,FALSE)</f>
        <v>2076</v>
      </c>
      <c r="M69" t="str">
        <f>VLOOKUP(J69,total_visual_stym!$A$2:$D$129,3,FALSE)</f>
        <v>pics\\Ake_4.jpg</v>
      </c>
      <c r="N69">
        <f>VLOOKUP(J69,total_visual_stym!$A$1:$D$129,4,FALSE)</f>
        <v>209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108</v>
      </c>
      <c r="Z69" t="str">
        <f>IF(G69="экспл",VLOOKUP(J69,quest_экспл!$A$1:$N$129,12,FALSE),IF(G69="импл_",0,0))</f>
        <v>sound\\On_s_kozhuroy.wav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2208</v>
      </c>
      <c r="AD69" t="str">
        <f t="shared" ca="1" si="33"/>
        <v>pics\\dis45.jpg</v>
      </c>
      <c r="AE69" s="22" t="str">
        <f t="array" aca="1" ref="AE69" ca="1">IF(G69="экспл",INDEX(total_visual_stym!$C$146:$C$209,(RANK(total_visual_stym!E149,total_visual_stym!$E$146:$E$209))),0)</f>
        <v>pics\\dis45.jpg</v>
      </c>
      <c r="AF69" s="22" t="str">
        <f t="shared" si="28"/>
        <v/>
      </c>
      <c r="AI69" t="s">
        <v>70</v>
      </c>
      <c r="AO69">
        <f t="shared" ca="1" si="34"/>
        <v>0.76767141443566522</v>
      </c>
      <c r="AP69" t="str">
        <f t="shared" ca="1" si="35"/>
        <v>pics\\Finik_6.jpg</v>
      </c>
      <c r="AS69" t="str">
        <f t="shared" si="29"/>
        <v/>
      </c>
      <c r="AT69">
        <f t="shared" ca="1" si="30"/>
        <v>0.24109959453001206</v>
      </c>
      <c r="AU69" t="s">
        <v>697</v>
      </c>
      <c r="AV69" t="str">
        <f t="shared" ca="1" si="31"/>
        <v>sound\\Redkiy_plod.wav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_Он_с_кожурой?</v>
      </c>
      <c r="BA69" t="e">
        <f>VLOOKUP(Q69,audio_list_stym!$B$2:$BQ$299,68,FALSE)</f>
        <v>#N/A</v>
      </c>
      <c r="BB69" t="str">
        <f t="shared" si="32"/>
        <v>Это_XXXXX._Он_с_кожурой?</v>
      </c>
      <c r="BD69" cm="1">
        <f t="array" aca="1" ref="BD69" ca="1">INDEX(L69:L76,(RANK(AT5,$AT$2:$AT$9)))</f>
        <v>2077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VLOOKUP(B70,audio_list_stym!$A$3:$BP$18,56,FALSE)</f>
        <v>17</v>
      </c>
      <c r="F70" t="str">
        <f>VLOOKUP(E70,metki!$A$2:$B$9,2,FALSE)</f>
        <v>экспл_новые_без_названия</v>
      </c>
      <c r="G70" t="str">
        <f t="shared" si="26"/>
        <v>экспл</v>
      </c>
      <c r="H70" t="str">
        <f>VLOOKUP(B70,audio_list_stym!$A$3:$AJ$18,24,FALSE)</f>
        <v>Ake</v>
      </c>
      <c r="I70" t="s">
        <v>692</v>
      </c>
      <c r="J70" t="str">
        <f t="shared" si="27"/>
        <v>Ake_5</v>
      </c>
      <c r="L70">
        <f>VLOOKUP(J70,total_visual_stym!$A$2:$D$129,2,FALSE)</f>
        <v>2077</v>
      </c>
      <c r="M70" t="str">
        <f>VLOOKUP(J70,total_visual_stym!$A$2:$D$129,3,FALSE)</f>
        <v>pics\\Ake_5.jpg</v>
      </c>
      <c r="N70">
        <f>VLOOKUP(J70,total_visual_stym!$A$1:$D$129,4,FALSE)</f>
        <v>209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109</v>
      </c>
      <c r="Z70" t="str">
        <f>IF(G70="экспл",VLOOKUP(J70,quest_экспл!$A$1:$N$129,12,FALSE),IF(G70="импл_",0,0))</f>
        <v>sound\\Fioletoviy_li_on.wav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2170</v>
      </c>
      <c r="AD70" t="str">
        <f t="shared" ca="1" si="33"/>
        <v>pics\\dis36.jpg</v>
      </c>
      <c r="AE70" s="22" t="str">
        <f t="array" aca="1" ref="AE70" ca="1">IF(G70="экспл",INDEX(total_visual_stym!$C$146:$C$209,(RANK(total_visual_stym!E150,total_visual_stym!$E$146:$E$209))),0)</f>
        <v>pics\\dis36.jpg</v>
      </c>
      <c r="AF70" s="22" t="str">
        <f t="shared" si="28"/>
        <v/>
      </c>
      <c r="AI70" t="s">
        <v>71</v>
      </c>
      <c r="AO70">
        <f t="shared" ca="1" si="34"/>
        <v>0.21450580658043528</v>
      </c>
      <c r="AP70" t="str">
        <f t="shared" ca="1" si="35"/>
        <v>pics\\Redis_3.jpg</v>
      </c>
      <c r="AS70" t="str">
        <f t="shared" si="29"/>
        <v/>
      </c>
      <c r="AT70">
        <f t="shared" ca="1" si="30"/>
        <v>0.86950455852501607</v>
      </c>
      <c r="AU70" t="s">
        <v>697</v>
      </c>
      <c r="AV70" t="str">
        <f t="shared" ca="1" si="31"/>
        <v>sound\\Noviy_plod.wav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_Синий_ли_он?</v>
      </c>
      <c r="BA70" t="e">
        <f>VLOOKUP(Q70,audio_list_stym!$B$2:$BQ$299,68,FALSE)</f>
        <v>#N/A</v>
      </c>
      <c r="BB70" t="str">
        <f t="shared" si="32"/>
        <v>На_картинке_XXXXX._Синий_ли_он?</v>
      </c>
      <c r="BD70" cm="1">
        <f t="array" aca="1" ref="BD70" ca="1">INDEX(L70:L77,(RANK(AT6,$AT$2:$AT$9)))</f>
        <v>2081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VLOOKUP(B71,audio_list_stym!$A$3:$BP$18,56,FALSE)</f>
        <v>17</v>
      </c>
      <c r="F71" t="str">
        <f>VLOOKUP(E71,metki!$A$2:$B$9,2,FALSE)</f>
        <v>экспл_новые_без_названия</v>
      </c>
      <c r="G71" t="str">
        <f t="shared" si="26"/>
        <v>экспл</v>
      </c>
      <c r="H71" t="str">
        <f>VLOOKUP(B71,audio_list_stym!$A$3:$AJ$18,24,FALSE)</f>
        <v>Ake</v>
      </c>
      <c r="I71" t="s">
        <v>693</v>
      </c>
      <c r="J71" t="str">
        <f t="shared" si="27"/>
        <v>Ake_6</v>
      </c>
      <c r="L71">
        <f>VLOOKUP(J71,total_visual_stym!$A$2:$D$129,2,FALSE)</f>
        <v>2078</v>
      </c>
      <c r="M71" t="str">
        <f>VLOOKUP(J71,total_visual_stym!$A$2:$D$129,3,FALSE)</f>
        <v>pics\\Ake_6.jpg</v>
      </c>
      <c r="N71">
        <f>VLOOKUP(J71,total_visual_stym!$A$1:$D$129,4,FALSE)</f>
        <v>209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110</v>
      </c>
      <c r="Z71" t="str">
        <f>IF(G71="экспл",VLOOKUP(J71,quest_экспл!$A$1:$N$129,12,FALSE),IF(G71="импл_",0,0))</f>
        <v>sound\\On_s_dolkami.wav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2181</v>
      </c>
      <c r="AD71" t="str">
        <f t="shared" ca="1" si="33"/>
        <v>pics\\dis24.jpg</v>
      </c>
      <c r="AE71" s="22" t="str">
        <f t="array" aca="1" ref="AE71" ca="1">IF(G71="экспл",INDEX(total_visual_stym!$C$146:$C$209,(RANK(total_visual_stym!E151,total_visual_stym!$E$146:$E$209))),0)</f>
        <v>pics\\dis24.jpg</v>
      </c>
      <c r="AF71" s="22" t="str">
        <f t="shared" si="28"/>
        <v/>
      </c>
      <c r="AI71" t="s">
        <v>72</v>
      </c>
      <c r="AO71">
        <f t="shared" ca="1" si="34"/>
        <v>0.89717452364617223</v>
      </c>
      <c r="AP71" t="str">
        <f t="shared" ca="1" si="35"/>
        <v>pics\\Banan_8.jpg</v>
      </c>
      <c r="AS71" t="str">
        <f t="shared" si="29"/>
        <v/>
      </c>
      <c r="AT71">
        <f t="shared" ca="1" si="30"/>
        <v>0.25042178185130515</v>
      </c>
      <c r="AU71" t="s">
        <v>697</v>
      </c>
      <c r="AV71" t="str">
        <f t="shared" ca="1" si="31"/>
        <v>sound\\Redkiy_plod.wav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_Он_с_дольками?</v>
      </c>
      <c r="BA71" t="e">
        <f>VLOOKUP(Q71,audio_list_stym!$B$2:$BQ$299,68,FALSE)</f>
        <v>#N/A</v>
      </c>
      <c r="BB71" t="str">
        <f t="shared" si="32"/>
        <v>На_мониторе_XXXXX._Он_с_дольками?</v>
      </c>
      <c r="BD71" cm="1">
        <f t="array" aca="1" ref="BD71" ca="1">INDEX(L71:L78,(RANK(AT7,$AT$2:$AT$9)))</f>
        <v>2078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VLOOKUP(B72,audio_list_stym!$A$3:$BP$18,56,FALSE)</f>
        <v>17</v>
      </c>
      <c r="F72" t="str">
        <f>VLOOKUP(E72,metki!$A$2:$B$9,2,FALSE)</f>
        <v>экспл_новые_без_названия</v>
      </c>
      <c r="G72" t="str">
        <f t="shared" si="26"/>
        <v>экспл</v>
      </c>
      <c r="H72" t="str">
        <f>VLOOKUP(B72,audio_list_stym!$A$3:$AJ$18,24,FALSE)</f>
        <v>Ake</v>
      </c>
      <c r="I72" t="s">
        <v>694</v>
      </c>
      <c r="J72" t="str">
        <f t="shared" si="27"/>
        <v>Ake_7</v>
      </c>
      <c r="L72">
        <f>VLOOKUP(J72,total_visual_stym!$A$2:$D$129,2,FALSE)</f>
        <v>2079</v>
      </c>
      <c r="M72" t="str">
        <f>VLOOKUP(J72,total_visual_stym!$A$2:$D$129,3,FALSE)</f>
        <v>pics\\Ake_7.jpg</v>
      </c>
      <c r="N72">
        <f>VLOOKUP(J72,total_visual_stym!$A$1:$D$129,4,FALSE)</f>
        <v>209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111</v>
      </c>
      <c r="Z72" t="str">
        <f>IF(G72="экспл",VLOOKUP(J72,quest_экспл!$A$1:$N$129,12,FALSE),IF(G72="импл_",0,0))</f>
        <v>sound\\On_visushenniy.wav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2200</v>
      </c>
      <c r="AD72" t="str">
        <f t="shared" ca="1" si="33"/>
        <v>pics\\dis57.jpg</v>
      </c>
      <c r="AE72" s="22" t="str">
        <f t="array" aca="1" ref="AE72" ca="1">IF(G72="экспл",INDEX(total_visual_stym!$C$146:$C$209,(RANK(total_visual_stym!E152,total_visual_stym!$E$146:$E$209))),0)</f>
        <v>pics\\dis57.jpg</v>
      </c>
      <c r="AF72" s="22" t="str">
        <f t="shared" si="28"/>
        <v/>
      </c>
      <c r="AI72" t="s">
        <v>73</v>
      </c>
      <c r="AO72">
        <f t="shared" ca="1" si="34"/>
        <v>0.91508934772146144</v>
      </c>
      <c r="AP72" t="str">
        <f t="shared" ca="1" si="35"/>
        <v>pics\\Banan_4.jpg</v>
      </c>
      <c r="AR72" t="str">
        <f>IF(AH72="sound\\Ogorod",AP24,"")</f>
        <v/>
      </c>
      <c r="AS72" t="str">
        <f t="shared" si="29"/>
        <v/>
      </c>
      <c r="AT72">
        <f t="shared" ca="1" si="30"/>
        <v>0.568739589243213</v>
      </c>
      <c r="AU72" t="s">
        <v>697</v>
      </c>
      <c r="AV72" t="str">
        <f t="shared" ca="1" si="31"/>
        <v>sound\\Noviy_plod.wav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_Он_высушенный?</v>
      </c>
      <c r="BA72" t="e">
        <f>VLOOKUP(Q72,audio_list_stym!$B$2:$BQ$299,68,FALSE)</f>
        <v>#N/A</v>
      </c>
      <c r="BB72" t="str">
        <f t="shared" si="32"/>
        <v>Перед_Вами_XXXXX._Он_высушенный?</v>
      </c>
      <c r="BD72" cm="1">
        <f t="array" aca="1" ref="BD72" ca="1">INDEX(L72:L79,(RANK(AT8,$AT$2:$AT$9)))</f>
        <v>2084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VLOOKUP(B73,audio_list_stym!$A$3:$BP$18,56,FALSE)</f>
        <v>17</v>
      </c>
      <c r="F73" t="str">
        <f>VLOOKUP(E73,metki!$A$2:$B$9,2,FALSE)</f>
        <v>экспл_новые_без_названия</v>
      </c>
      <c r="G73" t="str">
        <f t="shared" si="26"/>
        <v>экспл</v>
      </c>
      <c r="H73" t="str">
        <f>VLOOKUP(B73,audio_list_stym!$A$3:$AJ$18,24,FALSE)</f>
        <v>Ake</v>
      </c>
      <c r="I73" t="s">
        <v>695</v>
      </c>
      <c r="J73" t="str">
        <f t="shared" si="27"/>
        <v>Ake_8</v>
      </c>
      <c r="L73">
        <f>VLOOKUP(J73,total_visual_stym!$A$2:$D$129,2,FALSE)</f>
        <v>2080</v>
      </c>
      <c r="M73" t="str">
        <f>VLOOKUP(J73,total_visual_stym!$A$2:$D$129,3,FALSE)</f>
        <v>pics\\Ake_8.jpg</v>
      </c>
      <c r="N73">
        <f>VLOOKUP(J73,total_visual_stym!$A$1:$D$129,4,FALSE)</f>
        <v>209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112</v>
      </c>
      <c r="Z73" t="str">
        <f>IF(G73="экспл",VLOOKUP(J73,quest_экспл!$A$1:$N$129,12,FALSE),IF(G73="импл_",0,0))</f>
        <v>sound\\Myatiy_li_on.wav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3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 t="str">
        <f t="shared" si="28"/>
        <v/>
      </c>
      <c r="AI73" t="s">
        <v>74</v>
      </c>
      <c r="AO73">
        <f t="shared" ca="1" si="34"/>
        <v>0.58720726025158121</v>
      </c>
      <c r="AP73" t="str">
        <f t="shared" ca="1" si="35"/>
        <v>pics\\Kokos_4.jpg</v>
      </c>
      <c r="AR73" t="str">
        <f>IF(AH73="sound\\Ogorod",AP25,"")</f>
        <v/>
      </c>
      <c r="AS73" t="str">
        <f t="shared" si="29"/>
        <v/>
      </c>
      <c r="AT73">
        <f t="shared" ca="1" si="30"/>
        <v>0.94659800495098056</v>
      </c>
      <c r="AU73" t="s">
        <v>697</v>
      </c>
      <c r="AV73" t="str">
        <f t="shared" ca="1" si="31"/>
        <v>sound\\Noviy_plod.wav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_Мятый_ли_он?</v>
      </c>
      <c r="BA73" t="e">
        <f>VLOOKUP(Q73,audio_list_stym!$B$2:$BQ$299,68,FALSE)</f>
        <v>#N/A</v>
      </c>
      <c r="BB73" t="str">
        <f t="shared" si="32"/>
        <v>Вы_видите_XXXXX._Мятый_ли_он?</v>
      </c>
      <c r="BD73" cm="1">
        <f t="array" aca="1" ref="BD73" ca="1">INDEX(L73:L80,(RANK(AT9,$AT$2:$AT$9)))</f>
        <v>2082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VLOOKUP(B74,audio_list_stym!$A$3:$BP$18,56,FALSE)</f>
        <v>14</v>
      </c>
      <c r="F74" t="str">
        <f>VLOOKUP(E74,metki!$A$2:$B$9,2,FALSE)</f>
        <v>импл_новые_с_названием</v>
      </c>
      <c r="G74" t="str">
        <f t="shared" si="26"/>
        <v>импл_</v>
      </c>
      <c r="H74" t="str">
        <f>VLOOKUP(B74,audio_list_stym!$A$3:$AJ$18,24,FALSE)</f>
        <v>Finger</v>
      </c>
      <c r="I74" t="s">
        <v>688</v>
      </c>
      <c r="J74" t="str">
        <f t="shared" si="27"/>
        <v>Finger_1</v>
      </c>
      <c r="L74">
        <f>VLOOKUP(J74,total_visual_stym!$A$2:$D$129,2,FALSE)</f>
        <v>2081</v>
      </c>
      <c r="M74" t="str">
        <f>VLOOKUP(J74,total_visual_stym!$A$2:$D$129,3,FALSE)</f>
        <v>pics\\Finger_1.jpg</v>
      </c>
      <c r="N74">
        <f>VLOOKUP(J74,total_visual_stym!$A$1:$D$129,4,FALSE)</f>
        <v>210</v>
      </c>
      <c r="P74">
        <f>IF(G74="экспл",0,IF(G74="импл_",VLOOKUP(J74,quest_импл!$A$1:$J$129,7,FALSE),0))</f>
        <v>241</v>
      </c>
      <c r="Q74" t="str">
        <f>IF(G74="экспл",0,IF(G74="импл_",VLOOKUP(J74,quest_импл!$A$1:$J$129,8,FALSE),0))</f>
        <v>sound\\Vityanut_li.wav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2001</v>
      </c>
      <c r="AD74" t="str">
        <f t="shared" ca="1" si="33"/>
        <v>pics\\Banan_1.jpg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pics\\Banan_1.jpg</v>
      </c>
      <c r="AI74" t="s">
        <v>76</v>
      </c>
      <c r="AO74">
        <f t="shared" ca="1" si="34"/>
        <v>0.99409402664972024</v>
      </c>
      <c r="AP74" t="str">
        <f t="shared" ca="1" si="35"/>
        <v>pics\\Banan_1.jpg</v>
      </c>
      <c r="AR74" t="str">
        <f>IF(AH74="sound\\Ogorod",AP2,"")</f>
        <v/>
      </c>
      <c r="AS74" t="str">
        <f t="shared" ca="1" si="29"/>
        <v>pics\\Banan_1.jpg</v>
      </c>
      <c r="AT74">
        <f t="shared" ca="1" si="30"/>
        <v>0.52822653478214932</v>
      </c>
      <c r="AU74" t="s">
        <v>697</v>
      </c>
      <c r="AV74" t="str">
        <f t="shared" ca="1" si="31"/>
        <v>sound\\Noviy_plod.wav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_Вытянут_ли_</v>
      </c>
      <c r="BB74" t="str">
        <f t="shared" si="32"/>
        <v>_Вытянут_ли_БАРОХ?</v>
      </c>
      <c r="BC74">
        <f>A74</f>
        <v>1210</v>
      </c>
      <c r="BD74" cm="1">
        <f t="array" aca="1" ref="BD74" ca="1">INDEX($L$74:$L$81,(RANK(AT2,$AT$2:$AT$9)))</f>
        <v>2087</v>
      </c>
      <c r="BE74" cm="1">
        <f t="array" aca="1" ref="BE74" ca="1">INDEX(BD66:BD73,(RANK(AT3,$AT$2:$AT$9)))</f>
        <v>2082</v>
      </c>
      <c r="BF74" cm="1">
        <f t="array" aca="1" ref="BF74" ca="1">INDEX(BD82:BD105,(RANK(AT3,$AT$2:$AT$17)))</f>
        <v>2115</v>
      </c>
      <c r="BG74" cm="1">
        <f t="array" aca="1" ref="BG74" ca="1">INDEX(BD106:BD129,(RANK(AT3,$AT$2:$AT$9)))</f>
        <v>2139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VLOOKUP(B75,audio_list_stym!$A$3:$BP$18,56,FALSE)</f>
        <v>14</v>
      </c>
      <c r="F75" t="str">
        <f>VLOOKUP(E75,metki!$A$2:$B$9,2,FALSE)</f>
        <v>импл_новые_с_названием</v>
      </c>
      <c r="G75" t="str">
        <f t="shared" si="26"/>
        <v>импл_</v>
      </c>
      <c r="H75" t="str">
        <f>VLOOKUP(B75,audio_list_stym!$A$3:$AJ$18,24,FALSE)</f>
        <v>Finger</v>
      </c>
      <c r="I75" t="s">
        <v>689</v>
      </c>
      <c r="J75" t="str">
        <f t="shared" si="27"/>
        <v>Finger_2</v>
      </c>
      <c r="L75">
        <f>VLOOKUP(J75,total_visual_stym!$A$2:$D$129,2,FALSE)</f>
        <v>2082</v>
      </c>
      <c r="M75" t="str">
        <f>VLOOKUP(J75,total_visual_stym!$A$2:$D$129,3,FALSE)</f>
        <v>pics\\Finger_2.jpg</v>
      </c>
      <c r="N75">
        <f>VLOOKUP(J75,total_visual_stym!$A$1:$D$129,4,FALSE)</f>
        <v>210</v>
      </c>
      <c r="P75">
        <f>IF(G75="экспл",0,IF(G75="импл_",VLOOKUP(J75,quest_импл!$A$1:$J$129,7,FALSE),0))</f>
        <v>242</v>
      </c>
      <c r="Q75" t="str">
        <f>IF(G75="экспл",0,IF(G75="импл_",VLOOKUP(J75,quest_импл!$A$1:$J$129,8,FALSE),0))</f>
        <v>sound\\Nadloman_li.wav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2021</v>
      </c>
      <c r="AD75" t="str">
        <f t="shared" ca="1" si="33"/>
        <v>pics\\Goroh_5.jpg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pics\\Goroh_5.jpg</v>
      </c>
      <c r="AI75" t="s">
        <v>77</v>
      </c>
      <c r="AO75">
        <f t="shared" ca="1" si="34"/>
        <v>0.68487870867193545</v>
      </c>
      <c r="AP75" t="str">
        <f t="shared" ca="1" si="35"/>
        <v>pics\\Goroh_5.jpg</v>
      </c>
      <c r="AR75" t="str">
        <f t="shared" ref="AR75:AR97" si="36">IF(AH75="sound\\Ogorod",AP3,"")</f>
        <v/>
      </c>
      <c r="AS75" t="str">
        <f t="shared" ca="1" si="29"/>
        <v>pics\\Goroh_5.jpg</v>
      </c>
      <c r="AT75">
        <f t="shared" ca="1" si="30"/>
        <v>0.72571325337273485</v>
      </c>
      <c r="AU75" t="s">
        <v>697</v>
      </c>
      <c r="AV75" t="str">
        <f t="shared" ca="1" si="31"/>
        <v>sound\\Noviy_plod.wav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_Надломан_ли_</v>
      </c>
      <c r="BB75" t="str">
        <f t="shared" si="32"/>
        <v>_Надломан_ли_БАРОХ?</v>
      </c>
      <c r="BD75" cm="1">
        <f t="array" aca="1" ref="BD75" ca="1">INDEX($L$74:$L$81,(RANK(AT3,$AT$2:$AT$9)))</f>
        <v>2088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VLOOKUP(B76,audio_list_stym!$A$3:$BP$18,56,FALSE)</f>
        <v>14</v>
      </c>
      <c r="F76" t="str">
        <f>VLOOKUP(E76,metki!$A$2:$B$9,2,FALSE)</f>
        <v>импл_новые_с_названием</v>
      </c>
      <c r="G76" t="str">
        <f t="shared" si="26"/>
        <v>импл_</v>
      </c>
      <c r="H76" t="str">
        <f>VLOOKUP(B76,audio_list_stym!$A$3:$AJ$18,24,FALSE)</f>
        <v>Finger</v>
      </c>
      <c r="I76" t="s">
        <v>690</v>
      </c>
      <c r="J76" t="str">
        <f t="shared" si="27"/>
        <v>Finger_3</v>
      </c>
      <c r="L76">
        <f>VLOOKUP(J76,total_visual_stym!$A$2:$D$129,2,FALSE)</f>
        <v>2083</v>
      </c>
      <c r="M76" t="str">
        <f>VLOOKUP(J76,total_visual_stym!$A$2:$D$129,3,FALSE)</f>
        <v>pics\\Finger_3.jpg</v>
      </c>
      <c r="N76">
        <f>VLOOKUP(J76,total_visual_stym!$A$1:$D$129,4,FALSE)</f>
        <v>210</v>
      </c>
      <c r="P76">
        <f>IF(G76="экспл",0,IF(G76="импл_",VLOOKUP(J76,quest_импл!$A$1:$J$129,7,FALSE),0))</f>
        <v>243</v>
      </c>
      <c r="Q76" t="str">
        <f>IF(G76="экспл",0,IF(G76="импл_",VLOOKUP(J76,quest_импл!$A$1:$J$129,8,FALSE),0))</f>
        <v>sound\\Volnistiy_li.wav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2039</v>
      </c>
      <c r="AD76" t="str">
        <f t="shared" ca="1" si="33"/>
        <v>pics\\Limon_7.jpg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pics\\Limon_7.jpg</v>
      </c>
      <c r="AI76" t="s">
        <v>78</v>
      </c>
      <c r="AO76">
        <f t="shared" ca="1" si="34"/>
        <v>0.36505272794472066</v>
      </c>
      <c r="AP76" t="str">
        <f t="shared" ca="1" si="35"/>
        <v>pics\\Limon_7.jpg</v>
      </c>
      <c r="AR76" t="str">
        <f t="shared" si="36"/>
        <v/>
      </c>
      <c r="AS76" t="str">
        <f t="shared" ca="1" si="29"/>
        <v>pics\\Limon_7.jpg</v>
      </c>
      <c r="AT76">
        <f t="shared" ca="1" si="30"/>
        <v>0.7325146534642718</v>
      </c>
      <c r="AU76" t="s">
        <v>697</v>
      </c>
      <c r="AV76" t="str">
        <f t="shared" ca="1" si="31"/>
        <v>sound\\Noviy_plod.wav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_Волнистый_ли_</v>
      </c>
      <c r="BB76" t="str">
        <f t="shared" si="32"/>
        <v>_Волнистый_ли_БАРОХ?</v>
      </c>
      <c r="BD76" cm="1">
        <f t="array" aca="1" ref="BD76" ca="1">INDEX($L$74:$L$81,(RANK(AT4,$AT$2:$AT$9)))</f>
        <v>2084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VLOOKUP(B77,audio_list_stym!$A$3:$BP$18,56,FALSE)</f>
        <v>14</v>
      </c>
      <c r="F77" t="str">
        <f>VLOOKUP(E77,metki!$A$2:$B$9,2,FALSE)</f>
        <v>импл_новые_с_названием</v>
      </c>
      <c r="G77" t="str">
        <f t="shared" si="26"/>
        <v>импл_</v>
      </c>
      <c r="H77" t="str">
        <f>VLOOKUP(B77,audio_list_stym!$A$3:$AJ$18,24,FALSE)</f>
        <v>Finger</v>
      </c>
      <c r="I77" t="s">
        <v>691</v>
      </c>
      <c r="J77" t="str">
        <f t="shared" si="27"/>
        <v>Finger_4</v>
      </c>
      <c r="L77">
        <f>VLOOKUP(J77,total_visual_stym!$A$2:$D$129,2,FALSE)</f>
        <v>2084</v>
      </c>
      <c r="M77" t="str">
        <f>VLOOKUP(J77,total_visual_stym!$A$2:$D$129,3,FALSE)</f>
        <v>pics\\Finger_4.jpg</v>
      </c>
      <c r="N77">
        <f>VLOOKUP(J77,total_visual_stym!$A$1:$D$129,4,FALSE)</f>
        <v>210</v>
      </c>
      <c r="P77">
        <f>IF(G77="экспл",0,IF(G77="импл_",VLOOKUP(J77,quest_импл!$A$1:$J$129,7,FALSE),0))</f>
        <v>244</v>
      </c>
      <c r="Q77" t="str">
        <f>IF(G77="экспл",0,IF(G77="импл_",VLOOKUP(J77,quest_импл!$A$1:$J$129,8,FALSE),0))</f>
        <v>sound\\Buriy_li.wav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2038</v>
      </c>
      <c r="AD77" t="str">
        <f t="shared" ca="1" si="33"/>
        <v>pics\\Limon_6.jpg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pics\\Limon_6.jpg</v>
      </c>
      <c r="AI77" t="s">
        <v>79</v>
      </c>
      <c r="AO77">
        <f t="shared" ca="1" si="34"/>
        <v>0.38375989453746762</v>
      </c>
      <c r="AP77" t="str">
        <f t="shared" ca="1" si="35"/>
        <v>pics\\Limon_6.jpg</v>
      </c>
      <c r="AR77" t="str">
        <f t="shared" si="36"/>
        <v/>
      </c>
      <c r="AS77" t="str">
        <f t="shared" ca="1" si="29"/>
        <v>pics\\Limon_6.jpg</v>
      </c>
      <c r="AT77">
        <f t="shared" ca="1" si="30"/>
        <v>0.31026880803187362</v>
      </c>
      <c r="AU77" t="s">
        <v>697</v>
      </c>
      <c r="AV77" t="str">
        <f t="shared" ca="1" si="31"/>
        <v>sound\\Redkiy_plod.wav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_Бурый_ли_</v>
      </c>
      <c r="BB77" t="str">
        <f t="shared" si="32"/>
        <v>_Бурый_ли_БАРОХ?</v>
      </c>
      <c r="BD77" cm="1">
        <f t="array" aca="1" ref="BD77" ca="1">INDEX($L$74:$L$81,(RANK(AT5,$AT$2:$AT$9)))</f>
        <v>2082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VLOOKUP(B78,audio_list_stym!$A$3:$BP$18,56,FALSE)</f>
        <v>14</v>
      </c>
      <c r="F78" t="str">
        <f>VLOOKUP(E78,metki!$A$2:$B$9,2,FALSE)</f>
        <v>импл_новые_с_названием</v>
      </c>
      <c r="G78" t="str">
        <f t="shared" si="26"/>
        <v>импл_</v>
      </c>
      <c r="H78" t="str">
        <f>VLOOKUP(B78,audio_list_stym!$A$3:$AJ$18,24,FALSE)</f>
        <v>Finger</v>
      </c>
      <c r="I78" t="s">
        <v>692</v>
      </c>
      <c r="J78" t="str">
        <f t="shared" si="27"/>
        <v>Finger_5</v>
      </c>
      <c r="L78">
        <f>VLOOKUP(J78,total_visual_stym!$A$2:$D$129,2,FALSE)</f>
        <v>2085</v>
      </c>
      <c r="M78" t="str">
        <f>VLOOKUP(J78,total_visual_stym!$A$2:$D$129,3,FALSE)</f>
        <v>pics\\Finger_5.jpg</v>
      </c>
      <c r="N78">
        <f>VLOOKUP(J78,total_visual_stym!$A$1:$D$129,4,FALSE)</f>
        <v>210</v>
      </c>
      <c r="P78">
        <f>IF(G78="экспл",0,IF(G78="импл_",VLOOKUP(J78,quest_импл!$A$1:$J$129,7,FALSE),0))</f>
        <v>245</v>
      </c>
      <c r="Q78" t="str">
        <f>IF(G78="экспл",0,IF(G78="импл_",VLOOKUP(J78,quest_импл!$A$1:$J$129,8,FALSE),0))</f>
        <v>sound\\Vizhatiy_li.wav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2025</v>
      </c>
      <c r="AD78" t="str">
        <f t="shared" ca="1" si="33"/>
        <v>pics\\Kokos_1.jpg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pics\\Kokos_1.jpg</v>
      </c>
      <c r="AI78" t="s">
        <v>80</v>
      </c>
      <c r="AO78">
        <f t="shared" ca="1" si="34"/>
        <v>0.62822293925574035</v>
      </c>
      <c r="AP78" t="str">
        <f t="shared" ca="1" si="35"/>
        <v>pics\\Kokos_1.jpg</v>
      </c>
      <c r="AR78" t="str">
        <f t="shared" si="36"/>
        <v/>
      </c>
      <c r="AS78" t="str">
        <f t="shared" ca="1" si="29"/>
        <v>pics\\Kokos_1.jpg</v>
      </c>
      <c r="AT78">
        <f t="shared" ca="1" si="30"/>
        <v>0.12600062886080943</v>
      </c>
      <c r="AU78" t="s">
        <v>697</v>
      </c>
      <c r="AV78" t="str">
        <f t="shared" ca="1" si="31"/>
        <v>sound\\Redkiy_plod.wav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_Выжатый_ли_</v>
      </c>
      <c r="BB78" t="str">
        <f t="shared" si="32"/>
        <v>_Выжатый_ли_БАРОХ?</v>
      </c>
      <c r="BD78" cm="1">
        <f t="array" aca="1" ref="BD78" ca="1">INDEX($L$74:$L$81,(RANK(AT6,$AT$2:$AT$9)))</f>
        <v>2085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VLOOKUP(B79,audio_list_stym!$A$3:$BP$18,56,FALSE)</f>
        <v>14</v>
      </c>
      <c r="F79" t="str">
        <f>VLOOKUP(E79,metki!$A$2:$B$9,2,FALSE)</f>
        <v>импл_новые_с_названием</v>
      </c>
      <c r="G79" t="str">
        <f t="shared" si="26"/>
        <v>импл_</v>
      </c>
      <c r="H79" t="str">
        <f>VLOOKUP(B79,audio_list_stym!$A$3:$AJ$18,24,FALSE)</f>
        <v>Finger</v>
      </c>
      <c r="I79" t="s">
        <v>693</v>
      </c>
      <c r="J79" t="str">
        <f t="shared" si="27"/>
        <v>Finger_6</v>
      </c>
      <c r="L79">
        <f>VLOOKUP(J79,total_visual_stym!$A$2:$D$129,2,FALSE)</f>
        <v>2086</v>
      </c>
      <c r="M79" t="str">
        <f>VLOOKUP(J79,total_visual_stym!$A$2:$D$129,3,FALSE)</f>
        <v>pics\\Finger_6.jpg</v>
      </c>
      <c r="N79">
        <f>VLOOKUP(J79,total_visual_stym!$A$1:$D$129,4,FALSE)</f>
        <v>210</v>
      </c>
      <c r="P79">
        <f>IF(G79="экспл",0,IF(G79="импл_",VLOOKUP(J79,quest_импл!$A$1:$J$129,7,FALSE),0))</f>
        <v>246</v>
      </c>
      <c r="Q79" t="str">
        <f>IF(G79="экспл",0,IF(G79="импл_",VLOOKUP(J79,quest_импл!$A$1:$J$129,8,FALSE),0))</f>
        <v>sound\\Obemniy_li.wav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2041</v>
      </c>
      <c r="AD79" t="str">
        <f t="shared" ca="1" si="33"/>
        <v>pics\\Peper_1.jpg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pics\\Peper_1.jpg</v>
      </c>
      <c r="AI79" t="s">
        <v>81</v>
      </c>
      <c r="AO79">
        <f t="shared" ca="1" si="34"/>
        <v>0.36008727332463408</v>
      </c>
      <c r="AP79" t="str">
        <f t="shared" ca="1" si="35"/>
        <v>pics\\Peper_1.jpg</v>
      </c>
      <c r="AR79" t="str">
        <f t="shared" si="36"/>
        <v/>
      </c>
      <c r="AS79" t="str">
        <f t="shared" ca="1" si="29"/>
        <v>pics\\Peper_1.jpg</v>
      </c>
      <c r="AT79">
        <f t="shared" ca="1" si="30"/>
        <v>0.85045482816944373</v>
      </c>
      <c r="AU79" t="s">
        <v>697</v>
      </c>
      <c r="AV79" t="str">
        <f t="shared" ca="1" si="31"/>
        <v>sound\\Noviy_plod.wav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_Объемный_ли_</v>
      </c>
      <c r="BB79" t="str">
        <f t="shared" si="32"/>
        <v>_Объемный_ли_БАРОХ?</v>
      </c>
      <c r="BD79" cm="1">
        <f t="array" aca="1" ref="BD79" ca="1">INDEX($L$74:$L$81,(RANK(AT7,$AT$2:$AT$9)))</f>
        <v>2081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VLOOKUP(B80,audio_list_stym!$A$3:$BP$18,56,FALSE)</f>
        <v>14</v>
      </c>
      <c r="F80" t="str">
        <f>VLOOKUP(E80,metki!$A$2:$B$9,2,FALSE)</f>
        <v>импл_новые_с_названием</v>
      </c>
      <c r="G80" t="str">
        <f t="shared" si="26"/>
        <v>импл_</v>
      </c>
      <c r="H80" t="str">
        <f>VLOOKUP(B80,audio_list_stym!$A$3:$AJ$18,24,FALSE)</f>
        <v>Finger</v>
      </c>
      <c r="I80" t="s">
        <v>694</v>
      </c>
      <c r="J80" t="str">
        <f t="shared" si="27"/>
        <v>Finger_7</v>
      </c>
      <c r="L80">
        <f>VLOOKUP(J80,total_visual_stym!$A$2:$D$129,2,FALSE)</f>
        <v>2087</v>
      </c>
      <c r="M80" t="str">
        <f>VLOOKUP(J80,total_visual_stym!$A$2:$D$129,3,FALSE)</f>
        <v>pics\\Finger_7.jpg</v>
      </c>
      <c r="N80">
        <f>VLOOKUP(J80,total_visual_stym!$A$1:$D$129,4,FALSE)</f>
        <v>210</v>
      </c>
      <c r="P80">
        <f>IF(G80="экспл",0,IF(G80="импл_",VLOOKUP(J80,quest_импл!$A$1:$J$129,7,FALSE),0))</f>
        <v>247</v>
      </c>
      <c r="Q80" t="str">
        <f>IF(G80="экспл",0,IF(G80="импл_",VLOOKUP(J80,quest_импл!$A$1:$J$129,8,FALSE),0))</f>
        <v>sound\\Pustoy_li.wav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2037</v>
      </c>
      <c r="AD80" t="str">
        <f t="shared" ca="1" si="33"/>
        <v>pics\\Limon_5.jpg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pics\\Limon_5.jpg</v>
      </c>
      <c r="AI80" t="s">
        <v>82</v>
      </c>
      <c r="AO80">
        <f t="shared" ca="1" si="34"/>
        <v>0.46098315069959794</v>
      </c>
      <c r="AP80" t="str">
        <f t="shared" ca="1" si="35"/>
        <v>pics\\Limon_5.jpg</v>
      </c>
      <c r="AR80" t="str">
        <f t="shared" si="36"/>
        <v/>
      </c>
      <c r="AS80" t="str">
        <f t="shared" ca="1" si="29"/>
        <v>pics\\Limon_5.jpg</v>
      </c>
      <c r="AT80">
        <f t="shared" ca="1" si="30"/>
        <v>0.61978514545477847</v>
      </c>
      <c r="AU80" t="s">
        <v>697</v>
      </c>
      <c r="AV80" t="str">
        <f t="shared" ca="1" si="31"/>
        <v>sound\\Noviy_plod.wav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_Пустой_ли_</v>
      </c>
      <c r="BB80" t="str">
        <f t="shared" si="32"/>
        <v>_Пустой_ли_БАРОХ?</v>
      </c>
      <c r="BD80" cm="1">
        <f t="array" aca="1" ref="BD80" ca="1">INDEX($L$74:$L$81,(RANK(AT8,$AT$2:$AT$9)))</f>
        <v>2086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VLOOKUP(B81,audio_list_stym!$A$3:$BP$18,56,FALSE)</f>
        <v>14</v>
      </c>
      <c r="F81" t="str">
        <f>VLOOKUP(E81,metki!$A$2:$B$9,2,FALSE)</f>
        <v>импл_новые_с_названием</v>
      </c>
      <c r="G81" t="str">
        <f t="shared" si="26"/>
        <v>импл_</v>
      </c>
      <c r="H81" t="str">
        <f>VLOOKUP(B81,audio_list_stym!$A$3:$AJ$18,24,FALSE)</f>
        <v>Finger</v>
      </c>
      <c r="I81" t="s">
        <v>695</v>
      </c>
      <c r="J81" t="str">
        <f t="shared" si="27"/>
        <v>Finger_8</v>
      </c>
      <c r="L81">
        <f>VLOOKUP(J81,total_visual_stym!$A$2:$D$129,2,FALSE)</f>
        <v>2088</v>
      </c>
      <c r="M81" t="str">
        <f>VLOOKUP(J81,total_visual_stym!$A$2:$D$129,3,FALSE)</f>
        <v>pics\\Finger_8.jpg</v>
      </c>
      <c r="N81">
        <f>VLOOKUP(J81,total_visual_stym!$A$1:$D$129,4,FALSE)</f>
        <v>210</v>
      </c>
      <c r="P81">
        <f>IF(G81="экспл",0,IF(G81="импл_",VLOOKUP(J81,quest_импл!$A$1:$J$129,7,FALSE),0))</f>
        <v>248</v>
      </c>
      <c r="Q81" t="str">
        <f>IF(G81="экспл",0,IF(G81="импл_",VLOOKUP(J81,quest_импл!$A$1:$J$129,8,FALSE),0))</f>
        <v>sound\\Beliy_li.wav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2062</v>
      </c>
      <c r="AD81" t="str">
        <f t="shared" ca="1" si="33"/>
        <v>pics\\Tomat_6.jpg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pics\\Tomat_6.jpg</v>
      </c>
      <c r="AI81" t="s">
        <v>83</v>
      </c>
      <c r="AO81">
        <f t="shared" ca="1" si="34"/>
        <v>7.4401215922581532E-3</v>
      </c>
      <c r="AP81" t="str">
        <f t="shared" ca="1" si="35"/>
        <v>pics\\Tomat_6.jpg</v>
      </c>
      <c r="AR81" t="str">
        <f t="shared" si="36"/>
        <v/>
      </c>
      <c r="AS81" t="str">
        <f t="shared" ca="1" si="29"/>
        <v>pics\\Tomat_6.jpg</v>
      </c>
      <c r="AT81">
        <f t="shared" ca="1" si="30"/>
        <v>0.80427743021730913</v>
      </c>
      <c r="AU81" t="s">
        <v>697</v>
      </c>
      <c r="AV81" t="str">
        <f t="shared" ca="1" si="31"/>
        <v>sound\\Noviy_plod.wav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_Белый_ли_</v>
      </c>
      <c r="BB81" t="str">
        <f t="shared" si="32"/>
        <v>_Белый_ли_БАРОХ?</v>
      </c>
      <c r="BD81" cm="1">
        <f t="array" aca="1" ref="BD81" ca="1">INDEX($L$74:$L$81,(RANK(AT9,$AT$2:$AT$9)))</f>
        <v>2083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VLOOKUP(B82,audio_list_stym!$A$3:$BP$18,56,FALSE)</f>
        <v>15</v>
      </c>
      <c r="F82" t="str">
        <f>VLOOKUP(E82,metki!$A$2:$B$9,2,FALSE)</f>
        <v>экспл_новые_с_названием</v>
      </c>
      <c r="G82" t="str">
        <f t="shared" si="26"/>
        <v>экспл</v>
      </c>
      <c r="H82" t="str">
        <f>VLOOKUP(B82,audio_list_stym!$A$3:$AJ$18,24,FALSE)</f>
        <v>Gac</v>
      </c>
      <c r="I82" t="s">
        <v>688</v>
      </c>
      <c r="J82" t="str">
        <f t="shared" si="27"/>
        <v>Gac_1</v>
      </c>
      <c r="L82">
        <f>VLOOKUP(J82,total_visual_stym!$A$2:$D$129,2,FALSE)</f>
        <v>2089</v>
      </c>
      <c r="M82" t="str">
        <f>VLOOKUP(J82,total_visual_stym!$A$2:$D$129,3,FALSE)</f>
        <v>pics\\Gac_1.jpg</v>
      </c>
      <c r="N82">
        <f>VLOOKUP(J82,total_visual_stym!$A$1:$D$129,4,FALSE)</f>
        <v>211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121</v>
      </c>
      <c r="Z82" t="str">
        <f>IF(G82="экспл",VLOOKUP(J82,quest_экспл!$A$1:$N$129,12,FALSE),IF(G82="импл_",0,0))</f>
        <v>sound\\Ispachkan_li_on.wav</v>
      </c>
      <c r="AA82" t="str">
        <f>IF(G82="экспл",VLOOKUP(J82,quest_экспл!$A$1:$N$129,14,FALSE),IF(G82="импл_",0,0))</f>
        <v>нет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2202</v>
      </c>
      <c r="AD82" t="str">
        <f t="shared" ca="1" si="33"/>
        <v>pics\\dis47.jpg</v>
      </c>
      <c r="AE82" s="22" t="str">
        <f t="array" aca="1" ref="AE82" ca="1">IF(G82="экспл",INDEX(total_visual_stym!$C$146:$C$209,(RANK(total_visual_stym!E162,total_visual_stym!$E$146:$E$209))),0)</f>
        <v>pics\\dis47.jpg</v>
      </c>
      <c r="AF82" s="22" t="str">
        <f t="shared" si="28"/>
        <v/>
      </c>
      <c r="AI82" t="s">
        <v>84</v>
      </c>
      <c r="AO82">
        <f t="shared" ca="1" si="34"/>
        <v>0.74011703775290139</v>
      </c>
      <c r="AP82" t="str">
        <f t="shared" ca="1" si="35"/>
        <v>pics\\Goroh_2.jpg</v>
      </c>
      <c r="AR82" t="str">
        <f t="shared" si="36"/>
        <v/>
      </c>
      <c r="AS82" t="str">
        <f t="shared" si="29"/>
        <v/>
      </c>
      <c r="AT82">
        <f t="shared" ca="1" si="30"/>
        <v>0.1704771210383188</v>
      </c>
      <c r="AU82" t="s">
        <v>697</v>
      </c>
      <c r="AV82" t="str">
        <f t="shared" ca="1" si="31"/>
        <v>sound\\Redkiy_plod.wav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_Испачкан_ли_он?</v>
      </c>
      <c r="BA82" t="e">
        <f>VLOOKUP(Q82,audio_list_stym!$B$2:$BQ$299,68,FALSE)</f>
        <v>#N/A</v>
      </c>
      <c r="BB82" t="str">
        <f t="shared" si="32"/>
        <v>На_экране_ЛИРОХ._Испачкан_ли_он?</v>
      </c>
      <c r="BC82">
        <f>A82</f>
        <v>1211</v>
      </c>
      <c r="BD82" cm="1">
        <f t="array" aca="1" ref="BD82" ca="1">INDEX($L$82:$L$89,(RANK(AT2,$AT$2:$AT$9)))</f>
        <v>2095</v>
      </c>
      <c r="BE82" cm="1">
        <f t="array" aca="1" ref="BE82" ca="1">INDEX(BD66:BD81,(RANK(AT4,$AT$2:$AT$17)))</f>
        <v>2078</v>
      </c>
      <c r="BF82" cm="1">
        <f t="array" aca="1" ref="BF82" ca="1">INDEX(BD90:BD105,(RANK(AT4,$AT$2:$AT$17)))</f>
        <v>2113</v>
      </c>
      <c r="BG82" cm="1">
        <f t="array" aca="1" ref="BG82" ca="1">INDEX(BD106:BD129,(RANK(AT4,$AT$2:$AT$9)))</f>
        <v>2138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VLOOKUP(B83,audio_list_stym!$A$3:$BP$18,56,FALSE)</f>
        <v>15</v>
      </c>
      <c r="F83" t="str">
        <f>VLOOKUP(E83,metki!$A$2:$B$9,2,FALSE)</f>
        <v>экспл_новые_с_названием</v>
      </c>
      <c r="G83" t="str">
        <f t="shared" si="26"/>
        <v>экспл</v>
      </c>
      <c r="H83" t="str">
        <f>VLOOKUP(B83,audio_list_stym!$A$3:$AJ$18,24,FALSE)</f>
        <v>Gac</v>
      </c>
      <c r="I83" t="s">
        <v>689</v>
      </c>
      <c r="J83" t="str">
        <f t="shared" si="27"/>
        <v>Gac_2</v>
      </c>
      <c r="L83">
        <f>VLOOKUP(J83,total_visual_stym!$A$2:$D$129,2,FALSE)</f>
        <v>2090</v>
      </c>
      <c r="M83" t="str">
        <f>VLOOKUP(J83,total_visual_stym!$A$2:$D$129,3,FALSE)</f>
        <v>pics\\Gac_2.jpg</v>
      </c>
      <c r="N83">
        <f>VLOOKUP(J83,total_visual_stym!$A$1:$D$129,4,FALSE)</f>
        <v>211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122</v>
      </c>
      <c r="Z83" t="str">
        <f>IF(G83="экспл",VLOOKUP(J83,quest_экспл!$A$1:$N$129,12,FALSE),IF(G83="импл_",0,0))</f>
        <v>sound\\On_farshirovanniy.wav</v>
      </c>
      <c r="AA83" t="str">
        <f>IF(G83="экспл",VLOOKUP(J83,quest_экспл!$A$1:$N$129,14,FALSE),IF(G83="импл_",0,0))</f>
        <v>нет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2171</v>
      </c>
      <c r="AD83" t="str">
        <f t="shared" ca="1" si="33"/>
        <v>pics\\dis22.jpg</v>
      </c>
      <c r="AE83" s="22" t="str">
        <f t="array" aca="1" ref="AE83" ca="1">IF(G83="экспл",INDEX(total_visual_stym!$C$146:$C$209,(RANK(total_visual_stym!E163,total_visual_stym!$E$146:$E$209))),0)</f>
        <v>pics\\dis22.jpg</v>
      </c>
      <c r="AF83" s="22" t="str">
        <f t="shared" si="28"/>
        <v/>
      </c>
      <c r="AI83" t="s">
        <v>85</v>
      </c>
      <c r="AO83">
        <f t="shared" ca="1" si="34"/>
        <v>0.50880494302232726</v>
      </c>
      <c r="AP83" t="str">
        <f t="shared" ca="1" si="35"/>
        <v>pics\\Limon_2.jpg</v>
      </c>
      <c r="AR83" t="str">
        <f t="shared" si="36"/>
        <v/>
      </c>
      <c r="AS83" t="str">
        <f t="shared" si="29"/>
        <v/>
      </c>
      <c r="AT83">
        <f t="shared" ca="1" si="30"/>
        <v>0.44247853652548574</v>
      </c>
      <c r="AU83" t="s">
        <v>697</v>
      </c>
      <c r="AV83" t="str">
        <f t="shared" ca="1" si="31"/>
        <v>sound\\Redkiy_plod.wav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_Он_фаршированный?</v>
      </c>
      <c r="BA83" t="e">
        <f>VLOOKUP(Q83,audio_list_stym!$B$2:$BQ$299,68,FALSE)</f>
        <v>#N/A</v>
      </c>
      <c r="BB83" t="str">
        <f t="shared" si="32"/>
        <v>Посмотрите,_вот_ЛИРОХ._Он_фаршированный?</v>
      </c>
      <c r="BD83" cm="1">
        <f t="array" aca="1" ref="BD83" ca="1">INDEX($L$82:$L$89,(RANK(AT3,$AT$2:$AT$9)))</f>
        <v>2096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VLOOKUP(B84,audio_list_stym!$A$3:$BP$18,56,FALSE)</f>
        <v>15</v>
      </c>
      <c r="F84" t="str">
        <f>VLOOKUP(E84,metki!$A$2:$B$9,2,FALSE)</f>
        <v>экспл_новые_с_названием</v>
      </c>
      <c r="G84" t="str">
        <f t="shared" si="26"/>
        <v>экспл</v>
      </c>
      <c r="H84" t="str">
        <f>VLOOKUP(B84,audio_list_stym!$A$3:$AJ$18,24,FALSE)</f>
        <v>Gac</v>
      </c>
      <c r="I84" t="s">
        <v>690</v>
      </c>
      <c r="J84" t="str">
        <f t="shared" si="27"/>
        <v>Gac_3</v>
      </c>
      <c r="L84">
        <f>VLOOKUP(J84,total_visual_stym!$A$2:$D$129,2,FALSE)</f>
        <v>2091</v>
      </c>
      <c r="M84" t="str">
        <f>VLOOKUP(J84,total_visual_stym!$A$2:$D$129,3,FALSE)</f>
        <v>pics\\Gac_3.jpg</v>
      </c>
      <c r="N84">
        <f>VLOOKUP(J84,total_visual_stym!$A$1:$D$129,4,FALSE)</f>
        <v>211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123</v>
      </c>
      <c r="Z84" t="str">
        <f>IF(G84="экспл",VLOOKUP(J84,quest_экспл!$A$1:$N$129,12,FALSE),IF(G84="импл_",0,0))</f>
        <v>sound\\On_razrezanniy.wav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2217</v>
      </c>
      <c r="AD84" t="str">
        <f t="shared" ca="1" si="33"/>
        <v>pics\\dis58.jpg</v>
      </c>
      <c r="AE84" s="22" t="str">
        <f t="array" aca="1" ref="AE84" ca="1">IF(G84="экспл",INDEX(total_visual_stym!$C$146:$C$209,(RANK(total_visual_stym!E164,total_visual_stym!$E$146:$E$209))),0)</f>
        <v>pics\\dis58.jpg</v>
      </c>
      <c r="AF84" s="22" t="str">
        <f t="shared" si="28"/>
        <v/>
      </c>
      <c r="AI84" t="s">
        <v>94</v>
      </c>
      <c r="AO84">
        <f t="shared" ca="1" si="34"/>
        <v>0.53958957075546687</v>
      </c>
      <c r="AP84" t="str">
        <f t="shared" ca="1" si="35"/>
        <v>pics\\Kokos_8.jpg</v>
      </c>
      <c r="AR84" t="str">
        <f t="shared" si="36"/>
        <v/>
      </c>
      <c r="AS84" t="str">
        <f t="shared" si="29"/>
        <v/>
      </c>
      <c r="AT84">
        <f t="shared" ca="1" si="30"/>
        <v>0.36536662391881614</v>
      </c>
      <c r="AU84" t="s">
        <v>697</v>
      </c>
      <c r="AV84" t="str">
        <f t="shared" ca="1" si="31"/>
        <v>sound\\Redkiy_plod.wav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_Он_разрезанный?</v>
      </c>
      <c r="BA84" t="e">
        <f>VLOOKUP(Q84,audio_list_stym!$B$2:$BQ$299,68,FALSE)</f>
        <v>#N/A</v>
      </c>
      <c r="BB84" t="str">
        <f t="shared" si="32"/>
        <v>Вот_ЛИРОХ._Он_разрезанный?</v>
      </c>
      <c r="BD84" cm="1">
        <f t="array" aca="1" ref="BD84" ca="1">INDEX($L$82:$L$89,(RANK(AT4,$AT$2:$AT$9)))</f>
        <v>2092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VLOOKUP(B85,audio_list_stym!$A$3:$BP$18,56,FALSE)</f>
        <v>15</v>
      </c>
      <c r="F85" t="str">
        <f>VLOOKUP(E85,metki!$A$2:$B$9,2,FALSE)</f>
        <v>экспл_новые_с_названием</v>
      </c>
      <c r="G85" t="str">
        <f t="shared" si="26"/>
        <v>экспл</v>
      </c>
      <c r="H85" t="str">
        <f>VLOOKUP(B85,audio_list_stym!$A$3:$AJ$18,24,FALSE)</f>
        <v>Gac</v>
      </c>
      <c r="I85" t="s">
        <v>691</v>
      </c>
      <c r="J85" t="str">
        <f t="shared" si="27"/>
        <v>Gac_4</v>
      </c>
      <c r="L85">
        <f>VLOOKUP(J85,total_visual_stym!$A$2:$D$129,2,FALSE)</f>
        <v>2092</v>
      </c>
      <c r="M85" t="str">
        <f>VLOOKUP(J85,total_visual_stym!$A$2:$D$129,3,FALSE)</f>
        <v>pics\\Gac_4.jpg</v>
      </c>
      <c r="N85">
        <f>VLOOKUP(J85,total_visual_stym!$A$1:$D$129,4,FALSE)</f>
        <v>211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124</v>
      </c>
      <c r="Z85" t="str">
        <f>IF(G85="экспл",VLOOKUP(J85,quest_экспл!$A$1:$N$129,12,FALSE),IF(G85="импл_",0,0))</f>
        <v>sound\\On_s_lepestkami.wav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2224</v>
      </c>
      <c r="AD85" t="str">
        <f t="shared" ca="1" si="33"/>
        <v>pics\\dis29.jpg</v>
      </c>
      <c r="AE85" s="22" t="str">
        <f t="array" aca="1" ref="AE85" ca="1">IF(G85="экспл",INDEX(total_visual_stym!$C$146:$C$209,(RANK(total_visual_stym!E165,total_visual_stym!$E$146:$E$209))),0)</f>
        <v>pics\\dis29.jpg</v>
      </c>
      <c r="AF85" s="22" t="str">
        <f t="shared" si="28"/>
        <v/>
      </c>
      <c r="AI85" t="s">
        <v>95</v>
      </c>
      <c r="AO85">
        <f t="shared" ca="1" si="34"/>
        <v>0.25754196591444667</v>
      </c>
      <c r="AP85" t="str">
        <f t="shared" ca="1" si="35"/>
        <v>pics\\Peper_7.jpg</v>
      </c>
      <c r="AR85" t="str">
        <f t="shared" si="36"/>
        <v/>
      </c>
      <c r="AS85" t="str">
        <f t="shared" si="29"/>
        <v/>
      </c>
      <c r="AT85">
        <f t="shared" ca="1" si="30"/>
        <v>0.37479997784949248</v>
      </c>
      <c r="AU85" t="s">
        <v>697</v>
      </c>
      <c r="AV85" t="str">
        <f t="shared" ca="1" si="31"/>
        <v>sound\\Redkiy_plod.wav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_Он_с_лепестками?</v>
      </c>
      <c r="BA85" t="e">
        <f>VLOOKUP(Q85,audio_list_stym!$B$2:$BQ$299,68,FALSE)</f>
        <v>#N/A</v>
      </c>
      <c r="BB85" t="str">
        <f t="shared" si="32"/>
        <v>Это_ЛИРОХ._Он_с_лепестками?</v>
      </c>
      <c r="BD85" cm="1">
        <f t="array" aca="1" ref="BD85" ca="1">INDEX($L$82:$L$89,(RANK(AT5,$AT$2:$AT$9)))</f>
        <v>2090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VLOOKUP(B86,audio_list_stym!$A$3:$BP$18,56,FALSE)</f>
        <v>15</v>
      </c>
      <c r="F86" t="str">
        <f>VLOOKUP(E86,metki!$A$2:$B$9,2,FALSE)</f>
        <v>экспл_новые_с_названием</v>
      </c>
      <c r="G86" t="str">
        <f t="shared" si="26"/>
        <v>экспл</v>
      </c>
      <c r="H86" t="str">
        <f>VLOOKUP(B86,audio_list_stym!$A$3:$AJ$18,24,FALSE)</f>
        <v>Gac</v>
      </c>
      <c r="I86" t="s">
        <v>692</v>
      </c>
      <c r="J86" t="str">
        <f t="shared" si="27"/>
        <v>Gac_5</v>
      </c>
      <c r="L86">
        <f>VLOOKUP(J86,total_visual_stym!$A$2:$D$129,2,FALSE)</f>
        <v>2093</v>
      </c>
      <c r="M86" t="str">
        <f>VLOOKUP(J86,total_visual_stym!$A$2:$D$129,3,FALSE)</f>
        <v>pics\\Gac_5.jpg</v>
      </c>
      <c r="N86">
        <f>VLOOKUP(J86,total_visual_stym!$A$1:$D$129,4,FALSE)</f>
        <v>211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125</v>
      </c>
      <c r="Z86" t="str">
        <f>IF(G86="экспл",VLOOKUP(J86,quest_экспл!$A$1:$N$129,12,FALSE),IF(G86="импл_",0,0))</f>
        <v>sound\\Kolyuchiy_li_on.wav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2172</v>
      </c>
      <c r="AD86" t="str">
        <f t="shared" ca="1" si="33"/>
        <v>pics\\dis23.jpg</v>
      </c>
      <c r="AE86" s="22" t="str">
        <f t="array" aca="1" ref="AE86" ca="1">IF(G86="экспл",INDEX(total_visual_stym!$C$146:$C$209,(RANK(total_visual_stym!E166,total_visual_stym!$E$146:$E$209))),0)</f>
        <v>pics\\dis23.jpg</v>
      </c>
      <c r="AF86" s="22" t="str">
        <f t="shared" si="28"/>
        <v/>
      </c>
      <c r="AI86" t="s">
        <v>96</v>
      </c>
      <c r="AO86">
        <f t="shared" ca="1" si="34"/>
        <v>0.34239491678308709</v>
      </c>
      <c r="AP86" t="str">
        <f t="shared" ca="1" si="35"/>
        <v>pics\\Peper_3.jpg</v>
      </c>
      <c r="AR86" t="str">
        <f t="shared" si="36"/>
        <v/>
      </c>
      <c r="AS86" t="str">
        <f t="shared" si="29"/>
        <v/>
      </c>
      <c r="AT86">
        <f t="shared" ca="1" si="30"/>
        <v>0.48130792811502277</v>
      </c>
      <c r="AU86" t="s">
        <v>697</v>
      </c>
      <c r="AV86" t="str">
        <f t="shared" ca="1" si="31"/>
        <v>sound\\Redkiy_plod.wav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_Колючий_ли_он?</v>
      </c>
      <c r="BA86" t="e">
        <f>VLOOKUP(Q86,audio_list_stym!$B$2:$BQ$299,68,FALSE)</f>
        <v>#N/A</v>
      </c>
      <c r="BB86" t="str">
        <f t="shared" si="32"/>
        <v>На_картинке_ЛИРОХ._Колючий_ли_он?</v>
      </c>
      <c r="BD86" cm="1">
        <f t="array" aca="1" ref="BD86" ca="1">INDEX($L$82:$L$89,(RANK(AT6,$AT$2:$AT$9)))</f>
        <v>2093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VLOOKUP(B87,audio_list_stym!$A$3:$BP$18,56,FALSE)</f>
        <v>15</v>
      </c>
      <c r="F87" t="str">
        <f>VLOOKUP(E87,metki!$A$2:$B$9,2,FALSE)</f>
        <v>экспл_новые_с_названием</v>
      </c>
      <c r="G87" t="str">
        <f t="shared" si="26"/>
        <v>экспл</v>
      </c>
      <c r="H87" t="str">
        <f>VLOOKUP(B87,audio_list_stym!$A$3:$AJ$18,24,FALSE)</f>
        <v>Gac</v>
      </c>
      <c r="I87" t="s">
        <v>693</v>
      </c>
      <c r="J87" t="str">
        <f t="shared" si="27"/>
        <v>Gac_6</v>
      </c>
      <c r="L87">
        <f>VLOOKUP(J87,total_visual_stym!$A$2:$D$129,2,FALSE)</f>
        <v>2094</v>
      </c>
      <c r="M87" t="str">
        <f>VLOOKUP(J87,total_visual_stym!$A$2:$D$129,3,FALSE)</f>
        <v>pics\\Gac_6.jpg</v>
      </c>
      <c r="N87">
        <f>VLOOKUP(J87,total_visual_stym!$A$1:$D$129,4,FALSE)</f>
        <v>211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126</v>
      </c>
      <c r="Z87" t="str">
        <f>IF(G87="экспл",VLOOKUP(J87,quest_экспл!$A$1:$N$129,12,FALSE),IF(G87="импл_",0,0))</f>
        <v>sound\\Oranzheviy_li_on.wav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2187</v>
      </c>
      <c r="AD87" t="str">
        <f t="shared" ca="1" si="33"/>
        <v>pics\\dis1.jpg</v>
      </c>
      <c r="AE87" s="22" t="str">
        <f t="array" aca="1" ref="AE87" ca="1">IF(G87="экспл",INDEX(total_visual_stym!$C$146:$C$209,(RANK(total_visual_stym!E167,total_visual_stym!$E$146:$E$209))),0)</f>
        <v>pics\\dis1.jpg</v>
      </c>
      <c r="AF87" s="22" t="str">
        <f t="shared" si="28"/>
        <v/>
      </c>
      <c r="AI87" t="s">
        <v>97</v>
      </c>
      <c r="AO87">
        <f t="shared" ca="1" si="34"/>
        <v>7.6768272944276905E-2</v>
      </c>
      <c r="AP87" t="str">
        <f t="shared" ca="1" si="35"/>
        <v>pics\\Tomat_3.jpg</v>
      </c>
      <c r="AR87" t="str">
        <f t="shared" si="36"/>
        <v/>
      </c>
      <c r="AS87" t="str">
        <f t="shared" si="29"/>
        <v/>
      </c>
      <c r="AT87">
        <f t="shared" ca="1" si="30"/>
        <v>0.81984047127269666</v>
      </c>
      <c r="AU87" t="s">
        <v>697</v>
      </c>
      <c r="AV87" t="str">
        <f t="shared" ca="1" si="31"/>
        <v>sound\\Noviy_plod.wav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_Оранжевый_ли_он?</v>
      </c>
      <c r="BA87" t="e">
        <f>VLOOKUP(Q87,audio_list_stym!$B$2:$BQ$299,68,FALSE)</f>
        <v>#N/A</v>
      </c>
      <c r="BB87" t="str">
        <f t="shared" si="32"/>
        <v>На_мониторе_ЛИРОХ._Оранжевый_ли_он?</v>
      </c>
      <c r="BD87" cm="1">
        <f t="array" aca="1" ref="BD87" ca="1">INDEX($L$82:$L$89,(RANK(AT7,$AT$2:$AT$9)))</f>
        <v>2089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VLOOKUP(B88,audio_list_stym!$A$3:$BP$18,56,FALSE)</f>
        <v>15</v>
      </c>
      <c r="F88" t="str">
        <f>VLOOKUP(E88,metki!$A$2:$B$9,2,FALSE)</f>
        <v>экспл_новые_с_названием</v>
      </c>
      <c r="G88" t="str">
        <f t="shared" si="26"/>
        <v>экспл</v>
      </c>
      <c r="H88" t="str">
        <f>VLOOKUP(B88,audio_list_stym!$A$3:$AJ$18,24,FALSE)</f>
        <v>Gac</v>
      </c>
      <c r="I88" t="s">
        <v>694</v>
      </c>
      <c r="J88" t="str">
        <f t="shared" si="27"/>
        <v>Gac_7</v>
      </c>
      <c r="L88">
        <f>VLOOKUP(J88,total_visual_stym!$A$2:$D$129,2,FALSE)</f>
        <v>2095</v>
      </c>
      <c r="M88" t="str">
        <f>VLOOKUP(J88,total_visual_stym!$A$2:$D$129,3,FALSE)</f>
        <v>pics\\Gac_7.jpg</v>
      </c>
      <c r="N88">
        <f>VLOOKUP(J88,total_visual_stym!$A$1:$D$129,4,FALSE)</f>
        <v>211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127</v>
      </c>
      <c r="Z88" t="str">
        <f>IF(G88="экспл",VLOOKUP(J88,quest_экспл!$A$1:$N$129,12,FALSE),IF(G88="импл_",0,0))</f>
        <v>sound\\On_zernistiy.wav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2197</v>
      </c>
      <c r="AD88" t="str">
        <f t="shared" ca="1" si="33"/>
        <v>pics\\dis54.jpg</v>
      </c>
      <c r="AE88" s="22" t="str">
        <f t="array" aca="1" ref="AE88" ca="1">IF(G88="экспл",INDEX(total_visual_stym!$C$146:$C$209,(RANK(total_visual_stym!E168,total_visual_stym!$E$146:$E$209))),0)</f>
        <v>pics\\dis54.jpg</v>
      </c>
      <c r="AF88" s="22" t="str">
        <f t="shared" si="28"/>
        <v/>
      </c>
      <c r="AI88" t="s">
        <v>98</v>
      </c>
      <c r="AO88">
        <f t="shared" ca="1" si="34"/>
        <v>0.739926982965465</v>
      </c>
      <c r="AP88" t="str">
        <f t="shared" ca="1" si="35"/>
        <v>pics\\Goroh_3.jpg</v>
      </c>
      <c r="AR88" t="str">
        <f t="shared" si="36"/>
        <v/>
      </c>
      <c r="AS88" t="str">
        <f t="shared" si="29"/>
        <v/>
      </c>
      <c r="AT88">
        <f t="shared" ca="1" si="30"/>
        <v>2.4863877457923289E-2</v>
      </c>
      <c r="AU88" t="s">
        <v>697</v>
      </c>
      <c r="AV88" t="str">
        <f t="shared" ca="1" si="31"/>
        <v>sound\\Redkiy_plod.wav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_Он_зернистый?</v>
      </c>
      <c r="BA88" t="e">
        <f>VLOOKUP(Q88,audio_list_stym!$B$2:$BQ$299,68,FALSE)</f>
        <v>#N/A</v>
      </c>
      <c r="BB88" t="str">
        <f t="shared" si="32"/>
        <v>Перед_Вами_ЛИРОХ._Он_зернистый?</v>
      </c>
      <c r="BD88" cm="1">
        <f t="array" aca="1" ref="BD88" ca="1">INDEX($L$82:$L$89,(RANK(AT8,$AT$2:$AT$9)))</f>
        <v>2094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VLOOKUP(B89,audio_list_stym!$A$3:$BP$18,56,FALSE)</f>
        <v>15</v>
      </c>
      <c r="F89" t="str">
        <f>VLOOKUP(E89,metki!$A$2:$B$9,2,FALSE)</f>
        <v>экспл_новые_с_названием</v>
      </c>
      <c r="G89" t="str">
        <f t="shared" si="26"/>
        <v>экспл</v>
      </c>
      <c r="H89" t="str">
        <f>VLOOKUP(B89,audio_list_stym!$A$3:$AJ$18,24,FALSE)</f>
        <v>Gac</v>
      </c>
      <c r="I89" t="s">
        <v>695</v>
      </c>
      <c r="J89" t="str">
        <f t="shared" si="27"/>
        <v>Gac_8</v>
      </c>
      <c r="L89">
        <f>VLOOKUP(J89,total_visual_stym!$A$2:$D$129,2,FALSE)</f>
        <v>2096</v>
      </c>
      <c r="M89" t="str">
        <f>VLOOKUP(J89,total_visual_stym!$A$2:$D$129,3,FALSE)</f>
        <v>pics\\Gac_8.jpg</v>
      </c>
      <c r="N89">
        <f>VLOOKUP(J89,total_visual_stym!$A$1:$D$129,4,FALSE)</f>
        <v>211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128</v>
      </c>
      <c r="Z89" t="str">
        <f>IF(G89="экспл",VLOOKUP(J89,quest_экспл!$A$1:$N$129,12,FALSE),IF(G89="импл_",0,0))</f>
        <v>sound\\Okruglya_li_on.wav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2216</v>
      </c>
      <c r="AD89" t="str">
        <f t="shared" ca="1" si="33"/>
        <v>pics\\dis59.jpg</v>
      </c>
      <c r="AE89" s="22" t="str">
        <f t="array" aca="1" ref="AE89" ca="1">IF(G89="экспл",INDEX(total_visual_stym!$C$146:$C$209,(RANK(total_visual_stym!E169,total_visual_stym!$E$146:$E$209))),0)</f>
        <v>pics\\dis59.jpg</v>
      </c>
      <c r="AF89" s="22" t="str">
        <f t="shared" si="28"/>
        <v/>
      </c>
      <c r="AI89" t="s">
        <v>99</v>
      </c>
      <c r="AO89">
        <f t="shared" ca="1" si="34"/>
        <v>0.11217242645677439</v>
      </c>
      <c r="AP89" t="str">
        <f t="shared" ca="1" si="35"/>
        <v>pics\\Redis_7.jpg</v>
      </c>
      <c r="AR89" t="str">
        <f t="shared" si="36"/>
        <v/>
      </c>
      <c r="AS89" t="str">
        <f t="shared" si="29"/>
        <v/>
      </c>
      <c r="AT89">
        <f t="shared" ca="1" si="30"/>
        <v>0.7535809202180076</v>
      </c>
      <c r="AU89" t="s">
        <v>697</v>
      </c>
      <c r="AV89" t="str">
        <f t="shared" ca="1" si="31"/>
        <v>sound\\Noviy_plod.wav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_Округлый_ли_он?</v>
      </c>
      <c r="BA89" t="e">
        <f>VLOOKUP(Q89,audio_list_stym!$B$2:$BQ$299,68,FALSE)</f>
        <v>#N/A</v>
      </c>
      <c r="BB89" t="str">
        <f t="shared" si="32"/>
        <v>Вы_видите_ЛИРОХ._Округлый_ли_он?</v>
      </c>
      <c r="BD89" cm="1">
        <f t="array" aca="1" ref="BD89" ca="1">INDEX($L$82:$L$89,(RANK(AT9,$AT$2:$AT$9)))</f>
        <v>2091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VLOOKUP(B90,audio_list_stym!$A$3:$BP$18,56,FALSE)</f>
        <v>16</v>
      </c>
      <c r="F90" t="str">
        <f>VLOOKUP(E90,metki!$A$2:$B$9,2,FALSE)</f>
        <v>импл_новые_без_названия</v>
      </c>
      <c r="G90" t="str">
        <f t="shared" si="26"/>
        <v>импл_</v>
      </c>
      <c r="H90" t="str">
        <f>VLOOKUP(B90,audio_list_stym!$A$3:$AJ$18,24,FALSE)</f>
        <v>Noni</v>
      </c>
      <c r="I90" t="s">
        <v>688</v>
      </c>
      <c r="J90" t="str">
        <f t="shared" si="27"/>
        <v>Noni_1</v>
      </c>
      <c r="L90">
        <f>VLOOKUP(J90,total_visual_stym!$A$2:$D$129,2,FALSE)</f>
        <v>2113</v>
      </c>
      <c r="M90" t="str">
        <f>VLOOKUP(J90,total_visual_stym!$A$2:$D$129,3,FALSE)</f>
        <v>pics\\Noni_1.jpg</v>
      </c>
      <c r="N90">
        <f>VLOOKUP(J90,total_visual_stym!$A$1:$D$129,4,FALSE)</f>
        <v>212</v>
      </c>
      <c r="P90">
        <f>IF(G90="экспл",0,IF(G90="импл_",VLOOKUP(J90,quest_импл!$A$1:$J$129,7,FALSE),0))</f>
        <v>257</v>
      </c>
      <c r="Q90" t="str">
        <f>IF(G90="экспл",0,IF(G90="импл_",VLOOKUP(J90,quest_импл!$A$1:$J$129,8,FALSE),0))</f>
        <v>sound\\Beliy_li_vnutri.wav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2057</v>
      </c>
      <c r="AD90" t="str">
        <f t="shared" ca="1" si="33"/>
        <v>pics\\Tomat_1.jpg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pics\\Tomat_1.jpg</v>
      </c>
      <c r="AI90" t="s">
        <v>100</v>
      </c>
      <c r="AO90">
        <f t="shared" ca="1" si="34"/>
        <v>8.5757849874227299E-2</v>
      </c>
      <c r="AP90" t="str">
        <f t="shared" ca="1" si="35"/>
        <v>pics\\Tomat_1.jpg</v>
      </c>
      <c r="AR90" t="str">
        <f t="shared" si="36"/>
        <v/>
      </c>
      <c r="AS90" t="str">
        <f t="shared" ca="1" si="29"/>
        <v>pics\\Tomat_1.jpg</v>
      </c>
      <c r="AT90">
        <f t="shared" ca="1" si="30"/>
        <v>0.38900837475297168</v>
      </c>
      <c r="AU90" t="s">
        <v>697</v>
      </c>
      <c r="AV90" t="str">
        <f t="shared" ca="1" si="31"/>
        <v>sound\\Redkiy_plod.wav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_Белый_ли_внутри_</v>
      </c>
      <c r="BB90" t="str">
        <f t="shared" si="32"/>
        <v>_Белый_ли_внутри_XXXXX?</v>
      </c>
      <c r="BC90">
        <f>A90</f>
        <v>1212</v>
      </c>
      <c r="BD90" cm="1">
        <f t="array" aca="1" ref="BD90" ca="1">INDEX($L$90:$L$97,(RANK(AT2,$AT$2:$AT$9)))</f>
        <v>2119</v>
      </c>
      <c r="BE90" cm="1">
        <f t="array" aca="1" ref="BE90" ca="1">INDEX(BD66:BD81,(RANK(AT5,$AT$2:$AT$17)))</f>
        <v>2081</v>
      </c>
      <c r="BF90" cm="1">
        <f t="array" aca="1" ref="BF90" ca="1">INDEX(BD98:BD113,(RANK(AT5,$AT$2:$AT$17)))</f>
        <v>2136</v>
      </c>
      <c r="BG90" cm="1">
        <f t="array" aca="1" ref="BG90" ca="1">INDEX(BD114:BD129,(RANK(AT5,$AT$2:$AT$9)))</f>
        <v>2152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VLOOKUP(B91,audio_list_stym!$A$3:$BP$18,56,FALSE)</f>
        <v>16</v>
      </c>
      <c r="F91" t="str">
        <f>VLOOKUP(E91,metki!$A$2:$B$9,2,FALSE)</f>
        <v>импл_новые_без_названия</v>
      </c>
      <c r="G91" t="str">
        <f t="shared" si="26"/>
        <v>импл_</v>
      </c>
      <c r="H91" t="str">
        <f>VLOOKUP(B91,audio_list_stym!$A$3:$AJ$18,24,FALSE)</f>
        <v>Noni</v>
      </c>
      <c r="I91" t="s">
        <v>689</v>
      </c>
      <c r="J91" t="str">
        <f t="shared" si="27"/>
        <v>Noni_2</v>
      </c>
      <c r="L91">
        <f>VLOOKUP(J91,total_visual_stym!$A$2:$D$129,2,FALSE)</f>
        <v>2114</v>
      </c>
      <c r="M91" t="str">
        <f>VLOOKUP(J91,total_visual_stym!$A$2:$D$129,3,FALSE)</f>
        <v>pics\\Noni_2.jpg</v>
      </c>
      <c r="N91">
        <f>VLOOKUP(J91,total_visual_stym!$A$1:$D$129,4,FALSE)</f>
        <v>212</v>
      </c>
      <c r="P91">
        <f>IF(G91="экспл",0,IF(G91="импл_",VLOOKUP(J91,quest_импл!$A$1:$J$129,7,FALSE),0))</f>
        <v>258</v>
      </c>
      <c r="Q91" t="str">
        <f>IF(G91="экспл",0,IF(G91="импл_",VLOOKUP(J91,quest_импл!$A$1:$J$129,8,FALSE),0))</f>
        <v>sound\\Rebristiy_li.wav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2040</v>
      </c>
      <c r="AD91" t="str">
        <f t="shared" ca="1" si="33"/>
        <v>pics\\Limon_8.jpg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pics\\Limon_8.jpg</v>
      </c>
      <c r="AI91" t="s">
        <v>101</v>
      </c>
      <c r="AO91">
        <f t="shared" ca="1" si="34"/>
        <v>0.36361623581243929</v>
      </c>
      <c r="AP91" t="str">
        <f t="shared" ca="1" si="35"/>
        <v>pics\\Limon_8.jpg</v>
      </c>
      <c r="AR91" t="str">
        <f t="shared" si="36"/>
        <v/>
      </c>
      <c r="AS91" t="str">
        <f t="shared" ca="1" si="29"/>
        <v>pics\\Limon_8.jpg</v>
      </c>
      <c r="AT91">
        <f t="shared" ca="1" si="30"/>
        <v>0.46931758653710154</v>
      </c>
      <c r="AU91" t="s">
        <v>697</v>
      </c>
      <c r="AV91" t="str">
        <f t="shared" ca="1" si="31"/>
        <v>sound\\Redkiy_plod.wav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_Ребристый_ли_</v>
      </c>
      <c r="BB91" t="str">
        <f t="shared" si="32"/>
        <v>_Ребристый_ли_XXXXX?</v>
      </c>
      <c r="BD91" cm="1">
        <f t="array" aca="1" ref="BD91" ca="1">INDEX($L$90:$L$97,(RANK(AT3,$AT$2:$AT$9)))</f>
        <v>2120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VLOOKUP(B92,audio_list_stym!$A$3:$BP$18,56,FALSE)</f>
        <v>16</v>
      </c>
      <c r="F92" t="str">
        <f>VLOOKUP(E92,metki!$A$2:$B$9,2,FALSE)</f>
        <v>импл_новые_без_названия</v>
      </c>
      <c r="G92" t="str">
        <f t="shared" si="26"/>
        <v>импл_</v>
      </c>
      <c r="H92" t="str">
        <f>VLOOKUP(B92,audio_list_stym!$A$3:$AJ$18,24,FALSE)</f>
        <v>Noni</v>
      </c>
      <c r="I92" t="s">
        <v>690</v>
      </c>
      <c r="J92" t="str">
        <f t="shared" si="27"/>
        <v>Noni_3</v>
      </c>
      <c r="L92">
        <f>VLOOKUP(J92,total_visual_stym!$A$2:$D$129,2,FALSE)</f>
        <v>2115</v>
      </c>
      <c r="M92" t="str">
        <f>VLOOKUP(J92,total_visual_stym!$A$2:$D$129,3,FALSE)</f>
        <v>pics\\Noni_3.jpg</v>
      </c>
      <c r="N92">
        <f>VLOOKUP(J92,total_visual_stym!$A$1:$D$129,4,FALSE)</f>
        <v>212</v>
      </c>
      <c r="P92">
        <f>IF(G92="экспл",0,IF(G92="импл_",VLOOKUP(J92,quest_импл!$A$1:$J$129,7,FALSE),0))</f>
        <v>259</v>
      </c>
      <c r="Q92" t="str">
        <f>IF(G92="экспл",0,IF(G92="импл_",VLOOKUP(J92,quest_импл!$A$1:$J$129,8,FALSE),0))</f>
        <v>sound\\Goluboy_li.wav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2016</v>
      </c>
      <c r="AD92" t="str">
        <f t="shared" ca="1" si="33"/>
        <v>pics\\Finik_8.jpg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pics\\Finik_8.jpg</v>
      </c>
      <c r="AI92" t="s">
        <v>102</v>
      </c>
      <c r="AO92">
        <f t="shared" ca="1" si="34"/>
        <v>0.75969897192398228</v>
      </c>
      <c r="AP92" t="str">
        <f t="shared" ca="1" si="35"/>
        <v>pics\\Finik_8.jpg</v>
      </c>
      <c r="AR92" t="str">
        <f t="shared" si="36"/>
        <v/>
      </c>
      <c r="AS92" t="str">
        <f t="shared" ca="1" si="29"/>
        <v>pics\\Finik_8.jpg</v>
      </c>
      <c r="AT92">
        <f t="shared" ca="1" si="30"/>
        <v>0.58569791395003912</v>
      </c>
      <c r="AU92" t="s">
        <v>697</v>
      </c>
      <c r="AV92" t="str">
        <f t="shared" ca="1" si="31"/>
        <v>sound\\Noviy_plod.wav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_Голубой_ли_</v>
      </c>
      <c r="BB92" t="str">
        <f t="shared" si="32"/>
        <v>_Голубой_ли_XXXXX?</v>
      </c>
      <c r="BD92" cm="1">
        <f t="array" aca="1" ref="BD92" ca="1">INDEX($L$90:$L$97,(RANK(AT4,$AT$2:$AT$9)))</f>
        <v>2116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VLOOKUP(B93,audio_list_stym!$A$3:$BP$18,56,FALSE)</f>
        <v>16</v>
      </c>
      <c r="F93" t="str">
        <f>VLOOKUP(E93,metki!$A$2:$B$9,2,FALSE)</f>
        <v>импл_новые_без_названия</v>
      </c>
      <c r="G93" t="str">
        <f t="shared" si="26"/>
        <v>импл_</v>
      </c>
      <c r="H93" t="str">
        <f>VLOOKUP(B93,audio_list_stym!$A$3:$AJ$18,24,FALSE)</f>
        <v>Noni</v>
      </c>
      <c r="I93" t="s">
        <v>691</v>
      </c>
      <c r="J93" t="str">
        <f t="shared" si="27"/>
        <v>Noni_4</v>
      </c>
      <c r="L93">
        <f>VLOOKUP(J93,total_visual_stym!$A$2:$D$129,2,FALSE)</f>
        <v>2116</v>
      </c>
      <c r="M93" t="str">
        <f>VLOOKUP(J93,total_visual_stym!$A$2:$D$129,3,FALSE)</f>
        <v>pics\\Noni_4.jpg</v>
      </c>
      <c r="N93">
        <f>VLOOKUP(J93,total_visual_stym!$A$1:$D$129,4,FALSE)</f>
        <v>212</v>
      </c>
      <c r="P93">
        <f>IF(G93="экспл",0,IF(G93="импл_",VLOOKUP(J93,quest_импл!$A$1:$J$129,7,FALSE),0))</f>
        <v>260</v>
      </c>
      <c r="Q93" t="str">
        <f>IF(G93="экспл",0,IF(G93="импл_",VLOOKUP(J93,quest_импл!$A$1:$J$129,8,FALSE),0))</f>
        <v>sound\\S_bugorkami_li.wav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2009</v>
      </c>
      <c r="AD93" t="str">
        <f t="shared" ca="1" si="33"/>
        <v>pics\\Finik_1.jpg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pics\\Finik_1.jpg</v>
      </c>
      <c r="AI93" t="s">
        <v>103</v>
      </c>
      <c r="AO93">
        <f t="shared" ca="1" si="34"/>
        <v>0.88421487570257296</v>
      </c>
      <c r="AP93" t="str">
        <f t="shared" ca="1" si="35"/>
        <v>pics\\Finik_1.jpg</v>
      </c>
      <c r="AR93" t="str">
        <f t="shared" si="36"/>
        <v/>
      </c>
      <c r="AS93" t="str">
        <f t="shared" ca="1" si="29"/>
        <v>pics\\Finik_1.jpg</v>
      </c>
      <c r="AT93">
        <f t="shared" ca="1" si="30"/>
        <v>0.86551416439127227</v>
      </c>
      <c r="AU93" t="s">
        <v>697</v>
      </c>
      <c r="AV93" t="str">
        <f t="shared" ca="1" si="31"/>
        <v>sound\\Noviy_plod.wav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_С_бугорками_ли_</v>
      </c>
      <c r="BB93" t="str">
        <f t="shared" si="32"/>
        <v>_С_бугорками_ли_XXXXX?</v>
      </c>
      <c r="BD93" cm="1">
        <f t="array" aca="1" ref="BD93" ca="1">INDEX($L$90:$L$97,(RANK(AT5,$AT$2:$AT$9)))</f>
        <v>2114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VLOOKUP(B94,audio_list_stym!$A$3:$BP$18,56,FALSE)</f>
        <v>16</v>
      </c>
      <c r="F94" t="str">
        <f>VLOOKUP(E94,metki!$A$2:$B$9,2,FALSE)</f>
        <v>импл_новые_без_названия</v>
      </c>
      <c r="G94" t="str">
        <f t="shared" si="26"/>
        <v>импл_</v>
      </c>
      <c r="H94" t="str">
        <f>VLOOKUP(B94,audio_list_stym!$A$3:$AJ$18,24,FALSE)</f>
        <v>Noni</v>
      </c>
      <c r="I94" t="s">
        <v>692</v>
      </c>
      <c r="J94" t="str">
        <f t="shared" si="27"/>
        <v>Noni_5</v>
      </c>
      <c r="L94">
        <f>VLOOKUP(J94,total_visual_stym!$A$2:$D$129,2,FALSE)</f>
        <v>2117</v>
      </c>
      <c r="M94" t="str">
        <f>VLOOKUP(J94,total_visual_stym!$A$2:$D$129,3,FALSE)</f>
        <v>pics\\Noni_5.jpg</v>
      </c>
      <c r="N94">
        <f>VLOOKUP(J94,total_visual_stym!$A$1:$D$129,4,FALSE)</f>
        <v>212</v>
      </c>
      <c r="P94">
        <f>IF(G94="экспл",0,IF(G94="импл_",VLOOKUP(J94,quest_импл!$A$1:$J$129,7,FALSE),0))</f>
        <v>261</v>
      </c>
      <c r="Q94" t="str">
        <f>IF(G94="экспл",0,IF(G94="импл_",VLOOKUP(J94,quest_импл!$A$1:$J$129,8,FALSE),0))</f>
        <v>sound\\Ovalniy_li.wav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2007</v>
      </c>
      <c r="AD94" t="str">
        <f t="shared" ca="1" si="33"/>
        <v>pics\\Banan_7.jpg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pics\\Banan_7.jpg</v>
      </c>
      <c r="AI94" t="s">
        <v>104</v>
      </c>
      <c r="AO94">
        <f t="shared" ca="1" si="34"/>
        <v>0.90369205292566435</v>
      </c>
      <c r="AP94" t="str">
        <f t="shared" ca="1" si="35"/>
        <v>pics\\Banan_7.jpg</v>
      </c>
      <c r="AR94" t="str">
        <f t="shared" si="36"/>
        <v/>
      </c>
      <c r="AS94" t="str">
        <f t="shared" ca="1" si="29"/>
        <v>pics\\Banan_7.jpg</v>
      </c>
      <c r="AT94">
        <f t="shared" ca="1" si="30"/>
        <v>0.58762038578263476</v>
      </c>
      <c r="AU94" t="s">
        <v>697</v>
      </c>
      <c r="AV94" t="str">
        <f t="shared" ca="1" si="31"/>
        <v>sound\\Noviy_plod.wav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_Овальный_ли_</v>
      </c>
      <c r="BB94" t="str">
        <f t="shared" si="32"/>
        <v>_Овальный_ли_XXXXX?</v>
      </c>
      <c r="BD94" cm="1">
        <f t="array" aca="1" ref="BD94" ca="1">INDEX($L$90:$L$97,(RANK(AT6,$AT$2:$AT$9)))</f>
        <v>2117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VLOOKUP(B95,audio_list_stym!$A$3:$BP$18,56,FALSE)</f>
        <v>16</v>
      </c>
      <c r="F95" t="str">
        <f>VLOOKUP(E95,metki!$A$2:$B$9,2,FALSE)</f>
        <v>импл_новые_без_названия</v>
      </c>
      <c r="G95" t="str">
        <f t="shared" si="26"/>
        <v>импл_</v>
      </c>
      <c r="H95" t="str">
        <f>VLOOKUP(B95,audio_list_stym!$A$3:$AJ$18,24,FALSE)</f>
        <v>Noni</v>
      </c>
      <c r="I95" t="s">
        <v>693</v>
      </c>
      <c r="J95" t="str">
        <f t="shared" si="27"/>
        <v>Noni_6</v>
      </c>
      <c r="L95">
        <f>VLOOKUP(J95,total_visual_stym!$A$2:$D$129,2,FALSE)</f>
        <v>2118</v>
      </c>
      <c r="M95" t="str">
        <f>VLOOKUP(J95,total_visual_stym!$A$2:$D$129,3,FALSE)</f>
        <v>pics\\Noni_6.jpg</v>
      </c>
      <c r="N95">
        <f>VLOOKUP(J95,total_visual_stym!$A$1:$D$129,4,FALSE)</f>
        <v>212</v>
      </c>
      <c r="P95">
        <f>IF(G95="экспл",0,IF(G95="импл_",VLOOKUP(J95,quest_импл!$A$1:$J$129,7,FALSE),0))</f>
        <v>262</v>
      </c>
      <c r="Q95" t="str">
        <f>IF(G95="экспл",0,IF(G95="импл_",VLOOKUP(J95,quest_импл!$A$1:$J$129,8,FALSE),0))</f>
        <v>sound\\Zhidkiy_li.wav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2036</v>
      </c>
      <c r="AD95" t="str">
        <f t="shared" ca="1" si="33"/>
        <v>pics\\Limon_4.jpg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pics\\Limon_4.jpg</v>
      </c>
      <c r="AI95" t="s">
        <v>105</v>
      </c>
      <c r="AO95">
        <f t="shared" ca="1" si="34"/>
        <v>0.47965004473733552</v>
      </c>
      <c r="AP95" t="str">
        <f t="shared" ca="1" si="35"/>
        <v>pics\\Limon_4.jpg</v>
      </c>
      <c r="AR95" t="str">
        <f t="shared" si="36"/>
        <v/>
      </c>
      <c r="AS95" t="str">
        <f t="shared" ca="1" si="29"/>
        <v>pics\\Limon_4.jpg</v>
      </c>
      <c r="AT95">
        <f t="shared" ca="1" si="30"/>
        <v>0.85317897411835153</v>
      </c>
      <c r="AU95" t="s">
        <v>697</v>
      </c>
      <c r="AV95" t="str">
        <f t="shared" ca="1" si="31"/>
        <v>sound\\Noviy_plod.wav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_Жидкий_ли_</v>
      </c>
      <c r="BB95" t="str">
        <f t="shared" si="32"/>
        <v>_Жидкий_ли_XXXXX?</v>
      </c>
      <c r="BD95" cm="1">
        <f t="array" aca="1" ref="BD95" ca="1">INDEX($L$90:$L$97,(RANK(AT7,$AT$2:$AT$9)))</f>
        <v>2113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VLOOKUP(B96,audio_list_stym!$A$3:$BP$18,56,FALSE)</f>
        <v>16</v>
      </c>
      <c r="F96" t="str">
        <f>VLOOKUP(E96,metki!$A$2:$B$9,2,FALSE)</f>
        <v>импл_новые_без_названия</v>
      </c>
      <c r="G96" t="str">
        <f t="shared" si="26"/>
        <v>импл_</v>
      </c>
      <c r="H96" t="str">
        <f>VLOOKUP(B96,audio_list_stym!$A$3:$AJ$18,24,FALSE)</f>
        <v>Noni</v>
      </c>
      <c r="I96" t="s">
        <v>694</v>
      </c>
      <c r="J96" t="str">
        <f t="shared" si="27"/>
        <v>Noni_7</v>
      </c>
      <c r="L96">
        <f>VLOOKUP(J96,total_visual_stym!$A$2:$D$129,2,FALSE)</f>
        <v>2119</v>
      </c>
      <c r="M96" t="str">
        <f>VLOOKUP(J96,total_visual_stym!$A$2:$D$129,3,FALSE)</f>
        <v>pics\\Noni_7.jpg</v>
      </c>
      <c r="N96">
        <f>VLOOKUP(J96,total_visual_stym!$A$1:$D$129,4,FALSE)</f>
        <v>212</v>
      </c>
      <c r="P96">
        <f>IF(G96="экспл",0,IF(G96="импл_",VLOOKUP(J96,quest_импл!$A$1:$J$129,7,FALSE),0))</f>
        <v>263</v>
      </c>
      <c r="Q96" t="str">
        <f>IF(G96="экспл",0,IF(G96="импл_",VLOOKUP(J96,quest_импл!$A$1:$J$129,8,FALSE),0))</f>
        <v>sound\\Lohmatiy_li.wav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2027</v>
      </c>
      <c r="AD96" t="str">
        <f t="shared" ca="1" si="33"/>
        <v>pics\\Kokos_3.jpg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pics\\Kokos_3.jpg</v>
      </c>
      <c r="AI96" t="s">
        <v>106</v>
      </c>
      <c r="AO96">
        <f t="shared" ca="1" si="34"/>
        <v>0.5953836050822171</v>
      </c>
      <c r="AP96" t="str">
        <f t="shared" ca="1" si="35"/>
        <v>pics\\Kokos_3.jpg</v>
      </c>
      <c r="AR96" t="str">
        <f t="shared" si="36"/>
        <v/>
      </c>
      <c r="AS96" t="str">
        <f t="shared" ca="1" si="29"/>
        <v>pics\\Kokos_3.jpg</v>
      </c>
      <c r="AT96">
        <f t="shared" ca="1" si="30"/>
        <v>4.3281097392375512E-2</v>
      </c>
      <c r="AU96" t="s">
        <v>697</v>
      </c>
      <c r="AV96" t="str">
        <f t="shared" ca="1" si="31"/>
        <v>sound\\Redkiy_plod.wav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_Лохматый_ли_</v>
      </c>
      <c r="BB96" t="str">
        <f t="shared" si="32"/>
        <v>_Лохматый_ли_XXXXX?</v>
      </c>
      <c r="BD96" cm="1">
        <f t="array" aca="1" ref="BD96" ca="1">INDEX($L$90:$L$97,(RANK(AT8,$AT$2:$AT$9)))</f>
        <v>2118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VLOOKUP(B97,audio_list_stym!$A$3:$BP$18,56,FALSE)</f>
        <v>16</v>
      </c>
      <c r="F97" t="str">
        <f>VLOOKUP(E97,metki!$A$2:$B$9,2,FALSE)</f>
        <v>импл_новые_без_названия</v>
      </c>
      <c r="G97" t="str">
        <f t="shared" si="26"/>
        <v>импл_</v>
      </c>
      <c r="H97" t="str">
        <f>VLOOKUP(B97,audio_list_stym!$A$3:$AJ$18,24,FALSE)</f>
        <v>Noni</v>
      </c>
      <c r="I97" t="s">
        <v>695</v>
      </c>
      <c r="J97" t="str">
        <f t="shared" si="27"/>
        <v>Noni_8</v>
      </c>
      <c r="L97">
        <f>VLOOKUP(J97,total_visual_stym!$A$2:$D$129,2,FALSE)</f>
        <v>2120</v>
      </c>
      <c r="M97" t="str">
        <f>VLOOKUP(J97,total_visual_stym!$A$2:$D$129,3,FALSE)</f>
        <v>pics\\Noni_8.jpg</v>
      </c>
      <c r="N97">
        <f>VLOOKUP(J97,total_visual_stym!$A$1:$D$129,4,FALSE)</f>
        <v>212</v>
      </c>
      <c r="P97">
        <f>IF(G97="экспл",0,IF(G97="импл_",VLOOKUP(J97,quest_импл!$A$1:$J$129,7,FALSE),0))</f>
        <v>264</v>
      </c>
      <c r="Q97" t="str">
        <f>IF(G97="экспл",0,IF(G97="импл_",VLOOKUP(J97,quest_импл!$A$1:$J$129,8,FALSE),0))</f>
        <v>sound\\Zolotistiy_li.wav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2017</v>
      </c>
      <c r="AD97" t="str">
        <f t="shared" ca="1" si="33"/>
        <v>pics\\Goroh_1.jpg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pics\\Goroh_1.jpg</v>
      </c>
      <c r="AI97" t="s">
        <v>107</v>
      </c>
      <c r="AO97">
        <f t="shared" ca="1" si="34"/>
        <v>0.75319942912202897</v>
      </c>
      <c r="AP97" t="str">
        <f t="shared" ca="1" si="35"/>
        <v>pics\\Goroh_1.jpg</v>
      </c>
      <c r="AR97" t="str">
        <f t="shared" si="36"/>
        <v/>
      </c>
      <c r="AS97" t="str">
        <f t="shared" ca="1" si="29"/>
        <v>pics\\Goroh_1.jpg</v>
      </c>
      <c r="AT97">
        <f t="shared" ca="1" si="30"/>
        <v>0.26564730801101155</v>
      </c>
      <c r="AU97" t="s">
        <v>697</v>
      </c>
      <c r="AV97" t="str">
        <f t="shared" ca="1" si="31"/>
        <v>sound\\Redkiy_plod.wav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_Золотистый_ли_</v>
      </c>
      <c r="BB97" t="str">
        <f t="shared" si="32"/>
        <v>_Золотистый_ли_XXXXX?</v>
      </c>
      <c r="BD97" cm="1">
        <f t="array" aca="1" ref="BD97" ca="1">INDEX($L$90:$L$97,(RANK(AT9,$AT$2:$AT$9)))</f>
        <v>2115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VLOOKUP(B98,audio_list_stym!$A$3:$BP$18,56,FALSE)</f>
        <v>17</v>
      </c>
      <c r="F98" t="str">
        <f>VLOOKUP(E98,metki!$A$2:$B$9,2,FALSE)</f>
        <v>экспл_новые_без_названия</v>
      </c>
      <c r="G98" t="str">
        <f t="shared" si="26"/>
        <v>экспл</v>
      </c>
      <c r="H98" t="str">
        <f>VLOOKUP(B98,audio_list_stym!$A$3:$AJ$18,24,FALSE)</f>
        <v>Sapota</v>
      </c>
      <c r="I98" t="s">
        <v>688</v>
      </c>
      <c r="J98" t="str">
        <f t="shared" si="27"/>
        <v>Sapota_1</v>
      </c>
      <c r="L98">
        <f>VLOOKUP(J98,total_visual_stym!$A$2:$D$129,2,FALSE)</f>
        <v>2129</v>
      </c>
      <c r="M98" t="str">
        <f>VLOOKUP(J98,total_visual_stym!$A$2:$D$129,3,FALSE)</f>
        <v>pics\\Sapota_1.jpg</v>
      </c>
      <c r="N98">
        <f>VLOOKUP(J98,total_visual_stym!$A$1:$D$129,4,FALSE)</f>
        <v>213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137</v>
      </c>
      <c r="Z98" t="str">
        <f>IF(G98="экспл",VLOOKUP(J98,quest_экспл!$A$1:$N$129,12,FALSE),IF(G98="импл_",0,0))</f>
        <v>sound\\On_sharoobraxniy.wav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2205</v>
      </c>
      <c r="AD98" t="str">
        <f t="shared" ca="1" si="33"/>
        <v>pics\\dis46.jpg</v>
      </c>
      <c r="AE98" s="22" t="str">
        <f t="array" aca="1" ref="AE98" ca="1">IF(G98="экспл",INDEX(total_visual_stym!$C$146:$C$209,(RANK(total_visual_stym!E178,total_visual_stym!$E$146:$E$209))),0)</f>
        <v>pics\\dis46.jpg</v>
      </c>
      <c r="AF98" s="22" t="str">
        <f t="shared" si="28"/>
        <v/>
      </c>
      <c r="AI98" t="s">
        <v>108</v>
      </c>
      <c r="AO98">
        <f t="shared" ca="1" si="34"/>
        <v>0.22721387269403459</v>
      </c>
      <c r="AP98" t="str">
        <f t="shared" ca="1" si="35"/>
        <v>pics\\Redis_1.jpg</v>
      </c>
      <c r="AR98" t="str">
        <f>IF(AH98="sound\\Ogorod",AP26,"")</f>
        <v/>
      </c>
      <c r="AS98" t="str">
        <f t="shared" si="29"/>
        <v/>
      </c>
      <c r="AT98">
        <f t="shared" ca="1" si="30"/>
        <v>0.46174217670616369</v>
      </c>
      <c r="AU98" t="s">
        <v>697</v>
      </c>
      <c r="AV98" t="str">
        <f t="shared" ca="1" si="31"/>
        <v>sound\\Redkiy_plod.wav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_Он_шарообразный?</v>
      </c>
      <c r="BA98" t="e">
        <f>VLOOKUP(Q98,audio_list_stym!$B$2:$BQ$299,68,FALSE)</f>
        <v>#N/A</v>
      </c>
      <c r="BB98" t="str">
        <f t="shared" si="32"/>
        <v>На_экране_XXXXX._Он_шарообразный?</v>
      </c>
      <c r="BC98">
        <f>A98</f>
        <v>1213</v>
      </c>
      <c r="BD98" cm="1">
        <f t="array" aca="1" ref="BD98" ca="1">INDEX($L$98:$L$105,(RANK(AT2,$AT$2:$AT$9)))</f>
        <v>2135</v>
      </c>
      <c r="BE98" cm="1">
        <f t="array" aca="1" ref="BE98" ca="1">INDEX(BD66:BD81,(RANK(AT6,$AT$2:$AT$9)))</f>
        <v>2081</v>
      </c>
      <c r="BF98" cm="1">
        <f t="array" aca="1" ref="BF98" ca="1">INDEX(BD82:BD97,(RANK(AT6,$AT$2:$AT$9)))</f>
        <v>2093</v>
      </c>
      <c r="BG98" cm="1">
        <f t="array" aca="1" ref="BG98" ca="1">INDEX(BD106:BD129,(RANK(AT6,$AT$2:$AT$17)))</f>
        <v>2142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VLOOKUP(B99,audio_list_stym!$A$3:$BP$18,56,FALSE)</f>
        <v>17</v>
      </c>
      <c r="F99" t="str">
        <f>VLOOKUP(E99,metki!$A$2:$B$9,2,FALSE)</f>
        <v>экспл_новые_без_названия</v>
      </c>
      <c r="G99" t="str">
        <f t="shared" si="26"/>
        <v>экспл</v>
      </c>
      <c r="H99" t="str">
        <f>VLOOKUP(B99,audio_list_stym!$A$3:$AJ$18,24,FALSE)</f>
        <v>Sapota</v>
      </c>
      <c r="I99" t="s">
        <v>689</v>
      </c>
      <c r="J99" t="str">
        <f t="shared" si="27"/>
        <v>Sapota_2</v>
      </c>
      <c r="L99">
        <f>VLOOKUP(J99,total_visual_stym!$A$2:$D$129,2,FALSE)</f>
        <v>2130</v>
      </c>
      <c r="M99" t="str">
        <f>VLOOKUP(J99,total_visual_stym!$A$2:$D$129,3,FALSE)</f>
        <v>pics\\Sapota_2.jpg</v>
      </c>
      <c r="N99">
        <f>VLOOKUP(J99,total_visual_stym!$A$1:$D$129,4,FALSE)</f>
        <v>213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138</v>
      </c>
      <c r="Z99" t="str">
        <f>IF(G99="экспл",VLOOKUP(J99,quest_экспл!$A$1:$N$129,12,FALSE),IF(G99="импл_",0,0))</f>
        <v>sound\\On_nadrezan.wav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3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si="28"/>
        <v/>
      </c>
      <c r="AI99" t="s">
        <v>109</v>
      </c>
      <c r="AO99">
        <f t="shared" ca="1" si="34"/>
        <v>6.3789331109149194E-2</v>
      </c>
      <c r="AP99" t="str">
        <f t="shared" ca="1" si="35"/>
        <v>pics\\Tomat_4.jpg</v>
      </c>
      <c r="AR99" t="str">
        <f t="shared" ref="AR99:AR120" si="37">IF(AH99="sound\\Ogorod",AP27,"")</f>
        <v/>
      </c>
      <c r="AS99" t="str">
        <f t="shared" si="29"/>
        <v/>
      </c>
      <c r="AT99">
        <f t="shared" ca="1" si="30"/>
        <v>0.20332609068355223</v>
      </c>
      <c r="AU99" t="s">
        <v>697</v>
      </c>
      <c r="AV99" t="str">
        <f t="shared" ca="1" si="31"/>
        <v>sound\\Redkiy_plod.wav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_Он_надрезан?</v>
      </c>
      <c r="BA99" t="e">
        <f>VLOOKUP(Q99,audio_list_stym!$B$2:$BQ$299,68,FALSE)</f>
        <v>#N/A</v>
      </c>
      <c r="BB99" t="str">
        <f t="shared" si="32"/>
        <v>Посмотрите,_вот_XXXXX._Он_надрезан?</v>
      </c>
      <c r="BD99" cm="1">
        <f t="array" aca="1" ref="BD99" ca="1">INDEX($L$98:$L$105,(RANK(AT3,$AT$2:$AT$9)))</f>
        <v>2136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VLOOKUP(B100,audio_list_stym!$A$3:$BP$18,56,FALSE)</f>
        <v>17</v>
      </c>
      <c r="F100" t="str">
        <f>VLOOKUP(E100,metki!$A$2:$B$9,2,FALSE)</f>
        <v>экспл_новые_без_названия</v>
      </c>
      <c r="G100" t="str">
        <f t="shared" si="26"/>
        <v>экспл</v>
      </c>
      <c r="H100" t="str">
        <f>VLOOKUP(B100,audio_list_stym!$A$3:$AJ$18,24,FALSE)</f>
        <v>Sapota</v>
      </c>
      <c r="I100" t="s">
        <v>690</v>
      </c>
      <c r="J100" t="str">
        <f t="shared" si="27"/>
        <v>Sapota_3</v>
      </c>
      <c r="L100">
        <f>VLOOKUP(J100,total_visual_stym!$A$2:$D$129,2,FALSE)</f>
        <v>2131</v>
      </c>
      <c r="M100" t="str">
        <f>VLOOKUP(J100,total_visual_stym!$A$2:$D$129,3,FALSE)</f>
        <v>pics\\Sapota_3.jpg</v>
      </c>
      <c r="N100">
        <f>VLOOKUP(J100,total_visual_stym!$A$1:$D$129,4,FALSE)</f>
        <v>213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139</v>
      </c>
      <c r="Z100" t="str">
        <f>IF(G100="экспл",VLOOKUP(J100,quest_экспл!$A$1:$N$129,12,FALSE),IF(G100="импл_",0,0))</f>
        <v>sound\\On_perekruchen.wav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2193</v>
      </c>
      <c r="AD100" t="str">
        <f t="shared" ca="1" si="33"/>
        <v>pics\\dis2.jpg</v>
      </c>
      <c r="AE100" s="22" t="str">
        <f t="array" aca="1" ref="AE100" ca="1">IF(G100="экспл",INDEX(total_visual_stym!$C$146:$C$209,(RANK(total_visual_stym!E180,total_visual_stym!$E$146:$E$209))),0)</f>
        <v>pics\\dis2.jpg</v>
      </c>
      <c r="AF100" s="22" t="str">
        <f t="shared" si="28"/>
        <v/>
      </c>
      <c r="AI100" t="s">
        <v>110</v>
      </c>
      <c r="AO100">
        <f t="shared" ca="1" si="34"/>
        <v>8.1970913759531583E-2</v>
      </c>
      <c r="AP100" t="str">
        <f t="shared" ca="1" si="35"/>
        <v>pics\\Tomat_2.jpg</v>
      </c>
      <c r="AR100" t="str">
        <f t="shared" si="37"/>
        <v/>
      </c>
      <c r="AS100" t="str">
        <f t="shared" si="29"/>
        <v/>
      </c>
      <c r="AT100">
        <f t="shared" ca="1" si="30"/>
        <v>0.50015398581481774</v>
      </c>
      <c r="AU100" t="s">
        <v>697</v>
      </c>
      <c r="AV100" t="str">
        <f t="shared" ca="1" si="31"/>
        <v>sound\\Redkiy_plod.wav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_Он_перекручен?</v>
      </c>
      <c r="BA100" t="e">
        <f>VLOOKUP(Q100,audio_list_stym!$B$2:$BQ$299,68,FALSE)</f>
        <v>#N/A</v>
      </c>
      <c r="BB100" t="str">
        <f t="shared" si="32"/>
        <v>Вот_XXXXX._Он_перекручен?</v>
      </c>
      <c r="BD100" cm="1">
        <f t="array" aca="1" ref="BD100" ca="1">INDEX($L$98:$L$105,(RANK(AT4,$AT$2:$AT$9)))</f>
        <v>2132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VLOOKUP(B101,audio_list_stym!$A$3:$BP$18,56,FALSE)</f>
        <v>17</v>
      </c>
      <c r="F101" t="str">
        <f>VLOOKUP(E101,metki!$A$2:$B$9,2,FALSE)</f>
        <v>экспл_новые_без_названия</v>
      </c>
      <c r="G101" t="str">
        <f t="shared" si="26"/>
        <v>экспл</v>
      </c>
      <c r="H101" t="str">
        <f>VLOOKUP(B101,audio_list_stym!$A$3:$AJ$18,24,FALSE)</f>
        <v>Sapota</v>
      </c>
      <c r="I101" t="s">
        <v>691</v>
      </c>
      <c r="J101" t="str">
        <f t="shared" si="27"/>
        <v>Sapota_4</v>
      </c>
      <c r="L101">
        <f>VLOOKUP(J101,total_visual_stym!$A$2:$D$129,2,FALSE)</f>
        <v>2132</v>
      </c>
      <c r="M101" t="str">
        <f>VLOOKUP(J101,total_visual_stym!$A$2:$D$129,3,FALSE)</f>
        <v>pics\\Sapota_4.jpg</v>
      </c>
      <c r="N101">
        <f>VLOOKUP(J101,total_visual_stym!$A$1:$D$129,4,FALSE)</f>
        <v>213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140</v>
      </c>
      <c r="Z101" t="str">
        <f>IF(G101="экспл",VLOOKUP(J101,quest_экспл!$A$1:$N$129,12,FALSE),IF(G101="импл_",0,0))</f>
        <v>sound\\Sorvan_li_on.wav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2192</v>
      </c>
      <c r="AD101" t="str">
        <f t="shared" ca="1" si="33"/>
        <v>pics\\dis32.jpg</v>
      </c>
      <c r="AE101" s="22" t="str">
        <f t="array" aca="1" ref="AE101" ca="1">IF(G101="экспл",INDEX(total_visual_stym!$C$146:$C$209,(RANK(total_visual_stym!E181,total_visual_stym!$E$146:$E$209))),0)</f>
        <v>pics\\dis32.jpg</v>
      </c>
      <c r="AF101" s="22" t="str">
        <f t="shared" si="28"/>
        <v/>
      </c>
      <c r="AI101" t="s">
        <v>111</v>
      </c>
      <c r="AO101">
        <f t="shared" ca="1" si="34"/>
        <v>0.33122480608868221</v>
      </c>
      <c r="AP101" t="str">
        <f t="shared" ca="1" si="35"/>
        <v>pics\\Peper_4.jpg</v>
      </c>
      <c r="AR101" t="str">
        <f t="shared" si="37"/>
        <v/>
      </c>
      <c r="AS101" t="str">
        <f t="shared" si="29"/>
        <v/>
      </c>
      <c r="AT101">
        <f t="shared" ca="1" si="30"/>
        <v>0.5025987417617972</v>
      </c>
      <c r="AU101" t="s">
        <v>697</v>
      </c>
      <c r="AV101" t="str">
        <f t="shared" ca="1" si="31"/>
        <v>sound\\Redkiy_plod.wav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_Сорван_ли_он?</v>
      </c>
      <c r="BA101" t="e">
        <f>VLOOKUP(Q101,audio_list_stym!$B$2:$BQ$299,68,FALSE)</f>
        <v>#N/A</v>
      </c>
      <c r="BB101" t="str">
        <f t="shared" si="32"/>
        <v>Это_XXXXX._Сорван_ли_он?</v>
      </c>
      <c r="BD101" cm="1">
        <f t="array" aca="1" ref="BD101" ca="1">INDEX($L$98:$L$105,(RANK(AT5,$AT$2:$AT$9)))</f>
        <v>2130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VLOOKUP(B102,audio_list_stym!$A$3:$BP$18,56,FALSE)</f>
        <v>17</v>
      </c>
      <c r="F102" t="str">
        <f>VLOOKUP(E102,metki!$A$2:$B$9,2,FALSE)</f>
        <v>экспл_новые_без_названия</v>
      </c>
      <c r="G102" t="str">
        <f t="shared" si="26"/>
        <v>экспл</v>
      </c>
      <c r="H102" t="str">
        <f>VLOOKUP(B102,audio_list_stym!$A$3:$AJ$18,24,FALSE)</f>
        <v>Sapota</v>
      </c>
      <c r="I102" t="s">
        <v>692</v>
      </c>
      <c r="J102" t="str">
        <f t="shared" si="27"/>
        <v>Sapota_5</v>
      </c>
      <c r="L102">
        <f>VLOOKUP(J102,total_visual_stym!$A$2:$D$129,2,FALSE)</f>
        <v>2133</v>
      </c>
      <c r="M102" t="str">
        <f>VLOOKUP(J102,total_visual_stym!$A$2:$D$129,3,FALSE)</f>
        <v>pics\\Sapota_5.jpg</v>
      </c>
      <c r="N102">
        <f>VLOOKUP(J102,total_visual_stym!$A$1:$D$129,4,FALSE)</f>
        <v>213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141</v>
      </c>
      <c r="Z102" t="str">
        <f>IF(G102="экспл",VLOOKUP(J102,quest_экспл!$A$1:$N$129,12,FALSE),IF(G102="импл_",0,0))</f>
        <v>sound\\Spressovan_li_on.wav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2223</v>
      </c>
      <c r="AD102" t="str">
        <f t="shared" ca="1" si="33"/>
        <v>pics\\dis15.jpg</v>
      </c>
      <c r="AE102" s="22" t="str">
        <f t="array" aca="1" ref="AE102" ca="1">IF(G102="экспл",INDEX(total_visual_stym!$C$146:$C$209,(RANK(total_visual_stym!E182,total_visual_stym!$E$146:$E$209))),0)</f>
        <v>pics\\dis15.jpg</v>
      </c>
      <c r="AF102" s="22" t="str">
        <f t="shared" si="28"/>
        <v/>
      </c>
      <c r="AI102" t="s">
        <v>112</v>
      </c>
      <c r="AO102">
        <f t="shared" ca="1" si="34"/>
        <v>9.4140541299447822E-4</v>
      </c>
      <c r="AP102" t="str">
        <f t="shared" ca="1" si="35"/>
        <v>pics\\Tomat_8.jpg</v>
      </c>
      <c r="AR102" t="str">
        <f t="shared" si="37"/>
        <v/>
      </c>
      <c r="AS102" t="str">
        <f t="shared" si="29"/>
        <v/>
      </c>
      <c r="AT102">
        <f t="shared" ca="1" si="30"/>
        <v>0.98790497601011595</v>
      </c>
      <c r="AU102" t="s">
        <v>697</v>
      </c>
      <c r="AV102" t="str">
        <f t="shared" ca="1" si="31"/>
        <v>sound\\Noviy_plod.wav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_Спрессован_ли_он?</v>
      </c>
      <c r="BA102" t="e">
        <f>VLOOKUP(Q102,audio_list_stym!$B$2:$BQ$299,68,FALSE)</f>
        <v>#N/A</v>
      </c>
      <c r="BB102" t="str">
        <f t="shared" si="32"/>
        <v>На_картинке_XXXXX._Спрессован_ли_он?</v>
      </c>
      <c r="BD102" cm="1">
        <f t="array" aca="1" ref="BD102" ca="1">INDEX($L$98:$L$105,(RANK(AT6,$AT$2:$AT$9)))</f>
        <v>2133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VLOOKUP(B103,audio_list_stym!$A$3:$BP$18,56,FALSE)</f>
        <v>17</v>
      </c>
      <c r="F103" t="str">
        <f>VLOOKUP(E103,metki!$A$2:$B$9,2,FALSE)</f>
        <v>экспл_новые_без_названия</v>
      </c>
      <c r="G103" t="str">
        <f t="shared" si="26"/>
        <v>экспл</v>
      </c>
      <c r="H103" t="str">
        <f>VLOOKUP(B103,audio_list_stym!$A$3:$AJ$18,24,FALSE)</f>
        <v>Sapota</v>
      </c>
      <c r="I103" t="s">
        <v>693</v>
      </c>
      <c r="J103" t="str">
        <f t="shared" si="27"/>
        <v>Sapota_6</v>
      </c>
      <c r="L103">
        <f>VLOOKUP(J103,total_visual_stym!$A$2:$D$129,2,FALSE)</f>
        <v>2134</v>
      </c>
      <c r="M103" t="str">
        <f>VLOOKUP(J103,total_visual_stym!$A$2:$D$129,3,FALSE)</f>
        <v>pics\\Sapota_6.jpg</v>
      </c>
      <c r="N103">
        <f>VLOOKUP(J103,total_visual_stym!$A$1:$D$129,4,FALSE)</f>
        <v>213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142</v>
      </c>
      <c r="Z103" t="str">
        <f>IF(G103="экспл",VLOOKUP(J103,quest_экспл!$A$1:$N$129,12,FALSE),IF(G103="импл_",0,0))</f>
        <v>sound\\Zheltiy_li_on.wav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2207</v>
      </c>
      <c r="AD103" t="str">
        <f t="shared" ca="1" si="33"/>
        <v>pics\\dis44.jpg</v>
      </c>
      <c r="AE103" s="22" t="str">
        <f t="array" aca="1" ref="AE103" ca="1">IF(G103="экспл",INDEX(total_visual_stym!$C$146:$C$209,(RANK(total_visual_stym!E183,total_visual_stym!$E$146:$E$209))),0)</f>
        <v>pics\\dis44.jpg</v>
      </c>
      <c r="AF103" s="22" t="str">
        <f t="shared" si="28"/>
        <v/>
      </c>
      <c r="AI103" t="s">
        <v>113</v>
      </c>
      <c r="AO103">
        <f t="shared" ca="1" si="34"/>
        <v>0.54858998743471954</v>
      </c>
      <c r="AP103" t="str">
        <f t="shared" ca="1" si="35"/>
        <v>pics\\Kokos_7.jpg</v>
      </c>
      <c r="AR103" t="str">
        <f t="shared" si="37"/>
        <v/>
      </c>
      <c r="AS103" t="str">
        <f t="shared" si="29"/>
        <v/>
      </c>
      <c r="AT103">
        <f t="shared" ca="1" si="30"/>
        <v>3.6780987354099293E-2</v>
      </c>
      <c r="AU103" t="s">
        <v>697</v>
      </c>
      <c r="AV103" t="str">
        <f t="shared" ca="1" si="31"/>
        <v>sound\\Redkiy_plod.wav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_Желтый_ли_он?</v>
      </c>
      <c r="BA103" t="e">
        <f>VLOOKUP(Q103,audio_list_stym!$B$2:$BQ$299,68,FALSE)</f>
        <v>#N/A</v>
      </c>
      <c r="BB103" t="str">
        <f t="shared" si="32"/>
        <v>На_мониторе_XXXXX._Желтый_ли_он?</v>
      </c>
      <c r="BD103" cm="1">
        <f t="array" aca="1" ref="BD103" ca="1">INDEX($L$98:$L$105,(RANK(AT7,$AT$2:$AT$9)))</f>
        <v>2129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VLOOKUP(B104,audio_list_stym!$A$3:$BP$18,56,FALSE)</f>
        <v>17</v>
      </c>
      <c r="F104" t="str">
        <f>VLOOKUP(E104,metki!$A$2:$B$9,2,FALSE)</f>
        <v>экспл_новые_без_названия</v>
      </c>
      <c r="G104" t="str">
        <f t="shared" si="26"/>
        <v>экспл</v>
      </c>
      <c r="H104" t="str">
        <f>VLOOKUP(B104,audio_list_stym!$A$3:$AJ$18,24,FALSE)</f>
        <v>Sapota</v>
      </c>
      <c r="I104" t="s">
        <v>694</v>
      </c>
      <c r="J104" t="str">
        <f t="shared" si="27"/>
        <v>Sapota_7</v>
      </c>
      <c r="L104">
        <f>VLOOKUP(J104,total_visual_stym!$A$2:$D$129,2,FALSE)</f>
        <v>2135</v>
      </c>
      <c r="M104" t="str">
        <f>VLOOKUP(J104,total_visual_stym!$A$2:$D$129,3,FALSE)</f>
        <v>pics\\Sapota_7.jpg</v>
      </c>
      <c r="N104">
        <f>VLOOKUP(J104,total_visual_stym!$A$1:$D$129,4,FALSE)</f>
        <v>213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143</v>
      </c>
      <c r="Z104" t="str">
        <f>IF(G104="экспл",VLOOKUP(J104,quest_экспл!$A$1:$N$129,12,FALSE),IF(G104="импл_",0,0))</f>
        <v>sound\\Rovniy_li_on.wav</v>
      </c>
      <c r="AA104" t="str">
        <f>IF(G104="экспл",VLOOKUP(J104,quest_экспл!$A$1:$N$129,14,FALSE),IF(G104="импл_",0,0))</f>
        <v>да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2185</v>
      </c>
      <c r="AD104" t="str">
        <f t="shared" ca="1" si="33"/>
        <v>pics\\dis31.jpg</v>
      </c>
      <c r="AE104" s="22" t="str">
        <f t="array" aca="1" ref="AE104" ca="1">IF(G104="экспл",INDEX(total_visual_stym!$C$146:$C$209,(RANK(total_visual_stym!E184,total_visual_stym!$E$146:$E$209))),0)</f>
        <v>pics\\dis31.jpg</v>
      </c>
      <c r="AF104" s="22" t="str">
        <f t="shared" si="28"/>
        <v/>
      </c>
      <c r="AI104" t="s">
        <v>114</v>
      </c>
      <c r="AO104">
        <f t="shared" ca="1" si="34"/>
        <v>0.73533208301874375</v>
      </c>
      <c r="AP104" t="str">
        <f t="shared" ca="1" si="35"/>
        <v>pics\\Goroh_4.jpg</v>
      </c>
      <c r="AR104" t="str">
        <f t="shared" si="37"/>
        <v/>
      </c>
      <c r="AS104" t="str">
        <f t="shared" si="29"/>
        <v/>
      </c>
      <c r="AT104">
        <f t="shared" ca="1" si="30"/>
        <v>0.49296491740549553</v>
      </c>
      <c r="AU104" t="s">
        <v>697</v>
      </c>
      <c r="AV104" t="str">
        <f t="shared" ca="1" si="31"/>
        <v>sound\\Redkiy_plod.wav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_Ровный_ли_он?</v>
      </c>
      <c r="BA104" t="e">
        <f>VLOOKUP(Q104,audio_list_stym!$B$2:$BQ$299,68,FALSE)</f>
        <v>#N/A</v>
      </c>
      <c r="BB104" t="str">
        <f t="shared" si="32"/>
        <v>Перед_Вами_XXXXX._Ровный_ли_он?</v>
      </c>
      <c r="BD104" cm="1">
        <f t="array" aca="1" ref="BD104" ca="1">INDEX($L$98:$L$105,(RANK(AT8,$AT$2:$AT$9)))</f>
        <v>2134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VLOOKUP(B105,audio_list_stym!$A$3:$BP$18,56,FALSE)</f>
        <v>17</v>
      </c>
      <c r="F105" t="str">
        <f>VLOOKUP(E105,metki!$A$2:$B$9,2,FALSE)</f>
        <v>экспл_новые_без_названия</v>
      </c>
      <c r="G105" t="str">
        <f t="shared" si="26"/>
        <v>экспл</v>
      </c>
      <c r="H105" t="str">
        <f>VLOOKUP(B105,audio_list_stym!$A$3:$AJ$18,24,FALSE)</f>
        <v>Sapota</v>
      </c>
      <c r="I105" t="s">
        <v>695</v>
      </c>
      <c r="J105" t="str">
        <f t="shared" si="27"/>
        <v>Sapota_8</v>
      </c>
      <c r="L105">
        <f>VLOOKUP(J105,total_visual_stym!$A$2:$D$129,2,FALSE)</f>
        <v>2136</v>
      </c>
      <c r="M105" t="str">
        <f>VLOOKUP(J105,total_visual_stym!$A$2:$D$129,3,FALSE)</f>
        <v>pics\\Sapota_8.jpg</v>
      </c>
      <c r="N105">
        <f>VLOOKUP(J105,total_visual_stym!$A$1:$D$129,4,FALSE)</f>
        <v>213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144</v>
      </c>
      <c r="Z105" t="str">
        <f>IF(G105="экспл",VLOOKUP(J105,quest_экспл!$A$1:$N$129,12,FALSE),IF(G105="импл_",0,0))</f>
        <v>sound\\On_imeet_shipi.wav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2199</v>
      </c>
      <c r="AD105" t="str">
        <f t="shared" ca="1" si="33"/>
        <v>pics\\dis56.jpg</v>
      </c>
      <c r="AE105" s="22" t="str">
        <f t="array" aca="1" ref="AE105" ca="1">IF(G105="экспл",INDEX(total_visual_stym!$C$146:$C$209,(RANK(total_visual_stym!E185,total_visual_stym!$E$146:$E$209))),0)</f>
        <v>pics\\dis56.jpg</v>
      </c>
      <c r="AF105" s="22" t="str">
        <f t="shared" si="28"/>
        <v/>
      </c>
      <c r="AI105" t="s">
        <v>115</v>
      </c>
      <c r="AO105">
        <f t="shared" ca="1" si="34"/>
        <v>0.24562159219963264</v>
      </c>
      <c r="AP105" t="str">
        <f t="shared" ca="1" si="35"/>
        <v>pics\\Peper_8.jpg</v>
      </c>
      <c r="AR105" t="str">
        <f t="shared" si="37"/>
        <v/>
      </c>
      <c r="AS105" t="str">
        <f t="shared" si="29"/>
        <v/>
      </c>
      <c r="AT105">
        <f t="shared" ca="1" si="30"/>
        <v>0.64373081516940212</v>
      </c>
      <c r="AU105" t="s">
        <v>697</v>
      </c>
      <c r="AV105" t="str">
        <f t="shared" ca="1" si="31"/>
        <v>sound\\Noviy_plod.wav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_Он_имеет_шипы?</v>
      </c>
      <c r="BA105" t="e">
        <f>VLOOKUP(Q105,audio_list_stym!$B$2:$BQ$299,68,FALSE)</f>
        <v>#N/A</v>
      </c>
      <c r="BB105" t="str">
        <f t="shared" si="32"/>
        <v>Вы_видите_XXXXX._Он_имеет_шипы?</v>
      </c>
      <c r="BD105" cm="1">
        <f t="array" aca="1" ref="BD105" ca="1">INDEX($L$98:$L$105,(RANK(AT9,$AT$2:$AT$9)))</f>
        <v>2131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VLOOKUP(B106,audio_list_stym!$A$3:$BP$18,56,FALSE)</f>
        <v>14</v>
      </c>
      <c r="F106" t="str">
        <f>VLOOKUP(E106,metki!$A$2:$B$9,2,FALSE)</f>
        <v>импл_новые_с_названием</v>
      </c>
      <c r="G106" t="str">
        <f t="shared" si="26"/>
        <v>импл_</v>
      </c>
      <c r="H106" t="str">
        <f>VLOOKUP(B106,audio_list_stym!$A$3:$AJ$18,24,FALSE)</f>
        <v>Tamanid</v>
      </c>
      <c r="I106" t="s">
        <v>688</v>
      </c>
      <c r="J106" t="str">
        <f t="shared" si="27"/>
        <v>Tamanid_1</v>
      </c>
      <c r="L106">
        <f>VLOOKUP(J106,total_visual_stym!$A$2:$D$129,2,FALSE)</f>
        <v>2137</v>
      </c>
      <c r="M106" t="str">
        <f>VLOOKUP(J106,total_visual_stym!$A$2:$D$129,3,FALSE)</f>
        <v>pics\\Tamanid_1.jpg</v>
      </c>
      <c r="N106">
        <f>VLOOKUP(J106,total_visual_stym!$A$1:$D$129,4,FALSE)</f>
        <v>214</v>
      </c>
      <c r="P106">
        <f>IF(G106="экспл",0,IF(G106="импл_",VLOOKUP(J106,quest_импл!$A$1:$J$129,7,FALSE),0))</f>
        <v>273</v>
      </c>
      <c r="Q106" t="str">
        <f>IF(G106="экспл",0,IF(G106="импл_",VLOOKUP(J106,quest_импл!$A$1:$J$129,8,FALSE),0))</f>
        <v>sound\\Krasnovatiy_li.wav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2054</v>
      </c>
      <c r="AD106" t="str">
        <f t="shared" ca="1" si="33"/>
        <v>pics\\Redis_6.jpg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pics\\Redis_6.jpg</v>
      </c>
      <c r="AI106" t="s">
        <v>116</v>
      </c>
      <c r="AO106">
        <f t="shared" ca="1" si="34"/>
        <v>0.13577518743351669</v>
      </c>
      <c r="AP106" t="str">
        <f t="shared" ca="1" si="35"/>
        <v>pics\\Redis_6.jpg</v>
      </c>
      <c r="AR106" t="str">
        <f t="shared" si="37"/>
        <v/>
      </c>
      <c r="AS106" t="str">
        <f t="shared" ca="1" si="29"/>
        <v>pics\\Redis_6.jpg</v>
      </c>
      <c r="AT106">
        <f t="shared" ca="1" si="30"/>
        <v>0.57156103522394708</v>
      </c>
      <c r="AU106" t="s">
        <v>697</v>
      </c>
      <c r="AV106" t="str">
        <f t="shared" ca="1" si="31"/>
        <v>sound\\Noviy_plod.wav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_Красноватый_ли_</v>
      </c>
      <c r="BB106" t="str">
        <f t="shared" si="32"/>
        <v>_Красноватый_ли_ГОНИК?</v>
      </c>
      <c r="BC106">
        <f>A106</f>
        <v>1214</v>
      </c>
      <c r="BD106" cm="1">
        <f t="array" aca="1" ref="BD106" ca="1">INDEX($L$106:$L$113,(RANK(AT2,$AT$2:$AT$9)))</f>
        <v>2143</v>
      </c>
      <c r="BE106" cm="1">
        <f t="array" aca="1" ref="BE106" ca="1">INDEX(BD66:BD81,(RANK(AT7,$AT$2:$AT$17)))</f>
        <v>2079</v>
      </c>
      <c r="BF106" cm="1">
        <f t="array" aca="1" ref="BF106" ca="1">INDEX(BD90:BD105,(RANK(AT7,$AT$2:$AT$17)))</f>
        <v>2119</v>
      </c>
      <c r="BG106" cm="1">
        <f t="array" aca="1" ref="BG106" ca="1">INDEX(BD114:BD129,(RANK(AT7,$AT$2:$AT$9)))</f>
        <v>2151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VLOOKUP(B107,audio_list_stym!$A$3:$BP$18,56,FALSE)</f>
        <v>14</v>
      </c>
      <c r="F107" t="str">
        <f>VLOOKUP(E107,metki!$A$2:$B$9,2,FALSE)</f>
        <v>импл_новые_с_названием</v>
      </c>
      <c r="G107" t="str">
        <f t="shared" si="26"/>
        <v>импл_</v>
      </c>
      <c r="H107" t="str">
        <f>VLOOKUP(B107,audio_list_stym!$A$3:$AJ$18,24,FALSE)</f>
        <v>Tamanid</v>
      </c>
      <c r="I107" t="s">
        <v>689</v>
      </c>
      <c r="J107" t="str">
        <f t="shared" si="27"/>
        <v>Tamanid_2</v>
      </c>
      <c r="L107">
        <f>VLOOKUP(J107,total_visual_stym!$A$2:$D$129,2,FALSE)</f>
        <v>2138</v>
      </c>
      <c r="M107" t="str">
        <f>VLOOKUP(J107,total_visual_stym!$A$2:$D$129,3,FALSE)</f>
        <v>pics\\Tamanid_2.jpg</v>
      </c>
      <c r="N107">
        <f>VLOOKUP(J107,total_visual_stym!$A$1:$D$129,4,FALSE)</f>
        <v>214</v>
      </c>
      <c r="P107">
        <f>IF(G107="экспл",0,IF(G107="импл_",VLOOKUP(J107,quest_импл!$A$1:$J$129,7,FALSE),0))</f>
        <v>274</v>
      </c>
      <c r="Q107" t="str">
        <f>IF(G107="экспл",0,IF(G107="импл_",VLOOKUP(J107,quest_импл!$A$1:$J$129,8,FALSE),0))</f>
        <v>sound\\Izognut_li.wav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2010</v>
      </c>
      <c r="AD107" t="str">
        <f t="shared" ca="1" si="33"/>
        <v>pics\\Finik_2.jpg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pics\\Finik_2.jpg</v>
      </c>
      <c r="AI107" t="s">
        <v>117</v>
      </c>
      <c r="AO107">
        <f t="shared" ca="1" si="34"/>
        <v>0.85803950295837739</v>
      </c>
      <c r="AP107" t="str">
        <f t="shared" ca="1" si="35"/>
        <v>pics\\Finik_2.jpg</v>
      </c>
      <c r="AR107" t="str">
        <f t="shared" si="37"/>
        <v/>
      </c>
      <c r="AS107" t="str">
        <f t="shared" ca="1" si="29"/>
        <v>pics\\Finik_2.jpg</v>
      </c>
      <c r="AT107">
        <f t="shared" ca="1" si="30"/>
        <v>0.33263344067325473</v>
      </c>
      <c r="AU107" t="s">
        <v>697</v>
      </c>
      <c r="AV107" t="str">
        <f t="shared" ca="1" si="31"/>
        <v>sound\\Redkiy_plod.wav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_Изогнут_ли_</v>
      </c>
      <c r="BB107" t="str">
        <f t="shared" si="32"/>
        <v>_Изогнут_ли_ГОНИК?</v>
      </c>
      <c r="BD107" cm="1">
        <f t="array" aca="1" ref="BD107" ca="1">INDEX($L$106:$L$113,(RANK(AT3,$AT$2:$AT$9)))</f>
        <v>2144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VLOOKUP(B108,audio_list_stym!$A$3:$BP$18,56,FALSE)</f>
        <v>14</v>
      </c>
      <c r="F108" t="str">
        <f>VLOOKUP(E108,metki!$A$2:$B$9,2,FALSE)</f>
        <v>импл_новые_с_названием</v>
      </c>
      <c r="G108" t="str">
        <f t="shared" si="26"/>
        <v>импл_</v>
      </c>
      <c r="H108" t="str">
        <f>VLOOKUP(B108,audio_list_stym!$A$3:$AJ$18,24,FALSE)</f>
        <v>Tamanid</v>
      </c>
      <c r="I108" t="s">
        <v>690</v>
      </c>
      <c r="J108" t="str">
        <f t="shared" si="27"/>
        <v>Tamanid_3</v>
      </c>
      <c r="L108">
        <f>VLOOKUP(J108,total_visual_stym!$A$2:$D$129,2,FALSE)</f>
        <v>2139</v>
      </c>
      <c r="M108" t="str">
        <f>VLOOKUP(J108,total_visual_stym!$A$2:$D$129,3,FALSE)</f>
        <v>pics\\Tamanid_3.jpg</v>
      </c>
      <c r="N108">
        <f>VLOOKUP(J108,total_visual_stym!$A$1:$D$129,4,FALSE)</f>
        <v>214</v>
      </c>
      <c r="P108">
        <f>IF(G108="экспл",0,IF(G108="импл_",VLOOKUP(J108,quest_импл!$A$1:$J$129,7,FALSE),0))</f>
        <v>275</v>
      </c>
      <c r="Q108" t="str">
        <f>IF(G108="экспл",0,IF(G108="импл_",VLOOKUP(J108,quest_импл!$A$1:$J$129,8,FALSE),0))</f>
        <v>sound\\Barhatistiy_li.wav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2045</v>
      </c>
      <c r="AD108" t="str">
        <f t="shared" ca="1" si="33"/>
        <v>pics\\Peper_5.jpg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pics\\Peper_5.jpg</v>
      </c>
      <c r="AI108" t="s">
        <v>118</v>
      </c>
      <c r="AO108">
        <f t="shared" ca="1" si="34"/>
        <v>0.30781436215861957</v>
      </c>
      <c r="AP108" t="str">
        <f t="shared" ca="1" si="35"/>
        <v>pics\\Peper_5.jpg</v>
      </c>
      <c r="AR108" t="str">
        <f t="shared" si="37"/>
        <v/>
      </c>
      <c r="AS108" t="str">
        <f t="shared" ca="1" si="29"/>
        <v>pics\\Peper_5.jpg</v>
      </c>
      <c r="AT108">
        <f t="shared" ca="1" si="30"/>
        <v>0.94802107930051227</v>
      </c>
      <c r="AU108" t="s">
        <v>697</v>
      </c>
      <c r="AV108" t="str">
        <f t="shared" ca="1" si="31"/>
        <v>sound\\Noviy_plod.wav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_Бархатистый_ли_</v>
      </c>
      <c r="BB108" t="str">
        <f t="shared" si="32"/>
        <v>_Бархатистый_ли_ГОНИК?</v>
      </c>
      <c r="BD108" cm="1">
        <f t="array" aca="1" ref="BD108" ca="1">INDEX($L$106:$L$113,(RANK(AT4,$AT$2:$AT$9)))</f>
        <v>2140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VLOOKUP(B109,audio_list_stym!$A$3:$BP$18,56,FALSE)</f>
        <v>14</v>
      </c>
      <c r="F109" t="str">
        <f>VLOOKUP(E109,metki!$A$2:$B$9,2,FALSE)</f>
        <v>импл_новые_с_названием</v>
      </c>
      <c r="G109" t="str">
        <f t="shared" si="26"/>
        <v>импл_</v>
      </c>
      <c r="H109" t="str">
        <f>VLOOKUP(B109,audio_list_stym!$A$3:$AJ$18,24,FALSE)</f>
        <v>Tamanid</v>
      </c>
      <c r="I109" t="s">
        <v>691</v>
      </c>
      <c r="J109" t="str">
        <f t="shared" si="27"/>
        <v>Tamanid_4</v>
      </c>
      <c r="L109">
        <f>VLOOKUP(J109,total_visual_stym!$A$2:$D$129,2,FALSE)</f>
        <v>2140</v>
      </c>
      <c r="M109" t="str">
        <f>VLOOKUP(J109,total_visual_stym!$A$2:$D$129,3,FALSE)</f>
        <v>pics\\Tamanid_4.jpg</v>
      </c>
      <c r="N109">
        <f>VLOOKUP(J109,total_visual_stym!$A$1:$D$129,4,FALSE)</f>
        <v>214</v>
      </c>
      <c r="P109">
        <f>IF(G109="экспл",0,IF(G109="импл_",VLOOKUP(J109,quest_импл!$A$1:$J$129,7,FALSE),0))</f>
        <v>276</v>
      </c>
      <c r="Q109" t="str">
        <f>IF(G109="экспл",0,IF(G109="импл_",VLOOKUP(J109,quest_импл!$A$1:$J$129,8,FALSE),0))</f>
        <v>sound\\Odnotonniy_li.wav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2042</v>
      </c>
      <c r="AD109" t="str">
        <f t="shared" ca="1" si="33"/>
        <v>pics\\Peper_2.jpg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pics\\Peper_2.jpg</v>
      </c>
      <c r="AI109" t="s">
        <v>119</v>
      </c>
      <c r="AO109">
        <f t="shared" ca="1" si="34"/>
        <v>0.3590195578433496</v>
      </c>
      <c r="AP109" t="str">
        <f t="shared" ca="1" si="35"/>
        <v>pics\\Peper_2.jpg</v>
      </c>
      <c r="AR109" t="str">
        <f t="shared" si="37"/>
        <v/>
      </c>
      <c r="AS109" t="str">
        <f t="shared" ca="1" si="29"/>
        <v>pics\\Peper_2.jpg</v>
      </c>
      <c r="AT109">
        <f t="shared" ca="1" si="30"/>
        <v>0.19058665943924302</v>
      </c>
      <c r="AU109" t="s">
        <v>697</v>
      </c>
      <c r="AV109" t="str">
        <f t="shared" ca="1" si="31"/>
        <v>sound\\Redkiy_plod.wav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_Однотонный_ли_</v>
      </c>
      <c r="BB109" t="str">
        <f t="shared" si="32"/>
        <v>_Однотонный_ли_ГОНИК?</v>
      </c>
      <c r="BD109" cm="1">
        <f t="array" aca="1" ref="BD109" ca="1">INDEX($L$106:$L$113,(RANK(AT5,$AT$2:$AT$9)))</f>
        <v>2138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VLOOKUP(B110,audio_list_stym!$A$3:$BP$18,56,FALSE)</f>
        <v>14</v>
      </c>
      <c r="F110" t="str">
        <f>VLOOKUP(E110,metki!$A$2:$B$9,2,FALSE)</f>
        <v>импл_новые_с_названием</v>
      </c>
      <c r="G110" t="str">
        <f t="shared" si="26"/>
        <v>импл_</v>
      </c>
      <c r="H110" t="str">
        <f>VLOOKUP(B110,audio_list_stym!$A$3:$AJ$18,24,FALSE)</f>
        <v>Tamanid</v>
      </c>
      <c r="I110" t="s">
        <v>692</v>
      </c>
      <c r="J110" t="str">
        <f t="shared" si="27"/>
        <v>Tamanid_5</v>
      </c>
      <c r="L110">
        <f>VLOOKUP(J110,total_visual_stym!$A$2:$D$129,2,FALSE)</f>
        <v>2141</v>
      </c>
      <c r="M110" t="str">
        <f>VLOOKUP(J110,total_visual_stym!$A$2:$D$129,3,FALSE)</f>
        <v>pics\\Tamanid_5.jpg</v>
      </c>
      <c r="N110">
        <f>VLOOKUP(J110,total_visual_stym!$A$1:$D$129,4,FALSE)</f>
        <v>214</v>
      </c>
      <c r="P110">
        <f>IF(G110="экспл",0,IF(G110="импл_",VLOOKUP(J110,quest_импл!$A$1:$J$129,7,FALSE),0))</f>
        <v>277</v>
      </c>
      <c r="Q110" t="str">
        <f>IF(G110="экспл",0,IF(G110="импл_",VLOOKUP(J110,quest_импл!$A$1:$J$129,8,FALSE),0))</f>
        <v>sound\\Prozrachniy_li.wav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2033</v>
      </c>
      <c r="AD110" t="str">
        <f t="shared" ca="1" si="33"/>
        <v>pics\\Limon_1.jpg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pics\\Limon_1.jpg</v>
      </c>
      <c r="AI110" t="s">
        <v>120</v>
      </c>
      <c r="AO110">
        <f t="shared" ca="1" si="34"/>
        <v>0.5198567676335849</v>
      </c>
      <c r="AP110" t="str">
        <f t="shared" ca="1" si="35"/>
        <v>pics\\Limon_1.jpg</v>
      </c>
      <c r="AR110" t="str">
        <f t="shared" si="37"/>
        <v/>
      </c>
      <c r="AS110" t="str">
        <f t="shared" ca="1" si="29"/>
        <v>pics\\Limon_1.jpg</v>
      </c>
      <c r="AT110">
        <f t="shared" ca="1" si="30"/>
        <v>0.98294625219309584</v>
      </c>
      <c r="AU110" t="s">
        <v>697</v>
      </c>
      <c r="AV110" t="str">
        <f t="shared" ca="1" si="31"/>
        <v>sound\\Noviy_plod.wav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_Прозрачный_ли_</v>
      </c>
      <c r="BB110" t="str">
        <f t="shared" si="32"/>
        <v>_Прозрачный_ли_ГОНИК?</v>
      </c>
      <c r="BD110" cm="1">
        <f t="array" aca="1" ref="BD110" ca="1">INDEX($L$106:$L$113,(RANK(AT6,$AT$2:$AT$9)))</f>
        <v>2141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VLOOKUP(B111,audio_list_stym!$A$3:$BP$18,56,FALSE)</f>
        <v>14</v>
      </c>
      <c r="F111" t="str">
        <f>VLOOKUP(E111,metki!$A$2:$B$9,2,FALSE)</f>
        <v>импл_новые_с_названием</v>
      </c>
      <c r="G111" t="str">
        <f t="shared" si="26"/>
        <v>импл_</v>
      </c>
      <c r="H111" t="str">
        <f>VLOOKUP(B111,audio_list_stym!$A$3:$AJ$18,24,FALSE)</f>
        <v>Tamanid</v>
      </c>
      <c r="I111" t="s">
        <v>693</v>
      </c>
      <c r="J111" t="str">
        <f t="shared" si="27"/>
        <v>Tamanid_6</v>
      </c>
      <c r="L111">
        <f>VLOOKUP(J111,total_visual_stym!$A$2:$D$129,2,FALSE)</f>
        <v>2142</v>
      </c>
      <c r="M111" t="str">
        <f>VLOOKUP(J111,total_visual_stym!$A$2:$D$129,3,FALSE)</f>
        <v>pics\\Tamanid_6.jpg</v>
      </c>
      <c r="N111">
        <f>VLOOKUP(J111,total_visual_stym!$A$1:$D$129,4,FALSE)</f>
        <v>214</v>
      </c>
      <c r="P111">
        <f>IF(G111="экспл",0,IF(G111="импл_",VLOOKUP(J111,quest_импл!$A$1:$J$129,7,FALSE),0))</f>
        <v>278</v>
      </c>
      <c r="Q111" t="str">
        <f>IF(G111="экспл",0,IF(G111="импл_",VLOOKUP(J111,quest_импл!$A$1:$J$129,8,FALSE),0))</f>
        <v>sound\\Izmelchen_li.wav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2006</v>
      </c>
      <c r="AD111" t="str">
        <f t="shared" ca="1" si="33"/>
        <v>pics\\Banan_6.jpg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pics\\Banan_6.jpg</v>
      </c>
      <c r="AI111" t="s">
        <v>121</v>
      </c>
      <c r="AO111">
        <f t="shared" ca="1" si="34"/>
        <v>0.90473120543269236</v>
      </c>
      <c r="AP111" t="str">
        <f t="shared" ca="1" si="35"/>
        <v>pics\\Banan_6.jpg</v>
      </c>
      <c r="AR111" t="str">
        <f t="shared" si="37"/>
        <v/>
      </c>
      <c r="AS111" t="str">
        <f t="shared" ca="1" si="29"/>
        <v>pics\\Banan_6.jpg</v>
      </c>
      <c r="AT111">
        <f t="shared" ca="1" si="30"/>
        <v>0.80194002877362225</v>
      </c>
      <c r="AU111" t="s">
        <v>697</v>
      </c>
      <c r="AV111" t="str">
        <f t="shared" ca="1" si="31"/>
        <v>sound\\Noviy_plod.wav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_Измельчен_ли_</v>
      </c>
      <c r="BB111" t="str">
        <f t="shared" si="32"/>
        <v>_Измельчен_ли_ГОНИК?</v>
      </c>
      <c r="BD111" cm="1">
        <f t="array" aca="1" ref="BD111" ca="1">INDEX($L$106:$L$113,(RANK(AT7,$AT$2:$AT$9)))</f>
        <v>2137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VLOOKUP(B112,audio_list_stym!$A$3:$BP$18,56,FALSE)</f>
        <v>14</v>
      </c>
      <c r="F112" t="str">
        <f>VLOOKUP(E112,metki!$A$2:$B$9,2,FALSE)</f>
        <v>импл_новые_с_названием</v>
      </c>
      <c r="G112" t="str">
        <f t="shared" si="26"/>
        <v>импл_</v>
      </c>
      <c r="H112" t="str">
        <f>VLOOKUP(B112,audio_list_stym!$A$3:$AJ$18,24,FALSE)</f>
        <v>Tamanid</v>
      </c>
      <c r="I112" t="s">
        <v>694</v>
      </c>
      <c r="J112" t="str">
        <f t="shared" si="27"/>
        <v>Tamanid_7</v>
      </c>
      <c r="L112">
        <f>VLOOKUP(J112,total_visual_stym!$A$2:$D$129,2,FALSE)</f>
        <v>2143</v>
      </c>
      <c r="M112" t="str">
        <f>VLOOKUP(J112,total_visual_stym!$A$2:$D$129,3,FALSE)</f>
        <v>pics\\Tamanid_7.jpg</v>
      </c>
      <c r="N112">
        <f>VLOOKUP(J112,total_visual_stym!$A$1:$D$129,4,FALSE)</f>
        <v>214</v>
      </c>
      <c r="P112">
        <f>IF(G112="экспл",0,IF(G112="импл_",VLOOKUP(J112,quest_импл!$A$1:$J$129,7,FALSE),0))</f>
        <v>279</v>
      </c>
      <c r="Q112" t="str">
        <f>IF(G112="экспл",0,IF(G112="импл_",VLOOKUP(J112,quest_импл!$A$1:$J$129,8,FALSE),0))</f>
        <v>sound\\Cvetushiy_li.wav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2035</v>
      </c>
      <c r="AD112" t="str">
        <f t="shared" ca="1" si="33"/>
        <v>pics\\Limon_3.jpg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pics\\Limon_3.jpg</v>
      </c>
      <c r="AI112" t="s">
        <v>122</v>
      </c>
      <c r="AO112">
        <f t="shared" ca="1" si="34"/>
        <v>0.50236886988230023</v>
      </c>
      <c r="AP112" t="str">
        <f t="shared" ca="1" si="35"/>
        <v>pics\\Limon_3.jpg</v>
      </c>
      <c r="AR112" t="str">
        <f t="shared" si="37"/>
        <v/>
      </c>
      <c r="AS112" t="str">
        <f t="shared" ca="1" si="29"/>
        <v>pics\\Limon_3.jpg</v>
      </c>
      <c r="AT112">
        <f t="shared" ca="1" si="30"/>
        <v>0.49833404301000073</v>
      </c>
      <c r="AU112" t="s">
        <v>697</v>
      </c>
      <c r="AV112" t="str">
        <f t="shared" ca="1" si="31"/>
        <v>sound\\Redkiy_plod.wav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_Цветущий_ли_</v>
      </c>
      <c r="BB112" t="str">
        <f t="shared" si="32"/>
        <v>_Цветущий_ли_ГОНИК?</v>
      </c>
      <c r="BD112" cm="1">
        <f t="array" aca="1" ref="BD112" ca="1">INDEX($L$106:$L$113,(RANK(AT8,$AT$2:$AT$9)))</f>
        <v>2142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VLOOKUP(B113,audio_list_stym!$A$3:$BP$18,56,FALSE)</f>
        <v>14</v>
      </c>
      <c r="F113" t="str">
        <f>VLOOKUP(E113,metki!$A$2:$B$9,2,FALSE)</f>
        <v>импл_новые_с_названием</v>
      </c>
      <c r="G113" t="str">
        <f t="shared" si="26"/>
        <v>импл_</v>
      </c>
      <c r="H113" t="str">
        <f>VLOOKUP(B113,audio_list_stym!$A$3:$AJ$18,24,FALSE)</f>
        <v>Tamanid</v>
      </c>
      <c r="I113" t="s">
        <v>695</v>
      </c>
      <c r="J113" t="str">
        <f t="shared" si="27"/>
        <v>Tamanid_8</v>
      </c>
      <c r="L113">
        <f>VLOOKUP(J113,total_visual_stym!$A$2:$D$129,2,FALSE)</f>
        <v>2144</v>
      </c>
      <c r="M113" t="str">
        <f>VLOOKUP(J113,total_visual_stym!$A$2:$D$129,3,FALSE)</f>
        <v>pics\\Tamanid_8.jpg</v>
      </c>
      <c r="N113">
        <f>VLOOKUP(J113,total_visual_stym!$A$1:$D$129,4,FALSE)</f>
        <v>214</v>
      </c>
      <c r="P113">
        <f>IF(G113="экспл",0,IF(G113="импл_",VLOOKUP(J113,quest_импл!$A$1:$J$129,7,FALSE),0))</f>
        <v>280</v>
      </c>
      <c r="Q113" t="str">
        <f>IF(G113="экспл",0,IF(G113="импл_",VLOOKUP(J113,quest_импл!$A$1:$J$129,8,FALSE),0))</f>
        <v>sound\\Skruchen_li.wav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2012</v>
      </c>
      <c r="AD113" t="str">
        <f t="shared" ca="1" si="33"/>
        <v>pics\\Finik_4.jpg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pics\\Finik_4.jpg</v>
      </c>
      <c r="AI113" t="s">
        <v>123</v>
      </c>
      <c r="AO113">
        <f t="shared" ca="1" si="34"/>
        <v>0.83222262971482641</v>
      </c>
      <c r="AP113" t="str">
        <f t="shared" ca="1" si="35"/>
        <v>pics\\Finik_4.jpg</v>
      </c>
      <c r="AR113" t="str">
        <f t="shared" si="37"/>
        <v/>
      </c>
      <c r="AS113" t="str">
        <f t="shared" ca="1" si="29"/>
        <v>pics\\Finik_4.jpg</v>
      </c>
      <c r="AT113">
        <f t="shared" ca="1" si="30"/>
        <v>0.37050091570336319</v>
      </c>
      <c r="AU113" t="s">
        <v>697</v>
      </c>
      <c r="AV113" t="str">
        <f t="shared" ca="1" si="31"/>
        <v>sound\\Redkiy_plod.wav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_Скручен_ли_</v>
      </c>
      <c r="BB113" t="str">
        <f t="shared" si="32"/>
        <v>_Скручен_ли_ГОНИК?</v>
      </c>
      <c r="BD113" cm="1">
        <f t="array" aca="1" ref="BD113" ca="1">INDEX($L$106:$L$113,(RANK(AT9,$AT$2:$AT$9)))</f>
        <v>2139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VLOOKUP(B114,audio_list_stym!$A$3:$BP$18,56,FALSE)</f>
        <v>15</v>
      </c>
      <c r="F114" t="str">
        <f>VLOOKUP(E114,metki!$A$2:$B$9,2,FALSE)</f>
        <v>экспл_новые_с_названием</v>
      </c>
      <c r="G114" t="str">
        <f t="shared" si="26"/>
        <v>экспл</v>
      </c>
      <c r="H114" t="str">
        <f>VLOOKUP(B114,audio_list_stym!$A$3:$AJ$18,24,FALSE)</f>
        <v>ZF</v>
      </c>
      <c r="I114" t="s">
        <v>688</v>
      </c>
      <c r="J114" t="str">
        <f t="shared" si="27"/>
        <v>ZF_1</v>
      </c>
      <c r="L114">
        <f>VLOOKUP(J114,total_visual_stym!$A$2:$D$129,2,FALSE)</f>
        <v>2145</v>
      </c>
      <c r="M114" t="str">
        <f>VLOOKUP(J114,total_visual_stym!$A$2:$D$129,3,FALSE)</f>
        <v>pics\\ZF_1.jpg</v>
      </c>
      <c r="N114">
        <f>VLOOKUP(J114,total_visual_stym!$A$1:$D$129,4,FALSE)</f>
        <v>215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153</v>
      </c>
      <c r="Z114" t="str">
        <f>IF(G114="экспл",VLOOKUP(J114,quest_экспл!$A$1:$N$129,12,FALSE),IF(G114="импл_",0,0))</f>
        <v>sound\\On_s_chashuykami.wav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2190</v>
      </c>
      <c r="AD114" t="str">
        <f t="shared" ca="1" si="33"/>
        <v>pics\\dis27.jpg</v>
      </c>
      <c r="AE114" s="22" t="str">
        <f t="array" aca="1" ref="AE114" ca="1">IF(G114="экспл",INDEX(total_visual_stym!$C$146:$C$209,(RANK(total_visual_stym!E194,total_visual_stym!$E$146:$E$209))),0)</f>
        <v>pics\\dis27.jpg</v>
      </c>
      <c r="AF114" s="22" t="str">
        <f t="shared" si="28"/>
        <v/>
      </c>
      <c r="AI114" t="s">
        <v>86</v>
      </c>
      <c r="AO114">
        <f t="shared" ca="1" si="34"/>
        <v>0.93796730889416846</v>
      </c>
      <c r="AP114" t="str">
        <f t="shared" ca="1" si="35"/>
        <v>pics\\Banan_3.jpg</v>
      </c>
      <c r="AR114" t="str">
        <f t="shared" si="37"/>
        <v/>
      </c>
      <c r="AS114" t="str">
        <f t="shared" si="29"/>
        <v/>
      </c>
      <c r="AT114">
        <f t="shared" ca="1" si="30"/>
        <v>0.95130365245690129</v>
      </c>
      <c r="AU114" t="s">
        <v>697</v>
      </c>
      <c r="AV114" t="str">
        <f t="shared" ca="1" si="31"/>
        <v>sound\\Noviy_plod.wav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_Он_с_чешуйками?</v>
      </c>
      <c r="BA114" t="e">
        <f>VLOOKUP(Q114,audio_list_stym!$B$2:$BQ$299,68,FALSE)</f>
        <v>#N/A</v>
      </c>
      <c r="BB114" t="str">
        <f t="shared" si="32"/>
        <v>На_экране_ТОДИС._Он_с_чешуйками?</v>
      </c>
      <c r="BC114">
        <f>A114</f>
        <v>1215</v>
      </c>
      <c r="BD114" cm="1">
        <f t="array" aca="1" ref="BD114" ca="1">INDEX($L$114:$L$121,(RANK(AT2,$AT$2:$AT$9)))</f>
        <v>2151</v>
      </c>
      <c r="BE114" cm="1">
        <f t="array" aca="1" ref="BE114" ca="1">INDEX(BD66:BD81,(RANK(AT8,$AT$2:$AT$17)))</f>
        <v>2082</v>
      </c>
      <c r="BF114" cm="1">
        <f t="array" aca="1" ref="BF114" ca="1">INDEX(BD82:BD97,(RANK(AT8,$AT$2:$AT$9)))</f>
        <v>2089</v>
      </c>
      <c r="BG114" cm="1">
        <f t="array" aca="1" ref="BG114" ca="1">INDEX(BD98:BD113,(RANK(AT8,$AT$2:$AT$9)))</f>
        <v>2129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VLOOKUP(B115,audio_list_stym!$A$3:$BP$18,56,FALSE)</f>
        <v>15</v>
      </c>
      <c r="F115" t="str">
        <f>VLOOKUP(E115,metki!$A$2:$B$9,2,FALSE)</f>
        <v>экспл_новые_с_названием</v>
      </c>
      <c r="G115" t="str">
        <f t="shared" si="26"/>
        <v>экспл</v>
      </c>
      <c r="H115" t="str">
        <f>VLOOKUP(B115,audio_list_stym!$A$3:$AJ$18,24,FALSE)</f>
        <v>ZF</v>
      </c>
      <c r="I115" t="s">
        <v>689</v>
      </c>
      <c r="J115" t="str">
        <f t="shared" si="27"/>
        <v>ZF_2</v>
      </c>
      <c r="L115">
        <f>VLOOKUP(J115,total_visual_stym!$A$2:$D$129,2,FALSE)</f>
        <v>2146</v>
      </c>
      <c r="M115" t="str">
        <f>VLOOKUP(J115,total_visual_stym!$A$2:$D$129,3,FALSE)</f>
        <v>pics\\ZF_2.jpg</v>
      </c>
      <c r="N115">
        <f>VLOOKUP(J115,total_visual_stym!$A$1:$D$129,4,FALSE)</f>
        <v>215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154</v>
      </c>
      <c r="Z115" t="str">
        <f>IF(G115="экспл",VLOOKUP(J115,quest_экспл!$A$1:$N$129,12,FALSE),IF(G115="импл_",0,0))</f>
        <v>sound\\On_rozoviy.wav</v>
      </c>
      <c r="AA115" t="str">
        <f>IF(G115="экспл",VLOOKUP(J115,quest_экспл!$A$1:$N$129,14,FALSE),IF(G115="импл_",0,0))</f>
        <v>нет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2184</v>
      </c>
      <c r="AD115" t="str">
        <f t="shared" ca="1" si="33"/>
        <v>pics\\dis19.jpg</v>
      </c>
      <c r="AE115" s="22" t="str">
        <f t="array" aca="1" ref="AE115" ca="1">IF(G115="экспл",INDEX(total_visual_stym!$C$146:$C$209,(RANK(total_visual_stym!E195,total_visual_stym!$E$146:$E$209))),0)</f>
        <v>pics\\dis19.jpg</v>
      </c>
      <c r="AF115" s="22" t="str">
        <f t="shared" si="28"/>
        <v/>
      </c>
      <c r="AI115" t="s">
        <v>87</v>
      </c>
      <c r="AO115">
        <f t="shared" ca="1" si="34"/>
        <v>0.58041520831509019</v>
      </c>
      <c r="AP115" t="str">
        <f t="shared" ca="1" si="35"/>
        <v>pics\\Kokos_5.jpg</v>
      </c>
      <c r="AR115" t="str">
        <f t="shared" si="37"/>
        <v/>
      </c>
      <c r="AS115" t="str">
        <f t="shared" si="29"/>
        <v/>
      </c>
      <c r="AT115">
        <f t="shared" ca="1" si="30"/>
        <v>0.51525633414818128</v>
      </c>
      <c r="AU115" t="s">
        <v>697</v>
      </c>
      <c r="AV115" t="str">
        <f t="shared" ca="1" si="31"/>
        <v>sound\\Noviy_plod.wav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_Он_розовый?</v>
      </c>
      <c r="BA115" t="e">
        <f>VLOOKUP(Q115,audio_list_stym!$B$2:$BQ$299,68,FALSE)</f>
        <v>#N/A</v>
      </c>
      <c r="BB115" t="str">
        <f t="shared" si="32"/>
        <v>Посмотрите,_вот_ТОДИС._Он_розовый?</v>
      </c>
      <c r="BD115" cm="1">
        <f t="array" aca="1" ref="BD115" ca="1">INDEX($L$114:$L$121,(RANK(AT3,$AT$2:$AT$9)))</f>
        <v>2152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VLOOKUP(B116,audio_list_stym!$A$3:$BP$18,56,FALSE)</f>
        <v>15</v>
      </c>
      <c r="F116" t="str">
        <f>VLOOKUP(E116,metki!$A$2:$B$9,2,FALSE)</f>
        <v>экспл_новые_с_названием</v>
      </c>
      <c r="G116" t="str">
        <f t="shared" si="26"/>
        <v>экспл</v>
      </c>
      <c r="H116" t="str">
        <f>VLOOKUP(B116,audio_list_stym!$A$3:$AJ$18,24,FALSE)</f>
        <v>ZF</v>
      </c>
      <c r="I116" t="s">
        <v>690</v>
      </c>
      <c r="J116" t="str">
        <f t="shared" si="27"/>
        <v>ZF_3</v>
      </c>
      <c r="L116">
        <f>VLOOKUP(J116,total_visual_stym!$A$2:$D$129,2,FALSE)</f>
        <v>2147</v>
      </c>
      <c r="M116" t="str">
        <f>VLOOKUP(J116,total_visual_stym!$A$2:$D$129,3,FALSE)</f>
        <v>pics\\ZF_3.jpg</v>
      </c>
      <c r="N116">
        <f>VLOOKUP(J116,total_visual_stym!$A$1:$D$129,4,FALSE)</f>
        <v>215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155</v>
      </c>
      <c r="Z116" t="str">
        <f>IF(G116="экспл",VLOOKUP(J116,quest_экспл!$A$1:$N$129,12,FALSE),IF(G116="импл_",0,0))</f>
        <v>sound\\Tonkiy_li_on.wav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2206</v>
      </c>
      <c r="AD116" t="str">
        <f t="shared" ca="1" si="33"/>
        <v>pics\\dis50.jpg</v>
      </c>
      <c r="AE116" s="22" t="str">
        <f t="array" aca="1" ref="AE116" ca="1">IF(G116="экспл",INDEX(total_visual_stym!$C$146:$C$209,(RANK(total_visual_stym!E196,total_visual_stym!$E$146:$E$209))),0)</f>
        <v>pics\\dis50.jpg</v>
      </c>
      <c r="AF116" s="22" t="str">
        <f t="shared" si="28"/>
        <v/>
      </c>
      <c r="AI116" t="s">
        <v>88</v>
      </c>
      <c r="AO116">
        <f t="shared" ca="1" si="34"/>
        <v>0.60211992537403214</v>
      </c>
      <c r="AP116" t="str">
        <f t="shared" ca="1" si="35"/>
        <v>pics\\Kokos_2.jpg</v>
      </c>
      <c r="AR116" t="str">
        <f t="shared" si="37"/>
        <v/>
      </c>
      <c r="AS116" t="str">
        <f t="shared" si="29"/>
        <v/>
      </c>
      <c r="AT116">
        <f t="shared" ca="1" si="30"/>
        <v>0.3129086407888424</v>
      </c>
      <c r="AU116" t="s">
        <v>697</v>
      </c>
      <c r="AV116" t="str">
        <f t="shared" ca="1" si="31"/>
        <v>sound\\Redkiy_plod.wav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_Тонкий_ли_он?</v>
      </c>
      <c r="BA116" t="e">
        <f>VLOOKUP(Q116,audio_list_stym!$B$2:$BQ$299,68,FALSE)</f>
        <v>#N/A</v>
      </c>
      <c r="BB116" t="str">
        <f t="shared" si="32"/>
        <v>Вот_ТОДИС._Тонкий_ли_он?</v>
      </c>
      <c r="BD116" cm="1">
        <f t="array" aca="1" ref="BD116" ca="1">INDEX($L$114:$L$121,(RANK(AT4,$AT$2:$AT$9)))</f>
        <v>2148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VLOOKUP(B117,audio_list_stym!$A$3:$BP$18,56,FALSE)</f>
        <v>15</v>
      </c>
      <c r="F117" t="str">
        <f>VLOOKUP(E117,metki!$A$2:$B$9,2,FALSE)</f>
        <v>экспл_новые_с_названием</v>
      </c>
      <c r="G117" t="str">
        <f t="shared" si="26"/>
        <v>экспл</v>
      </c>
      <c r="H117" t="str">
        <f>VLOOKUP(B117,audio_list_stym!$A$3:$AJ$18,24,FALSE)</f>
        <v>ZF</v>
      </c>
      <c r="I117" t="s">
        <v>691</v>
      </c>
      <c r="J117" t="str">
        <f t="shared" si="27"/>
        <v>ZF_4</v>
      </c>
      <c r="L117">
        <f>VLOOKUP(J117,total_visual_stym!$A$2:$D$129,2,FALSE)</f>
        <v>2148</v>
      </c>
      <c r="M117" t="str">
        <f>VLOOKUP(J117,total_visual_stym!$A$2:$D$129,3,FALSE)</f>
        <v>pics\\ZF_4.jpg</v>
      </c>
      <c r="N117">
        <f>VLOOKUP(J117,total_visual_stym!$A$1:$D$129,4,FALSE)</f>
        <v>215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156</v>
      </c>
      <c r="Z117" t="str">
        <f>IF(G117="экспл",VLOOKUP(J117,quest_экспл!$A$1:$N$129,12,FALSE),IF(G117="импл_",0,0))</f>
        <v>sound\\Celniy_li_on.wav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2229</v>
      </c>
      <c r="AD117" t="str">
        <f t="shared" ca="1" si="33"/>
        <v>pics\\dis10.jpg</v>
      </c>
      <c r="AE117" s="22" t="str">
        <f t="array" aca="1" ref="AE117" ca="1">IF(G117="экспл",INDEX(total_visual_stym!$C$146:$C$209,(RANK(total_visual_stym!E197,total_visual_stym!$E$146:$E$209))),0)</f>
        <v>pics\\dis10.jpg</v>
      </c>
      <c r="AF117" s="22" t="str">
        <f t="shared" si="28"/>
        <v/>
      </c>
      <c r="AI117" t="s">
        <v>89</v>
      </c>
      <c r="AO117">
        <f t="shared" ca="1" si="34"/>
        <v>0.7924458427194786</v>
      </c>
      <c r="AP117" t="str">
        <f t="shared" ca="1" si="35"/>
        <v>pics\\Finik_5.jpg</v>
      </c>
      <c r="AR117" t="str">
        <f t="shared" si="37"/>
        <v/>
      </c>
      <c r="AS117" t="str">
        <f t="shared" si="29"/>
        <v/>
      </c>
      <c r="AT117">
        <f t="shared" ca="1" si="30"/>
        <v>0.42923796393090963</v>
      </c>
      <c r="AU117" t="s">
        <v>697</v>
      </c>
      <c r="AV117" t="str">
        <f t="shared" ca="1" si="31"/>
        <v>sound\\Redkiy_plod.wav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_Цельный_ли_он?</v>
      </c>
      <c r="BA117" t="e">
        <f>VLOOKUP(Q117,audio_list_stym!$B$2:$BQ$299,68,FALSE)</f>
        <v>#N/A</v>
      </c>
      <c r="BB117" t="str">
        <f t="shared" si="32"/>
        <v>Это_ТОДИС._Цельный_ли_он?</v>
      </c>
      <c r="BD117" cm="1">
        <f t="array" aca="1" ref="BD117" ca="1">INDEX($L$114:$L$121,(RANK(AT5,$AT$2:$AT$9)))</f>
        <v>2146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VLOOKUP(B118,audio_list_stym!$A$3:$BP$18,56,FALSE)</f>
        <v>15</v>
      </c>
      <c r="F118" t="str">
        <f>VLOOKUP(E118,metki!$A$2:$B$9,2,FALSE)</f>
        <v>экспл_новые_с_названием</v>
      </c>
      <c r="G118" t="str">
        <f t="shared" si="26"/>
        <v>экспл</v>
      </c>
      <c r="H118" t="str">
        <f>VLOOKUP(B118,audio_list_stym!$A$3:$AJ$18,24,FALSE)</f>
        <v>ZF</v>
      </c>
      <c r="I118" t="s">
        <v>692</v>
      </c>
      <c r="J118" t="str">
        <f t="shared" si="27"/>
        <v>ZF_5</v>
      </c>
      <c r="L118">
        <f>VLOOKUP(J118,total_visual_stym!$A$2:$D$129,2,FALSE)</f>
        <v>2149</v>
      </c>
      <c r="M118" t="str">
        <f>VLOOKUP(J118,total_visual_stym!$A$2:$D$129,3,FALSE)</f>
        <v>pics\\ZF_5.jpg</v>
      </c>
      <c r="N118">
        <f>VLOOKUP(J118,total_visual_stym!$A$1:$D$129,4,FALSE)</f>
        <v>215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157</v>
      </c>
      <c r="Z118" t="str">
        <f>IF(G118="экспл",VLOOKUP(J118,quest_экспл!$A$1:$N$129,12,FALSE),IF(G118="импл_",0,0))</f>
        <v>sound\\On_shershaviy.wav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2215</v>
      </c>
      <c r="AD118" t="str">
        <f t="shared" ca="1" si="33"/>
        <v>pics\\dis62.jpg</v>
      </c>
      <c r="AE118" s="22" t="str">
        <f t="array" aca="1" ref="AE118" ca="1">IF(G118="экспл",INDEX(total_visual_stym!$C$146:$C$209,(RANK(total_visual_stym!E198,total_visual_stym!$E$146:$E$209))),0)</f>
        <v>pics\\dis62.jpg</v>
      </c>
      <c r="AF118" s="22" t="str">
        <f t="shared" si="28"/>
        <v/>
      </c>
      <c r="AI118" t="s">
        <v>90</v>
      </c>
      <c r="AO118">
        <f t="shared" ca="1" si="34"/>
        <v>0.11093698300974952</v>
      </c>
      <c r="AP118" t="str">
        <f t="shared" ca="1" si="35"/>
        <v>pics\\Redis_8.jpg</v>
      </c>
      <c r="AR118" t="str">
        <f t="shared" si="37"/>
        <v/>
      </c>
      <c r="AS118" t="str">
        <f t="shared" si="29"/>
        <v/>
      </c>
      <c r="AT118">
        <f t="shared" ca="1" si="30"/>
        <v>0.51230055955181986</v>
      </c>
      <c r="AU118" t="s">
        <v>697</v>
      </c>
      <c r="AV118" t="str">
        <f t="shared" ca="1" si="31"/>
        <v>sound\\Noviy_plod.wav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_Он_шершавый?</v>
      </c>
      <c r="BA118" t="e">
        <f>VLOOKUP(Q118,audio_list_stym!$B$2:$BQ$299,68,FALSE)</f>
        <v>#N/A</v>
      </c>
      <c r="BB118" t="str">
        <f t="shared" si="32"/>
        <v>На_картинке_ТОДИС._Он_шершавый?</v>
      </c>
      <c r="BD118" cm="1">
        <f t="array" aca="1" ref="BD118" ca="1">INDEX($L$114:$L$121,(RANK(AT6,$AT$2:$AT$9)))</f>
        <v>2149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VLOOKUP(B119,audio_list_stym!$A$3:$BP$18,56,FALSE)</f>
        <v>15</v>
      </c>
      <c r="F119" t="str">
        <f>VLOOKUP(E119,metki!$A$2:$B$9,2,FALSE)</f>
        <v>экспл_новые_с_названием</v>
      </c>
      <c r="G119" t="str">
        <f t="shared" si="26"/>
        <v>экспл</v>
      </c>
      <c r="H119" t="str">
        <f>VLOOKUP(B119,audio_list_stym!$A$3:$AJ$18,24,FALSE)</f>
        <v>ZF</v>
      </c>
      <c r="I119" t="s">
        <v>693</v>
      </c>
      <c r="J119" t="str">
        <f t="shared" si="27"/>
        <v>ZF_6</v>
      </c>
      <c r="L119">
        <f>VLOOKUP(J119,total_visual_stym!$A$2:$D$129,2,FALSE)</f>
        <v>2150</v>
      </c>
      <c r="M119" t="str">
        <f>VLOOKUP(J119,total_visual_stym!$A$2:$D$129,3,FALSE)</f>
        <v>pics\\ZF_6.jpg</v>
      </c>
      <c r="N119">
        <f>VLOOKUP(J119,total_visual_stym!$A$1:$D$129,4,FALSE)</f>
        <v>215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158</v>
      </c>
      <c r="Z119" t="str">
        <f>IF(G119="экспл",VLOOKUP(J119,quest_экспл!$A$1:$N$129,12,FALSE),IF(G119="импл_",0,0))</f>
        <v>sound\\Zaostrin_li_on.wav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2227</v>
      </c>
      <c r="AD119" t="str">
        <f t="shared" ca="1" si="33"/>
        <v>pics\\dis39.jpg</v>
      </c>
      <c r="AE119" s="22" t="str">
        <f t="array" aca="1" ref="AE119" ca="1">IF(G119="экспл",INDEX(total_visual_stym!$C$146:$C$209,(RANK(total_visual_stym!E199,total_visual_stym!$E$146:$E$209))),0)</f>
        <v>pics\\dis39.jpg</v>
      </c>
      <c r="AF119" s="22" t="str">
        <f t="shared" si="28"/>
        <v/>
      </c>
      <c r="AI119" t="s">
        <v>91</v>
      </c>
      <c r="AO119">
        <f t="shared" ca="1" si="34"/>
        <v>0.19272414195625187</v>
      </c>
      <c r="AP119" t="str">
        <f t="shared" ca="1" si="35"/>
        <v>pics\\Redis_4.jpg</v>
      </c>
      <c r="AR119" t="str">
        <f t="shared" si="37"/>
        <v/>
      </c>
      <c r="AS119" t="str">
        <f t="shared" si="29"/>
        <v/>
      </c>
      <c r="AT119">
        <f t="shared" ca="1" si="30"/>
        <v>0.24267827626425609</v>
      </c>
      <c r="AU119" t="s">
        <v>697</v>
      </c>
      <c r="AV119" t="str">
        <f t="shared" ca="1" si="31"/>
        <v>sound\\Redkiy_plod.wav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_Заострен_ли_он?</v>
      </c>
      <c r="BA119" t="e">
        <f>VLOOKUP(Q119,audio_list_stym!$B$2:$BQ$299,68,FALSE)</f>
        <v>#N/A</v>
      </c>
      <c r="BB119" t="str">
        <f t="shared" si="32"/>
        <v>На_мониторе_ТОДИС._Заострен_ли_он?</v>
      </c>
      <c r="BD119" cm="1">
        <f t="array" aca="1" ref="BD119" ca="1">INDEX($L$114:$L$121,(RANK(AT7,$AT$2:$AT$9)))</f>
        <v>2145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VLOOKUP(B120,audio_list_stym!$A$3:$BP$18,56,FALSE)</f>
        <v>15</v>
      </c>
      <c r="F120" t="str">
        <f>VLOOKUP(E120,metki!$A$2:$B$9,2,FALSE)</f>
        <v>экспл_новые_с_названием</v>
      </c>
      <c r="G120" t="str">
        <f t="shared" si="26"/>
        <v>экспл</v>
      </c>
      <c r="H120" t="str">
        <f>VLOOKUP(B120,audio_list_stym!$A$3:$AJ$18,24,FALSE)</f>
        <v>ZF</v>
      </c>
      <c r="I120" t="s">
        <v>694</v>
      </c>
      <c r="J120" t="str">
        <f t="shared" si="27"/>
        <v>ZF_7</v>
      </c>
      <c r="L120">
        <f>VLOOKUP(J120,total_visual_stym!$A$2:$D$129,2,FALSE)</f>
        <v>2151</v>
      </c>
      <c r="M120" t="str">
        <f>VLOOKUP(J120,total_visual_stym!$A$2:$D$129,3,FALSE)</f>
        <v>pics\\ZF_7.jpg</v>
      </c>
      <c r="N120">
        <f>VLOOKUP(J120,total_visual_stym!$A$1:$D$129,4,FALSE)</f>
        <v>215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159</v>
      </c>
      <c r="Z120" t="str">
        <f>IF(G120="экспл",VLOOKUP(J120,quest_экспл!$A$1:$N$129,12,FALSE),IF(G120="импл_",0,0))</f>
        <v>sound\\On_rassipchatiy.wav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2209</v>
      </c>
      <c r="AD120" t="str">
        <f t="shared" ca="1" si="33"/>
        <v>pics\\dis51.jpg</v>
      </c>
      <c r="AE120" s="22" t="str">
        <f t="array" aca="1" ref="AE120" ca="1">IF(G120="экспл",INDEX(total_visual_stym!$C$146:$C$209,(RANK(total_visual_stym!E200,total_visual_stym!$E$146:$E$209))),0)</f>
        <v>pics\\dis51.jpg</v>
      </c>
      <c r="AF120" s="22" t="str">
        <f t="shared" si="28"/>
        <v/>
      </c>
      <c r="AI120" t="s">
        <v>92</v>
      </c>
      <c r="AO120">
        <f t="shared" ca="1" si="34"/>
        <v>0.94901853132255543</v>
      </c>
      <c r="AP120" t="str">
        <f t="shared" ca="1" si="35"/>
        <v>pics\\Banan_2.jpg</v>
      </c>
      <c r="AR120" t="str">
        <f t="shared" si="37"/>
        <v/>
      </c>
      <c r="AS120" t="str">
        <f t="shared" si="29"/>
        <v/>
      </c>
      <c r="AT120">
        <f t="shared" ca="1" si="30"/>
        <v>0.93686271281550304</v>
      </c>
      <c r="AU120" t="s">
        <v>697</v>
      </c>
      <c r="AV120" t="str">
        <f t="shared" ca="1" si="31"/>
        <v>sound\\Noviy_plod.wav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_Он_рассыпчатый?</v>
      </c>
      <c r="BA120" t="e">
        <f>VLOOKUP(Q120,audio_list_stym!$B$2:$BQ$299,68,FALSE)</f>
        <v>#N/A</v>
      </c>
      <c r="BB120" t="str">
        <f t="shared" si="32"/>
        <v>Перед_Вами_ТОДИС._Он_рассыпчатый?</v>
      </c>
      <c r="BD120" cm="1">
        <f t="array" aca="1" ref="BD120" ca="1">INDEX($L$114:$L$121,(RANK(AT8,$AT$2:$AT$9)))</f>
        <v>2150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VLOOKUP(B121,audio_list_stym!$A$3:$BP$18,56,FALSE)</f>
        <v>15</v>
      </c>
      <c r="F121" t="str">
        <f>VLOOKUP(E121,metki!$A$2:$B$9,2,FALSE)</f>
        <v>экспл_новые_с_названием</v>
      </c>
      <c r="G121" t="str">
        <f t="shared" si="26"/>
        <v>экспл</v>
      </c>
      <c r="H121" t="str">
        <f>VLOOKUP(B121,audio_list_stym!$A$3:$AJ$18,24,FALSE)</f>
        <v>ZF</v>
      </c>
      <c r="I121" t="s">
        <v>695</v>
      </c>
      <c r="J121" t="str">
        <f t="shared" si="27"/>
        <v>ZF_8</v>
      </c>
      <c r="L121">
        <f>VLOOKUP(J121,total_visual_stym!$A$2:$D$129,2,FALSE)</f>
        <v>2152</v>
      </c>
      <c r="M121" t="str">
        <f>VLOOKUP(J121,total_visual_stym!$A$2:$D$129,3,FALSE)</f>
        <v>pics\\ZF_8.jpg</v>
      </c>
      <c r="N121">
        <f>VLOOKUP(J121,total_visual_stym!$A$1:$D$129,4,FALSE)</f>
        <v>215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160</v>
      </c>
      <c r="Z121" t="str">
        <f>IF(G121="экспл",VLOOKUP(J121,quest_экспл!$A$1:$N$129,12,FALSE),IF(G121="импл_",0,0))</f>
        <v>sound\\Ochishen_li_on.wav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2186</v>
      </c>
      <c r="AD121" t="str">
        <f t="shared" ca="1" si="33"/>
        <v>pics\\dis25.jpg</v>
      </c>
      <c r="AE121" s="22" t="str">
        <f t="array" aca="1" ref="AE121" ca="1">IF(G121="экспл",INDEX(total_visual_stym!$C$146:$C$209,(RANK(total_visual_stym!E201,total_visual_stym!$E$146:$E$209))),0)</f>
        <v>pics\\dis25.jpg</v>
      </c>
      <c r="AF121" s="22" t="str">
        <f t="shared" si="28"/>
        <v/>
      </c>
      <c r="AI121" t="s">
        <v>93</v>
      </c>
      <c r="AO121">
        <f t="shared" ca="1" si="34"/>
        <v>0.14951489778552096</v>
      </c>
      <c r="AP121" t="str">
        <f t="shared" ca="1" si="35"/>
        <v>pics\\Redis_5.jpg</v>
      </c>
      <c r="AR121" t="str">
        <f>IF(AH121="sound\\Ogorod",AP49,"")</f>
        <v/>
      </c>
      <c r="AS121" t="str">
        <f t="shared" si="29"/>
        <v/>
      </c>
      <c r="AT121">
        <f t="shared" ca="1" si="30"/>
        <v>0.57821705902495424</v>
      </c>
      <c r="AU121" t="s">
        <v>697</v>
      </c>
      <c r="AV121" t="str">
        <f t="shared" ca="1" si="31"/>
        <v>sound\\Noviy_plod.wav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_Очищен_ли_он?</v>
      </c>
      <c r="BA121" t="e">
        <f>VLOOKUP(Q121,audio_list_stym!$B$2:$BQ$299,68,FALSE)</f>
        <v>#N/A</v>
      </c>
      <c r="BB121" t="str">
        <f t="shared" si="32"/>
        <v>Вы_видите_ТОДИС._Очищен_ли_он?</v>
      </c>
      <c r="BD121" cm="1">
        <f t="array" aca="1" ref="BD121" ca="1">INDEX($L$114:$L$121,(RANK(AT9,$AT$2:$AT$9)))</f>
        <v>2147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VLOOKUP(B122,audio_list_stym!$A$3:$BP$18,56,FALSE)</f>
        <v>16</v>
      </c>
      <c r="F122" t="str">
        <f>VLOOKUP(E122,metki!$A$2:$B$9,2,FALSE)</f>
        <v>импл_новые_без_названия</v>
      </c>
      <c r="G122" t="str">
        <f t="shared" si="26"/>
        <v>импл_</v>
      </c>
      <c r="H122" t="str">
        <f>VLOOKUP(B122,audio_list_stym!$A$3:$AJ$18,24,FALSE)</f>
        <v>Ackee</v>
      </c>
      <c r="I122" t="s">
        <v>688</v>
      </c>
      <c r="J122" t="str">
        <f t="shared" si="27"/>
        <v>Ackee_1</v>
      </c>
      <c r="L122">
        <f>VLOOKUP(J122,total_visual_stym!$A$2:$D$129,2,FALSE)</f>
        <v>2065</v>
      </c>
      <c r="M122" t="str">
        <f>VLOOKUP(J122,total_visual_stym!$A$2:$D$129,3,FALSE)</f>
        <v>pics\\Ackee_1.jpg</v>
      </c>
      <c r="N122">
        <f>VLOOKUP(J122,total_visual_stym!$A$1:$D$129,4,FALSE)</f>
        <v>208</v>
      </c>
      <c r="P122">
        <f>IF(G122="экспл",0,IF(G122="импл_",VLOOKUP(J122,quest_импл!$A$1:$J$129,7,FALSE),0))</f>
        <v>225</v>
      </c>
      <c r="Q122" t="str">
        <f>IF(G122="экспл",0,IF(G122="импл_",VLOOKUP(J122,quest_импл!$A$1:$J$129,8,FALSE),0))</f>
        <v>sound\\Sushenniy_li.wav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нет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2063</v>
      </c>
      <c r="AD122" t="str">
        <f t="shared" ca="1" si="33"/>
        <v>pics\\Tomat_7.jpg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pics\\Tomat_7.jpg</v>
      </c>
      <c r="AI122" t="s">
        <v>124</v>
      </c>
      <c r="AO122">
        <f t="shared" ca="1" si="34"/>
        <v>3.2027249165406113E-3</v>
      </c>
      <c r="AP122" t="str">
        <f t="shared" ca="1" si="35"/>
        <v>pics\\Tomat_7.jpg</v>
      </c>
      <c r="AR122" t="str">
        <f t="shared" ref="AR122:AR129" si="38">IF(AH122="sound\\Ogorod",AP50,"")</f>
        <v/>
      </c>
      <c r="AS122" t="str">
        <f t="shared" ca="1" si="29"/>
        <v>pics\\Tomat_7.jpg</v>
      </c>
      <c r="AT122">
        <f t="shared" ca="1" si="30"/>
        <v>4.6608776901101656E-2</v>
      </c>
      <c r="AU122" t="s">
        <v>697</v>
      </c>
      <c r="AV122" t="str">
        <f t="shared" ca="1" si="31"/>
        <v>sound\\Redkiy_plod.wav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_Сушеный_ли_</v>
      </c>
      <c r="BB122" t="str">
        <f t="shared" si="32"/>
        <v>_Сушеный_ли_XXXXX?</v>
      </c>
      <c r="BC122">
        <f>A122</f>
        <v>1216</v>
      </c>
      <c r="BD122" cm="1">
        <f t="array" aca="1" ref="BD122" ca="1">INDEX($L$122:$L$129,(RANK(AT2,$AT$2:$AT$9)))</f>
        <v>2071</v>
      </c>
      <c r="BE122" cm="1">
        <f t="array" aca="1" ref="BE122" ca="1">INDEX(BD66:BD81,(RANK(AT9,$AT$2:$AT$17)))</f>
        <v>2078</v>
      </c>
      <c r="BF122" cm="1">
        <f t="array" aca="1" ref="BF122" ca="1">INDEX(BD90:BD105,(RANK(AT9,$AT$2:$AT$17)))</f>
        <v>2116</v>
      </c>
      <c r="BG122" cm="1">
        <f t="array" aca="1" ref="BG122" ca="1">INDEX(BD106:BD121,(RANK(AT9,$AT$2:$AT$17)))</f>
        <v>2140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VLOOKUP(B123,audio_list_stym!$A$3:$BP$18,56,FALSE)</f>
        <v>16</v>
      </c>
      <c r="F123" t="str">
        <f>VLOOKUP(E123,metki!$A$2:$B$9,2,FALSE)</f>
        <v>импл_новые_без_названия</v>
      </c>
      <c r="G123" t="str">
        <f t="shared" si="26"/>
        <v>импл_</v>
      </c>
      <c r="H123" t="str">
        <f>VLOOKUP(B123,audio_list_stym!$A$3:$AJ$18,24,FALSE)</f>
        <v>Ackee</v>
      </c>
      <c r="I123" t="s">
        <v>689</v>
      </c>
      <c r="J123" t="str">
        <f t="shared" si="27"/>
        <v>Ackee_2</v>
      </c>
      <c r="L123">
        <f>VLOOKUP(J123,total_visual_stym!$A$2:$D$129,2,FALSE)</f>
        <v>2066</v>
      </c>
      <c r="M123" t="str">
        <f>VLOOKUP(J123,total_visual_stym!$A$2:$D$129,3,FALSE)</f>
        <v>pics\\Ackee_2.jpg</v>
      </c>
      <c r="N123">
        <f>VLOOKUP(J123,total_visual_stym!$A$1:$D$129,4,FALSE)</f>
        <v>208</v>
      </c>
      <c r="P123">
        <f>IF(G123="экспл",0,IF(G123="импл_",VLOOKUP(J123,quest_импл!$A$1:$J$129,7,FALSE),0))</f>
        <v>226</v>
      </c>
      <c r="Q123" t="str">
        <f>IF(G123="экспл",0,IF(G123="импл_",VLOOKUP(J123,quest_импл!$A$1:$J$129,8,FALSE),0))</f>
        <v>sound\\S_vetochkoy_li.wav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2023</v>
      </c>
      <c r="AD123" t="str">
        <f t="shared" ca="1" si="33"/>
        <v>pics\\Goroh_7.jpg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pics\\Goroh_7.jpg</v>
      </c>
      <c r="AI123" t="s">
        <v>125</v>
      </c>
      <c r="AO123">
        <f t="shared" ca="1" si="34"/>
        <v>0.65318835536874431</v>
      </c>
      <c r="AP123" t="str">
        <f t="shared" ca="1" si="35"/>
        <v>pics\\Goroh_7.jpg</v>
      </c>
      <c r="AR123" t="str">
        <f t="shared" si="38"/>
        <v/>
      </c>
      <c r="AS123" t="str">
        <f t="shared" ca="1" si="29"/>
        <v>pics\\Goroh_7.jpg</v>
      </c>
      <c r="AT123">
        <f t="shared" ca="1" si="30"/>
        <v>0.20438739784672977</v>
      </c>
      <c r="AU123" t="s">
        <v>697</v>
      </c>
      <c r="AV123" t="str">
        <f t="shared" ca="1" si="31"/>
        <v>sound\\Redkiy_plod.wav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_С_веточкой_ли_</v>
      </c>
      <c r="BB123" t="str">
        <f t="shared" si="32"/>
        <v>_С_веточкой_ли_XXXXX?</v>
      </c>
      <c r="BD123" cm="1">
        <f t="array" aca="1" ref="BD123" ca="1">INDEX($L$122:$L$129,(RANK(AT3,$AT$2:$AT$9)))</f>
        <v>2072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VLOOKUP(B124,audio_list_stym!$A$3:$BP$18,56,FALSE)</f>
        <v>16</v>
      </c>
      <c r="F124" t="str">
        <f>VLOOKUP(E124,metki!$A$2:$B$9,2,FALSE)</f>
        <v>импл_новые_без_названия</v>
      </c>
      <c r="G124" t="str">
        <f t="shared" si="26"/>
        <v>импл_</v>
      </c>
      <c r="H124" t="str">
        <f>VLOOKUP(B124,audio_list_stym!$A$3:$AJ$18,24,FALSE)</f>
        <v>Ackee</v>
      </c>
      <c r="I124" t="s">
        <v>690</v>
      </c>
      <c r="J124" t="str">
        <f t="shared" si="27"/>
        <v>Ackee_3</v>
      </c>
      <c r="L124">
        <f>VLOOKUP(J124,total_visual_stym!$A$2:$D$129,2,FALSE)</f>
        <v>2067</v>
      </c>
      <c r="M124" t="str">
        <f>VLOOKUP(J124,total_visual_stym!$A$2:$D$129,3,FALSE)</f>
        <v>pics\\Ackee_3.jpg</v>
      </c>
      <c r="N124">
        <f>VLOOKUP(J124,total_visual_stym!$A$1:$D$129,4,FALSE)</f>
        <v>208</v>
      </c>
      <c r="P124">
        <f>IF(G124="экспл",0,IF(G124="импл_",VLOOKUP(J124,quest_импл!$A$1:$J$129,7,FALSE),0))</f>
        <v>227</v>
      </c>
      <c r="Q124" t="str">
        <f>IF(G124="экспл",0,IF(G124="импл_",VLOOKUP(J124,quest_импл!$A$1:$J$129,8,FALSE),0))</f>
        <v>sound\\Rasskrit_li.wav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2005</v>
      </c>
      <c r="AD124" t="str">
        <f t="shared" ca="1" si="33"/>
        <v>pics\\Banan_5.jpg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pics\\Banan_5.jpg</v>
      </c>
      <c r="AI124" t="s">
        <v>126</v>
      </c>
      <c r="AO124">
        <f t="shared" ca="1" si="34"/>
        <v>0.90548297770223307</v>
      </c>
      <c r="AP124" t="str">
        <f t="shared" ca="1" si="35"/>
        <v>pics\\Banan_5.jpg</v>
      </c>
      <c r="AR124" t="str">
        <f t="shared" si="38"/>
        <v/>
      </c>
      <c r="AS124" t="str">
        <f t="shared" ca="1" si="29"/>
        <v>pics\\Banan_5.jpg</v>
      </c>
      <c r="AT124">
        <f t="shared" ca="1" si="30"/>
        <v>3.9317980925488993E-2</v>
      </c>
      <c r="AU124" t="s">
        <v>697</v>
      </c>
      <c r="AV124" t="str">
        <f t="shared" ca="1" si="31"/>
        <v>sound\\Redkiy_plod.wav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_Раскрыт_ли_</v>
      </c>
      <c r="BB124" t="str">
        <f t="shared" si="32"/>
        <v>_Раскрыт_ли_XXXXX?</v>
      </c>
      <c r="BD124" cm="1">
        <f t="array" aca="1" ref="BD124" ca="1">INDEX($L$122:$L$129,(RANK(AT4,$AT$2:$AT$9)))</f>
        <v>2068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VLOOKUP(B125,audio_list_stym!$A$3:$BP$18,56,FALSE)</f>
        <v>16</v>
      </c>
      <c r="F125" t="str">
        <f>VLOOKUP(E125,metki!$A$2:$B$9,2,FALSE)</f>
        <v>импл_новые_без_названия</v>
      </c>
      <c r="G125" t="str">
        <f t="shared" si="26"/>
        <v>импл_</v>
      </c>
      <c r="H125" t="str">
        <f>VLOOKUP(B125,audio_list_stym!$A$3:$AJ$18,24,FALSE)</f>
        <v>Ackee</v>
      </c>
      <c r="I125" t="s">
        <v>691</v>
      </c>
      <c r="J125" t="str">
        <f t="shared" si="27"/>
        <v>Ackee_4</v>
      </c>
      <c r="L125">
        <f>VLOOKUP(J125,total_visual_stym!$A$2:$D$129,2,FALSE)</f>
        <v>2068</v>
      </c>
      <c r="M125" t="str">
        <f>VLOOKUP(J125,total_visual_stym!$A$2:$D$129,3,FALSE)</f>
        <v>pics\\Ackee_4.jpg</v>
      </c>
      <c r="N125">
        <f>VLOOKUP(J125,total_visual_stym!$A$1:$D$129,4,FALSE)</f>
        <v>208</v>
      </c>
      <c r="P125">
        <f>IF(G125="экспл",0,IF(G125="импл_",VLOOKUP(J125,quest_импл!$A$1:$J$129,7,FALSE),0))</f>
        <v>228</v>
      </c>
      <c r="Q125" t="str">
        <f>IF(G125="экспл",0,IF(G125="импл_",VLOOKUP(J125,quest_импл!$A$1:$J$129,8,FALSE),0))</f>
        <v>sound\\Pushistiy_li.wav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2030</v>
      </c>
      <c r="AD125" t="str">
        <f t="shared" ca="1" si="33"/>
        <v>pics\\Kokos_6.jpg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pics\\Kokos_6.jpg</v>
      </c>
      <c r="AI125" t="s">
        <v>127</v>
      </c>
      <c r="AO125">
        <f t="shared" ca="1" si="34"/>
        <v>0.57742168167517394</v>
      </c>
      <c r="AP125" t="str">
        <f t="shared" ca="1" si="35"/>
        <v>pics\\Kokos_6.jpg</v>
      </c>
      <c r="AR125" t="str">
        <f t="shared" si="38"/>
        <v/>
      </c>
      <c r="AS125" t="str">
        <f t="shared" ca="1" si="29"/>
        <v>pics\\Kokos_6.jpg</v>
      </c>
      <c r="AT125">
        <f t="shared" ca="1" si="30"/>
        <v>0.71312219602772953</v>
      </c>
      <c r="AU125" t="s">
        <v>697</v>
      </c>
      <c r="AV125" t="str">
        <f t="shared" ca="1" si="31"/>
        <v>sound\\Noviy_plod.wav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_Пушистый_ли_</v>
      </c>
      <c r="BB125" t="str">
        <f t="shared" si="32"/>
        <v>_Пушистый_ли_XXXXX?</v>
      </c>
      <c r="BD125" cm="1">
        <f t="array" aca="1" ref="BD125" ca="1">INDEX($L$122:$L$129,(RANK(AT5,$AT$2:$AT$9)))</f>
        <v>2066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VLOOKUP(B126,audio_list_stym!$A$3:$BP$18,56,FALSE)</f>
        <v>16</v>
      </c>
      <c r="F126" t="str">
        <f>VLOOKUP(E126,metki!$A$2:$B$9,2,FALSE)</f>
        <v>импл_новые_без_названия</v>
      </c>
      <c r="G126" t="str">
        <f t="shared" si="26"/>
        <v>импл_</v>
      </c>
      <c r="H126" t="str">
        <f>VLOOKUP(B126,audio_list_stym!$A$3:$AJ$18,24,FALSE)</f>
        <v>Ackee</v>
      </c>
      <c r="I126" t="s">
        <v>692</v>
      </c>
      <c r="J126" t="str">
        <f t="shared" si="27"/>
        <v>Ackee_5</v>
      </c>
      <c r="L126">
        <f>VLOOKUP(J126,total_visual_stym!$A$2:$D$129,2,FALSE)</f>
        <v>2069</v>
      </c>
      <c r="M126" t="str">
        <f>VLOOKUP(J126,total_visual_stym!$A$2:$D$129,3,FALSE)</f>
        <v>pics\\Ackee_5.jpg</v>
      </c>
      <c r="N126">
        <f>VLOOKUP(J126,total_visual_stym!$A$1:$D$129,4,FALSE)</f>
        <v>208</v>
      </c>
      <c r="P126">
        <f>IF(G126="экспл",0,IF(G126="импл_",VLOOKUP(J126,quest_импл!$A$1:$J$129,7,FALSE),0))</f>
        <v>229</v>
      </c>
      <c r="Q126" t="str">
        <f>IF(G126="экспл",0,IF(G126="импл_",VLOOKUP(J126,quest_импл!$A$1:$J$129,8,FALSE),0))</f>
        <v>sound\\Kvadratniy_li.wav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2011</v>
      </c>
      <c r="AD126" t="str">
        <f t="shared" ca="1" si="33"/>
        <v>pics\\Finik_3.jpg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pics\\Finik_3.jpg</v>
      </c>
      <c r="AI126" t="s">
        <v>128</v>
      </c>
      <c r="AO126">
        <f t="shared" ca="1" si="34"/>
        <v>0.84960003529509465</v>
      </c>
      <c r="AP126" t="str">
        <f t="shared" ca="1" si="35"/>
        <v>pics\\Finik_3.jpg</v>
      </c>
      <c r="AR126" t="str">
        <f t="shared" si="38"/>
        <v/>
      </c>
      <c r="AS126" t="str">
        <f t="shared" ca="1" si="29"/>
        <v>pics\\Finik_3.jpg</v>
      </c>
      <c r="AT126">
        <f t="shared" ca="1" si="30"/>
        <v>0.52599676762989878</v>
      </c>
      <c r="AU126" t="s">
        <v>697</v>
      </c>
      <c r="AV126" t="str">
        <f t="shared" ca="1" si="31"/>
        <v>sound\\Noviy_plod.wav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_Квадратный_ли_</v>
      </c>
      <c r="BB126" t="str">
        <f t="shared" si="32"/>
        <v>_Квадратный_ли_XXXXX?</v>
      </c>
      <c r="BD126" cm="1">
        <f t="array" aca="1" ref="BD126" ca="1">INDEX($L$122:$L$129,(RANK(AT6,$AT$2:$AT$9)))</f>
        <v>2069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VLOOKUP(B127,audio_list_stym!$A$3:$BP$18,56,FALSE)</f>
        <v>16</v>
      </c>
      <c r="F127" t="str">
        <f>VLOOKUP(E127,metki!$A$2:$B$9,2,FALSE)</f>
        <v>импл_новые_без_названия</v>
      </c>
      <c r="G127" t="str">
        <f t="shared" si="26"/>
        <v>импл_</v>
      </c>
      <c r="H127" t="str">
        <f>VLOOKUP(B127,audio_list_stym!$A$3:$AJ$18,24,FALSE)</f>
        <v>Ackee</v>
      </c>
      <c r="I127" t="s">
        <v>693</v>
      </c>
      <c r="J127" t="str">
        <f t="shared" si="27"/>
        <v>Ackee_6</v>
      </c>
      <c r="L127">
        <f>VLOOKUP(J127,total_visual_stym!$A$2:$D$129,2,FALSE)</f>
        <v>2070</v>
      </c>
      <c r="M127" t="str">
        <f>VLOOKUP(J127,total_visual_stym!$A$2:$D$129,3,FALSE)</f>
        <v>pics\\Ackee_6.jpg</v>
      </c>
      <c r="N127">
        <f>VLOOKUP(J127,total_visual_stym!$A$1:$D$129,4,FALSE)</f>
        <v>208</v>
      </c>
      <c r="P127">
        <f>IF(G127="экспл",0,IF(G127="импл_",VLOOKUP(J127,quest_импл!$A$1:$J$129,7,FALSE),0))</f>
        <v>230</v>
      </c>
      <c r="Q127" t="str">
        <f>IF(G127="экспл",0,IF(G127="импл_",VLOOKUP(J127,quest_импл!$A$1:$J$129,8,FALSE),0))</f>
        <v>sound\\Sklizskiy_li.wav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2061</v>
      </c>
      <c r="AD127" t="str">
        <f t="shared" ca="1" si="33"/>
        <v>pics\\Tomat_5.jpg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pics\\Tomat_5.jpg</v>
      </c>
      <c r="AI127" t="s">
        <v>129</v>
      </c>
      <c r="AO127">
        <f t="shared" ca="1" si="34"/>
        <v>1.6562579023157609E-2</v>
      </c>
      <c r="AP127" t="str">
        <f t="shared" ca="1" si="35"/>
        <v>pics\\Tomat_5.jpg</v>
      </c>
      <c r="AR127" t="str">
        <f t="shared" si="38"/>
        <v/>
      </c>
      <c r="AS127" t="str">
        <f t="shared" ca="1" si="29"/>
        <v>pics\\Tomat_5.jpg</v>
      </c>
      <c r="AT127">
        <f t="shared" ca="1" si="30"/>
        <v>0.57151123795268366</v>
      </c>
      <c r="AU127" t="s">
        <v>697</v>
      </c>
      <c r="AV127" t="str">
        <f t="shared" ca="1" si="31"/>
        <v>sound\\Noviy_plod.wav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_Склизкий_ли_</v>
      </c>
      <c r="BB127" t="str">
        <f t="shared" si="32"/>
        <v>_Склизкий_ли_XXXXX?</v>
      </c>
      <c r="BD127" cm="1">
        <f t="array" aca="1" ref="BD127" ca="1">INDEX($L$122:$L$129,(RANK(AT7,$AT$2:$AT$9)))</f>
        <v>2065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VLOOKUP(B128,audio_list_stym!$A$3:$BP$18,56,FALSE)</f>
        <v>16</v>
      </c>
      <c r="F128" t="str">
        <f>VLOOKUP(E128,metki!$A$2:$B$9,2,FALSE)</f>
        <v>импл_новые_без_названия</v>
      </c>
      <c r="G128" t="str">
        <f t="shared" si="26"/>
        <v>импл_</v>
      </c>
      <c r="H128" t="str">
        <f>VLOOKUP(B128,audio_list_stym!$A$3:$AJ$18,24,FALSE)</f>
        <v>Ackee</v>
      </c>
      <c r="I128" t="s">
        <v>694</v>
      </c>
      <c r="J128" t="str">
        <f t="shared" si="27"/>
        <v>Ackee_7</v>
      </c>
      <c r="L128">
        <f>VLOOKUP(J128,total_visual_stym!$A$2:$D$129,2,FALSE)</f>
        <v>2071</v>
      </c>
      <c r="M128" t="str">
        <f>VLOOKUP(J128,total_visual_stym!$A$2:$D$129,3,FALSE)</f>
        <v>pics\\Ackee_7.jpg</v>
      </c>
      <c r="N128">
        <f>VLOOKUP(J128,total_visual_stym!$A$1:$D$129,4,FALSE)</f>
        <v>208</v>
      </c>
      <c r="P128">
        <f>IF(G128="экспл",0,IF(G128="импл_",VLOOKUP(J128,quest_импл!$A$1:$J$129,7,FALSE),0))</f>
        <v>231</v>
      </c>
      <c r="Q128" t="str">
        <f>IF(G128="экспл",0,IF(G128="импл_",VLOOKUP(J128,quest_импл!$A$1:$J$129,8,FALSE),0))</f>
        <v>sound\\Uvyadshiy_li.wav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да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2046</v>
      </c>
      <c r="AD128" t="str">
        <f t="shared" ca="1" si="33"/>
        <v>pics\\Peper_6.jpg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pics\\Peper_6.jpg</v>
      </c>
      <c r="AI128" t="s">
        <v>130</v>
      </c>
      <c r="AO128">
        <f t="shared" ca="1" si="34"/>
        <v>0.27522824618519315</v>
      </c>
      <c r="AP128" t="str">
        <f t="shared" ca="1" si="35"/>
        <v>pics\\Peper_6.jpg</v>
      </c>
      <c r="AR128" t="str">
        <f t="shared" si="38"/>
        <v/>
      </c>
      <c r="AS128" t="str">
        <f t="shared" ca="1" si="29"/>
        <v>pics\\Peper_6.jpg</v>
      </c>
      <c r="AT128">
        <f t="shared" ca="1" si="30"/>
        <v>0.63358936327726256</v>
      </c>
      <c r="AU128" t="s">
        <v>697</v>
      </c>
      <c r="AV128" t="str">
        <f t="shared" ca="1" si="31"/>
        <v>sound\\Noviy_plod.wav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_Увядший_ли_</v>
      </c>
      <c r="BB128" t="str">
        <f t="shared" si="32"/>
        <v>_Увядший_ли_XXXXX?</v>
      </c>
      <c r="BD128" cm="1">
        <f t="array" aca="1" ref="BD128" ca="1">INDEX($L$122:$L$129,(RANK(AT8,$AT$2:$AT$9)))</f>
        <v>2070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VLOOKUP(B129,audio_list_stym!$A$3:$BP$18,56,FALSE)</f>
        <v>16</v>
      </c>
      <c r="F129" t="str">
        <f>VLOOKUP(E129,metki!$A$2:$B$9,2,FALSE)</f>
        <v>импл_новые_без_названия</v>
      </c>
      <c r="G129" t="str">
        <f t="shared" si="26"/>
        <v>импл_</v>
      </c>
      <c r="H129" t="str">
        <f>VLOOKUP(B129,audio_list_stym!$A$3:$AJ$18,24,FALSE)</f>
        <v>Ackee</v>
      </c>
      <c r="I129" t="s">
        <v>695</v>
      </c>
      <c r="J129" t="str">
        <f t="shared" si="27"/>
        <v>Ackee_8</v>
      </c>
      <c r="L129">
        <f>VLOOKUP(J129,total_visual_stym!$A$2:$D$129,2,FALSE)</f>
        <v>2072</v>
      </c>
      <c r="M129" t="str">
        <f>VLOOKUP(J129,total_visual_stym!$A$2:$D$129,3,FALSE)</f>
        <v>pics\\Ackee_8.jpg</v>
      </c>
      <c r="N129">
        <f>VLOOKUP(J129,total_visual_stym!$A$1:$D$129,4,FALSE)</f>
        <v>208</v>
      </c>
      <c r="P129">
        <f>IF(G129="экспл",0,IF(G129="импл_",VLOOKUP(J129,quest_импл!$A$1:$J$129,7,FALSE),0))</f>
        <v>232</v>
      </c>
      <c r="Q129" t="str">
        <f>IF(G129="экспл",0,IF(G129="импл_",VLOOKUP(J129,quest_импл!$A$1:$J$129,8,FALSE),0))</f>
        <v>sound\\Raznocvetniy_li.wav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2024</v>
      </c>
      <c r="AD129" t="str">
        <f t="shared" ca="1" si="33"/>
        <v>pics\\Goroh_8.jpg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pics\\Goroh_8.jpg</v>
      </c>
      <c r="AI129" t="s">
        <v>131</v>
      </c>
      <c r="AO129">
        <f t="shared" ca="1" si="34"/>
        <v>0.65076332013885796</v>
      </c>
      <c r="AP129" t="str">
        <f t="shared" ca="1" si="35"/>
        <v>pics\\Goroh_8.jpg</v>
      </c>
      <c r="AR129" t="str">
        <f t="shared" si="38"/>
        <v/>
      </c>
      <c r="AS129" t="str">
        <f t="shared" ca="1" si="29"/>
        <v>pics\\Goroh_8.jpg</v>
      </c>
      <c r="AT129">
        <f t="shared" ca="1" si="30"/>
        <v>0.28050147436044071</v>
      </c>
      <c r="AU129" t="s">
        <v>697</v>
      </c>
      <c r="AV129" t="str">
        <f t="shared" ca="1" si="31"/>
        <v>sound\\Redkiy_plod.wav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_Разноцветный_ли_</v>
      </c>
      <c r="BB129" t="str">
        <f t="shared" si="32"/>
        <v>_Разноцветный_ли_XXXXX?</v>
      </c>
      <c r="BD129" cm="1">
        <f t="array" aca="1" ref="BD129" ca="1">INDEX($L$122:$L$129,(RANK(AT9,$AT$2:$AT$9)))</f>
        <v>2067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X130" s="23"/>
      <c r="AY130" s="23"/>
      <c r="AZ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X131" s="23"/>
      <c r="AY131" s="23"/>
      <c r="AZ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X132" s="23"/>
      <c r="AY132" s="23"/>
      <c r="AZ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X133" s="23"/>
      <c r="AY133" s="23"/>
      <c r="AZ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X134" s="23"/>
      <c r="AY134" s="23"/>
      <c r="AZ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X135" s="23"/>
      <c r="AY135" s="23"/>
      <c r="AZ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X136" s="23"/>
      <c r="AY136" s="23"/>
      <c r="AZ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X137" s="23"/>
      <c r="AY137" s="23"/>
      <c r="AZ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X138" s="23"/>
      <c r="AY138" s="23"/>
      <c r="AZ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X139" s="23"/>
      <c r="AY139" s="23"/>
      <c r="AZ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X140" s="23"/>
      <c r="AY140" s="23"/>
      <c r="AZ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X141" s="23"/>
      <c r="AY141" s="23"/>
      <c r="AZ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X142" s="23"/>
      <c r="AY142" s="23"/>
      <c r="AZ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X143" s="23"/>
      <c r="AY143" s="23"/>
      <c r="AZ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X144" s="23"/>
      <c r="AY144" s="23"/>
      <c r="AZ144" s="23"/>
    </row>
    <row r="145" spans="31:52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X145" s="23"/>
      <c r="AY145" s="23"/>
      <c r="AZ145" s="23"/>
    </row>
    <row r="146" spans="31:52" x14ac:dyDescent="0.2">
      <c r="AE146" s="22"/>
      <c r="AF146" s="22"/>
      <c r="AX146" s="23"/>
      <c r="AY146" s="23"/>
      <c r="AZ146" s="23"/>
    </row>
    <row r="157" spans="31:52" x14ac:dyDescent="0.2">
      <c r="AE157" s="22"/>
      <c r="AF157" s="22"/>
      <c r="AX157" s="23"/>
      <c r="AY157" s="23"/>
      <c r="AZ157" s="23"/>
    </row>
    <row r="158" spans="31:52" x14ac:dyDescent="0.2">
      <c r="AE158" s="22"/>
      <c r="AF158" s="22"/>
      <c r="AX158" s="23"/>
      <c r="AY158" s="23"/>
      <c r="AZ158" s="23"/>
    </row>
    <row r="159" spans="31:52" x14ac:dyDescent="0.2">
      <c r="AE159" s="22"/>
      <c r="AF159" s="22"/>
      <c r="AX159" s="23"/>
      <c r="AY159" s="23"/>
      <c r="AZ159" s="23"/>
    </row>
    <row r="160" spans="31:52" x14ac:dyDescent="0.2">
      <c r="AE160" s="22"/>
      <c r="AF160" s="22"/>
      <c r="AX160" s="23"/>
      <c r="AY160" s="23"/>
      <c r="AZ160" s="23"/>
    </row>
    <row r="161" spans="31:52" x14ac:dyDescent="0.2">
      <c r="AE161" s="22"/>
      <c r="AF161" s="22"/>
      <c r="AX161" s="23"/>
      <c r="AY161" s="23"/>
      <c r="AZ161" s="23"/>
    </row>
  </sheetData>
  <autoFilter ref="A1:BB145" xr:uid="{00000000-0001-0000-1400-000000000000}"/>
  <pageMargins left="0.7" right="0.7" top="0.75" bottom="0.75" header="0.3" footer="0.3"/>
  <pageSetup paperSize="9" orientation="portrait" horizontalDpi="4294967293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H161"/>
  <sheetViews>
    <sheetView topLeftCell="AX1" zoomScale="87" zoomScaleNormal="87" zoomScaleSheetLayoutView="40" workbookViewId="0">
      <selection activeCell="BH1" sqref="BH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C1" s="30" t="s">
        <v>0</v>
      </c>
      <c r="BD1" s="30" t="s">
        <v>1175</v>
      </c>
      <c r="BE1" s="30" t="s">
        <v>1170</v>
      </c>
      <c r="BF1" s="30" t="s">
        <v>1171</v>
      </c>
      <c r="BG1" s="30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VLOOKUP(B2,audio_list_stym!$A$3:$BP$18,57,FALSE)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VLOOKUP(B2,audio_list_stym!$A$3:$AJ$18,25,FALSE)</f>
        <v>Tomat</v>
      </c>
      <c r="I2" t="s">
        <v>688</v>
      </c>
      <c r="J2" t="str">
        <f t="shared" ref="J2:J65" si="1">H2&amp;I2</f>
        <v>Tomat_1</v>
      </c>
      <c r="K2">
        <v>10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pics\\Injir_6.jpg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0.13262663535752794</v>
      </c>
      <c r="AP2" t="str">
        <f ca="1">INDEX($AM$2:$AM$25,(RANK(AO2,$AO$2:$AO$25)))</f>
        <v>pics\\Injir_6.jpg</v>
      </c>
      <c r="AQ2" t="str">
        <f ca="1">INDEX($AN$2:$AN$25,(RANK(AO2,$AO$2:$AO$25)))</f>
        <v>pics\\Tikva_6.jpg</v>
      </c>
      <c r="AR2" t="str">
        <f t="shared" ref="AR2:AR9" ca="1" si="6">IF(AH2="sound\\Ogorod",AP2,"")</f>
        <v>pics\\Injir_6.jpg</v>
      </c>
      <c r="AT2">
        <f t="shared" ref="AT2:AT65" ca="1" si="7">RAND()</f>
        <v>0.66940747068993933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9">IF(G2="экспл",AY2&amp;AX2&amp;"."&amp;AZ2,IF(G2="импл_",BA2&amp;AX2&amp;"?"))</f>
        <v>_Целый_ли_ТОМАТ?</v>
      </c>
      <c r="BC2">
        <f>A2</f>
        <v>1201</v>
      </c>
      <c r="BD2" cm="1">
        <f t="array" aca="1" ref="BD2" ca="1">INDEX($L$2:$L$9,(RANK(AT2,$AT$2:$AT$9)))</f>
        <v>2059</v>
      </c>
      <c r="BE2" cm="1">
        <f t="array" aca="1" ref="BE2" ca="1">INDEX(BD10:BD25,(RANK(AT2,$AT$2:$AT$16)))</f>
        <v>2036</v>
      </c>
      <c r="BF2" cm="1">
        <f t="array" aca="1" ref="BF2" ca="1">INDEX(BD26:BD49,(RANK(AT2,$AT$2:$AT$16)))</f>
        <v>2052</v>
      </c>
      <c r="BG2" cm="1">
        <f t="array" aca="1" ref="BG2" ca="1">INDEX(BD50:BD65,(RANK(AT2,$AT$2:$AT$16)))</f>
        <v>2012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VLOOKUP(B3,audio_list_stym!$A$3:$BP$18,57,FALSE)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VLOOKUP(B3,audio_list_stym!$A$3:$AJ$18,25,FALSE)</f>
        <v>Tomat</v>
      </c>
      <c r="I3" t="s">
        <v>689</v>
      </c>
      <c r="J3" t="str">
        <f t="shared" si="1"/>
        <v>Tomat_2</v>
      </c>
      <c r="K3">
        <v>10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2004</v>
      </c>
      <c r="AD3" t="str">
        <f t="shared" ref="AD3:AD66" ca="1" si="10">IF(ISTEXT(AE3),AE3,IF(ISTEXT(AF3),AF3,""))</f>
        <v>pics\\Banan_4.jpg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pics\\Banan_4.jpg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0.54705726531642196</v>
      </c>
      <c r="AP3" t="str">
        <f t="shared" ref="AP3:AP25" ca="1" si="12">INDEX($AM$2:$AM$25,(RANK(AO3,$AO$2:$AO$25)))</f>
        <v>pics\\Banan_4.jpg</v>
      </c>
      <c r="AQ3" t="str">
        <f t="shared" ref="AQ3:AQ25" ca="1" si="13">INDEX($AN$2:$AN$25,(RANK(AO3,$AO$2:$AO$25)))</f>
        <v>pics\\Goroh_4.jpg</v>
      </c>
      <c r="AR3" t="str">
        <f t="shared" ca="1" si="6"/>
        <v>pics\\Banan_4.jpg</v>
      </c>
      <c r="AT3">
        <f t="shared" ca="1" si="7"/>
        <v>0.41442087103683067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9"/>
        <v>_Мясистый_ли_ТОМАТ?</v>
      </c>
      <c r="BD3" cm="1">
        <f t="array" aca="1" ref="BD3" ca="1">INDEX($L$2:$L$9,(RANK(AT3,$AT$2:$AT$9)))</f>
        <v>2061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VLOOKUP(B4,audio_list_stym!$A$3:$BP$18,57,FALSE)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VLOOKUP(B4,audio_list_stym!$A$3:$AJ$18,25,FALSE)</f>
        <v>Tomat</v>
      </c>
      <c r="I4" t="s">
        <v>690</v>
      </c>
      <c r="J4" t="str">
        <f t="shared" si="1"/>
        <v>Tomat_3</v>
      </c>
      <c r="K4">
        <v>10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2034</v>
      </c>
      <c r="AD4" t="str">
        <f t="shared" ca="1" si="10"/>
        <v>pics\\Limon_2.jpg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pics\\Limon_2.jpg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0.92120357816730536</v>
      </c>
      <c r="AP4" t="str">
        <f t="shared" ca="1" si="12"/>
        <v>pics\\Limon_2.jpg</v>
      </c>
      <c r="AQ4" t="str">
        <f t="shared" ca="1" si="13"/>
        <v>pics\\Redis_2.jpg</v>
      </c>
      <c r="AR4" t="str">
        <f t="shared" ca="1" si="6"/>
        <v>pics\\Limon_2.jpg</v>
      </c>
      <c r="AT4">
        <f t="shared" ca="1" si="7"/>
        <v>0.27641062345165257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9"/>
        <v>_Горький_ли_ТОМАТ?</v>
      </c>
      <c r="BD4" cm="1">
        <f t="array" aca="1" ref="BD4" ca="1">INDEX($L$2:$L$9,(RANK(AT4,$AT$2:$AT$9)))</f>
        <v>2062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VLOOKUP(B5,audio_list_stym!$A$3:$BP$18,57,FALSE)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VLOOKUP(B5,audio_list_stym!$A$3:$AJ$18,25,FALSE)</f>
        <v>Tomat</v>
      </c>
      <c r="I5" t="s">
        <v>691</v>
      </c>
      <c r="J5" t="str">
        <f t="shared" si="1"/>
        <v>Tomat_4</v>
      </c>
      <c r="K5">
        <v>10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2159</v>
      </c>
      <c r="AD5" t="str">
        <f t="shared" ca="1" si="10"/>
        <v>pics\\Injir_7.jpg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pics\\Injir_7.jpg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0.13096864949645604</v>
      </c>
      <c r="AP5" t="str">
        <f t="shared" ca="1" si="12"/>
        <v>pics\\Injir_7.jpg</v>
      </c>
      <c r="AQ5" t="str">
        <f t="shared" ca="1" si="13"/>
        <v>pics\\Tikva_7.jpg</v>
      </c>
      <c r="AR5" t="str">
        <f t="shared" ca="1" si="6"/>
        <v>pics\\Injir_7.jpg</v>
      </c>
      <c r="AT5">
        <f t="shared" ca="1" si="7"/>
        <v>0.26192039773905484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9"/>
        <v>_Яркий_ли_ТОМАТ?</v>
      </c>
      <c r="BD5" cm="1">
        <f t="array" aca="1" ref="BD5" ca="1">INDEX($L$2:$L$9,(RANK(AT5,$AT$2:$AT$9)))</f>
        <v>2063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VLOOKUP(B6,audio_list_stym!$A$3:$BP$18,57,FALSE)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VLOOKUP(B6,audio_list_stym!$A$3:$AJ$18,25,FALSE)</f>
        <v>Tomat</v>
      </c>
      <c r="I6" t="s">
        <v>692</v>
      </c>
      <c r="J6" t="str">
        <f t="shared" si="1"/>
        <v>Tomat_5</v>
      </c>
      <c r="K6">
        <v>10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2008</v>
      </c>
      <c r="AD6" t="str">
        <f t="shared" ca="1" si="10"/>
        <v>pics\\Banan_8.jpg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pics\\Banan_8.jpg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0.48462565875943131</v>
      </c>
      <c r="AP6" t="str">
        <f t="shared" ca="1" si="12"/>
        <v>pics\\Banan_8.jpg</v>
      </c>
      <c r="AQ6" t="str">
        <f t="shared" ca="1" si="13"/>
        <v>pics\\Goroh_8.jpg</v>
      </c>
      <c r="AR6" t="str">
        <f t="shared" ca="1" si="6"/>
        <v>pics\\Banan_8.jpg</v>
      </c>
      <c r="AT6">
        <f t="shared" ca="1" si="7"/>
        <v>0.46605132868884203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9"/>
        <v>_Острый_ли_ТОМАТ?</v>
      </c>
      <c r="BD6" cm="1">
        <f t="array" aca="1" ref="BD6" ca="1">INDEX($L$2:$L$9,(RANK(AT6,$AT$2:$AT$9)))</f>
        <v>2060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VLOOKUP(B7,audio_list_stym!$A$3:$BP$18,57,FALSE)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VLOOKUP(B7,audio_list_stym!$A$3:$AJ$18,25,FALSE)</f>
        <v>Tomat</v>
      </c>
      <c r="I7" t="s">
        <v>693</v>
      </c>
      <c r="J7" t="str">
        <f t="shared" si="1"/>
        <v>Tomat_6</v>
      </c>
      <c r="K7">
        <v>10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2154</v>
      </c>
      <c r="AD7" t="str">
        <f t="shared" ca="1" si="10"/>
        <v>pics\\Injir_2.jpg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pics\\Injir_2.jpg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0.36662399140821578</v>
      </c>
      <c r="AP7" t="str">
        <f t="shared" ca="1" si="12"/>
        <v>pics\\Injir_2.jpg</v>
      </c>
      <c r="AQ7" t="str">
        <f t="shared" ca="1" si="13"/>
        <v>pics\\Tikva_2.jpg</v>
      </c>
      <c r="AR7" t="str">
        <f t="shared" ca="1" si="6"/>
        <v>pics\\Injir_2.jpg</v>
      </c>
      <c r="AT7">
        <f t="shared" ca="1" si="7"/>
        <v>0.71595690099188281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9"/>
        <v>_Спелый_ли_ТОМАТ?</v>
      </c>
      <c r="BD7" cm="1">
        <f t="array" aca="1" ref="BD7" ca="1">INDEX($L$2:$L$9,(RANK(AT7,$AT$2:$AT$9)))</f>
        <v>2058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VLOOKUP(B8,audio_list_stym!$A$3:$BP$18,57,FALSE)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VLOOKUP(B8,audio_list_stym!$A$3:$AJ$18,25,FALSE)</f>
        <v>Tomat</v>
      </c>
      <c r="I8" t="s">
        <v>694</v>
      </c>
      <c r="J8" t="str">
        <f t="shared" si="1"/>
        <v>Tomat_7</v>
      </c>
      <c r="K8">
        <v>10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2157</v>
      </c>
      <c r="AD8" t="str">
        <f t="shared" ca="1" si="10"/>
        <v>pics\\Injir_5.jpg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pics\\Injir_5.jpg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0.17347154344231241</v>
      </c>
      <c r="AP8" t="str">
        <f t="shared" ca="1" si="12"/>
        <v>pics\\Injir_5.jpg</v>
      </c>
      <c r="AQ8" t="str">
        <f t="shared" ca="1" si="13"/>
        <v>pics\\Tikva_5.jpg</v>
      </c>
      <c r="AR8" t="str">
        <f t="shared" ca="1" si="6"/>
        <v>pics\\Injir_5.jpg</v>
      </c>
      <c r="AT8">
        <f t="shared" ca="1" si="7"/>
        <v>8.0516719733872644E-2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9"/>
        <v>_Серый_ли_ТОМАТ?</v>
      </c>
      <c r="BD8" cm="1">
        <f t="array" aca="1" ref="BD8" ca="1">INDEX($L$2:$L$9,(RANK(AT8,$AT$2:$AT$9)))</f>
        <v>2064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VLOOKUP(B9,audio_list_stym!$A$3:$BP$18,57,FALSE)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VLOOKUP(B9,audio_list_stym!$A$3:$AJ$18,25,FALSE)</f>
        <v>Tomat</v>
      </c>
      <c r="I9" t="s">
        <v>695</v>
      </c>
      <c r="J9" t="str">
        <f t="shared" si="1"/>
        <v>Tomat_8</v>
      </c>
      <c r="K9">
        <v>10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2040</v>
      </c>
      <c r="AD9" t="str">
        <f t="shared" ca="1" si="10"/>
        <v>pics\\Limon_8.jpg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pics\\Limon_8.jpg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0.71837843846146665</v>
      </c>
      <c r="AP9" t="str">
        <f t="shared" ca="1" si="12"/>
        <v>pics\\Limon_8.jpg</v>
      </c>
      <c r="AQ9" t="str">
        <f t="shared" ca="1" si="13"/>
        <v>pics\\Redis_8.jpg</v>
      </c>
      <c r="AR9" t="str">
        <f t="shared" ca="1" si="6"/>
        <v>pics\\Limon_8.jpg</v>
      </c>
      <c r="AT9">
        <f t="shared" ca="1" si="7"/>
        <v>0.94670937227534313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9"/>
        <v>_Вязкий_ли_ТОМАТ?</v>
      </c>
      <c r="BD9" cm="1">
        <f t="array" aca="1" ref="BD9" ca="1">INDEX($L$2:$L$9,(RANK(AT9,$AT$2:$AT$9)))</f>
        <v>2057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VLOOKUP(B10,audio_list_stym!$A$3:$BP$18,57,FALSE)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VLOOKUP(B10,audio_list_stym!$A$3:$AJ$18,25,FALSE)</f>
        <v>Limon</v>
      </c>
      <c r="I10" t="s">
        <v>688</v>
      </c>
      <c r="J10" t="str">
        <f t="shared" si="1"/>
        <v>Limon_1</v>
      </c>
      <c r="K10">
        <v>11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2178</v>
      </c>
      <c r="AD10" t="str">
        <f t="shared" ca="1" si="10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0.49265075943452596</v>
      </c>
      <c r="AP10" t="str">
        <f t="shared" ca="1" si="12"/>
        <v>pics\\Banan_7.jpg</v>
      </c>
      <c r="AQ10" t="str">
        <f t="shared" ca="1" si="13"/>
        <v>pics\\Goroh_7.jpg</v>
      </c>
      <c r="AT10">
        <f t="shared" ca="1" si="7"/>
        <v>0.65567309927825113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9"/>
        <v>На_экране_ЛИМОН._Он_старый?</v>
      </c>
      <c r="BC10">
        <f>A10</f>
        <v>1202</v>
      </c>
      <c r="BD10" cm="1">
        <f t="array" aca="1" ref="BD10" ca="1">INDEX($L$10:$L$17,(RANK(AT2,$AT$2:$AT$9)))</f>
        <v>2035</v>
      </c>
      <c r="BE10" cm="1">
        <f t="array" aca="1" ref="BE10" ca="1">INDEX(BD2:BD9,(RANK(AT3,$AT$2:$AT$9)))</f>
        <v>2060</v>
      </c>
      <c r="BF10" cm="1">
        <f t="array" aca="1" ref="BF10" ca="1">INDEX(BD18:BD33,(RANK(AT3,$AT$2:$AT$16)))</f>
        <v>2051</v>
      </c>
      <c r="BG10" cm="1">
        <f t="array" aca="1" ref="BG10" ca="1">INDEX(BD34:BD65,(RANK(AT3,$AT$2:$AT$16)))</f>
        <v>2003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VLOOKUP(B11,audio_list_stym!$A$3:$BP$18,57,FALSE)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VLOOKUP(B11,audio_list_stym!$A$3:$AJ$18,25,FALSE)</f>
        <v>Limon</v>
      </c>
      <c r="I11" t="s">
        <v>689</v>
      </c>
      <c r="J11" t="str">
        <f t="shared" si="1"/>
        <v>Limon_2</v>
      </c>
      <c r="K11">
        <v>11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2210</v>
      </c>
      <c r="AD11" t="str">
        <f t="shared" ca="1" si="10"/>
        <v>pics\\dis48.jpg</v>
      </c>
      <c r="AE11" s="22" t="str">
        <f t="array" aca="1" ref="AE11" ca="1">IF(G11="экспл",INDEX(total_visual_stym!$C$146:$C$209,(RANK(total_visual_stym!E155,total_visual_stym!$E$146:$E$209))),0)</f>
        <v>pics\\dis48.jpg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0.73616602845353984</v>
      </c>
      <c r="AP11" t="str">
        <f t="shared" ca="1" si="12"/>
        <v>pics\\Limon_7.jpg</v>
      </c>
      <c r="AQ11" t="str">
        <f t="shared" ca="1" si="13"/>
        <v>pics\\Redis_7.jpg</v>
      </c>
      <c r="AT11">
        <f t="shared" ca="1" si="7"/>
        <v>0.3179399286803124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9"/>
        <v>Посмотрите,_вот_ЛИМОН._Фиолетовый_ли_он?</v>
      </c>
      <c r="BD11" cm="1">
        <f t="array" aca="1" ref="BD11" ca="1">INDEX($L$10:$L$17,(RANK(AT3,$AT$2:$AT$9)))</f>
        <v>2037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VLOOKUP(B12,audio_list_stym!$A$3:$BP$18,57,FALSE)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VLOOKUP(B12,audio_list_stym!$A$3:$AJ$18,25,FALSE)</f>
        <v>Limon</v>
      </c>
      <c r="I12" t="s">
        <v>690</v>
      </c>
      <c r="J12" t="str">
        <f t="shared" si="1"/>
        <v>Limon_3</v>
      </c>
      <c r="K12">
        <v>11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2201</v>
      </c>
      <c r="AD12" t="str">
        <f t="shared" ca="1" si="10"/>
        <v>pics\\dis43.jpg</v>
      </c>
      <c r="AE12" s="22" t="str">
        <f t="array" aca="1" ref="AE12" ca="1">IF(G12="экспл",INDEX(total_visual_stym!$C$146:$C$209,(RANK(total_visual_stym!E156,total_visual_stym!$E$146:$E$209))),0)</f>
        <v>pics\\dis43.jpg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0.54034511623413728</v>
      </c>
      <c r="AP12" t="str">
        <f t="shared" ca="1" si="12"/>
        <v>pics\\Banan_5.jpg</v>
      </c>
      <c r="AQ12" t="str">
        <f t="shared" ca="1" si="13"/>
        <v>pics\\Goroh_5.jpg</v>
      </c>
      <c r="AT12">
        <f t="shared" ca="1" si="7"/>
        <v>0.38378695474898972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9"/>
        <v>Вот_ЛИМОН._Он_с_цедрой?</v>
      </c>
      <c r="BD12" cm="1">
        <f t="array" aca="1" ref="BD12" ca="1">INDEX($L$10:$L$17,(RANK(AT4,$AT$2:$AT$9)))</f>
        <v>2038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VLOOKUP(B13,audio_list_stym!$A$3:$BP$18,57,FALSE)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VLOOKUP(B13,audio_list_stym!$A$3:$AJ$18,25,FALSE)</f>
        <v>Limon</v>
      </c>
      <c r="I13" t="s">
        <v>691</v>
      </c>
      <c r="J13" t="str">
        <f t="shared" si="1"/>
        <v>Limon_4</v>
      </c>
      <c r="K13">
        <v>11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2203</v>
      </c>
      <c r="AD13" t="str">
        <f t="shared" ca="1" si="10"/>
        <v>pics\\dis53.jpg</v>
      </c>
      <c r="AE13" s="22" t="str">
        <f t="array" aca="1" ref="AE13" ca="1">IF(G13="экспл",INDEX(total_visual_stym!$C$146:$C$209,(RANK(total_visual_stym!E157,total_visual_stym!$E$146:$E$209))),0)</f>
        <v>pics\\dis53.jpg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0.85060162833135888</v>
      </c>
      <c r="AP13" t="str">
        <f t="shared" ca="1" si="12"/>
        <v>pics\\Limon_3.jpg</v>
      </c>
      <c r="AQ13" t="str">
        <f t="shared" ca="1" si="13"/>
        <v>pics\\Redis_3.jpg</v>
      </c>
      <c r="AT13">
        <f t="shared" ca="1" si="7"/>
        <v>0.84951049225045672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9"/>
        <v>Это_ЛИМОН._Кислый_ли_он?</v>
      </c>
      <c r="BD13" cm="1">
        <f t="array" aca="1" ref="BD13" ca="1">INDEX($L$10:$L$17,(RANK(AT5,$AT$2:$AT$9)))</f>
        <v>2039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VLOOKUP(B14,audio_list_stym!$A$3:$BP$18,57,FALSE)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VLOOKUP(B14,audio_list_stym!$A$3:$AJ$18,25,FALSE)</f>
        <v>Limon</v>
      </c>
      <c r="I14" t="s">
        <v>692</v>
      </c>
      <c r="J14" t="str">
        <f t="shared" si="1"/>
        <v>Limon_5</v>
      </c>
      <c r="K14">
        <v>11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2220</v>
      </c>
      <c r="AD14" t="str">
        <f t="shared" ca="1" si="10"/>
        <v>pics\\dis16.jpg</v>
      </c>
      <c r="AE14" s="22" t="str">
        <f t="array" aca="1" ref="AE14" ca="1">IF(G14="экспл",INDEX(total_visual_stym!$C$146:$C$209,(RANK(total_visual_stym!E158,total_visual_stym!$E$146:$E$209))),0)</f>
        <v>pics\\dis16.jpg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0.57253405987228589</v>
      </c>
      <c r="AP14" t="str">
        <f t="shared" ca="1" si="12"/>
        <v>pics\\Banan_3.jpg</v>
      </c>
      <c r="AQ14" t="str">
        <f t="shared" ca="1" si="13"/>
        <v>pics\\Goroh_3.jpg</v>
      </c>
      <c r="AT14">
        <f t="shared" ca="1" si="7"/>
        <v>0.82088584405846132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9"/>
        <v>На_картинке_ЛИМОН._Сочный_ли_он?</v>
      </c>
      <c r="BD14" cm="1">
        <f t="array" aca="1" ref="BD14" ca="1">INDEX($L$10:$L$17,(RANK(AT6,$AT$2:$AT$9)))</f>
        <v>2036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VLOOKUP(B15,audio_list_stym!$A$3:$BP$18,57,FALSE)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VLOOKUP(B15,audio_list_stym!$A$3:$AJ$18,25,FALSE)</f>
        <v>Limon</v>
      </c>
      <c r="I15" t="s">
        <v>693</v>
      </c>
      <c r="J15" t="str">
        <f t="shared" si="1"/>
        <v>Limon_6</v>
      </c>
      <c r="K15">
        <v>11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2195</v>
      </c>
      <c r="AD15" t="str">
        <f t="shared" ca="1" si="10"/>
        <v>pics\\dis41.jpg</v>
      </c>
      <c r="AE15" s="22" t="str">
        <f t="array" aca="1" ref="AE15" ca="1">IF(G15="экспл",INDEX(total_visual_stym!$C$146:$C$209,(RANK(total_visual_stym!E159,total_visual_stym!$E$146:$E$209))),0)</f>
        <v>pics\\dis41.jpg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0.69342566070885714</v>
      </c>
      <c r="AP15" t="str">
        <f t="shared" ca="1" si="12"/>
        <v>pics\\Banan_1.jpg</v>
      </c>
      <c r="AQ15" t="str">
        <f t="shared" ca="1" si="13"/>
        <v>pics\\Goroh_1.jpg</v>
      </c>
      <c r="AT15">
        <f t="shared" ca="1" si="7"/>
        <v>0.22093313082876243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9"/>
        <v>На_мониторе_ЛИМОН._Упругий_ли_он?</v>
      </c>
      <c r="BD15" cm="1">
        <f t="array" aca="1" ref="BD15" ca="1">INDEX($L$10:$L$17,(RANK(AT7,$AT$2:$AT$9)))</f>
        <v>2034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VLOOKUP(B16,audio_list_stym!$A$3:$BP$18,57,FALSE)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VLOOKUP(B16,audio_list_stym!$A$3:$AJ$18,25,FALSE)</f>
        <v>Limon</v>
      </c>
      <c r="I16" t="s">
        <v>694</v>
      </c>
      <c r="J16" t="str">
        <f t="shared" si="1"/>
        <v>Limon_7</v>
      </c>
      <c r="K16">
        <v>11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2226</v>
      </c>
      <c r="AD16" t="str">
        <f t="shared" ca="1" si="10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0.92512066114487623</v>
      </c>
      <c r="AP16" t="str">
        <f t="shared" ca="1" si="12"/>
        <v>pics\\Limon_1.jpg</v>
      </c>
      <c r="AQ16" t="str">
        <f t="shared" ca="1" si="13"/>
        <v>pics\\Redis_1.jpg</v>
      </c>
      <c r="AT16">
        <f t="shared" ca="1" si="7"/>
        <v>0.57372505204529034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9"/>
        <v>Перед_Вами_ЛИМОН._Он_длинный?</v>
      </c>
      <c r="BD16" cm="1">
        <f t="array" aca="1" ref="BD16" ca="1">INDEX($L$10:$L$17,(RANK(AT8,$AT$2:$AT$9)))</f>
        <v>2040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VLOOKUP(B17,audio_list_stym!$A$3:$BP$18,57,FALSE)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VLOOKUP(B17,audio_list_stym!$A$3:$AJ$18,25,FALSE)</f>
        <v>Limon</v>
      </c>
      <c r="I17" t="s">
        <v>695</v>
      </c>
      <c r="J17" t="str">
        <f t="shared" si="1"/>
        <v>Limon_8</v>
      </c>
      <c r="K17">
        <v>11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2212</v>
      </c>
      <c r="AD17" t="str">
        <f t="shared" ca="1" si="10"/>
        <v>pics\\dis61.jpg</v>
      </c>
      <c r="AE17" s="22" t="str">
        <f t="array" aca="1" ref="AE17" ca="1">IF(G17="экспл",INDEX(total_visual_stym!$C$146:$C$209,(RANK(total_visual_stym!E161,total_visual_stym!$E$146:$E$209))),0)</f>
        <v>pics\\dis61.jpg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0.21399076972422615</v>
      </c>
      <c r="AP17" t="str">
        <f t="shared" ca="1" si="12"/>
        <v>pics\\Injir_4.jpg</v>
      </c>
      <c r="AQ17" t="str">
        <f t="shared" ca="1" si="13"/>
        <v>pics\\Tikva_4.jpg</v>
      </c>
      <c r="AT17">
        <f t="shared" ca="1" si="7"/>
        <v>0.84983155809745636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9"/>
        <v>Вы_видите_ЛИМОН._Он_без_кожуры?</v>
      </c>
      <c r="BD17" cm="1">
        <f t="array" aca="1" ref="BD17" ca="1">INDEX($L$10:$L$17,(RANK(AT9,$AT$2:$AT$9)))</f>
        <v>2033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VLOOKUP(B18,audio_list_stym!$A$3:$BP$18,57,FALSE)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VLOOKUP(B18,audio_list_stym!$A$3:$AJ$18,25,FALSE)</f>
        <v>Kokos</v>
      </c>
      <c r="I18" t="s">
        <v>688</v>
      </c>
      <c r="J18" t="str">
        <f t="shared" si="1"/>
        <v>Kokos_1</v>
      </c>
      <c r="K18">
        <v>12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2052</v>
      </c>
      <c r="AD18" t="str">
        <f t="shared" ca="1" si="10"/>
        <v>pics\\Redis_4.jpg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pics\\Redis_4.jpg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0.84499596846097769</v>
      </c>
      <c r="AP18" t="str">
        <f t="shared" ca="1" si="12"/>
        <v>pics\\Limon_4.jpg</v>
      </c>
      <c r="AQ18" t="str">
        <f t="shared" ca="1" si="13"/>
        <v>pics\\Redis_4.jpg</v>
      </c>
      <c r="AS18" t="str">
        <f t="shared" ref="AS18:AS25" ca="1" si="17">IF(AH18="sound\\Tropic",AQ18,"")</f>
        <v>pics\\Redis_4.jpg</v>
      </c>
      <c r="AT18">
        <f t="shared" ca="1" si="7"/>
        <v>0.75922435974576041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9"/>
        <v>_С_молоком_ли_XXXXX?</v>
      </c>
      <c r="BC18">
        <f>A18</f>
        <v>1203</v>
      </c>
      <c r="BD18" cm="1">
        <f t="array" aca="1" ref="BD18" ca="1">INDEX($L$18:$L$25,(RANK(AT2,$AT$2:$AT$9)))</f>
        <v>2027</v>
      </c>
      <c r="BE18" cm="1">
        <f t="array" aca="1" ref="BE18" ca="1">INDEX(BD2:BD17,(RANK(AT4,$AT$2:$AT$16)))</f>
        <v>2039</v>
      </c>
      <c r="BF18" cm="1">
        <f t="array" aca="1" ref="BF18" ca="1">INDEX(BD26:BD49,(RANK(AT4,$AT$2:$AT$16)))</f>
        <v>2047</v>
      </c>
      <c r="BG18" cm="1">
        <f t="array" aca="1" ref="BG18" ca="1">INDEX(BD50:BD65,(RANK(AT4,$AT$2:$AT$16)))</f>
        <v>2023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VLOOKUP(B19,audio_list_stym!$A$3:$BP$18,57,FALSE)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VLOOKUP(B19,audio_list_stym!$A$3:$AJ$18,25,FALSE)</f>
        <v>Kokos</v>
      </c>
      <c r="I19" t="s">
        <v>689</v>
      </c>
      <c r="J19" t="str">
        <f t="shared" si="1"/>
        <v>Kokos_2</v>
      </c>
      <c r="K19">
        <v>12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2168</v>
      </c>
      <c r="AD19" t="str">
        <f t="shared" ca="1" si="10"/>
        <v>pics\\Tikva_8.jpg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pics\\Tikva_8.jpg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6.8862141866779858E-2</v>
      </c>
      <c r="AP19" t="str">
        <f t="shared" ca="1" si="12"/>
        <v>pics\\Injir_8.jpg</v>
      </c>
      <c r="AQ19" t="str">
        <f t="shared" ca="1" si="13"/>
        <v>pics\\Tikva_8.jpg</v>
      </c>
      <c r="AS19" t="str">
        <f t="shared" ca="1" si="17"/>
        <v>pics\\Tikva_8.jpg</v>
      </c>
      <c r="AT19">
        <f t="shared" ca="1" si="7"/>
        <v>0.9084406394076292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9"/>
        <v>_Полый_ли_XXXXX?</v>
      </c>
      <c r="BD19" cm="1">
        <f t="array" aca="1" ref="BD19" ca="1">INDEX($L$18:$L$25,(RANK(AT3,$AT$2:$AT$9)))</f>
        <v>2029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VLOOKUP(B20,audio_list_stym!$A$3:$BP$18,57,FALSE)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VLOOKUP(B20,audio_list_stym!$A$3:$AJ$18,25,FALSE)</f>
        <v>Kokos</v>
      </c>
      <c r="I20" t="s">
        <v>690</v>
      </c>
      <c r="J20" t="str">
        <f t="shared" si="1"/>
        <v>Kokos_3</v>
      </c>
      <c r="K20">
        <v>12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2163</v>
      </c>
      <c r="AD20" t="str">
        <f t="shared" ca="1" si="10"/>
        <v>pics\\Tikva_3.jpg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pics\\Tikva_3.jpg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0.23756641488808206</v>
      </c>
      <c r="AP20" t="str">
        <f t="shared" ca="1" si="12"/>
        <v>pics\\Injir_3.jpg</v>
      </c>
      <c r="AQ20" t="str">
        <f t="shared" ca="1" si="13"/>
        <v>pics\\Tikva_3.jpg</v>
      </c>
      <c r="AS20" t="str">
        <f t="shared" ca="1" si="17"/>
        <v>pics\\Tikva_3.jpg</v>
      </c>
      <c r="AT20">
        <f t="shared" ca="1" si="7"/>
        <v>1.2162641950873798E-2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9"/>
        <v>_Гладкий_ли_XXXXX?</v>
      </c>
      <c r="BD20" cm="1">
        <f t="array" aca="1" ref="BD20" ca="1">INDEX($L$18:$L$25,(RANK(AT4,$AT$2:$AT$9)))</f>
        <v>2030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VLOOKUP(B21,audio_list_stym!$A$3:$BP$18,57,FALSE)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VLOOKUP(B21,audio_list_stym!$A$3:$AJ$18,25,FALSE)</f>
        <v>Kokos</v>
      </c>
      <c r="I21" t="s">
        <v>691</v>
      </c>
      <c r="J21" t="str">
        <f t="shared" si="1"/>
        <v>Kokos_4</v>
      </c>
      <c r="K21">
        <v>12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2022</v>
      </c>
      <c r="AD21" t="str">
        <f t="shared" ca="1" si="10"/>
        <v>pics\\Goroh_6.jpg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pics\\Goroh_6.jpg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0.49895056909446334</v>
      </c>
      <c r="AP21" t="str">
        <f t="shared" ca="1" si="12"/>
        <v>pics\\Banan_6.jpg</v>
      </c>
      <c r="AQ21" t="str">
        <f t="shared" ca="1" si="13"/>
        <v>pics\\Goroh_6.jpg</v>
      </c>
      <c r="AS21" t="str">
        <f t="shared" ca="1" si="17"/>
        <v>pics\\Goroh_6.jpg</v>
      </c>
      <c r="AT21">
        <f t="shared" ca="1" si="7"/>
        <v>0.24831348992680902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9"/>
        <v>_Пористый_ли_XXXXX?</v>
      </c>
      <c r="BD21" cm="1">
        <f t="array" aca="1" ref="BD21" ca="1">INDEX($L$18:$L$25,(RANK(AT5,$AT$2:$AT$9)))</f>
        <v>2031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VLOOKUP(B22,audio_list_stym!$A$3:$BP$18,57,FALSE)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VLOOKUP(B22,audio_list_stym!$A$3:$AJ$18,25,FALSE)</f>
        <v>Kokos</v>
      </c>
      <c r="I22" t="s">
        <v>692</v>
      </c>
      <c r="J22" t="str">
        <f t="shared" si="1"/>
        <v>Kokos_5</v>
      </c>
      <c r="K22">
        <v>12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2161</v>
      </c>
      <c r="AD22" t="str">
        <f t="shared" ca="1" si="10"/>
        <v>pics\\Tikva_1.jpg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pics\\Tikva_1.jpg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0.46903744775875822</v>
      </c>
      <c r="AP22" t="str">
        <f t="shared" ca="1" si="12"/>
        <v>pics\\Injir_1.jpg</v>
      </c>
      <c r="AQ22" t="str">
        <f t="shared" ca="1" si="13"/>
        <v>pics\\Tikva_1.jpg</v>
      </c>
      <c r="AS22" t="str">
        <f t="shared" ca="1" si="17"/>
        <v>pics\\Tikva_1.jpg</v>
      </c>
      <c r="AT22">
        <f t="shared" ca="1" si="7"/>
        <v>0.72462026891206521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9"/>
        <v>_Вареный_ли_XXXXX?</v>
      </c>
      <c r="BD22" cm="1">
        <f t="array" aca="1" ref="BD22" ca="1">INDEX($L$18:$L$25,(RANK(AT6,$AT$2:$AT$9)))</f>
        <v>2028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VLOOKUP(B23,audio_list_stym!$A$3:$BP$18,57,FALSE)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VLOOKUP(B23,audio_list_stym!$A$3:$AJ$18,25,FALSE)</f>
        <v>Kokos</v>
      </c>
      <c r="I23" t="s">
        <v>693</v>
      </c>
      <c r="J23" t="str">
        <f t="shared" si="1"/>
        <v>Kokos_6</v>
      </c>
      <c r="K23">
        <v>12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2053</v>
      </c>
      <c r="AD23" t="str">
        <f t="shared" ca="1" si="10"/>
        <v>pics\\Redis_5.jpg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pics\\Redis_5.jpg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0.7613542614797979</v>
      </c>
      <c r="AP23" t="str">
        <f t="shared" ca="1" si="12"/>
        <v>pics\\Limon_5.jpg</v>
      </c>
      <c r="AQ23" t="str">
        <f t="shared" ca="1" si="13"/>
        <v>pics\\Redis_5.jpg</v>
      </c>
      <c r="AS23" t="str">
        <f t="shared" ca="1" si="17"/>
        <v>pics\\Redis_5.jpg</v>
      </c>
      <c r="AT23">
        <f t="shared" ca="1" si="7"/>
        <v>0.32445681945390414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9"/>
        <v>_Плотный_ли_XXXXX?</v>
      </c>
      <c r="BD23" cm="1">
        <f t="array" aca="1" ref="BD23" ca="1">INDEX($L$18:$L$25,(RANK(AT7,$AT$2:$AT$9)))</f>
        <v>2026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VLOOKUP(B24,audio_list_stym!$A$3:$BP$18,57,FALSE)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VLOOKUP(B24,audio_list_stym!$A$3:$AJ$18,25,FALSE)</f>
        <v>Kokos</v>
      </c>
      <c r="I24" t="s">
        <v>694</v>
      </c>
      <c r="J24" t="str">
        <f t="shared" si="1"/>
        <v>Kokos_7</v>
      </c>
      <c r="K24">
        <v>12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2054</v>
      </c>
      <c r="AD24" t="str">
        <f t="shared" ca="1" si="10"/>
        <v>pics\\Redis_6.jpg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pics\\Redis_6.jpg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0.74213426073112598</v>
      </c>
      <c r="AP24" t="str">
        <f t="shared" ca="1" si="12"/>
        <v>pics\\Limon_6.jpg</v>
      </c>
      <c r="AQ24" t="str">
        <f t="shared" ca="1" si="13"/>
        <v>pics\\Redis_6.jpg</v>
      </c>
      <c r="AS24" t="str">
        <f t="shared" ca="1" si="17"/>
        <v>pics\\Redis_6.jpg</v>
      </c>
      <c r="AT24">
        <f t="shared" ca="1" si="7"/>
        <v>4.2731014812047219E-2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9"/>
        <v>_Ворсистый_ли_XXXXX?</v>
      </c>
      <c r="BD24" cm="1">
        <f t="array" aca="1" ref="BD24" ca="1">INDEX($L$18:$L$25,(RANK(AT8,$AT$2:$AT$9)))</f>
        <v>2032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VLOOKUP(B25,audio_list_stym!$A$3:$BP$18,57,FALSE)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VLOOKUP(B25,audio_list_stym!$A$3:$AJ$18,25,FALSE)</f>
        <v>Kokos</v>
      </c>
      <c r="I25" t="s">
        <v>695</v>
      </c>
      <c r="J25" t="str">
        <f t="shared" si="1"/>
        <v>Kokos_8</v>
      </c>
      <c r="K25">
        <v>12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2018</v>
      </c>
      <c r="AD25" t="str">
        <f t="shared" ca="1" si="10"/>
        <v>pics\\Goroh_2.jpg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pics\\Goroh_2.jpg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0.65026248870376901</v>
      </c>
      <c r="AP25" t="str">
        <f t="shared" ca="1" si="12"/>
        <v>pics\\Banan_2.jpg</v>
      </c>
      <c r="AQ25" t="str">
        <f t="shared" ca="1" si="13"/>
        <v>pics\\Goroh_2.jpg</v>
      </c>
      <c r="AS25" t="str">
        <f t="shared" ca="1" si="17"/>
        <v>pics\\Goroh_2.jpg</v>
      </c>
      <c r="AT25">
        <f t="shared" ca="1" si="7"/>
        <v>0.85858739718214283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9"/>
        <v>_Мягкий_ли_XXXXX?</v>
      </c>
      <c r="BD25" cm="1">
        <f t="array" aca="1" ref="BD25" ca="1">INDEX($L$18:$L$25,(RANK(AT9,$AT$2:$AT$9)))</f>
        <v>2025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VLOOKUP(B26,audio_list_stym!$A$3:$BP$18,57,FALSE)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VLOOKUP(B26,audio_list_stym!$A$3:$AJ$18,25,FALSE)</f>
        <v>Redis</v>
      </c>
      <c r="I26" t="s">
        <v>688</v>
      </c>
      <c r="J26" t="str">
        <f t="shared" si="1"/>
        <v>Redis_1</v>
      </c>
      <c r="K26">
        <v>13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2225</v>
      </c>
      <c r="AD26" t="str">
        <f t="shared" ca="1" si="10"/>
        <v>pics\\dis9.jpg</v>
      </c>
      <c r="AE26" s="22" t="str">
        <f t="array" aca="1" ref="AE26" ca="1">IF(G26="экспл",INDEX(total_visual_stym!$C$146:$C$209,(RANK(total_visual_stym!E170,total_visual_stym!$E$146:$E$209))),0)</f>
        <v>pics\\dis9.jpg</v>
      </c>
      <c r="AF26" s="22" t="str">
        <f t="shared" si="2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ref="AL26:AL33" si="18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7"/>
        <v>0.86710766990034438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9"/>
        <v>На_экране_XXXXX._Он_с_ботвой?</v>
      </c>
      <c r="BC26">
        <f>A26</f>
        <v>1204</v>
      </c>
      <c r="BD26" cm="1">
        <f t="array" aca="1" ref="BD26" ca="1">INDEX($L$26:$L$33,(RANK(AT2,$AT$2:$AT$9)))</f>
        <v>2051</v>
      </c>
      <c r="BE26" cm="1">
        <f t="array" aca="1" ref="BE26" ca="1">INDEX(BD2:BD25,(RANK(AT5,$AT$2:$AT$16)))</f>
        <v>2036</v>
      </c>
      <c r="BF26" cm="1">
        <f t="array" aca="1" ref="BF26" ca="1">INDEX(BD34:BD49,(RANK(AT5,$AT$2:$AT$16)))</f>
        <v>2004</v>
      </c>
      <c r="BG26" cm="1">
        <f t="array" aca="1" ref="BG26" ca="1">INDEX(BD50:BD65,(RANK(AT5,$AT$2:$AT$16)))</f>
        <v>2020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VLOOKUP(B27,audio_list_stym!$A$3:$BP$18,57,FALSE)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VLOOKUP(B27,audio_list_stym!$A$3:$AJ$18,25,FALSE)</f>
        <v>Redis</v>
      </c>
      <c r="I27" t="s">
        <v>689</v>
      </c>
      <c r="J27" t="str">
        <f t="shared" si="1"/>
        <v>Redis_2</v>
      </c>
      <c r="K27">
        <v>13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2175</v>
      </c>
      <c r="AD27" t="str">
        <f t="shared" ca="1" si="10"/>
        <v>pics\\dis5.jpg</v>
      </c>
      <c r="AE27" s="22" t="str">
        <f t="array" aca="1" ref="AE27" ca="1">IF(G27="экспл",INDEX(total_visual_stym!$C$146:$C$209,(RANK(total_visual_stym!E171,total_visual_stym!$E$146:$E$209))),0)</f>
        <v>pics\\dis5.jpg</v>
      </c>
      <c r="AF27" s="22" t="str">
        <f t="shared" si="2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18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7"/>
        <v>0.42432928482008614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9"/>
        <v>Посмотрите,_вот_XXXXX._Он_алый?</v>
      </c>
      <c r="BD27" cm="1">
        <f t="array" aca="1" ref="BD27" ca="1">INDEX($L$26:$L$33,(RANK(AT3,$AT$2:$AT$9)))</f>
        <v>2053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VLOOKUP(B28,audio_list_stym!$A$3:$BP$18,57,FALSE)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VLOOKUP(B28,audio_list_stym!$A$3:$AJ$18,25,FALSE)</f>
        <v>Redis</v>
      </c>
      <c r="I28" t="s">
        <v>690</v>
      </c>
      <c r="J28" t="str">
        <f t="shared" si="1"/>
        <v>Redis_3</v>
      </c>
      <c r="K28">
        <v>13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2191</v>
      </c>
      <c r="AD28" t="str">
        <f t="shared" ca="1" si="10"/>
        <v>pics\\dis26.jpg</v>
      </c>
      <c r="AE28" s="22" t="str">
        <f t="array" aca="1" ref="AE28" ca="1">IF(G28="экспл",INDEX(total_visual_stym!$C$146:$C$209,(RANK(total_visual_stym!E172,total_visual_stym!$E$146:$E$209))),0)</f>
        <v>pics\\dis26.jpg</v>
      </c>
      <c r="AF28" s="22" t="str">
        <f t="shared" si="2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18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7"/>
        <v>2.5389230302633625E-2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9"/>
        <v>Вот_XXXXX._Пряный_ли_он?</v>
      </c>
      <c r="BD28" cm="1">
        <f t="array" aca="1" ref="BD28" ca="1">INDEX($L$26:$L$33,(RANK(AT4,$AT$2:$AT$9)))</f>
        <v>2054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VLOOKUP(B29,audio_list_stym!$A$3:$BP$18,57,FALSE)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VLOOKUP(B29,audio_list_stym!$A$3:$AJ$18,25,FALSE)</f>
        <v>Redis</v>
      </c>
      <c r="I29" t="s">
        <v>691</v>
      </c>
      <c r="J29" t="str">
        <f t="shared" si="1"/>
        <v>Redis_4</v>
      </c>
      <c r="K29">
        <v>13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2188</v>
      </c>
      <c r="AD29" t="str">
        <f t="shared" ca="1" si="10"/>
        <v>pics\\dis3.jpg</v>
      </c>
      <c r="AE29" s="22" t="str">
        <f t="array" aca="1" ref="AE29" ca="1">IF(G29="экспл",INDEX(total_visual_stym!$C$146:$C$209,(RANK(total_visual_stym!E173,total_visual_stym!$E$146:$E$209))),0)</f>
        <v>pics\\dis3.jpg</v>
      </c>
      <c r="AF29" s="22" t="str">
        <f t="shared" si="2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18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7"/>
        <v>0.96059061096365828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9"/>
        <v>Это_XXXXX._Жирный_ли_он?</v>
      </c>
      <c r="BD29" cm="1">
        <f t="array" aca="1" ref="BD29" ca="1">INDEX($L$26:$L$33,(RANK(AT5,$AT$2:$AT$9)))</f>
        <v>2055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VLOOKUP(B30,audio_list_stym!$A$3:$BP$18,57,FALSE)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VLOOKUP(B30,audio_list_stym!$A$3:$AJ$18,25,FALSE)</f>
        <v>Redis</v>
      </c>
      <c r="I30" t="s">
        <v>692</v>
      </c>
      <c r="J30" t="str">
        <f t="shared" si="1"/>
        <v>Redis_5</v>
      </c>
      <c r="K30">
        <v>13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2194</v>
      </c>
      <c r="AD30" t="str">
        <f t="shared" ca="1" si="10"/>
        <v>pics\\dis55.jpg</v>
      </c>
      <c r="AE30" s="22" t="str">
        <f t="array" aca="1" ref="AE30" ca="1">IF(G30="экспл",INDEX(total_visual_stym!$C$146:$C$209,(RANK(total_visual_stym!E174,total_visual_stym!$E$146:$E$209))),0)</f>
        <v>pics\\dis55.jpg</v>
      </c>
      <c r="AF30" s="22" t="str">
        <f t="shared" si="2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18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7"/>
        <v>0.34855529547761832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9"/>
        <v>На_картинке_XXXXX._Он_соленый?</v>
      </c>
      <c r="BD30" cm="1">
        <f t="array" aca="1" ref="BD30" ca="1">INDEX($L$26:$L$33,(RANK(AT6,$AT$2:$AT$9)))</f>
        <v>2052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VLOOKUP(B31,audio_list_stym!$A$3:$BP$18,57,FALSE)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VLOOKUP(B31,audio_list_stym!$A$3:$AJ$18,25,FALSE)</f>
        <v>Redis</v>
      </c>
      <c r="I31" t="s">
        <v>693</v>
      </c>
      <c r="J31" t="str">
        <f t="shared" si="1"/>
        <v>Redis_6</v>
      </c>
      <c r="K31">
        <v>13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2219</v>
      </c>
      <c r="AD31" t="str">
        <f t="shared" ca="1" si="10"/>
        <v>pics\\dis17.jpg</v>
      </c>
      <c r="AE31" s="22" t="str">
        <f t="array" aca="1" ref="AE31" ca="1">IF(G31="экспл",INDEX(total_visual_stym!$C$146:$C$209,(RANK(total_visual_stym!E175,total_visual_stym!$E$146:$E$209))),0)</f>
        <v>pics\\dis17.jpg</v>
      </c>
      <c r="AF31" s="22" t="str">
        <f t="shared" si="2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18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7"/>
        <v>0.28844870125884803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9"/>
        <v>На_мониторе_XXXXX._Пышный_ли_он?</v>
      </c>
      <c r="BD31" cm="1">
        <f t="array" aca="1" ref="BD31" ca="1">INDEX($L$26:$L$33,(RANK(AT7,$AT$2:$AT$9)))</f>
        <v>2050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VLOOKUP(B32,audio_list_stym!$A$3:$BP$18,57,FALSE)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VLOOKUP(B32,audio_list_stym!$A$3:$AJ$18,25,FALSE)</f>
        <v>Redis</v>
      </c>
      <c r="I32" t="s">
        <v>694</v>
      </c>
      <c r="J32" t="str">
        <f t="shared" si="1"/>
        <v>Redis_7</v>
      </c>
      <c r="K32">
        <v>13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2222</v>
      </c>
      <c r="AD32" t="str">
        <f t="shared" ca="1" si="10"/>
        <v>pics\\dis14.jpg</v>
      </c>
      <c r="AE32" s="22" t="str">
        <f t="array" aca="1" ref="AE32" ca="1">IF(G32="экспл",INDEX(total_visual_stym!$C$146:$C$209,(RANK(total_visual_stym!E176,total_visual_stym!$E$146:$E$209))),0)</f>
        <v>pics\\dis14.jpg</v>
      </c>
      <c r="AF32" s="22" t="str">
        <f t="shared" si="2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18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7"/>
        <v>0.66191831646185473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9"/>
        <v>Перед_Вами_XXXXX._Крепкий_ли_он?</v>
      </c>
      <c r="BD32" cm="1">
        <f t="array" aca="1" ref="BD32" ca="1">INDEX($L$26:$L$33,(RANK(AT8,$AT$2:$AT$9)))</f>
        <v>2056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VLOOKUP(B33,audio_list_stym!$A$3:$BP$18,57,FALSE)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VLOOKUP(B33,audio_list_stym!$A$3:$AJ$18,25,FALSE)</f>
        <v>Redis</v>
      </c>
      <c r="I33" t="s">
        <v>695</v>
      </c>
      <c r="J33" t="str">
        <f t="shared" si="1"/>
        <v>Redis_8</v>
      </c>
      <c r="K33">
        <v>13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2231</v>
      </c>
      <c r="AD33" t="str">
        <f t="shared" ca="1" si="10"/>
        <v>pics\\dis12.jpg</v>
      </c>
      <c r="AE33" s="22" t="str">
        <f t="array" aca="1" ref="AE33" ca="1">IF(G33="экспл",INDEX(total_visual_stym!$C$146:$C$209,(RANK(total_visual_stym!E177,total_visual_stym!$E$146:$E$209))),0)</f>
        <v>pics\\dis12.jpg</v>
      </c>
      <c r="AF33" s="22" t="str">
        <f t="shared" si="2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18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7"/>
        <v>0.1568867366832537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9"/>
        <v>Вы_видите_XXXXX._Он_круглый?</v>
      </c>
      <c r="BD33" cm="1">
        <f t="array" aca="1" ref="BD33" ca="1">INDEX($L$26:$L$33,(RANK(AT9,$AT$2:$AT$9)))</f>
        <v>2049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VLOOKUP(B34,audio_list_stym!$A$3:$BP$18,57,FALSE)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VLOOKUP(B34,audio_list_stym!$A$3:$AJ$18,25,FALSE)</f>
        <v>Peper</v>
      </c>
      <c r="I34" t="s">
        <v>688</v>
      </c>
      <c r="J34" t="str">
        <f t="shared" si="1"/>
        <v>Peper_1</v>
      </c>
      <c r="K34">
        <v>10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2007</v>
      </c>
      <c r="AD34" t="str">
        <f t="shared" ca="1" si="10"/>
        <v>pics\\Banan_7.jpg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pics\\Banan_7.jpg</v>
      </c>
      <c r="AH34" t="str">
        <f t="shared" si="3"/>
        <v>sound\\Ogorod</v>
      </c>
      <c r="AI34" t="s">
        <v>720</v>
      </c>
      <c r="AJ34" t="str">
        <f t="shared" si="16"/>
        <v>pics\\Injir</v>
      </c>
      <c r="AK34" t="str">
        <f t="shared" ref="AK34:AK41" si="19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0">IF(AH34="sound\\Ogorod",AP10,"")</f>
        <v>pics\\Banan_7.jpg</v>
      </c>
      <c r="AT34">
        <f t="shared" ca="1" si="7"/>
        <v>0.43379856827785523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9"/>
        <v>_Сырой_ли_ПЕРЕЦ?</v>
      </c>
      <c r="BC34">
        <f>A34</f>
        <v>1205</v>
      </c>
      <c r="BD34" cm="1">
        <f t="array" aca="1" ref="BD34" ca="1">INDEX($L$34:$L$41,(RANK(AT2,$AT$2:$AT$9)))</f>
        <v>2043</v>
      </c>
      <c r="BE34" cm="1">
        <f t="array" aca="1" ref="BE34" ca="1">INDEX(BD2:BD17,(RANK(AT5,$AT$2:$AT$17)))</f>
        <v>2034</v>
      </c>
      <c r="BF34" cm="1">
        <f t="array" aca="1" ref="BF34" ca="1">INDEX(BD18:BD33,(RANK(AT5,$AT$2:$AT$7)))</f>
        <v>2026</v>
      </c>
      <c r="BG34" cm="1">
        <f t="array" aca="1" ref="BG34" ca="1">INDEX(BD42:BD65,(RANK(AT5,$AT$2:$AT$17)))</f>
        <v>2010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VLOOKUP(B35,audio_list_stym!$A$3:$BP$18,57,FALSE)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VLOOKUP(B35,audio_list_stym!$A$3:$AJ$18,25,FALSE)</f>
        <v>Peper</v>
      </c>
      <c r="I35" t="s">
        <v>689</v>
      </c>
      <c r="J35" t="str">
        <f t="shared" si="1"/>
        <v>Peper_2</v>
      </c>
      <c r="K35">
        <v>10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2039</v>
      </c>
      <c r="AD35" t="str">
        <f t="shared" ca="1" si="10"/>
        <v>pics\\Limon_7.jpg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pics\\Limon_7.jpg</v>
      </c>
      <c r="AH35" t="str">
        <f t="shared" si="3"/>
        <v>sound\\Ogorod</v>
      </c>
      <c r="AI35" t="s">
        <v>721</v>
      </c>
      <c r="AJ35" t="str">
        <f t="shared" si="16"/>
        <v>pics\\Injir</v>
      </c>
      <c r="AK35" t="str">
        <f t="shared" si="1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0"/>
        <v>pics\\Limon_7.jpg</v>
      </c>
      <c r="AT35">
        <f t="shared" ca="1" si="7"/>
        <v>0.24522216898825755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9"/>
        <v>_Слоеный_ли_ПЕРЕЦ?</v>
      </c>
      <c r="BD35" cm="1">
        <f t="array" aca="1" ref="BD35" ca="1">INDEX($L$34:$L$41,(RANK(AT3,$AT$2:$AT$9)))</f>
        <v>2045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VLOOKUP(B36,audio_list_stym!$A$3:$BP$18,57,FALSE)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VLOOKUP(B36,audio_list_stym!$A$3:$AJ$18,25,FALSE)</f>
        <v>Peper</v>
      </c>
      <c r="I36" t="s">
        <v>690</v>
      </c>
      <c r="J36" t="str">
        <f t="shared" si="1"/>
        <v>Peper_3</v>
      </c>
      <c r="K36">
        <v>10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2005</v>
      </c>
      <c r="AD36" t="str">
        <f t="shared" ca="1" si="10"/>
        <v>pics\\Banan_5.jpg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pics\\Banan_5.jpg</v>
      </c>
      <c r="AH36" t="str">
        <f t="shared" si="3"/>
        <v>sound\\Ogorod</v>
      </c>
      <c r="AI36" t="s">
        <v>722</v>
      </c>
      <c r="AJ36" t="str">
        <f t="shared" si="16"/>
        <v>pics\\Injir</v>
      </c>
      <c r="AK36" t="str">
        <f t="shared" si="1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0"/>
        <v>pics\\Banan_5.jpg</v>
      </c>
      <c r="AT36">
        <f t="shared" ca="1" si="7"/>
        <v>0.38811496308831916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9"/>
        <v>_Гнилой_ли_ПЕРЕЦ?</v>
      </c>
      <c r="BD36" cm="1">
        <f t="array" aca="1" ref="BD36" ca="1">INDEX($L$34:$L$41,(RANK(AT4,$AT$2:$AT$9)))</f>
        <v>2046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VLOOKUP(B37,audio_list_stym!$A$3:$BP$18,57,FALSE)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VLOOKUP(B37,audio_list_stym!$A$3:$AJ$18,25,FALSE)</f>
        <v>Peper</v>
      </c>
      <c r="I37" t="s">
        <v>691</v>
      </c>
      <c r="J37" t="str">
        <f t="shared" si="1"/>
        <v>Peper_4</v>
      </c>
      <c r="K37">
        <v>10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2035</v>
      </c>
      <c r="AD37" t="str">
        <f t="shared" ca="1" si="10"/>
        <v>pics\\Limon_3.jpg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pics\\Limon_3.jpg</v>
      </c>
      <c r="AH37" t="str">
        <f t="shared" si="3"/>
        <v>sound\\Ogorod</v>
      </c>
      <c r="AI37" t="s">
        <v>723</v>
      </c>
      <c r="AJ37" t="str">
        <f t="shared" si="16"/>
        <v>pics\\Injir</v>
      </c>
      <c r="AK37" t="str">
        <f t="shared" si="1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0"/>
        <v>pics\\Limon_3.jpg</v>
      </c>
      <c r="AT37">
        <f t="shared" ca="1" si="7"/>
        <v>0.82519789718834291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9"/>
        <v>_Бугристый_ли_ПЕРЕЦ?</v>
      </c>
      <c r="BD37" cm="1">
        <f t="array" aca="1" ref="BD37" ca="1">INDEX($L$34:$L$41,(RANK(AT5,$AT$2:$AT$9)))</f>
        <v>2047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VLOOKUP(B38,audio_list_stym!$A$3:$BP$18,57,FALSE)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VLOOKUP(B38,audio_list_stym!$A$3:$AJ$18,25,FALSE)</f>
        <v>Peper</v>
      </c>
      <c r="I38" t="s">
        <v>692</v>
      </c>
      <c r="J38" t="str">
        <f t="shared" si="1"/>
        <v>Peper_5</v>
      </c>
      <c r="K38">
        <v>10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2003</v>
      </c>
      <c r="AD38" t="str">
        <f t="shared" ca="1" si="10"/>
        <v>pics\\Banan_3.jpg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pics\\Banan_3.jpg</v>
      </c>
      <c r="AH38" t="str">
        <f t="shared" si="3"/>
        <v>sound\\Ogorod</v>
      </c>
      <c r="AI38" t="s">
        <v>724</v>
      </c>
      <c r="AJ38" t="str">
        <f t="shared" si="16"/>
        <v>pics\\Injir</v>
      </c>
      <c r="AK38" t="str">
        <f t="shared" si="1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0"/>
        <v>pics\\Banan_3.jpg</v>
      </c>
      <c r="AT38">
        <f t="shared" ca="1" si="7"/>
        <v>0.51575870321480621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9"/>
        <v>_Черный_ли_ПЕРЕЦ?</v>
      </c>
      <c r="BD38" cm="1">
        <f t="array" aca="1" ref="BD38" ca="1">INDEX($L$34:$L$41,(RANK(AT6,$AT$2:$AT$9)))</f>
        <v>2044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VLOOKUP(B39,audio_list_stym!$A$3:$BP$18,57,FALSE)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VLOOKUP(B39,audio_list_stym!$A$3:$AJ$18,25,FALSE)</f>
        <v>Peper</v>
      </c>
      <c r="I39" t="s">
        <v>693</v>
      </c>
      <c r="J39" t="str">
        <f t="shared" si="1"/>
        <v>Peper_6</v>
      </c>
      <c r="K39">
        <v>10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2001</v>
      </c>
      <c r="AD39" t="str">
        <f t="shared" ca="1" si="10"/>
        <v>pics\\Banan_1.jpg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pics\\Banan_1.jpg</v>
      </c>
      <c r="AH39" t="str">
        <f t="shared" si="3"/>
        <v>sound\\Ogorod</v>
      </c>
      <c r="AI39" t="s">
        <v>725</v>
      </c>
      <c r="AJ39" t="str">
        <f t="shared" si="16"/>
        <v>pics\\Injir</v>
      </c>
      <c r="AK39" t="str">
        <f t="shared" si="1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0"/>
        <v>pics\\Banan_1.jpg</v>
      </c>
      <c r="AT39">
        <f t="shared" ca="1" si="7"/>
        <v>0.85244350667484714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9"/>
        <v>_Хрустящий_ли_ПЕРЕЦ?</v>
      </c>
      <c r="BD39" cm="1">
        <f t="array" aca="1" ref="BD39" ca="1">INDEX($L$34:$L$41,(RANK(AT7,$AT$2:$AT$9)))</f>
        <v>2042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VLOOKUP(B40,audio_list_stym!$A$3:$BP$18,57,FALSE)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VLOOKUP(B40,audio_list_stym!$A$3:$AJ$18,25,FALSE)</f>
        <v>Peper</v>
      </c>
      <c r="I40" t="s">
        <v>694</v>
      </c>
      <c r="J40" t="str">
        <f t="shared" si="1"/>
        <v>Peper_7</v>
      </c>
      <c r="K40">
        <v>10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2033</v>
      </c>
      <c r="AD40" t="str">
        <f t="shared" ca="1" si="10"/>
        <v>pics\\Limon_1.jpg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pics\\Limon_1.jpg</v>
      </c>
      <c r="AH40" t="str">
        <f t="shared" si="3"/>
        <v>sound\\Ogorod</v>
      </c>
      <c r="AI40" t="s">
        <v>726</v>
      </c>
      <c r="AJ40" t="str">
        <f t="shared" si="16"/>
        <v>pics\\Injir</v>
      </c>
      <c r="AK40" t="str">
        <f t="shared" si="1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0"/>
        <v>pics\\Limon_1.jpg</v>
      </c>
      <c r="AT40">
        <f t="shared" ca="1" si="7"/>
        <v>0.28188895320114571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9"/>
        <v>_Блестит_ли_ПЕРЕЦ?</v>
      </c>
      <c r="BD40" cm="1">
        <f t="array" aca="1" ref="BD40" ca="1">INDEX($L$34:$L$41,(RANK(AT8,$AT$2:$AT$9)))</f>
        <v>2048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VLOOKUP(B41,audio_list_stym!$A$3:$BP$18,57,FALSE)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VLOOKUP(B41,audio_list_stym!$A$3:$AJ$18,25,FALSE)</f>
        <v>Peper</v>
      </c>
      <c r="I41" t="s">
        <v>695</v>
      </c>
      <c r="J41" t="str">
        <f t="shared" si="1"/>
        <v>Peper_8</v>
      </c>
      <c r="K41">
        <v>10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2156</v>
      </c>
      <c r="AD41" t="str">
        <f t="shared" ca="1" si="10"/>
        <v>pics\\Injir_4.jpg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1">IF(ISTEXT(AR41),AR41,IF(ISTEXT(AS41),AS41,""))</f>
        <v>pics\\Injir_4.jpg</v>
      </c>
      <c r="AH41" t="str">
        <f t="shared" si="3"/>
        <v>sound\\Ogorod</v>
      </c>
      <c r="AI41" t="s">
        <v>727</v>
      </c>
      <c r="AJ41" t="str">
        <f t="shared" si="16"/>
        <v>pics\\Injir</v>
      </c>
      <c r="AK41" t="str">
        <f t="shared" si="19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0"/>
        <v>pics\\Injir_4.jpg</v>
      </c>
      <c r="AT41">
        <f t="shared" ca="1" si="7"/>
        <v>0.98345904328360445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9"/>
        <v>_Цитрусовый_ли_ПЕРЕЦ?</v>
      </c>
      <c r="BD41" cm="1">
        <f t="array" aca="1" ref="BD41" ca="1">INDEX($L$34:$L$41,(RANK(AT9,$AT$2:$AT$9)))</f>
        <v>2041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VLOOKUP(B42,audio_list_stym!$A$3:$BP$18,57,FALSE)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VLOOKUP(B42,audio_list_stym!$A$3:$AJ$18,25,FALSE)</f>
        <v>Banan</v>
      </c>
      <c r="I42" t="s">
        <v>688</v>
      </c>
      <c r="J42" t="str">
        <f t="shared" si="1"/>
        <v>Banan_1</v>
      </c>
      <c r="K42">
        <v>11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2230</v>
      </c>
      <c r="AD42" t="str">
        <f t="shared" ca="1" si="10"/>
        <v>pics\\dis8.jpg</v>
      </c>
      <c r="AE42" s="22" t="str">
        <f t="array" aca="1" ref="AE42" ca="1">IF(G42="экспл",INDEX(total_visual_stym!$C$146:$C$209,(RANK(total_visual_stym!E186,total_visual_stym!$E$146:$E$209))),0)</f>
        <v>pics\\dis8.jpg</v>
      </c>
      <c r="AF42" s="22" t="str">
        <f t="shared" si="21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7"/>
        <v>0.28342541322293402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9"/>
        <v>На_экране_БАНАН._Он_чистый?</v>
      </c>
      <c r="BC42">
        <f>A42</f>
        <v>1206</v>
      </c>
      <c r="BD42" cm="1">
        <f t="array" aca="1" ref="BD42" ca="1">INDEX($L$42:$L$49,(RANK(AT2,$AT$2:$AT$9)))</f>
        <v>2003</v>
      </c>
      <c r="BE42" cm="1">
        <f t="array" aca="1" ref="BE42" ca="1">INDEX(BD2:BD17,(RANK(AT6,$AT$2:$AT17)))</f>
        <v>2035</v>
      </c>
      <c r="BF42" cm="1">
        <f t="array" aca="1" ref="BF42" ca="1">INDEX(BD26:BD41,(RANK(AT6,$AT$2:$AT$17)))</f>
        <v>2043</v>
      </c>
      <c r="BG42" cm="1">
        <f t="array" aca="1" ref="BG42" ca="1">INDEX(BD50:BD65,(RANK(AT6,$AT$2:$AT$17)))</f>
        <v>2019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VLOOKUP(B43,audio_list_stym!$A$3:$BP$18,57,FALSE)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VLOOKUP(B43,audio_list_stym!$A$3:$AJ$18,25,FALSE)</f>
        <v>Banan</v>
      </c>
      <c r="I43" t="s">
        <v>689</v>
      </c>
      <c r="J43" t="str">
        <f t="shared" si="1"/>
        <v>Banan_2</v>
      </c>
      <c r="K43">
        <v>11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2173</v>
      </c>
      <c r="AD43" t="str">
        <f t="shared" ca="1" si="10"/>
        <v>pics\\dis37.jpg</v>
      </c>
      <c r="AE43" s="22" t="str">
        <f t="array" aca="1" ref="AE43" ca="1">IF(G43="экспл",INDEX(total_visual_stym!$C$146:$C$209,(RANK(total_visual_stym!E187,total_visual_stym!$E$146:$E$209))),0)</f>
        <v>pics\\dis37.jpg</v>
      </c>
      <c r="AF43" s="22" t="str">
        <f t="shared" si="21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7"/>
        <v>0.98625313533169734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9"/>
        <v>Посмотрите,_вот_БАНАН._Свежий_ли_он?</v>
      </c>
      <c r="BD43" cm="1">
        <f t="array" aca="1" ref="BD43" ca="1">INDEX($L$42:$L$49,(RANK(AT3,$AT$2:$AT$9)))</f>
        <v>2005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VLOOKUP(B44,audio_list_stym!$A$3:$BP$18,57,FALSE)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VLOOKUP(B44,audio_list_stym!$A$3:$AJ$18,25,FALSE)</f>
        <v>Banan</v>
      </c>
      <c r="I44" t="s">
        <v>690</v>
      </c>
      <c r="J44" t="str">
        <f t="shared" si="1"/>
        <v>Banan_3</v>
      </c>
      <c r="K44">
        <v>11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2176</v>
      </c>
      <c r="AD44" t="str">
        <f t="shared" ca="1" si="10"/>
        <v>pics\\dis21.jpg</v>
      </c>
      <c r="AE44" s="22" t="str">
        <f t="array" aca="1" ref="AE44" ca="1">IF(G44="экспл",INDEX(total_visual_stym!$C$146:$C$209,(RANK(total_visual_stym!E188,total_visual_stym!$E$146:$E$209))),0)</f>
        <v>pics\\dis21.jpg</v>
      </c>
      <c r="AF44" s="22" t="str">
        <f t="shared" si="21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7"/>
        <v>0.23111920471723779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9"/>
        <v>Вот_БАНАН._Он_жаренный?</v>
      </c>
      <c r="BD44" cm="1">
        <f t="array" aca="1" ref="BD44" ca="1">INDEX($L$42:$L$49,(RANK(AT4,$AT$2:$AT$9)))</f>
        <v>2006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VLOOKUP(B45,audio_list_stym!$A$3:$BP$18,57,FALSE)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VLOOKUP(B45,audio_list_stym!$A$3:$AJ$18,25,FALSE)</f>
        <v>Banan</v>
      </c>
      <c r="I45" t="s">
        <v>691</v>
      </c>
      <c r="J45" t="str">
        <f t="shared" si="1"/>
        <v>Banan_4</v>
      </c>
      <c r="K45">
        <v>11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2183</v>
      </c>
      <c r="AD45" t="str">
        <f t="shared" ca="1" si="10"/>
        <v>pics\\dis18.jpg</v>
      </c>
      <c r="AE45" s="22" t="str">
        <f t="array" aca="1" ref="AE45" ca="1">IF(G45="экспл",INDEX(total_visual_stym!$C$146:$C$209,(RANK(total_visual_stym!E189,total_visual_stym!$E$146:$E$209))),0)</f>
        <v>pics\\dis18.jpg</v>
      </c>
      <c r="AF45" s="22" t="str">
        <f t="shared" si="21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7"/>
        <v>0.55565296475142767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9"/>
        <v>Это_БАНАН._Сладкий_ли_он?</v>
      </c>
      <c r="BD45" cm="1">
        <f t="array" aca="1" ref="BD45" ca="1">INDEX($L$42:$L$49,(RANK(AT5,$AT$2:$AT$9)))</f>
        <v>2007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VLOOKUP(B46,audio_list_stym!$A$3:$BP$18,57,FALSE)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VLOOKUP(B46,audio_list_stym!$A$3:$AJ$18,25,FALSE)</f>
        <v>Banan</v>
      </c>
      <c r="I46" t="s">
        <v>692</v>
      </c>
      <c r="J46" t="str">
        <f t="shared" si="1"/>
        <v>Banan_5</v>
      </c>
      <c r="K46">
        <v>11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2180</v>
      </c>
      <c r="AD46" t="str">
        <f t="shared" ca="1" si="10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1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7"/>
        <v>0.10355416064854073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9"/>
        <v>На_картинке_БАНАН._Влажный_ли_он?</v>
      </c>
      <c r="BD46" cm="1">
        <f t="array" aca="1" ref="BD46" ca="1">INDEX($L$42:$L$49,(RANK(AT6,$AT$2:$AT$9)))</f>
        <v>2004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VLOOKUP(B47,audio_list_stym!$A$3:$BP$18,57,FALSE)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VLOOKUP(B47,audio_list_stym!$A$3:$AJ$18,25,FALSE)</f>
        <v>Banan</v>
      </c>
      <c r="I47" t="s">
        <v>693</v>
      </c>
      <c r="J47" t="str">
        <f t="shared" si="1"/>
        <v>Banan_6</v>
      </c>
      <c r="K47">
        <v>11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2211</v>
      </c>
      <c r="AD47" t="str">
        <f t="shared" ca="1" si="10"/>
        <v>pics\\dis60.jpg</v>
      </c>
      <c r="AE47" s="22" t="str">
        <f t="array" aca="1" ref="AE47" ca="1">IF(G47="экспл",INDEX(total_visual_stym!$C$146:$C$209,(RANK(total_visual_stym!E191,total_visual_stym!$E$146:$E$209))),0)</f>
        <v>pics\\dis60.jpg</v>
      </c>
      <c r="AF47" s="22" t="str">
        <f t="shared" si="21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7"/>
        <v>0.94340465757771552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9"/>
        <v>На_мониторе_БАНАН._Он_съедобный?</v>
      </c>
      <c r="BD47" cm="1">
        <f t="array" aca="1" ref="BD47" ca="1">INDEX($L$42:$L$49,(RANK(AT7,$AT$2:$AT$9)))</f>
        <v>2002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VLOOKUP(B48,audio_list_stym!$A$3:$BP$18,57,FALSE)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VLOOKUP(B48,audio_list_stym!$A$3:$AJ$18,25,FALSE)</f>
        <v>Banan</v>
      </c>
      <c r="I48" t="s">
        <v>694</v>
      </c>
      <c r="J48" t="str">
        <f t="shared" si="1"/>
        <v>Banan_7</v>
      </c>
      <c r="K48">
        <v>11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2218</v>
      </c>
      <c r="AD48" t="str">
        <f t="shared" ca="1" si="10"/>
        <v>pics\\dis64.jpg</v>
      </c>
      <c r="AE48" s="22" t="str">
        <f t="array" aca="1" ref="AE48" ca="1">IF(G48="экспл",INDEX(total_visual_stym!$C$146:$C$209,(RANK(total_visual_stym!E192,total_visual_stym!$E$146:$E$209))),0)</f>
        <v>pics\\dis64.jpg</v>
      </c>
      <c r="AF48" s="22" t="str">
        <f t="shared" si="21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7"/>
        <v>6.0628069139738172E-2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9"/>
        <v>Перед_Вами_БАНАН._Сиреневый_ли_он?</v>
      </c>
      <c r="BD48" cm="1">
        <f t="array" aca="1" ref="BD48" ca="1">INDEX($L$42:$L$49,(RANK(AT8,$AT$2:$AT$9)))</f>
        <v>2008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VLOOKUP(B49,audio_list_stym!$A$3:$BP$18,57,FALSE)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VLOOKUP(B49,audio_list_stym!$A$3:$AJ$18,25,FALSE)</f>
        <v>Banan</v>
      </c>
      <c r="I49" t="s">
        <v>695</v>
      </c>
      <c r="J49" t="str">
        <f t="shared" si="1"/>
        <v>Banan_8</v>
      </c>
      <c r="K49">
        <v>11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2232</v>
      </c>
      <c r="AD49" t="str">
        <f t="shared" ca="1" si="10"/>
        <v>pics\\dis13.jpg</v>
      </c>
      <c r="AE49" s="22" t="str">
        <f t="array" aca="1" ref="AE49" ca="1">IF(G49="экспл",INDEX(total_visual_stym!$C$146:$C$209,(RANK(total_visual_stym!E193,total_visual_stym!$E$146:$E$209))),0)</f>
        <v>pics\\dis13.jpg</v>
      </c>
      <c r="AF49" s="22" t="str">
        <f t="shared" si="21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7"/>
        <v>0.41974283337488882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9"/>
        <v>Вы_видите_БАНАН._Он_репчатый?</v>
      </c>
      <c r="BD49" cm="1">
        <f t="array" aca="1" ref="BD49" ca="1">INDEX($L$42:$L$49,(RANK(AT9,$AT$2:$AT$9)))</f>
        <v>2001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VLOOKUP(B50,audio_list_stym!$A$3:$BP$18,57,FALSE)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VLOOKUP(B50,audio_list_stym!$A$3:$AJ$18,25,FALSE)</f>
        <v>Finik</v>
      </c>
      <c r="I50" t="s">
        <v>688</v>
      </c>
      <c r="J50" t="str">
        <f t="shared" si="1"/>
        <v>Finik_1</v>
      </c>
      <c r="K50">
        <v>12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2166</v>
      </c>
      <c r="AD50" t="str">
        <f t="shared" ca="1" si="10"/>
        <v>pics\\Tikva_6.jpg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1"/>
        <v>pics\\Tikva_6.jpg</v>
      </c>
      <c r="AH50" t="str">
        <f t="shared" si="3"/>
        <v>sound\\Tropic</v>
      </c>
      <c r="AS50" t="str">
        <f ca="1">IF(AH50="sound\\Tropic",AQ2,"")</f>
        <v>pics\\Tikva_6.jpg</v>
      </c>
      <c r="AT50">
        <f t="shared" ca="1" si="7"/>
        <v>0.14758642379538023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9"/>
        <v>_Коричневый_ли_XXXXX?</v>
      </c>
      <c r="BC50">
        <f>A50</f>
        <v>1207</v>
      </c>
      <c r="BD50" cm="1">
        <f t="array" aca="1" ref="BD50" ca="1">INDEX($L$50:$L$57,(RANK(AT2,$AT$2:$AT$9)))</f>
        <v>2011</v>
      </c>
      <c r="BE50" cm="1">
        <f t="array" aca="1" ref="BE50" ca="1">INDEX(BD2:BD17,(RANK(AT7,$AT$2:$AT$17)))</f>
        <v>2060</v>
      </c>
      <c r="BF50" cm="1">
        <f t="array" aca="1" ref="BF50" ca="1">INDEX(BD18:BD49,(RANK(AT7,$AT$2:$AT$17)))</f>
        <v>2028</v>
      </c>
      <c r="BG50" cm="1">
        <f t="array" aca="1" ref="BG50" ca="1">INDEX(BD58:BD65,(RANK(AT7,$AT$2:$AT$9)))</f>
        <v>2021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VLOOKUP(B51,audio_list_stym!$A$3:$BP$18,57,FALSE)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VLOOKUP(B51,audio_list_stym!$A$3:$AJ$18,25,FALSE)</f>
        <v>Finik</v>
      </c>
      <c r="I51" t="s">
        <v>689</v>
      </c>
      <c r="J51" t="str">
        <f t="shared" si="1"/>
        <v>Finik_2</v>
      </c>
      <c r="K51">
        <v>12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2020</v>
      </c>
      <c r="AD51" t="str">
        <f t="shared" ca="1" si="10"/>
        <v>pics\\Goroh_4.jpg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1"/>
        <v>pics\\Goroh_4.jpg</v>
      </c>
      <c r="AH51" t="str">
        <f t="shared" si="3"/>
        <v>sound\\Tropic</v>
      </c>
      <c r="AS51" t="str">
        <f t="shared" ref="AS51:AS57" ca="1" si="23">IF(AH51="sound\\Tropic",AQ3,"")</f>
        <v>pics\\Goroh_4.jpg</v>
      </c>
      <c r="AT51">
        <f t="shared" ca="1" si="7"/>
        <v>0.72238270092766377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9"/>
        <v>_Сахаристый_ли_XXXXX?</v>
      </c>
      <c r="BD51" cm="1">
        <f t="array" aca="1" ref="BD51" ca="1">INDEX($L$50:$L$57,(RANK(AT3,$AT$2:$AT$9)))</f>
        <v>2013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VLOOKUP(B52,audio_list_stym!$A$3:$BP$18,57,FALSE)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VLOOKUP(B52,audio_list_stym!$A$3:$AJ$18,25,FALSE)</f>
        <v>Finik</v>
      </c>
      <c r="I52" t="s">
        <v>690</v>
      </c>
      <c r="J52" t="str">
        <f t="shared" si="1"/>
        <v>Finik_3</v>
      </c>
      <c r="K52">
        <v>12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2050</v>
      </c>
      <c r="AD52" t="str">
        <f t="shared" ca="1" si="10"/>
        <v>pics\\Redis_2.jpg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1"/>
        <v>pics\\Redis_2.jpg</v>
      </c>
      <c r="AH52" t="str">
        <f t="shared" si="3"/>
        <v>sound\\Tropic</v>
      </c>
      <c r="AS52" t="str">
        <f t="shared" ca="1" si="23"/>
        <v>pics\\Redis_2.jpg</v>
      </c>
      <c r="AT52">
        <f t="shared" ca="1" si="7"/>
        <v>4.7151835163795952E-2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9"/>
        <v>_Скользкий_ли_XXXXX?</v>
      </c>
      <c r="BD52" cm="1">
        <f t="array" aca="1" ref="BD52" ca="1">INDEX($L$50:$L$57,(RANK(AT4,$AT$2:$AT$9)))</f>
        <v>2014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VLOOKUP(B53,audio_list_stym!$A$3:$BP$18,57,FALSE)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VLOOKUP(B53,audio_list_stym!$A$3:$AJ$18,25,FALSE)</f>
        <v>Finik</v>
      </c>
      <c r="I53" t="s">
        <v>691</v>
      </c>
      <c r="J53" t="str">
        <f t="shared" si="1"/>
        <v>Finik_4</v>
      </c>
      <c r="K53">
        <v>12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2167</v>
      </c>
      <c r="AD53" t="str">
        <f t="shared" ca="1" si="10"/>
        <v>pics\\Tikva_7.jpg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1"/>
        <v>pics\\Tikva_7.jpg</v>
      </c>
      <c r="AH53" t="str">
        <f t="shared" si="3"/>
        <v>sound\\Tropic</v>
      </c>
      <c r="AS53" t="str">
        <f t="shared" ca="1" si="23"/>
        <v>pics\\Tikva_7.jpg</v>
      </c>
      <c r="AT53">
        <f t="shared" ca="1" si="7"/>
        <v>0.84324924275104196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9"/>
        <v>_Ломкий_ли_XXXXX?</v>
      </c>
      <c r="BD53" cm="1">
        <f t="array" aca="1" ref="BD53" ca="1">INDEX($L$50:$L$57,(RANK(AT5,$AT$2:$AT$9)))</f>
        <v>2015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VLOOKUP(B54,audio_list_stym!$A$3:$BP$18,57,FALSE)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VLOOKUP(B54,audio_list_stym!$A$3:$AJ$18,25,FALSE)</f>
        <v>Finik</v>
      </c>
      <c r="I54" t="s">
        <v>692</v>
      </c>
      <c r="J54" t="str">
        <f t="shared" si="1"/>
        <v>Finik_5</v>
      </c>
      <c r="K54">
        <v>12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2024</v>
      </c>
      <c r="AD54" t="str">
        <f t="shared" ca="1" si="10"/>
        <v>pics\\Goroh_8.jpg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1"/>
        <v>pics\\Goroh_8.jpg</v>
      </c>
      <c r="AH54" t="str">
        <f t="shared" si="3"/>
        <v>sound\\Tropic</v>
      </c>
      <c r="AI54" s="11"/>
      <c r="AS54" t="str">
        <f t="shared" ca="1" si="23"/>
        <v>pics\\Goroh_8.jpg</v>
      </c>
      <c r="AT54">
        <f t="shared" ca="1" si="7"/>
        <v>0.66327443767322969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9"/>
        <v>_Мохнатый_ли_XXXXX?</v>
      </c>
      <c r="BD54" cm="1">
        <f t="array" aca="1" ref="BD54" ca="1">INDEX($L$50:$L$57,(RANK(AT6,$AT$2:$AT$9)))</f>
        <v>2012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VLOOKUP(B55,audio_list_stym!$A$3:$BP$18,57,FALSE)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VLOOKUP(B55,audio_list_stym!$A$3:$AJ$18,25,FALSE)</f>
        <v>Finik</v>
      </c>
      <c r="I55" t="s">
        <v>693</v>
      </c>
      <c r="J55" t="str">
        <f t="shared" si="1"/>
        <v>Finik_6</v>
      </c>
      <c r="K55">
        <v>12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2162</v>
      </c>
      <c r="AD55" t="str">
        <f t="shared" ca="1" si="10"/>
        <v>pics\\Tikva_2.jpg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1"/>
        <v>pics\\Tikva_2.jpg</v>
      </c>
      <c r="AH55" t="str">
        <f t="shared" si="3"/>
        <v>sound\\Tropic</v>
      </c>
      <c r="AS55" t="str">
        <f t="shared" ca="1" si="23"/>
        <v>pics\\Tikva_2.jpg</v>
      </c>
      <c r="AT55">
        <f t="shared" ca="1" si="7"/>
        <v>0.76075553212221181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9"/>
        <v>_Сморщенный_ли_XXXXX?</v>
      </c>
      <c r="BD55" cm="1">
        <f t="array" aca="1" ref="BD55" ca="1">INDEX($L$50:$L$57,(RANK(AT7,$AT$2:$AT$9)))</f>
        <v>2010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VLOOKUP(B56,audio_list_stym!$A$3:$BP$18,57,FALSE)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VLOOKUP(B56,audio_list_stym!$A$3:$AJ$18,25,FALSE)</f>
        <v>Finik</v>
      </c>
      <c r="I56" t="s">
        <v>694</v>
      </c>
      <c r="J56" t="str">
        <f t="shared" si="1"/>
        <v>Finik_7</v>
      </c>
      <c r="K56">
        <v>12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2165</v>
      </c>
      <c r="AD56" t="str">
        <f t="shared" ca="1" si="10"/>
        <v>pics\\Tikva_5.jpg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pics\\Tikva_5.jpg</v>
      </c>
      <c r="AH56" t="str">
        <f t="shared" si="3"/>
        <v>sound\\Tropic</v>
      </c>
      <c r="AS56" t="str">
        <f t="shared" ca="1" si="23"/>
        <v>pics\\Tikva_5.jpg</v>
      </c>
      <c r="AT56">
        <f t="shared" ca="1" si="7"/>
        <v>0.44797365325695282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9"/>
        <v>_С_косточкой_ли_XXXXX?</v>
      </c>
      <c r="BD56" cm="1">
        <f t="array" aca="1" ref="BD56" ca="1">INDEX($L$50:$L$57,(RANK(AT8,$AT$2:$AT$9)))</f>
        <v>2016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VLOOKUP(B57,audio_list_stym!$A$3:$BP$18,57,FALSE)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VLOOKUP(B57,audio_list_stym!$A$3:$AJ$18,25,FALSE)</f>
        <v>Finik</v>
      </c>
      <c r="I57" t="s">
        <v>695</v>
      </c>
      <c r="J57" t="str">
        <f t="shared" si="1"/>
        <v>Finik_8</v>
      </c>
      <c r="K57">
        <v>12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2056</v>
      </c>
      <c r="AD57" t="str">
        <f t="shared" ca="1" si="10"/>
        <v>pics\\Redis_8.jpg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pics\\Redis_8.jpg</v>
      </c>
      <c r="AH57" t="str">
        <f t="shared" si="3"/>
        <v>sound\\Tropic</v>
      </c>
      <c r="AI57" s="11"/>
      <c r="AS57" t="str">
        <f t="shared" ca="1" si="23"/>
        <v>pics\\Redis_8.jpg</v>
      </c>
      <c r="AT57">
        <f t="shared" ca="1" si="7"/>
        <v>0.3298044249495754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9"/>
        <v>_Треугольный_ли_XXXXX?</v>
      </c>
      <c r="BD57" cm="1">
        <f t="array" aca="1" ref="BD57" ca="1">INDEX($L$50:$L$57,(RANK(AT9,$AT$2:$AT$9)))</f>
        <v>2009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VLOOKUP(B58,audio_list_stym!$A$3:$BP$18,57,FALSE)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VLOOKUP(B58,audio_list_stym!$A$3:$AJ$18,25,FALSE)</f>
        <v>Goroh</v>
      </c>
      <c r="I58" t="s">
        <v>688</v>
      </c>
      <c r="J58" t="str">
        <f t="shared" si="1"/>
        <v>Goroh_1</v>
      </c>
      <c r="K58">
        <v>13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2204</v>
      </c>
      <c r="AD58" t="str">
        <f t="shared" ca="1" si="10"/>
        <v>pics\\dis52.jpg</v>
      </c>
      <c r="AE58" s="22" t="str">
        <f t="array" aca="1" ref="AE58" ca="1">IF(G58="экспл",INDEX(total_visual_stym!$C$146:$C$209,(RANK(total_visual_stym!E202,total_visual_stym!$E$146:$E$209))),0)</f>
        <v>pics\\dis52.jpg</v>
      </c>
      <c r="AF58" s="22" t="str">
        <f t="shared" ref="AF58:AF65" si="24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7"/>
        <v>0.60847654658506423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9"/>
        <v>На_экране_XXXXX._Рыхлый_ли_он?</v>
      </c>
      <c r="BC58">
        <f>A58</f>
        <v>1208</v>
      </c>
      <c r="BD58" cm="1">
        <f t="array" aca="1" ref="BD58" ca="1">INDEX($L$58:$L$65,(RANK(AT2,$AT$2:$AT$9)))</f>
        <v>2019</v>
      </c>
      <c r="BE58" cm="1">
        <f t="array" aca="1" ref="BE58" ca="1">INDEX(BD2:BD17,(RANK(AT8,$AT$2:$AT$17)))</f>
        <v>2033</v>
      </c>
      <c r="BF58" cm="1">
        <f t="array" aca="1" ref="BF58" ca="1">INDEX(BD18:BD33,(RANK(AT8,$AT$2:$AT$17)))</f>
        <v>2049</v>
      </c>
      <c r="BG58" cm="1">
        <f t="array" aca="1" ref="BG58" ca="1">INDEX(BD42:BD57,(RANK(AT8,$AT$2:$AT$9)))</f>
        <v>2001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VLOOKUP(B59,audio_list_stym!$A$3:$BP$18,57,FALSE)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VLOOKUP(B59,audio_list_stym!$A$3:$AJ$18,25,FALSE)</f>
        <v>Goroh</v>
      </c>
      <c r="I59" t="s">
        <v>689</v>
      </c>
      <c r="J59" t="str">
        <f t="shared" si="1"/>
        <v>Goroh_2</v>
      </c>
      <c r="K59">
        <v>13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2213</v>
      </c>
      <c r="AD59" t="str">
        <f t="shared" ca="1" si="10"/>
        <v>pics\\dis49.jpg</v>
      </c>
      <c r="AE59" s="22" t="str">
        <f t="array" aca="1" ref="AE59" ca="1">IF(G59="экспл",INDEX(total_visual_stym!$C$146:$C$209,(RANK(total_visual_stym!E203,total_visual_stym!$E$146:$E$209))),0)</f>
        <v>pics\\dis49.jpg</v>
      </c>
      <c r="AF59" s="22" t="str">
        <f t="shared" si="24"/>
        <v/>
      </c>
      <c r="AG59" t="str">
        <f t="shared" si="14"/>
        <v>pics\\Goroh_2.jpg</v>
      </c>
      <c r="AH59">
        <f t="shared" si="3"/>
        <v>0</v>
      </c>
      <c r="AT59">
        <f t="shared" ca="1" si="7"/>
        <v>0.39114848144832304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9"/>
        <v>Посмотрите,_вот_XXXXX._Он_в_стручке?</v>
      </c>
      <c r="BD59" cm="1">
        <f t="array" aca="1" ref="BD59" ca="1">INDEX($L$58:$L$65,(RANK(AT3,$AT$2:$AT$9)))</f>
        <v>2021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VLOOKUP(B60,audio_list_stym!$A$3:$BP$18,57,FALSE)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VLOOKUP(B60,audio_list_stym!$A$3:$AJ$18,25,FALSE)</f>
        <v>Goroh</v>
      </c>
      <c r="I60" t="s">
        <v>690</v>
      </c>
      <c r="J60" t="str">
        <f t="shared" si="1"/>
        <v>Goroh_3</v>
      </c>
      <c r="K60">
        <v>13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2198</v>
      </c>
      <c r="AD60" t="str">
        <f t="shared" ca="1" si="10"/>
        <v>pics\\dis42.jpg</v>
      </c>
      <c r="AE60" s="22" t="str">
        <f t="array" aca="1" ref="AE60" ca="1">IF(G60="экспл",INDEX(total_visual_stym!$C$146:$C$209,(RANK(total_visual_stym!E204,total_visual_stym!$E$146:$E$209))),0)</f>
        <v>pics\\dis42.jpg</v>
      </c>
      <c r="AF60" s="22" t="str">
        <f t="shared" si="24"/>
        <v/>
      </c>
      <c r="AG60" t="str">
        <f t="shared" si="14"/>
        <v>pics\\Goroh_3.jpg</v>
      </c>
      <c r="AH60">
        <f t="shared" si="3"/>
        <v>0</v>
      </c>
      <c r="AT60">
        <f t="shared" ca="1" si="7"/>
        <v>0.36666047035727234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9"/>
        <v>Вот_XXXXX._Ядовитый_ли_он?</v>
      </c>
      <c r="BD60" cm="1">
        <f t="array" aca="1" ref="BD60" ca="1">INDEX($L$58:$L$65,(RANK(AT4,$AT$2:$AT$9)))</f>
        <v>2022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VLOOKUP(B61,audio_list_stym!$A$3:$BP$18,57,FALSE)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VLOOKUP(B61,audio_list_stym!$A$3:$AJ$18,25,FALSE)</f>
        <v>Goroh</v>
      </c>
      <c r="I61" t="s">
        <v>691</v>
      </c>
      <c r="J61" t="str">
        <f t="shared" si="1"/>
        <v>Goroh_4</v>
      </c>
      <c r="K61">
        <v>13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2174</v>
      </c>
      <c r="AD61" t="str">
        <f t="shared" ca="1" si="10"/>
        <v>pics\\dis7.jpg</v>
      </c>
      <c r="AE61" s="22" t="str">
        <f t="array" aca="1" ref="AE61" ca="1">IF(G61="экспл",INDEX(total_visual_stym!$C$146:$C$209,(RANK(total_visual_stym!E205,total_visual_stym!$E$146:$E$209))),0)</f>
        <v>pics\\dis7.jpg</v>
      </c>
      <c r="AF61" s="22" t="str">
        <f t="shared" si="24"/>
        <v/>
      </c>
      <c r="AG61" t="str">
        <f t="shared" si="14"/>
        <v>pics\\Goroh_4.jpg</v>
      </c>
      <c r="AH61">
        <f t="shared" si="3"/>
        <v>0</v>
      </c>
      <c r="AT61">
        <f t="shared" ca="1" si="7"/>
        <v>0.92969581987562511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9"/>
        <v>Это_XXXXX._Он_полосатый?</v>
      </c>
      <c r="BD61" cm="1">
        <f t="array" aca="1" ref="BD61" ca="1">INDEX($L$58:$L$65,(RANK(AT5,$AT$2:$AT$9)))</f>
        <v>2023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VLOOKUP(B62,audio_list_stym!$A$3:$BP$18,57,FALSE)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VLOOKUP(B62,audio_list_stym!$A$3:$AJ$18,25,FALSE)</f>
        <v>Goroh</v>
      </c>
      <c r="I62" t="s">
        <v>692</v>
      </c>
      <c r="J62" t="str">
        <f t="shared" si="1"/>
        <v>Goroh_5</v>
      </c>
      <c r="K62">
        <v>13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2179</v>
      </c>
      <c r="AD62" t="str">
        <f t="shared" ca="1" si="10"/>
        <v>pics\\dis20.jpg</v>
      </c>
      <c r="AE62" s="22" t="str">
        <f t="array" aca="1" ref="AE62" ca="1">IF(G62="экспл",INDEX(total_visual_stym!$C$146:$C$209,(RANK(total_visual_stym!E206,total_visual_stym!$E$146:$E$209))),0)</f>
        <v>pics\\dis20.jpg</v>
      </c>
      <c r="AF62" s="22" t="str">
        <f t="shared" si="24"/>
        <v/>
      </c>
      <c r="AG62" t="str">
        <f t="shared" si="14"/>
        <v>pics\\Goroh_5.jpg</v>
      </c>
      <c r="AH62">
        <f t="shared" si="3"/>
        <v>0</v>
      </c>
      <c r="AT62">
        <f t="shared" ca="1" si="7"/>
        <v>0.92381277707257659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9"/>
        <v>На_картинке_XXXXX._Он_плоский?</v>
      </c>
      <c r="BD62" cm="1">
        <f t="array" aca="1" ref="BD62" ca="1">INDEX($L$58:$L$65,(RANK(AT6,$AT$2:$AT$9)))</f>
        <v>2020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VLOOKUP(B63,audio_list_stym!$A$3:$BP$18,57,FALSE)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VLOOKUP(B63,audio_list_stym!$A$3:$AJ$18,25,FALSE)</f>
        <v>Goroh</v>
      </c>
      <c r="I63" t="s">
        <v>693</v>
      </c>
      <c r="J63" t="str">
        <f t="shared" si="1"/>
        <v>Goroh_6</v>
      </c>
      <c r="K63">
        <v>13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2196</v>
      </c>
      <c r="AD63" t="str">
        <f t="shared" ca="1" si="10"/>
        <v>pics\\dis40.jpg</v>
      </c>
      <c r="AE63" s="22" t="str">
        <f t="array" aca="1" ref="AE63" ca="1">IF(G63="экспл",INDEX(total_visual_stym!$C$146:$C$209,(RANK(total_visual_stym!E207,total_visual_stym!$E$146:$E$209))),0)</f>
        <v>pics\\dis40.jpg</v>
      </c>
      <c r="AF63" s="22" t="str">
        <f t="shared" si="24"/>
        <v/>
      </c>
      <c r="AG63" t="str">
        <f t="shared" si="14"/>
        <v>pics\\Goroh_6.jpg</v>
      </c>
      <c r="AH63">
        <f t="shared" si="3"/>
        <v>0</v>
      </c>
      <c r="AT63">
        <f t="shared" ca="1" si="7"/>
        <v>0.85398561632746861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9"/>
        <v>На_мониторе_XXXXX._Он_толченый?</v>
      </c>
      <c r="BD63" cm="1">
        <f t="array" aca="1" ref="BD63" ca="1">INDEX($L$58:$L$65,(RANK(AT7,$AT$2:$AT$9)))</f>
        <v>2018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VLOOKUP(B64,audio_list_stym!$A$3:$BP$18,57,FALSE)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VLOOKUP(B64,audio_list_stym!$A$3:$AJ$18,25,FALSE)</f>
        <v>Goroh</v>
      </c>
      <c r="I64" t="s">
        <v>694</v>
      </c>
      <c r="J64" t="str">
        <f t="shared" si="1"/>
        <v>Goroh_7</v>
      </c>
      <c r="K64">
        <v>13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2228</v>
      </c>
      <c r="AD64" t="str">
        <f t="shared" ca="1" si="10"/>
        <v>pics\\dis38.jpg</v>
      </c>
      <c r="AE64" s="22" t="str">
        <f t="array" aca="1" ref="AE64" ca="1">IF(G64="экспл",INDEX(total_visual_stym!$C$146:$C$209,(RANK(total_visual_stym!E208,total_visual_stym!$E$146:$E$209))),0)</f>
        <v>pics\\dis38.jpg</v>
      </c>
      <c r="AF64" s="22" t="str">
        <f t="shared" si="24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7"/>
        <v>0.66280353521239832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9"/>
        <v>Перед_Вами_XXXXX._Зеленый_ли_он?</v>
      </c>
      <c r="BD64" cm="1">
        <f t="array" aca="1" ref="BD64" ca="1">INDEX($L$58:$L$65,(RANK(AT8,$AT$2:$AT$9)))</f>
        <v>2024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VLOOKUP(B65,audio_list_stym!$A$3:$BP$18,57,FALSE)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VLOOKUP(B65,audio_list_stym!$A$3:$AJ$18,25,FALSE)</f>
        <v>Goroh</v>
      </c>
      <c r="I65" t="s">
        <v>695</v>
      </c>
      <c r="J65" t="str">
        <f t="shared" si="1"/>
        <v>Goroh_8</v>
      </c>
      <c r="K65">
        <v>13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2189</v>
      </c>
      <c r="AD65" t="str">
        <f t="shared" ca="1" si="10"/>
        <v>pics\\dis33.jpg</v>
      </c>
      <c r="AE65" s="22" t="str">
        <f t="array" aca="1" ref="AE65" ca="1">IF(G65="экспл",INDEX(total_visual_stym!$C$146:$C$209,(RANK(total_visual_stym!E209,total_visual_stym!$E$146:$E$209))),0)</f>
        <v>pics\\dis33.jpg</v>
      </c>
      <c r="AF65" s="22" t="str">
        <f t="shared" si="24"/>
        <v/>
      </c>
      <c r="AG65" t="str">
        <f t="shared" si="14"/>
        <v>pics\\Goroh_8.jpg</v>
      </c>
      <c r="AH65">
        <f t="shared" si="3"/>
        <v>0</v>
      </c>
      <c r="AT65">
        <f t="shared" ca="1" si="7"/>
        <v>0.19039157451243927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9"/>
        <v>Вы_видите_XXXXX._Легкий_ли_он?</v>
      </c>
      <c r="BD65" cm="1">
        <f t="array" aca="1" ref="BD65" ca="1">INDEX($L$58:$L$65,(RANK(AT9,$AT$2:$AT$9)))</f>
        <v>2017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VLOOKUP(B66,audio_list_stym!$A$3:$BP$18,57,FALSE)</f>
        <v>14</v>
      </c>
      <c r="F66" t="str">
        <f>VLOOKUP(E66,metki!$A$2:$B$9,2,FALSE)</f>
        <v>импл_новые_с_названием</v>
      </c>
      <c r="G66" t="str">
        <f t="shared" ref="G66:G129" si="25">LEFT(F66,5)</f>
        <v>импл_</v>
      </c>
      <c r="H66" t="str">
        <f>VLOOKUP(B66,audio_list_stym!$A$3:$AJ$18,25,FALSE)</f>
        <v>Finger</v>
      </c>
      <c r="I66" t="s">
        <v>688</v>
      </c>
      <c r="J66" t="str">
        <f t="shared" ref="J66:J129" si="26">H66&amp;I66</f>
        <v>Finger_1</v>
      </c>
      <c r="K66">
        <v>14</v>
      </c>
      <c r="L66">
        <f>VLOOKUP(J66,total_visual_stym!$A$2:$D$129,2,FALSE)</f>
        <v>2081</v>
      </c>
      <c r="M66" t="str">
        <f>VLOOKUP(J66,total_visual_stym!$A$2:$D$129,3,FALSE)</f>
        <v>pics\\Finger_1.jpg</v>
      </c>
      <c r="N66">
        <f>VLOOKUP(J66,total_visual_stym!$A$1:$D$129,4,FALSE)</f>
        <v>210</v>
      </c>
      <c r="P66">
        <f>IF(G66="экспл",0,IF(G66="импл_",VLOOKUP(J66,quest_импл!$A$1:$J$129,7,FALSE),0))</f>
        <v>241</v>
      </c>
      <c r="Q66" t="str">
        <f>IF(G66="экспл",0,IF(G66="импл_",VLOOKUP(J66,quest_импл!$A$1:$J$129,8,FALSE),0))</f>
        <v>sound\\Vityanut_li.wav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2048</v>
      </c>
      <c r="AD66" t="str">
        <f t="shared" ca="1" si="10"/>
        <v>pics\\Peper_8.jpg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27">AS66</f>
        <v>pics\\Peper_8.jpg</v>
      </c>
      <c r="AG66" t="str">
        <f>IF(OR(E66=11,E66=13),M66,"")</f>
        <v/>
      </c>
      <c r="AI66" t="s">
        <v>67</v>
      </c>
      <c r="AO66">
        <f ca="1">RAND()</f>
        <v>0.22426090721603231</v>
      </c>
      <c r="AP66" t="str">
        <f ca="1">INDEX($AI$66:$AI$129,(RANK(AO66,$AO$66:$AO$129)))</f>
        <v>pics\\Peper_8.jpg</v>
      </c>
      <c r="AS66" t="str">
        <f t="shared" ref="AS66:AS129" ca="1" si="28">IF(G66="импл_",AP66,"")</f>
        <v>pics\\Peper_8.jpg</v>
      </c>
      <c r="AT66">
        <f t="shared" ref="AT66:AT129" ca="1" si="29">RAND()</f>
        <v>0.97135252752702383</v>
      </c>
      <c r="AU66" t="s">
        <v>697</v>
      </c>
      <c r="AV66" t="str">
        <f t="shared" ref="AV66:AV129" ca="1" si="30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_Вытянут_ли_</v>
      </c>
      <c r="BB66" t="str">
        <f t="shared" ref="BB66:BB129" si="31">IF(G66="экспл",AY66&amp;AX66&amp;"."&amp;AZ66,IF(G66="импл_",BA66&amp;AX66&amp;"?"))</f>
        <v>_Вытянут_ли_РЕНАН?</v>
      </c>
      <c r="BC66">
        <f>A66</f>
        <v>1209</v>
      </c>
      <c r="BD66" cm="1">
        <f t="array" aca="1" ref="BD66" ca="1">INDEX(L66:L73,(RANK(AT2,$AT$2:$AT$9)))</f>
        <v>2083</v>
      </c>
      <c r="BE66" cm="1">
        <f t="array" aca="1" ref="BE66" ca="1">INDEX(BD74:BD89,(RANK(AT2,$AT$2:$AT$7)))</f>
        <v>2093</v>
      </c>
      <c r="BF66" cm="1">
        <f t="array" aca="1" ref="BF66" ca="1">INDEX(BD90:BD113,(RANK(AT2,$AT$2:$AT$17)))</f>
        <v>2130</v>
      </c>
      <c r="BG66" cm="1">
        <f t="array" aca="1" ref="BG66" ca="1">INDEX(BD114:BD129,(RANK(AT2,$AT$2:$AT$17)))</f>
        <v>2066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VLOOKUP(B67,audio_list_stym!$A$3:$BP$18,57,FALSE)</f>
        <v>14</v>
      </c>
      <c r="F67" t="str">
        <f>VLOOKUP(E67,metki!$A$2:$B$9,2,FALSE)</f>
        <v>импл_новые_с_названием</v>
      </c>
      <c r="G67" t="str">
        <f t="shared" si="25"/>
        <v>импл_</v>
      </c>
      <c r="H67" t="str">
        <f>VLOOKUP(B67,audio_list_stym!$A$3:$AJ$18,25,FALSE)</f>
        <v>Finger</v>
      </c>
      <c r="I67" t="s">
        <v>689</v>
      </c>
      <c r="J67" t="str">
        <f t="shared" si="26"/>
        <v>Finger_2</v>
      </c>
      <c r="K67">
        <v>14</v>
      </c>
      <c r="L67">
        <f>VLOOKUP(J67,total_visual_stym!$A$2:$D$129,2,FALSE)</f>
        <v>2082</v>
      </c>
      <c r="M67" t="str">
        <f>VLOOKUP(J67,total_visual_stym!$A$2:$D$129,3,FALSE)</f>
        <v>pics\\Finger_2.jpg</v>
      </c>
      <c r="N67">
        <f>VLOOKUP(J67,total_visual_stym!$A$1:$D$129,4,FALSE)</f>
        <v>210</v>
      </c>
      <c r="P67">
        <f>IF(G67="экспл",0,IF(G67="импл_",VLOOKUP(J67,quest_импл!$A$1:$J$129,7,FALSE),0))</f>
        <v>242</v>
      </c>
      <c r="Q67" t="str">
        <f>IF(G67="экспл",0,IF(G67="импл_",VLOOKUP(J67,quest_импл!$A$1:$J$129,8,FALSE),0))</f>
        <v>sound\\Nadloman_li.wav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2023</v>
      </c>
      <c r="AD67" t="str">
        <f t="shared" ref="AD67:AD129" ca="1" si="32">IF(ISTEXT(AE67),AE67,IF(ISTEXT(AF67),AF67,""))</f>
        <v>pics\\Goroh_7.jpg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7"/>
        <v>pics\\Goroh_7.jpg</v>
      </c>
      <c r="AI67" t="s">
        <v>68</v>
      </c>
      <c r="AO67">
        <f t="shared" ref="AO67:AO129" ca="1" si="33">RAND()</f>
        <v>0.63784733253837722</v>
      </c>
      <c r="AP67" t="str">
        <f t="shared" ref="AP67:AP129" ca="1" si="34">INDEX($AI$66:$AI$129,(RANK(AO67,$AO$66:$AO$129)))</f>
        <v>pics\\Goroh_7.jpg</v>
      </c>
      <c r="AS67" t="str">
        <f t="shared" ca="1" si="28"/>
        <v>pics\\Goroh_7.jpg</v>
      </c>
      <c r="AT67">
        <f t="shared" ca="1" si="29"/>
        <v>0.33256987521790737</v>
      </c>
      <c r="AU67" t="s">
        <v>697</v>
      </c>
      <c r="AV67" t="str">
        <f t="shared" ca="1" si="30"/>
        <v>sound\\Redkiy_plod.wav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_Надломан_ли_</v>
      </c>
      <c r="BB67" t="str">
        <f t="shared" si="31"/>
        <v>_Надломан_ли_РЕНАН?</v>
      </c>
      <c r="BD67" cm="1">
        <f t="array" aca="1" ref="BD67" ca="1">INDEX(L67:L74,(RANK(AT3,$AT$2:$AT$9)))</f>
        <v>2086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VLOOKUP(B68,audio_list_stym!$A$3:$BP$18,57,FALSE)</f>
        <v>14</v>
      </c>
      <c r="F68" t="str">
        <f>VLOOKUP(E68,metki!$A$2:$B$9,2,FALSE)</f>
        <v>импл_новые_с_названием</v>
      </c>
      <c r="G68" t="str">
        <f t="shared" si="25"/>
        <v>импл_</v>
      </c>
      <c r="H68" t="str">
        <f>VLOOKUP(B68,audio_list_stym!$A$3:$AJ$18,25,FALSE)</f>
        <v>Finger</v>
      </c>
      <c r="I68" t="s">
        <v>690</v>
      </c>
      <c r="J68" t="str">
        <f t="shared" si="26"/>
        <v>Finger_3</v>
      </c>
      <c r="K68">
        <v>14</v>
      </c>
      <c r="L68">
        <f>VLOOKUP(J68,total_visual_stym!$A$2:$D$129,2,FALSE)</f>
        <v>2083</v>
      </c>
      <c r="M68" t="str">
        <f>VLOOKUP(J68,total_visual_stym!$A$2:$D$129,3,FALSE)</f>
        <v>pics\\Finger_3.jpg</v>
      </c>
      <c r="N68">
        <f>VLOOKUP(J68,total_visual_stym!$A$1:$D$129,4,FALSE)</f>
        <v>210</v>
      </c>
      <c r="P68">
        <f>IF(G68="экспл",0,IF(G68="импл_",VLOOKUP(J68,quest_импл!$A$1:$J$129,7,FALSE),0))</f>
        <v>243</v>
      </c>
      <c r="Q68" t="str">
        <f>IF(G68="экспл",0,IF(G68="импл_",VLOOKUP(J68,quest_импл!$A$1:$J$129,8,FALSE),0))</f>
        <v>sound\\Volnistiy_li.wav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2058</v>
      </c>
      <c r="AD68" t="str">
        <f t="shared" ca="1" si="32"/>
        <v>pics\\Tomat_2.jpg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7"/>
        <v>pics\\Tomat_2.jpg</v>
      </c>
      <c r="AI68" t="s">
        <v>69</v>
      </c>
      <c r="AO68">
        <f t="shared" ca="1" si="33"/>
        <v>6.1652643027099496E-2</v>
      </c>
      <c r="AP68" t="str">
        <f t="shared" ca="1" si="34"/>
        <v>pics\\Tomat_2.jpg</v>
      </c>
      <c r="AS68" t="str">
        <f t="shared" ca="1" si="28"/>
        <v>pics\\Tomat_2.jpg</v>
      </c>
      <c r="AT68">
        <f t="shared" ca="1" si="29"/>
        <v>0.38449136304902587</v>
      </c>
      <c r="AU68" t="s">
        <v>697</v>
      </c>
      <c r="AV68" t="str">
        <f t="shared" ca="1" si="30"/>
        <v>sound\\Redkiy_plod.wav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_Волнистый_ли_</v>
      </c>
      <c r="BB68" t="str">
        <f t="shared" si="31"/>
        <v>_Волнистый_ли_РЕНАН?</v>
      </c>
      <c r="BD68" cm="1">
        <f t="array" aca="1" ref="BD68" ca="1">INDEX(L68:L75,(RANK(AT4,$AT$2:$AT$9)))</f>
        <v>2088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VLOOKUP(B69,audio_list_stym!$A$3:$BP$18,57,FALSE)</f>
        <v>14</v>
      </c>
      <c r="F69" t="str">
        <f>VLOOKUP(E69,metki!$A$2:$B$9,2,FALSE)</f>
        <v>импл_новые_с_названием</v>
      </c>
      <c r="G69" t="str">
        <f t="shared" si="25"/>
        <v>импл_</v>
      </c>
      <c r="H69" t="str">
        <f>VLOOKUP(B69,audio_list_stym!$A$3:$AJ$18,25,FALSE)</f>
        <v>Finger</v>
      </c>
      <c r="I69" t="s">
        <v>691</v>
      </c>
      <c r="J69" t="str">
        <f t="shared" si="26"/>
        <v>Finger_4</v>
      </c>
      <c r="K69">
        <v>14</v>
      </c>
      <c r="L69">
        <f>VLOOKUP(J69,total_visual_stym!$A$2:$D$129,2,FALSE)</f>
        <v>2084</v>
      </c>
      <c r="M69" t="str">
        <f>VLOOKUP(J69,total_visual_stym!$A$2:$D$129,3,FALSE)</f>
        <v>pics\\Finger_4.jpg</v>
      </c>
      <c r="N69">
        <f>VLOOKUP(J69,total_visual_stym!$A$1:$D$129,4,FALSE)</f>
        <v>210</v>
      </c>
      <c r="P69">
        <f>IF(G69="экспл",0,IF(G69="импл_",VLOOKUP(J69,quest_импл!$A$1:$J$129,7,FALSE),0))</f>
        <v>244</v>
      </c>
      <c r="Q69" t="str">
        <f>IF(G69="экспл",0,IF(G69="импл_",VLOOKUP(J69,quest_импл!$A$1:$J$129,8,FALSE),0))</f>
        <v>sound\\Buriy_li.wav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2060</v>
      </c>
      <c r="AD69" t="str">
        <f t="shared" ca="1" si="32"/>
        <v>pics\\Tomat_4.jpg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7"/>
        <v>pics\\Tomat_4.jpg</v>
      </c>
      <c r="AI69" t="s">
        <v>70</v>
      </c>
      <c r="AO69">
        <f t="shared" ca="1" si="33"/>
        <v>5.7343491723643614E-2</v>
      </c>
      <c r="AP69" t="str">
        <f t="shared" ca="1" si="34"/>
        <v>pics\\Tomat_4.jpg</v>
      </c>
      <c r="AS69" t="str">
        <f t="shared" ca="1" si="28"/>
        <v>pics\\Tomat_4.jpg</v>
      </c>
      <c r="AT69">
        <f t="shared" ca="1" si="29"/>
        <v>0.20794310887740852</v>
      </c>
      <c r="AU69" t="s">
        <v>697</v>
      </c>
      <c r="AV69" t="str">
        <f t="shared" ca="1" si="30"/>
        <v>sound\\Redkiy_plod.wav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_Бурый_ли_</v>
      </c>
      <c r="BB69" t="str">
        <f t="shared" si="31"/>
        <v>_Бурый_ли_РЕНАН?</v>
      </c>
      <c r="BD69" cm="1">
        <f t="array" aca="1" ref="BD69" ca="1">INDEX(L69:L76,(RANK(AT5,$AT$2:$AT$9)))</f>
        <v>2090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VLOOKUP(B70,audio_list_stym!$A$3:$BP$18,57,FALSE)</f>
        <v>14</v>
      </c>
      <c r="F70" t="str">
        <f>VLOOKUP(E70,metki!$A$2:$B$9,2,FALSE)</f>
        <v>импл_новые_с_названием</v>
      </c>
      <c r="G70" t="str">
        <f t="shared" si="25"/>
        <v>импл_</v>
      </c>
      <c r="H70" t="str">
        <f>VLOOKUP(B70,audio_list_stym!$A$3:$AJ$18,25,FALSE)</f>
        <v>Finger</v>
      </c>
      <c r="I70" t="s">
        <v>692</v>
      </c>
      <c r="J70" t="str">
        <f t="shared" si="26"/>
        <v>Finger_5</v>
      </c>
      <c r="K70">
        <v>14</v>
      </c>
      <c r="L70">
        <f>VLOOKUP(J70,total_visual_stym!$A$2:$D$129,2,FALSE)</f>
        <v>2085</v>
      </c>
      <c r="M70" t="str">
        <f>VLOOKUP(J70,total_visual_stym!$A$2:$D$129,3,FALSE)</f>
        <v>pics\\Finger_5.jpg</v>
      </c>
      <c r="N70">
        <f>VLOOKUP(J70,total_visual_stym!$A$1:$D$129,4,FALSE)</f>
        <v>210</v>
      </c>
      <c r="P70">
        <f>IF(G70="экспл",0,IF(G70="импл_",VLOOKUP(J70,quest_импл!$A$1:$J$129,7,FALSE),0))</f>
        <v>245</v>
      </c>
      <c r="Q70" t="str">
        <f>IF(G70="экспл",0,IF(G70="импл_",VLOOKUP(J70,quest_импл!$A$1:$J$129,8,FALSE),0))</f>
        <v>sound\\Vizhatiy_li.wav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2056</v>
      </c>
      <c r="AD70" t="str">
        <f t="shared" ca="1" si="32"/>
        <v>pics\\Redis_8.jpg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7"/>
        <v>pics\\Redis_8.jpg</v>
      </c>
      <c r="AI70" t="s">
        <v>71</v>
      </c>
      <c r="AO70">
        <f t="shared" ca="1" si="33"/>
        <v>0.10042494611043928</v>
      </c>
      <c r="AP70" t="str">
        <f t="shared" ca="1" si="34"/>
        <v>pics\\Redis_8.jpg</v>
      </c>
      <c r="AS70" t="str">
        <f t="shared" ca="1" si="28"/>
        <v>pics\\Redis_8.jpg</v>
      </c>
      <c r="AT70">
        <f t="shared" ca="1" si="29"/>
        <v>0.25400696786617438</v>
      </c>
      <c r="AU70" t="s">
        <v>697</v>
      </c>
      <c r="AV70" t="str">
        <f t="shared" ca="1" si="30"/>
        <v>sound\\Redkiy_plod.wav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_Выжатый_ли_</v>
      </c>
      <c r="BB70" t="str">
        <f t="shared" si="31"/>
        <v>_Выжатый_ли_РЕНАН?</v>
      </c>
      <c r="BD70" cm="1">
        <f t="array" aca="1" ref="BD70" ca="1">INDEX(L70:L77,(RANK(AT6,$AT$2:$AT$9)))</f>
        <v>2088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VLOOKUP(B71,audio_list_stym!$A$3:$BP$18,57,FALSE)</f>
        <v>14</v>
      </c>
      <c r="F71" t="str">
        <f>VLOOKUP(E71,metki!$A$2:$B$9,2,FALSE)</f>
        <v>импл_новые_с_названием</v>
      </c>
      <c r="G71" t="str">
        <f t="shared" si="25"/>
        <v>импл_</v>
      </c>
      <c r="H71" t="str">
        <f>VLOOKUP(B71,audio_list_stym!$A$3:$AJ$18,25,FALSE)</f>
        <v>Finger</v>
      </c>
      <c r="I71" t="s">
        <v>693</v>
      </c>
      <c r="J71" t="str">
        <f t="shared" si="26"/>
        <v>Finger_6</v>
      </c>
      <c r="K71">
        <v>14</v>
      </c>
      <c r="L71">
        <f>VLOOKUP(J71,total_visual_stym!$A$2:$D$129,2,FALSE)</f>
        <v>2086</v>
      </c>
      <c r="M71" t="str">
        <f>VLOOKUP(J71,total_visual_stym!$A$2:$D$129,3,FALSE)</f>
        <v>pics\\Finger_6.jpg</v>
      </c>
      <c r="N71">
        <f>VLOOKUP(J71,total_visual_stym!$A$1:$D$129,4,FALSE)</f>
        <v>210</v>
      </c>
      <c r="P71">
        <f>IF(G71="экспл",0,IF(G71="импл_",VLOOKUP(J71,quest_импл!$A$1:$J$129,7,FALSE),0))</f>
        <v>246</v>
      </c>
      <c r="Q71" t="str">
        <f>IF(G71="экспл",0,IF(G71="импл_",VLOOKUP(J71,quest_импл!$A$1:$J$129,8,FALSE),0))</f>
        <v>sound\\Obemniy_li.wav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2054</v>
      </c>
      <c r="AD71" t="str">
        <f t="shared" ca="1" si="32"/>
        <v>pics\\Redis_6.jpg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7"/>
        <v>pics\\Redis_6.jpg</v>
      </c>
      <c r="AI71" t="s">
        <v>72</v>
      </c>
      <c r="AO71">
        <f t="shared" ca="1" si="33"/>
        <v>0.14174232853067825</v>
      </c>
      <c r="AP71" t="str">
        <f t="shared" ca="1" si="34"/>
        <v>pics\\Redis_6.jpg</v>
      </c>
      <c r="AS71" t="str">
        <f t="shared" ca="1" si="28"/>
        <v>pics\\Redis_6.jpg</v>
      </c>
      <c r="AT71">
        <f t="shared" ca="1" si="29"/>
        <v>0.64830048659078376</v>
      </c>
      <c r="AU71" t="s">
        <v>697</v>
      </c>
      <c r="AV71" t="str">
        <f t="shared" ca="1" si="30"/>
        <v>sound\\Noviy_plod.wav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_Объемный_ли_</v>
      </c>
      <c r="BB71" t="str">
        <f t="shared" si="31"/>
        <v>_Объемный_ли_РЕНАН?</v>
      </c>
      <c r="BD71" cm="1">
        <f t="array" aca="1" ref="BD71" ca="1">INDEX(L71:L78,(RANK(AT7,$AT$2:$AT$9)))</f>
        <v>2087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VLOOKUP(B72,audio_list_stym!$A$3:$BP$18,57,FALSE)</f>
        <v>14</v>
      </c>
      <c r="F72" t="str">
        <f>VLOOKUP(E72,metki!$A$2:$B$9,2,FALSE)</f>
        <v>импл_новые_с_названием</v>
      </c>
      <c r="G72" t="str">
        <f t="shared" si="25"/>
        <v>импл_</v>
      </c>
      <c r="H72" t="str">
        <f>VLOOKUP(B72,audio_list_stym!$A$3:$AJ$18,25,FALSE)</f>
        <v>Finger</v>
      </c>
      <c r="I72" t="s">
        <v>694</v>
      </c>
      <c r="J72" t="str">
        <f t="shared" si="26"/>
        <v>Finger_7</v>
      </c>
      <c r="K72">
        <v>14</v>
      </c>
      <c r="L72">
        <f>VLOOKUP(J72,total_visual_stym!$A$2:$D$129,2,FALSE)</f>
        <v>2087</v>
      </c>
      <c r="M72" t="str">
        <f>VLOOKUP(J72,total_visual_stym!$A$2:$D$129,3,FALSE)</f>
        <v>pics\\Finger_7.jpg</v>
      </c>
      <c r="N72">
        <f>VLOOKUP(J72,total_visual_stym!$A$1:$D$129,4,FALSE)</f>
        <v>210</v>
      </c>
      <c r="P72">
        <f>IF(G72="экспл",0,IF(G72="импл_",VLOOKUP(J72,quest_импл!$A$1:$J$129,7,FALSE),0))</f>
        <v>247</v>
      </c>
      <c r="Q72" t="str">
        <f>IF(G72="экспл",0,IF(G72="импл_",VLOOKUP(J72,quest_импл!$A$1:$J$129,8,FALSE),0))</f>
        <v>sound\\Pustoy_li.wav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2005</v>
      </c>
      <c r="AD72" t="str">
        <f t="shared" ca="1" si="32"/>
        <v>pics\\Banan_5.jpg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7"/>
        <v>pics\\Banan_5.jpg</v>
      </c>
      <c r="AI72" t="s">
        <v>73</v>
      </c>
      <c r="AO72">
        <f t="shared" ca="1" si="33"/>
        <v>0.97725026328959508</v>
      </c>
      <c r="AP72" t="str">
        <f t="shared" ca="1" si="34"/>
        <v>pics\\Banan_5.jpg</v>
      </c>
      <c r="AS72" t="str">
        <f t="shared" ca="1" si="28"/>
        <v>pics\\Banan_5.jpg</v>
      </c>
      <c r="AT72">
        <f t="shared" ca="1" si="29"/>
        <v>0.70225196536036849</v>
      </c>
      <c r="AU72" t="s">
        <v>697</v>
      </c>
      <c r="AV72" t="str">
        <f t="shared" ca="1" si="30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_Пустой_ли_</v>
      </c>
      <c r="BB72" t="str">
        <f t="shared" si="31"/>
        <v>_Пустой_ли_РЕНАН?</v>
      </c>
      <c r="BD72" cm="1">
        <f t="array" aca="1" ref="BD72" ca="1">INDEX(L72:L79,(RANK(AT8,$AT$2:$AT$9)))</f>
        <v>2094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VLOOKUP(B73,audio_list_stym!$A$3:$BP$18,57,FALSE)</f>
        <v>14</v>
      </c>
      <c r="F73" t="str">
        <f>VLOOKUP(E73,metki!$A$2:$B$9,2,FALSE)</f>
        <v>импл_новые_с_названием</v>
      </c>
      <c r="G73" t="str">
        <f t="shared" si="25"/>
        <v>импл_</v>
      </c>
      <c r="H73" t="str">
        <f>VLOOKUP(B73,audio_list_stym!$A$3:$AJ$18,25,FALSE)</f>
        <v>Finger</v>
      </c>
      <c r="I73" t="s">
        <v>695</v>
      </c>
      <c r="J73" t="str">
        <f t="shared" si="26"/>
        <v>Finger_8</v>
      </c>
      <c r="K73">
        <v>14</v>
      </c>
      <c r="L73">
        <f>VLOOKUP(J73,total_visual_stym!$A$2:$D$129,2,FALSE)</f>
        <v>2088</v>
      </c>
      <c r="M73" t="str">
        <f>VLOOKUP(J73,total_visual_stym!$A$2:$D$129,3,FALSE)</f>
        <v>pics\\Finger_8.jpg</v>
      </c>
      <c r="N73">
        <f>VLOOKUP(J73,total_visual_stym!$A$1:$D$129,4,FALSE)</f>
        <v>210</v>
      </c>
      <c r="P73">
        <f>IF(G73="экспл",0,IF(G73="импл_",VLOOKUP(J73,quest_импл!$A$1:$J$129,7,FALSE),0))</f>
        <v>248</v>
      </c>
      <c r="Q73" t="str">
        <f>IF(G73="экспл",0,IF(G73="импл_",VLOOKUP(J73,quest_импл!$A$1:$J$129,8,FALSE),0))</f>
        <v>sound\\Beliy_li.wav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2009</v>
      </c>
      <c r="AD73" t="str">
        <f t="shared" ca="1" si="32"/>
        <v>pics\\Finik_1.jpg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7"/>
        <v>pics\\Finik_1.jpg</v>
      </c>
      <c r="AI73" t="s">
        <v>74</v>
      </c>
      <c r="AO73">
        <f t="shared" ca="1" si="33"/>
        <v>0.90993438485231892</v>
      </c>
      <c r="AP73" t="str">
        <f t="shared" ca="1" si="34"/>
        <v>pics\\Finik_1.jpg</v>
      </c>
      <c r="AS73" t="str">
        <f t="shared" ca="1" si="28"/>
        <v>pics\\Finik_1.jpg</v>
      </c>
      <c r="AT73">
        <f t="shared" ca="1" si="29"/>
        <v>0.21879889043565082</v>
      </c>
      <c r="AU73" t="s">
        <v>697</v>
      </c>
      <c r="AV73" t="str">
        <f t="shared" ca="1" si="30"/>
        <v>sound\\Redkiy_plod.wav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_Белый_ли_</v>
      </c>
      <c r="BB73" t="str">
        <f t="shared" si="31"/>
        <v>_Белый_ли_РЕНАН?</v>
      </c>
      <c r="BD73" cm="1">
        <f t="array" aca="1" ref="BD73" ca="1">INDEX(L73:L80,(RANK(AT9,$AT$2:$AT$9)))</f>
        <v>2088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VLOOKUP(B74,audio_list_stym!$A$3:$BP$18,57,FALSE)</f>
        <v>15</v>
      </c>
      <c r="F74" t="str">
        <f>VLOOKUP(E74,metki!$A$2:$B$9,2,FALSE)</f>
        <v>экспл_новые_с_названием</v>
      </c>
      <c r="G74" t="str">
        <f t="shared" si="25"/>
        <v>экспл</v>
      </c>
      <c r="H74" t="str">
        <f>VLOOKUP(B74,audio_list_stym!$A$3:$AJ$18,25,FALSE)</f>
        <v>Gac</v>
      </c>
      <c r="I74" t="s">
        <v>688</v>
      </c>
      <c r="J74" t="str">
        <f t="shared" si="26"/>
        <v>Gac_1</v>
      </c>
      <c r="K74">
        <v>15</v>
      </c>
      <c r="L74">
        <f>VLOOKUP(J74,total_visual_stym!$A$2:$D$129,2,FALSE)</f>
        <v>2089</v>
      </c>
      <c r="M74" t="str">
        <f>VLOOKUP(J74,total_visual_stym!$A$2:$D$129,3,FALSE)</f>
        <v>pics\\Gac_1.jpg</v>
      </c>
      <c r="N74">
        <f>VLOOKUP(J74,total_visual_stym!$A$1:$D$129,4,FALSE)</f>
        <v>211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121</v>
      </c>
      <c r="Z74" t="str">
        <f>IF(G74="экспл",VLOOKUP(J74,quest_экспл!$A$1:$N$129,12,FALSE),IF(G74="импл_",0,0))</f>
        <v>sound\\Ispachkan_li_on.wav</v>
      </c>
      <c r="AA74" t="str">
        <f>IF(G74="экспл",VLOOKUP(J74,quest_экспл!$A$1:$N$129,14,FALSE),IF(G74="импл_",0,0))</f>
        <v>нет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2178</v>
      </c>
      <c r="AD74" t="str">
        <f t="shared" ca="1" si="32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27"/>
        <v/>
      </c>
      <c r="AI74" t="s">
        <v>76</v>
      </c>
      <c r="AO74">
        <f t="shared" ca="1" si="33"/>
        <v>0.49262077749740041</v>
      </c>
      <c r="AP74" t="str">
        <f t="shared" ca="1" si="34"/>
        <v>pics\\Kokos_8.jpg</v>
      </c>
      <c r="AR74" t="str">
        <f>IF(AH74="sound\\Ogorod",AP2,"")</f>
        <v/>
      </c>
      <c r="AS74" t="str">
        <f t="shared" si="28"/>
        <v/>
      </c>
      <c r="AT74">
        <f t="shared" ca="1" si="29"/>
        <v>0.63363767705280571</v>
      </c>
      <c r="AU74" t="s">
        <v>697</v>
      </c>
      <c r="AV74" t="str">
        <f t="shared" ca="1" si="30"/>
        <v>sound\\Noviy_plod.wav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_Испачкан_ли_он?</v>
      </c>
      <c r="BA74" t="e">
        <f>VLOOKUP(Q74,audio_list_stym!$B$2:$BQ$299,68,FALSE)</f>
        <v>#N/A</v>
      </c>
      <c r="BB74" t="str">
        <f t="shared" si="31"/>
        <v>На_экране_БАРОХ._Испачкан_ли_он?</v>
      </c>
      <c r="BC74">
        <f>A74</f>
        <v>1210</v>
      </c>
      <c r="BD74" cm="1">
        <f t="array" aca="1" ref="BD74" ca="1">INDEX($L$74:$L$81,(RANK(AT2,$AT$2:$AT$9)))</f>
        <v>2091</v>
      </c>
      <c r="BE74" cm="1">
        <f t="array" aca="1" ref="BE74" ca="1">INDEX(BD66:BD73,(RANK(AT3,$AT$2:$AT$9)))</f>
        <v>2088</v>
      </c>
      <c r="BF74" cm="1">
        <f t="array" aca="1" ref="BF74" ca="1">INDEX(BD82:BD105,(RANK(AT3,$AT$2:$AT$17)))</f>
        <v>2133</v>
      </c>
      <c r="BG74" cm="1">
        <f t="array" aca="1" ref="BG74" ca="1">INDEX(BD106:BD129,(RANK(AT3,$AT$2:$AT$9)))</f>
        <v>2148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VLOOKUP(B75,audio_list_stym!$A$3:$BP$18,57,FALSE)</f>
        <v>15</v>
      </c>
      <c r="F75" t="str">
        <f>VLOOKUP(E75,metki!$A$2:$B$9,2,FALSE)</f>
        <v>экспл_новые_с_названием</v>
      </c>
      <c r="G75" t="str">
        <f t="shared" si="25"/>
        <v>экспл</v>
      </c>
      <c r="H75" t="str">
        <f>VLOOKUP(B75,audio_list_stym!$A$3:$AJ$18,25,FALSE)</f>
        <v>Gac</v>
      </c>
      <c r="I75" t="s">
        <v>689</v>
      </c>
      <c r="J75" t="str">
        <f t="shared" si="26"/>
        <v>Gac_2</v>
      </c>
      <c r="K75">
        <v>15</v>
      </c>
      <c r="L75">
        <f>VLOOKUP(J75,total_visual_stym!$A$2:$D$129,2,FALSE)</f>
        <v>2090</v>
      </c>
      <c r="M75" t="str">
        <f>VLOOKUP(J75,total_visual_stym!$A$2:$D$129,3,FALSE)</f>
        <v>pics\\Gac_2.jpg</v>
      </c>
      <c r="N75">
        <f>VLOOKUP(J75,total_visual_stym!$A$1:$D$129,4,FALSE)</f>
        <v>211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122</v>
      </c>
      <c r="Z75" t="str">
        <f>IF(G75="экспл",VLOOKUP(J75,quest_экспл!$A$1:$N$129,12,FALSE),IF(G75="импл_",0,0))</f>
        <v>sound\\On_farshirovanniy.wav</v>
      </c>
      <c r="AA75" t="str">
        <f>IF(G75="экспл",VLOOKUP(J75,quest_экспл!$A$1:$N$129,14,FALSE),IF(G75="импл_",0,0))</f>
        <v>нет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2210</v>
      </c>
      <c r="AD75" t="str">
        <f t="shared" ca="1" si="32"/>
        <v>pics\\dis48.jpg</v>
      </c>
      <c r="AE75" s="22" t="str">
        <f t="array" aca="1" ref="AE75" ca="1">IF(G75="экспл",INDEX(total_visual_stym!$C$146:$C$209,(RANK(total_visual_stym!E155,total_visual_stym!$E$146:$E$209))),0)</f>
        <v>pics\\dis48.jpg</v>
      </c>
      <c r="AF75" s="22" t="str">
        <f t="shared" si="27"/>
        <v/>
      </c>
      <c r="AI75" t="s">
        <v>77</v>
      </c>
      <c r="AO75">
        <f t="shared" ca="1" si="33"/>
        <v>0.26262446396593819</v>
      </c>
      <c r="AP75" t="str">
        <f t="shared" ca="1" si="34"/>
        <v>pics\\Peper_5.jpg</v>
      </c>
      <c r="AR75" t="str">
        <f t="shared" ref="AR75:AR97" si="35">IF(AH75="sound\\Ogorod",AP3,"")</f>
        <v/>
      </c>
      <c r="AS75" t="str">
        <f t="shared" si="28"/>
        <v/>
      </c>
      <c r="AT75">
        <f t="shared" ca="1" si="29"/>
        <v>0.15058382264796877</v>
      </c>
      <c r="AU75" t="s">
        <v>697</v>
      </c>
      <c r="AV75" t="str">
        <f t="shared" ca="1" si="30"/>
        <v>sound\\Redkiy_plod.wav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_Он_фаршированный?</v>
      </c>
      <c r="BA75" t="e">
        <f>VLOOKUP(Q75,audio_list_stym!$B$2:$BQ$299,68,FALSE)</f>
        <v>#N/A</v>
      </c>
      <c r="BB75" t="str">
        <f t="shared" si="31"/>
        <v>Посмотрите,_вот_БАРОХ._Он_фаршированный?</v>
      </c>
      <c r="BD75" cm="1">
        <f t="array" aca="1" ref="BD75" ca="1">INDEX($L$74:$L$81,(RANK(AT3,$AT$2:$AT$9)))</f>
        <v>2093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VLOOKUP(B76,audio_list_stym!$A$3:$BP$18,57,FALSE)</f>
        <v>15</v>
      </c>
      <c r="F76" t="str">
        <f>VLOOKUP(E76,metki!$A$2:$B$9,2,FALSE)</f>
        <v>экспл_новые_с_названием</v>
      </c>
      <c r="G76" t="str">
        <f t="shared" si="25"/>
        <v>экспл</v>
      </c>
      <c r="H76" t="str">
        <f>VLOOKUP(B76,audio_list_stym!$A$3:$AJ$18,25,FALSE)</f>
        <v>Gac</v>
      </c>
      <c r="I76" t="s">
        <v>690</v>
      </c>
      <c r="J76" t="str">
        <f t="shared" si="26"/>
        <v>Gac_3</v>
      </c>
      <c r="K76">
        <v>15</v>
      </c>
      <c r="L76">
        <f>VLOOKUP(J76,total_visual_stym!$A$2:$D$129,2,FALSE)</f>
        <v>2091</v>
      </c>
      <c r="M76" t="str">
        <f>VLOOKUP(J76,total_visual_stym!$A$2:$D$129,3,FALSE)</f>
        <v>pics\\Gac_3.jpg</v>
      </c>
      <c r="N76">
        <f>VLOOKUP(J76,total_visual_stym!$A$1:$D$129,4,FALSE)</f>
        <v>211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123</v>
      </c>
      <c r="Z76" t="str">
        <f>IF(G76="экспл",VLOOKUP(J76,quest_экспл!$A$1:$N$129,12,FALSE),IF(G76="импл_",0,0))</f>
        <v>sound\\On_razrezanniy.wav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2201</v>
      </c>
      <c r="AD76" t="str">
        <f t="shared" ca="1" si="32"/>
        <v>pics\\dis43.jpg</v>
      </c>
      <c r="AE76" s="22" t="str">
        <f t="array" aca="1" ref="AE76" ca="1">IF(G76="экспл",INDEX(total_visual_stym!$C$146:$C$209,(RANK(total_visual_stym!E156,total_visual_stym!$E$146:$E$209))),0)</f>
        <v>pics\\dis43.jpg</v>
      </c>
      <c r="AF76" s="22" t="str">
        <f t="shared" si="27"/>
        <v/>
      </c>
      <c r="AI76" t="s">
        <v>78</v>
      </c>
      <c r="AO76">
        <f t="shared" ca="1" si="33"/>
        <v>0.93173346666596646</v>
      </c>
      <c r="AP76" t="str">
        <f t="shared" ca="1" si="34"/>
        <v>pics\\Banan_8.jpg</v>
      </c>
      <c r="AR76" t="str">
        <f t="shared" si="35"/>
        <v/>
      </c>
      <c r="AS76" t="str">
        <f t="shared" si="28"/>
        <v/>
      </c>
      <c r="AT76">
        <f t="shared" ca="1" si="29"/>
        <v>0.78331914009916614</v>
      </c>
      <c r="AU76" t="s">
        <v>697</v>
      </c>
      <c r="AV76" t="str">
        <f t="shared" ca="1" si="30"/>
        <v>sound\\Noviy_plod.wav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_Он_разрезанный?</v>
      </c>
      <c r="BA76" t="e">
        <f>VLOOKUP(Q76,audio_list_stym!$B$2:$BQ$299,68,FALSE)</f>
        <v>#N/A</v>
      </c>
      <c r="BB76" t="str">
        <f t="shared" si="31"/>
        <v>Вот_БАРОХ._Он_разрезанный?</v>
      </c>
      <c r="BD76" cm="1">
        <f t="array" aca="1" ref="BD76" ca="1">INDEX($L$74:$L$81,(RANK(AT4,$AT$2:$AT$9)))</f>
        <v>2094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VLOOKUP(B77,audio_list_stym!$A$3:$BP$18,57,FALSE)</f>
        <v>15</v>
      </c>
      <c r="F77" t="str">
        <f>VLOOKUP(E77,metki!$A$2:$B$9,2,FALSE)</f>
        <v>экспл_новые_с_названием</v>
      </c>
      <c r="G77" t="str">
        <f t="shared" si="25"/>
        <v>экспл</v>
      </c>
      <c r="H77" t="str">
        <f>VLOOKUP(B77,audio_list_stym!$A$3:$AJ$18,25,FALSE)</f>
        <v>Gac</v>
      </c>
      <c r="I77" t="s">
        <v>691</v>
      </c>
      <c r="J77" t="str">
        <f t="shared" si="26"/>
        <v>Gac_4</v>
      </c>
      <c r="K77">
        <v>15</v>
      </c>
      <c r="L77">
        <f>VLOOKUP(J77,total_visual_stym!$A$2:$D$129,2,FALSE)</f>
        <v>2092</v>
      </c>
      <c r="M77" t="str">
        <f>VLOOKUP(J77,total_visual_stym!$A$2:$D$129,3,FALSE)</f>
        <v>pics\\Gac_4.jpg</v>
      </c>
      <c r="N77">
        <f>VLOOKUP(J77,total_visual_stym!$A$1:$D$129,4,FALSE)</f>
        <v>211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124</v>
      </c>
      <c r="Z77" t="str">
        <f>IF(G77="экспл",VLOOKUP(J77,quest_экспл!$A$1:$N$129,12,FALSE),IF(G77="импл_",0,0))</f>
        <v>sound\\On_s_lepestkami.wav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2203</v>
      </c>
      <c r="AD77" t="str">
        <f t="shared" ca="1" si="32"/>
        <v>pics\\dis53.jpg</v>
      </c>
      <c r="AE77" s="22" t="str">
        <f t="array" aca="1" ref="AE77" ca="1">IF(G77="экспл",INDEX(total_visual_stym!$C$146:$C$209,(RANK(total_visual_stym!E157,total_visual_stym!$E$146:$E$209))),0)</f>
        <v>pics\\dis53.jpg</v>
      </c>
      <c r="AF77" s="22" t="str">
        <f t="shared" si="27"/>
        <v/>
      </c>
      <c r="AI77" t="s">
        <v>79</v>
      </c>
      <c r="AO77">
        <f t="shared" ca="1" si="33"/>
        <v>0.75255973509103591</v>
      </c>
      <c r="AP77" t="str">
        <f t="shared" ca="1" si="34"/>
        <v>pics\\Finik_8.jpg</v>
      </c>
      <c r="AR77" t="str">
        <f t="shared" si="35"/>
        <v/>
      </c>
      <c r="AS77" t="str">
        <f t="shared" si="28"/>
        <v/>
      </c>
      <c r="AT77">
        <f t="shared" ca="1" si="29"/>
        <v>0.44010357574804326</v>
      </c>
      <c r="AU77" t="s">
        <v>697</v>
      </c>
      <c r="AV77" t="str">
        <f t="shared" ca="1" si="30"/>
        <v>sound\\Redkiy_plod.wav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_Он_с_лепестками?</v>
      </c>
      <c r="BA77" t="e">
        <f>VLOOKUP(Q77,audio_list_stym!$B$2:$BQ$299,68,FALSE)</f>
        <v>#N/A</v>
      </c>
      <c r="BB77" t="str">
        <f t="shared" si="31"/>
        <v>Это_БАРОХ._Он_с_лепестками?</v>
      </c>
      <c r="BD77" cm="1">
        <f t="array" aca="1" ref="BD77" ca="1">INDEX($L$74:$L$81,(RANK(AT5,$AT$2:$AT$9)))</f>
        <v>2095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VLOOKUP(B78,audio_list_stym!$A$3:$BP$18,57,FALSE)</f>
        <v>15</v>
      </c>
      <c r="F78" t="str">
        <f>VLOOKUP(E78,metki!$A$2:$B$9,2,FALSE)</f>
        <v>экспл_новые_с_названием</v>
      </c>
      <c r="G78" t="str">
        <f t="shared" si="25"/>
        <v>экспл</v>
      </c>
      <c r="H78" t="str">
        <f>VLOOKUP(B78,audio_list_stym!$A$3:$AJ$18,25,FALSE)</f>
        <v>Gac</v>
      </c>
      <c r="I78" t="s">
        <v>692</v>
      </c>
      <c r="J78" t="str">
        <f t="shared" si="26"/>
        <v>Gac_5</v>
      </c>
      <c r="K78">
        <v>15</v>
      </c>
      <c r="L78">
        <f>VLOOKUP(J78,total_visual_stym!$A$2:$D$129,2,FALSE)</f>
        <v>2093</v>
      </c>
      <c r="M78" t="str">
        <f>VLOOKUP(J78,total_visual_stym!$A$2:$D$129,3,FALSE)</f>
        <v>pics\\Gac_5.jpg</v>
      </c>
      <c r="N78">
        <f>VLOOKUP(J78,total_visual_stym!$A$1:$D$129,4,FALSE)</f>
        <v>211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125</v>
      </c>
      <c r="Z78" t="str">
        <f>IF(G78="экспл",VLOOKUP(J78,quest_экспл!$A$1:$N$129,12,FALSE),IF(G78="импл_",0,0))</f>
        <v>sound\\Kolyuchiy_li_on.wav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2220</v>
      </c>
      <c r="AD78" t="str">
        <f t="shared" ca="1" si="32"/>
        <v>pics\\dis16.jpg</v>
      </c>
      <c r="AE78" s="22" t="str">
        <f t="array" aca="1" ref="AE78" ca="1">IF(G78="экспл",INDEX(total_visual_stym!$C$146:$C$209,(RANK(total_visual_stym!E158,total_visual_stym!$E$146:$E$209))),0)</f>
        <v>pics\\dis16.jpg</v>
      </c>
      <c r="AF78" s="22" t="str">
        <f t="shared" si="27"/>
        <v/>
      </c>
      <c r="AI78" t="s">
        <v>80</v>
      </c>
      <c r="AO78">
        <f t="shared" ca="1" si="33"/>
        <v>0.61877851869517297</v>
      </c>
      <c r="AP78" t="str">
        <f t="shared" ca="1" si="34"/>
        <v>pics\\Goroh_8.jpg</v>
      </c>
      <c r="AR78" t="str">
        <f t="shared" si="35"/>
        <v/>
      </c>
      <c r="AS78" t="str">
        <f t="shared" si="28"/>
        <v/>
      </c>
      <c r="AT78">
        <f t="shared" ca="1" si="29"/>
        <v>3.2254524567786658E-2</v>
      </c>
      <c r="AU78" t="s">
        <v>697</v>
      </c>
      <c r="AV78" t="str">
        <f t="shared" ca="1" si="30"/>
        <v>sound\\Redkiy_plod.wav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_Колючий_ли_он?</v>
      </c>
      <c r="BA78" t="e">
        <f>VLOOKUP(Q78,audio_list_stym!$B$2:$BQ$299,68,FALSE)</f>
        <v>#N/A</v>
      </c>
      <c r="BB78" t="str">
        <f t="shared" si="31"/>
        <v>На_картинке_БАРОХ._Колючий_ли_он?</v>
      </c>
      <c r="BD78" cm="1">
        <f t="array" aca="1" ref="BD78" ca="1">INDEX($L$74:$L$81,(RANK(AT6,$AT$2:$AT$9)))</f>
        <v>2092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VLOOKUP(B79,audio_list_stym!$A$3:$BP$18,57,FALSE)</f>
        <v>15</v>
      </c>
      <c r="F79" t="str">
        <f>VLOOKUP(E79,metki!$A$2:$B$9,2,FALSE)</f>
        <v>экспл_новые_с_названием</v>
      </c>
      <c r="G79" t="str">
        <f t="shared" si="25"/>
        <v>экспл</v>
      </c>
      <c r="H79" t="str">
        <f>VLOOKUP(B79,audio_list_stym!$A$3:$AJ$18,25,FALSE)</f>
        <v>Gac</v>
      </c>
      <c r="I79" t="s">
        <v>693</v>
      </c>
      <c r="J79" t="str">
        <f t="shared" si="26"/>
        <v>Gac_6</v>
      </c>
      <c r="K79">
        <v>15</v>
      </c>
      <c r="L79">
        <f>VLOOKUP(J79,total_visual_stym!$A$2:$D$129,2,FALSE)</f>
        <v>2094</v>
      </c>
      <c r="M79" t="str">
        <f>VLOOKUP(J79,total_visual_stym!$A$2:$D$129,3,FALSE)</f>
        <v>pics\\Gac_6.jpg</v>
      </c>
      <c r="N79">
        <f>VLOOKUP(J79,total_visual_stym!$A$1:$D$129,4,FALSE)</f>
        <v>211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126</v>
      </c>
      <c r="Z79" t="str">
        <f>IF(G79="экспл",VLOOKUP(J79,quest_экспл!$A$1:$N$129,12,FALSE),IF(G79="импл_",0,0))</f>
        <v>sound\\Oranzheviy_li_on.wav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2195</v>
      </c>
      <c r="AD79" t="str">
        <f t="shared" ca="1" si="32"/>
        <v>pics\\dis41.jpg</v>
      </c>
      <c r="AE79" s="22" t="str">
        <f t="array" aca="1" ref="AE79" ca="1">IF(G79="экспл",INDEX(total_visual_stym!$C$146:$C$209,(RANK(total_visual_stym!E159,total_visual_stym!$E$146:$E$209))),0)</f>
        <v>pics\\dis41.jpg</v>
      </c>
      <c r="AF79" s="22" t="str">
        <f t="shared" si="27"/>
        <v/>
      </c>
      <c r="AI79" t="s">
        <v>81</v>
      </c>
      <c r="AO79">
        <f t="shared" ca="1" si="33"/>
        <v>0.50161441911861659</v>
      </c>
      <c r="AP79" t="str">
        <f t="shared" ca="1" si="34"/>
        <v>pics\\Kokos_7.jpg</v>
      </c>
      <c r="AR79" t="str">
        <f t="shared" si="35"/>
        <v/>
      </c>
      <c r="AS79" t="str">
        <f t="shared" si="28"/>
        <v/>
      </c>
      <c r="AT79">
        <f t="shared" ca="1" si="29"/>
        <v>0.43383367927562622</v>
      </c>
      <c r="AU79" t="s">
        <v>697</v>
      </c>
      <c r="AV79" t="str">
        <f t="shared" ca="1" si="30"/>
        <v>sound\\Redkiy_plod.wav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_Оранжевый_ли_он?</v>
      </c>
      <c r="BA79" t="e">
        <f>VLOOKUP(Q79,audio_list_stym!$B$2:$BQ$299,68,FALSE)</f>
        <v>#N/A</v>
      </c>
      <c r="BB79" t="str">
        <f t="shared" si="31"/>
        <v>На_мониторе_БАРОХ._Оранжевый_ли_он?</v>
      </c>
      <c r="BD79" cm="1">
        <f t="array" aca="1" ref="BD79" ca="1">INDEX($L$74:$L$81,(RANK(AT7,$AT$2:$AT$9)))</f>
        <v>2090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VLOOKUP(B80,audio_list_stym!$A$3:$BP$18,57,FALSE)</f>
        <v>15</v>
      </c>
      <c r="F80" t="str">
        <f>VLOOKUP(E80,metki!$A$2:$B$9,2,FALSE)</f>
        <v>экспл_новые_с_названием</v>
      </c>
      <c r="G80" t="str">
        <f t="shared" si="25"/>
        <v>экспл</v>
      </c>
      <c r="H80" t="str">
        <f>VLOOKUP(B80,audio_list_stym!$A$3:$AJ$18,25,FALSE)</f>
        <v>Gac</v>
      </c>
      <c r="I80" t="s">
        <v>694</v>
      </c>
      <c r="J80" t="str">
        <f t="shared" si="26"/>
        <v>Gac_7</v>
      </c>
      <c r="K80">
        <v>15</v>
      </c>
      <c r="L80">
        <f>VLOOKUP(J80,total_visual_stym!$A$2:$D$129,2,FALSE)</f>
        <v>2095</v>
      </c>
      <c r="M80" t="str">
        <f>VLOOKUP(J80,total_visual_stym!$A$2:$D$129,3,FALSE)</f>
        <v>pics\\Gac_7.jpg</v>
      </c>
      <c r="N80">
        <f>VLOOKUP(J80,total_visual_stym!$A$1:$D$129,4,FALSE)</f>
        <v>211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127</v>
      </c>
      <c r="Z80" t="str">
        <f>IF(G80="экспл",VLOOKUP(J80,quest_экспл!$A$1:$N$129,12,FALSE),IF(G80="импл_",0,0))</f>
        <v>sound\\On_zernistiy.wav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2226</v>
      </c>
      <c r="AD80" t="str">
        <f t="shared" ca="1" si="32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27"/>
        <v/>
      </c>
      <c r="AI80" t="s">
        <v>82</v>
      </c>
      <c r="AO80">
        <f t="shared" ca="1" si="33"/>
        <v>2.8450357115263669E-2</v>
      </c>
      <c r="AP80" t="str">
        <f t="shared" ca="1" si="34"/>
        <v>pics\\Tomat_6.jpg</v>
      </c>
      <c r="AR80" t="str">
        <f t="shared" si="35"/>
        <v/>
      </c>
      <c r="AS80" t="str">
        <f t="shared" si="28"/>
        <v/>
      </c>
      <c r="AT80">
        <f t="shared" ca="1" si="29"/>
        <v>0.82009814576913742</v>
      </c>
      <c r="AU80" t="s">
        <v>697</v>
      </c>
      <c r="AV80" t="str">
        <f t="shared" ca="1" si="30"/>
        <v>sound\\Noviy_plod.wav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_Он_зернистый?</v>
      </c>
      <c r="BA80" t="e">
        <f>VLOOKUP(Q80,audio_list_stym!$B$2:$BQ$299,68,FALSE)</f>
        <v>#N/A</v>
      </c>
      <c r="BB80" t="str">
        <f t="shared" si="31"/>
        <v>Перед_Вами_БАРОХ._Он_зернистый?</v>
      </c>
      <c r="BD80" cm="1">
        <f t="array" aca="1" ref="BD80" ca="1">INDEX($L$74:$L$81,(RANK(AT8,$AT$2:$AT$9)))</f>
        <v>2096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VLOOKUP(B81,audio_list_stym!$A$3:$BP$18,57,FALSE)</f>
        <v>15</v>
      </c>
      <c r="F81" t="str">
        <f>VLOOKUP(E81,metki!$A$2:$B$9,2,FALSE)</f>
        <v>экспл_новые_с_названием</v>
      </c>
      <c r="G81" t="str">
        <f t="shared" si="25"/>
        <v>экспл</v>
      </c>
      <c r="H81" t="str">
        <f>VLOOKUP(B81,audio_list_stym!$A$3:$AJ$18,25,FALSE)</f>
        <v>Gac</v>
      </c>
      <c r="I81" t="s">
        <v>695</v>
      </c>
      <c r="J81" t="str">
        <f t="shared" si="26"/>
        <v>Gac_8</v>
      </c>
      <c r="K81">
        <v>15</v>
      </c>
      <c r="L81">
        <f>VLOOKUP(J81,total_visual_stym!$A$2:$D$129,2,FALSE)</f>
        <v>2096</v>
      </c>
      <c r="M81" t="str">
        <f>VLOOKUP(J81,total_visual_stym!$A$2:$D$129,3,FALSE)</f>
        <v>pics\\Gac_8.jpg</v>
      </c>
      <c r="N81">
        <f>VLOOKUP(J81,total_visual_stym!$A$1:$D$129,4,FALSE)</f>
        <v>211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128</v>
      </c>
      <c r="Z81" t="str">
        <f>IF(G81="экспл",VLOOKUP(J81,quest_экспл!$A$1:$N$129,12,FALSE),IF(G81="импл_",0,0))</f>
        <v>sound\\Okruglya_li_on.wav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2212</v>
      </c>
      <c r="AD81" t="str">
        <f t="shared" ca="1" si="32"/>
        <v>pics\\dis61.jpg</v>
      </c>
      <c r="AE81" s="22" t="str">
        <f t="array" aca="1" ref="AE81" ca="1">IF(G81="экспл",INDEX(total_visual_stym!$C$146:$C$209,(RANK(total_visual_stym!E161,total_visual_stym!$E$146:$E$209))),0)</f>
        <v>pics\\dis61.jpg</v>
      </c>
      <c r="AF81" s="22" t="str">
        <f t="shared" si="27"/>
        <v/>
      </c>
      <c r="AI81" t="s">
        <v>83</v>
      </c>
      <c r="AO81">
        <f t="shared" ca="1" si="33"/>
        <v>1.9545484955408199E-2</v>
      </c>
      <c r="AP81" t="str">
        <f t="shared" ca="1" si="34"/>
        <v>pics\\Tomat_7.jpg</v>
      </c>
      <c r="AR81" t="str">
        <f t="shared" si="35"/>
        <v/>
      </c>
      <c r="AS81" t="str">
        <f t="shared" si="28"/>
        <v/>
      </c>
      <c r="AT81">
        <f t="shared" ca="1" si="29"/>
        <v>0.42450544112404986</v>
      </c>
      <c r="AU81" t="s">
        <v>697</v>
      </c>
      <c r="AV81" t="str">
        <f t="shared" ca="1" si="30"/>
        <v>sound\\Redkiy_plod.wav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_Округлый_ли_он?</v>
      </c>
      <c r="BA81" t="e">
        <f>VLOOKUP(Q81,audio_list_stym!$B$2:$BQ$299,68,FALSE)</f>
        <v>#N/A</v>
      </c>
      <c r="BB81" t="str">
        <f t="shared" si="31"/>
        <v>Вы_видите_БАРОХ._Округлый_ли_он?</v>
      </c>
      <c r="BD81" cm="1">
        <f t="array" aca="1" ref="BD81" ca="1">INDEX($L$74:$L$81,(RANK(AT9,$AT$2:$AT$9)))</f>
        <v>2089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VLOOKUP(B82,audio_list_stym!$A$3:$BP$18,57,FALSE)</f>
        <v>16</v>
      </c>
      <c r="F82" t="str">
        <f>VLOOKUP(E82,metki!$A$2:$B$9,2,FALSE)</f>
        <v>импл_новые_без_названия</v>
      </c>
      <c r="G82" t="str">
        <f t="shared" si="25"/>
        <v>импл_</v>
      </c>
      <c r="H82" t="str">
        <f>VLOOKUP(B82,audio_list_stym!$A$3:$AJ$18,25,FALSE)</f>
        <v>Noni</v>
      </c>
      <c r="I82" t="s">
        <v>688</v>
      </c>
      <c r="J82" t="str">
        <f t="shared" si="26"/>
        <v>Noni_1</v>
      </c>
      <c r="K82">
        <v>16</v>
      </c>
      <c r="L82">
        <f>VLOOKUP(J82,total_visual_stym!$A$2:$D$129,2,FALSE)</f>
        <v>2113</v>
      </c>
      <c r="M82" t="str">
        <f>VLOOKUP(J82,total_visual_stym!$A$2:$D$129,3,FALSE)</f>
        <v>pics\\Noni_1.jpg</v>
      </c>
      <c r="N82">
        <f>VLOOKUP(J82,total_visual_stym!$A$1:$D$129,4,FALSE)</f>
        <v>212</v>
      </c>
      <c r="P82">
        <f>IF(G82="экспл",0,IF(G82="импл_",VLOOKUP(J82,quest_импл!$A$1:$J$129,7,FALSE),0))</f>
        <v>257</v>
      </c>
      <c r="Q82" t="str">
        <f>IF(G82="экспл",0,IF(G82="импл_",VLOOKUP(J82,quest_импл!$A$1:$J$129,8,FALSE),0))</f>
        <v>sound\\Beliy_li_vnutri.wav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2046</v>
      </c>
      <c r="AD82" t="str">
        <f t="shared" ca="1" si="32"/>
        <v>pics\\Peper_6.jpg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27"/>
        <v>pics\\Peper_6.jpg</v>
      </c>
      <c r="AI82" t="s">
        <v>84</v>
      </c>
      <c r="AO82">
        <f t="shared" ca="1" si="33"/>
        <v>0.26096055527273754</v>
      </c>
      <c r="AP82" t="str">
        <f t="shared" ca="1" si="34"/>
        <v>pics\\Peper_6.jpg</v>
      </c>
      <c r="AR82" t="str">
        <f t="shared" si="35"/>
        <v/>
      </c>
      <c r="AS82" t="str">
        <f t="shared" ca="1" si="28"/>
        <v>pics\\Peper_6.jpg</v>
      </c>
      <c r="AT82">
        <f t="shared" ca="1" si="29"/>
        <v>0.96525246539689646</v>
      </c>
      <c r="AU82" t="s">
        <v>697</v>
      </c>
      <c r="AV82" t="str">
        <f t="shared" ca="1" si="30"/>
        <v>sound\\Noviy_plod.wav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_Белый_ли_внутри_</v>
      </c>
      <c r="BB82" t="str">
        <f t="shared" si="31"/>
        <v>_Белый_ли_внутри_XXXXX?</v>
      </c>
      <c r="BC82">
        <f>A82</f>
        <v>1211</v>
      </c>
      <c r="BD82" cm="1">
        <f t="array" aca="1" ref="BD82" ca="1">INDEX($L$82:$L$89,(RANK(AT2,$AT$2:$AT$9)))</f>
        <v>2115</v>
      </c>
      <c r="BE82" cm="1">
        <f t="array" aca="1" ref="BE82" ca="1">INDEX(BD66:BD81,(RANK(AT4,$AT$2:$AT$17)))</f>
        <v>2092</v>
      </c>
      <c r="BF82" cm="1">
        <f t="array" aca="1" ref="BF82" ca="1">INDEX(BD90:BD105,(RANK(AT4,$AT$2:$AT$17)))</f>
        <v>2140</v>
      </c>
      <c r="BG82" cm="1">
        <f t="array" aca="1" ref="BG82" ca="1">INDEX(BD106:BD129,(RANK(AT4,$AT$2:$AT$9)))</f>
        <v>2146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VLOOKUP(B83,audio_list_stym!$A$3:$BP$18,57,FALSE)</f>
        <v>16</v>
      </c>
      <c r="F83" t="str">
        <f>VLOOKUP(E83,metki!$A$2:$B$9,2,FALSE)</f>
        <v>импл_новые_без_названия</v>
      </c>
      <c r="G83" t="str">
        <f t="shared" si="25"/>
        <v>импл_</v>
      </c>
      <c r="H83" t="str">
        <f>VLOOKUP(B83,audio_list_stym!$A$3:$AJ$18,25,FALSE)</f>
        <v>Noni</v>
      </c>
      <c r="I83" t="s">
        <v>689</v>
      </c>
      <c r="J83" t="str">
        <f t="shared" si="26"/>
        <v>Noni_2</v>
      </c>
      <c r="K83">
        <v>16</v>
      </c>
      <c r="L83">
        <f>VLOOKUP(J83,total_visual_stym!$A$2:$D$129,2,FALSE)</f>
        <v>2114</v>
      </c>
      <c r="M83" t="str">
        <f>VLOOKUP(J83,total_visual_stym!$A$2:$D$129,3,FALSE)</f>
        <v>pics\\Noni_2.jpg</v>
      </c>
      <c r="N83">
        <f>VLOOKUP(J83,total_visual_stym!$A$1:$D$129,4,FALSE)</f>
        <v>212</v>
      </c>
      <c r="P83">
        <f>IF(G83="экспл",0,IF(G83="импл_",VLOOKUP(J83,quest_импл!$A$1:$J$129,7,FALSE),0))</f>
        <v>258</v>
      </c>
      <c r="Q83" t="str">
        <f>IF(G83="экспл",0,IF(G83="импл_",VLOOKUP(J83,quest_импл!$A$1:$J$129,8,FALSE),0))</f>
        <v>sound\\Rebristiy_li.wav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2003</v>
      </c>
      <c r="AD83" t="str">
        <f t="shared" ca="1" si="32"/>
        <v>pics\\Banan_3.jpg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27"/>
        <v>pics\\Banan_3.jpg</v>
      </c>
      <c r="AI83" t="s">
        <v>85</v>
      </c>
      <c r="AO83">
        <f t="shared" ca="1" si="33"/>
        <v>0.98708065551565971</v>
      </c>
      <c r="AP83" t="str">
        <f t="shared" ca="1" si="34"/>
        <v>pics\\Banan_3.jpg</v>
      </c>
      <c r="AR83" t="str">
        <f t="shared" si="35"/>
        <v/>
      </c>
      <c r="AS83" t="str">
        <f t="shared" ca="1" si="28"/>
        <v>pics\\Banan_3.jpg</v>
      </c>
      <c r="AT83">
        <f t="shared" ca="1" si="29"/>
        <v>0.25945540291423053</v>
      </c>
      <c r="AU83" t="s">
        <v>697</v>
      </c>
      <c r="AV83" t="str">
        <f t="shared" ca="1" si="30"/>
        <v>sound\\Redkiy_plod.wav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_Ребристый_ли_</v>
      </c>
      <c r="BB83" t="str">
        <f t="shared" si="31"/>
        <v>_Ребристый_ли_XXXXX?</v>
      </c>
      <c r="BD83" cm="1">
        <f t="array" aca="1" ref="BD83" ca="1">INDEX($L$82:$L$89,(RANK(AT3,$AT$2:$AT$9)))</f>
        <v>2117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VLOOKUP(B84,audio_list_stym!$A$3:$BP$18,57,FALSE)</f>
        <v>16</v>
      </c>
      <c r="F84" t="str">
        <f>VLOOKUP(E84,metki!$A$2:$B$9,2,FALSE)</f>
        <v>импл_новые_без_названия</v>
      </c>
      <c r="G84" t="str">
        <f t="shared" si="25"/>
        <v>импл_</v>
      </c>
      <c r="H84" t="str">
        <f>VLOOKUP(B84,audio_list_stym!$A$3:$AJ$18,25,FALSE)</f>
        <v>Noni</v>
      </c>
      <c r="I84" t="s">
        <v>690</v>
      </c>
      <c r="J84" t="str">
        <f t="shared" si="26"/>
        <v>Noni_3</v>
      </c>
      <c r="K84">
        <v>16</v>
      </c>
      <c r="L84">
        <f>VLOOKUP(J84,total_visual_stym!$A$2:$D$129,2,FALSE)</f>
        <v>2115</v>
      </c>
      <c r="M84" t="str">
        <f>VLOOKUP(J84,total_visual_stym!$A$2:$D$129,3,FALSE)</f>
        <v>pics\\Noni_3.jpg</v>
      </c>
      <c r="N84">
        <f>VLOOKUP(J84,total_visual_stym!$A$1:$D$129,4,FALSE)</f>
        <v>212</v>
      </c>
      <c r="P84">
        <f>IF(G84="экспл",0,IF(G84="импл_",VLOOKUP(J84,quest_импл!$A$1:$J$129,7,FALSE),0))</f>
        <v>259</v>
      </c>
      <c r="Q84" t="str">
        <f>IF(G84="экспл",0,IF(G84="импл_",VLOOKUP(J84,quest_импл!$A$1:$J$129,8,FALSE),0))</f>
        <v>sound\\Goluboy_li.wav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2002</v>
      </c>
      <c r="AD84" t="str">
        <f t="shared" ca="1" si="32"/>
        <v>pics\\Banan_2.jpg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27"/>
        <v>pics\\Banan_2.jpg</v>
      </c>
      <c r="AI84" t="s">
        <v>94</v>
      </c>
      <c r="AO84">
        <f t="shared" ca="1" si="33"/>
        <v>0.98979624091554663</v>
      </c>
      <c r="AP84" t="str">
        <f t="shared" ca="1" si="34"/>
        <v>pics\\Banan_2.jpg</v>
      </c>
      <c r="AR84" t="str">
        <f t="shared" si="35"/>
        <v/>
      </c>
      <c r="AS84" t="str">
        <f t="shared" ca="1" si="28"/>
        <v>pics\\Banan_2.jpg</v>
      </c>
      <c r="AT84">
        <f t="shared" ca="1" si="29"/>
        <v>0.2217966530243447</v>
      </c>
      <c r="AU84" t="s">
        <v>697</v>
      </c>
      <c r="AV84" t="str">
        <f t="shared" ca="1" si="30"/>
        <v>sound\\Redkiy_plod.wav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_Голубой_ли_</v>
      </c>
      <c r="BB84" t="str">
        <f t="shared" si="31"/>
        <v>_Голубой_ли_XXXXX?</v>
      </c>
      <c r="BD84" cm="1">
        <f t="array" aca="1" ref="BD84" ca="1">INDEX($L$82:$L$89,(RANK(AT4,$AT$2:$AT$9)))</f>
        <v>2118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VLOOKUP(B85,audio_list_stym!$A$3:$BP$18,57,FALSE)</f>
        <v>16</v>
      </c>
      <c r="F85" t="str">
        <f>VLOOKUP(E85,metki!$A$2:$B$9,2,FALSE)</f>
        <v>импл_новые_без_названия</v>
      </c>
      <c r="G85" t="str">
        <f t="shared" si="25"/>
        <v>импл_</v>
      </c>
      <c r="H85" t="str">
        <f>VLOOKUP(B85,audio_list_stym!$A$3:$AJ$18,25,FALSE)</f>
        <v>Noni</v>
      </c>
      <c r="I85" t="s">
        <v>691</v>
      </c>
      <c r="J85" t="str">
        <f t="shared" si="26"/>
        <v>Noni_4</v>
      </c>
      <c r="K85">
        <v>16</v>
      </c>
      <c r="L85">
        <f>VLOOKUP(J85,total_visual_stym!$A$2:$D$129,2,FALSE)</f>
        <v>2116</v>
      </c>
      <c r="M85" t="str">
        <f>VLOOKUP(J85,total_visual_stym!$A$2:$D$129,3,FALSE)</f>
        <v>pics\\Noni_4.jpg</v>
      </c>
      <c r="N85">
        <f>VLOOKUP(J85,total_visual_stym!$A$1:$D$129,4,FALSE)</f>
        <v>212</v>
      </c>
      <c r="P85">
        <f>IF(G85="экспл",0,IF(G85="импл_",VLOOKUP(J85,quest_импл!$A$1:$J$129,7,FALSE),0))</f>
        <v>260</v>
      </c>
      <c r="Q85" t="str">
        <f>IF(G85="экспл",0,IF(G85="импл_",VLOOKUP(J85,quest_импл!$A$1:$J$129,8,FALSE),0))</f>
        <v>sound\\S_bugorkami_li.wav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2041</v>
      </c>
      <c r="AD85" t="str">
        <f t="shared" ca="1" si="32"/>
        <v>pics\\Peper_1.jpg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27"/>
        <v>pics\\Peper_1.jpg</v>
      </c>
      <c r="AI85" t="s">
        <v>95</v>
      </c>
      <c r="AO85">
        <f t="shared" ca="1" si="33"/>
        <v>0.32253259277106983</v>
      </c>
      <c r="AP85" t="str">
        <f t="shared" ca="1" si="34"/>
        <v>pics\\Peper_1.jpg</v>
      </c>
      <c r="AR85" t="str">
        <f t="shared" si="35"/>
        <v/>
      </c>
      <c r="AS85" t="str">
        <f t="shared" ca="1" si="28"/>
        <v>pics\\Peper_1.jpg</v>
      </c>
      <c r="AT85">
        <f t="shared" ca="1" si="29"/>
        <v>7.4074210132666463E-2</v>
      </c>
      <c r="AU85" t="s">
        <v>697</v>
      </c>
      <c r="AV85" t="str">
        <f t="shared" ca="1" si="30"/>
        <v>sound\\Redkiy_plod.wav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_С_бугорками_ли_</v>
      </c>
      <c r="BB85" t="str">
        <f t="shared" si="31"/>
        <v>_С_бугорками_ли_XXXXX?</v>
      </c>
      <c r="BD85" cm="1">
        <f t="array" aca="1" ref="BD85" ca="1">INDEX($L$82:$L$89,(RANK(AT5,$AT$2:$AT$9)))</f>
        <v>2119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VLOOKUP(B86,audio_list_stym!$A$3:$BP$18,57,FALSE)</f>
        <v>16</v>
      </c>
      <c r="F86" t="str">
        <f>VLOOKUP(E86,metki!$A$2:$B$9,2,FALSE)</f>
        <v>импл_новые_без_названия</v>
      </c>
      <c r="G86" t="str">
        <f t="shared" si="25"/>
        <v>импл_</v>
      </c>
      <c r="H86" t="str">
        <f>VLOOKUP(B86,audio_list_stym!$A$3:$AJ$18,25,FALSE)</f>
        <v>Noni</v>
      </c>
      <c r="I86" t="s">
        <v>692</v>
      </c>
      <c r="J86" t="str">
        <f t="shared" si="26"/>
        <v>Noni_5</v>
      </c>
      <c r="K86">
        <v>16</v>
      </c>
      <c r="L86">
        <f>VLOOKUP(J86,total_visual_stym!$A$2:$D$129,2,FALSE)</f>
        <v>2117</v>
      </c>
      <c r="M86" t="str">
        <f>VLOOKUP(J86,total_visual_stym!$A$2:$D$129,3,FALSE)</f>
        <v>pics\\Noni_5.jpg</v>
      </c>
      <c r="N86">
        <f>VLOOKUP(J86,total_visual_stym!$A$1:$D$129,4,FALSE)</f>
        <v>212</v>
      </c>
      <c r="P86">
        <f>IF(G86="экспл",0,IF(G86="импл_",VLOOKUP(J86,quest_импл!$A$1:$J$129,7,FALSE),0))</f>
        <v>261</v>
      </c>
      <c r="Q86" t="str">
        <f>IF(G86="экспл",0,IF(G86="импл_",VLOOKUP(J86,quest_импл!$A$1:$J$129,8,FALSE),0))</f>
        <v>sound\\Ovalniy_li.wav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2064</v>
      </c>
      <c r="AD86" t="str">
        <f t="shared" ca="1" si="32"/>
        <v>pics\\Tomat_8.jpg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27"/>
        <v>pics\\Tomat_8.jpg</v>
      </c>
      <c r="AI86" t="s">
        <v>96</v>
      </c>
      <c r="AO86">
        <f t="shared" ca="1" si="33"/>
        <v>9.5100577474416248E-3</v>
      </c>
      <c r="AP86" t="str">
        <f t="shared" ca="1" si="34"/>
        <v>pics\\Tomat_8.jpg</v>
      </c>
      <c r="AR86" t="str">
        <f t="shared" si="35"/>
        <v/>
      </c>
      <c r="AS86" t="str">
        <f t="shared" ca="1" si="28"/>
        <v>pics\\Tomat_8.jpg</v>
      </c>
      <c r="AT86">
        <f t="shared" ca="1" si="29"/>
        <v>0.17564774111874004</v>
      </c>
      <c r="AU86" t="s">
        <v>697</v>
      </c>
      <c r="AV86" t="str">
        <f t="shared" ca="1" si="30"/>
        <v>sound\\Redkiy_plod.wav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_Овальный_ли_</v>
      </c>
      <c r="BB86" t="str">
        <f t="shared" si="31"/>
        <v>_Овальный_ли_XXXXX?</v>
      </c>
      <c r="BD86" cm="1">
        <f t="array" aca="1" ref="BD86" ca="1">INDEX($L$82:$L$89,(RANK(AT6,$AT$2:$AT$9)))</f>
        <v>2116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VLOOKUP(B87,audio_list_stym!$A$3:$BP$18,57,FALSE)</f>
        <v>16</v>
      </c>
      <c r="F87" t="str">
        <f>VLOOKUP(E87,metki!$A$2:$B$9,2,FALSE)</f>
        <v>импл_новые_без_названия</v>
      </c>
      <c r="G87" t="str">
        <f t="shared" si="25"/>
        <v>импл_</v>
      </c>
      <c r="H87" t="str">
        <f>VLOOKUP(B87,audio_list_stym!$A$3:$AJ$18,25,FALSE)</f>
        <v>Noni</v>
      </c>
      <c r="I87" t="s">
        <v>693</v>
      </c>
      <c r="J87" t="str">
        <f t="shared" si="26"/>
        <v>Noni_6</v>
      </c>
      <c r="K87">
        <v>16</v>
      </c>
      <c r="L87">
        <f>VLOOKUP(J87,total_visual_stym!$A$2:$D$129,2,FALSE)</f>
        <v>2118</v>
      </c>
      <c r="M87" t="str">
        <f>VLOOKUP(J87,total_visual_stym!$A$2:$D$129,3,FALSE)</f>
        <v>pics\\Noni_6.jpg</v>
      </c>
      <c r="N87">
        <f>VLOOKUP(J87,total_visual_stym!$A$1:$D$129,4,FALSE)</f>
        <v>212</v>
      </c>
      <c r="P87">
        <f>IF(G87="экспл",0,IF(G87="импл_",VLOOKUP(J87,quest_импл!$A$1:$J$129,7,FALSE),0))</f>
        <v>262</v>
      </c>
      <c r="Q87" t="str">
        <f>IF(G87="экспл",0,IF(G87="импл_",VLOOKUP(J87,quest_импл!$A$1:$J$129,8,FALSE),0))</f>
        <v>sound\\Zhidkiy_li.wav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2037</v>
      </c>
      <c r="AD87" t="str">
        <f t="shared" ca="1" si="32"/>
        <v>pics\\Limon_5.jpg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27"/>
        <v>pics\\Limon_5.jpg</v>
      </c>
      <c r="AI87" t="s">
        <v>97</v>
      </c>
      <c r="AO87">
        <f t="shared" ca="1" si="33"/>
        <v>0.40644041061660474</v>
      </c>
      <c r="AP87" t="str">
        <f t="shared" ca="1" si="34"/>
        <v>pics\\Limon_5.jpg</v>
      </c>
      <c r="AR87" t="str">
        <f t="shared" si="35"/>
        <v/>
      </c>
      <c r="AS87" t="str">
        <f t="shared" ca="1" si="28"/>
        <v>pics\\Limon_5.jpg</v>
      </c>
      <c r="AT87">
        <f t="shared" ca="1" si="29"/>
        <v>0.20821492304279843</v>
      </c>
      <c r="AU87" t="s">
        <v>697</v>
      </c>
      <c r="AV87" t="str">
        <f t="shared" ca="1" si="30"/>
        <v>sound\\Redkiy_plod.wav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_Жидкий_ли_</v>
      </c>
      <c r="BB87" t="str">
        <f t="shared" si="31"/>
        <v>_Жидкий_ли_XXXXX?</v>
      </c>
      <c r="BD87" cm="1">
        <f t="array" aca="1" ref="BD87" ca="1">INDEX($L$82:$L$89,(RANK(AT7,$AT$2:$AT$9)))</f>
        <v>2114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VLOOKUP(B88,audio_list_stym!$A$3:$BP$18,57,FALSE)</f>
        <v>16</v>
      </c>
      <c r="F88" t="str">
        <f>VLOOKUP(E88,metki!$A$2:$B$9,2,FALSE)</f>
        <v>импл_новые_без_названия</v>
      </c>
      <c r="G88" t="str">
        <f t="shared" si="25"/>
        <v>импл_</v>
      </c>
      <c r="H88" t="str">
        <f>VLOOKUP(B88,audio_list_stym!$A$3:$AJ$18,25,FALSE)</f>
        <v>Noni</v>
      </c>
      <c r="I88" t="s">
        <v>694</v>
      </c>
      <c r="J88" t="str">
        <f t="shared" si="26"/>
        <v>Noni_7</v>
      </c>
      <c r="K88">
        <v>16</v>
      </c>
      <c r="L88">
        <f>VLOOKUP(J88,total_visual_stym!$A$2:$D$129,2,FALSE)</f>
        <v>2119</v>
      </c>
      <c r="M88" t="str">
        <f>VLOOKUP(J88,total_visual_stym!$A$2:$D$129,3,FALSE)</f>
        <v>pics\\Noni_7.jpg</v>
      </c>
      <c r="N88">
        <f>VLOOKUP(J88,total_visual_stym!$A$1:$D$129,4,FALSE)</f>
        <v>212</v>
      </c>
      <c r="P88">
        <f>IF(G88="экспл",0,IF(G88="импл_",VLOOKUP(J88,quest_импл!$A$1:$J$129,7,FALSE),0))</f>
        <v>263</v>
      </c>
      <c r="Q88" t="str">
        <f>IF(G88="экспл",0,IF(G88="импл_",VLOOKUP(J88,quest_импл!$A$1:$J$129,8,FALSE),0))</f>
        <v>sound\\Lohmatiy_li.wav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2047</v>
      </c>
      <c r="AD88" t="str">
        <f t="shared" ca="1" si="32"/>
        <v>pics\\Peper_7.jpg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27"/>
        <v>pics\\Peper_7.jpg</v>
      </c>
      <c r="AI88" t="s">
        <v>98</v>
      </c>
      <c r="AO88">
        <f t="shared" ca="1" si="33"/>
        <v>0.24787580209207927</v>
      </c>
      <c r="AP88" t="str">
        <f t="shared" ca="1" si="34"/>
        <v>pics\\Peper_7.jpg</v>
      </c>
      <c r="AR88" t="str">
        <f t="shared" si="35"/>
        <v/>
      </c>
      <c r="AS88" t="str">
        <f t="shared" ca="1" si="28"/>
        <v>pics\\Peper_7.jpg</v>
      </c>
      <c r="AT88">
        <f t="shared" ca="1" si="29"/>
        <v>0.89009157225683333</v>
      </c>
      <c r="AU88" t="s">
        <v>697</v>
      </c>
      <c r="AV88" t="str">
        <f t="shared" ca="1" si="30"/>
        <v>sound\\Noviy_plod.wav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_Лохматый_ли_</v>
      </c>
      <c r="BB88" t="str">
        <f t="shared" si="31"/>
        <v>_Лохматый_ли_XXXXX?</v>
      </c>
      <c r="BD88" cm="1">
        <f t="array" aca="1" ref="BD88" ca="1">INDEX($L$82:$L$89,(RANK(AT8,$AT$2:$AT$9)))</f>
        <v>2120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VLOOKUP(B89,audio_list_stym!$A$3:$BP$18,57,FALSE)</f>
        <v>16</v>
      </c>
      <c r="F89" t="str">
        <f>VLOOKUP(E89,metki!$A$2:$B$9,2,FALSE)</f>
        <v>импл_новые_без_названия</v>
      </c>
      <c r="G89" t="str">
        <f t="shared" si="25"/>
        <v>импл_</v>
      </c>
      <c r="H89" t="str">
        <f>VLOOKUP(B89,audio_list_stym!$A$3:$AJ$18,25,FALSE)</f>
        <v>Noni</v>
      </c>
      <c r="I89" t="s">
        <v>695</v>
      </c>
      <c r="J89" t="str">
        <f t="shared" si="26"/>
        <v>Noni_8</v>
      </c>
      <c r="K89">
        <v>16</v>
      </c>
      <c r="L89">
        <f>VLOOKUP(J89,total_visual_stym!$A$2:$D$129,2,FALSE)</f>
        <v>2120</v>
      </c>
      <c r="M89" t="str">
        <f>VLOOKUP(J89,total_visual_stym!$A$2:$D$129,3,FALSE)</f>
        <v>pics\\Noni_8.jpg</v>
      </c>
      <c r="N89">
        <f>VLOOKUP(J89,total_visual_stym!$A$1:$D$129,4,FALSE)</f>
        <v>212</v>
      </c>
      <c r="P89">
        <f>IF(G89="экспл",0,IF(G89="импл_",VLOOKUP(J89,quest_импл!$A$1:$J$129,7,FALSE),0))</f>
        <v>264</v>
      </c>
      <c r="Q89" t="str">
        <f>IF(G89="экспл",0,IF(G89="импл_",VLOOKUP(J89,quest_импл!$A$1:$J$129,8,FALSE),0))</f>
        <v>sound\\Zolotistiy_li.wav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2040</v>
      </c>
      <c r="AD89" t="str">
        <f t="shared" ca="1" si="32"/>
        <v>pics\\Limon_8.jpg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27"/>
        <v>pics\\Limon_8.jpg</v>
      </c>
      <c r="AI89" t="s">
        <v>99</v>
      </c>
      <c r="AO89">
        <f t="shared" ca="1" si="33"/>
        <v>0.38037726759977619</v>
      </c>
      <c r="AP89" t="str">
        <f t="shared" ca="1" si="34"/>
        <v>pics\\Limon_8.jpg</v>
      </c>
      <c r="AR89" t="str">
        <f t="shared" si="35"/>
        <v/>
      </c>
      <c r="AS89" t="str">
        <f t="shared" ca="1" si="28"/>
        <v>pics\\Limon_8.jpg</v>
      </c>
      <c r="AT89">
        <f t="shared" ca="1" si="29"/>
        <v>0.50126202410625342</v>
      </c>
      <c r="AU89" t="s">
        <v>697</v>
      </c>
      <c r="AV89" t="str">
        <f t="shared" ca="1" si="30"/>
        <v>sound\\Redkiy_plod.wav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_Золотистый_ли_</v>
      </c>
      <c r="BB89" t="str">
        <f t="shared" si="31"/>
        <v>_Золотистый_ли_XXXXX?</v>
      </c>
      <c r="BD89" cm="1">
        <f t="array" aca="1" ref="BD89" ca="1">INDEX($L$82:$L$89,(RANK(AT9,$AT$2:$AT$9)))</f>
        <v>2113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VLOOKUP(B90,audio_list_stym!$A$3:$BP$18,57,FALSE)</f>
        <v>17</v>
      </c>
      <c r="F90" t="str">
        <f>VLOOKUP(E90,metki!$A$2:$B$9,2,FALSE)</f>
        <v>экспл_новые_без_названия</v>
      </c>
      <c r="G90" t="str">
        <f t="shared" si="25"/>
        <v>экспл</v>
      </c>
      <c r="H90" t="str">
        <f>VLOOKUP(B90,audio_list_stym!$A$3:$AJ$18,25,FALSE)</f>
        <v>Sapota</v>
      </c>
      <c r="I90" t="s">
        <v>688</v>
      </c>
      <c r="J90" t="str">
        <f t="shared" si="26"/>
        <v>Sapota_1</v>
      </c>
      <c r="K90">
        <v>17</v>
      </c>
      <c r="L90">
        <f>VLOOKUP(J90,total_visual_stym!$A$2:$D$129,2,FALSE)</f>
        <v>2129</v>
      </c>
      <c r="M90" t="str">
        <f>VLOOKUP(J90,total_visual_stym!$A$2:$D$129,3,FALSE)</f>
        <v>pics\\Sapota_1.jpg</v>
      </c>
      <c r="N90">
        <f>VLOOKUP(J90,total_visual_stym!$A$1:$D$129,4,FALSE)</f>
        <v>213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137</v>
      </c>
      <c r="Z90" t="str">
        <f>IF(G90="экспл",VLOOKUP(J90,quest_экспл!$A$1:$N$129,12,FALSE),IF(G90="импл_",0,0))</f>
        <v>sound\\On_sharoobraxniy.wav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2225</v>
      </c>
      <c r="AD90" t="str">
        <f t="shared" ca="1" si="32"/>
        <v>pics\\dis9.jpg</v>
      </c>
      <c r="AE90" s="22" t="str">
        <f t="array" aca="1" ref="AE90" ca="1">IF(G90="экспл",INDEX(total_visual_stym!$C$146:$C$209,(RANK(total_visual_stym!E170,total_visual_stym!$E$146:$E$209))),0)</f>
        <v>pics\\dis9.jpg</v>
      </c>
      <c r="AF90" s="22" t="str">
        <f t="shared" si="27"/>
        <v/>
      </c>
      <c r="AI90" t="s">
        <v>100</v>
      </c>
      <c r="AO90">
        <f t="shared" ca="1" si="33"/>
        <v>0.55208515334734809</v>
      </c>
      <c r="AP90" t="str">
        <f t="shared" ca="1" si="34"/>
        <v>pics\\Kokos_3.jpg</v>
      </c>
      <c r="AR90" t="str">
        <f t="shared" si="35"/>
        <v/>
      </c>
      <c r="AS90" t="str">
        <f t="shared" si="28"/>
        <v/>
      </c>
      <c r="AT90">
        <f t="shared" ca="1" si="29"/>
        <v>0.47886333879530663</v>
      </c>
      <c r="AU90" t="s">
        <v>697</v>
      </c>
      <c r="AV90" t="str">
        <f t="shared" ca="1" si="30"/>
        <v>sound\\Redkiy_plod.wav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_Он_шарообразный?</v>
      </c>
      <c r="BA90" t="e">
        <f>VLOOKUP(Q90,audio_list_stym!$B$2:$BQ$299,68,FALSE)</f>
        <v>#N/A</v>
      </c>
      <c r="BB90" t="str">
        <f t="shared" si="31"/>
        <v>На_экране_XXXXX._Он_шарообразный?</v>
      </c>
      <c r="BC90">
        <f>A90</f>
        <v>1212</v>
      </c>
      <c r="BD90" cm="1">
        <f t="array" aca="1" ref="BD90" ca="1">INDEX($L$90:$L$97,(RANK(AT2,$AT$2:$AT$9)))</f>
        <v>2131</v>
      </c>
      <c r="BE90" cm="1">
        <f t="array" aca="1" ref="BE90" ca="1">INDEX(BD66:BD81,(RANK(AT5,$AT$2:$AT$17)))</f>
        <v>2090</v>
      </c>
      <c r="BF90" cm="1">
        <f t="array" aca="1" ref="BF90" ca="1">INDEX(BD98:BD113,(RANK(AT5,$AT$2:$AT$17)))</f>
        <v>2146</v>
      </c>
      <c r="BG90" cm="1">
        <f t="array" aca="1" ref="BG90" ca="1">INDEX(BD114:BD129,(RANK(AT5,$AT$2:$AT$9)))</f>
        <v>2072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VLOOKUP(B91,audio_list_stym!$A$3:$BP$18,57,FALSE)</f>
        <v>17</v>
      </c>
      <c r="F91" t="str">
        <f>VLOOKUP(E91,metki!$A$2:$B$9,2,FALSE)</f>
        <v>экспл_новые_без_названия</v>
      </c>
      <c r="G91" t="str">
        <f t="shared" si="25"/>
        <v>экспл</v>
      </c>
      <c r="H91" t="str">
        <f>VLOOKUP(B91,audio_list_stym!$A$3:$AJ$18,25,FALSE)</f>
        <v>Sapota</v>
      </c>
      <c r="I91" t="s">
        <v>689</v>
      </c>
      <c r="J91" t="str">
        <f t="shared" si="26"/>
        <v>Sapota_2</v>
      </c>
      <c r="K91">
        <v>17</v>
      </c>
      <c r="L91">
        <f>VLOOKUP(J91,total_visual_stym!$A$2:$D$129,2,FALSE)</f>
        <v>2130</v>
      </c>
      <c r="M91" t="str">
        <f>VLOOKUP(J91,total_visual_stym!$A$2:$D$129,3,FALSE)</f>
        <v>pics\\Sapota_2.jpg</v>
      </c>
      <c r="N91">
        <f>VLOOKUP(J91,total_visual_stym!$A$1:$D$129,4,FALSE)</f>
        <v>213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138</v>
      </c>
      <c r="Z91" t="str">
        <f>IF(G91="экспл",VLOOKUP(J91,quest_экспл!$A$1:$N$129,12,FALSE),IF(G91="импл_",0,0))</f>
        <v>sound\\On_nadrezan.wav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2175</v>
      </c>
      <c r="AD91" t="str">
        <f t="shared" ca="1" si="32"/>
        <v>pics\\dis5.jpg</v>
      </c>
      <c r="AE91" s="22" t="str">
        <f t="array" aca="1" ref="AE91" ca="1">IF(G91="экспл",INDEX(total_visual_stym!$C$146:$C$209,(RANK(total_visual_stym!E171,total_visual_stym!$E$146:$E$209))),0)</f>
        <v>pics\\dis5.jpg</v>
      </c>
      <c r="AF91" s="22" t="str">
        <f t="shared" si="27"/>
        <v/>
      </c>
      <c r="AI91" t="s">
        <v>101</v>
      </c>
      <c r="AO91">
        <f t="shared" ca="1" si="33"/>
        <v>0.8492538863732958</v>
      </c>
      <c r="AP91" t="str">
        <f t="shared" ca="1" si="34"/>
        <v>pics\\Finik_3.jpg</v>
      </c>
      <c r="AR91" t="str">
        <f t="shared" si="35"/>
        <v/>
      </c>
      <c r="AS91" t="str">
        <f t="shared" si="28"/>
        <v/>
      </c>
      <c r="AT91">
        <f t="shared" ca="1" si="29"/>
        <v>0.9521234766891159</v>
      </c>
      <c r="AU91" t="s">
        <v>697</v>
      </c>
      <c r="AV91" t="str">
        <f t="shared" ca="1" si="30"/>
        <v>sound\\Noviy_plod.wav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_Он_надрезан?</v>
      </c>
      <c r="BA91" t="e">
        <f>VLOOKUP(Q91,audio_list_stym!$B$2:$BQ$299,68,FALSE)</f>
        <v>#N/A</v>
      </c>
      <c r="BB91" t="str">
        <f t="shared" si="31"/>
        <v>Посмотрите,_вот_XXXXX._Он_надрезан?</v>
      </c>
      <c r="BD91" cm="1">
        <f t="array" aca="1" ref="BD91" ca="1">INDEX($L$90:$L$97,(RANK(AT3,$AT$2:$AT$9)))</f>
        <v>2133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VLOOKUP(B92,audio_list_stym!$A$3:$BP$18,57,FALSE)</f>
        <v>17</v>
      </c>
      <c r="F92" t="str">
        <f>VLOOKUP(E92,metki!$A$2:$B$9,2,FALSE)</f>
        <v>экспл_новые_без_названия</v>
      </c>
      <c r="G92" t="str">
        <f t="shared" si="25"/>
        <v>экспл</v>
      </c>
      <c r="H92" t="str">
        <f>VLOOKUP(B92,audio_list_stym!$A$3:$AJ$18,25,FALSE)</f>
        <v>Sapota</v>
      </c>
      <c r="I92" t="s">
        <v>690</v>
      </c>
      <c r="J92" t="str">
        <f t="shared" si="26"/>
        <v>Sapota_3</v>
      </c>
      <c r="K92">
        <v>17</v>
      </c>
      <c r="L92">
        <f>VLOOKUP(J92,total_visual_stym!$A$2:$D$129,2,FALSE)</f>
        <v>2131</v>
      </c>
      <c r="M92" t="str">
        <f>VLOOKUP(J92,total_visual_stym!$A$2:$D$129,3,FALSE)</f>
        <v>pics\\Sapota_3.jpg</v>
      </c>
      <c r="N92">
        <f>VLOOKUP(J92,total_visual_stym!$A$1:$D$129,4,FALSE)</f>
        <v>213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139</v>
      </c>
      <c r="Z92" t="str">
        <f>IF(G92="экспл",VLOOKUP(J92,quest_экспл!$A$1:$N$129,12,FALSE),IF(G92="импл_",0,0))</f>
        <v>sound\\On_perekruchen.wav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2191</v>
      </c>
      <c r="AD92" t="str">
        <f t="shared" ca="1" si="32"/>
        <v>pics\\dis26.jpg</v>
      </c>
      <c r="AE92" s="22" t="str">
        <f t="array" aca="1" ref="AE92" ca="1">IF(G92="экспл",INDEX(total_visual_stym!$C$146:$C$209,(RANK(total_visual_stym!E172,total_visual_stym!$E$146:$E$209))),0)</f>
        <v>pics\\dis26.jpg</v>
      </c>
      <c r="AF92" s="22" t="str">
        <f t="shared" si="27"/>
        <v/>
      </c>
      <c r="AI92" t="s">
        <v>102</v>
      </c>
      <c r="AO92">
        <f t="shared" ca="1" si="33"/>
        <v>0.9708968374686413</v>
      </c>
      <c r="AP92" t="str">
        <f t="shared" ca="1" si="34"/>
        <v>pics\\Banan_6.jpg</v>
      </c>
      <c r="AR92" t="str">
        <f t="shared" si="35"/>
        <v/>
      </c>
      <c r="AS92" t="str">
        <f t="shared" si="28"/>
        <v/>
      </c>
      <c r="AT92">
        <f t="shared" ca="1" si="29"/>
        <v>0.7502346331294435</v>
      </c>
      <c r="AU92" t="s">
        <v>697</v>
      </c>
      <c r="AV92" t="str">
        <f t="shared" ca="1" si="30"/>
        <v>sound\\Noviy_plod.wav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_Он_перекручен?</v>
      </c>
      <c r="BA92" t="e">
        <f>VLOOKUP(Q92,audio_list_stym!$B$2:$BQ$299,68,FALSE)</f>
        <v>#N/A</v>
      </c>
      <c r="BB92" t="str">
        <f t="shared" si="31"/>
        <v>Вот_XXXXX._Он_перекручен?</v>
      </c>
      <c r="BD92" cm="1">
        <f t="array" aca="1" ref="BD92" ca="1">INDEX($L$90:$L$97,(RANK(AT4,$AT$2:$AT$9)))</f>
        <v>2134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VLOOKUP(B93,audio_list_stym!$A$3:$BP$18,57,FALSE)</f>
        <v>17</v>
      </c>
      <c r="F93" t="str">
        <f>VLOOKUP(E93,metki!$A$2:$B$9,2,FALSE)</f>
        <v>экспл_новые_без_названия</v>
      </c>
      <c r="G93" t="str">
        <f t="shared" si="25"/>
        <v>экспл</v>
      </c>
      <c r="H93" t="str">
        <f>VLOOKUP(B93,audio_list_stym!$A$3:$AJ$18,25,FALSE)</f>
        <v>Sapota</v>
      </c>
      <c r="I93" t="s">
        <v>691</v>
      </c>
      <c r="J93" t="str">
        <f t="shared" si="26"/>
        <v>Sapota_4</v>
      </c>
      <c r="K93">
        <v>17</v>
      </c>
      <c r="L93">
        <f>VLOOKUP(J93,total_visual_stym!$A$2:$D$129,2,FALSE)</f>
        <v>2132</v>
      </c>
      <c r="M93" t="str">
        <f>VLOOKUP(J93,total_visual_stym!$A$2:$D$129,3,FALSE)</f>
        <v>pics\\Sapota_4.jpg</v>
      </c>
      <c r="N93">
        <f>VLOOKUP(J93,total_visual_stym!$A$1:$D$129,4,FALSE)</f>
        <v>213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140</v>
      </c>
      <c r="Z93" t="str">
        <f>IF(G93="экспл",VLOOKUP(J93,quest_экспл!$A$1:$N$129,12,FALSE),IF(G93="импл_",0,0))</f>
        <v>sound\\Sorvan_li_on.wav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2188</v>
      </c>
      <c r="AD93" t="str">
        <f t="shared" ca="1" si="32"/>
        <v>pics\\dis3.jpg</v>
      </c>
      <c r="AE93" s="22" t="str">
        <f t="array" aca="1" ref="AE93" ca="1">IF(G93="экспл",INDEX(total_visual_stym!$C$146:$C$209,(RANK(total_visual_stym!E173,total_visual_stym!$E$146:$E$209))),0)</f>
        <v>pics\\dis3.jpg</v>
      </c>
      <c r="AF93" s="22" t="str">
        <f t="shared" si="27"/>
        <v/>
      </c>
      <c r="AI93" t="s">
        <v>103</v>
      </c>
      <c r="AO93">
        <f t="shared" ca="1" si="33"/>
        <v>0.19652860166172081</v>
      </c>
      <c r="AP93" t="str">
        <f t="shared" ca="1" si="34"/>
        <v>pics\\Redis_3.jpg</v>
      </c>
      <c r="AR93" t="str">
        <f t="shared" si="35"/>
        <v/>
      </c>
      <c r="AS93" t="str">
        <f t="shared" si="28"/>
        <v/>
      </c>
      <c r="AT93">
        <f t="shared" ca="1" si="29"/>
        <v>0.98131405804057636</v>
      </c>
      <c r="AU93" t="s">
        <v>697</v>
      </c>
      <c r="AV93" t="str">
        <f t="shared" ca="1" si="30"/>
        <v>sound\\Noviy_plod.wav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_Сорван_ли_он?</v>
      </c>
      <c r="BA93" t="e">
        <f>VLOOKUP(Q93,audio_list_stym!$B$2:$BQ$299,68,FALSE)</f>
        <v>#N/A</v>
      </c>
      <c r="BB93" t="str">
        <f t="shared" si="31"/>
        <v>Это_XXXXX._Сорван_ли_он?</v>
      </c>
      <c r="BD93" cm="1">
        <f t="array" aca="1" ref="BD93" ca="1">INDEX($L$90:$L$97,(RANK(AT5,$AT$2:$AT$9)))</f>
        <v>2135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VLOOKUP(B94,audio_list_stym!$A$3:$BP$18,57,FALSE)</f>
        <v>17</v>
      </c>
      <c r="F94" t="str">
        <f>VLOOKUP(E94,metki!$A$2:$B$9,2,FALSE)</f>
        <v>экспл_новые_без_названия</v>
      </c>
      <c r="G94" t="str">
        <f t="shared" si="25"/>
        <v>экспл</v>
      </c>
      <c r="H94" t="str">
        <f>VLOOKUP(B94,audio_list_stym!$A$3:$AJ$18,25,FALSE)</f>
        <v>Sapota</v>
      </c>
      <c r="I94" t="s">
        <v>692</v>
      </c>
      <c r="J94" t="str">
        <f t="shared" si="26"/>
        <v>Sapota_5</v>
      </c>
      <c r="K94">
        <v>17</v>
      </c>
      <c r="L94">
        <f>VLOOKUP(J94,total_visual_stym!$A$2:$D$129,2,FALSE)</f>
        <v>2133</v>
      </c>
      <c r="M94" t="str">
        <f>VLOOKUP(J94,total_visual_stym!$A$2:$D$129,3,FALSE)</f>
        <v>pics\\Sapota_5.jpg</v>
      </c>
      <c r="N94">
        <f>VLOOKUP(J94,total_visual_stym!$A$1:$D$129,4,FALSE)</f>
        <v>213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141</v>
      </c>
      <c r="Z94" t="str">
        <f>IF(G94="экспл",VLOOKUP(J94,quest_экспл!$A$1:$N$129,12,FALSE),IF(G94="импл_",0,0))</f>
        <v>sound\\Spressovan_li_on.wav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2194</v>
      </c>
      <c r="AD94" t="str">
        <f t="shared" ca="1" si="32"/>
        <v>pics\\dis55.jpg</v>
      </c>
      <c r="AE94" s="22" t="str">
        <f t="array" aca="1" ref="AE94" ca="1">IF(G94="экспл",INDEX(total_visual_stym!$C$146:$C$209,(RANK(total_visual_stym!E174,total_visual_stym!$E$146:$E$209))),0)</f>
        <v>pics\\dis55.jpg</v>
      </c>
      <c r="AF94" s="22" t="str">
        <f t="shared" si="27"/>
        <v/>
      </c>
      <c r="AI94" t="s">
        <v>104</v>
      </c>
      <c r="AO94">
        <f t="shared" ca="1" si="33"/>
        <v>0.74278318324490455</v>
      </c>
      <c r="AP94" t="str">
        <f t="shared" ca="1" si="34"/>
        <v>pics\\Goroh_1.jpg</v>
      </c>
      <c r="AR94" t="str">
        <f t="shared" si="35"/>
        <v/>
      </c>
      <c r="AS94" t="str">
        <f t="shared" si="28"/>
        <v/>
      </c>
      <c r="AT94">
        <f t="shared" ca="1" si="29"/>
        <v>0.42519274545608465</v>
      </c>
      <c r="AU94" t="s">
        <v>697</v>
      </c>
      <c r="AV94" t="str">
        <f t="shared" ca="1" si="30"/>
        <v>sound\\Redkiy_plod.wav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_Спрессован_ли_он?</v>
      </c>
      <c r="BA94" t="e">
        <f>VLOOKUP(Q94,audio_list_stym!$B$2:$BQ$299,68,FALSE)</f>
        <v>#N/A</v>
      </c>
      <c r="BB94" t="str">
        <f t="shared" si="31"/>
        <v>На_картинке_XXXXX._Спрессован_ли_он?</v>
      </c>
      <c r="BD94" cm="1">
        <f t="array" aca="1" ref="BD94" ca="1">INDEX($L$90:$L$97,(RANK(AT6,$AT$2:$AT$9)))</f>
        <v>2132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VLOOKUP(B95,audio_list_stym!$A$3:$BP$18,57,FALSE)</f>
        <v>17</v>
      </c>
      <c r="F95" t="str">
        <f>VLOOKUP(E95,metki!$A$2:$B$9,2,FALSE)</f>
        <v>экспл_новые_без_названия</v>
      </c>
      <c r="G95" t="str">
        <f t="shared" si="25"/>
        <v>экспл</v>
      </c>
      <c r="H95" t="str">
        <f>VLOOKUP(B95,audio_list_stym!$A$3:$AJ$18,25,FALSE)</f>
        <v>Sapota</v>
      </c>
      <c r="I95" t="s">
        <v>693</v>
      </c>
      <c r="J95" t="str">
        <f t="shared" si="26"/>
        <v>Sapota_6</v>
      </c>
      <c r="K95">
        <v>17</v>
      </c>
      <c r="L95">
        <f>VLOOKUP(J95,total_visual_stym!$A$2:$D$129,2,FALSE)</f>
        <v>2134</v>
      </c>
      <c r="M95" t="str">
        <f>VLOOKUP(J95,total_visual_stym!$A$2:$D$129,3,FALSE)</f>
        <v>pics\\Sapota_6.jpg</v>
      </c>
      <c r="N95">
        <f>VLOOKUP(J95,total_visual_stym!$A$1:$D$129,4,FALSE)</f>
        <v>213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142</v>
      </c>
      <c r="Z95" t="str">
        <f>IF(G95="экспл",VLOOKUP(J95,quest_экспл!$A$1:$N$129,12,FALSE),IF(G95="импл_",0,0))</f>
        <v>sound\\Zheltiy_li_on.wav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2219</v>
      </c>
      <c r="AD95" t="str">
        <f t="shared" ca="1" si="32"/>
        <v>pics\\dis17.jpg</v>
      </c>
      <c r="AE95" s="22" t="str">
        <f t="array" aca="1" ref="AE95" ca="1">IF(G95="экспл",INDEX(total_visual_stym!$C$146:$C$209,(RANK(total_visual_stym!E175,total_visual_stym!$E$146:$E$209))),0)</f>
        <v>pics\\dis17.jpg</v>
      </c>
      <c r="AF95" s="22" t="str">
        <f t="shared" si="27"/>
        <v/>
      </c>
      <c r="AI95" t="s">
        <v>105</v>
      </c>
      <c r="AO95">
        <f t="shared" ca="1" si="33"/>
        <v>0.2121393988228355</v>
      </c>
      <c r="AP95" t="str">
        <f t="shared" ca="1" si="34"/>
        <v>pics\\Redis_1.jpg</v>
      </c>
      <c r="AR95" t="str">
        <f t="shared" si="35"/>
        <v/>
      </c>
      <c r="AS95" t="str">
        <f t="shared" si="28"/>
        <v/>
      </c>
      <c r="AT95">
        <f t="shared" ca="1" si="29"/>
        <v>0.75453716425427086</v>
      </c>
      <c r="AU95" t="s">
        <v>697</v>
      </c>
      <c r="AV95" t="str">
        <f t="shared" ca="1" si="30"/>
        <v>sound\\Noviy_plod.wav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_Желтый_ли_он?</v>
      </c>
      <c r="BA95" t="e">
        <f>VLOOKUP(Q95,audio_list_stym!$B$2:$BQ$299,68,FALSE)</f>
        <v>#N/A</v>
      </c>
      <c r="BB95" t="str">
        <f t="shared" si="31"/>
        <v>На_мониторе_XXXXX._Желтый_ли_он?</v>
      </c>
      <c r="BD95" cm="1">
        <f t="array" aca="1" ref="BD95" ca="1">INDEX($L$90:$L$97,(RANK(AT7,$AT$2:$AT$9)))</f>
        <v>2130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VLOOKUP(B96,audio_list_stym!$A$3:$BP$18,57,FALSE)</f>
        <v>17</v>
      </c>
      <c r="F96" t="str">
        <f>VLOOKUP(E96,metki!$A$2:$B$9,2,FALSE)</f>
        <v>экспл_новые_без_названия</v>
      </c>
      <c r="G96" t="str">
        <f t="shared" si="25"/>
        <v>экспл</v>
      </c>
      <c r="H96" t="str">
        <f>VLOOKUP(B96,audio_list_stym!$A$3:$AJ$18,25,FALSE)</f>
        <v>Sapota</v>
      </c>
      <c r="I96" t="s">
        <v>694</v>
      </c>
      <c r="J96" t="str">
        <f t="shared" si="26"/>
        <v>Sapota_7</v>
      </c>
      <c r="K96">
        <v>17</v>
      </c>
      <c r="L96">
        <f>VLOOKUP(J96,total_visual_stym!$A$2:$D$129,2,FALSE)</f>
        <v>2135</v>
      </c>
      <c r="M96" t="str">
        <f>VLOOKUP(J96,total_visual_stym!$A$2:$D$129,3,FALSE)</f>
        <v>pics\\Sapota_7.jpg</v>
      </c>
      <c r="N96">
        <f>VLOOKUP(J96,total_visual_stym!$A$1:$D$129,4,FALSE)</f>
        <v>213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143</v>
      </c>
      <c r="Z96" t="str">
        <f>IF(G96="экспл",VLOOKUP(J96,quest_экспл!$A$1:$N$129,12,FALSE),IF(G96="импл_",0,0))</f>
        <v>sound\\Rovniy_li_on.wav</v>
      </c>
      <c r="AA96" t="str">
        <f>IF(G96="экспл",VLOOKUP(J96,quest_экспл!$A$1:$N$129,14,FALSE),IF(G96="импл_",0,0))</f>
        <v>да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2222</v>
      </c>
      <c r="AD96" t="str">
        <f t="shared" ca="1" si="32"/>
        <v>pics\\dis14.jpg</v>
      </c>
      <c r="AE96" s="22" t="str">
        <f t="array" aca="1" ref="AE96" ca="1">IF(G96="экспл",INDEX(total_visual_stym!$C$146:$C$209,(RANK(total_visual_stym!E176,total_visual_stym!$E$146:$E$209))),0)</f>
        <v>pics\\dis14.jpg</v>
      </c>
      <c r="AF96" s="22" t="str">
        <f t="shared" si="27"/>
        <v/>
      </c>
      <c r="AI96" t="s">
        <v>106</v>
      </c>
      <c r="AO96">
        <f t="shared" ca="1" si="33"/>
        <v>0.66257015814066422</v>
      </c>
      <c r="AP96" t="str">
        <f t="shared" ca="1" si="34"/>
        <v>pics\\Goroh_6.jpg</v>
      </c>
      <c r="AR96" t="str">
        <f t="shared" si="35"/>
        <v/>
      </c>
      <c r="AS96" t="str">
        <f t="shared" si="28"/>
        <v/>
      </c>
      <c r="AT96">
        <f t="shared" ca="1" si="29"/>
        <v>0.83894773450082316</v>
      </c>
      <c r="AU96" t="s">
        <v>697</v>
      </c>
      <c r="AV96" t="str">
        <f t="shared" ca="1" si="30"/>
        <v>sound\\Noviy_plod.wav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_Ровный_ли_он?</v>
      </c>
      <c r="BA96" t="e">
        <f>VLOOKUP(Q96,audio_list_stym!$B$2:$BQ$299,68,FALSE)</f>
        <v>#N/A</v>
      </c>
      <c r="BB96" t="str">
        <f t="shared" si="31"/>
        <v>Перед_Вами_XXXXX._Ровный_ли_он?</v>
      </c>
      <c r="BD96" cm="1">
        <f t="array" aca="1" ref="BD96" ca="1">INDEX($L$90:$L$97,(RANK(AT8,$AT$2:$AT$9)))</f>
        <v>2136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VLOOKUP(B97,audio_list_stym!$A$3:$BP$18,57,FALSE)</f>
        <v>17</v>
      </c>
      <c r="F97" t="str">
        <f>VLOOKUP(E97,metki!$A$2:$B$9,2,FALSE)</f>
        <v>экспл_новые_без_названия</v>
      </c>
      <c r="G97" t="str">
        <f t="shared" si="25"/>
        <v>экспл</v>
      </c>
      <c r="H97" t="str">
        <f>VLOOKUP(B97,audio_list_stym!$A$3:$AJ$18,25,FALSE)</f>
        <v>Sapota</v>
      </c>
      <c r="I97" t="s">
        <v>695</v>
      </c>
      <c r="J97" t="str">
        <f t="shared" si="26"/>
        <v>Sapota_8</v>
      </c>
      <c r="K97">
        <v>17</v>
      </c>
      <c r="L97">
        <f>VLOOKUP(J97,total_visual_stym!$A$2:$D$129,2,FALSE)</f>
        <v>2136</v>
      </c>
      <c r="M97" t="str">
        <f>VLOOKUP(J97,total_visual_stym!$A$2:$D$129,3,FALSE)</f>
        <v>pics\\Sapota_8.jpg</v>
      </c>
      <c r="N97">
        <f>VLOOKUP(J97,total_visual_stym!$A$1:$D$129,4,FALSE)</f>
        <v>213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144</v>
      </c>
      <c r="Z97" t="str">
        <f>IF(G97="экспл",VLOOKUP(J97,quest_экспл!$A$1:$N$129,12,FALSE),IF(G97="импл_",0,0))</f>
        <v>sound\\On_imeet_shipi.wav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2231</v>
      </c>
      <c r="AD97" t="str">
        <f t="shared" ca="1" si="32"/>
        <v>pics\\dis12.jpg</v>
      </c>
      <c r="AE97" s="22" t="str">
        <f t="array" aca="1" ref="AE97" ca="1">IF(G97="экспл",INDEX(total_visual_stym!$C$146:$C$209,(RANK(total_visual_stym!E177,total_visual_stym!$E$146:$E$209))),0)</f>
        <v>pics\\dis12.jpg</v>
      </c>
      <c r="AF97" s="22" t="str">
        <f t="shared" si="27"/>
        <v/>
      </c>
      <c r="AI97" t="s">
        <v>107</v>
      </c>
      <c r="AO97">
        <f t="shared" ca="1" si="33"/>
        <v>0.40581840639288591</v>
      </c>
      <c r="AP97" t="str">
        <f t="shared" ca="1" si="34"/>
        <v>pics\\Limon_6.jpg</v>
      </c>
      <c r="AR97" t="str">
        <f t="shared" si="35"/>
        <v/>
      </c>
      <c r="AS97" t="str">
        <f t="shared" si="28"/>
        <v/>
      </c>
      <c r="AT97">
        <f t="shared" ca="1" si="29"/>
        <v>0.3204945936547996</v>
      </c>
      <c r="AU97" t="s">
        <v>697</v>
      </c>
      <c r="AV97" t="str">
        <f t="shared" ca="1" si="30"/>
        <v>sound\\Redkiy_plod.wav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_Он_имеет_шипы?</v>
      </c>
      <c r="BA97" t="e">
        <f>VLOOKUP(Q97,audio_list_stym!$B$2:$BQ$299,68,FALSE)</f>
        <v>#N/A</v>
      </c>
      <c r="BB97" t="str">
        <f t="shared" si="31"/>
        <v>Вы_видите_XXXXX._Он_имеет_шипы?</v>
      </c>
      <c r="BD97" cm="1">
        <f t="array" aca="1" ref="BD97" ca="1">INDEX($L$90:$L$97,(RANK(AT9,$AT$2:$AT$9)))</f>
        <v>2129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VLOOKUP(B98,audio_list_stym!$A$3:$BP$18,57,FALSE)</f>
        <v>14</v>
      </c>
      <c r="F98" t="str">
        <f>VLOOKUP(E98,metki!$A$2:$B$9,2,FALSE)</f>
        <v>импл_новые_с_названием</v>
      </c>
      <c r="G98" t="str">
        <f t="shared" si="25"/>
        <v>импл_</v>
      </c>
      <c r="H98" t="str">
        <f>VLOOKUP(B98,audio_list_stym!$A$3:$AJ$18,25,FALSE)</f>
        <v>Tamanid</v>
      </c>
      <c r="I98" t="s">
        <v>688</v>
      </c>
      <c r="J98" t="str">
        <f t="shared" si="26"/>
        <v>Tamanid_1</v>
      </c>
      <c r="K98">
        <v>14</v>
      </c>
      <c r="L98">
        <f>VLOOKUP(J98,total_visual_stym!$A$2:$D$129,2,FALSE)</f>
        <v>2137</v>
      </c>
      <c r="M98" t="str">
        <f>VLOOKUP(J98,total_visual_stym!$A$2:$D$129,3,FALSE)</f>
        <v>pics\\Tamanid_1.jpg</v>
      </c>
      <c r="N98">
        <f>VLOOKUP(J98,total_visual_stym!$A$1:$D$129,4,FALSE)</f>
        <v>214</v>
      </c>
      <c r="P98">
        <f>IF(G98="экспл",0,IF(G98="импл_",VLOOKUP(J98,quest_импл!$A$1:$J$129,7,FALSE),0))</f>
        <v>273</v>
      </c>
      <c r="Q98" t="str">
        <f>IF(G98="экспл",0,IF(G98="импл_",VLOOKUP(J98,quest_импл!$A$1:$J$129,8,FALSE),0))</f>
        <v>sound\\Krasnovatiy_li.wav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2057</v>
      </c>
      <c r="AD98" t="str">
        <f t="shared" ca="1" si="32"/>
        <v>pics\\Tomat_1.jpg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27"/>
        <v>pics\\Tomat_1.jpg</v>
      </c>
      <c r="AI98" t="s">
        <v>108</v>
      </c>
      <c r="AO98">
        <f t="shared" ca="1" si="33"/>
        <v>6.4269534234652093E-2</v>
      </c>
      <c r="AP98" t="str">
        <f t="shared" ca="1" si="34"/>
        <v>pics\\Tomat_1.jpg</v>
      </c>
      <c r="AR98" t="str">
        <f>IF(AH98="sound\\Ogorod",AP26,"")</f>
        <v/>
      </c>
      <c r="AS98" t="str">
        <f t="shared" ca="1" si="28"/>
        <v>pics\\Tomat_1.jpg</v>
      </c>
      <c r="AT98">
        <f t="shared" ca="1" si="29"/>
        <v>0.98591530839361707</v>
      </c>
      <c r="AU98" t="s">
        <v>697</v>
      </c>
      <c r="AV98" t="str">
        <f t="shared" ca="1" si="30"/>
        <v>sound\\Noviy_plod.wav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_Красноватый_ли_</v>
      </c>
      <c r="BB98" t="str">
        <f t="shared" si="31"/>
        <v>_Красноватый_ли_КОДИС?</v>
      </c>
      <c r="BC98">
        <f>A98</f>
        <v>1213</v>
      </c>
      <c r="BD98" cm="1">
        <f t="array" aca="1" ref="BD98" ca="1">INDEX($L$98:$L$105,(RANK(AT2,$AT$2:$AT$9)))</f>
        <v>2139</v>
      </c>
      <c r="BE98" cm="1">
        <f t="array" aca="1" ref="BE98" ca="1">INDEX(BD66:BD81,(RANK(AT6,$AT$2:$AT$9)))</f>
        <v>2090</v>
      </c>
      <c r="BF98" cm="1">
        <f t="array" aca="1" ref="BF98" ca="1">INDEX(BD82:BD97,(RANK(AT6,$AT$2:$AT$9)))</f>
        <v>2119</v>
      </c>
      <c r="BG98" cm="1">
        <f t="array" aca="1" ref="BG98" ca="1">INDEX(BD106:BD129,(RANK(AT6,$AT$2:$AT$17)))</f>
        <v>2067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VLOOKUP(B99,audio_list_stym!$A$3:$BP$18,57,FALSE)</f>
        <v>14</v>
      </c>
      <c r="F99" t="str">
        <f>VLOOKUP(E99,metki!$A$2:$B$9,2,FALSE)</f>
        <v>импл_новые_с_названием</v>
      </c>
      <c r="G99" t="str">
        <f t="shared" si="25"/>
        <v>импл_</v>
      </c>
      <c r="H99" t="str">
        <f>VLOOKUP(B99,audio_list_stym!$A$3:$AJ$18,25,FALSE)</f>
        <v>Tamanid</v>
      </c>
      <c r="I99" t="s">
        <v>689</v>
      </c>
      <c r="J99" t="str">
        <f t="shared" si="26"/>
        <v>Tamanid_2</v>
      </c>
      <c r="K99">
        <v>14</v>
      </c>
      <c r="L99">
        <f>VLOOKUP(J99,total_visual_stym!$A$2:$D$129,2,FALSE)</f>
        <v>2138</v>
      </c>
      <c r="M99" t="str">
        <f>VLOOKUP(J99,total_visual_stym!$A$2:$D$129,3,FALSE)</f>
        <v>pics\\Tamanid_2.jpg</v>
      </c>
      <c r="N99">
        <f>VLOOKUP(J99,total_visual_stym!$A$1:$D$129,4,FALSE)</f>
        <v>214</v>
      </c>
      <c r="P99">
        <f>IF(G99="экспл",0,IF(G99="импл_",VLOOKUP(J99,quest_импл!$A$1:$J$129,7,FALSE),0))</f>
        <v>274</v>
      </c>
      <c r="Q99" t="str">
        <f>IF(G99="экспл",0,IF(G99="импл_",VLOOKUP(J99,quest_импл!$A$1:$J$129,8,FALSE),0))</f>
        <v>sound\\Izognut_li.wav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2004</v>
      </c>
      <c r="AD99" t="str">
        <f t="shared" ca="1" si="32"/>
        <v>pics\\Banan_4.jpg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27"/>
        <v>pics\\Banan_4.jpg</v>
      </c>
      <c r="AI99" t="s">
        <v>109</v>
      </c>
      <c r="AO99">
        <f t="shared" ca="1" si="33"/>
        <v>0.98423365413791719</v>
      </c>
      <c r="AP99" t="str">
        <f t="shared" ca="1" si="34"/>
        <v>pics\\Banan_4.jpg</v>
      </c>
      <c r="AR99" t="str">
        <f t="shared" ref="AR99:AR120" si="36">IF(AH99="sound\\Ogorod",AP27,"")</f>
        <v/>
      </c>
      <c r="AS99" t="str">
        <f t="shared" ca="1" si="28"/>
        <v>pics\\Banan_4.jpg</v>
      </c>
      <c r="AT99">
        <f t="shared" ca="1" si="29"/>
        <v>0.30183028556149005</v>
      </c>
      <c r="AU99" t="s">
        <v>697</v>
      </c>
      <c r="AV99" t="str">
        <f t="shared" ca="1" si="30"/>
        <v>sound\\Redkiy_plod.wav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_Изогнут_ли_</v>
      </c>
      <c r="BB99" t="str">
        <f t="shared" si="31"/>
        <v>_Изогнут_ли_КОДИС?</v>
      </c>
      <c r="BD99" cm="1">
        <f t="array" aca="1" ref="BD99" ca="1">INDEX($L$98:$L$105,(RANK(AT3,$AT$2:$AT$9)))</f>
        <v>2141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VLOOKUP(B100,audio_list_stym!$A$3:$BP$18,57,FALSE)</f>
        <v>14</v>
      </c>
      <c r="F100" t="str">
        <f>VLOOKUP(E100,metki!$A$2:$B$9,2,FALSE)</f>
        <v>импл_новые_с_названием</v>
      </c>
      <c r="G100" t="str">
        <f t="shared" si="25"/>
        <v>импл_</v>
      </c>
      <c r="H100" t="str">
        <f>VLOOKUP(B100,audio_list_stym!$A$3:$AJ$18,25,FALSE)</f>
        <v>Tamanid</v>
      </c>
      <c r="I100" t="s">
        <v>690</v>
      </c>
      <c r="J100" t="str">
        <f t="shared" si="26"/>
        <v>Tamanid_3</v>
      </c>
      <c r="K100">
        <v>14</v>
      </c>
      <c r="L100">
        <f>VLOOKUP(J100,total_visual_stym!$A$2:$D$129,2,FALSE)</f>
        <v>2139</v>
      </c>
      <c r="M100" t="str">
        <f>VLOOKUP(J100,total_visual_stym!$A$2:$D$129,3,FALSE)</f>
        <v>pics\\Tamanid_3.jpg</v>
      </c>
      <c r="N100">
        <f>VLOOKUP(J100,total_visual_stym!$A$1:$D$129,4,FALSE)</f>
        <v>214</v>
      </c>
      <c r="P100">
        <f>IF(G100="экспл",0,IF(G100="импл_",VLOOKUP(J100,quest_импл!$A$1:$J$129,7,FALSE),0))</f>
        <v>275</v>
      </c>
      <c r="Q100" t="str">
        <f>IF(G100="экспл",0,IF(G100="импл_",VLOOKUP(J100,quest_импл!$A$1:$J$129,8,FALSE),0))</f>
        <v>sound\\Barhatistiy_li.wav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2033</v>
      </c>
      <c r="AD100" t="str">
        <f t="shared" ca="1" si="32"/>
        <v>pics\\Limon_1.jpg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27"/>
        <v>pics\\Limon_1.jpg</v>
      </c>
      <c r="AI100" t="s">
        <v>110</v>
      </c>
      <c r="AO100">
        <f t="shared" ca="1" si="33"/>
        <v>0.47970550562603831</v>
      </c>
      <c r="AP100" t="str">
        <f t="shared" ca="1" si="34"/>
        <v>pics\\Limon_1.jpg</v>
      </c>
      <c r="AR100" t="str">
        <f t="shared" si="36"/>
        <v/>
      </c>
      <c r="AS100" t="str">
        <f t="shared" ca="1" si="28"/>
        <v>pics\\Limon_1.jpg</v>
      </c>
      <c r="AT100">
        <f t="shared" ca="1" si="29"/>
        <v>0.68762483103733008</v>
      </c>
      <c r="AU100" t="s">
        <v>697</v>
      </c>
      <c r="AV100" t="str">
        <f t="shared" ca="1" si="30"/>
        <v>sound\\Noviy_plod.wav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_Бархатистый_ли_</v>
      </c>
      <c r="BB100" t="str">
        <f t="shared" si="31"/>
        <v>_Бархатистый_ли_КОДИС?</v>
      </c>
      <c r="BD100" cm="1">
        <f t="array" aca="1" ref="BD100" ca="1">INDEX($L$98:$L$105,(RANK(AT4,$AT$2:$AT$9)))</f>
        <v>2142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VLOOKUP(B101,audio_list_stym!$A$3:$BP$18,57,FALSE)</f>
        <v>14</v>
      </c>
      <c r="F101" t="str">
        <f>VLOOKUP(E101,metki!$A$2:$B$9,2,FALSE)</f>
        <v>импл_новые_с_названием</v>
      </c>
      <c r="G101" t="str">
        <f t="shared" si="25"/>
        <v>импл_</v>
      </c>
      <c r="H101" t="str">
        <f>VLOOKUP(B101,audio_list_stym!$A$3:$AJ$18,25,FALSE)</f>
        <v>Tamanid</v>
      </c>
      <c r="I101" t="s">
        <v>691</v>
      </c>
      <c r="J101" t="str">
        <f t="shared" si="26"/>
        <v>Tamanid_4</v>
      </c>
      <c r="K101">
        <v>14</v>
      </c>
      <c r="L101">
        <f>VLOOKUP(J101,total_visual_stym!$A$2:$D$129,2,FALSE)</f>
        <v>2140</v>
      </c>
      <c r="M101" t="str">
        <f>VLOOKUP(J101,total_visual_stym!$A$2:$D$129,3,FALSE)</f>
        <v>pics\\Tamanid_4.jpg</v>
      </c>
      <c r="N101">
        <f>VLOOKUP(J101,total_visual_stym!$A$1:$D$129,4,FALSE)</f>
        <v>214</v>
      </c>
      <c r="P101">
        <f>IF(G101="экспл",0,IF(G101="импл_",VLOOKUP(J101,quest_импл!$A$1:$J$129,7,FALSE),0))</f>
        <v>276</v>
      </c>
      <c r="Q101" t="str">
        <f>IF(G101="экспл",0,IF(G101="импл_",VLOOKUP(J101,quest_импл!$A$1:$J$129,8,FALSE),0))</f>
        <v>sound\\Odnotonniy_li.wav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2015</v>
      </c>
      <c r="AD101" t="str">
        <f t="shared" ca="1" si="32"/>
        <v>pics\\Finik_7.jpg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27"/>
        <v>pics\\Finik_7.jpg</v>
      </c>
      <c r="AI101" t="s">
        <v>111</v>
      </c>
      <c r="AO101">
        <f t="shared" ca="1" si="33"/>
        <v>0.75327951787253111</v>
      </c>
      <c r="AP101" t="str">
        <f t="shared" ca="1" si="34"/>
        <v>pics\\Finik_7.jpg</v>
      </c>
      <c r="AR101" t="str">
        <f t="shared" si="36"/>
        <v/>
      </c>
      <c r="AS101" t="str">
        <f t="shared" ca="1" si="28"/>
        <v>pics\\Finik_7.jpg</v>
      </c>
      <c r="AT101">
        <f t="shared" ca="1" si="29"/>
        <v>2.7979793229943706E-2</v>
      </c>
      <c r="AU101" t="s">
        <v>697</v>
      </c>
      <c r="AV101" t="str">
        <f t="shared" ca="1" si="30"/>
        <v>sound\\Redkiy_plod.wav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_Однотонный_ли_</v>
      </c>
      <c r="BB101" t="str">
        <f t="shared" si="31"/>
        <v>_Однотонный_ли_КОДИС?</v>
      </c>
      <c r="BD101" cm="1">
        <f t="array" aca="1" ref="BD101" ca="1">INDEX($L$98:$L$105,(RANK(AT5,$AT$2:$AT$9)))</f>
        <v>2143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VLOOKUP(B102,audio_list_stym!$A$3:$BP$18,57,FALSE)</f>
        <v>14</v>
      </c>
      <c r="F102" t="str">
        <f>VLOOKUP(E102,metki!$A$2:$B$9,2,FALSE)</f>
        <v>импл_новые_с_названием</v>
      </c>
      <c r="G102" t="str">
        <f t="shared" si="25"/>
        <v>импл_</v>
      </c>
      <c r="H102" t="str">
        <f>VLOOKUP(B102,audio_list_stym!$A$3:$AJ$18,25,FALSE)</f>
        <v>Tamanid</v>
      </c>
      <c r="I102" t="s">
        <v>692</v>
      </c>
      <c r="J102" t="str">
        <f t="shared" si="26"/>
        <v>Tamanid_5</v>
      </c>
      <c r="K102">
        <v>14</v>
      </c>
      <c r="L102">
        <f>VLOOKUP(J102,total_visual_stym!$A$2:$D$129,2,FALSE)</f>
        <v>2141</v>
      </c>
      <c r="M102" t="str">
        <f>VLOOKUP(J102,total_visual_stym!$A$2:$D$129,3,FALSE)</f>
        <v>pics\\Tamanid_5.jpg</v>
      </c>
      <c r="N102">
        <f>VLOOKUP(J102,total_visual_stym!$A$1:$D$129,4,FALSE)</f>
        <v>214</v>
      </c>
      <c r="P102">
        <f>IF(G102="экспл",0,IF(G102="импл_",VLOOKUP(J102,quest_импл!$A$1:$J$129,7,FALSE),0))</f>
        <v>277</v>
      </c>
      <c r="Q102" t="str">
        <f>IF(G102="экспл",0,IF(G102="импл_",VLOOKUP(J102,quest_импл!$A$1:$J$129,8,FALSE),0))</f>
        <v>sound\\Prozrachniy_li.wav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2053</v>
      </c>
      <c r="AD102" t="str">
        <f t="shared" ca="1" si="32"/>
        <v>pics\\Redis_5.jpg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27"/>
        <v>pics\\Redis_5.jpg</v>
      </c>
      <c r="AI102" t="s">
        <v>112</v>
      </c>
      <c r="AO102">
        <f t="shared" ca="1" si="33"/>
        <v>0.14521097626154889</v>
      </c>
      <c r="AP102" t="str">
        <f t="shared" ca="1" si="34"/>
        <v>pics\\Redis_5.jpg</v>
      </c>
      <c r="AR102" t="str">
        <f t="shared" si="36"/>
        <v/>
      </c>
      <c r="AS102" t="str">
        <f t="shared" ca="1" si="28"/>
        <v>pics\\Redis_5.jpg</v>
      </c>
      <c r="AT102">
        <f t="shared" ca="1" si="29"/>
        <v>5.7507929709035954E-2</v>
      </c>
      <c r="AU102" t="s">
        <v>697</v>
      </c>
      <c r="AV102" t="str">
        <f t="shared" ca="1" si="30"/>
        <v>sound\\Redkiy_plod.wav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_Прозрачный_ли_</v>
      </c>
      <c r="BB102" t="str">
        <f t="shared" si="31"/>
        <v>_Прозрачный_ли_КОДИС?</v>
      </c>
      <c r="BD102" cm="1">
        <f t="array" aca="1" ref="BD102" ca="1">INDEX($L$98:$L$105,(RANK(AT6,$AT$2:$AT$9)))</f>
        <v>2140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VLOOKUP(B103,audio_list_stym!$A$3:$BP$18,57,FALSE)</f>
        <v>14</v>
      </c>
      <c r="F103" t="str">
        <f>VLOOKUP(E103,metki!$A$2:$B$9,2,FALSE)</f>
        <v>импл_новые_с_названием</v>
      </c>
      <c r="G103" t="str">
        <f t="shared" si="25"/>
        <v>импл_</v>
      </c>
      <c r="H103" t="str">
        <f>VLOOKUP(B103,audio_list_stym!$A$3:$AJ$18,25,FALSE)</f>
        <v>Tamanid</v>
      </c>
      <c r="I103" t="s">
        <v>693</v>
      </c>
      <c r="J103" t="str">
        <f t="shared" si="26"/>
        <v>Tamanid_6</v>
      </c>
      <c r="K103">
        <v>14</v>
      </c>
      <c r="L103">
        <f>VLOOKUP(J103,total_visual_stym!$A$2:$D$129,2,FALSE)</f>
        <v>2142</v>
      </c>
      <c r="M103" t="str">
        <f>VLOOKUP(J103,total_visual_stym!$A$2:$D$129,3,FALSE)</f>
        <v>pics\\Tamanid_6.jpg</v>
      </c>
      <c r="N103">
        <f>VLOOKUP(J103,total_visual_stym!$A$1:$D$129,4,FALSE)</f>
        <v>214</v>
      </c>
      <c r="P103">
        <f>IF(G103="экспл",0,IF(G103="импл_",VLOOKUP(J103,quest_импл!$A$1:$J$129,7,FALSE),0))</f>
        <v>278</v>
      </c>
      <c r="Q103" t="str">
        <f>IF(G103="экспл",0,IF(G103="импл_",VLOOKUP(J103,quest_импл!$A$1:$J$129,8,FALSE),0))</f>
        <v>sound\\Izmelchen_li.wav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2039</v>
      </c>
      <c r="AD103" t="str">
        <f t="shared" ca="1" si="32"/>
        <v>pics\\Limon_7.jpg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27"/>
        <v>pics\\Limon_7.jpg</v>
      </c>
      <c r="AI103" t="s">
        <v>113</v>
      </c>
      <c r="AO103">
        <f t="shared" ca="1" si="33"/>
        <v>0.38097383446150268</v>
      </c>
      <c r="AP103" t="str">
        <f t="shared" ca="1" si="34"/>
        <v>pics\\Limon_7.jpg</v>
      </c>
      <c r="AR103" t="str">
        <f t="shared" si="36"/>
        <v/>
      </c>
      <c r="AS103" t="str">
        <f t="shared" ca="1" si="28"/>
        <v>pics\\Limon_7.jpg</v>
      </c>
      <c r="AT103">
        <f t="shared" ca="1" si="29"/>
        <v>0.72388954935046368</v>
      </c>
      <c r="AU103" t="s">
        <v>697</v>
      </c>
      <c r="AV103" t="str">
        <f t="shared" ca="1" si="30"/>
        <v>sound\\Noviy_plod.wav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_Измельчен_ли_</v>
      </c>
      <c r="BB103" t="str">
        <f t="shared" si="31"/>
        <v>_Измельчен_ли_КОДИС?</v>
      </c>
      <c r="BD103" cm="1">
        <f t="array" aca="1" ref="BD103" ca="1">INDEX($L$98:$L$105,(RANK(AT7,$AT$2:$AT$9)))</f>
        <v>2138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VLOOKUP(B104,audio_list_stym!$A$3:$BP$18,57,FALSE)</f>
        <v>14</v>
      </c>
      <c r="F104" t="str">
        <f>VLOOKUP(E104,metki!$A$2:$B$9,2,FALSE)</f>
        <v>импл_новые_с_названием</v>
      </c>
      <c r="G104" t="str">
        <f t="shared" si="25"/>
        <v>импл_</v>
      </c>
      <c r="H104" t="str">
        <f>VLOOKUP(B104,audio_list_stym!$A$3:$AJ$18,25,FALSE)</f>
        <v>Tamanid</v>
      </c>
      <c r="I104" t="s">
        <v>694</v>
      </c>
      <c r="J104" t="str">
        <f t="shared" si="26"/>
        <v>Tamanid_7</v>
      </c>
      <c r="K104">
        <v>14</v>
      </c>
      <c r="L104">
        <f>VLOOKUP(J104,total_visual_stym!$A$2:$D$129,2,FALSE)</f>
        <v>2143</v>
      </c>
      <c r="M104" t="str">
        <f>VLOOKUP(J104,total_visual_stym!$A$2:$D$129,3,FALSE)</f>
        <v>pics\\Tamanid_7.jpg</v>
      </c>
      <c r="N104">
        <f>VLOOKUP(J104,total_visual_stym!$A$1:$D$129,4,FALSE)</f>
        <v>214</v>
      </c>
      <c r="P104">
        <f>IF(G104="экспл",0,IF(G104="импл_",VLOOKUP(J104,quest_импл!$A$1:$J$129,7,FALSE),0))</f>
        <v>279</v>
      </c>
      <c r="Q104" t="str">
        <f>IF(G104="экспл",0,IF(G104="импл_",VLOOKUP(J104,quest_импл!$A$1:$J$129,8,FALSE),0))</f>
        <v>sound\\Cvetushiy_li.wav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2044</v>
      </c>
      <c r="AD104" t="str">
        <f t="shared" ca="1" si="32"/>
        <v>pics\\Peper_4.jpg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27"/>
        <v>pics\\Peper_4.jpg</v>
      </c>
      <c r="AI104" t="s">
        <v>114</v>
      </c>
      <c r="AO104">
        <f t="shared" ca="1" si="33"/>
        <v>0.2627295069122928</v>
      </c>
      <c r="AP104" t="str">
        <f t="shared" ca="1" si="34"/>
        <v>pics\\Peper_4.jpg</v>
      </c>
      <c r="AR104" t="str">
        <f t="shared" si="36"/>
        <v/>
      </c>
      <c r="AS104" t="str">
        <f t="shared" ca="1" si="28"/>
        <v>pics\\Peper_4.jpg</v>
      </c>
      <c r="AT104">
        <f t="shared" ca="1" si="29"/>
        <v>0.90817024591637163</v>
      </c>
      <c r="AU104" t="s">
        <v>697</v>
      </c>
      <c r="AV104" t="str">
        <f t="shared" ca="1" si="30"/>
        <v>sound\\Noviy_plod.wav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_Цветущий_ли_</v>
      </c>
      <c r="BB104" t="str">
        <f t="shared" si="31"/>
        <v>_Цветущий_ли_КОДИС?</v>
      </c>
      <c r="BD104" cm="1">
        <f t="array" aca="1" ref="BD104" ca="1">INDEX($L$98:$L$105,(RANK(AT8,$AT$2:$AT$9)))</f>
        <v>2144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VLOOKUP(B105,audio_list_stym!$A$3:$BP$18,57,FALSE)</f>
        <v>14</v>
      </c>
      <c r="F105" t="str">
        <f>VLOOKUP(E105,metki!$A$2:$B$9,2,FALSE)</f>
        <v>импл_новые_с_названием</v>
      </c>
      <c r="G105" t="str">
        <f t="shared" si="25"/>
        <v>импл_</v>
      </c>
      <c r="H105" t="str">
        <f>VLOOKUP(B105,audio_list_stym!$A$3:$AJ$18,25,FALSE)</f>
        <v>Tamanid</v>
      </c>
      <c r="I105" t="s">
        <v>695</v>
      </c>
      <c r="J105" t="str">
        <f t="shared" si="26"/>
        <v>Tamanid_8</v>
      </c>
      <c r="K105">
        <v>14</v>
      </c>
      <c r="L105">
        <f>VLOOKUP(J105,total_visual_stym!$A$2:$D$129,2,FALSE)</f>
        <v>2144</v>
      </c>
      <c r="M105" t="str">
        <f>VLOOKUP(J105,total_visual_stym!$A$2:$D$129,3,FALSE)</f>
        <v>pics\\Tamanid_8.jpg</v>
      </c>
      <c r="N105">
        <f>VLOOKUP(J105,total_visual_stym!$A$1:$D$129,4,FALSE)</f>
        <v>214</v>
      </c>
      <c r="P105">
        <f>IF(G105="экспл",0,IF(G105="импл_",VLOOKUP(J105,quest_импл!$A$1:$J$129,7,FALSE),0))</f>
        <v>280</v>
      </c>
      <c r="Q105" t="str">
        <f>IF(G105="экспл",0,IF(G105="импл_",VLOOKUP(J105,quest_импл!$A$1:$J$129,8,FALSE),0))</f>
        <v>sound\\Skruchen_li.wav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2034</v>
      </c>
      <c r="AD105" t="str">
        <f t="shared" ca="1" si="32"/>
        <v>pics\\Limon_2.jpg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27"/>
        <v>pics\\Limon_2.jpg</v>
      </c>
      <c r="AI105" t="s">
        <v>115</v>
      </c>
      <c r="AO105">
        <f t="shared" ca="1" si="33"/>
        <v>0.43585868750365642</v>
      </c>
      <c r="AP105" t="str">
        <f t="shared" ca="1" si="34"/>
        <v>pics\\Limon_2.jpg</v>
      </c>
      <c r="AR105" t="str">
        <f t="shared" si="36"/>
        <v/>
      </c>
      <c r="AS105" t="str">
        <f t="shared" ca="1" si="28"/>
        <v>pics\\Limon_2.jpg</v>
      </c>
      <c r="AT105">
        <f t="shared" ca="1" si="29"/>
        <v>0.66140848662741758</v>
      </c>
      <c r="AU105" t="s">
        <v>697</v>
      </c>
      <c r="AV105" t="str">
        <f t="shared" ca="1" si="30"/>
        <v>sound\\Noviy_plod.wav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_Скручен_ли_</v>
      </c>
      <c r="BB105" t="str">
        <f t="shared" si="31"/>
        <v>_Скручен_ли_КОДИС?</v>
      </c>
      <c r="BD105" cm="1">
        <f t="array" aca="1" ref="BD105" ca="1">INDEX($L$98:$L$105,(RANK(AT9,$AT$2:$AT$9)))</f>
        <v>2137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VLOOKUP(B106,audio_list_stym!$A$3:$BP$18,57,FALSE)</f>
        <v>15</v>
      </c>
      <c r="F106" t="str">
        <f>VLOOKUP(E106,metki!$A$2:$B$9,2,FALSE)</f>
        <v>экспл_новые_с_названием</v>
      </c>
      <c r="G106" t="str">
        <f t="shared" si="25"/>
        <v>экспл</v>
      </c>
      <c r="H106" t="str">
        <f>VLOOKUP(B106,audio_list_stym!$A$3:$AJ$18,25,FALSE)</f>
        <v>ZF</v>
      </c>
      <c r="I106" t="s">
        <v>688</v>
      </c>
      <c r="J106" t="str">
        <f t="shared" si="26"/>
        <v>ZF_1</v>
      </c>
      <c r="K106">
        <v>15</v>
      </c>
      <c r="L106">
        <f>VLOOKUP(J106,total_visual_stym!$A$2:$D$129,2,FALSE)</f>
        <v>2145</v>
      </c>
      <c r="M106" t="str">
        <f>VLOOKUP(J106,total_visual_stym!$A$2:$D$129,3,FALSE)</f>
        <v>pics\\ZF_1.jpg</v>
      </c>
      <c r="N106">
        <f>VLOOKUP(J106,total_visual_stym!$A$1:$D$129,4,FALSE)</f>
        <v>215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153</v>
      </c>
      <c r="Z106" t="str">
        <f>IF(G106="экспл",VLOOKUP(J106,quest_экспл!$A$1:$N$129,12,FALSE),IF(G106="импл_",0,0))</f>
        <v>sound\\On_s_chashuykami.wav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2230</v>
      </c>
      <c r="AD106" t="str">
        <f t="shared" ca="1" si="32"/>
        <v>pics\\dis8.jpg</v>
      </c>
      <c r="AE106" s="22" t="str">
        <f t="array" aca="1" ref="AE106" ca="1">IF(G106="экспл",INDEX(total_visual_stym!$C$146:$C$209,(RANK(total_visual_stym!E186,total_visual_stym!$E$146:$E$209))),0)</f>
        <v>pics\\dis8.jpg</v>
      </c>
      <c r="AF106" s="22" t="str">
        <f t="shared" si="27"/>
        <v/>
      </c>
      <c r="AI106" t="s">
        <v>116</v>
      </c>
      <c r="AO106">
        <f t="shared" ca="1" si="33"/>
        <v>0.66745425513259815</v>
      </c>
      <c r="AP106" t="str">
        <f t="shared" ca="1" si="34"/>
        <v>pics\\Goroh_5.jpg</v>
      </c>
      <c r="AR106" t="str">
        <f t="shared" si="36"/>
        <v/>
      </c>
      <c r="AS106" t="str">
        <f t="shared" si="28"/>
        <v/>
      </c>
      <c r="AT106">
        <f t="shared" ca="1" si="29"/>
        <v>0.85744964613857533</v>
      </c>
      <c r="AU106" t="s">
        <v>697</v>
      </c>
      <c r="AV106" t="str">
        <f t="shared" ca="1" si="30"/>
        <v>sound\\Noviy_plod.wav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_Он_с_чешуйками?</v>
      </c>
      <c r="BA106" t="e">
        <f>VLOOKUP(Q106,audio_list_stym!$B$2:$BQ$299,68,FALSE)</f>
        <v>#N/A</v>
      </c>
      <c r="BB106" t="str">
        <f t="shared" si="31"/>
        <v>На_экране_ГОНИК._Он_с_чешуйками?</v>
      </c>
      <c r="BC106">
        <f>A106</f>
        <v>1214</v>
      </c>
      <c r="BD106" cm="1">
        <f t="array" aca="1" ref="BD106" ca="1">INDEX($L$106:$L$113,(RANK(AT2,$AT$2:$AT$9)))</f>
        <v>2147</v>
      </c>
      <c r="BE106" cm="1">
        <f t="array" aca="1" ref="BE106" ca="1">INDEX(BD66:BD81,(RANK(AT7,$AT$2:$AT$17)))</f>
        <v>2088</v>
      </c>
      <c r="BF106" cm="1">
        <f t="array" aca="1" ref="BF106" ca="1">INDEX(BD90:BD105,(RANK(AT7,$AT$2:$AT$17)))</f>
        <v>2132</v>
      </c>
      <c r="BG106" cm="1">
        <f t="array" aca="1" ref="BG106" ca="1">INDEX(BD114:BD129,(RANK(AT7,$AT$2:$AT$9)))</f>
        <v>2069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VLOOKUP(B107,audio_list_stym!$A$3:$BP$18,57,FALSE)</f>
        <v>15</v>
      </c>
      <c r="F107" t="str">
        <f>VLOOKUP(E107,metki!$A$2:$B$9,2,FALSE)</f>
        <v>экспл_новые_с_названием</v>
      </c>
      <c r="G107" t="str">
        <f t="shared" si="25"/>
        <v>экспл</v>
      </c>
      <c r="H107" t="str">
        <f>VLOOKUP(B107,audio_list_stym!$A$3:$AJ$18,25,FALSE)</f>
        <v>ZF</v>
      </c>
      <c r="I107" t="s">
        <v>689</v>
      </c>
      <c r="J107" t="str">
        <f t="shared" si="26"/>
        <v>ZF_2</v>
      </c>
      <c r="K107">
        <v>15</v>
      </c>
      <c r="L107">
        <f>VLOOKUP(J107,total_visual_stym!$A$2:$D$129,2,FALSE)</f>
        <v>2146</v>
      </c>
      <c r="M107" t="str">
        <f>VLOOKUP(J107,total_visual_stym!$A$2:$D$129,3,FALSE)</f>
        <v>pics\\ZF_2.jpg</v>
      </c>
      <c r="N107">
        <f>VLOOKUP(J107,total_visual_stym!$A$1:$D$129,4,FALSE)</f>
        <v>215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154</v>
      </c>
      <c r="Z107" t="str">
        <f>IF(G107="экспл",VLOOKUP(J107,quest_экспл!$A$1:$N$129,12,FALSE),IF(G107="импл_",0,0))</f>
        <v>sound\\On_rozoviy.wav</v>
      </c>
      <c r="AA107" t="str">
        <f>IF(G107="экспл",VLOOKUP(J107,quest_экспл!$A$1:$N$129,14,FALSE),IF(G107="импл_",0,0))</f>
        <v>нет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2173</v>
      </c>
      <c r="AD107" t="str">
        <f t="shared" ca="1" si="32"/>
        <v>pics\\dis37.jpg</v>
      </c>
      <c r="AE107" s="22" t="str">
        <f t="array" aca="1" ref="AE107" ca="1">IF(G107="экспл",INDEX(total_visual_stym!$C$146:$C$209,(RANK(total_visual_stym!E187,total_visual_stym!$E$146:$E$209))),0)</f>
        <v>pics\\dis37.jpg</v>
      </c>
      <c r="AF107" s="22" t="str">
        <f t="shared" si="27"/>
        <v/>
      </c>
      <c r="AI107" t="s">
        <v>117</v>
      </c>
      <c r="AO107">
        <f t="shared" ca="1" si="33"/>
        <v>0.72957838355508775</v>
      </c>
      <c r="AP107" t="str">
        <f t="shared" ca="1" si="34"/>
        <v>pics\\Goroh_3.jpg</v>
      </c>
      <c r="AR107" t="str">
        <f t="shared" si="36"/>
        <v/>
      </c>
      <c r="AS107" t="str">
        <f t="shared" si="28"/>
        <v/>
      </c>
      <c r="AT107">
        <f t="shared" ca="1" si="29"/>
        <v>5.1624127613321358E-2</v>
      </c>
      <c r="AU107" t="s">
        <v>697</v>
      </c>
      <c r="AV107" t="str">
        <f t="shared" ca="1" si="30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_Он_розовый?</v>
      </c>
      <c r="BA107" t="e">
        <f>VLOOKUP(Q107,audio_list_stym!$B$2:$BQ$299,68,FALSE)</f>
        <v>#N/A</v>
      </c>
      <c r="BB107" t="str">
        <f t="shared" si="31"/>
        <v>Посмотрите,_вот_ГОНИК._Он_розовый?</v>
      </c>
      <c r="BD107" cm="1">
        <f t="array" aca="1" ref="BD107" ca="1">INDEX($L$106:$L$113,(RANK(AT3,$AT$2:$AT$9)))</f>
        <v>2149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VLOOKUP(B108,audio_list_stym!$A$3:$BP$18,57,FALSE)</f>
        <v>15</v>
      </c>
      <c r="F108" t="str">
        <f>VLOOKUP(E108,metki!$A$2:$B$9,2,FALSE)</f>
        <v>экспл_новые_с_названием</v>
      </c>
      <c r="G108" t="str">
        <f t="shared" si="25"/>
        <v>экспл</v>
      </c>
      <c r="H108" t="str">
        <f>VLOOKUP(B108,audio_list_stym!$A$3:$AJ$18,25,FALSE)</f>
        <v>ZF</v>
      </c>
      <c r="I108" t="s">
        <v>690</v>
      </c>
      <c r="J108" t="str">
        <f t="shared" si="26"/>
        <v>ZF_3</v>
      </c>
      <c r="K108">
        <v>15</v>
      </c>
      <c r="L108">
        <f>VLOOKUP(J108,total_visual_stym!$A$2:$D$129,2,FALSE)</f>
        <v>2147</v>
      </c>
      <c r="M108" t="str">
        <f>VLOOKUP(J108,total_visual_stym!$A$2:$D$129,3,FALSE)</f>
        <v>pics\\ZF_3.jpg</v>
      </c>
      <c r="N108">
        <f>VLOOKUP(J108,total_visual_stym!$A$1:$D$129,4,FALSE)</f>
        <v>215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155</v>
      </c>
      <c r="Z108" t="str">
        <f>IF(G108="экспл",VLOOKUP(J108,quest_экспл!$A$1:$N$129,12,FALSE),IF(G108="импл_",0,0))</f>
        <v>sound\\Tonkiy_li_on.wav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2176</v>
      </c>
      <c r="AD108" t="str">
        <f t="shared" ca="1" si="32"/>
        <v>pics\\dis21.jpg</v>
      </c>
      <c r="AE108" s="22" t="str">
        <f t="array" aca="1" ref="AE108" ca="1">IF(G108="экспл",INDEX(total_visual_stym!$C$146:$C$209,(RANK(total_visual_stym!E188,total_visual_stym!$E$146:$E$209))),0)</f>
        <v>pics\\dis21.jpg</v>
      </c>
      <c r="AF108" s="22" t="str">
        <f t="shared" si="27"/>
        <v/>
      </c>
      <c r="AI108" t="s">
        <v>118</v>
      </c>
      <c r="AO108">
        <f t="shared" ca="1" si="33"/>
        <v>0.11390153247782575</v>
      </c>
      <c r="AP108" t="str">
        <f t="shared" ca="1" si="34"/>
        <v>pics\\Redis_7.jpg</v>
      </c>
      <c r="AR108" t="str">
        <f t="shared" si="36"/>
        <v/>
      </c>
      <c r="AS108" t="str">
        <f t="shared" si="28"/>
        <v/>
      </c>
      <c r="AT108">
        <f t="shared" ca="1" si="29"/>
        <v>0.6590970257222255</v>
      </c>
      <c r="AU108" t="s">
        <v>697</v>
      </c>
      <c r="AV108" t="str">
        <f t="shared" ca="1" si="30"/>
        <v>sound\\Noviy_plod.wav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_Тонкий_ли_он?</v>
      </c>
      <c r="BA108" t="e">
        <f>VLOOKUP(Q108,audio_list_stym!$B$2:$BQ$299,68,FALSE)</f>
        <v>#N/A</v>
      </c>
      <c r="BB108" t="str">
        <f t="shared" si="31"/>
        <v>Вот_ГОНИК._Тонкий_ли_он?</v>
      </c>
      <c r="BD108" cm="1">
        <f t="array" aca="1" ref="BD108" ca="1">INDEX($L$106:$L$113,(RANK(AT4,$AT$2:$AT$9)))</f>
        <v>2150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VLOOKUP(B109,audio_list_stym!$A$3:$BP$18,57,FALSE)</f>
        <v>15</v>
      </c>
      <c r="F109" t="str">
        <f>VLOOKUP(E109,metki!$A$2:$B$9,2,FALSE)</f>
        <v>экспл_новые_с_названием</v>
      </c>
      <c r="G109" t="str">
        <f t="shared" si="25"/>
        <v>экспл</v>
      </c>
      <c r="H109" t="str">
        <f>VLOOKUP(B109,audio_list_stym!$A$3:$AJ$18,25,FALSE)</f>
        <v>ZF</v>
      </c>
      <c r="I109" t="s">
        <v>691</v>
      </c>
      <c r="J109" t="str">
        <f t="shared" si="26"/>
        <v>ZF_4</v>
      </c>
      <c r="K109">
        <v>15</v>
      </c>
      <c r="L109">
        <f>VLOOKUP(J109,total_visual_stym!$A$2:$D$129,2,FALSE)</f>
        <v>2148</v>
      </c>
      <c r="M109" t="str">
        <f>VLOOKUP(J109,total_visual_stym!$A$2:$D$129,3,FALSE)</f>
        <v>pics\\ZF_4.jpg</v>
      </c>
      <c r="N109">
        <f>VLOOKUP(J109,total_visual_stym!$A$1:$D$129,4,FALSE)</f>
        <v>215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156</v>
      </c>
      <c r="Z109" t="str">
        <f>IF(G109="экспл",VLOOKUP(J109,quest_экспл!$A$1:$N$129,12,FALSE),IF(G109="импл_",0,0))</f>
        <v>sound\\Celniy_li_on.wav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2183</v>
      </c>
      <c r="AD109" t="str">
        <f t="shared" ca="1" si="32"/>
        <v>pics\\dis18.jpg</v>
      </c>
      <c r="AE109" s="22" t="str">
        <f t="array" aca="1" ref="AE109" ca="1">IF(G109="экспл",INDEX(total_visual_stym!$C$146:$C$209,(RANK(total_visual_stym!E189,total_visual_stym!$E$146:$E$209))),0)</f>
        <v>pics\\dis18.jpg</v>
      </c>
      <c r="AF109" s="22" t="str">
        <f t="shared" si="27"/>
        <v/>
      </c>
      <c r="AI109" t="s">
        <v>119</v>
      </c>
      <c r="AO109">
        <f t="shared" ca="1" si="33"/>
        <v>0.42228145728786914</v>
      </c>
      <c r="AP109" t="str">
        <f t="shared" ca="1" si="34"/>
        <v>pics\\Limon_3.jpg</v>
      </c>
      <c r="AR109" t="str">
        <f t="shared" si="36"/>
        <v/>
      </c>
      <c r="AS109" t="str">
        <f t="shared" si="28"/>
        <v/>
      </c>
      <c r="AT109">
        <f t="shared" ca="1" si="29"/>
        <v>0.58366311349918343</v>
      </c>
      <c r="AU109" t="s">
        <v>697</v>
      </c>
      <c r="AV109" t="str">
        <f t="shared" ca="1" si="30"/>
        <v>sound\\Noviy_plod.wav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_Цельный_ли_он?</v>
      </c>
      <c r="BA109" t="e">
        <f>VLOOKUP(Q109,audio_list_stym!$B$2:$BQ$299,68,FALSE)</f>
        <v>#N/A</v>
      </c>
      <c r="BB109" t="str">
        <f t="shared" si="31"/>
        <v>Это_ГОНИК._Цельный_ли_он?</v>
      </c>
      <c r="BD109" cm="1">
        <f t="array" aca="1" ref="BD109" ca="1">INDEX($L$106:$L$113,(RANK(AT5,$AT$2:$AT$9)))</f>
        <v>2151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VLOOKUP(B110,audio_list_stym!$A$3:$BP$18,57,FALSE)</f>
        <v>15</v>
      </c>
      <c r="F110" t="str">
        <f>VLOOKUP(E110,metki!$A$2:$B$9,2,FALSE)</f>
        <v>экспл_новые_с_названием</v>
      </c>
      <c r="G110" t="str">
        <f t="shared" si="25"/>
        <v>экспл</v>
      </c>
      <c r="H110" t="str">
        <f>VLOOKUP(B110,audio_list_stym!$A$3:$AJ$18,25,FALSE)</f>
        <v>ZF</v>
      </c>
      <c r="I110" t="s">
        <v>692</v>
      </c>
      <c r="J110" t="str">
        <f t="shared" si="26"/>
        <v>ZF_5</v>
      </c>
      <c r="K110">
        <v>15</v>
      </c>
      <c r="L110">
        <f>VLOOKUP(J110,total_visual_stym!$A$2:$D$129,2,FALSE)</f>
        <v>2149</v>
      </c>
      <c r="M110" t="str">
        <f>VLOOKUP(J110,total_visual_stym!$A$2:$D$129,3,FALSE)</f>
        <v>pics\\ZF_5.jpg</v>
      </c>
      <c r="N110">
        <f>VLOOKUP(J110,total_visual_stym!$A$1:$D$129,4,FALSE)</f>
        <v>215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157</v>
      </c>
      <c r="Z110" t="str">
        <f>IF(G110="экспл",VLOOKUP(J110,quest_экспл!$A$1:$N$129,12,FALSE),IF(G110="импл_",0,0))</f>
        <v>sound\\On_shershaviy.wav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2180</v>
      </c>
      <c r="AD110" t="str">
        <f t="shared" ca="1" si="32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27"/>
        <v/>
      </c>
      <c r="AI110" t="s">
        <v>120</v>
      </c>
      <c r="AO110">
        <f t="shared" ca="1" si="33"/>
        <v>0.90988745235198998</v>
      </c>
      <c r="AP110" t="str">
        <f t="shared" ca="1" si="34"/>
        <v>pics\\Finik_2.jpg</v>
      </c>
      <c r="AR110" t="str">
        <f t="shared" si="36"/>
        <v/>
      </c>
      <c r="AS110" t="str">
        <f t="shared" si="28"/>
        <v/>
      </c>
      <c r="AT110">
        <f t="shared" ca="1" si="29"/>
        <v>0.17355261239733832</v>
      </c>
      <c r="AU110" t="s">
        <v>697</v>
      </c>
      <c r="AV110" t="str">
        <f t="shared" ca="1" si="30"/>
        <v>sound\\Redkiy_plod.wav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_Он_шершавый?</v>
      </c>
      <c r="BA110" t="e">
        <f>VLOOKUP(Q110,audio_list_stym!$B$2:$BQ$299,68,FALSE)</f>
        <v>#N/A</v>
      </c>
      <c r="BB110" t="str">
        <f t="shared" si="31"/>
        <v>На_картинке_ГОНИК._Он_шершавый?</v>
      </c>
      <c r="BD110" cm="1">
        <f t="array" aca="1" ref="BD110" ca="1">INDEX($L$106:$L$113,(RANK(AT6,$AT$2:$AT$9)))</f>
        <v>2148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VLOOKUP(B111,audio_list_stym!$A$3:$BP$18,57,FALSE)</f>
        <v>15</v>
      </c>
      <c r="F111" t="str">
        <f>VLOOKUP(E111,metki!$A$2:$B$9,2,FALSE)</f>
        <v>экспл_новые_с_названием</v>
      </c>
      <c r="G111" t="str">
        <f t="shared" si="25"/>
        <v>экспл</v>
      </c>
      <c r="H111" t="str">
        <f>VLOOKUP(B111,audio_list_stym!$A$3:$AJ$18,25,FALSE)</f>
        <v>ZF</v>
      </c>
      <c r="I111" t="s">
        <v>693</v>
      </c>
      <c r="J111" t="str">
        <f t="shared" si="26"/>
        <v>ZF_6</v>
      </c>
      <c r="K111">
        <v>15</v>
      </c>
      <c r="L111">
        <f>VLOOKUP(J111,total_visual_stym!$A$2:$D$129,2,FALSE)</f>
        <v>2150</v>
      </c>
      <c r="M111" t="str">
        <f>VLOOKUP(J111,total_visual_stym!$A$2:$D$129,3,FALSE)</f>
        <v>pics\\ZF_6.jpg</v>
      </c>
      <c r="N111">
        <f>VLOOKUP(J111,total_visual_stym!$A$1:$D$129,4,FALSE)</f>
        <v>215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158</v>
      </c>
      <c r="Z111" t="str">
        <f>IF(G111="экспл",VLOOKUP(J111,quest_экспл!$A$1:$N$129,12,FALSE),IF(G111="импл_",0,0))</f>
        <v>sound\\Zaostrin_li_on.wav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2211</v>
      </c>
      <c r="AD111" t="str">
        <f t="shared" ca="1" si="32"/>
        <v>pics\\dis60.jpg</v>
      </c>
      <c r="AE111" s="22" t="str">
        <f t="array" aca="1" ref="AE111" ca="1">IF(G111="экспл",INDEX(total_visual_stym!$C$146:$C$209,(RANK(total_visual_stym!E191,total_visual_stym!$E$146:$E$209))),0)</f>
        <v>pics\\dis60.jpg</v>
      </c>
      <c r="AF111" s="22" t="str">
        <f t="shared" si="27"/>
        <v/>
      </c>
      <c r="AI111" t="s">
        <v>121</v>
      </c>
      <c r="AO111">
        <f t="shared" ca="1" si="33"/>
        <v>0.96760691625813344</v>
      </c>
      <c r="AP111" t="str">
        <f t="shared" ca="1" si="34"/>
        <v>pics\\Banan_7.jpg</v>
      </c>
      <c r="AR111" t="str">
        <f t="shared" si="36"/>
        <v/>
      </c>
      <c r="AS111" t="str">
        <f t="shared" si="28"/>
        <v/>
      </c>
      <c r="AT111">
        <f t="shared" ca="1" si="29"/>
        <v>0.23899957207086198</v>
      </c>
      <c r="AU111" t="s">
        <v>697</v>
      </c>
      <c r="AV111" t="str">
        <f t="shared" ca="1" si="30"/>
        <v>sound\\Redkiy_plod.wav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_Заострен_ли_он?</v>
      </c>
      <c r="BA111" t="e">
        <f>VLOOKUP(Q111,audio_list_stym!$B$2:$BQ$299,68,FALSE)</f>
        <v>#N/A</v>
      </c>
      <c r="BB111" t="str">
        <f t="shared" si="31"/>
        <v>На_мониторе_ГОНИК._Заострен_ли_он?</v>
      </c>
      <c r="BD111" cm="1">
        <f t="array" aca="1" ref="BD111" ca="1">INDEX($L$106:$L$113,(RANK(AT7,$AT$2:$AT$9)))</f>
        <v>2146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VLOOKUP(B112,audio_list_stym!$A$3:$BP$18,57,FALSE)</f>
        <v>15</v>
      </c>
      <c r="F112" t="str">
        <f>VLOOKUP(E112,metki!$A$2:$B$9,2,FALSE)</f>
        <v>экспл_новые_с_названием</v>
      </c>
      <c r="G112" t="str">
        <f t="shared" si="25"/>
        <v>экспл</v>
      </c>
      <c r="H112" t="str">
        <f>VLOOKUP(B112,audio_list_stym!$A$3:$AJ$18,25,FALSE)</f>
        <v>ZF</v>
      </c>
      <c r="I112" t="s">
        <v>694</v>
      </c>
      <c r="J112" t="str">
        <f t="shared" si="26"/>
        <v>ZF_7</v>
      </c>
      <c r="K112">
        <v>15</v>
      </c>
      <c r="L112">
        <f>VLOOKUP(J112,total_visual_stym!$A$2:$D$129,2,FALSE)</f>
        <v>2151</v>
      </c>
      <c r="M112" t="str">
        <f>VLOOKUP(J112,total_visual_stym!$A$2:$D$129,3,FALSE)</f>
        <v>pics\\ZF_7.jpg</v>
      </c>
      <c r="N112">
        <f>VLOOKUP(J112,total_visual_stym!$A$1:$D$129,4,FALSE)</f>
        <v>215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159</v>
      </c>
      <c r="Z112" t="str">
        <f>IF(G112="экспл",VLOOKUP(J112,quest_экспл!$A$1:$N$129,12,FALSE),IF(G112="импл_",0,0))</f>
        <v>sound\\On_rassipchatiy.wav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2218</v>
      </c>
      <c r="AD112" t="str">
        <f t="shared" ca="1" si="32"/>
        <v>pics\\dis64.jpg</v>
      </c>
      <c r="AE112" s="22" t="str">
        <f t="array" aca="1" ref="AE112" ca="1">IF(G112="экспл",INDEX(total_visual_stym!$C$146:$C$209,(RANK(total_visual_stym!E192,total_visual_stym!$E$146:$E$209))),0)</f>
        <v>pics\\dis64.jpg</v>
      </c>
      <c r="AF112" s="22" t="str">
        <f t="shared" si="27"/>
        <v/>
      </c>
      <c r="AI112" t="s">
        <v>122</v>
      </c>
      <c r="AO112">
        <f t="shared" ca="1" si="33"/>
        <v>5.40314069306842E-2</v>
      </c>
      <c r="AP112" t="str">
        <f t="shared" ca="1" si="34"/>
        <v>pics\\Tomat_5.jpg</v>
      </c>
      <c r="AR112" t="str">
        <f t="shared" si="36"/>
        <v/>
      </c>
      <c r="AS112" t="str">
        <f t="shared" si="28"/>
        <v/>
      </c>
      <c r="AT112">
        <f t="shared" ca="1" si="29"/>
        <v>0.38461501344862792</v>
      </c>
      <c r="AU112" t="s">
        <v>697</v>
      </c>
      <c r="AV112" t="str">
        <f t="shared" ca="1" si="30"/>
        <v>sound\\Redkiy_plod.wav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_Он_рассыпчатый?</v>
      </c>
      <c r="BA112" t="e">
        <f>VLOOKUP(Q112,audio_list_stym!$B$2:$BQ$299,68,FALSE)</f>
        <v>#N/A</v>
      </c>
      <c r="BB112" t="str">
        <f t="shared" si="31"/>
        <v>Перед_Вами_ГОНИК._Он_рассыпчатый?</v>
      </c>
      <c r="BD112" cm="1">
        <f t="array" aca="1" ref="BD112" ca="1">INDEX($L$106:$L$113,(RANK(AT8,$AT$2:$AT$9)))</f>
        <v>2152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VLOOKUP(B113,audio_list_stym!$A$3:$BP$18,57,FALSE)</f>
        <v>15</v>
      </c>
      <c r="F113" t="str">
        <f>VLOOKUP(E113,metki!$A$2:$B$9,2,FALSE)</f>
        <v>экспл_новые_с_названием</v>
      </c>
      <c r="G113" t="str">
        <f t="shared" si="25"/>
        <v>экспл</v>
      </c>
      <c r="H113" t="str">
        <f>VLOOKUP(B113,audio_list_stym!$A$3:$AJ$18,25,FALSE)</f>
        <v>ZF</v>
      </c>
      <c r="I113" t="s">
        <v>695</v>
      </c>
      <c r="J113" t="str">
        <f t="shared" si="26"/>
        <v>ZF_8</v>
      </c>
      <c r="K113">
        <v>15</v>
      </c>
      <c r="L113">
        <f>VLOOKUP(J113,total_visual_stym!$A$2:$D$129,2,FALSE)</f>
        <v>2152</v>
      </c>
      <c r="M113" t="str">
        <f>VLOOKUP(J113,total_visual_stym!$A$2:$D$129,3,FALSE)</f>
        <v>pics\\ZF_8.jpg</v>
      </c>
      <c r="N113">
        <f>VLOOKUP(J113,total_visual_stym!$A$1:$D$129,4,FALSE)</f>
        <v>215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160</v>
      </c>
      <c r="Z113" t="str">
        <f>IF(G113="экспл",VLOOKUP(J113,quest_экспл!$A$1:$N$129,12,FALSE),IF(G113="импл_",0,0))</f>
        <v>sound\\Ochishen_li_on.wav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2232</v>
      </c>
      <c r="AD113" t="str">
        <f t="shared" ca="1" si="32"/>
        <v>pics\\dis13.jpg</v>
      </c>
      <c r="AE113" s="22" t="str">
        <f t="array" aca="1" ref="AE113" ca="1">IF(G113="экспл",INDEX(total_visual_stym!$C$146:$C$209,(RANK(total_visual_stym!E193,total_visual_stym!$E$146:$E$209))),0)</f>
        <v>pics\\dis13.jpg</v>
      </c>
      <c r="AF113" s="22" t="str">
        <f t="shared" si="27"/>
        <v/>
      </c>
      <c r="AI113" t="s">
        <v>123</v>
      </c>
      <c r="AO113">
        <f t="shared" ca="1" si="33"/>
        <v>0.41748724716723551</v>
      </c>
      <c r="AP113" t="str">
        <f t="shared" ca="1" si="34"/>
        <v>pics\\Limon_4.jpg</v>
      </c>
      <c r="AR113" t="str">
        <f t="shared" si="36"/>
        <v/>
      </c>
      <c r="AS113" t="str">
        <f t="shared" si="28"/>
        <v/>
      </c>
      <c r="AT113">
        <f t="shared" ca="1" si="29"/>
        <v>0.55670216216140578</v>
      </c>
      <c r="AU113" t="s">
        <v>697</v>
      </c>
      <c r="AV113" t="str">
        <f t="shared" ca="1" si="30"/>
        <v>sound\\Noviy_plod.wav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_Очищен_ли_он?</v>
      </c>
      <c r="BA113" t="e">
        <f>VLOOKUP(Q113,audio_list_stym!$B$2:$BQ$299,68,FALSE)</f>
        <v>#N/A</v>
      </c>
      <c r="BB113" t="str">
        <f t="shared" si="31"/>
        <v>Вы_видите_ГОНИК._Очищен_ли_он?</v>
      </c>
      <c r="BD113" cm="1">
        <f t="array" aca="1" ref="BD113" ca="1">INDEX($L$106:$L$113,(RANK(AT9,$AT$2:$AT$9)))</f>
        <v>2145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VLOOKUP(B114,audio_list_stym!$A$3:$BP$18,57,FALSE)</f>
        <v>16</v>
      </c>
      <c r="F114" t="str">
        <f>VLOOKUP(E114,metki!$A$2:$B$9,2,FALSE)</f>
        <v>импл_новые_без_названия</v>
      </c>
      <c r="G114" t="str">
        <f t="shared" si="25"/>
        <v>импл_</v>
      </c>
      <c r="H114" t="str">
        <f>VLOOKUP(B114,audio_list_stym!$A$3:$AJ$18,25,FALSE)</f>
        <v>Ackee</v>
      </c>
      <c r="I114" t="s">
        <v>688</v>
      </c>
      <c r="J114" t="str">
        <f t="shared" si="26"/>
        <v>Ackee_1</v>
      </c>
      <c r="K114">
        <v>16</v>
      </c>
      <c r="L114">
        <f>VLOOKUP(J114,total_visual_stym!$A$2:$D$129,2,FALSE)</f>
        <v>2065</v>
      </c>
      <c r="M114" t="str">
        <f>VLOOKUP(J114,total_visual_stym!$A$2:$D$129,3,FALSE)</f>
        <v>pics\\Ackee_1.jpg</v>
      </c>
      <c r="N114">
        <f>VLOOKUP(J114,total_visual_stym!$A$1:$D$129,4,FALSE)</f>
        <v>208</v>
      </c>
      <c r="P114">
        <f>IF(G114="экспл",0,IF(G114="импл_",VLOOKUP(J114,quest_импл!$A$1:$J$129,7,FALSE),0))</f>
        <v>225</v>
      </c>
      <c r="Q114" t="str">
        <f>IF(G114="экспл",0,IF(G114="импл_",VLOOKUP(J114,quest_импл!$A$1:$J$129,8,FALSE),0))</f>
        <v>sound\\Sushenniy_li.wav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нет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2059</v>
      </c>
      <c r="AD114" t="str">
        <f t="shared" ca="1" si="32"/>
        <v>pics\\Tomat_3.jpg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27"/>
        <v>pics\\Tomat_3.jpg</v>
      </c>
      <c r="AI114" t="s">
        <v>86</v>
      </c>
      <c r="AO114">
        <f t="shared" ca="1" si="33"/>
        <v>5.738403306522466E-2</v>
      </c>
      <c r="AP114" t="str">
        <f t="shared" ca="1" si="34"/>
        <v>pics\\Tomat_3.jpg</v>
      </c>
      <c r="AR114" t="str">
        <f t="shared" si="36"/>
        <v/>
      </c>
      <c r="AS114" t="str">
        <f t="shared" ca="1" si="28"/>
        <v>pics\\Tomat_3.jpg</v>
      </c>
      <c r="AT114">
        <f t="shared" ca="1" si="29"/>
        <v>0.87742947147321837</v>
      </c>
      <c r="AU114" t="s">
        <v>697</v>
      </c>
      <c r="AV114" t="str">
        <f t="shared" ca="1" si="30"/>
        <v>sound\\Noviy_plod.wav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_Сушеный_ли_</v>
      </c>
      <c r="BB114" t="str">
        <f t="shared" si="31"/>
        <v>_Сушеный_ли_XXXXX?</v>
      </c>
      <c r="BC114">
        <f>A114</f>
        <v>1215</v>
      </c>
      <c r="BD114" cm="1">
        <f t="array" aca="1" ref="BD114" ca="1">INDEX($L$114:$L$121,(RANK(AT2,$AT$2:$AT$9)))</f>
        <v>2067</v>
      </c>
      <c r="BE114" cm="1">
        <f t="array" aca="1" ref="BE114" ca="1">INDEX(BD66:BD81,(RANK(AT8,$AT$2:$AT$17)))</f>
        <v>2089</v>
      </c>
      <c r="BF114" cm="1">
        <f t="array" aca="1" ref="BF114" ca="1">INDEX(BD82:BD97,(RANK(AT8,$AT$2:$AT$9)))</f>
        <v>2113</v>
      </c>
      <c r="BG114" cm="1">
        <f t="array" aca="1" ref="BG114" ca="1">INDEX(BD98:BD113,(RANK(AT8,$AT$2:$AT$9)))</f>
        <v>2137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VLOOKUP(B115,audio_list_stym!$A$3:$BP$18,57,FALSE)</f>
        <v>16</v>
      </c>
      <c r="F115" t="str">
        <f>VLOOKUP(E115,metki!$A$2:$B$9,2,FALSE)</f>
        <v>импл_новые_без_названия</v>
      </c>
      <c r="G115" t="str">
        <f t="shared" si="25"/>
        <v>импл_</v>
      </c>
      <c r="H115" t="str">
        <f>VLOOKUP(B115,audio_list_stym!$A$3:$AJ$18,25,FALSE)</f>
        <v>Ackee</v>
      </c>
      <c r="I115" t="s">
        <v>689</v>
      </c>
      <c r="J115" t="str">
        <f t="shared" si="26"/>
        <v>Ackee_2</v>
      </c>
      <c r="K115">
        <v>16</v>
      </c>
      <c r="L115">
        <f>VLOOKUP(J115,total_visual_stym!$A$2:$D$129,2,FALSE)</f>
        <v>2066</v>
      </c>
      <c r="M115" t="str">
        <f>VLOOKUP(J115,total_visual_stym!$A$2:$D$129,3,FALSE)</f>
        <v>pics\\Ackee_2.jpg</v>
      </c>
      <c r="N115">
        <f>VLOOKUP(J115,total_visual_stym!$A$1:$D$129,4,FALSE)</f>
        <v>208</v>
      </c>
      <c r="P115">
        <f>IF(G115="экспл",0,IF(G115="импл_",VLOOKUP(J115,quest_импл!$A$1:$J$129,7,FALSE),0))</f>
        <v>226</v>
      </c>
      <c r="Q115" t="str">
        <f>IF(G115="экспл",0,IF(G115="импл_",VLOOKUP(J115,quest_импл!$A$1:$J$129,8,FALSE),0))</f>
        <v>sound\\S_vetochkoy_li.wav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2028</v>
      </c>
      <c r="AD115" t="str">
        <f t="shared" ca="1" si="32"/>
        <v>pics\\Kokos_4.jpg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27"/>
        <v>pics\\Kokos_4.jpg</v>
      </c>
      <c r="AI115" t="s">
        <v>87</v>
      </c>
      <c r="AO115">
        <f t="shared" ca="1" si="33"/>
        <v>0.53930110337271042</v>
      </c>
      <c r="AP115" t="str">
        <f t="shared" ca="1" si="34"/>
        <v>pics\\Kokos_4.jpg</v>
      </c>
      <c r="AR115" t="str">
        <f t="shared" si="36"/>
        <v/>
      </c>
      <c r="AS115" t="str">
        <f t="shared" ca="1" si="28"/>
        <v>pics\\Kokos_4.jpg</v>
      </c>
      <c r="AT115">
        <f t="shared" ca="1" si="29"/>
        <v>0.80679243553457236</v>
      </c>
      <c r="AU115" t="s">
        <v>697</v>
      </c>
      <c r="AV115" t="str">
        <f t="shared" ca="1" si="30"/>
        <v>sound\\Noviy_plod.wav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_С_веточкой_ли_</v>
      </c>
      <c r="BB115" t="str">
        <f t="shared" si="31"/>
        <v>_С_веточкой_ли_XXXXX?</v>
      </c>
      <c r="BD115" cm="1">
        <f t="array" aca="1" ref="BD115" ca="1">INDEX($L$114:$L$121,(RANK(AT3,$AT$2:$AT$9)))</f>
        <v>2069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VLOOKUP(B116,audio_list_stym!$A$3:$BP$18,57,FALSE)</f>
        <v>16</v>
      </c>
      <c r="F116" t="str">
        <f>VLOOKUP(E116,metki!$A$2:$B$9,2,FALSE)</f>
        <v>импл_новые_без_названия</v>
      </c>
      <c r="G116" t="str">
        <f t="shared" si="25"/>
        <v>импл_</v>
      </c>
      <c r="H116" t="str">
        <f>VLOOKUP(B116,audio_list_stym!$A$3:$AJ$18,25,FALSE)</f>
        <v>Ackee</v>
      </c>
      <c r="I116" t="s">
        <v>690</v>
      </c>
      <c r="J116" t="str">
        <f t="shared" si="26"/>
        <v>Ackee_3</v>
      </c>
      <c r="K116">
        <v>16</v>
      </c>
      <c r="L116">
        <f>VLOOKUP(J116,total_visual_stym!$A$2:$D$129,2,FALSE)</f>
        <v>2067</v>
      </c>
      <c r="M116" t="str">
        <f>VLOOKUP(J116,total_visual_stym!$A$2:$D$129,3,FALSE)</f>
        <v>pics\\Ackee_3.jpg</v>
      </c>
      <c r="N116">
        <f>VLOOKUP(J116,total_visual_stym!$A$1:$D$129,4,FALSE)</f>
        <v>208</v>
      </c>
      <c r="P116">
        <f>IF(G116="экспл",0,IF(G116="импл_",VLOOKUP(J116,quest_импл!$A$1:$J$129,7,FALSE),0))</f>
        <v>227</v>
      </c>
      <c r="Q116" t="str">
        <f>IF(G116="экспл",0,IF(G116="импл_",VLOOKUP(J116,quest_импл!$A$1:$J$129,8,FALSE),0))</f>
        <v>sound\\Rasskrit_li.wav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2029</v>
      </c>
      <c r="AD116" t="str">
        <f t="shared" ca="1" si="32"/>
        <v>pics\\Kokos_5.jpg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27"/>
        <v>pics\\Kokos_5.jpg</v>
      </c>
      <c r="AI116" t="s">
        <v>88</v>
      </c>
      <c r="AO116">
        <f t="shared" ca="1" si="33"/>
        <v>0.53851963314770868</v>
      </c>
      <c r="AP116" t="str">
        <f t="shared" ca="1" si="34"/>
        <v>pics\\Kokos_5.jpg</v>
      </c>
      <c r="AR116" t="str">
        <f t="shared" si="36"/>
        <v/>
      </c>
      <c r="AS116" t="str">
        <f t="shared" ca="1" si="28"/>
        <v>pics\\Kokos_5.jpg</v>
      </c>
      <c r="AT116">
        <f t="shared" ca="1" si="29"/>
        <v>0.52748517608180567</v>
      </c>
      <c r="AU116" t="s">
        <v>697</v>
      </c>
      <c r="AV116" t="str">
        <f t="shared" ca="1" si="30"/>
        <v>sound\\Noviy_plod.wav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_Раскрыт_ли_</v>
      </c>
      <c r="BB116" t="str">
        <f t="shared" si="31"/>
        <v>_Раскрыт_ли_XXXXX?</v>
      </c>
      <c r="BD116" cm="1">
        <f t="array" aca="1" ref="BD116" ca="1">INDEX($L$114:$L$121,(RANK(AT4,$AT$2:$AT$9)))</f>
        <v>2070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VLOOKUP(B117,audio_list_stym!$A$3:$BP$18,57,FALSE)</f>
        <v>16</v>
      </c>
      <c r="F117" t="str">
        <f>VLOOKUP(E117,metki!$A$2:$B$9,2,FALSE)</f>
        <v>импл_новые_без_названия</v>
      </c>
      <c r="G117" t="str">
        <f t="shared" si="25"/>
        <v>импл_</v>
      </c>
      <c r="H117" t="str">
        <f>VLOOKUP(B117,audio_list_stym!$A$3:$AJ$18,25,FALSE)</f>
        <v>Ackee</v>
      </c>
      <c r="I117" t="s">
        <v>691</v>
      </c>
      <c r="J117" t="str">
        <f t="shared" si="26"/>
        <v>Ackee_4</v>
      </c>
      <c r="K117">
        <v>16</v>
      </c>
      <c r="L117">
        <f>VLOOKUP(J117,total_visual_stym!$A$2:$D$129,2,FALSE)</f>
        <v>2068</v>
      </c>
      <c r="M117" t="str">
        <f>VLOOKUP(J117,total_visual_stym!$A$2:$D$129,3,FALSE)</f>
        <v>pics\\Ackee_4.jpg</v>
      </c>
      <c r="N117">
        <f>VLOOKUP(J117,total_visual_stym!$A$1:$D$129,4,FALSE)</f>
        <v>208</v>
      </c>
      <c r="P117">
        <f>IF(G117="экспл",0,IF(G117="импл_",VLOOKUP(J117,quest_импл!$A$1:$J$129,7,FALSE),0))</f>
        <v>228</v>
      </c>
      <c r="Q117" t="str">
        <f>IF(G117="экспл",0,IF(G117="импл_",VLOOKUP(J117,quest_импл!$A$1:$J$129,8,FALSE),0))</f>
        <v>sound\\Pushistiy_li.wav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2043</v>
      </c>
      <c r="AD117" t="str">
        <f t="shared" ca="1" si="32"/>
        <v>pics\\Peper_3.jpg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27"/>
        <v>pics\\Peper_3.jpg</v>
      </c>
      <c r="AI117" t="s">
        <v>89</v>
      </c>
      <c r="AO117">
        <f t="shared" ca="1" si="33"/>
        <v>0.26417630456014418</v>
      </c>
      <c r="AP117" t="str">
        <f t="shared" ca="1" si="34"/>
        <v>pics\\Peper_3.jpg</v>
      </c>
      <c r="AR117" t="str">
        <f t="shared" si="36"/>
        <v/>
      </c>
      <c r="AS117" t="str">
        <f t="shared" ca="1" si="28"/>
        <v>pics\\Peper_3.jpg</v>
      </c>
      <c r="AT117">
        <f t="shared" ca="1" si="29"/>
        <v>0.65240622753748123</v>
      </c>
      <c r="AU117" t="s">
        <v>697</v>
      </c>
      <c r="AV117" t="str">
        <f t="shared" ca="1" si="30"/>
        <v>sound\\Noviy_plod.wav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_Пушистый_ли_</v>
      </c>
      <c r="BB117" t="str">
        <f t="shared" si="31"/>
        <v>_Пушистый_ли_XXXXX?</v>
      </c>
      <c r="BD117" cm="1">
        <f t="array" aca="1" ref="BD117" ca="1">INDEX($L$114:$L$121,(RANK(AT5,$AT$2:$AT$9)))</f>
        <v>2071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VLOOKUP(B118,audio_list_stym!$A$3:$BP$18,57,FALSE)</f>
        <v>16</v>
      </c>
      <c r="F118" t="str">
        <f>VLOOKUP(E118,metki!$A$2:$B$9,2,FALSE)</f>
        <v>импл_новые_без_названия</v>
      </c>
      <c r="G118" t="str">
        <f t="shared" si="25"/>
        <v>импл_</v>
      </c>
      <c r="H118" t="str">
        <f>VLOOKUP(B118,audio_list_stym!$A$3:$AJ$18,25,FALSE)</f>
        <v>Ackee</v>
      </c>
      <c r="I118" t="s">
        <v>692</v>
      </c>
      <c r="J118" t="str">
        <f t="shared" si="26"/>
        <v>Ackee_5</v>
      </c>
      <c r="K118">
        <v>16</v>
      </c>
      <c r="L118">
        <f>VLOOKUP(J118,total_visual_stym!$A$2:$D$129,2,FALSE)</f>
        <v>2069</v>
      </c>
      <c r="M118" t="str">
        <f>VLOOKUP(J118,total_visual_stym!$A$2:$D$129,3,FALSE)</f>
        <v>pics\\Ackee_5.jpg</v>
      </c>
      <c r="N118">
        <f>VLOOKUP(J118,total_visual_stym!$A$1:$D$129,4,FALSE)</f>
        <v>208</v>
      </c>
      <c r="P118">
        <f>IF(G118="экспл",0,IF(G118="импл_",VLOOKUP(J118,quest_импл!$A$1:$J$129,7,FALSE),0))</f>
        <v>229</v>
      </c>
      <c r="Q118" t="str">
        <f>IF(G118="экспл",0,IF(G118="импл_",VLOOKUP(J118,quest_импл!$A$1:$J$129,8,FALSE),0))</f>
        <v>sound\\Kvadratniy_li.wav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2042</v>
      </c>
      <c r="AD118" t="str">
        <f t="shared" ca="1" si="32"/>
        <v>pics\\Peper_2.jpg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27"/>
        <v>pics\\Peper_2.jpg</v>
      </c>
      <c r="AI118" t="s">
        <v>90</v>
      </c>
      <c r="AO118">
        <f t="shared" ca="1" si="33"/>
        <v>0.30977538310140817</v>
      </c>
      <c r="AP118" t="str">
        <f t="shared" ca="1" si="34"/>
        <v>pics\\Peper_2.jpg</v>
      </c>
      <c r="AR118" t="str">
        <f t="shared" si="36"/>
        <v/>
      </c>
      <c r="AS118" t="str">
        <f t="shared" ca="1" si="28"/>
        <v>pics\\Peper_2.jpg</v>
      </c>
      <c r="AT118">
        <f t="shared" ca="1" si="29"/>
        <v>0.44366921058535291</v>
      </c>
      <c r="AU118" t="s">
        <v>697</v>
      </c>
      <c r="AV118" t="str">
        <f t="shared" ca="1" si="30"/>
        <v>sound\\Redkiy_plod.wav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_Квадратный_ли_</v>
      </c>
      <c r="BB118" t="str">
        <f t="shared" si="31"/>
        <v>_Квадратный_ли_XXXXX?</v>
      </c>
      <c r="BD118" cm="1">
        <f t="array" aca="1" ref="BD118" ca="1">INDEX($L$114:$L$121,(RANK(AT6,$AT$2:$AT$9)))</f>
        <v>2068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VLOOKUP(B119,audio_list_stym!$A$3:$BP$18,57,FALSE)</f>
        <v>16</v>
      </c>
      <c r="F119" t="str">
        <f>VLOOKUP(E119,metki!$A$2:$B$9,2,FALSE)</f>
        <v>импл_новые_без_названия</v>
      </c>
      <c r="G119" t="str">
        <f t="shared" si="25"/>
        <v>импл_</v>
      </c>
      <c r="H119" t="str">
        <f>VLOOKUP(B119,audio_list_stym!$A$3:$AJ$18,25,FALSE)</f>
        <v>Ackee</v>
      </c>
      <c r="I119" t="s">
        <v>693</v>
      </c>
      <c r="J119" t="str">
        <f t="shared" si="26"/>
        <v>Ackee_6</v>
      </c>
      <c r="K119">
        <v>16</v>
      </c>
      <c r="L119">
        <f>VLOOKUP(J119,total_visual_stym!$A$2:$D$129,2,FALSE)</f>
        <v>2070</v>
      </c>
      <c r="M119" t="str">
        <f>VLOOKUP(J119,total_visual_stym!$A$2:$D$129,3,FALSE)</f>
        <v>pics\\Ackee_6.jpg</v>
      </c>
      <c r="N119">
        <f>VLOOKUP(J119,total_visual_stym!$A$1:$D$129,4,FALSE)</f>
        <v>208</v>
      </c>
      <c r="P119">
        <f>IF(G119="экспл",0,IF(G119="импл_",VLOOKUP(J119,quest_импл!$A$1:$J$129,7,FALSE),0))</f>
        <v>230</v>
      </c>
      <c r="Q119" t="str">
        <f>IF(G119="экспл",0,IF(G119="импл_",VLOOKUP(J119,quest_импл!$A$1:$J$129,8,FALSE),0))</f>
        <v>sound\\Sklizskiy_li.wav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2025</v>
      </c>
      <c r="AD119" t="str">
        <f t="shared" ca="1" si="32"/>
        <v>pics\\Kokos_1.jpg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27"/>
        <v>pics\\Kokos_1.jpg</v>
      </c>
      <c r="AI119" t="s">
        <v>91</v>
      </c>
      <c r="AO119">
        <f t="shared" ca="1" si="33"/>
        <v>0.61405065430365213</v>
      </c>
      <c r="AP119" t="str">
        <f t="shared" ca="1" si="34"/>
        <v>pics\\Kokos_1.jpg</v>
      </c>
      <c r="AR119" t="str">
        <f t="shared" si="36"/>
        <v/>
      </c>
      <c r="AS119" t="str">
        <f t="shared" ca="1" si="28"/>
        <v>pics\\Kokos_1.jpg</v>
      </c>
      <c r="AT119">
        <f t="shared" ca="1" si="29"/>
        <v>0.72261683239984942</v>
      </c>
      <c r="AU119" t="s">
        <v>697</v>
      </c>
      <c r="AV119" t="str">
        <f t="shared" ca="1" si="30"/>
        <v>sound\\Noviy_plod.wav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_Склизкий_ли_</v>
      </c>
      <c r="BB119" t="str">
        <f t="shared" si="31"/>
        <v>_Склизкий_ли_XXXXX?</v>
      </c>
      <c r="BD119" cm="1">
        <f t="array" aca="1" ref="BD119" ca="1">INDEX($L$114:$L$121,(RANK(AT7,$AT$2:$AT$9)))</f>
        <v>2066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VLOOKUP(B120,audio_list_stym!$A$3:$BP$18,57,FALSE)</f>
        <v>16</v>
      </c>
      <c r="F120" t="str">
        <f>VLOOKUP(E120,metki!$A$2:$B$9,2,FALSE)</f>
        <v>импл_новые_без_названия</v>
      </c>
      <c r="G120" t="str">
        <f t="shared" si="25"/>
        <v>импл_</v>
      </c>
      <c r="H120" t="str">
        <f>VLOOKUP(B120,audio_list_stym!$A$3:$AJ$18,25,FALSE)</f>
        <v>Ackee</v>
      </c>
      <c r="I120" t="s">
        <v>694</v>
      </c>
      <c r="J120" t="str">
        <f t="shared" si="26"/>
        <v>Ackee_7</v>
      </c>
      <c r="K120">
        <v>16</v>
      </c>
      <c r="L120">
        <f>VLOOKUP(J120,total_visual_stym!$A$2:$D$129,2,FALSE)</f>
        <v>2071</v>
      </c>
      <c r="M120" t="str">
        <f>VLOOKUP(J120,total_visual_stym!$A$2:$D$129,3,FALSE)</f>
        <v>pics\\Ackee_7.jpg</v>
      </c>
      <c r="N120">
        <f>VLOOKUP(J120,total_visual_stym!$A$1:$D$129,4,FALSE)</f>
        <v>208</v>
      </c>
      <c r="P120">
        <f>IF(G120="экспл",0,IF(G120="импл_",VLOOKUP(J120,quest_импл!$A$1:$J$129,7,FALSE),0))</f>
        <v>231</v>
      </c>
      <c r="Q120" t="str">
        <f>IF(G120="экспл",0,IF(G120="импл_",VLOOKUP(J120,quest_импл!$A$1:$J$129,8,FALSE),0))</f>
        <v>sound\\Uvyadshiy_li.wav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да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2050</v>
      </c>
      <c r="AD120" t="str">
        <f t="shared" ca="1" si="32"/>
        <v>pics\\Redis_2.jpg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27"/>
        <v>pics\\Redis_2.jpg</v>
      </c>
      <c r="AI120" t="s">
        <v>92</v>
      </c>
      <c r="AO120">
        <f t="shared" ca="1" si="33"/>
        <v>0.19764237786692518</v>
      </c>
      <c r="AP120" t="str">
        <f t="shared" ca="1" si="34"/>
        <v>pics\\Redis_2.jpg</v>
      </c>
      <c r="AR120" t="str">
        <f t="shared" si="36"/>
        <v/>
      </c>
      <c r="AS120" t="str">
        <f t="shared" ca="1" si="28"/>
        <v>pics\\Redis_2.jpg</v>
      </c>
      <c r="AT120">
        <f t="shared" ca="1" si="29"/>
        <v>0.26048968886576718</v>
      </c>
      <c r="AU120" t="s">
        <v>697</v>
      </c>
      <c r="AV120" t="str">
        <f t="shared" ca="1" si="30"/>
        <v>sound\\Redkiy_plod.wav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_Увядший_ли_</v>
      </c>
      <c r="BB120" t="str">
        <f t="shared" si="31"/>
        <v>_Увядший_ли_XXXXX?</v>
      </c>
      <c r="BD120" cm="1">
        <f t="array" aca="1" ref="BD120" ca="1">INDEX($L$114:$L$121,(RANK(AT8,$AT$2:$AT$9)))</f>
        <v>2072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VLOOKUP(B121,audio_list_stym!$A$3:$BP$18,57,FALSE)</f>
        <v>16</v>
      </c>
      <c r="F121" t="str">
        <f>VLOOKUP(E121,metki!$A$2:$B$9,2,FALSE)</f>
        <v>импл_новые_без_названия</v>
      </c>
      <c r="G121" t="str">
        <f t="shared" si="25"/>
        <v>импл_</v>
      </c>
      <c r="H121" t="str">
        <f>VLOOKUP(B121,audio_list_stym!$A$3:$AJ$18,25,FALSE)</f>
        <v>Ackee</v>
      </c>
      <c r="I121" t="s">
        <v>695</v>
      </c>
      <c r="J121" t="str">
        <f t="shared" si="26"/>
        <v>Ackee_8</v>
      </c>
      <c r="K121">
        <v>16</v>
      </c>
      <c r="L121">
        <f>VLOOKUP(J121,total_visual_stym!$A$2:$D$129,2,FALSE)</f>
        <v>2072</v>
      </c>
      <c r="M121" t="str">
        <f>VLOOKUP(J121,total_visual_stym!$A$2:$D$129,3,FALSE)</f>
        <v>pics\\Ackee_8.jpg</v>
      </c>
      <c r="N121">
        <f>VLOOKUP(J121,total_visual_stym!$A$1:$D$129,4,FALSE)</f>
        <v>208</v>
      </c>
      <c r="P121">
        <f>IF(G121="экспл",0,IF(G121="импл_",VLOOKUP(J121,quest_импл!$A$1:$J$129,7,FALSE),0))</f>
        <v>232</v>
      </c>
      <c r="Q121" t="str">
        <f>IF(G121="экспл",0,IF(G121="импл_",VLOOKUP(J121,quest_импл!$A$1:$J$129,8,FALSE),0))</f>
        <v>sound\\Raznocvetniy_li.wav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2001</v>
      </c>
      <c r="AD121" t="str">
        <f t="shared" ca="1" si="32"/>
        <v>pics\\Banan_1.jpg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27"/>
        <v>pics\\Banan_1.jpg</v>
      </c>
      <c r="AI121" t="s">
        <v>93</v>
      </c>
      <c r="AO121">
        <f t="shared" ca="1" si="33"/>
        <v>0.99170662770710938</v>
      </c>
      <c r="AP121" t="str">
        <f t="shared" ca="1" si="34"/>
        <v>pics\\Banan_1.jpg</v>
      </c>
      <c r="AR121" t="str">
        <f>IF(AH121="sound\\Ogorod",AP49,"")</f>
        <v/>
      </c>
      <c r="AS121" t="str">
        <f t="shared" ca="1" si="28"/>
        <v>pics\\Banan_1.jpg</v>
      </c>
      <c r="AT121">
        <f t="shared" ca="1" si="29"/>
        <v>0.19133836892447575</v>
      </c>
      <c r="AU121" t="s">
        <v>697</v>
      </c>
      <c r="AV121" t="str">
        <f t="shared" ca="1" si="30"/>
        <v>sound\\Redkiy_plod.wav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_Разноцветный_ли_</v>
      </c>
      <c r="BB121" t="str">
        <f t="shared" si="31"/>
        <v>_Разноцветный_ли_XXXXX?</v>
      </c>
      <c r="BD121" cm="1">
        <f t="array" aca="1" ref="BD121" ca="1">INDEX($L$114:$L$121,(RANK(AT9,$AT$2:$AT$9)))</f>
        <v>2065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VLOOKUP(B122,audio_list_stym!$A$3:$BP$18,57,FALSE)</f>
        <v>17</v>
      </c>
      <c r="F122" t="str">
        <f>VLOOKUP(E122,metki!$A$2:$B$9,2,FALSE)</f>
        <v>экспл_новые_без_названия</v>
      </c>
      <c r="G122" t="str">
        <f t="shared" si="25"/>
        <v>экспл</v>
      </c>
      <c r="H122" t="str">
        <f>VLOOKUP(B122,audio_list_stym!$A$3:$AJ$18,25,FALSE)</f>
        <v>Ake</v>
      </c>
      <c r="I122" t="s">
        <v>688</v>
      </c>
      <c r="J122" t="str">
        <f t="shared" si="26"/>
        <v>Ake_1</v>
      </c>
      <c r="K122">
        <v>17</v>
      </c>
      <c r="L122">
        <f>VLOOKUP(J122,total_visual_stym!$A$2:$D$129,2,FALSE)</f>
        <v>2073</v>
      </c>
      <c r="M122" t="str">
        <f>VLOOKUP(J122,total_visual_stym!$A$2:$D$129,3,FALSE)</f>
        <v>pics\\Ake_1.jpg</v>
      </c>
      <c r="N122">
        <f>VLOOKUP(J122,total_visual_stym!$A$1:$D$129,4,FALSE)</f>
        <v>209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105</v>
      </c>
      <c r="Z122" t="str">
        <f>IF(G122="экспл",VLOOKUP(J122,quest_экспл!$A$1:$N$129,12,FALSE),IF(G122="импл_",0,0))</f>
        <v>sound\\On_imeet_myakot.wav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2204</v>
      </c>
      <c r="AD122" t="str">
        <f t="shared" ca="1" si="32"/>
        <v>pics\\dis52.jpg</v>
      </c>
      <c r="AE122" s="22" t="str">
        <f t="array" aca="1" ref="AE122" ca="1">IF(G122="экспл",INDEX(total_visual_stym!$C$146:$C$209,(RANK(total_visual_stym!E202,total_visual_stym!$E$146:$E$209))),0)</f>
        <v>pics\\dis52.jpg</v>
      </c>
      <c r="AF122" s="22" t="str">
        <f t="shared" si="27"/>
        <v/>
      </c>
      <c r="AI122" t="s">
        <v>124</v>
      </c>
      <c r="AO122">
        <f t="shared" ca="1" si="33"/>
        <v>0.61023149648004937</v>
      </c>
      <c r="AP122" t="str">
        <f t="shared" ca="1" si="34"/>
        <v>pics\\Kokos_2.jpg</v>
      </c>
      <c r="AR122" t="str">
        <f t="shared" ref="AR122:AR129" si="37">IF(AH122="sound\\Ogorod",AP50,"")</f>
        <v/>
      </c>
      <c r="AS122" t="str">
        <f t="shared" si="28"/>
        <v/>
      </c>
      <c r="AT122">
        <f t="shared" ca="1" si="29"/>
        <v>0.95100538885491825</v>
      </c>
      <c r="AU122" t="s">
        <v>697</v>
      </c>
      <c r="AV122" t="str">
        <f t="shared" ca="1" si="30"/>
        <v>sound\\Noviy_plod.wav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_Он_имеет_мякоть?</v>
      </c>
      <c r="BA122" t="e">
        <f>VLOOKUP(Q122,audio_list_stym!$B$2:$BQ$299,68,FALSE)</f>
        <v>#N/A</v>
      </c>
      <c r="BB122" t="str">
        <f t="shared" si="31"/>
        <v>На_экране_XXXXX._Он_имеет_мякоть?</v>
      </c>
      <c r="BC122">
        <f>A122</f>
        <v>1216</v>
      </c>
      <c r="BD122" cm="1">
        <f t="array" aca="1" ref="BD122" ca="1">INDEX($L$122:$L$129,(RANK(AT2,$AT$2:$AT$9)))</f>
        <v>2075</v>
      </c>
      <c r="BE122" cm="1">
        <f t="array" aca="1" ref="BE122" ca="1">INDEX(BD66:BD81,(RANK(AT9,$AT$2:$AT$17)))</f>
        <v>2083</v>
      </c>
      <c r="BF122" cm="1">
        <f t="array" aca="1" ref="BF122" ca="1">INDEX(BD90:BD105,(RANK(AT9,$AT$2:$AT$17)))</f>
        <v>2131</v>
      </c>
      <c r="BG122" cm="1">
        <f t="array" aca="1" ref="BG122" ca="1">INDEX(BD106:BD121,(RANK(AT9,$AT$2:$AT$17)))</f>
        <v>2147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VLOOKUP(B123,audio_list_stym!$A$3:$BP$18,57,FALSE)</f>
        <v>17</v>
      </c>
      <c r="F123" t="str">
        <f>VLOOKUP(E123,metki!$A$2:$B$9,2,FALSE)</f>
        <v>экспл_новые_без_названия</v>
      </c>
      <c r="G123" t="str">
        <f t="shared" si="25"/>
        <v>экспл</v>
      </c>
      <c r="H123" t="str">
        <f>VLOOKUP(B123,audio_list_stym!$A$3:$AJ$18,25,FALSE)</f>
        <v>Ake</v>
      </c>
      <c r="I123" t="s">
        <v>689</v>
      </c>
      <c r="J123" t="str">
        <f t="shared" si="26"/>
        <v>Ake_2</v>
      </c>
      <c r="K123">
        <v>17</v>
      </c>
      <c r="L123">
        <f>VLOOKUP(J123,total_visual_stym!$A$2:$D$129,2,FALSE)</f>
        <v>2074</v>
      </c>
      <c r="M123" t="str">
        <f>VLOOKUP(J123,total_visual_stym!$A$2:$D$129,3,FALSE)</f>
        <v>pics\\Ake_2.jpg</v>
      </c>
      <c r="N123">
        <f>VLOOKUP(J123,total_visual_stym!$A$1:$D$129,4,FALSE)</f>
        <v>209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106</v>
      </c>
      <c r="Z123" t="str">
        <f>IF(G123="экспл",VLOOKUP(J123,quest_экспл!$A$1:$N$129,12,FALSE),IF(G123="импл_",0,0))</f>
        <v>sound\\Prodolgovatiy_li_on.wav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2213</v>
      </c>
      <c r="AD123" t="str">
        <f t="shared" ca="1" si="32"/>
        <v>pics\\dis49.jpg</v>
      </c>
      <c r="AE123" s="22" t="str">
        <f t="array" aca="1" ref="AE123" ca="1">IF(G123="экспл",INDEX(total_visual_stym!$C$146:$C$209,(RANK(total_visual_stym!E203,total_visual_stym!$E$146:$E$209))),0)</f>
        <v>pics\\dis49.jpg</v>
      </c>
      <c r="AF123" s="22" t="str">
        <f t="shared" si="27"/>
        <v/>
      </c>
      <c r="AI123" t="s">
        <v>125</v>
      </c>
      <c r="AO123">
        <f t="shared" ca="1" si="33"/>
        <v>0.77674832344919409</v>
      </c>
      <c r="AP123" t="str">
        <f t="shared" ca="1" si="34"/>
        <v>pics\\Finik_6.jpg</v>
      </c>
      <c r="AR123" t="str">
        <f t="shared" si="37"/>
        <v/>
      </c>
      <c r="AS123" t="str">
        <f t="shared" si="28"/>
        <v/>
      </c>
      <c r="AT123">
        <f t="shared" ca="1" si="29"/>
        <v>0.51870155066519263</v>
      </c>
      <c r="AU123" t="s">
        <v>697</v>
      </c>
      <c r="AV123" t="str">
        <f t="shared" ca="1" si="30"/>
        <v>sound\\Noviy_plod.wav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_Продолговатый_ли_он?</v>
      </c>
      <c r="BA123" t="e">
        <f>VLOOKUP(Q123,audio_list_stym!$B$2:$BQ$299,68,FALSE)</f>
        <v>#N/A</v>
      </c>
      <c r="BB123" t="str">
        <f t="shared" si="31"/>
        <v>Посмотрите,_вот_XXXXX._Продолговатый_ли_он?</v>
      </c>
      <c r="BD123" cm="1">
        <f t="array" aca="1" ref="BD123" ca="1">INDEX($L$122:$L$129,(RANK(AT3,$AT$2:$AT$9)))</f>
        <v>2077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VLOOKUP(B124,audio_list_stym!$A$3:$BP$18,57,FALSE)</f>
        <v>17</v>
      </c>
      <c r="F124" t="str">
        <f>VLOOKUP(E124,metki!$A$2:$B$9,2,FALSE)</f>
        <v>экспл_новые_без_названия</v>
      </c>
      <c r="G124" t="str">
        <f t="shared" si="25"/>
        <v>экспл</v>
      </c>
      <c r="H124" t="str">
        <f>VLOOKUP(B124,audio_list_stym!$A$3:$AJ$18,25,FALSE)</f>
        <v>Ake</v>
      </c>
      <c r="I124" t="s">
        <v>690</v>
      </c>
      <c r="J124" t="str">
        <f t="shared" si="26"/>
        <v>Ake_3</v>
      </c>
      <c r="K124">
        <v>17</v>
      </c>
      <c r="L124">
        <f>VLOOKUP(J124,total_visual_stym!$A$2:$D$129,2,FALSE)</f>
        <v>2075</v>
      </c>
      <c r="M124" t="str">
        <f>VLOOKUP(J124,total_visual_stym!$A$2:$D$129,3,FALSE)</f>
        <v>pics\\Ake_3.jpg</v>
      </c>
      <c r="N124">
        <f>VLOOKUP(J124,total_visual_stym!$A$1:$D$129,4,FALSE)</f>
        <v>209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107</v>
      </c>
      <c r="Z124" t="str">
        <f>IF(G124="экспл",VLOOKUP(J124,quest_экспл!$A$1:$N$129,12,FALSE),IF(G124="импл_",0,0))</f>
        <v>sound\\Pyatnistiy_li_on.wav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2198</v>
      </c>
      <c r="AD124" t="str">
        <f t="shared" ca="1" si="32"/>
        <v>pics\\dis42.jpg</v>
      </c>
      <c r="AE124" s="22" t="str">
        <f t="array" aca="1" ref="AE124" ca="1">IF(G124="экспл",INDEX(total_visual_stym!$C$146:$C$209,(RANK(total_visual_stym!E204,total_visual_stym!$E$146:$E$209))),0)</f>
        <v>pics\\dis42.jpg</v>
      </c>
      <c r="AF124" s="22" t="str">
        <f t="shared" si="27"/>
        <v/>
      </c>
      <c r="AI124" t="s">
        <v>126</v>
      </c>
      <c r="AO124">
        <f t="shared" ca="1" si="33"/>
        <v>0.74044291275751661</v>
      </c>
      <c r="AP124" t="str">
        <f t="shared" ca="1" si="34"/>
        <v>pics\\Goroh_2.jpg</v>
      </c>
      <c r="AR124" t="str">
        <f t="shared" si="37"/>
        <v/>
      </c>
      <c r="AS124" t="str">
        <f t="shared" si="28"/>
        <v/>
      </c>
      <c r="AT124">
        <f t="shared" ca="1" si="29"/>
        <v>0.51880878662918384</v>
      </c>
      <c r="AU124" t="s">
        <v>697</v>
      </c>
      <c r="AV124" t="str">
        <f t="shared" ca="1" si="30"/>
        <v>sound\\Noviy_plod.wav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_Пятнистый_ли_он?</v>
      </c>
      <c r="BA124" t="e">
        <f>VLOOKUP(Q124,audio_list_stym!$B$2:$BQ$299,68,FALSE)</f>
        <v>#N/A</v>
      </c>
      <c r="BB124" t="str">
        <f t="shared" si="31"/>
        <v>Вот_XXXXX._Пятнистый_ли_он?</v>
      </c>
      <c r="BD124" cm="1">
        <f t="array" aca="1" ref="BD124" ca="1">INDEX($L$122:$L$129,(RANK(AT4,$AT$2:$AT$9)))</f>
        <v>2078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VLOOKUP(B125,audio_list_stym!$A$3:$BP$18,57,FALSE)</f>
        <v>17</v>
      </c>
      <c r="F125" t="str">
        <f>VLOOKUP(E125,metki!$A$2:$B$9,2,FALSE)</f>
        <v>экспл_новые_без_названия</v>
      </c>
      <c r="G125" t="str">
        <f t="shared" si="25"/>
        <v>экспл</v>
      </c>
      <c r="H125" t="str">
        <f>VLOOKUP(B125,audio_list_stym!$A$3:$AJ$18,25,FALSE)</f>
        <v>Ake</v>
      </c>
      <c r="I125" t="s">
        <v>691</v>
      </c>
      <c r="J125" t="str">
        <f t="shared" si="26"/>
        <v>Ake_4</v>
      </c>
      <c r="K125">
        <v>17</v>
      </c>
      <c r="L125">
        <f>VLOOKUP(J125,total_visual_stym!$A$2:$D$129,2,FALSE)</f>
        <v>2076</v>
      </c>
      <c r="M125" t="str">
        <f>VLOOKUP(J125,total_visual_stym!$A$2:$D$129,3,FALSE)</f>
        <v>pics\\Ake_4.jpg</v>
      </c>
      <c r="N125">
        <f>VLOOKUP(J125,total_visual_stym!$A$1:$D$129,4,FALSE)</f>
        <v>209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108</v>
      </c>
      <c r="Z125" t="str">
        <f>IF(G125="экспл",VLOOKUP(J125,quest_экспл!$A$1:$N$129,12,FALSE),IF(G125="импл_",0,0))</f>
        <v>sound\\On_s_kozhuroy.wav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2174</v>
      </c>
      <c r="AD125" t="str">
        <f t="shared" ca="1" si="32"/>
        <v>pics\\dis7.jpg</v>
      </c>
      <c r="AE125" s="22" t="str">
        <f t="array" aca="1" ref="AE125" ca="1">IF(G125="экспл",INDEX(total_visual_stym!$C$146:$C$209,(RANK(total_visual_stym!E205,total_visual_stym!$E$146:$E$209))),0)</f>
        <v>pics\\dis7.jpg</v>
      </c>
      <c r="AF125" s="22" t="str">
        <f t="shared" si="27"/>
        <v/>
      </c>
      <c r="AI125" t="s">
        <v>127</v>
      </c>
      <c r="AO125">
        <f t="shared" ca="1" si="33"/>
        <v>0.69991385528068972</v>
      </c>
      <c r="AP125" t="str">
        <f t="shared" ca="1" si="34"/>
        <v>pics\\Goroh_4.jpg</v>
      </c>
      <c r="AR125" t="str">
        <f t="shared" si="37"/>
        <v/>
      </c>
      <c r="AS125" t="str">
        <f t="shared" si="28"/>
        <v/>
      </c>
      <c r="AT125">
        <f t="shared" ca="1" si="29"/>
        <v>0.64944540250573868</v>
      </c>
      <c r="AU125" t="s">
        <v>697</v>
      </c>
      <c r="AV125" t="str">
        <f t="shared" ca="1" si="30"/>
        <v>sound\\Noviy_plod.wav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_Он_с_кожурой?</v>
      </c>
      <c r="BA125" t="e">
        <f>VLOOKUP(Q125,audio_list_stym!$B$2:$BQ$299,68,FALSE)</f>
        <v>#N/A</v>
      </c>
      <c r="BB125" t="str">
        <f t="shared" si="31"/>
        <v>Это_XXXXX._Он_с_кожурой?</v>
      </c>
      <c r="BD125" cm="1">
        <f t="array" aca="1" ref="BD125" ca="1">INDEX($L$122:$L$129,(RANK(AT5,$AT$2:$AT$9)))</f>
        <v>2079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VLOOKUP(B126,audio_list_stym!$A$3:$BP$18,57,FALSE)</f>
        <v>17</v>
      </c>
      <c r="F126" t="str">
        <f>VLOOKUP(E126,metki!$A$2:$B$9,2,FALSE)</f>
        <v>экспл_новые_без_названия</v>
      </c>
      <c r="G126" t="str">
        <f t="shared" si="25"/>
        <v>экспл</v>
      </c>
      <c r="H126" t="str">
        <f>VLOOKUP(B126,audio_list_stym!$A$3:$AJ$18,25,FALSE)</f>
        <v>Ake</v>
      </c>
      <c r="I126" t="s">
        <v>692</v>
      </c>
      <c r="J126" t="str">
        <f t="shared" si="26"/>
        <v>Ake_5</v>
      </c>
      <c r="K126">
        <v>17</v>
      </c>
      <c r="L126">
        <f>VLOOKUP(J126,total_visual_stym!$A$2:$D$129,2,FALSE)</f>
        <v>2077</v>
      </c>
      <c r="M126" t="str">
        <f>VLOOKUP(J126,total_visual_stym!$A$2:$D$129,3,FALSE)</f>
        <v>pics\\Ake_5.jpg</v>
      </c>
      <c r="N126">
        <f>VLOOKUP(J126,total_visual_stym!$A$1:$D$129,4,FALSE)</f>
        <v>209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109</v>
      </c>
      <c r="Z126" t="str">
        <f>IF(G126="экспл",VLOOKUP(J126,quest_экспл!$A$1:$N$129,12,FALSE),IF(G126="импл_",0,0))</f>
        <v>sound\\Fioletoviy_li_on.wav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2179</v>
      </c>
      <c r="AD126" t="str">
        <f t="shared" ca="1" si="32"/>
        <v>pics\\dis20.jpg</v>
      </c>
      <c r="AE126" s="22" t="str">
        <f t="array" aca="1" ref="AE126" ca="1">IF(G126="экспл",INDEX(total_visual_stym!$C$146:$C$209,(RANK(total_visual_stym!E206,total_visual_stym!$E$146:$E$209))),0)</f>
        <v>pics\\dis20.jpg</v>
      </c>
      <c r="AF126" s="22" t="str">
        <f t="shared" si="27"/>
        <v/>
      </c>
      <c r="AI126" t="s">
        <v>128</v>
      </c>
      <c r="AO126">
        <f t="shared" ca="1" si="33"/>
        <v>0.79251280643755873</v>
      </c>
      <c r="AP126" t="str">
        <f t="shared" ca="1" si="34"/>
        <v>pics\\Finik_5.jpg</v>
      </c>
      <c r="AR126" t="str">
        <f t="shared" si="37"/>
        <v/>
      </c>
      <c r="AS126" t="str">
        <f t="shared" si="28"/>
        <v/>
      </c>
      <c r="AT126">
        <f t="shared" ca="1" si="29"/>
        <v>0.70884538833338806</v>
      </c>
      <c r="AU126" t="s">
        <v>697</v>
      </c>
      <c r="AV126" t="str">
        <f t="shared" ca="1" si="30"/>
        <v>sound\\Noviy_plod.wav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_Синий_ли_он?</v>
      </c>
      <c r="BA126" t="e">
        <f>VLOOKUP(Q126,audio_list_stym!$B$2:$BQ$299,68,FALSE)</f>
        <v>#N/A</v>
      </c>
      <c r="BB126" t="str">
        <f t="shared" si="31"/>
        <v>На_картинке_XXXXX._Синий_ли_он?</v>
      </c>
      <c r="BD126" cm="1">
        <f t="array" aca="1" ref="BD126" ca="1">INDEX($L$122:$L$129,(RANK(AT6,$AT$2:$AT$9)))</f>
        <v>2076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VLOOKUP(B127,audio_list_stym!$A$3:$BP$18,57,FALSE)</f>
        <v>17</v>
      </c>
      <c r="F127" t="str">
        <f>VLOOKUP(E127,metki!$A$2:$B$9,2,FALSE)</f>
        <v>экспл_новые_без_названия</v>
      </c>
      <c r="G127" t="str">
        <f t="shared" si="25"/>
        <v>экспл</v>
      </c>
      <c r="H127" t="str">
        <f>VLOOKUP(B127,audio_list_stym!$A$3:$AJ$18,25,FALSE)</f>
        <v>Ake</v>
      </c>
      <c r="I127" t="s">
        <v>693</v>
      </c>
      <c r="J127" t="str">
        <f t="shared" si="26"/>
        <v>Ake_6</v>
      </c>
      <c r="K127">
        <v>17</v>
      </c>
      <c r="L127">
        <f>VLOOKUP(J127,total_visual_stym!$A$2:$D$129,2,FALSE)</f>
        <v>2078</v>
      </c>
      <c r="M127" t="str">
        <f>VLOOKUP(J127,total_visual_stym!$A$2:$D$129,3,FALSE)</f>
        <v>pics\\Ake_6.jpg</v>
      </c>
      <c r="N127">
        <f>VLOOKUP(J127,total_visual_stym!$A$1:$D$129,4,FALSE)</f>
        <v>209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110</v>
      </c>
      <c r="Z127" t="str">
        <f>IF(G127="экспл",VLOOKUP(J127,quest_экспл!$A$1:$N$129,12,FALSE),IF(G127="импл_",0,0))</f>
        <v>sound\\On_s_dolkami.wav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2196</v>
      </c>
      <c r="AD127" t="str">
        <f t="shared" ca="1" si="32"/>
        <v>pics\\dis40.jpg</v>
      </c>
      <c r="AE127" s="22" t="str">
        <f t="array" aca="1" ref="AE127" ca="1">IF(G127="экспл",INDEX(total_visual_stym!$C$146:$C$209,(RANK(total_visual_stym!E207,total_visual_stym!$E$146:$E$209))),0)</f>
        <v>pics\\dis40.jpg</v>
      </c>
      <c r="AF127" s="22" t="str">
        <f t="shared" si="27"/>
        <v/>
      </c>
      <c r="AI127" t="s">
        <v>129</v>
      </c>
      <c r="AO127">
        <f t="shared" ca="1" si="33"/>
        <v>0.52269516122513215</v>
      </c>
      <c r="AP127" t="str">
        <f t="shared" ca="1" si="34"/>
        <v>pics\\Kokos_6.jpg</v>
      </c>
      <c r="AR127" t="str">
        <f t="shared" si="37"/>
        <v/>
      </c>
      <c r="AS127" t="str">
        <f t="shared" si="28"/>
        <v/>
      </c>
      <c r="AT127">
        <f t="shared" ca="1" si="29"/>
        <v>9.7078394585970895E-2</v>
      </c>
      <c r="AU127" t="s">
        <v>697</v>
      </c>
      <c r="AV127" t="str">
        <f t="shared" ca="1" si="30"/>
        <v>sound\\Redkiy_plod.wav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_Он_с_дольками?</v>
      </c>
      <c r="BA127" t="e">
        <f>VLOOKUP(Q127,audio_list_stym!$B$2:$BQ$299,68,FALSE)</f>
        <v>#N/A</v>
      </c>
      <c r="BB127" t="str">
        <f t="shared" si="31"/>
        <v>На_мониторе_XXXXX._Он_с_дольками?</v>
      </c>
      <c r="BD127" cm="1">
        <f t="array" aca="1" ref="BD127" ca="1">INDEX($L$122:$L$129,(RANK(AT7,$AT$2:$AT$9)))</f>
        <v>2074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VLOOKUP(B128,audio_list_stym!$A$3:$BP$18,57,FALSE)</f>
        <v>17</v>
      </c>
      <c r="F128" t="str">
        <f>VLOOKUP(E128,metki!$A$2:$B$9,2,FALSE)</f>
        <v>экспл_новые_без_названия</v>
      </c>
      <c r="G128" t="str">
        <f t="shared" si="25"/>
        <v>экспл</v>
      </c>
      <c r="H128" t="str">
        <f>VLOOKUP(B128,audio_list_stym!$A$3:$AJ$18,25,FALSE)</f>
        <v>Ake</v>
      </c>
      <c r="I128" t="s">
        <v>694</v>
      </c>
      <c r="J128" t="str">
        <f t="shared" si="26"/>
        <v>Ake_7</v>
      </c>
      <c r="K128">
        <v>17</v>
      </c>
      <c r="L128">
        <f>VLOOKUP(J128,total_visual_stym!$A$2:$D$129,2,FALSE)</f>
        <v>2079</v>
      </c>
      <c r="M128" t="str">
        <f>VLOOKUP(J128,total_visual_stym!$A$2:$D$129,3,FALSE)</f>
        <v>pics\\Ake_7.jpg</v>
      </c>
      <c r="N128">
        <f>VLOOKUP(J128,total_visual_stym!$A$1:$D$129,4,FALSE)</f>
        <v>209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111</v>
      </c>
      <c r="Z128" t="str">
        <f>IF(G128="экспл",VLOOKUP(J128,quest_экспл!$A$1:$N$129,12,FALSE),IF(G128="импл_",0,0))</f>
        <v>sound\\On_visushenniy.wav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2228</v>
      </c>
      <c r="AD128" t="str">
        <f t="shared" ca="1" si="32"/>
        <v>pics\\dis38.jpg</v>
      </c>
      <c r="AE128" s="22" t="str">
        <f t="array" aca="1" ref="AE128" ca="1">IF(G128="экспл",INDEX(total_visual_stym!$C$146:$C$209,(RANK(total_visual_stym!E208,total_visual_stym!$E$146:$E$209))),0)</f>
        <v>pics\\dis38.jpg</v>
      </c>
      <c r="AF128" s="22" t="str">
        <f t="shared" si="27"/>
        <v/>
      </c>
      <c r="AI128" t="s">
        <v>130</v>
      </c>
      <c r="AO128">
        <f t="shared" ca="1" si="33"/>
        <v>0.17539632011020456</v>
      </c>
      <c r="AP128" t="str">
        <f t="shared" ca="1" si="34"/>
        <v>pics\\Redis_4.jpg</v>
      </c>
      <c r="AR128" t="str">
        <f t="shared" si="37"/>
        <v/>
      </c>
      <c r="AS128" t="str">
        <f t="shared" si="28"/>
        <v/>
      </c>
      <c r="AT128">
        <f t="shared" ca="1" si="29"/>
        <v>6.6422968797891224E-3</v>
      </c>
      <c r="AU128" t="s">
        <v>697</v>
      </c>
      <c r="AV128" t="str">
        <f t="shared" ca="1" si="30"/>
        <v>sound\\Redkiy_plod.wav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_Он_высушенный?</v>
      </c>
      <c r="BA128" t="e">
        <f>VLOOKUP(Q128,audio_list_stym!$B$2:$BQ$299,68,FALSE)</f>
        <v>#N/A</v>
      </c>
      <c r="BB128" t="str">
        <f t="shared" si="31"/>
        <v>Перед_Вами_XXXXX._Он_высушенный?</v>
      </c>
      <c r="BD128" cm="1">
        <f t="array" aca="1" ref="BD128" ca="1">INDEX($L$122:$L$129,(RANK(AT8,$AT$2:$AT$9)))</f>
        <v>2080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VLOOKUP(B129,audio_list_stym!$A$3:$BP$18,57,FALSE)</f>
        <v>17</v>
      </c>
      <c r="F129" t="str">
        <f>VLOOKUP(E129,metki!$A$2:$B$9,2,FALSE)</f>
        <v>экспл_новые_без_названия</v>
      </c>
      <c r="G129" t="str">
        <f t="shared" si="25"/>
        <v>экспл</v>
      </c>
      <c r="H129" t="str">
        <f>VLOOKUP(B129,audio_list_stym!$A$3:$AJ$18,25,FALSE)</f>
        <v>Ake</v>
      </c>
      <c r="I129" t="s">
        <v>695</v>
      </c>
      <c r="J129" t="str">
        <f t="shared" si="26"/>
        <v>Ake_8</v>
      </c>
      <c r="K129">
        <v>17</v>
      </c>
      <c r="L129">
        <f>VLOOKUP(J129,total_visual_stym!$A$2:$D$129,2,FALSE)</f>
        <v>2080</v>
      </c>
      <c r="M129" t="str">
        <f>VLOOKUP(J129,total_visual_stym!$A$2:$D$129,3,FALSE)</f>
        <v>pics\\Ake_8.jpg</v>
      </c>
      <c r="N129">
        <f>VLOOKUP(J129,total_visual_stym!$A$1:$D$129,4,FALSE)</f>
        <v>209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112</v>
      </c>
      <c r="Z129" t="str">
        <f>IF(G129="экспл",VLOOKUP(J129,quest_экспл!$A$1:$N$129,12,FALSE),IF(G129="импл_",0,0))</f>
        <v>sound\\Myatiy_li_on.wav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2189</v>
      </c>
      <c r="AD129" t="str">
        <f t="shared" ca="1" si="32"/>
        <v>pics\\dis33.jpg</v>
      </c>
      <c r="AE129" s="22" t="str">
        <f t="array" aca="1" ref="AE129" ca="1">IF(G129="экспл",INDEX(total_visual_stym!$C$146:$C$209,(RANK(total_visual_stym!E209,total_visual_stym!$E$146:$E$209))),0)</f>
        <v>pics\\dis33.jpg</v>
      </c>
      <c r="AF129" s="22" t="str">
        <f t="shared" si="27"/>
        <v/>
      </c>
      <c r="AI129" t="s">
        <v>131</v>
      </c>
      <c r="AO129">
        <f t="shared" ca="1" si="33"/>
        <v>0.8261075430727286</v>
      </c>
      <c r="AP129" t="str">
        <f t="shared" ca="1" si="34"/>
        <v>pics\\Finik_4.jpg</v>
      </c>
      <c r="AR129" t="str">
        <f t="shared" si="37"/>
        <v/>
      </c>
      <c r="AS129" t="str">
        <f t="shared" si="28"/>
        <v/>
      </c>
      <c r="AT129">
        <f t="shared" ca="1" si="29"/>
        <v>6.6194983744436775E-2</v>
      </c>
      <c r="AU129" t="s">
        <v>697</v>
      </c>
      <c r="AV129" t="str">
        <f t="shared" ca="1" si="30"/>
        <v>sound\\Redkiy_plod.wav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_Мятый_ли_он?</v>
      </c>
      <c r="BA129" t="e">
        <f>VLOOKUP(Q129,audio_list_stym!$B$2:$BQ$299,68,FALSE)</f>
        <v>#N/A</v>
      </c>
      <c r="BB129" t="str">
        <f t="shared" si="31"/>
        <v>Вы_видите_XXXXX._Мятый_ли_он?</v>
      </c>
      <c r="BD129" cm="1">
        <f t="array" aca="1" ref="BD129" ca="1">INDEX($L$122:$L$129,(RANK(AT9,$AT$2:$AT$9)))</f>
        <v>2073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500-000000000000}"/>
  <pageMargins left="0.7" right="0.7" top="0.75" bottom="0.75" header="0.3" footer="0.3"/>
  <pageSetup paperSize="9" orientation="portrait" horizontalDpi="4294967293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H161"/>
  <sheetViews>
    <sheetView topLeftCell="AX1" zoomScale="80" zoomScaleNormal="80" zoomScaleSheetLayoutView="40" workbookViewId="0">
      <selection activeCell="BH1" sqref="BH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C1" s="30" t="s">
        <v>0</v>
      </c>
      <c r="BD1" s="30" t="s">
        <v>1175</v>
      </c>
      <c r="BE1" s="30" t="s">
        <v>1170</v>
      </c>
      <c r="BF1" s="30" t="s">
        <v>1171</v>
      </c>
      <c r="BG1" s="30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VLOOKUP(B2,audio_list_stym!$A$3:$BP$18,59,FALSE)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VLOOKUP(B2,audio_list_stym!$A$3:$AJ$18,27,FALSE)</f>
        <v>Tomat</v>
      </c>
      <c r="I2" t="s">
        <v>688</v>
      </c>
      <c r="J2" t="str">
        <f t="shared" ref="J2:J65" si="1">H2&amp;I2</f>
        <v>Tomat_1</v>
      </c>
      <c r="K2">
        <v>12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pics\\Banan_8.jpg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0.32490402925715656</v>
      </c>
      <c r="AP2" t="str">
        <f ca="1">INDEX($AM$2:$AM$25,(RANK(AO2,$AO$2:$AO$25)))</f>
        <v>pics\\Banan_8.jpg</v>
      </c>
      <c r="AQ2" t="str">
        <f ca="1">INDEX($AN$2:$AN$25,(RANK(AO2,$AO$2:$AO$25)))</f>
        <v>pics\\Goroh_8.jpg</v>
      </c>
      <c r="AR2" t="str">
        <f t="shared" ref="AR2:AR9" ca="1" si="6">IF(AH2="sound\\Ogorod",AP2,"")</f>
        <v>pics\\Banan_8.jpg</v>
      </c>
      <c r="AT2">
        <f t="shared" ref="AT2:AT65" ca="1" si="7">RAND()</f>
        <v>4.5412004354355995E-2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9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2064</v>
      </c>
      <c r="BE2" cm="1">
        <f t="array" aca="1" ref="BE2" ca="1">INDEX(BD10:BD25,(RANK(AT2,$AT$2:$AT$16)))</f>
        <v>2026</v>
      </c>
      <c r="BF2" cm="1">
        <f t="array" aca="1" ref="BF2" ca="1">INDEX(BD26:BD49,(RANK(AT2,$AT$2:$AT$16)))</f>
        <v>2042</v>
      </c>
      <c r="BG2" cm="1">
        <f t="array" aca="1" ref="BG2" ca="1">INDEX(BD50:BD65,(RANK(AT2,$AT$2:$AT$16)))</f>
        <v>2018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VLOOKUP(B3,audio_list_stym!$A$3:$BP$18,59,FALSE)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VLOOKUP(B3,audio_list_stym!$A$3:$AJ$18,27,FALSE)</f>
        <v>Tomat</v>
      </c>
      <c r="I3" t="s">
        <v>689</v>
      </c>
      <c r="J3" t="str">
        <f t="shared" si="1"/>
        <v>Tomat_2</v>
      </c>
      <c r="K3">
        <v>12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2035</v>
      </c>
      <c r="AD3" t="str">
        <f t="shared" ref="AD3:AD66" ca="1" si="10">IF(ISTEXT(AE3),AE3,IF(ISTEXT(AF3),AF3,""))</f>
        <v>pics\\Limon_3.jpg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pics\\Limon_3.jpg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0.97549719224493858</v>
      </c>
      <c r="AP3" t="str">
        <f t="shared" ref="AP3:AP25" ca="1" si="12">INDEX($AM$2:$AM$25,(RANK(AO3,$AO$2:$AO$25)))</f>
        <v>pics\\Limon_3.jpg</v>
      </c>
      <c r="AQ3" t="str">
        <f t="shared" ref="AQ3:AQ25" ca="1" si="13">INDEX($AN$2:$AN$25,(RANK(AO3,$AO$2:$AO$25)))</f>
        <v>pics\\Redis_3.jpg</v>
      </c>
      <c r="AR3" t="str">
        <f t="shared" ca="1" si="6"/>
        <v>pics\\Limon_3.jpg</v>
      </c>
      <c r="AT3">
        <f t="shared" ca="1" si="7"/>
        <v>0.19199392318188846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9"/>
        <v>_Мясистый_ли_XXXXX?</v>
      </c>
      <c r="BD3" cm="1">
        <f t="array" aca="1" ref="BD3" ca="1">INDEX($L$2:$L$9,(RANK(AT3,$AT$2:$AT$9)))</f>
        <v>2063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VLOOKUP(B4,audio_list_stym!$A$3:$BP$18,59,FALSE)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VLOOKUP(B4,audio_list_stym!$A$3:$AJ$18,27,FALSE)</f>
        <v>Tomat</v>
      </c>
      <c r="I4" t="s">
        <v>690</v>
      </c>
      <c r="J4" t="str">
        <f t="shared" si="1"/>
        <v>Tomat_3</v>
      </c>
      <c r="K4">
        <v>12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2005</v>
      </c>
      <c r="AD4" t="str">
        <f t="shared" ca="1" si="10"/>
        <v>pics\\Banan_5.jpg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pics\\Banan_5.jpg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0.45057921880556262</v>
      </c>
      <c r="AP4" t="str">
        <f t="shared" ca="1" si="12"/>
        <v>pics\\Banan_5.jpg</v>
      </c>
      <c r="AQ4" t="str">
        <f t="shared" ca="1" si="13"/>
        <v>pics\\Goroh_5.jpg</v>
      </c>
      <c r="AR4" t="str">
        <f t="shared" ca="1" si="6"/>
        <v>pics\\Banan_5.jpg</v>
      </c>
      <c r="AT4">
        <f t="shared" ca="1" si="7"/>
        <v>0.6757636056004267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9"/>
        <v>_Горький_ли_XXXXX?</v>
      </c>
      <c r="BD4" cm="1">
        <f t="array" aca="1" ref="BD4" ca="1">INDEX($L$2:$L$9,(RANK(AT4,$AT$2:$AT$9)))</f>
        <v>2060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VLOOKUP(B5,audio_list_stym!$A$3:$BP$18,59,FALSE)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VLOOKUP(B5,audio_list_stym!$A$3:$AJ$18,27,FALSE)</f>
        <v>Tomat</v>
      </c>
      <c r="I5" t="s">
        <v>691</v>
      </c>
      <c r="J5" t="str">
        <f t="shared" si="1"/>
        <v>Tomat_4</v>
      </c>
      <c r="K5">
        <v>12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2154</v>
      </c>
      <c r="AD5" t="str">
        <f t="shared" ca="1" si="10"/>
        <v>pics\\Injir_2.jpg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pics\\Injir_2.jpg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0.20271014017861111</v>
      </c>
      <c r="AP5" t="str">
        <f t="shared" ca="1" si="12"/>
        <v>pics\\Injir_2.jpg</v>
      </c>
      <c r="AQ5" t="str">
        <f t="shared" ca="1" si="13"/>
        <v>pics\\Tikva_2.jpg</v>
      </c>
      <c r="AR5" t="str">
        <f t="shared" ca="1" si="6"/>
        <v>pics\\Injir_2.jpg</v>
      </c>
      <c r="AT5">
        <f t="shared" ca="1" si="7"/>
        <v>0.56706986658593128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9"/>
        <v>_Яркий_ли_XXXXX?</v>
      </c>
      <c r="BD5" cm="1">
        <f t="array" aca="1" ref="BD5" ca="1">INDEX($L$2:$L$9,(RANK(AT5,$AT$2:$AT$9)))</f>
        <v>2061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VLOOKUP(B6,audio_list_stym!$A$3:$BP$18,59,FALSE)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VLOOKUP(B6,audio_list_stym!$A$3:$AJ$18,27,FALSE)</f>
        <v>Tomat</v>
      </c>
      <c r="I6" t="s">
        <v>692</v>
      </c>
      <c r="J6" t="str">
        <f t="shared" si="1"/>
        <v>Tomat_5</v>
      </c>
      <c r="K6">
        <v>12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2003</v>
      </c>
      <c r="AD6" t="str">
        <f t="shared" ca="1" si="10"/>
        <v>pics\\Banan_3.jpg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pics\\Banan_3.jpg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0.52865700636322988</v>
      </c>
      <c r="AP6" t="str">
        <f t="shared" ca="1" si="12"/>
        <v>pics\\Banan_3.jpg</v>
      </c>
      <c r="AQ6" t="str">
        <f t="shared" ca="1" si="13"/>
        <v>pics\\Goroh_3.jpg</v>
      </c>
      <c r="AR6" t="str">
        <f t="shared" ca="1" si="6"/>
        <v>pics\\Banan_3.jpg</v>
      </c>
      <c r="AT6">
        <f t="shared" ca="1" si="7"/>
        <v>0.97311584462120237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9"/>
        <v>_Острый_ли_XXXXX?</v>
      </c>
      <c r="BD6" cm="1">
        <f t="array" aca="1" ref="BD6" ca="1">INDEX($L$2:$L$9,(RANK(AT6,$AT$2:$AT$9)))</f>
        <v>2057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VLOOKUP(B7,audio_list_stym!$A$3:$BP$18,59,FALSE)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VLOOKUP(B7,audio_list_stym!$A$3:$AJ$18,27,FALSE)</f>
        <v>Tomat</v>
      </c>
      <c r="I7" t="s">
        <v>693</v>
      </c>
      <c r="J7" t="str">
        <f t="shared" si="1"/>
        <v>Tomat_6</v>
      </c>
      <c r="K7">
        <v>12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2006</v>
      </c>
      <c r="AD7" t="str">
        <f t="shared" ca="1" si="10"/>
        <v>pics\\Banan_6.jpg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pics\\Banan_6.jpg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0.43776324029842051</v>
      </c>
      <c r="AP7" t="str">
        <f t="shared" ca="1" si="12"/>
        <v>pics\\Banan_6.jpg</v>
      </c>
      <c r="AQ7" t="str">
        <f t="shared" ca="1" si="13"/>
        <v>pics\\Goroh_6.jpg</v>
      </c>
      <c r="AR7" t="str">
        <f t="shared" ca="1" si="6"/>
        <v>pics\\Banan_6.jpg</v>
      </c>
      <c r="AT7">
        <f t="shared" ca="1" si="7"/>
        <v>0.8978948263601394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9"/>
        <v>_Спелый_ли_XXXXX?</v>
      </c>
      <c r="BD7" cm="1">
        <f t="array" aca="1" ref="BD7" ca="1">INDEX($L$2:$L$9,(RANK(AT7,$AT$2:$AT$9)))</f>
        <v>2059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VLOOKUP(B8,audio_list_stym!$A$3:$BP$18,59,FALSE)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VLOOKUP(B8,audio_list_stym!$A$3:$AJ$18,27,FALSE)</f>
        <v>Tomat</v>
      </c>
      <c r="I8" t="s">
        <v>694</v>
      </c>
      <c r="J8" t="str">
        <f t="shared" si="1"/>
        <v>Tomat_7</v>
      </c>
      <c r="K8">
        <v>12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2159</v>
      </c>
      <c r="AD8" t="str">
        <f t="shared" ca="1" si="10"/>
        <v>pics\\Injir_7.jpg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pics\\Injir_7.jpg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4.6032921074201205E-2</v>
      </c>
      <c r="AP8" t="str">
        <f t="shared" ca="1" si="12"/>
        <v>pics\\Injir_7.jpg</v>
      </c>
      <c r="AQ8" t="str">
        <f t="shared" ca="1" si="13"/>
        <v>pics\\Tikva_7.jpg</v>
      </c>
      <c r="AR8" t="str">
        <f t="shared" ca="1" si="6"/>
        <v>pics\\Injir_7.jpg</v>
      </c>
      <c r="AT8">
        <f t="shared" ca="1" si="7"/>
        <v>0.9645245943430496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9"/>
        <v>_Серый_ли_XXXXX?</v>
      </c>
      <c r="BD8" cm="1">
        <f t="array" aca="1" ref="BD8" ca="1">INDEX($L$2:$L$9,(RANK(AT8,$AT$2:$AT$9)))</f>
        <v>2058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VLOOKUP(B9,audio_list_stym!$A$3:$BP$18,59,FALSE)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VLOOKUP(B9,audio_list_stym!$A$3:$AJ$18,27,FALSE)</f>
        <v>Tomat</v>
      </c>
      <c r="I9" t="s">
        <v>695</v>
      </c>
      <c r="J9" t="str">
        <f t="shared" si="1"/>
        <v>Tomat_8</v>
      </c>
      <c r="K9">
        <v>12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2036</v>
      </c>
      <c r="AD9" t="str">
        <f t="shared" ca="1" si="10"/>
        <v>pics\\Limon_4.jpg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pics\\Limon_4.jpg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0.95652669723381578</v>
      </c>
      <c r="AP9" t="str">
        <f t="shared" ca="1" si="12"/>
        <v>pics\\Limon_4.jpg</v>
      </c>
      <c r="AQ9" t="str">
        <f t="shared" ca="1" si="13"/>
        <v>pics\\Redis_4.jpg</v>
      </c>
      <c r="AR9" t="str">
        <f t="shared" ca="1" si="6"/>
        <v>pics\\Limon_4.jpg</v>
      </c>
      <c r="AT9">
        <f t="shared" ca="1" si="7"/>
        <v>0.31502875624213467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9"/>
        <v>_Вязкий_ли_XXXXX?</v>
      </c>
      <c r="BD9" cm="1">
        <f t="array" aca="1" ref="BD9" ca="1">INDEX($L$2:$L$9,(RANK(AT9,$AT$2:$AT$9)))</f>
        <v>2062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VLOOKUP(B10,audio_list_stym!$A$3:$BP$18,59,FALSE)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VLOOKUP(B10,audio_list_stym!$A$3:$AJ$18,27,FALSE)</f>
        <v>Limon</v>
      </c>
      <c r="I10" t="s">
        <v>688</v>
      </c>
      <c r="J10" t="str">
        <f t="shared" si="1"/>
        <v>Limon_1</v>
      </c>
      <c r="K10">
        <v>13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2178</v>
      </c>
      <c r="AD10" t="str">
        <f t="shared" ca="1" si="10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0.89659688855331676</v>
      </c>
      <c r="AP10" t="str">
        <f t="shared" ca="1" si="12"/>
        <v>pics\\Limon_5.jpg</v>
      </c>
      <c r="AQ10" t="str">
        <f t="shared" ca="1" si="13"/>
        <v>pics\\Redis_5.jpg</v>
      </c>
      <c r="AT10">
        <f t="shared" ca="1" si="7"/>
        <v>0.58856156994014297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9"/>
        <v>На_экране_XXXXX._Он_старый?</v>
      </c>
      <c r="BC10">
        <f>A10</f>
        <v>1202</v>
      </c>
      <c r="BD10" cm="1">
        <f t="array" aca="1" ref="BD10" ca="1">INDEX($L$10:$L$17,(RANK(AT2,$AT$2:$AT$9)))</f>
        <v>2040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2051</v>
      </c>
      <c r="BG10" cm="1">
        <f t="array" aca="1" ref="BG10" ca="1">INDEX(BD34:BD65,(RANK(AT3,$AT$2:$AT$16)))</f>
        <v>2003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VLOOKUP(B11,audio_list_stym!$A$3:$BP$18,59,FALSE)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VLOOKUP(B11,audio_list_stym!$A$3:$AJ$18,27,FALSE)</f>
        <v>Limon</v>
      </c>
      <c r="I11" t="s">
        <v>689</v>
      </c>
      <c r="J11" t="str">
        <f t="shared" si="1"/>
        <v>Limon_2</v>
      </c>
      <c r="K11">
        <v>13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2210</v>
      </c>
      <c r="AD11" t="str">
        <f t="shared" ca="1" si="10"/>
        <v>pics\\dis48.jpg</v>
      </c>
      <c r="AE11" s="22" t="str">
        <f t="array" aca="1" ref="AE11" ca="1">IF(G11="экспл",INDEX(total_visual_stym!$C$146:$C$209,(RANK(total_visual_stym!E155,total_visual_stym!$E$146:$E$209))),0)</f>
        <v>pics\\dis48.jpg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0.78299660325348674</v>
      </c>
      <c r="AP11" t="str">
        <f t="shared" ca="1" si="12"/>
        <v>pics\\Limon_7.jpg</v>
      </c>
      <c r="AQ11" t="str">
        <f t="shared" ca="1" si="13"/>
        <v>pics\\Redis_7.jpg</v>
      </c>
      <c r="AT11">
        <f t="shared" ca="1" si="7"/>
        <v>0.94260601945333722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9"/>
        <v>Посмотрите,_вот_XXXXX._Фиолетовый_ли_он?</v>
      </c>
      <c r="BD11" cm="1">
        <f t="array" aca="1" ref="BD11" ca="1">INDEX($L$10:$L$17,(RANK(AT3,$AT$2:$AT$9)))</f>
        <v>2039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VLOOKUP(B12,audio_list_stym!$A$3:$BP$18,59,FALSE)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VLOOKUP(B12,audio_list_stym!$A$3:$AJ$18,27,FALSE)</f>
        <v>Limon</v>
      </c>
      <c r="I12" t="s">
        <v>690</v>
      </c>
      <c r="J12" t="str">
        <f t="shared" si="1"/>
        <v>Limon_3</v>
      </c>
      <c r="K12">
        <v>13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2201</v>
      </c>
      <c r="AD12" t="str">
        <f t="shared" ca="1" si="10"/>
        <v>pics\\dis43.jpg</v>
      </c>
      <c r="AE12" s="22" t="str">
        <f t="array" aca="1" ref="AE12" ca="1">IF(G12="экспл",INDEX(total_visual_stym!$C$146:$C$209,(RANK(total_visual_stym!E156,total_visual_stym!$E$146:$E$209))),0)</f>
        <v>pics\\dis43.jpg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0.76613164647876297</v>
      </c>
      <c r="AP12" t="str">
        <f t="shared" ca="1" si="12"/>
        <v>pics\\Banan_1.jpg</v>
      </c>
      <c r="AQ12" t="str">
        <f t="shared" ca="1" si="13"/>
        <v>pics\\Goroh_1.jpg</v>
      </c>
      <c r="AT12">
        <f t="shared" ca="1" si="7"/>
        <v>0.89433092988438223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9"/>
        <v>Вот_XXXXX._Он_с_цедрой?</v>
      </c>
      <c r="BD12" cm="1">
        <f t="array" aca="1" ref="BD12" ca="1">INDEX($L$10:$L$17,(RANK(AT4,$AT$2:$AT$9)))</f>
        <v>2036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VLOOKUP(B13,audio_list_stym!$A$3:$BP$18,59,FALSE)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VLOOKUP(B13,audio_list_stym!$A$3:$AJ$18,27,FALSE)</f>
        <v>Limon</v>
      </c>
      <c r="I13" t="s">
        <v>691</v>
      </c>
      <c r="J13" t="str">
        <f t="shared" si="1"/>
        <v>Limon_4</v>
      </c>
      <c r="K13">
        <v>13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2203</v>
      </c>
      <c r="AD13" t="str">
        <f t="shared" ca="1" si="10"/>
        <v>pics\\dis53.jpg</v>
      </c>
      <c r="AE13" s="22" t="str">
        <f t="array" aca="1" ref="AE13" ca="1">IF(G13="экспл",INDEX(total_visual_stym!$C$146:$C$209,(RANK(total_visual_stym!E157,total_visual_stym!$E$146:$E$209))),0)</f>
        <v>pics\\dis53.jpg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0.29075664518831723</v>
      </c>
      <c r="AP13" t="str">
        <f t="shared" ca="1" si="12"/>
        <v>pics\\Injir_1.jpg</v>
      </c>
      <c r="AQ13" t="str">
        <f t="shared" ca="1" si="13"/>
        <v>pics\\Tikva_1.jpg</v>
      </c>
      <c r="AT13">
        <f t="shared" ca="1" si="7"/>
        <v>0.67210410565467993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9"/>
        <v>Это_XXXXX._Кислый_ли_он?</v>
      </c>
      <c r="BD13" cm="1">
        <f t="array" aca="1" ref="BD13" ca="1">INDEX($L$10:$L$17,(RANK(AT5,$AT$2:$AT$9)))</f>
        <v>2037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VLOOKUP(B14,audio_list_stym!$A$3:$BP$18,59,FALSE)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VLOOKUP(B14,audio_list_stym!$A$3:$AJ$18,27,FALSE)</f>
        <v>Limon</v>
      </c>
      <c r="I14" t="s">
        <v>692</v>
      </c>
      <c r="J14" t="str">
        <f t="shared" si="1"/>
        <v>Limon_5</v>
      </c>
      <c r="K14">
        <v>13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2220</v>
      </c>
      <c r="AD14" t="str">
        <f t="shared" ca="1" si="10"/>
        <v>pics\\dis16.jpg</v>
      </c>
      <c r="AE14" s="22" t="str">
        <f t="array" aca="1" ref="AE14" ca="1">IF(G14="экспл",INDEX(total_visual_stym!$C$146:$C$209,(RANK(total_visual_stym!E158,total_visual_stym!$E$146:$E$209))),0)</f>
        <v>pics\\dis16.jpg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0.37320613513400813</v>
      </c>
      <c r="AP14" t="str">
        <f t="shared" ca="1" si="12"/>
        <v>pics\\Banan_7.jpg</v>
      </c>
      <c r="AQ14" t="str">
        <f t="shared" ca="1" si="13"/>
        <v>pics\\Goroh_7.jpg</v>
      </c>
      <c r="AT14">
        <f t="shared" ca="1" si="7"/>
        <v>0.62004017970239311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9"/>
        <v>На_картинке_XXXXX._Сочный_ли_он?</v>
      </c>
      <c r="BD14" cm="1">
        <f t="array" aca="1" ref="BD14" ca="1">INDEX($L$10:$L$17,(RANK(AT6,$AT$2:$AT$9)))</f>
        <v>2033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VLOOKUP(B15,audio_list_stym!$A$3:$BP$18,59,FALSE)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VLOOKUP(B15,audio_list_stym!$A$3:$AJ$18,27,FALSE)</f>
        <v>Limon</v>
      </c>
      <c r="I15" t="s">
        <v>693</v>
      </c>
      <c r="J15" t="str">
        <f t="shared" si="1"/>
        <v>Limon_6</v>
      </c>
      <c r="K15">
        <v>13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2195</v>
      </c>
      <c r="AD15" t="str">
        <f t="shared" ca="1" si="10"/>
        <v>pics\\dis41.jpg</v>
      </c>
      <c r="AE15" s="22" t="str">
        <f t="array" aca="1" ref="AE15" ca="1">IF(G15="экспл",INDEX(total_visual_stym!$C$146:$C$209,(RANK(total_visual_stym!E159,total_visual_stym!$E$146:$E$209))),0)</f>
        <v>pics\\dis41.jpg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0.48507302183391621</v>
      </c>
      <c r="AP15" t="str">
        <f t="shared" ca="1" si="12"/>
        <v>pics\\Banan_4.jpg</v>
      </c>
      <c r="AQ15" t="str">
        <f t="shared" ca="1" si="13"/>
        <v>pics\\Goroh_4.jpg</v>
      </c>
      <c r="AT15">
        <f t="shared" ca="1" si="7"/>
        <v>0.86940457000713678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9"/>
        <v>На_мониторе_XXXXX._Упругий_ли_он?</v>
      </c>
      <c r="BD15" cm="1">
        <f t="array" aca="1" ref="BD15" ca="1">INDEX($L$10:$L$17,(RANK(AT7,$AT$2:$AT$9)))</f>
        <v>2035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VLOOKUP(B16,audio_list_stym!$A$3:$BP$18,59,FALSE)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VLOOKUP(B16,audio_list_stym!$A$3:$AJ$18,27,FALSE)</f>
        <v>Limon</v>
      </c>
      <c r="I16" t="s">
        <v>694</v>
      </c>
      <c r="J16" t="str">
        <f t="shared" si="1"/>
        <v>Limon_7</v>
      </c>
      <c r="K16">
        <v>13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2226</v>
      </c>
      <c r="AD16" t="str">
        <f t="shared" ca="1" si="10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0.61536857071666495</v>
      </c>
      <c r="AP16" t="str">
        <f t="shared" ca="1" si="12"/>
        <v>pics\\Banan_2.jpg</v>
      </c>
      <c r="AQ16" t="str">
        <f t="shared" ca="1" si="13"/>
        <v>pics\\Goroh_2.jpg</v>
      </c>
      <c r="AT16">
        <f t="shared" ca="1" si="7"/>
        <v>0.26118781985479245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9"/>
        <v>Перед_Вами_XXXXX._Он_длинный?</v>
      </c>
      <c r="BD16" cm="1">
        <f t="array" aca="1" ref="BD16" ca="1">INDEX($L$10:$L$17,(RANK(AT8,$AT$2:$AT$9)))</f>
        <v>2034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VLOOKUP(B17,audio_list_stym!$A$3:$BP$18,59,FALSE)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VLOOKUP(B17,audio_list_stym!$A$3:$AJ$18,27,FALSE)</f>
        <v>Limon</v>
      </c>
      <c r="I17" t="s">
        <v>695</v>
      </c>
      <c r="J17" t="str">
        <f t="shared" si="1"/>
        <v>Limon_8</v>
      </c>
      <c r="K17">
        <v>13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2212</v>
      </c>
      <c r="AD17" t="str">
        <f t="shared" ca="1" si="10"/>
        <v>pics\\dis61.jpg</v>
      </c>
      <c r="AE17" s="22" t="str">
        <f t="array" aca="1" ref="AE17" ca="1">IF(G17="экспл",INDEX(total_visual_stym!$C$146:$C$209,(RANK(total_visual_stym!E161,total_visual_stym!$E$146:$E$209))),0)</f>
        <v>pics\\dis61.jpg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0.99373712950427673</v>
      </c>
      <c r="AP17" t="str">
        <f t="shared" ca="1" si="12"/>
        <v>pics\\Limon_2.jpg</v>
      </c>
      <c r="AQ17" t="str">
        <f t="shared" ca="1" si="13"/>
        <v>pics\\Redis_2.jpg</v>
      </c>
      <c r="AT17">
        <f t="shared" ca="1" si="7"/>
        <v>0.33765184948928484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9"/>
        <v>Вы_видите_XXXXX._Он_без_кожуры?</v>
      </c>
      <c r="BD17" cm="1">
        <f t="array" aca="1" ref="BD17" ca="1">INDEX($L$10:$L$17,(RANK(AT9,$AT$2:$AT$9)))</f>
        <v>2038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VLOOKUP(B18,audio_list_stym!$A$3:$BP$18,59,FALSE)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VLOOKUP(B18,audio_list_stym!$A$3:$AJ$18,27,FALSE)</f>
        <v>Kokos</v>
      </c>
      <c r="I18" t="s">
        <v>688</v>
      </c>
      <c r="J18" t="str">
        <f t="shared" si="1"/>
        <v>Kokos_1</v>
      </c>
      <c r="K18">
        <v>10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2163</v>
      </c>
      <c r="AD18" t="str">
        <f t="shared" ca="1" si="10"/>
        <v>pics\\Tikva_3.jpg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pics\\Tikva_3.jpg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0.19483021056926353</v>
      </c>
      <c r="AP18" t="str">
        <f t="shared" ca="1" si="12"/>
        <v>pics\\Injir_3.jpg</v>
      </c>
      <c r="AQ18" t="str">
        <f t="shared" ca="1" si="13"/>
        <v>pics\\Tikva_3.jpg</v>
      </c>
      <c r="AS18" t="str">
        <f t="shared" ref="AS18:AS25" ca="1" si="17">IF(AH18="sound\\Tropic",AQ18,"")</f>
        <v>pics\\Tikva_3.jpg</v>
      </c>
      <c r="AT18">
        <f t="shared" ca="1" si="7"/>
        <v>6.1172816264196017E-2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9"/>
        <v>_С_молоком_ли_КОКОС?</v>
      </c>
      <c r="BC18">
        <f>A18</f>
        <v>1203</v>
      </c>
      <c r="BD18" cm="1">
        <f t="array" aca="1" ref="BD18" ca="1">INDEX($L$18:$L$25,(RANK(AT2,$AT$2:$AT$9)))</f>
        <v>2032</v>
      </c>
      <c r="BE18" cm="1">
        <f t="array" aca="1" ref="BE18" ca="1">INDEX(BD2:BD17,(RANK(AT4,$AT$2:$AT$16)))</f>
        <v>2058</v>
      </c>
      <c r="BF18" cm="1">
        <f t="array" aca="1" ref="BF18" ca="1">INDEX(BD26:BD49,(RANK(AT4,$AT$2:$AT$16)))</f>
        <v>2050</v>
      </c>
      <c r="BG18" cm="1">
        <f t="array" aca="1" ref="BG18" ca="1">INDEX(BD50:BD65,(RANK(AT4,$AT$2:$AT$16)))</f>
        <v>2010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VLOOKUP(B19,audio_list_stym!$A$3:$BP$18,59,FALSE)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VLOOKUP(B19,audio_list_stym!$A$3:$AJ$18,27,FALSE)</f>
        <v>Kokos</v>
      </c>
      <c r="I19" t="s">
        <v>689</v>
      </c>
      <c r="J19" t="str">
        <f t="shared" si="1"/>
        <v>Kokos_2</v>
      </c>
      <c r="K19">
        <v>10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2166</v>
      </c>
      <c r="AD19" t="str">
        <f t="shared" ca="1" si="10"/>
        <v>pics\\Tikva_6.jpg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pics\\Tikva_6.jpg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9.8314633795454132E-2</v>
      </c>
      <c r="AP19" t="str">
        <f t="shared" ca="1" si="12"/>
        <v>pics\\Injir_6.jpg</v>
      </c>
      <c r="AQ19" t="str">
        <f t="shared" ca="1" si="13"/>
        <v>pics\\Tikva_6.jpg</v>
      </c>
      <c r="AS19" t="str">
        <f t="shared" ca="1" si="17"/>
        <v>pics\\Tikva_6.jpg</v>
      </c>
      <c r="AT19">
        <f t="shared" ca="1" si="7"/>
        <v>0.78915465615955449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9"/>
        <v>_Полый_ли_КОКОС?</v>
      </c>
      <c r="BD19" cm="1">
        <f t="array" aca="1" ref="BD19" ca="1">INDEX($L$18:$L$25,(RANK(AT3,$AT$2:$AT$9)))</f>
        <v>2031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VLOOKUP(B20,audio_list_stym!$A$3:$BP$18,59,FALSE)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VLOOKUP(B20,audio_list_stym!$A$3:$AJ$18,27,FALSE)</f>
        <v>Kokos</v>
      </c>
      <c r="I20" t="s">
        <v>690</v>
      </c>
      <c r="J20" t="str">
        <f t="shared" si="1"/>
        <v>Kokos_3</v>
      </c>
      <c r="K20">
        <v>10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2164</v>
      </c>
      <c r="AD20" t="str">
        <f t="shared" ca="1" si="10"/>
        <v>pics\\Tikva_4.jpg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pics\\Tikva_4.jpg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0.15960798130047449</v>
      </c>
      <c r="AP20" t="str">
        <f t="shared" ca="1" si="12"/>
        <v>pics\\Injir_4.jpg</v>
      </c>
      <c r="AQ20" t="str">
        <f t="shared" ca="1" si="13"/>
        <v>pics\\Tikva_4.jpg</v>
      </c>
      <c r="AS20" t="str">
        <f t="shared" ca="1" si="17"/>
        <v>pics\\Tikva_4.jpg</v>
      </c>
      <c r="AT20">
        <f t="shared" ca="1" si="7"/>
        <v>0.22303925746680675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9"/>
        <v>_Гладкий_ли_КОКОС?</v>
      </c>
      <c r="BD20" cm="1">
        <f t="array" aca="1" ref="BD20" ca="1">INDEX($L$18:$L$25,(RANK(AT4,$AT$2:$AT$9)))</f>
        <v>2028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VLOOKUP(B21,audio_list_stym!$A$3:$BP$18,59,FALSE)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VLOOKUP(B21,audio_list_stym!$A$3:$AJ$18,27,FALSE)</f>
        <v>Kokos</v>
      </c>
      <c r="I21" t="s">
        <v>691</v>
      </c>
      <c r="J21" t="str">
        <f t="shared" si="1"/>
        <v>Kokos_4</v>
      </c>
      <c r="K21">
        <v>10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2168</v>
      </c>
      <c r="AD21" t="str">
        <f t="shared" ca="1" si="10"/>
        <v>pics\\Tikva_8.jpg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pics\\Tikva_8.jpg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3.4392682582011114E-2</v>
      </c>
      <c r="AP21" t="str">
        <f t="shared" ca="1" si="12"/>
        <v>pics\\Injir_8.jpg</v>
      </c>
      <c r="AQ21" t="str">
        <f t="shared" ca="1" si="13"/>
        <v>pics\\Tikva_8.jpg</v>
      </c>
      <c r="AS21" t="str">
        <f t="shared" ca="1" si="17"/>
        <v>pics\\Tikva_8.jpg</v>
      </c>
      <c r="AT21">
        <f t="shared" ca="1" si="7"/>
        <v>0.34489813664473468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9"/>
        <v>_Пористый_ли_КОКОС?</v>
      </c>
      <c r="BD21" cm="1">
        <f t="array" aca="1" ref="BD21" ca="1">INDEX($L$18:$L$25,(RANK(AT5,$AT$2:$AT$9)))</f>
        <v>2029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VLOOKUP(B22,audio_list_stym!$A$3:$BP$18,59,FALSE)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VLOOKUP(B22,audio_list_stym!$A$3:$AJ$18,27,FALSE)</f>
        <v>Kokos</v>
      </c>
      <c r="I22" t="s">
        <v>692</v>
      </c>
      <c r="J22" t="str">
        <f t="shared" si="1"/>
        <v>Kokos_5</v>
      </c>
      <c r="K22">
        <v>10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2056</v>
      </c>
      <c r="AD22" t="str">
        <f t="shared" ca="1" si="10"/>
        <v>pics\\Redis_8.jpg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pics\\Redis_8.jpg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0.77699593348684071</v>
      </c>
      <c r="AP22" t="str">
        <f t="shared" ca="1" si="12"/>
        <v>pics\\Limon_8.jpg</v>
      </c>
      <c r="AQ22" t="str">
        <f t="shared" ca="1" si="13"/>
        <v>pics\\Redis_8.jpg</v>
      </c>
      <c r="AS22" t="str">
        <f t="shared" ca="1" si="17"/>
        <v>pics\\Redis_8.jpg</v>
      </c>
      <c r="AT22">
        <f t="shared" ca="1" si="7"/>
        <v>0.3019033914456194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9"/>
        <v>_Вареный_ли_КОКОС?</v>
      </c>
      <c r="BD22" cm="1">
        <f t="array" aca="1" ref="BD22" ca="1">INDEX($L$18:$L$25,(RANK(AT6,$AT$2:$AT$9)))</f>
        <v>2025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VLOOKUP(B23,audio_list_stym!$A$3:$BP$18,59,FALSE)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VLOOKUP(B23,audio_list_stym!$A$3:$AJ$18,27,FALSE)</f>
        <v>Kokos</v>
      </c>
      <c r="I23" t="s">
        <v>693</v>
      </c>
      <c r="J23" t="str">
        <f t="shared" si="1"/>
        <v>Kokos_6</v>
      </c>
      <c r="K23">
        <v>10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2054</v>
      </c>
      <c r="AD23" t="str">
        <f t="shared" ca="1" si="10"/>
        <v>pics\\Redis_6.jpg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pics\\Redis_6.jpg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0.83479491992656263</v>
      </c>
      <c r="AP23" t="str">
        <f t="shared" ca="1" si="12"/>
        <v>pics\\Limon_6.jpg</v>
      </c>
      <c r="AQ23" t="str">
        <f t="shared" ca="1" si="13"/>
        <v>pics\\Redis_6.jpg</v>
      </c>
      <c r="AS23" t="str">
        <f t="shared" ca="1" si="17"/>
        <v>pics\\Redis_6.jpg</v>
      </c>
      <c r="AT23">
        <f t="shared" ca="1" si="7"/>
        <v>0.59755435212708585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9"/>
        <v>_Плотный_ли_КОКОС?</v>
      </c>
      <c r="BD23" cm="1">
        <f t="array" aca="1" ref="BD23" ca="1">INDEX($L$18:$L$25,(RANK(AT7,$AT$2:$AT$9)))</f>
        <v>2027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VLOOKUP(B24,audio_list_stym!$A$3:$BP$18,59,FALSE)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VLOOKUP(B24,audio_list_stym!$A$3:$AJ$18,27,FALSE)</f>
        <v>Kokos</v>
      </c>
      <c r="I24" t="s">
        <v>694</v>
      </c>
      <c r="J24" t="str">
        <f t="shared" si="1"/>
        <v>Kokos_7</v>
      </c>
      <c r="K24">
        <v>10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2049</v>
      </c>
      <c r="AD24" t="str">
        <f t="shared" ca="1" si="10"/>
        <v>pics\\Redis_1.jpg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pics\\Redis_1.jpg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0.99731615975411414</v>
      </c>
      <c r="AP24" t="str">
        <f t="shared" ca="1" si="12"/>
        <v>pics\\Limon_1.jpg</v>
      </c>
      <c r="AQ24" t="str">
        <f t="shared" ca="1" si="13"/>
        <v>pics\\Redis_1.jpg</v>
      </c>
      <c r="AS24" t="str">
        <f t="shared" ca="1" si="17"/>
        <v>pics\\Redis_1.jpg</v>
      </c>
      <c r="AT24">
        <f t="shared" ca="1" si="7"/>
        <v>0.34684774166105115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9"/>
        <v>_Ворсистый_ли_КОКОС?</v>
      </c>
      <c r="BD24" cm="1">
        <f t="array" aca="1" ref="BD24" ca="1">INDEX($L$18:$L$25,(RANK(AT8,$AT$2:$AT$9)))</f>
        <v>2026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VLOOKUP(B25,audio_list_stym!$A$3:$BP$18,59,FALSE)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VLOOKUP(B25,audio_list_stym!$A$3:$AJ$18,27,FALSE)</f>
        <v>Kokos</v>
      </c>
      <c r="I25" t="s">
        <v>695</v>
      </c>
      <c r="J25" t="str">
        <f t="shared" si="1"/>
        <v>Kokos_8</v>
      </c>
      <c r="K25">
        <v>10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2165</v>
      </c>
      <c r="AD25" t="str">
        <f t="shared" ca="1" si="10"/>
        <v>pics\\Tikva_5.jpg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pics\\Tikva_5.jpg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0.10424094880540624</v>
      </c>
      <c r="AP25" t="str">
        <f t="shared" ca="1" si="12"/>
        <v>pics\\Injir_5.jpg</v>
      </c>
      <c r="AQ25" t="str">
        <f t="shared" ca="1" si="13"/>
        <v>pics\\Tikva_5.jpg</v>
      </c>
      <c r="AS25" t="str">
        <f t="shared" ca="1" si="17"/>
        <v>pics\\Tikva_5.jpg</v>
      </c>
      <c r="AT25">
        <f t="shared" ca="1" si="7"/>
        <v>0.55012028661802659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9"/>
        <v>_Мягкий_ли_КОКОС?</v>
      </c>
      <c r="BD25" cm="1">
        <f t="array" aca="1" ref="BD25" ca="1">INDEX($L$18:$L$25,(RANK(AT9,$AT$2:$AT$9)))</f>
        <v>2030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VLOOKUP(B26,audio_list_stym!$A$3:$BP$18,59,FALSE)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VLOOKUP(B26,audio_list_stym!$A$3:$AJ$18,27,FALSE)</f>
        <v>Redis</v>
      </c>
      <c r="I26" t="s">
        <v>688</v>
      </c>
      <c r="J26" t="str">
        <f t="shared" si="1"/>
        <v>Redis_1</v>
      </c>
      <c r="K26">
        <v>11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2225</v>
      </c>
      <c r="AD26" t="str">
        <f t="shared" ca="1" si="10"/>
        <v>pics\\dis9.jpg</v>
      </c>
      <c r="AE26" s="22" t="str">
        <f t="array" aca="1" ref="AE26" ca="1">IF(G26="экспл",INDEX(total_visual_stym!$C$146:$C$209,(RANK(total_visual_stym!E170,total_visual_stym!$E$146:$E$209))),0)</f>
        <v>pics\\dis9.jpg</v>
      </c>
      <c r="AF26" s="22" t="str">
        <f t="shared" si="2"/>
        <v/>
      </c>
      <c r="AG26" t="str">
        <f t="shared" ref="AG26:AG33" si="18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7"/>
        <v>0.20300639959560574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9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2056</v>
      </c>
      <c r="BE26" cm="1">
        <f t="array" aca="1" ref="BE26" ca="1">INDEX(BD2:BD25,(RANK(AT5,$AT$2:$AT$16)))</f>
        <v>2036</v>
      </c>
      <c r="BF26" cm="1">
        <f t="array" aca="1" ref="BF26" ca="1">INDEX(BD34:BD49,(RANK(AT5,$AT$2:$AT$16)))</f>
        <v>2004</v>
      </c>
      <c r="BG26" cm="1">
        <f t="array" aca="1" ref="BG26" ca="1">INDEX(BD50:BD65,(RANK(AT5,$AT$2:$AT$16)))</f>
        <v>2020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VLOOKUP(B27,audio_list_stym!$A$3:$BP$18,59,FALSE)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VLOOKUP(B27,audio_list_stym!$A$3:$AJ$18,27,FALSE)</f>
        <v>Redis</v>
      </c>
      <c r="I27" t="s">
        <v>689</v>
      </c>
      <c r="J27" t="str">
        <f t="shared" si="1"/>
        <v>Redis_2</v>
      </c>
      <c r="K27">
        <v>11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2175</v>
      </c>
      <c r="AD27" t="str">
        <f t="shared" ca="1" si="10"/>
        <v>pics\\dis5.jpg</v>
      </c>
      <c r="AE27" s="22" t="str">
        <f t="array" aca="1" ref="AE27" ca="1">IF(G27="экспл",INDEX(total_visual_stym!$C$146:$C$209,(RANK(total_visual_stym!E171,total_visual_stym!$E$146:$E$209))),0)</f>
        <v>pics\\dis5.jpg</v>
      </c>
      <c r="AF27" s="22" t="str">
        <f t="shared" si="2"/>
        <v/>
      </c>
      <c r="AG27" t="str">
        <f t="shared" si="18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7"/>
        <v>0.71276458036839407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9"/>
        <v>Посмотрите,_вот_РЕДИС._Он_алый?</v>
      </c>
      <c r="BD27" cm="1">
        <f t="array" aca="1" ref="BD27" ca="1">INDEX($L$26:$L$33,(RANK(AT3,$AT$2:$AT$9)))</f>
        <v>2055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VLOOKUP(B28,audio_list_stym!$A$3:$BP$18,59,FALSE)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VLOOKUP(B28,audio_list_stym!$A$3:$AJ$18,27,FALSE)</f>
        <v>Redis</v>
      </c>
      <c r="I28" t="s">
        <v>690</v>
      </c>
      <c r="J28" t="str">
        <f t="shared" si="1"/>
        <v>Redis_3</v>
      </c>
      <c r="K28">
        <v>11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2191</v>
      </c>
      <c r="AD28" t="str">
        <f t="shared" ca="1" si="10"/>
        <v>pics\\dis26.jpg</v>
      </c>
      <c r="AE28" s="22" t="str">
        <f t="array" aca="1" ref="AE28" ca="1">IF(G28="экспл",INDEX(total_visual_stym!$C$146:$C$209,(RANK(total_visual_stym!E172,total_visual_stym!$E$146:$E$209))),0)</f>
        <v>pics\\dis26.jpg</v>
      </c>
      <c r="AF28" s="22" t="str">
        <f t="shared" si="2"/>
        <v/>
      </c>
      <c r="AG28" t="str">
        <f t="shared" si="18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7"/>
        <v>0.10482579265565262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9"/>
        <v>Вот_РЕДИС._Пряный_ли_он?</v>
      </c>
      <c r="BD28" cm="1">
        <f t="array" aca="1" ref="BD28" ca="1">INDEX($L$26:$L$33,(RANK(AT4,$AT$2:$AT$9)))</f>
        <v>2052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VLOOKUP(B29,audio_list_stym!$A$3:$BP$18,59,FALSE)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VLOOKUP(B29,audio_list_stym!$A$3:$AJ$18,27,FALSE)</f>
        <v>Redis</v>
      </c>
      <c r="I29" t="s">
        <v>691</v>
      </c>
      <c r="J29" t="str">
        <f t="shared" si="1"/>
        <v>Redis_4</v>
      </c>
      <c r="K29">
        <v>11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2188</v>
      </c>
      <c r="AD29" t="str">
        <f t="shared" ca="1" si="10"/>
        <v>pics\\dis3.jpg</v>
      </c>
      <c r="AE29" s="22" t="str">
        <f t="array" aca="1" ref="AE29" ca="1">IF(G29="экспл",INDEX(total_visual_stym!$C$146:$C$209,(RANK(total_visual_stym!E173,total_visual_stym!$E$146:$E$209))),0)</f>
        <v>pics\\dis3.jpg</v>
      </c>
      <c r="AF29" s="22" t="str">
        <f t="shared" si="2"/>
        <v/>
      </c>
      <c r="AG29" t="str">
        <f t="shared" si="18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7"/>
        <v>0.34034365611045814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9"/>
        <v>Это_РЕДИС._Жирный_ли_он?</v>
      </c>
      <c r="BD29" cm="1">
        <f t="array" aca="1" ref="BD29" ca="1">INDEX($L$26:$L$33,(RANK(AT5,$AT$2:$AT$9)))</f>
        <v>2053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VLOOKUP(B30,audio_list_stym!$A$3:$BP$18,59,FALSE)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VLOOKUP(B30,audio_list_stym!$A$3:$AJ$18,27,FALSE)</f>
        <v>Redis</v>
      </c>
      <c r="I30" t="s">
        <v>692</v>
      </c>
      <c r="J30" t="str">
        <f t="shared" si="1"/>
        <v>Redis_5</v>
      </c>
      <c r="K30">
        <v>11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2194</v>
      </c>
      <c r="AD30" t="str">
        <f t="shared" ca="1" si="10"/>
        <v>pics\\dis55.jpg</v>
      </c>
      <c r="AE30" s="22" t="str">
        <f t="array" aca="1" ref="AE30" ca="1">IF(G30="экспл",INDEX(total_visual_stym!$C$146:$C$209,(RANK(total_visual_stym!E174,total_visual_stym!$E$146:$E$209))),0)</f>
        <v>pics\\dis55.jpg</v>
      </c>
      <c r="AF30" s="22" t="str">
        <f t="shared" si="2"/>
        <v/>
      </c>
      <c r="AG30" t="str">
        <f t="shared" si="18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7"/>
        <v>0.81995843974404314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9"/>
        <v>На_картинке_РЕДИС._Он_соленый?</v>
      </c>
      <c r="BD30" cm="1">
        <f t="array" aca="1" ref="BD30" ca="1">INDEX($L$26:$L$33,(RANK(AT6,$AT$2:$AT$9)))</f>
        <v>2049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VLOOKUP(B31,audio_list_stym!$A$3:$BP$18,59,FALSE)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VLOOKUP(B31,audio_list_stym!$A$3:$AJ$18,27,FALSE)</f>
        <v>Redis</v>
      </c>
      <c r="I31" t="s">
        <v>693</v>
      </c>
      <c r="J31" t="str">
        <f t="shared" si="1"/>
        <v>Redis_6</v>
      </c>
      <c r="K31">
        <v>11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2219</v>
      </c>
      <c r="AD31" t="str">
        <f t="shared" ca="1" si="10"/>
        <v>pics\\dis17.jpg</v>
      </c>
      <c r="AE31" s="22" t="str">
        <f t="array" aca="1" ref="AE31" ca="1">IF(G31="экспл",INDEX(total_visual_stym!$C$146:$C$209,(RANK(total_visual_stym!E175,total_visual_stym!$E$146:$E$209))),0)</f>
        <v>pics\\dis17.jpg</v>
      </c>
      <c r="AF31" s="22" t="str">
        <f t="shared" si="2"/>
        <v/>
      </c>
      <c r="AG31" t="str">
        <f t="shared" si="18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7"/>
        <v>0.76941771890508026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9"/>
        <v>На_мониторе_РЕДИС._Пышный_ли_он?</v>
      </c>
      <c r="BD31" cm="1">
        <f t="array" aca="1" ref="BD31" ca="1">INDEX($L$26:$L$33,(RANK(AT7,$AT$2:$AT$9)))</f>
        <v>2051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VLOOKUP(B32,audio_list_stym!$A$3:$BP$18,59,FALSE)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VLOOKUP(B32,audio_list_stym!$A$3:$AJ$18,27,FALSE)</f>
        <v>Redis</v>
      </c>
      <c r="I32" t="s">
        <v>694</v>
      </c>
      <c r="J32" t="str">
        <f t="shared" si="1"/>
        <v>Redis_7</v>
      </c>
      <c r="K32">
        <v>11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2222</v>
      </c>
      <c r="AD32" t="str">
        <f t="shared" ca="1" si="10"/>
        <v>pics\\dis14.jpg</v>
      </c>
      <c r="AE32" s="22" t="str">
        <f t="array" aca="1" ref="AE32" ca="1">IF(G32="экспл",INDEX(total_visual_stym!$C$146:$C$209,(RANK(total_visual_stym!E176,total_visual_stym!$E$146:$E$209))),0)</f>
        <v>pics\\dis14.jpg</v>
      </c>
      <c r="AF32" s="22" t="str">
        <f t="shared" si="2"/>
        <v/>
      </c>
      <c r="AG32" t="str">
        <f t="shared" si="18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7"/>
        <v>0.75648244906583761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9"/>
        <v>Перед_Вами_РЕДИС._Крепкий_ли_он?</v>
      </c>
      <c r="BD32" cm="1">
        <f t="array" aca="1" ref="BD32" ca="1">INDEX($L$26:$L$33,(RANK(AT8,$AT$2:$AT$9)))</f>
        <v>2050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VLOOKUP(B33,audio_list_stym!$A$3:$BP$18,59,FALSE)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VLOOKUP(B33,audio_list_stym!$A$3:$AJ$18,27,FALSE)</f>
        <v>Redis</v>
      </c>
      <c r="I33" t="s">
        <v>695</v>
      </c>
      <c r="J33" t="str">
        <f t="shared" si="1"/>
        <v>Redis_8</v>
      </c>
      <c r="K33">
        <v>11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2231</v>
      </c>
      <c r="AD33" t="str">
        <f t="shared" ca="1" si="10"/>
        <v>pics\\dis12.jpg</v>
      </c>
      <c r="AE33" s="22" t="str">
        <f t="array" aca="1" ref="AE33" ca="1">IF(G33="экспл",INDEX(total_visual_stym!$C$146:$C$209,(RANK(total_visual_stym!E177,total_visual_stym!$E$146:$E$209))),0)</f>
        <v>pics\\dis12.jpg</v>
      </c>
      <c r="AF33" s="22" t="str">
        <f t="shared" si="2"/>
        <v/>
      </c>
      <c r="AG33" t="str">
        <f t="shared" si="18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7"/>
        <v>0.53147270363857868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9"/>
        <v>Вы_видите_РЕДИС._Он_круглый?</v>
      </c>
      <c r="BD33" cm="1">
        <f t="array" aca="1" ref="BD33" ca="1">INDEX($L$26:$L$33,(RANK(AT9,$AT$2:$AT$9)))</f>
        <v>2054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VLOOKUP(B34,audio_list_stym!$A$3:$BP$18,59,FALSE)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VLOOKUP(B34,audio_list_stym!$A$3:$AJ$18,27,FALSE)</f>
        <v>Peper</v>
      </c>
      <c r="I34" t="s">
        <v>688</v>
      </c>
      <c r="J34" t="str">
        <f t="shared" si="1"/>
        <v>Peper_1</v>
      </c>
      <c r="K34">
        <v>12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2037</v>
      </c>
      <c r="AD34" t="str">
        <f t="shared" ca="1" si="10"/>
        <v>pics\\Limon_5.jpg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pics\\Limon_5.jpg</v>
      </c>
      <c r="AH34" t="str">
        <f t="shared" si="3"/>
        <v>sound\\Ogorod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pics\\Limon_5.jpg</v>
      </c>
      <c r="AT34">
        <f t="shared" ca="1" si="7"/>
        <v>7.0583849770742724E-2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9"/>
        <v>_Сырой_ли_XXXXX?</v>
      </c>
      <c r="BC34">
        <f>A34</f>
        <v>1205</v>
      </c>
      <c r="BD34" cm="1">
        <f t="array" aca="1" ref="BD34" ca="1">INDEX($L$34:$L$41,(RANK(AT2,$AT$2:$AT$9)))</f>
        <v>2048</v>
      </c>
      <c r="BE34" cm="1">
        <f t="array" aca="1" ref="BE34" ca="1">INDEX(BD2:BD17,(RANK(AT5,$AT$2:$AT$17)))</f>
        <v>2036</v>
      </c>
      <c r="BF34" cm="1">
        <f t="array" aca="1" ref="BF34" ca="1">INDEX(BD18:BD33,(RANK(AT5,$AT$2:$AT$7)))</f>
        <v>2029</v>
      </c>
      <c r="BG34" cm="1">
        <f t="array" aca="1" ref="BG34" ca="1">INDEX(BD42:BD65,(RANK(AT5,$AT$2:$AT$17)))</f>
        <v>2012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VLOOKUP(B35,audio_list_stym!$A$3:$BP$18,59,FALSE)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VLOOKUP(B35,audio_list_stym!$A$3:$AJ$18,27,FALSE)</f>
        <v>Peper</v>
      </c>
      <c r="I35" t="s">
        <v>689</v>
      </c>
      <c r="J35" t="str">
        <f t="shared" si="1"/>
        <v>Peper_2</v>
      </c>
      <c r="K35">
        <v>12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2039</v>
      </c>
      <c r="AD35" t="str">
        <f t="shared" ca="1" si="10"/>
        <v>pics\\Limon_7.jpg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pics\\Limon_7.jpg</v>
      </c>
      <c r="AH35" t="str">
        <f t="shared" si="3"/>
        <v>sound\\Ogorod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pics\\Limon_7.jpg</v>
      </c>
      <c r="AT35">
        <f t="shared" ca="1" si="7"/>
        <v>0.20720917120799609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9"/>
        <v>_Слоеный_ли_XXXXX?</v>
      </c>
      <c r="BD35" cm="1">
        <f t="array" aca="1" ref="BD35" ca="1">INDEX($L$34:$L$41,(RANK(AT3,$AT$2:$AT$9)))</f>
        <v>2047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VLOOKUP(B36,audio_list_stym!$A$3:$BP$18,59,FALSE)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VLOOKUP(B36,audio_list_stym!$A$3:$AJ$18,27,FALSE)</f>
        <v>Peper</v>
      </c>
      <c r="I36" t="s">
        <v>690</v>
      </c>
      <c r="J36" t="str">
        <f t="shared" si="1"/>
        <v>Peper_3</v>
      </c>
      <c r="K36">
        <v>12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2001</v>
      </c>
      <c r="AD36" t="str">
        <f t="shared" ca="1" si="10"/>
        <v>pics\\Banan_1.jpg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pics\\Banan_1.jpg</v>
      </c>
      <c r="AH36" t="str">
        <f t="shared" si="3"/>
        <v>sound\\Ogorod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pics\\Banan_1.jpg</v>
      </c>
      <c r="AT36">
        <f t="shared" ca="1" si="7"/>
        <v>0.23877272337243038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9"/>
        <v>_Гнилой_ли_XXXXX?</v>
      </c>
      <c r="BD36" cm="1">
        <f t="array" aca="1" ref="BD36" ca="1">INDEX($L$34:$L$41,(RANK(AT4,$AT$2:$AT$9)))</f>
        <v>2044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VLOOKUP(B37,audio_list_stym!$A$3:$BP$18,59,FALSE)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VLOOKUP(B37,audio_list_stym!$A$3:$AJ$18,27,FALSE)</f>
        <v>Peper</v>
      </c>
      <c r="I37" t="s">
        <v>691</v>
      </c>
      <c r="J37" t="str">
        <f t="shared" si="1"/>
        <v>Peper_4</v>
      </c>
      <c r="K37">
        <v>12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2153</v>
      </c>
      <c r="AD37" t="str">
        <f t="shared" ca="1" si="10"/>
        <v>pics\\Injir_1.jpg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pics\\Injir_1.jpg</v>
      </c>
      <c r="AH37" t="str">
        <f t="shared" si="3"/>
        <v>sound\\Ogorod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pics\\Injir_1.jpg</v>
      </c>
      <c r="AT37">
        <f t="shared" ca="1" si="7"/>
        <v>0.77834553450078081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9"/>
        <v>_Бугристый_ли_XXXXX?</v>
      </c>
      <c r="BD37" cm="1">
        <f t="array" aca="1" ref="BD37" ca="1">INDEX($L$34:$L$41,(RANK(AT5,$AT$2:$AT$9)))</f>
        <v>2045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VLOOKUP(B38,audio_list_stym!$A$3:$BP$18,59,FALSE)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VLOOKUP(B38,audio_list_stym!$A$3:$AJ$18,27,FALSE)</f>
        <v>Peper</v>
      </c>
      <c r="I38" t="s">
        <v>692</v>
      </c>
      <c r="J38" t="str">
        <f t="shared" si="1"/>
        <v>Peper_5</v>
      </c>
      <c r="K38">
        <v>12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2007</v>
      </c>
      <c r="AD38" t="str">
        <f t="shared" ca="1" si="10"/>
        <v>pics\\Banan_7.jpg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pics\\Banan_7.jpg</v>
      </c>
      <c r="AH38" t="str">
        <f t="shared" si="3"/>
        <v>sound\\Ogorod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pics\\Banan_7.jpg</v>
      </c>
      <c r="AT38">
        <f t="shared" ca="1" si="7"/>
        <v>0.99675714143220551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9"/>
        <v>_Черный_ли_XXXXX?</v>
      </c>
      <c r="BD38" cm="1">
        <f t="array" aca="1" ref="BD38" ca="1">INDEX($L$34:$L$41,(RANK(AT6,$AT$2:$AT$9)))</f>
        <v>2041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VLOOKUP(B39,audio_list_stym!$A$3:$BP$18,59,FALSE)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VLOOKUP(B39,audio_list_stym!$A$3:$AJ$18,27,FALSE)</f>
        <v>Peper</v>
      </c>
      <c r="I39" t="s">
        <v>693</v>
      </c>
      <c r="J39" t="str">
        <f t="shared" si="1"/>
        <v>Peper_6</v>
      </c>
      <c r="K39">
        <v>12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2004</v>
      </c>
      <c r="AD39" t="str">
        <f t="shared" ca="1" si="10"/>
        <v>pics\\Banan_4.jpg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pics\\Banan_4.jpg</v>
      </c>
      <c r="AH39" t="str">
        <f t="shared" si="3"/>
        <v>sound\\Ogorod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pics\\Banan_4.jpg</v>
      </c>
      <c r="AT39">
        <f t="shared" ca="1" si="7"/>
        <v>0.12894573217635752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9"/>
        <v>_Хрустящий_ли_XXXXX?</v>
      </c>
      <c r="BD39" cm="1">
        <f t="array" aca="1" ref="BD39" ca="1">INDEX($L$34:$L$41,(RANK(AT7,$AT$2:$AT$9)))</f>
        <v>2043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VLOOKUP(B40,audio_list_stym!$A$3:$BP$18,59,FALSE)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VLOOKUP(B40,audio_list_stym!$A$3:$AJ$18,27,FALSE)</f>
        <v>Peper</v>
      </c>
      <c r="I40" t="s">
        <v>694</v>
      </c>
      <c r="J40" t="str">
        <f t="shared" si="1"/>
        <v>Peper_7</v>
      </c>
      <c r="K40">
        <v>12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2002</v>
      </c>
      <c r="AD40" t="str">
        <f t="shared" ca="1" si="10"/>
        <v>pics\\Banan_2.jpg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pics\\Banan_2.jpg</v>
      </c>
      <c r="AH40" t="str">
        <f t="shared" si="3"/>
        <v>sound\\Ogorod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pics\\Banan_2.jpg</v>
      </c>
      <c r="AT40">
        <f t="shared" ca="1" si="7"/>
        <v>0.10570354255052317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9"/>
        <v>_Блестит_ли_XXXXX?</v>
      </c>
      <c r="BD40" cm="1">
        <f t="array" aca="1" ref="BD40" ca="1">INDEX($L$34:$L$41,(RANK(AT8,$AT$2:$AT$9)))</f>
        <v>2042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VLOOKUP(B41,audio_list_stym!$A$3:$BP$18,59,FALSE)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VLOOKUP(B41,audio_list_stym!$A$3:$AJ$18,27,FALSE)</f>
        <v>Peper</v>
      </c>
      <c r="I41" t="s">
        <v>695</v>
      </c>
      <c r="J41" t="str">
        <f t="shared" si="1"/>
        <v>Peper_8</v>
      </c>
      <c r="K41">
        <v>12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2034</v>
      </c>
      <c r="AD41" t="str">
        <f t="shared" ca="1" si="10"/>
        <v>pics\\Limon_2.jpg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pics\\Limon_2.jpg</v>
      </c>
      <c r="AH41" t="str">
        <f t="shared" si="3"/>
        <v>sound\\Ogorod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pics\\Limon_2.jpg</v>
      </c>
      <c r="AT41">
        <f t="shared" ca="1" si="7"/>
        <v>7.5189720708083496E-2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9"/>
        <v>_Цитрусовый_ли_XXXXX?</v>
      </c>
      <c r="BD41" cm="1">
        <f t="array" aca="1" ref="BD41" ca="1">INDEX($L$34:$L$41,(RANK(AT9,$AT$2:$AT$9)))</f>
        <v>2046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VLOOKUP(B42,audio_list_stym!$A$3:$BP$18,59,FALSE)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VLOOKUP(B42,audio_list_stym!$A$3:$AJ$18,27,FALSE)</f>
        <v>Banan</v>
      </c>
      <c r="I42" t="s">
        <v>688</v>
      </c>
      <c r="J42" t="str">
        <f t="shared" si="1"/>
        <v>Banan_1</v>
      </c>
      <c r="K42">
        <v>13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2230</v>
      </c>
      <c r="AD42" t="str">
        <f t="shared" ca="1" si="10"/>
        <v>pics\\dis8.jpg</v>
      </c>
      <c r="AE42" s="22" t="str">
        <f t="array" aca="1" ref="AE42" ca="1">IF(G42="экспл",INDEX(total_visual_stym!$C$146:$C$209,(RANK(total_visual_stym!E186,total_visual_stym!$E$146:$E$209))),0)</f>
        <v>pics\\dis8.jpg</v>
      </c>
      <c r="AF42" s="22" t="str">
        <f t="shared" si="22"/>
        <v/>
      </c>
      <c r="AG42" t="str">
        <f t="shared" ref="AG42:AG49" si="23">IF(OR(E42=11,E42=13),M42,"")</f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4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7"/>
        <v>0.16574370232713465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9"/>
        <v>На_экране_XXXXX._Он_чистый?</v>
      </c>
      <c r="BC42">
        <f>A42</f>
        <v>1206</v>
      </c>
      <c r="BD42" cm="1">
        <f t="array" aca="1" ref="BD42" ca="1">INDEX($L$42:$L$49,(RANK(AT2,$AT$2:$AT$9)))</f>
        <v>2008</v>
      </c>
      <c r="BE42" cm="1">
        <f t="array" aca="1" ref="BE42" ca="1">INDEX(BD2:BD17,(RANK(AT6,$AT$2:$AT17)))</f>
        <v>2064</v>
      </c>
      <c r="BF42" cm="1">
        <f t="array" aca="1" ref="BF42" ca="1">INDEX(BD26:BD41,(RANK(AT6,$AT$2:$AT$17)))</f>
        <v>2056</v>
      </c>
      <c r="BG42" cm="1">
        <f t="array" aca="1" ref="BG42" ca="1">INDEX(BD50:BD65,(RANK(AT6,$AT$2:$AT$17)))</f>
        <v>2016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VLOOKUP(B43,audio_list_stym!$A$3:$BP$18,59,FALSE)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VLOOKUP(B43,audio_list_stym!$A$3:$AJ$18,27,FALSE)</f>
        <v>Banan</v>
      </c>
      <c r="I43" t="s">
        <v>689</v>
      </c>
      <c r="J43" t="str">
        <f t="shared" si="1"/>
        <v>Banan_2</v>
      </c>
      <c r="K43">
        <v>13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2173</v>
      </c>
      <c r="AD43" t="str">
        <f t="shared" ca="1" si="10"/>
        <v>pics\\dis37.jpg</v>
      </c>
      <c r="AE43" s="22" t="str">
        <f t="array" aca="1" ref="AE43" ca="1">IF(G43="экспл",INDEX(total_visual_stym!$C$146:$C$209,(RANK(total_visual_stym!E187,total_visual_stym!$E$146:$E$209))),0)</f>
        <v>pics\\dis37.jpg</v>
      </c>
      <c r="AF43" s="22" t="str">
        <f t="shared" si="22"/>
        <v/>
      </c>
      <c r="AG43" t="str">
        <f t="shared" si="23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4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7"/>
        <v>0.41450539196650704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9"/>
        <v>Посмотрите,_вот_XXXXX._Свежий_ли_он?</v>
      </c>
      <c r="BD43" cm="1">
        <f t="array" aca="1" ref="BD43" ca="1">INDEX($L$42:$L$49,(RANK(AT3,$AT$2:$AT$9)))</f>
        <v>2007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VLOOKUP(B44,audio_list_stym!$A$3:$BP$18,59,FALSE)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VLOOKUP(B44,audio_list_stym!$A$3:$AJ$18,27,FALSE)</f>
        <v>Banan</v>
      </c>
      <c r="I44" t="s">
        <v>690</v>
      </c>
      <c r="J44" t="str">
        <f t="shared" si="1"/>
        <v>Banan_3</v>
      </c>
      <c r="K44">
        <v>13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2176</v>
      </c>
      <c r="AD44" t="str">
        <f t="shared" ca="1" si="10"/>
        <v>pics\\dis21.jpg</v>
      </c>
      <c r="AE44" s="22" t="str">
        <f t="array" aca="1" ref="AE44" ca="1">IF(G44="экспл",INDEX(total_visual_stym!$C$146:$C$209,(RANK(total_visual_stym!E188,total_visual_stym!$E$146:$E$209))),0)</f>
        <v>pics\\dis21.jpg</v>
      </c>
      <c r="AF44" s="22" t="str">
        <f t="shared" si="22"/>
        <v/>
      </c>
      <c r="AG44" t="str">
        <f t="shared" si="23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4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7"/>
        <v>0.59341244703750884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9"/>
        <v>Вот_XXXXX._Он_жаренный?</v>
      </c>
      <c r="BD44" cm="1">
        <f t="array" aca="1" ref="BD44" ca="1">INDEX($L$42:$L$49,(RANK(AT4,$AT$2:$AT$9)))</f>
        <v>2004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VLOOKUP(B45,audio_list_stym!$A$3:$BP$18,59,FALSE)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VLOOKUP(B45,audio_list_stym!$A$3:$AJ$18,27,FALSE)</f>
        <v>Banan</v>
      </c>
      <c r="I45" t="s">
        <v>691</v>
      </c>
      <c r="J45" t="str">
        <f t="shared" si="1"/>
        <v>Banan_4</v>
      </c>
      <c r="K45">
        <v>13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2183</v>
      </c>
      <c r="AD45" t="str">
        <f t="shared" ca="1" si="10"/>
        <v>pics\\dis18.jpg</v>
      </c>
      <c r="AE45" s="22" t="str">
        <f t="array" aca="1" ref="AE45" ca="1">IF(G45="экспл",INDEX(total_visual_stym!$C$146:$C$209,(RANK(total_visual_stym!E189,total_visual_stym!$E$146:$E$209))),0)</f>
        <v>pics\\dis18.jpg</v>
      </c>
      <c r="AF45" s="22" t="str">
        <f t="shared" si="22"/>
        <v/>
      </c>
      <c r="AG45" t="str">
        <f t="shared" si="23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4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7"/>
        <v>0.20944355517325564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9"/>
        <v>Это_XXXXX._Сладкий_ли_он?</v>
      </c>
      <c r="BD45" cm="1">
        <f t="array" aca="1" ref="BD45" ca="1">INDEX($L$42:$L$49,(RANK(AT5,$AT$2:$AT$9)))</f>
        <v>2005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VLOOKUP(B46,audio_list_stym!$A$3:$BP$18,59,FALSE)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VLOOKUP(B46,audio_list_stym!$A$3:$AJ$18,27,FALSE)</f>
        <v>Banan</v>
      </c>
      <c r="I46" t="s">
        <v>692</v>
      </c>
      <c r="J46" t="str">
        <f t="shared" si="1"/>
        <v>Banan_5</v>
      </c>
      <c r="K46">
        <v>13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2180</v>
      </c>
      <c r="AD46" t="str">
        <f t="shared" ca="1" si="10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2"/>
        <v/>
      </c>
      <c r="AG46" t="str">
        <f t="shared" si="23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4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7"/>
        <v>0.13394146468553592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9"/>
        <v>На_картинке_XXXXX._Влажный_ли_он?</v>
      </c>
      <c r="BD46" cm="1">
        <f t="array" aca="1" ref="BD46" ca="1">INDEX($L$42:$L$49,(RANK(AT6,$AT$2:$AT$9)))</f>
        <v>2001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VLOOKUP(B47,audio_list_stym!$A$3:$BP$18,59,FALSE)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VLOOKUP(B47,audio_list_stym!$A$3:$AJ$18,27,FALSE)</f>
        <v>Banan</v>
      </c>
      <c r="I47" t="s">
        <v>693</v>
      </c>
      <c r="J47" t="str">
        <f t="shared" si="1"/>
        <v>Banan_6</v>
      </c>
      <c r="K47">
        <v>13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2211</v>
      </c>
      <c r="AD47" t="str">
        <f t="shared" ca="1" si="10"/>
        <v>pics\\dis60.jpg</v>
      </c>
      <c r="AE47" s="22" t="str">
        <f t="array" aca="1" ref="AE47" ca="1">IF(G47="экспл",INDEX(total_visual_stym!$C$146:$C$209,(RANK(total_visual_stym!E191,total_visual_stym!$E$146:$E$209))),0)</f>
        <v>pics\\dis60.jpg</v>
      </c>
      <c r="AF47" s="22" t="str">
        <f t="shared" si="22"/>
        <v/>
      </c>
      <c r="AG47" t="str">
        <f t="shared" si="23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4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7"/>
        <v>0.88057890482550893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9"/>
        <v>На_мониторе_XXXXX._Он_съедобный?</v>
      </c>
      <c r="BD47" cm="1">
        <f t="array" aca="1" ref="BD47" ca="1">INDEX($L$42:$L$49,(RANK(AT7,$AT$2:$AT$9)))</f>
        <v>2003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VLOOKUP(B48,audio_list_stym!$A$3:$BP$18,59,FALSE)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VLOOKUP(B48,audio_list_stym!$A$3:$AJ$18,27,FALSE)</f>
        <v>Banan</v>
      </c>
      <c r="I48" t="s">
        <v>694</v>
      </c>
      <c r="J48" t="str">
        <f t="shared" si="1"/>
        <v>Banan_7</v>
      </c>
      <c r="K48">
        <v>13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2218</v>
      </c>
      <c r="AD48" t="str">
        <f t="shared" ca="1" si="10"/>
        <v>pics\\dis64.jpg</v>
      </c>
      <c r="AE48" s="22" t="str">
        <f t="array" aca="1" ref="AE48" ca="1">IF(G48="экспл",INDEX(total_visual_stym!$C$146:$C$209,(RANK(total_visual_stym!E192,total_visual_stym!$E$146:$E$209))),0)</f>
        <v>pics\\dis64.jpg</v>
      </c>
      <c r="AF48" s="22" t="str">
        <f t="shared" si="22"/>
        <v/>
      </c>
      <c r="AG48" t="str">
        <f t="shared" si="23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4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7"/>
        <v>0.56118738334594021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9"/>
        <v>Перед_Вами_XXXXX._Сиреневый_ли_он?</v>
      </c>
      <c r="BD48" cm="1">
        <f t="array" aca="1" ref="BD48" ca="1">INDEX($L$42:$L$49,(RANK(AT8,$AT$2:$AT$9)))</f>
        <v>2002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VLOOKUP(B49,audio_list_stym!$A$3:$BP$18,59,FALSE)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VLOOKUP(B49,audio_list_stym!$A$3:$AJ$18,27,FALSE)</f>
        <v>Banan</v>
      </c>
      <c r="I49" t="s">
        <v>695</v>
      </c>
      <c r="J49" t="str">
        <f t="shared" si="1"/>
        <v>Banan_8</v>
      </c>
      <c r="K49">
        <v>13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2232</v>
      </c>
      <c r="AD49" t="str">
        <f t="shared" ca="1" si="10"/>
        <v>pics\\dis13.jpg</v>
      </c>
      <c r="AE49" s="22" t="str">
        <f t="array" aca="1" ref="AE49" ca="1">IF(G49="экспл",INDEX(total_visual_stym!$C$146:$C$209,(RANK(total_visual_stym!E193,total_visual_stym!$E$146:$E$209))),0)</f>
        <v>pics\\dis13.jpg</v>
      </c>
      <c r="AF49" s="22" t="str">
        <f t="shared" si="22"/>
        <v/>
      </c>
      <c r="AG49" t="str">
        <f t="shared" si="23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4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7"/>
        <v>0.39772054316294425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9"/>
        <v>Вы_видите_XXXXX._Он_репчатый?</v>
      </c>
      <c r="BD49" cm="1">
        <f t="array" aca="1" ref="BD49" ca="1">INDEX($L$42:$L$49,(RANK(AT9,$AT$2:$AT$9)))</f>
        <v>2006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VLOOKUP(B50,audio_list_stym!$A$3:$BP$18,59,FALSE)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VLOOKUP(B50,audio_list_stym!$A$3:$AJ$18,27,FALSE)</f>
        <v>Finik</v>
      </c>
      <c r="I50" t="s">
        <v>688</v>
      </c>
      <c r="J50" t="str">
        <f t="shared" si="1"/>
        <v>Finik_1</v>
      </c>
      <c r="K50">
        <v>10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2024</v>
      </c>
      <c r="AD50" t="str">
        <f t="shared" ca="1" si="10"/>
        <v>pics\\Goroh_8.jpg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pics\\Goroh_8.jpg</v>
      </c>
      <c r="AH50" t="str">
        <f t="shared" si="3"/>
        <v>sound\\Tropic</v>
      </c>
      <c r="AS50" t="str">
        <f ca="1">IF(AH50="sound\\Tropic",AQ2,"")</f>
        <v>pics\\Goroh_8.jpg</v>
      </c>
      <c r="AT50">
        <f t="shared" ca="1" si="7"/>
        <v>0.69693352595179381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9"/>
        <v>_Коричневый_ли_ФИНИК?</v>
      </c>
      <c r="BC50">
        <f>A50</f>
        <v>1207</v>
      </c>
      <c r="BD50" cm="1">
        <f t="array" aca="1" ref="BD50" ca="1">INDEX($L$50:$L$57,(RANK(AT2,$AT$2:$AT$9)))</f>
        <v>2016</v>
      </c>
      <c r="BE50" cm="1">
        <f t="array" aca="1" ref="BE50" ca="1">INDEX(BD2:BD17,(RANK(AT7,$AT$2:$AT$17)))</f>
        <v>2061</v>
      </c>
      <c r="BF50" cm="1">
        <f t="array" aca="1" ref="BF50" ca="1">INDEX(BD18:BD49,(RANK(AT7,$AT$2:$AT$17)))</f>
        <v>2029</v>
      </c>
      <c r="BG50" cm="1">
        <f t="array" aca="1" ref="BG50" ca="1">INDEX(BD58:BD65,(RANK(AT7,$AT$2:$AT$9)))</f>
        <v>2020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VLOOKUP(B51,audio_list_stym!$A$3:$BP$18,59,FALSE)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VLOOKUP(B51,audio_list_stym!$A$3:$AJ$18,27,FALSE)</f>
        <v>Finik</v>
      </c>
      <c r="I51" t="s">
        <v>689</v>
      </c>
      <c r="J51" t="str">
        <f t="shared" si="1"/>
        <v>Finik_2</v>
      </c>
      <c r="K51">
        <v>10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2051</v>
      </c>
      <c r="AD51" t="str">
        <f t="shared" ca="1" si="10"/>
        <v>pics\\Redis_3.jpg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pics\\Redis_3.jpg</v>
      </c>
      <c r="AH51" t="str">
        <f t="shared" si="3"/>
        <v>sound\\Tropic</v>
      </c>
      <c r="AS51" t="str">
        <f t="shared" ref="AS51:AS57" ca="1" si="25">IF(AH51="sound\\Tropic",AQ3,"")</f>
        <v>pics\\Redis_3.jpg</v>
      </c>
      <c r="AT51">
        <f t="shared" ca="1" si="7"/>
        <v>0.2897928079864589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9"/>
        <v>_Сахаристый_ли_ФИНИК?</v>
      </c>
      <c r="BD51" cm="1">
        <f t="array" aca="1" ref="BD51" ca="1">INDEX($L$50:$L$57,(RANK(AT3,$AT$2:$AT$9)))</f>
        <v>2015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VLOOKUP(B52,audio_list_stym!$A$3:$BP$18,59,FALSE)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VLOOKUP(B52,audio_list_stym!$A$3:$AJ$18,27,FALSE)</f>
        <v>Finik</v>
      </c>
      <c r="I52" t="s">
        <v>690</v>
      </c>
      <c r="J52" t="str">
        <f t="shared" si="1"/>
        <v>Finik_3</v>
      </c>
      <c r="K52">
        <v>10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2021</v>
      </c>
      <c r="AD52" t="str">
        <f t="shared" ca="1" si="10"/>
        <v>pics\\Goroh_5.jpg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pics\\Goroh_5.jpg</v>
      </c>
      <c r="AH52" t="str">
        <f t="shared" si="3"/>
        <v>sound\\Tropic</v>
      </c>
      <c r="AS52" t="str">
        <f t="shared" ca="1" si="25"/>
        <v>pics\\Goroh_5.jpg</v>
      </c>
      <c r="AT52">
        <f t="shared" ca="1" si="7"/>
        <v>0.61623300001670933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9"/>
        <v>_Скользкий_ли_ФИНИК?</v>
      </c>
      <c r="BD52" cm="1">
        <f t="array" aca="1" ref="BD52" ca="1">INDEX($L$50:$L$57,(RANK(AT4,$AT$2:$AT$9)))</f>
        <v>2012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VLOOKUP(B53,audio_list_stym!$A$3:$BP$18,59,FALSE)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VLOOKUP(B53,audio_list_stym!$A$3:$AJ$18,27,FALSE)</f>
        <v>Finik</v>
      </c>
      <c r="I53" t="s">
        <v>691</v>
      </c>
      <c r="J53" t="str">
        <f t="shared" si="1"/>
        <v>Finik_4</v>
      </c>
      <c r="K53">
        <v>10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2162</v>
      </c>
      <c r="AD53" t="str">
        <f t="shared" ca="1" si="10"/>
        <v>pics\\Tikva_2.jpg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pics\\Tikva_2.jpg</v>
      </c>
      <c r="AH53" t="str">
        <f t="shared" si="3"/>
        <v>sound\\Tropic</v>
      </c>
      <c r="AS53" t="str">
        <f t="shared" ca="1" si="25"/>
        <v>pics\\Tikva_2.jpg</v>
      </c>
      <c r="AT53">
        <f t="shared" ca="1" si="7"/>
        <v>0.24734996254220543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9"/>
        <v>_Ломкий_ли_ФИНИК?</v>
      </c>
      <c r="BD53" cm="1">
        <f t="array" aca="1" ref="BD53" ca="1">INDEX($L$50:$L$57,(RANK(AT5,$AT$2:$AT$9)))</f>
        <v>2013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VLOOKUP(B54,audio_list_stym!$A$3:$BP$18,59,FALSE)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VLOOKUP(B54,audio_list_stym!$A$3:$AJ$18,27,FALSE)</f>
        <v>Finik</v>
      </c>
      <c r="I54" t="s">
        <v>692</v>
      </c>
      <c r="J54" t="str">
        <f t="shared" si="1"/>
        <v>Finik_5</v>
      </c>
      <c r="K54">
        <v>10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2019</v>
      </c>
      <c r="AD54" t="str">
        <f t="shared" ca="1" si="10"/>
        <v>pics\\Goroh_3.jpg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pics\\Goroh_3.jpg</v>
      </c>
      <c r="AH54" t="str">
        <f t="shared" si="3"/>
        <v>sound\\Tropic</v>
      </c>
      <c r="AI54" s="11"/>
      <c r="AS54" t="str">
        <f t="shared" ca="1" si="25"/>
        <v>pics\\Goroh_3.jpg</v>
      </c>
      <c r="AT54">
        <f t="shared" ca="1" si="7"/>
        <v>0.73875453326790519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9"/>
        <v>_Мохнатый_ли_ФИНИК?</v>
      </c>
      <c r="BD54" cm="1">
        <f t="array" aca="1" ref="BD54" ca="1">INDEX($L$50:$L$57,(RANK(AT6,$AT$2:$AT$9)))</f>
        <v>2009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VLOOKUP(B55,audio_list_stym!$A$3:$BP$18,59,FALSE)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VLOOKUP(B55,audio_list_stym!$A$3:$AJ$18,27,FALSE)</f>
        <v>Finik</v>
      </c>
      <c r="I55" t="s">
        <v>693</v>
      </c>
      <c r="J55" t="str">
        <f t="shared" si="1"/>
        <v>Finik_6</v>
      </c>
      <c r="K55">
        <v>10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2022</v>
      </c>
      <c r="AD55" t="str">
        <f t="shared" ca="1" si="10"/>
        <v>pics\\Goroh_6.jpg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pics\\Goroh_6.jpg</v>
      </c>
      <c r="AH55" t="str">
        <f t="shared" si="3"/>
        <v>sound\\Tropic</v>
      </c>
      <c r="AS55" t="str">
        <f t="shared" ca="1" si="25"/>
        <v>pics\\Goroh_6.jpg</v>
      </c>
      <c r="AT55">
        <f t="shared" ca="1" si="7"/>
        <v>0.92253104863389401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9"/>
        <v>_Сморщенный_ли_ФИНИК?</v>
      </c>
      <c r="BD55" cm="1">
        <f t="array" aca="1" ref="BD55" ca="1">INDEX($L$50:$L$57,(RANK(AT7,$AT$2:$AT$9)))</f>
        <v>2011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VLOOKUP(B56,audio_list_stym!$A$3:$BP$18,59,FALSE)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VLOOKUP(B56,audio_list_stym!$A$3:$AJ$18,27,FALSE)</f>
        <v>Finik</v>
      </c>
      <c r="I56" t="s">
        <v>694</v>
      </c>
      <c r="J56" t="str">
        <f t="shared" si="1"/>
        <v>Finik_7</v>
      </c>
      <c r="K56">
        <v>10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2167</v>
      </c>
      <c r="AD56" t="str">
        <f t="shared" ca="1" si="10"/>
        <v>pics\\Tikva_7.jpg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pics\\Tikva_7.jpg</v>
      </c>
      <c r="AH56" t="str">
        <f t="shared" si="3"/>
        <v>sound\\Tropic</v>
      </c>
      <c r="AS56" t="str">
        <f t="shared" ca="1" si="25"/>
        <v>pics\\Tikva_7.jpg</v>
      </c>
      <c r="AT56">
        <f t="shared" ca="1" si="7"/>
        <v>0.52105525226178784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9"/>
        <v>_С_косточкой_ли_ФИНИК?</v>
      </c>
      <c r="BD56" cm="1">
        <f t="array" aca="1" ref="BD56" ca="1">INDEX($L$50:$L$57,(RANK(AT8,$AT$2:$AT$9)))</f>
        <v>2010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VLOOKUP(B57,audio_list_stym!$A$3:$BP$18,59,FALSE)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VLOOKUP(B57,audio_list_stym!$A$3:$AJ$18,27,FALSE)</f>
        <v>Finik</v>
      </c>
      <c r="I57" t="s">
        <v>695</v>
      </c>
      <c r="J57" t="str">
        <f t="shared" si="1"/>
        <v>Finik_8</v>
      </c>
      <c r="K57">
        <v>10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2052</v>
      </c>
      <c r="AD57" t="str">
        <f t="shared" ca="1" si="10"/>
        <v>pics\\Redis_4.jpg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pics\\Redis_4.jpg</v>
      </c>
      <c r="AH57" t="str">
        <f t="shared" si="3"/>
        <v>sound\\Tropic</v>
      </c>
      <c r="AI57" s="11"/>
      <c r="AS57" t="str">
        <f t="shared" ca="1" si="25"/>
        <v>pics\\Redis_4.jpg</v>
      </c>
      <c r="AT57">
        <f t="shared" ca="1" si="7"/>
        <v>0.49116583485008791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9"/>
        <v>_Треугольный_ли_ФИНИК?</v>
      </c>
      <c r="BD57" cm="1">
        <f t="array" aca="1" ref="BD57" ca="1">INDEX($L$50:$L$57,(RANK(AT9,$AT$2:$AT$9)))</f>
        <v>2014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VLOOKUP(B58,audio_list_stym!$A$3:$BP$18,59,FALSE)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VLOOKUP(B58,audio_list_stym!$A$3:$AJ$18,27,FALSE)</f>
        <v>Goroh</v>
      </c>
      <c r="I58" t="s">
        <v>688</v>
      </c>
      <c r="J58" t="str">
        <f t="shared" si="1"/>
        <v>Goroh_1</v>
      </c>
      <c r="K58">
        <v>11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2204</v>
      </c>
      <c r="AD58" t="str">
        <f t="shared" ca="1" si="10"/>
        <v>pics\\dis52.jpg</v>
      </c>
      <c r="AE58" s="22" t="str">
        <f t="array" aca="1" ref="AE58" ca="1">IF(G58="экспл",INDEX(total_visual_stym!$C$146:$C$209,(RANK(total_visual_stym!E202,total_visual_stym!$E$146:$E$209))),0)</f>
        <v>pics\\dis52.jpg</v>
      </c>
      <c r="AF58" s="22" t="str">
        <f t="shared" ref="AF58:AF65" si="26">IF(ISTEXT(AR58),AR58,IF(ISTEXT(AS58),AS58,""))</f>
        <v/>
      </c>
      <c r="AG58" t="str">
        <f t="shared" ref="AG58:AG65" si="27">IF(OR(E58=11,E58=13),M58,"")</f>
        <v>pics\\Goroh_1.jpg</v>
      </c>
      <c r="AH58">
        <f t="shared" si="3"/>
        <v>0</v>
      </c>
      <c r="AI58" s="11"/>
      <c r="AT58">
        <f t="shared" ca="1" si="7"/>
        <v>0.97126109760762858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9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2024</v>
      </c>
      <c r="BE58" cm="1">
        <f t="array" aca="1" ref="BE58" ca="1">INDEX(BD2:BD17,(RANK(AT8,$AT$2:$AT$17)))</f>
        <v>2063</v>
      </c>
      <c r="BF58" cm="1">
        <f t="array" aca="1" ref="BF58" ca="1">INDEX(BD18:BD33,(RANK(AT8,$AT$2:$AT$17)))</f>
        <v>2031</v>
      </c>
      <c r="BG58" cm="1">
        <f t="array" aca="1" ref="BG58" ca="1">INDEX(BD42:BD57,(RANK(AT8,$AT$2:$AT$9)))</f>
        <v>2007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VLOOKUP(B59,audio_list_stym!$A$3:$BP$18,59,FALSE)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VLOOKUP(B59,audio_list_stym!$A$3:$AJ$18,27,FALSE)</f>
        <v>Goroh</v>
      </c>
      <c r="I59" t="s">
        <v>689</v>
      </c>
      <c r="J59" t="str">
        <f t="shared" si="1"/>
        <v>Goroh_2</v>
      </c>
      <c r="K59">
        <v>11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2213</v>
      </c>
      <c r="AD59" t="str">
        <f t="shared" ca="1" si="10"/>
        <v>pics\\dis49.jpg</v>
      </c>
      <c r="AE59" s="22" t="str">
        <f t="array" aca="1" ref="AE59" ca="1">IF(G59="экспл",INDEX(total_visual_stym!$C$146:$C$209,(RANK(total_visual_stym!E203,total_visual_stym!$E$146:$E$209))),0)</f>
        <v>pics\\dis49.jpg</v>
      </c>
      <c r="AF59" s="22" t="str">
        <f t="shared" si="26"/>
        <v/>
      </c>
      <c r="AG59" t="str">
        <f t="shared" si="27"/>
        <v>pics\\Goroh_2.jpg</v>
      </c>
      <c r="AH59">
        <f t="shared" si="3"/>
        <v>0</v>
      </c>
      <c r="AT59">
        <f t="shared" ca="1" si="7"/>
        <v>0.92705560875717774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9"/>
        <v>Посмотрите,_вот_ГОРОХ._Он_в_стручке?</v>
      </c>
      <c r="BD59" cm="1">
        <f t="array" aca="1" ref="BD59" ca="1">INDEX($L$58:$L$65,(RANK(AT3,$AT$2:$AT$9)))</f>
        <v>2023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VLOOKUP(B60,audio_list_stym!$A$3:$BP$18,59,FALSE)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VLOOKUP(B60,audio_list_stym!$A$3:$AJ$18,27,FALSE)</f>
        <v>Goroh</v>
      </c>
      <c r="I60" t="s">
        <v>690</v>
      </c>
      <c r="J60" t="str">
        <f t="shared" si="1"/>
        <v>Goroh_3</v>
      </c>
      <c r="K60">
        <v>11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2198</v>
      </c>
      <c r="AD60" t="str">
        <f t="shared" ca="1" si="10"/>
        <v>pics\\dis42.jpg</v>
      </c>
      <c r="AE60" s="22" t="str">
        <f t="array" aca="1" ref="AE60" ca="1">IF(G60="экспл",INDEX(total_visual_stym!$C$146:$C$209,(RANK(total_visual_stym!E204,total_visual_stym!$E$146:$E$209))),0)</f>
        <v>pics\\dis42.jpg</v>
      </c>
      <c r="AF60" s="22" t="str">
        <f t="shared" si="26"/>
        <v/>
      </c>
      <c r="AG60" t="str">
        <f t="shared" si="27"/>
        <v>pics\\Goroh_3.jpg</v>
      </c>
      <c r="AH60">
        <f t="shared" si="3"/>
        <v>0</v>
      </c>
      <c r="AT60">
        <f t="shared" ca="1" si="7"/>
        <v>0.83051142885641482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9"/>
        <v>Вот_ГОРОХ._Ядовитый_ли_он?</v>
      </c>
      <c r="BD60" cm="1">
        <f t="array" aca="1" ref="BD60" ca="1">INDEX($L$58:$L$65,(RANK(AT4,$AT$2:$AT$9)))</f>
        <v>2020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VLOOKUP(B61,audio_list_stym!$A$3:$BP$18,59,FALSE)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VLOOKUP(B61,audio_list_stym!$A$3:$AJ$18,27,FALSE)</f>
        <v>Goroh</v>
      </c>
      <c r="I61" t="s">
        <v>691</v>
      </c>
      <c r="J61" t="str">
        <f t="shared" si="1"/>
        <v>Goroh_4</v>
      </c>
      <c r="K61">
        <v>11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2174</v>
      </c>
      <c r="AD61" t="str">
        <f t="shared" ca="1" si="10"/>
        <v>pics\\dis7.jpg</v>
      </c>
      <c r="AE61" s="22" t="str">
        <f t="array" aca="1" ref="AE61" ca="1">IF(G61="экспл",INDEX(total_visual_stym!$C$146:$C$209,(RANK(total_visual_stym!E205,total_visual_stym!$E$146:$E$209))),0)</f>
        <v>pics\\dis7.jpg</v>
      </c>
      <c r="AF61" s="22" t="str">
        <f t="shared" si="26"/>
        <v/>
      </c>
      <c r="AG61" t="str">
        <f t="shared" si="27"/>
        <v>pics\\Goroh_4.jpg</v>
      </c>
      <c r="AH61">
        <f t="shared" si="3"/>
        <v>0</v>
      </c>
      <c r="AT61">
        <f t="shared" ca="1" si="7"/>
        <v>0.30319924313190461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9"/>
        <v>Это_ГОРОХ._Он_полосатый?</v>
      </c>
      <c r="BD61" cm="1">
        <f t="array" aca="1" ref="BD61" ca="1">INDEX($L$58:$L$65,(RANK(AT5,$AT$2:$AT$9)))</f>
        <v>2021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VLOOKUP(B62,audio_list_stym!$A$3:$BP$18,59,FALSE)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VLOOKUP(B62,audio_list_stym!$A$3:$AJ$18,27,FALSE)</f>
        <v>Goroh</v>
      </c>
      <c r="I62" t="s">
        <v>692</v>
      </c>
      <c r="J62" t="str">
        <f t="shared" si="1"/>
        <v>Goroh_5</v>
      </c>
      <c r="K62">
        <v>11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2179</v>
      </c>
      <c r="AD62" t="str">
        <f t="shared" ca="1" si="10"/>
        <v>pics\\dis20.jpg</v>
      </c>
      <c r="AE62" s="22" t="str">
        <f t="array" aca="1" ref="AE62" ca="1">IF(G62="экспл",INDEX(total_visual_stym!$C$146:$C$209,(RANK(total_visual_stym!E206,total_visual_stym!$E$146:$E$209))),0)</f>
        <v>pics\\dis20.jpg</v>
      </c>
      <c r="AF62" s="22" t="str">
        <f t="shared" si="26"/>
        <v/>
      </c>
      <c r="AG62" t="str">
        <f t="shared" si="27"/>
        <v>pics\\Goroh_5.jpg</v>
      </c>
      <c r="AH62">
        <f t="shared" si="3"/>
        <v>0</v>
      </c>
      <c r="AT62">
        <f t="shared" ca="1" si="7"/>
        <v>0.86029441971454912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9"/>
        <v>На_картинке_ГОРОХ._Он_плоский?</v>
      </c>
      <c r="BD62" cm="1">
        <f t="array" aca="1" ref="BD62" ca="1">INDEX($L$58:$L$65,(RANK(AT6,$AT$2:$AT$9)))</f>
        <v>2017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VLOOKUP(B63,audio_list_stym!$A$3:$BP$18,59,FALSE)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VLOOKUP(B63,audio_list_stym!$A$3:$AJ$18,27,FALSE)</f>
        <v>Goroh</v>
      </c>
      <c r="I63" t="s">
        <v>693</v>
      </c>
      <c r="J63" t="str">
        <f t="shared" si="1"/>
        <v>Goroh_6</v>
      </c>
      <c r="K63">
        <v>11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2196</v>
      </c>
      <c r="AD63" t="str">
        <f t="shared" ca="1" si="10"/>
        <v>pics\\dis40.jpg</v>
      </c>
      <c r="AE63" s="22" t="str">
        <f t="array" aca="1" ref="AE63" ca="1">IF(G63="экспл",INDEX(total_visual_stym!$C$146:$C$209,(RANK(total_visual_stym!E207,total_visual_stym!$E$146:$E$209))),0)</f>
        <v>pics\\dis40.jpg</v>
      </c>
      <c r="AF63" s="22" t="str">
        <f t="shared" si="26"/>
        <v/>
      </c>
      <c r="AG63" t="str">
        <f t="shared" si="27"/>
        <v>pics\\Goroh_6.jpg</v>
      </c>
      <c r="AH63">
        <f t="shared" si="3"/>
        <v>0</v>
      </c>
      <c r="AT63">
        <f t="shared" ca="1" si="7"/>
        <v>0.41802789172211507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9"/>
        <v>На_мониторе_ГОРОХ._Он_толченый?</v>
      </c>
      <c r="BD63" cm="1">
        <f t="array" aca="1" ref="BD63" ca="1">INDEX($L$58:$L$65,(RANK(AT7,$AT$2:$AT$9)))</f>
        <v>2019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VLOOKUP(B64,audio_list_stym!$A$3:$BP$18,59,FALSE)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VLOOKUP(B64,audio_list_stym!$A$3:$AJ$18,27,FALSE)</f>
        <v>Goroh</v>
      </c>
      <c r="I64" t="s">
        <v>694</v>
      </c>
      <c r="J64" t="str">
        <f t="shared" si="1"/>
        <v>Goroh_7</v>
      </c>
      <c r="K64">
        <v>11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2228</v>
      </c>
      <c r="AD64" t="str">
        <f t="shared" ca="1" si="10"/>
        <v>pics\\dis38.jpg</v>
      </c>
      <c r="AE64" s="22" t="str">
        <f t="array" aca="1" ref="AE64" ca="1">IF(G64="экспл",INDEX(total_visual_stym!$C$146:$C$209,(RANK(total_visual_stym!E208,total_visual_stym!$E$146:$E$209))),0)</f>
        <v>pics\\dis38.jpg</v>
      </c>
      <c r="AF64" s="22" t="str">
        <f t="shared" si="26"/>
        <v/>
      </c>
      <c r="AG64" t="str">
        <f t="shared" si="27"/>
        <v>pics\\Goroh_7.jpg</v>
      </c>
      <c r="AH64">
        <f t="shared" si="3"/>
        <v>0</v>
      </c>
      <c r="AI64" s="11"/>
      <c r="AT64">
        <f t="shared" ca="1" si="7"/>
        <v>0.79385871999499713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9"/>
        <v>Перед_Вами_ГОРОХ._Зеленый_ли_он?</v>
      </c>
      <c r="BD64" cm="1">
        <f t="array" aca="1" ref="BD64" ca="1">INDEX($L$58:$L$65,(RANK(AT8,$AT$2:$AT$9)))</f>
        <v>2018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VLOOKUP(B65,audio_list_stym!$A$3:$BP$18,59,FALSE)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VLOOKUP(B65,audio_list_stym!$A$3:$AJ$18,27,FALSE)</f>
        <v>Goroh</v>
      </c>
      <c r="I65" t="s">
        <v>695</v>
      </c>
      <c r="J65" t="str">
        <f t="shared" si="1"/>
        <v>Goroh_8</v>
      </c>
      <c r="K65">
        <v>11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2189</v>
      </c>
      <c r="AD65" t="str">
        <f t="shared" ca="1" si="10"/>
        <v>pics\\dis33.jpg</v>
      </c>
      <c r="AE65" s="22" t="str">
        <f t="array" aca="1" ref="AE65" ca="1">IF(G65="экспл",INDEX(total_visual_stym!$C$146:$C$209,(RANK(total_visual_stym!E209,total_visual_stym!$E$146:$E$209))),0)</f>
        <v>pics\\dis33.jpg</v>
      </c>
      <c r="AF65" s="22" t="str">
        <f t="shared" si="26"/>
        <v/>
      </c>
      <c r="AG65" t="str">
        <f t="shared" si="27"/>
        <v>pics\\Goroh_8.jpg</v>
      </c>
      <c r="AH65">
        <f t="shared" si="3"/>
        <v>0</v>
      </c>
      <c r="AT65">
        <f t="shared" ca="1" si="7"/>
        <v>0.93733001480152212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9"/>
        <v>Вы_видите_ГОРОХ._Легкий_ли_он?</v>
      </c>
      <c r="BD65" cm="1">
        <f t="array" aca="1" ref="BD65" ca="1">INDEX($L$58:$L$65,(RANK(AT9,$AT$2:$AT$9)))</f>
        <v>2022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VLOOKUP(B66,audio_list_stym!$A$3:$BP$18,59,FALSE)</f>
        <v>16</v>
      </c>
      <c r="F66" t="str">
        <f>VLOOKUP(E66,metki!$A$2:$B$9,2,FALSE)</f>
        <v>импл_новые_без_названия</v>
      </c>
      <c r="G66" t="str">
        <f t="shared" ref="G66:G129" si="28">LEFT(F66,5)</f>
        <v>импл_</v>
      </c>
      <c r="H66" t="str">
        <f>VLOOKUP(B66,audio_list_stym!$A$3:$AJ$18,27,FALSE)</f>
        <v>Gac</v>
      </c>
      <c r="I66" t="s">
        <v>688</v>
      </c>
      <c r="J66" t="str">
        <f t="shared" ref="J66:J129" si="29">H66&amp;I66</f>
        <v>Gac_1</v>
      </c>
      <c r="K66">
        <v>16</v>
      </c>
      <c r="L66">
        <f>VLOOKUP(J66,total_visual_stym!$A$2:$D$129,2,FALSE)</f>
        <v>2089</v>
      </c>
      <c r="M66" t="str">
        <f>VLOOKUP(J66,total_visual_stym!$A$2:$D$129,3,FALSE)</f>
        <v>pics\\Gac_1.jpg</v>
      </c>
      <c r="N66">
        <f>VLOOKUP(J66,total_visual_stym!$A$1:$D$129,4,FALSE)</f>
        <v>211</v>
      </c>
      <c r="P66">
        <f>IF(G66="экспл",0,IF(G66="импл_",VLOOKUP(J66,quest_импл!$A$1:$J$129,7,FALSE),0))</f>
        <v>249</v>
      </c>
      <c r="Q66" t="str">
        <f>IF(G66="экспл",0,IF(G66="импл_",VLOOKUP(J66,quest_импл!$A$1:$J$129,8,FALSE),0))</f>
        <v>sound\\Ispachkan_li.wav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нет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2013</v>
      </c>
      <c r="AD66" t="str">
        <f t="shared" ca="1" si="10"/>
        <v>pics\\Finik_5.jpg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30">AS66</f>
        <v>pics\\Finik_5.jpg</v>
      </c>
      <c r="AI66" t="s">
        <v>67</v>
      </c>
      <c r="AO66">
        <f ca="1">RAND()</f>
        <v>0.63413605279170882</v>
      </c>
      <c r="AP66" t="str">
        <f ca="1">INDEX($AI$66:$AI$129,(RANK(AO66,$AO$66:$AO$129)))</f>
        <v>pics\\Finik_5.jpg</v>
      </c>
      <c r="AS66" t="str">
        <f t="shared" ref="AS66:AS129" ca="1" si="31">IF(G66="импл_",AP66,"")</f>
        <v>pics\\Finik_5.jpg</v>
      </c>
      <c r="AT66">
        <f t="shared" ref="AT66:AT129" ca="1" si="32">RAND()</f>
        <v>0.11253060616847932</v>
      </c>
      <c r="AU66" t="s">
        <v>697</v>
      </c>
      <c r="AV66" t="str">
        <f t="shared" ref="AV66:AV129" ca="1" si="33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_Испачкан_ли_</v>
      </c>
      <c r="BB66" t="str">
        <f t="shared" ref="BB66:BB129" si="34">IF(G66="экспл",AY66&amp;AX66&amp;"."&amp;AZ66,IF(G66="импл_",BA66&amp;AX66&amp;"?"))</f>
        <v>_Испачкан_ли_XXXXX?</v>
      </c>
      <c r="BC66">
        <f>A66</f>
        <v>1209</v>
      </c>
      <c r="BD66" cm="1">
        <f t="array" aca="1" ref="BD66" ca="1">INDEX(L66:L73,(RANK(AT2,$AT$2:$AT$9)))</f>
        <v>2096</v>
      </c>
      <c r="BE66" cm="1">
        <f t="array" aca="1" ref="BE66" ca="1">INDEX(BD74:BD89,(RANK(AT2,$AT$2:$AT$7)))</f>
        <v>2115</v>
      </c>
      <c r="BF66" cm="1">
        <f t="array" aca="1" ref="BF66" ca="1">INDEX(BD90:BD113,(RANK(AT2,$AT$2:$AT$17)))</f>
        <v>2150</v>
      </c>
      <c r="BG66" cm="1">
        <f t="array" aca="1" ref="BG66" ca="1">INDEX(BD114:BD129,(RANK(AT2,$AT$2:$AT$17)))</f>
        <v>2086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VLOOKUP(B67,audio_list_stym!$A$3:$BP$18,59,FALSE)</f>
        <v>16</v>
      </c>
      <c r="F67" t="str">
        <f>VLOOKUP(E67,metki!$A$2:$B$9,2,FALSE)</f>
        <v>импл_новые_без_названия</v>
      </c>
      <c r="G67" t="str">
        <f t="shared" si="28"/>
        <v>импл_</v>
      </c>
      <c r="H67" t="str">
        <f>VLOOKUP(B67,audio_list_stym!$A$3:$AJ$18,27,FALSE)</f>
        <v>Gac</v>
      </c>
      <c r="I67" t="s">
        <v>689</v>
      </c>
      <c r="J67" t="str">
        <f t="shared" si="29"/>
        <v>Gac_2</v>
      </c>
      <c r="K67">
        <v>16</v>
      </c>
      <c r="L67">
        <f>VLOOKUP(J67,total_visual_stym!$A$2:$D$129,2,FALSE)</f>
        <v>2090</v>
      </c>
      <c r="M67" t="str">
        <f>VLOOKUP(J67,total_visual_stym!$A$2:$D$129,3,FALSE)</f>
        <v>pics\\Gac_2.jpg</v>
      </c>
      <c r="N67">
        <f>VLOOKUP(J67,total_visual_stym!$A$1:$D$129,4,FALSE)</f>
        <v>211</v>
      </c>
      <c r="P67">
        <f>IF(G67="экспл",0,IF(G67="импл_",VLOOKUP(J67,quest_импл!$A$1:$J$129,7,FALSE),0))</f>
        <v>250</v>
      </c>
      <c r="Q67" t="str">
        <f>IF(G67="экспл",0,IF(G67="импл_",VLOOKUP(J67,quest_импл!$A$1:$J$129,8,FALSE),0))</f>
        <v>sound\\Farshirovanniy_li.wav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нет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2021</v>
      </c>
      <c r="AD67" t="str">
        <f t="shared" ref="AD67:AD129" ca="1" si="35">IF(ISTEXT(AE67),AE67,IF(ISTEXT(AF67),AF67,""))</f>
        <v>pics\\Goroh_5.jpg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0"/>
        <v>pics\\Goroh_5.jpg</v>
      </c>
      <c r="AI67" t="s">
        <v>68</v>
      </c>
      <c r="AO67">
        <f t="shared" ref="AO67:AO129" ca="1" si="36">RAND()</f>
        <v>0.49666627100076832</v>
      </c>
      <c r="AP67" t="str">
        <f t="shared" ref="AP67:AP129" ca="1" si="37">INDEX($AI$66:$AI$129,(RANK(AO67,$AO$66:$AO$129)))</f>
        <v>pics\\Goroh_5.jpg</v>
      </c>
      <c r="AS67" t="str">
        <f t="shared" ca="1" si="31"/>
        <v>pics\\Goroh_5.jpg</v>
      </c>
      <c r="AT67">
        <f t="shared" ca="1" si="32"/>
        <v>0.43935897355454823</v>
      </c>
      <c r="AU67" t="s">
        <v>697</v>
      </c>
      <c r="AV67" t="str">
        <f t="shared" ca="1" si="33"/>
        <v>sound\\Redkiy_plod.wav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_Фаршированный_ли_</v>
      </c>
      <c r="BB67" t="str">
        <f t="shared" si="34"/>
        <v>_Фаршированный_ли_XXXXX?</v>
      </c>
      <c r="BD67" cm="1">
        <f t="array" aca="1" ref="BD67" ca="1">INDEX(L67:L74,(RANK(AT3,$AT$2:$AT$9)))</f>
        <v>2096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VLOOKUP(B68,audio_list_stym!$A$3:$BP$18,59,FALSE)</f>
        <v>16</v>
      </c>
      <c r="F68" t="str">
        <f>VLOOKUP(E68,metki!$A$2:$B$9,2,FALSE)</f>
        <v>импл_новые_без_названия</v>
      </c>
      <c r="G68" t="str">
        <f t="shared" si="28"/>
        <v>импл_</v>
      </c>
      <c r="H68" t="str">
        <f>VLOOKUP(B68,audio_list_stym!$A$3:$AJ$18,27,FALSE)</f>
        <v>Gac</v>
      </c>
      <c r="I68" t="s">
        <v>690</v>
      </c>
      <c r="J68" t="str">
        <f t="shared" si="29"/>
        <v>Gac_3</v>
      </c>
      <c r="K68">
        <v>16</v>
      </c>
      <c r="L68">
        <f>VLOOKUP(J68,total_visual_stym!$A$2:$D$129,2,FALSE)</f>
        <v>2091</v>
      </c>
      <c r="M68" t="str">
        <f>VLOOKUP(J68,total_visual_stym!$A$2:$D$129,3,FALSE)</f>
        <v>pics\\Gac_3.jpg</v>
      </c>
      <c r="N68">
        <f>VLOOKUP(J68,total_visual_stym!$A$1:$D$129,4,FALSE)</f>
        <v>211</v>
      </c>
      <c r="P68">
        <f>IF(G68="экспл",0,IF(G68="импл_",VLOOKUP(J68,quest_импл!$A$1:$J$129,7,FALSE),0))</f>
        <v>251</v>
      </c>
      <c r="Q68" t="str">
        <f>IF(G68="экспл",0,IF(G68="импл_",VLOOKUP(J68,quest_импл!$A$1:$J$129,8,FALSE),0))</f>
        <v>sound\\Razrezan_li.wav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2022</v>
      </c>
      <c r="AD68" t="str">
        <f t="shared" ca="1" si="35"/>
        <v>pics\\Goroh_6.jpg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0"/>
        <v>pics\\Goroh_6.jpg</v>
      </c>
      <c r="AI68" t="s">
        <v>69</v>
      </c>
      <c r="AO68">
        <f t="shared" ca="1" si="36"/>
        <v>0.46047037847185102</v>
      </c>
      <c r="AP68" t="str">
        <f t="shared" ca="1" si="37"/>
        <v>pics\\Goroh_6.jpg</v>
      </c>
      <c r="AS68" t="str">
        <f t="shared" ca="1" si="31"/>
        <v>pics\\Goroh_6.jpg</v>
      </c>
      <c r="AT68">
        <f t="shared" ca="1" si="32"/>
        <v>0.41617989663426991</v>
      </c>
      <c r="AU68" t="s">
        <v>697</v>
      </c>
      <c r="AV68" t="str">
        <f t="shared" ca="1" si="33"/>
        <v>sound\\Redkiy_plod.wav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_Разрезан_ли_</v>
      </c>
      <c r="BB68" t="str">
        <f t="shared" si="34"/>
        <v>_Разрезан_ли_XXXXX?</v>
      </c>
      <c r="BD68" cm="1">
        <f t="array" aca="1" ref="BD68" ca="1">INDEX(L68:L75,(RANK(AT4,$AT$2:$AT$9)))</f>
        <v>2094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VLOOKUP(B69,audio_list_stym!$A$3:$BP$18,59,FALSE)</f>
        <v>16</v>
      </c>
      <c r="F69" t="str">
        <f>VLOOKUP(E69,metki!$A$2:$B$9,2,FALSE)</f>
        <v>импл_новые_без_названия</v>
      </c>
      <c r="G69" t="str">
        <f t="shared" si="28"/>
        <v>импл_</v>
      </c>
      <c r="H69" t="str">
        <f>VLOOKUP(B69,audio_list_stym!$A$3:$AJ$18,27,FALSE)</f>
        <v>Gac</v>
      </c>
      <c r="I69" t="s">
        <v>691</v>
      </c>
      <c r="J69" t="str">
        <f t="shared" si="29"/>
        <v>Gac_4</v>
      </c>
      <c r="K69">
        <v>16</v>
      </c>
      <c r="L69">
        <f>VLOOKUP(J69,total_visual_stym!$A$2:$D$129,2,FALSE)</f>
        <v>2092</v>
      </c>
      <c r="M69" t="str">
        <f>VLOOKUP(J69,total_visual_stym!$A$2:$D$129,3,FALSE)</f>
        <v>pics\\Gac_4.jpg</v>
      </c>
      <c r="N69">
        <f>VLOOKUP(J69,total_visual_stym!$A$1:$D$129,4,FALSE)</f>
        <v>211</v>
      </c>
      <c r="P69">
        <f>IF(G69="экспл",0,IF(G69="импл_",VLOOKUP(J69,quest_импл!$A$1:$J$129,7,FALSE),0))</f>
        <v>252</v>
      </c>
      <c r="Q69" t="str">
        <f>IF(G69="экспл",0,IF(G69="импл_",VLOOKUP(J69,quest_импл!$A$1:$J$129,8,FALSE),0))</f>
        <v>sound\\S_lepestkami_li.wav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2032</v>
      </c>
      <c r="AD69" t="str">
        <f t="shared" ca="1" si="35"/>
        <v>pics\\Kokos_8.jpg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0"/>
        <v>pics\\Kokos_8.jpg</v>
      </c>
      <c r="AI69" t="s">
        <v>70</v>
      </c>
      <c r="AO69">
        <f t="shared" ca="1" si="36"/>
        <v>0.29613591299349407</v>
      </c>
      <c r="AP69" t="str">
        <f t="shared" ca="1" si="37"/>
        <v>pics\\Kokos_8.jpg</v>
      </c>
      <c r="AS69" t="str">
        <f t="shared" ca="1" si="31"/>
        <v>pics\\Kokos_8.jpg</v>
      </c>
      <c r="AT69">
        <f t="shared" ca="1" si="32"/>
        <v>0.89071352717840591</v>
      </c>
      <c r="AU69" t="s">
        <v>697</v>
      </c>
      <c r="AV69" t="str">
        <f t="shared" ca="1" si="33"/>
        <v>sound\\Noviy_plod.wav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_С_лепестками_ли_</v>
      </c>
      <c r="BB69" t="str">
        <f t="shared" si="34"/>
        <v>_С_лепестками_ли_XXXXX?</v>
      </c>
      <c r="BD69" cm="1">
        <f t="array" aca="1" ref="BD69" ca="1">INDEX(L69:L76,(RANK(AT5,$AT$2:$AT$9)))</f>
        <v>2096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VLOOKUP(B70,audio_list_stym!$A$3:$BP$18,59,FALSE)</f>
        <v>16</v>
      </c>
      <c r="F70" t="str">
        <f>VLOOKUP(E70,metki!$A$2:$B$9,2,FALSE)</f>
        <v>импл_новые_без_названия</v>
      </c>
      <c r="G70" t="str">
        <f t="shared" si="28"/>
        <v>импл_</v>
      </c>
      <c r="H70" t="str">
        <f>VLOOKUP(B70,audio_list_stym!$A$3:$AJ$18,27,FALSE)</f>
        <v>Gac</v>
      </c>
      <c r="I70" t="s">
        <v>692</v>
      </c>
      <c r="J70" t="str">
        <f t="shared" si="29"/>
        <v>Gac_5</v>
      </c>
      <c r="K70">
        <v>16</v>
      </c>
      <c r="L70">
        <f>VLOOKUP(J70,total_visual_stym!$A$2:$D$129,2,FALSE)</f>
        <v>2093</v>
      </c>
      <c r="M70" t="str">
        <f>VLOOKUP(J70,total_visual_stym!$A$2:$D$129,3,FALSE)</f>
        <v>pics\\Gac_5.jpg</v>
      </c>
      <c r="N70">
        <f>VLOOKUP(J70,total_visual_stym!$A$1:$D$129,4,FALSE)</f>
        <v>211</v>
      </c>
      <c r="P70">
        <f>IF(G70="экспл",0,IF(G70="импл_",VLOOKUP(J70,quest_импл!$A$1:$J$129,7,FALSE),0))</f>
        <v>253</v>
      </c>
      <c r="Q70" t="str">
        <f>IF(G70="экспл",0,IF(G70="импл_",VLOOKUP(J70,quest_импл!$A$1:$J$129,8,FALSE),0))</f>
        <v>sound\\Kolyuchiy_li.wav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2014</v>
      </c>
      <c r="AD70" t="str">
        <f t="shared" ca="1" si="35"/>
        <v>pics\\Finik_6.jpg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0"/>
        <v>pics\\Finik_6.jpg</v>
      </c>
      <c r="AI70" t="s">
        <v>71</v>
      </c>
      <c r="AO70">
        <f t="shared" ca="1" si="36"/>
        <v>0.62438580195276883</v>
      </c>
      <c r="AP70" t="str">
        <f t="shared" ca="1" si="37"/>
        <v>pics\\Finik_6.jpg</v>
      </c>
      <c r="AS70" t="str">
        <f t="shared" ca="1" si="31"/>
        <v>pics\\Finik_6.jpg</v>
      </c>
      <c r="AT70">
        <f t="shared" ca="1" si="32"/>
        <v>0.79352161552439415</v>
      </c>
      <c r="AU70" t="s">
        <v>697</v>
      </c>
      <c r="AV70" t="str">
        <f t="shared" ca="1" si="33"/>
        <v>sound\\Noviy_plod.wav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_Колючий_ли_</v>
      </c>
      <c r="BB70" t="str">
        <f t="shared" si="34"/>
        <v>_Колючий_ли_XXXXX?</v>
      </c>
      <c r="BD70" cm="1">
        <f t="array" aca="1" ref="BD70" ca="1">INDEX(L70:L77,(RANK(AT6,$AT$2:$AT$9)))</f>
        <v>2093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VLOOKUP(B71,audio_list_stym!$A$3:$BP$18,59,FALSE)</f>
        <v>16</v>
      </c>
      <c r="F71" t="str">
        <f>VLOOKUP(E71,metki!$A$2:$B$9,2,FALSE)</f>
        <v>импл_новые_без_названия</v>
      </c>
      <c r="G71" t="str">
        <f t="shared" si="28"/>
        <v>импл_</v>
      </c>
      <c r="H71" t="str">
        <f>VLOOKUP(B71,audio_list_stym!$A$3:$AJ$18,27,FALSE)</f>
        <v>Gac</v>
      </c>
      <c r="I71" t="s">
        <v>693</v>
      </c>
      <c r="J71" t="str">
        <f t="shared" si="29"/>
        <v>Gac_6</v>
      </c>
      <c r="K71">
        <v>16</v>
      </c>
      <c r="L71">
        <f>VLOOKUP(J71,total_visual_stym!$A$2:$D$129,2,FALSE)</f>
        <v>2094</v>
      </c>
      <c r="M71" t="str">
        <f>VLOOKUP(J71,total_visual_stym!$A$2:$D$129,3,FALSE)</f>
        <v>pics\\Gac_6.jpg</v>
      </c>
      <c r="N71">
        <f>VLOOKUP(J71,total_visual_stym!$A$1:$D$129,4,FALSE)</f>
        <v>211</v>
      </c>
      <c r="P71">
        <f>IF(G71="экспл",0,IF(G71="импл_",VLOOKUP(J71,quest_импл!$A$1:$J$129,7,FALSE),0))</f>
        <v>254</v>
      </c>
      <c r="Q71" t="str">
        <f>IF(G71="экспл",0,IF(G71="импл_",VLOOKUP(J71,quest_импл!$A$1:$J$129,8,FALSE),0))</f>
        <v>sound\\Oranzhrviy_li.wav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2001</v>
      </c>
      <c r="AD71" t="str">
        <f t="shared" ca="1" si="35"/>
        <v>pics\\Banan_1.jpg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0"/>
        <v>pics\\Banan_1.jpg</v>
      </c>
      <c r="AI71" t="s">
        <v>72</v>
      </c>
      <c r="AO71">
        <f t="shared" ca="1" si="36"/>
        <v>0.96169326520633935</v>
      </c>
      <c r="AP71" t="str">
        <f t="shared" ca="1" si="37"/>
        <v>pics\\Banan_1.jpg</v>
      </c>
      <c r="AS71" t="str">
        <f t="shared" ca="1" si="31"/>
        <v>pics\\Banan_1.jpg</v>
      </c>
      <c r="AT71">
        <f t="shared" ca="1" si="32"/>
        <v>0.86675332489359469</v>
      </c>
      <c r="AU71" t="s">
        <v>697</v>
      </c>
      <c r="AV71" t="str">
        <f t="shared" ca="1" si="33"/>
        <v>sound\\Noviy_plod.wav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_Оранжевый_ли_</v>
      </c>
      <c r="BB71" t="str">
        <f t="shared" si="34"/>
        <v>_Оранжевый_ли_XXXXX?</v>
      </c>
      <c r="BD71" cm="1">
        <f t="array" aca="1" ref="BD71" ca="1">INDEX(L71:L78,(RANK(AT7,$AT$2:$AT$9)))</f>
        <v>2096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VLOOKUP(B72,audio_list_stym!$A$3:$BP$18,59,FALSE)</f>
        <v>16</v>
      </c>
      <c r="F72" t="str">
        <f>VLOOKUP(E72,metki!$A$2:$B$9,2,FALSE)</f>
        <v>импл_новые_без_названия</v>
      </c>
      <c r="G72" t="str">
        <f t="shared" si="28"/>
        <v>импл_</v>
      </c>
      <c r="H72" t="str">
        <f>VLOOKUP(B72,audio_list_stym!$A$3:$AJ$18,27,FALSE)</f>
        <v>Gac</v>
      </c>
      <c r="I72" t="s">
        <v>694</v>
      </c>
      <c r="J72" t="str">
        <f t="shared" si="29"/>
        <v>Gac_7</v>
      </c>
      <c r="K72">
        <v>16</v>
      </c>
      <c r="L72">
        <f>VLOOKUP(J72,total_visual_stym!$A$2:$D$129,2,FALSE)</f>
        <v>2095</v>
      </c>
      <c r="M72" t="str">
        <f>VLOOKUP(J72,total_visual_stym!$A$2:$D$129,3,FALSE)</f>
        <v>pics\\Gac_7.jpg</v>
      </c>
      <c r="N72">
        <f>VLOOKUP(J72,total_visual_stym!$A$1:$D$129,4,FALSE)</f>
        <v>211</v>
      </c>
      <c r="P72">
        <f>IF(G72="экспл",0,IF(G72="импл_",VLOOKUP(J72,quest_импл!$A$1:$J$129,7,FALSE),0))</f>
        <v>255</v>
      </c>
      <c r="Q72" t="str">
        <f>IF(G72="экспл",0,IF(G72="импл_",VLOOKUP(J72,quest_импл!$A$1:$J$129,8,FALSE),0))</f>
        <v>sound\\Zernistiy_li.wav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2037</v>
      </c>
      <c r="AD72" t="str">
        <f t="shared" ca="1" si="35"/>
        <v>pics\\Limon_5.jpg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0"/>
        <v>pics\\Limon_5.jpg</v>
      </c>
      <c r="AI72" t="s">
        <v>73</v>
      </c>
      <c r="AO72">
        <f t="shared" ca="1" si="36"/>
        <v>0.25202975724299692</v>
      </c>
      <c r="AP72" t="str">
        <f t="shared" ca="1" si="37"/>
        <v>pics\\Limon_5.jpg</v>
      </c>
      <c r="AS72" t="str">
        <f t="shared" ca="1" si="31"/>
        <v>pics\\Limon_5.jpg</v>
      </c>
      <c r="AT72">
        <f t="shared" ca="1" si="32"/>
        <v>0.95683567159762029</v>
      </c>
      <c r="AU72" t="s">
        <v>697</v>
      </c>
      <c r="AV72" t="str">
        <f t="shared" ca="1" si="33"/>
        <v>sound\\Noviy_plod.wav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_Зернистый_ли_</v>
      </c>
      <c r="BB72" t="str">
        <f t="shared" si="34"/>
        <v>_Зернистый_ли_XXXXX?</v>
      </c>
      <c r="BD72" cm="1">
        <f t="array" aca="1" ref="BD72" ca="1">INDEX(L72:L79,(RANK(AT8,$AT$2:$AT$9)))</f>
        <v>2096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VLOOKUP(B73,audio_list_stym!$A$3:$BP$18,59,FALSE)</f>
        <v>16</v>
      </c>
      <c r="F73" t="str">
        <f>VLOOKUP(E73,metki!$A$2:$B$9,2,FALSE)</f>
        <v>импл_новые_без_названия</v>
      </c>
      <c r="G73" t="str">
        <f t="shared" si="28"/>
        <v>импл_</v>
      </c>
      <c r="H73" t="str">
        <f>VLOOKUP(B73,audio_list_stym!$A$3:$AJ$18,27,FALSE)</f>
        <v>Gac</v>
      </c>
      <c r="I73" t="s">
        <v>695</v>
      </c>
      <c r="J73" t="str">
        <f t="shared" si="29"/>
        <v>Gac_8</v>
      </c>
      <c r="K73">
        <v>16</v>
      </c>
      <c r="L73">
        <f>VLOOKUP(J73,total_visual_stym!$A$2:$D$129,2,FALSE)</f>
        <v>2096</v>
      </c>
      <c r="M73" t="str">
        <f>VLOOKUP(J73,total_visual_stym!$A$2:$D$129,3,FALSE)</f>
        <v>pics\\Gac_8.jpg</v>
      </c>
      <c r="N73">
        <f>VLOOKUP(J73,total_visual_stym!$A$1:$D$129,4,FALSE)</f>
        <v>211</v>
      </c>
      <c r="P73">
        <f>IF(G73="экспл",0,IF(G73="импл_",VLOOKUP(J73,quest_импл!$A$1:$J$129,7,FALSE),0))</f>
        <v>256</v>
      </c>
      <c r="Q73" t="str">
        <f>IF(G73="экспл",0,IF(G73="импл_",VLOOKUP(J73,quest_импл!$A$1:$J$129,8,FALSE),0))</f>
        <v>sound\\Okrugliy_li.wav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2002</v>
      </c>
      <c r="AD73" t="str">
        <f t="shared" ca="1" si="35"/>
        <v>pics\\Banan_2.jpg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0"/>
        <v>pics\\Banan_2.jpg</v>
      </c>
      <c r="AI73" t="s">
        <v>74</v>
      </c>
      <c r="AO73">
        <f t="shared" ca="1" si="36"/>
        <v>0.95400357459295382</v>
      </c>
      <c r="AP73" t="str">
        <f t="shared" ca="1" si="37"/>
        <v>pics\\Banan_2.jpg</v>
      </c>
      <c r="AS73" t="str">
        <f t="shared" ca="1" si="31"/>
        <v>pics\\Banan_2.jpg</v>
      </c>
      <c r="AT73">
        <f t="shared" ca="1" si="32"/>
        <v>0.45827263956352571</v>
      </c>
      <c r="AU73" t="s">
        <v>697</v>
      </c>
      <c r="AV73" t="str">
        <f t="shared" ca="1" si="33"/>
        <v>sound\\Redkiy_plod.wav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_Округлый_ли_</v>
      </c>
      <c r="BB73" t="str">
        <f t="shared" si="34"/>
        <v>_Округлый_ли_XXXXX?</v>
      </c>
      <c r="BD73" cm="1">
        <f t="array" aca="1" ref="BD73" ca="1">INDEX(L73:L80,(RANK(AT9,$AT$2:$AT$9)))</f>
        <v>2117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VLOOKUP(B74,audio_list_stym!$A$3:$BP$18,59,FALSE)</f>
        <v>17</v>
      </c>
      <c r="F74" t="str">
        <f>VLOOKUP(E74,metki!$A$2:$B$9,2,FALSE)</f>
        <v>экспл_новые_без_названия</v>
      </c>
      <c r="G74" t="str">
        <f t="shared" si="28"/>
        <v>экспл</v>
      </c>
      <c r="H74" t="str">
        <f>VLOOKUP(B74,audio_list_stym!$A$3:$AJ$18,27,FALSE)</f>
        <v>Noni</v>
      </c>
      <c r="I74" t="s">
        <v>688</v>
      </c>
      <c r="J74" t="str">
        <f t="shared" si="29"/>
        <v>Noni_1</v>
      </c>
      <c r="K74">
        <v>17</v>
      </c>
      <c r="L74">
        <f>VLOOKUP(J74,total_visual_stym!$A$2:$D$129,2,FALSE)</f>
        <v>2113</v>
      </c>
      <c r="M74" t="str">
        <f>VLOOKUP(J74,total_visual_stym!$A$2:$D$129,3,FALSE)</f>
        <v>pics\\Noni_1.jpg</v>
      </c>
      <c r="N74">
        <f>VLOOKUP(J74,total_visual_stym!$A$1:$D$129,4,FALSE)</f>
        <v>212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129</v>
      </c>
      <c r="Z74" t="str">
        <f>IF(G74="экспл",VLOOKUP(J74,quest_экспл!$A$1:$N$129,12,FALSE),IF(G74="импл_",0,0))</f>
        <v>sound\\On_beliy_vnutri.wav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2178</v>
      </c>
      <c r="AD74" t="str">
        <f t="shared" ca="1" si="35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30"/>
        <v/>
      </c>
      <c r="AI74" t="s">
        <v>76</v>
      </c>
      <c r="AO74">
        <f t="shared" ca="1" si="36"/>
        <v>8.1944662913979727E-4</v>
      </c>
      <c r="AP74" t="str">
        <f t="shared" ca="1" si="37"/>
        <v>pics\\Tomat_8.jpg</v>
      </c>
      <c r="AR74" t="str">
        <f>IF(AH74="sound\\Ogorod",AP2,"")</f>
        <v/>
      </c>
      <c r="AS74" t="str">
        <f t="shared" si="31"/>
        <v/>
      </c>
      <c r="AT74">
        <f t="shared" ca="1" si="32"/>
        <v>0.37534373931223786</v>
      </c>
      <c r="AU74" t="s">
        <v>697</v>
      </c>
      <c r="AV74" t="str">
        <f t="shared" ca="1" si="33"/>
        <v>sound\\Redkiy_plod.wav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_Он_белый_внутри?</v>
      </c>
      <c r="BA74" t="e">
        <f>VLOOKUP(Q74,audio_list_stym!$B$2:$BQ$299,68,FALSE)</f>
        <v>#N/A</v>
      </c>
      <c r="BB74" t="str">
        <f t="shared" si="34"/>
        <v>На_экране_XXXXX._Он_белый_внутри?</v>
      </c>
      <c r="BC74">
        <f>A74</f>
        <v>1210</v>
      </c>
      <c r="BD74" cm="1">
        <f t="array" aca="1" ref="BD74" ca="1">INDEX($L$74:$L$81,(RANK(AT2,$AT$2:$AT$9)))</f>
        <v>2120</v>
      </c>
      <c r="BE74" cm="1">
        <f t="array" aca="1" ref="BE74" ca="1">INDEX(BD66:BD73,(RANK(AT3,$AT$2:$AT$9)))</f>
        <v>2096</v>
      </c>
      <c r="BF74" cm="1">
        <f t="array" aca="1" ref="BF74" ca="1">INDEX(BD82:BD105,(RANK(AT3,$AT$2:$AT$17)))</f>
        <v>2138</v>
      </c>
      <c r="BG74" cm="1">
        <f t="array" aca="1" ref="BG74" ca="1">INDEX(BD106:BD129,(RANK(AT3,$AT$2:$AT$9)))</f>
        <v>2066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VLOOKUP(B75,audio_list_stym!$A$3:$BP$18,59,FALSE)</f>
        <v>17</v>
      </c>
      <c r="F75" t="str">
        <f>VLOOKUP(E75,metki!$A$2:$B$9,2,FALSE)</f>
        <v>экспл_новые_без_названия</v>
      </c>
      <c r="G75" t="str">
        <f t="shared" si="28"/>
        <v>экспл</v>
      </c>
      <c r="H75" t="str">
        <f>VLOOKUP(B75,audio_list_stym!$A$3:$AJ$18,27,FALSE)</f>
        <v>Noni</v>
      </c>
      <c r="I75" t="s">
        <v>689</v>
      </c>
      <c r="J75" t="str">
        <f t="shared" si="29"/>
        <v>Noni_2</v>
      </c>
      <c r="K75">
        <v>17</v>
      </c>
      <c r="L75">
        <f>VLOOKUP(J75,total_visual_stym!$A$2:$D$129,2,FALSE)</f>
        <v>2114</v>
      </c>
      <c r="M75" t="str">
        <f>VLOOKUP(J75,total_visual_stym!$A$2:$D$129,3,FALSE)</f>
        <v>pics\\Noni_2.jpg</v>
      </c>
      <c r="N75">
        <f>VLOOKUP(J75,total_visual_stym!$A$1:$D$129,4,FALSE)</f>
        <v>212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130</v>
      </c>
      <c r="Z75" t="str">
        <f>IF(G75="экспл",VLOOKUP(J75,quest_экспл!$A$1:$N$129,12,FALSE),IF(G75="импл_",0,0))</f>
        <v>sound\\Rebristiy_li_on.wav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2210</v>
      </c>
      <c r="AD75" t="str">
        <f t="shared" ca="1" si="35"/>
        <v>pics\\dis48.jpg</v>
      </c>
      <c r="AE75" s="22" t="str">
        <f t="array" aca="1" ref="AE75" ca="1">IF(G75="экспл",INDEX(total_visual_stym!$C$146:$C$209,(RANK(total_visual_stym!E155,total_visual_stym!$E$146:$E$209))),0)</f>
        <v>pics\\dis48.jpg</v>
      </c>
      <c r="AF75" s="22" t="str">
        <f t="shared" si="30"/>
        <v/>
      </c>
      <c r="AI75" t="s">
        <v>77</v>
      </c>
      <c r="AO75">
        <f t="shared" ca="1" si="36"/>
        <v>0.18774082381594137</v>
      </c>
      <c r="AP75" t="str">
        <f t="shared" ca="1" si="37"/>
        <v>pics\\Peper_4.jpg</v>
      </c>
      <c r="AR75" t="str">
        <f t="shared" ref="AR75:AR97" si="38">IF(AH75="sound\\Ogorod",AP3,"")</f>
        <v/>
      </c>
      <c r="AS75" t="str">
        <f t="shared" si="31"/>
        <v/>
      </c>
      <c r="AT75">
        <f t="shared" ca="1" si="32"/>
        <v>0.29149845178441025</v>
      </c>
      <c r="AU75" t="s">
        <v>697</v>
      </c>
      <c r="AV75" t="str">
        <f t="shared" ca="1" si="33"/>
        <v>sound\\Redkiy_plod.wav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_Ребристый_ли_он?</v>
      </c>
      <c r="BA75" t="e">
        <f>VLOOKUP(Q75,audio_list_stym!$B$2:$BQ$299,68,FALSE)</f>
        <v>#N/A</v>
      </c>
      <c r="BB75" t="str">
        <f t="shared" si="34"/>
        <v>Посмотрите,_вот_XXXXX._Ребристый_ли_он?</v>
      </c>
      <c r="BD75" cm="1">
        <f t="array" aca="1" ref="BD75" ca="1">INDEX($L$74:$L$81,(RANK(AT3,$AT$2:$AT$9)))</f>
        <v>2119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VLOOKUP(B76,audio_list_stym!$A$3:$BP$18,59,FALSE)</f>
        <v>17</v>
      </c>
      <c r="F76" t="str">
        <f>VLOOKUP(E76,metki!$A$2:$B$9,2,FALSE)</f>
        <v>экспл_новые_без_названия</v>
      </c>
      <c r="G76" t="str">
        <f t="shared" si="28"/>
        <v>экспл</v>
      </c>
      <c r="H76" t="str">
        <f>VLOOKUP(B76,audio_list_stym!$A$3:$AJ$18,27,FALSE)</f>
        <v>Noni</v>
      </c>
      <c r="I76" t="s">
        <v>690</v>
      </c>
      <c r="J76" t="str">
        <f t="shared" si="29"/>
        <v>Noni_3</v>
      </c>
      <c r="K76">
        <v>17</v>
      </c>
      <c r="L76">
        <f>VLOOKUP(J76,total_visual_stym!$A$2:$D$129,2,FALSE)</f>
        <v>2115</v>
      </c>
      <c r="M76" t="str">
        <f>VLOOKUP(J76,total_visual_stym!$A$2:$D$129,3,FALSE)</f>
        <v>pics\\Noni_3.jpg</v>
      </c>
      <c r="N76">
        <f>VLOOKUP(J76,total_visual_stym!$A$1:$D$129,4,FALSE)</f>
        <v>212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131</v>
      </c>
      <c r="Z76" t="str">
        <f>IF(G76="экспл",VLOOKUP(J76,quest_экспл!$A$1:$N$129,12,FALSE),IF(G76="импл_",0,0))</f>
        <v>sound\\Goluboy_li_on.wav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2201</v>
      </c>
      <c r="AD76" t="str">
        <f t="shared" ca="1" si="35"/>
        <v>pics\\dis43.jpg</v>
      </c>
      <c r="AE76" s="22" t="str">
        <f t="array" aca="1" ref="AE76" ca="1">IF(G76="экспл",INDEX(total_visual_stym!$C$146:$C$209,(RANK(total_visual_stym!E156,total_visual_stym!$E$146:$E$209))),0)</f>
        <v>pics\\dis43.jpg</v>
      </c>
      <c r="AF76" s="22" t="str">
        <f t="shared" si="30"/>
        <v/>
      </c>
      <c r="AI76" t="s">
        <v>78</v>
      </c>
      <c r="AO76">
        <f t="shared" ca="1" si="36"/>
        <v>7.4711881078836306E-2</v>
      </c>
      <c r="AP76" t="str">
        <f t="shared" ca="1" si="37"/>
        <v>pics\\Redis_3.jpg</v>
      </c>
      <c r="AR76" t="str">
        <f t="shared" si="38"/>
        <v/>
      </c>
      <c r="AS76" t="str">
        <f t="shared" si="31"/>
        <v/>
      </c>
      <c r="AT76">
        <f t="shared" ca="1" si="32"/>
        <v>0.57056919949729346</v>
      </c>
      <c r="AU76" t="s">
        <v>697</v>
      </c>
      <c r="AV76" t="str">
        <f t="shared" ca="1" si="33"/>
        <v>sound\\Noviy_plod.wav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_Голубой_ли_он?</v>
      </c>
      <c r="BA76" t="e">
        <f>VLOOKUP(Q76,audio_list_stym!$B$2:$BQ$299,68,FALSE)</f>
        <v>#N/A</v>
      </c>
      <c r="BB76" t="str">
        <f t="shared" si="34"/>
        <v>Вот_XXXXX._Голубой_ли_он?</v>
      </c>
      <c r="BD76" cm="1">
        <f t="array" aca="1" ref="BD76" ca="1">INDEX($L$74:$L$81,(RANK(AT4,$AT$2:$AT$9)))</f>
        <v>2116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VLOOKUP(B77,audio_list_stym!$A$3:$BP$18,59,FALSE)</f>
        <v>17</v>
      </c>
      <c r="F77" t="str">
        <f>VLOOKUP(E77,metki!$A$2:$B$9,2,FALSE)</f>
        <v>экспл_новые_без_названия</v>
      </c>
      <c r="G77" t="str">
        <f t="shared" si="28"/>
        <v>экспл</v>
      </c>
      <c r="H77" t="str">
        <f>VLOOKUP(B77,audio_list_stym!$A$3:$AJ$18,27,FALSE)</f>
        <v>Noni</v>
      </c>
      <c r="I77" t="s">
        <v>691</v>
      </c>
      <c r="J77" t="str">
        <f t="shared" si="29"/>
        <v>Noni_4</v>
      </c>
      <c r="K77">
        <v>17</v>
      </c>
      <c r="L77">
        <f>VLOOKUP(J77,total_visual_stym!$A$2:$D$129,2,FALSE)</f>
        <v>2116</v>
      </c>
      <c r="M77" t="str">
        <f>VLOOKUP(J77,total_visual_stym!$A$2:$D$129,3,FALSE)</f>
        <v>pics\\Noni_4.jpg</v>
      </c>
      <c r="N77">
        <f>VLOOKUP(J77,total_visual_stym!$A$1:$D$129,4,FALSE)</f>
        <v>212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132</v>
      </c>
      <c r="Z77" t="str">
        <f>IF(G77="экспл",VLOOKUP(J77,quest_экспл!$A$1:$N$129,12,FALSE),IF(G77="импл_",0,0))</f>
        <v>sound\\On_s_bugorkami.wav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2203</v>
      </c>
      <c r="AD77" t="str">
        <f t="shared" ca="1" si="35"/>
        <v>pics\\dis53.jpg</v>
      </c>
      <c r="AE77" s="22" t="str">
        <f t="array" aca="1" ref="AE77" ca="1">IF(G77="экспл",INDEX(total_visual_stym!$C$146:$C$209,(RANK(total_visual_stym!E157,total_visual_stym!$E$146:$E$209))),0)</f>
        <v>pics\\dis53.jpg</v>
      </c>
      <c r="AF77" s="22" t="str">
        <f t="shared" si="30"/>
        <v/>
      </c>
      <c r="AI77" t="s">
        <v>79</v>
      </c>
      <c r="AO77">
        <f t="shared" ca="1" si="36"/>
        <v>0.94357851203513399</v>
      </c>
      <c r="AP77" t="str">
        <f t="shared" ca="1" si="37"/>
        <v>pics\\Banan_3.jpg</v>
      </c>
      <c r="AR77" t="str">
        <f t="shared" si="38"/>
        <v/>
      </c>
      <c r="AS77" t="str">
        <f t="shared" si="31"/>
        <v/>
      </c>
      <c r="AT77">
        <f t="shared" ca="1" si="32"/>
        <v>0.55090271507793187</v>
      </c>
      <c r="AU77" t="s">
        <v>697</v>
      </c>
      <c r="AV77" t="str">
        <f t="shared" ca="1" si="33"/>
        <v>sound\\Noviy_plod.wav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_Он_с_бугорками?</v>
      </c>
      <c r="BA77" t="e">
        <f>VLOOKUP(Q77,audio_list_stym!$B$2:$BQ$299,68,FALSE)</f>
        <v>#N/A</v>
      </c>
      <c r="BB77" t="str">
        <f t="shared" si="34"/>
        <v>Это_XXXXX._Он_с_бугорками?</v>
      </c>
      <c r="BD77" cm="1">
        <f t="array" aca="1" ref="BD77" ca="1">INDEX($L$74:$L$81,(RANK(AT5,$AT$2:$AT$9)))</f>
        <v>2117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VLOOKUP(B78,audio_list_stym!$A$3:$BP$18,59,FALSE)</f>
        <v>17</v>
      </c>
      <c r="F78" t="str">
        <f>VLOOKUP(E78,metki!$A$2:$B$9,2,FALSE)</f>
        <v>экспл_новые_без_названия</v>
      </c>
      <c r="G78" t="str">
        <f t="shared" si="28"/>
        <v>экспл</v>
      </c>
      <c r="H78" t="str">
        <f>VLOOKUP(B78,audio_list_stym!$A$3:$AJ$18,27,FALSE)</f>
        <v>Noni</v>
      </c>
      <c r="I78" t="s">
        <v>692</v>
      </c>
      <c r="J78" t="str">
        <f t="shared" si="29"/>
        <v>Noni_5</v>
      </c>
      <c r="K78">
        <v>17</v>
      </c>
      <c r="L78">
        <f>VLOOKUP(J78,total_visual_stym!$A$2:$D$129,2,FALSE)</f>
        <v>2117</v>
      </c>
      <c r="M78" t="str">
        <f>VLOOKUP(J78,total_visual_stym!$A$2:$D$129,3,FALSE)</f>
        <v>pics\\Noni_5.jpg</v>
      </c>
      <c r="N78">
        <f>VLOOKUP(J78,total_visual_stym!$A$1:$D$129,4,FALSE)</f>
        <v>212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133</v>
      </c>
      <c r="Z78" t="str">
        <f>IF(G78="экспл",VLOOKUP(J78,quest_экспл!$A$1:$N$129,12,FALSE),IF(G78="импл_",0,0))</f>
        <v>sound\\Ovalniy_li_on.wav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2220</v>
      </c>
      <c r="AD78" t="str">
        <f t="shared" ca="1" si="35"/>
        <v>pics\\dis16.jpg</v>
      </c>
      <c r="AE78" s="22" t="str">
        <f t="array" aca="1" ref="AE78" ca="1">IF(G78="экспл",INDEX(total_visual_stym!$C$146:$C$209,(RANK(total_visual_stym!E158,total_visual_stym!$E$146:$E$209))),0)</f>
        <v>pics\\dis16.jpg</v>
      </c>
      <c r="AF78" s="22" t="str">
        <f t="shared" si="30"/>
        <v/>
      </c>
      <c r="AI78" t="s">
        <v>80</v>
      </c>
      <c r="AO78">
        <f t="shared" ca="1" si="36"/>
        <v>7.4218677413985024E-2</v>
      </c>
      <c r="AP78" t="str">
        <f t="shared" ca="1" si="37"/>
        <v>pics\\Redis_4.jpg</v>
      </c>
      <c r="AR78" t="str">
        <f t="shared" si="38"/>
        <v/>
      </c>
      <c r="AS78" t="str">
        <f t="shared" si="31"/>
        <v/>
      </c>
      <c r="AT78">
        <f t="shared" ca="1" si="32"/>
        <v>0.46515801673312707</v>
      </c>
      <c r="AU78" t="s">
        <v>697</v>
      </c>
      <c r="AV78" t="str">
        <f t="shared" ca="1" si="33"/>
        <v>sound\\Redkiy_plod.wav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_Овальный_ли_он?</v>
      </c>
      <c r="BA78" t="e">
        <f>VLOOKUP(Q78,audio_list_stym!$B$2:$BQ$299,68,FALSE)</f>
        <v>#N/A</v>
      </c>
      <c r="BB78" t="str">
        <f t="shared" si="34"/>
        <v>На_картинке_XXXXX._Овальный_ли_он?</v>
      </c>
      <c r="BD78" cm="1">
        <f t="array" aca="1" ref="BD78" ca="1">INDEX($L$74:$L$81,(RANK(AT6,$AT$2:$AT$9)))</f>
        <v>2113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VLOOKUP(B79,audio_list_stym!$A$3:$BP$18,59,FALSE)</f>
        <v>17</v>
      </c>
      <c r="F79" t="str">
        <f>VLOOKUP(E79,metki!$A$2:$B$9,2,FALSE)</f>
        <v>экспл_новые_без_названия</v>
      </c>
      <c r="G79" t="str">
        <f t="shared" si="28"/>
        <v>экспл</v>
      </c>
      <c r="H79" t="str">
        <f>VLOOKUP(B79,audio_list_stym!$A$3:$AJ$18,27,FALSE)</f>
        <v>Noni</v>
      </c>
      <c r="I79" t="s">
        <v>693</v>
      </c>
      <c r="J79" t="str">
        <f t="shared" si="29"/>
        <v>Noni_6</v>
      </c>
      <c r="K79">
        <v>17</v>
      </c>
      <c r="L79">
        <f>VLOOKUP(J79,total_visual_stym!$A$2:$D$129,2,FALSE)</f>
        <v>2118</v>
      </c>
      <c r="M79" t="str">
        <f>VLOOKUP(J79,total_visual_stym!$A$2:$D$129,3,FALSE)</f>
        <v>pics\\Noni_6.jpg</v>
      </c>
      <c r="N79">
        <f>VLOOKUP(J79,total_visual_stym!$A$1:$D$129,4,FALSE)</f>
        <v>212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134</v>
      </c>
      <c r="Z79" t="str">
        <f>IF(G79="экспл",VLOOKUP(J79,quest_экспл!$A$1:$N$129,12,FALSE),IF(G79="импл_",0,0))</f>
        <v>sound\\Zhidkiy_li_on.wav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2195</v>
      </c>
      <c r="AD79" t="str">
        <f t="shared" ca="1" si="35"/>
        <v>pics\\dis41.jpg</v>
      </c>
      <c r="AE79" s="22" t="str">
        <f t="array" aca="1" ref="AE79" ca="1">IF(G79="экспл",INDEX(total_visual_stym!$C$146:$C$209,(RANK(total_visual_stym!E159,total_visual_stym!$E$146:$E$209))),0)</f>
        <v>pics\\dis41.jpg</v>
      </c>
      <c r="AF79" s="22" t="str">
        <f t="shared" si="30"/>
        <v/>
      </c>
      <c r="AI79" t="s">
        <v>81</v>
      </c>
      <c r="AO79">
        <f t="shared" ca="1" si="36"/>
        <v>1.3483172740592297E-2</v>
      </c>
      <c r="AP79" t="str">
        <f t="shared" ca="1" si="37"/>
        <v>pics\\Tomat_6.jpg</v>
      </c>
      <c r="AR79" t="str">
        <f t="shared" si="38"/>
        <v/>
      </c>
      <c r="AS79" t="str">
        <f t="shared" si="31"/>
        <v/>
      </c>
      <c r="AT79">
        <f t="shared" ca="1" si="32"/>
        <v>0.91854145474035065</v>
      </c>
      <c r="AU79" t="s">
        <v>697</v>
      </c>
      <c r="AV79" t="str">
        <f t="shared" ca="1" si="33"/>
        <v>sound\\Noviy_plod.wav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_Жидкий_ли_он?</v>
      </c>
      <c r="BA79" t="e">
        <f>VLOOKUP(Q79,audio_list_stym!$B$2:$BQ$299,68,FALSE)</f>
        <v>#N/A</v>
      </c>
      <c r="BB79" t="str">
        <f t="shared" si="34"/>
        <v>На_мониторе_XXXXX._Жидкий_ли_он?</v>
      </c>
      <c r="BD79" cm="1">
        <f t="array" aca="1" ref="BD79" ca="1">INDEX($L$74:$L$81,(RANK(AT7,$AT$2:$AT$9)))</f>
        <v>2115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VLOOKUP(B80,audio_list_stym!$A$3:$BP$18,59,FALSE)</f>
        <v>17</v>
      </c>
      <c r="F80" t="str">
        <f>VLOOKUP(E80,metki!$A$2:$B$9,2,FALSE)</f>
        <v>экспл_новые_без_названия</v>
      </c>
      <c r="G80" t="str">
        <f t="shared" si="28"/>
        <v>экспл</v>
      </c>
      <c r="H80" t="str">
        <f>VLOOKUP(B80,audio_list_stym!$A$3:$AJ$18,27,FALSE)</f>
        <v>Noni</v>
      </c>
      <c r="I80" t="s">
        <v>694</v>
      </c>
      <c r="J80" t="str">
        <f t="shared" si="29"/>
        <v>Noni_7</v>
      </c>
      <c r="K80">
        <v>17</v>
      </c>
      <c r="L80">
        <f>VLOOKUP(J80,total_visual_stym!$A$2:$D$129,2,FALSE)</f>
        <v>2119</v>
      </c>
      <c r="M80" t="str">
        <f>VLOOKUP(J80,total_visual_stym!$A$2:$D$129,3,FALSE)</f>
        <v>pics\\Noni_7.jpg</v>
      </c>
      <c r="N80">
        <f>VLOOKUP(J80,total_visual_stym!$A$1:$D$129,4,FALSE)</f>
        <v>212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135</v>
      </c>
      <c r="Z80" t="str">
        <f>IF(G80="экспл",VLOOKUP(J80,quest_экспл!$A$1:$N$129,12,FALSE),IF(G80="импл_",0,0))</f>
        <v>sound\\On_lohmatiy.wav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2226</v>
      </c>
      <c r="AD80" t="str">
        <f t="shared" ca="1" si="35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30"/>
        <v/>
      </c>
      <c r="AI80" t="s">
        <v>82</v>
      </c>
      <c r="AO80">
        <f t="shared" ca="1" si="36"/>
        <v>0.61901035401414284</v>
      </c>
      <c r="AP80" t="str">
        <f t="shared" ca="1" si="37"/>
        <v>pics\\Finik_7.jpg</v>
      </c>
      <c r="AR80" t="str">
        <f t="shared" si="38"/>
        <v/>
      </c>
      <c r="AS80" t="str">
        <f t="shared" si="31"/>
        <v/>
      </c>
      <c r="AT80">
        <f t="shared" ca="1" si="32"/>
        <v>0.77738624744159279</v>
      </c>
      <c r="AU80" t="s">
        <v>697</v>
      </c>
      <c r="AV80" t="str">
        <f t="shared" ca="1" si="33"/>
        <v>sound\\Noviy_plod.wav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_Он_лохматый?</v>
      </c>
      <c r="BA80" t="e">
        <f>VLOOKUP(Q80,audio_list_stym!$B$2:$BQ$299,68,FALSE)</f>
        <v>#N/A</v>
      </c>
      <c r="BB80" t="str">
        <f t="shared" si="34"/>
        <v>Перед_Вами_XXXXX._Он_лохматый?</v>
      </c>
      <c r="BD80" cm="1">
        <f t="array" aca="1" ref="BD80" ca="1">INDEX($L$74:$L$81,(RANK(AT8,$AT$2:$AT$9)))</f>
        <v>2114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VLOOKUP(B81,audio_list_stym!$A$3:$BP$18,59,FALSE)</f>
        <v>17</v>
      </c>
      <c r="F81" t="str">
        <f>VLOOKUP(E81,metki!$A$2:$B$9,2,FALSE)</f>
        <v>экспл_новые_без_названия</v>
      </c>
      <c r="G81" t="str">
        <f t="shared" si="28"/>
        <v>экспл</v>
      </c>
      <c r="H81" t="str">
        <f>VLOOKUP(B81,audio_list_stym!$A$3:$AJ$18,27,FALSE)</f>
        <v>Noni</v>
      </c>
      <c r="I81" t="s">
        <v>695</v>
      </c>
      <c r="J81" t="str">
        <f t="shared" si="29"/>
        <v>Noni_8</v>
      </c>
      <c r="K81">
        <v>17</v>
      </c>
      <c r="L81">
        <f>VLOOKUP(J81,total_visual_stym!$A$2:$D$129,2,FALSE)</f>
        <v>2120</v>
      </c>
      <c r="M81" t="str">
        <f>VLOOKUP(J81,total_visual_stym!$A$2:$D$129,3,FALSE)</f>
        <v>pics\\Noni_8.jpg</v>
      </c>
      <c r="N81">
        <f>VLOOKUP(J81,total_visual_stym!$A$1:$D$129,4,FALSE)</f>
        <v>212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136</v>
      </c>
      <c r="Z81" t="str">
        <f>IF(G81="экспл",VLOOKUP(J81,quest_экспл!$A$1:$N$129,12,FALSE),IF(G81="импл_",0,0))</f>
        <v>sound\\On_zolotistiy.wav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2212</v>
      </c>
      <c r="AD81" t="str">
        <f t="shared" ca="1" si="35"/>
        <v>pics\\dis61.jpg</v>
      </c>
      <c r="AE81" s="22" t="str">
        <f t="array" aca="1" ref="AE81" ca="1">IF(G81="экспл",INDEX(total_visual_stym!$C$146:$C$209,(RANK(total_visual_stym!E161,total_visual_stym!$E$146:$E$209))),0)</f>
        <v>pics\\dis61.jpg</v>
      </c>
      <c r="AF81" s="22" t="str">
        <f t="shared" si="30"/>
        <v/>
      </c>
      <c r="AI81" t="s">
        <v>83</v>
      </c>
      <c r="AO81">
        <f t="shared" ca="1" si="36"/>
        <v>2.7516689057082933E-2</v>
      </c>
      <c r="AP81" t="str">
        <f t="shared" ca="1" si="37"/>
        <v>pics\\Tomat_4.jpg</v>
      </c>
      <c r="AR81" t="str">
        <f t="shared" si="38"/>
        <v/>
      </c>
      <c r="AS81" t="str">
        <f t="shared" si="31"/>
        <v/>
      </c>
      <c r="AT81">
        <f t="shared" ca="1" si="32"/>
        <v>7.125866063441455E-3</v>
      </c>
      <c r="AU81" t="s">
        <v>697</v>
      </c>
      <c r="AV81" t="str">
        <f t="shared" ca="1" si="33"/>
        <v>sound\\Redkiy_plod.wav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_Он_золотистый?</v>
      </c>
      <c r="BA81" t="e">
        <f>VLOOKUP(Q81,audio_list_stym!$B$2:$BQ$299,68,FALSE)</f>
        <v>#N/A</v>
      </c>
      <c r="BB81" t="str">
        <f t="shared" si="34"/>
        <v>Вы_видите_XXXXX._Он_золотистый?</v>
      </c>
      <c r="BD81" cm="1">
        <f t="array" aca="1" ref="BD81" ca="1">INDEX($L$74:$L$81,(RANK(AT9,$AT$2:$AT$9)))</f>
        <v>2118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VLOOKUP(B82,audio_list_stym!$A$3:$BP$18,59,FALSE)</f>
        <v>14</v>
      </c>
      <c r="F82" t="str">
        <f>VLOOKUP(E82,metki!$A$2:$B$9,2,FALSE)</f>
        <v>импл_новые_с_названием</v>
      </c>
      <c r="G82" t="str">
        <f t="shared" si="28"/>
        <v>импл_</v>
      </c>
      <c r="H82" t="str">
        <f>VLOOKUP(B82,audio_list_stym!$A$3:$AJ$18,27,FALSE)</f>
        <v>Sapota</v>
      </c>
      <c r="I82" t="s">
        <v>688</v>
      </c>
      <c r="J82" t="str">
        <f t="shared" si="29"/>
        <v>Sapota_1</v>
      </c>
      <c r="K82">
        <v>14</v>
      </c>
      <c r="L82">
        <f>VLOOKUP(J82,total_visual_stym!$A$2:$D$129,2,FALSE)</f>
        <v>2129</v>
      </c>
      <c r="M82" t="str">
        <f>VLOOKUP(J82,total_visual_stym!$A$2:$D$129,3,FALSE)</f>
        <v>pics\\Sapota_1.jpg</v>
      </c>
      <c r="N82">
        <f>VLOOKUP(J82,total_visual_stym!$A$1:$D$129,4,FALSE)</f>
        <v>213</v>
      </c>
      <c r="P82">
        <f>IF(G82="экспл",0,IF(G82="импл_",VLOOKUP(J82,quest_импл!$A$1:$J$129,7,FALSE),0))</f>
        <v>265</v>
      </c>
      <c r="Q82" t="str">
        <f>IF(G82="экспл",0,IF(G82="импл_",VLOOKUP(J82,quest_импл!$A$1:$J$129,8,FALSE),0))</f>
        <v>sound\\Sharoobrazniy_li.wav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2046</v>
      </c>
      <c r="AD82" t="str">
        <f t="shared" ca="1" si="35"/>
        <v>pics\\Peper_6.jpg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0"/>
        <v>pics\\Peper_6.jpg</v>
      </c>
      <c r="AI82" t="s">
        <v>84</v>
      </c>
      <c r="AO82">
        <f t="shared" ca="1" si="36"/>
        <v>0.14654778886430808</v>
      </c>
      <c r="AP82" t="str">
        <f t="shared" ca="1" si="37"/>
        <v>pics\\Peper_6.jpg</v>
      </c>
      <c r="AR82" t="str">
        <f t="shared" si="38"/>
        <v/>
      </c>
      <c r="AS82" t="str">
        <f t="shared" ca="1" si="31"/>
        <v>pics\\Peper_6.jpg</v>
      </c>
      <c r="AT82">
        <f t="shared" ca="1" si="32"/>
        <v>0.11722650593272155</v>
      </c>
      <c r="AU82" t="s">
        <v>697</v>
      </c>
      <c r="AV82" t="str">
        <f t="shared" ca="1" si="33"/>
        <v>sound\\Redkiy_plod.wav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_Шарообразный_ли_</v>
      </c>
      <c r="BB82" t="str">
        <f t="shared" si="34"/>
        <v>_Шарообразный_ли_ЛИРОХ?</v>
      </c>
      <c r="BC82">
        <f>A82</f>
        <v>1211</v>
      </c>
      <c r="BD82" cm="1">
        <f t="array" aca="1" ref="BD82" ca="1">INDEX($L$82:$L$89,(RANK(AT2,$AT$2:$AT$9)))</f>
        <v>2136</v>
      </c>
      <c r="BE82" cm="1">
        <f t="array" aca="1" ref="BE82" ca="1">INDEX(BD66:BD81,(RANK(AT4,$AT$2:$AT$17)))</f>
        <v>2096</v>
      </c>
      <c r="BF82" cm="1">
        <f t="array" aca="1" ref="BF82" ca="1">INDEX(BD90:BD105,(RANK(AT4,$AT$2:$AT$17)))</f>
        <v>2138</v>
      </c>
      <c r="BG82" cm="1">
        <f t="array" aca="1" ref="BG82" ca="1">INDEX(BD106:BD129,(RANK(AT4,$AT$2:$AT$9)))</f>
        <v>2069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VLOOKUP(B83,audio_list_stym!$A$3:$BP$18,59,FALSE)</f>
        <v>14</v>
      </c>
      <c r="F83" t="str">
        <f>VLOOKUP(E83,metki!$A$2:$B$9,2,FALSE)</f>
        <v>импл_новые_с_названием</v>
      </c>
      <c r="G83" t="str">
        <f t="shared" si="28"/>
        <v>импл_</v>
      </c>
      <c r="H83" t="str">
        <f>VLOOKUP(B83,audio_list_stym!$A$3:$AJ$18,27,FALSE)</f>
        <v>Sapota</v>
      </c>
      <c r="I83" t="s">
        <v>689</v>
      </c>
      <c r="J83" t="str">
        <f t="shared" si="29"/>
        <v>Sapota_2</v>
      </c>
      <c r="K83">
        <v>14</v>
      </c>
      <c r="L83">
        <f>VLOOKUP(J83,total_visual_stym!$A$2:$D$129,2,FALSE)</f>
        <v>2130</v>
      </c>
      <c r="M83" t="str">
        <f>VLOOKUP(J83,total_visual_stym!$A$2:$D$129,3,FALSE)</f>
        <v>pics\\Sapota_2.jpg</v>
      </c>
      <c r="N83">
        <f>VLOOKUP(J83,total_visual_stym!$A$1:$D$129,4,FALSE)</f>
        <v>213</v>
      </c>
      <c r="P83">
        <f>IF(G83="экспл",0,IF(G83="импл_",VLOOKUP(J83,quest_импл!$A$1:$J$129,7,FALSE),0))</f>
        <v>266</v>
      </c>
      <c r="Q83" t="str">
        <f>IF(G83="экспл",0,IF(G83="импл_",VLOOKUP(J83,quest_импл!$A$1:$J$129,8,FALSE),0))</f>
        <v>sound\\Nadrezan_li.wav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2030</v>
      </c>
      <c r="AD83" t="str">
        <f t="shared" ca="1" si="35"/>
        <v>pics\\Kokos_6.jpg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0"/>
        <v>pics\\Kokos_6.jpg</v>
      </c>
      <c r="AI83" t="s">
        <v>85</v>
      </c>
      <c r="AO83">
        <f t="shared" ca="1" si="36"/>
        <v>0.31429100832179313</v>
      </c>
      <c r="AP83" t="str">
        <f t="shared" ca="1" si="37"/>
        <v>pics\\Kokos_6.jpg</v>
      </c>
      <c r="AR83" t="str">
        <f t="shared" si="38"/>
        <v/>
      </c>
      <c r="AS83" t="str">
        <f t="shared" ca="1" si="31"/>
        <v>pics\\Kokos_6.jpg</v>
      </c>
      <c r="AT83">
        <f t="shared" ca="1" si="32"/>
        <v>9.6398914591878437E-2</v>
      </c>
      <c r="AU83" t="s">
        <v>697</v>
      </c>
      <c r="AV83" t="str">
        <f t="shared" ca="1" si="33"/>
        <v>sound\\Redkiy_plod.wav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_Надрезан_ли_</v>
      </c>
      <c r="BB83" t="str">
        <f t="shared" si="34"/>
        <v>_Надрезан_ли_ЛИРОХ?</v>
      </c>
      <c r="BD83" cm="1">
        <f t="array" aca="1" ref="BD83" ca="1">INDEX($L$82:$L$89,(RANK(AT3,$AT$2:$AT$9)))</f>
        <v>2135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VLOOKUP(B84,audio_list_stym!$A$3:$BP$18,59,FALSE)</f>
        <v>14</v>
      </c>
      <c r="F84" t="str">
        <f>VLOOKUP(E84,metki!$A$2:$B$9,2,FALSE)</f>
        <v>импл_новые_с_названием</v>
      </c>
      <c r="G84" t="str">
        <f t="shared" si="28"/>
        <v>импл_</v>
      </c>
      <c r="H84" t="str">
        <f>VLOOKUP(B84,audio_list_stym!$A$3:$AJ$18,27,FALSE)</f>
        <v>Sapota</v>
      </c>
      <c r="I84" t="s">
        <v>690</v>
      </c>
      <c r="J84" t="str">
        <f t="shared" si="29"/>
        <v>Sapota_3</v>
      </c>
      <c r="K84">
        <v>14</v>
      </c>
      <c r="L84">
        <f>VLOOKUP(J84,total_visual_stym!$A$2:$D$129,2,FALSE)</f>
        <v>2131</v>
      </c>
      <c r="M84" t="str">
        <f>VLOOKUP(J84,total_visual_stym!$A$2:$D$129,3,FALSE)</f>
        <v>pics\\Sapota_3.jpg</v>
      </c>
      <c r="N84">
        <f>VLOOKUP(J84,total_visual_stym!$A$1:$D$129,4,FALSE)</f>
        <v>213</v>
      </c>
      <c r="P84">
        <f>IF(G84="экспл",0,IF(G84="импл_",VLOOKUP(J84,quest_импл!$A$1:$J$129,7,FALSE),0))</f>
        <v>267</v>
      </c>
      <c r="Q84" t="str">
        <f>IF(G84="экспл",0,IF(G84="импл_",VLOOKUP(J84,quest_импл!$A$1:$J$129,8,FALSE),0))</f>
        <v>sound\\Perekruchen_li.wav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2063</v>
      </c>
      <c r="AD84" t="str">
        <f t="shared" ca="1" si="35"/>
        <v>pics\\Tomat_7.jpg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0"/>
        <v>pics\\Tomat_7.jpg</v>
      </c>
      <c r="AI84" t="s">
        <v>94</v>
      </c>
      <c r="AO84">
        <f t="shared" ca="1" si="36"/>
        <v>4.5852262965403456E-3</v>
      </c>
      <c r="AP84" t="str">
        <f t="shared" ca="1" si="37"/>
        <v>pics\\Tomat_7.jpg</v>
      </c>
      <c r="AR84" t="str">
        <f t="shared" si="38"/>
        <v/>
      </c>
      <c r="AS84" t="str">
        <f t="shared" ca="1" si="31"/>
        <v>pics\\Tomat_7.jpg</v>
      </c>
      <c r="AT84">
        <f t="shared" ca="1" si="32"/>
        <v>0.56136564270748879</v>
      </c>
      <c r="AU84" t="s">
        <v>697</v>
      </c>
      <c r="AV84" t="str">
        <f t="shared" ca="1" si="33"/>
        <v>sound\\Noviy_plod.wav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_Перекручен_ли_</v>
      </c>
      <c r="BB84" t="str">
        <f t="shared" si="34"/>
        <v>_Перекручен_ли_ЛИРОХ?</v>
      </c>
      <c r="BD84" cm="1">
        <f t="array" aca="1" ref="BD84" ca="1">INDEX($L$82:$L$89,(RANK(AT4,$AT$2:$AT$9)))</f>
        <v>2132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VLOOKUP(B85,audio_list_stym!$A$3:$BP$18,59,FALSE)</f>
        <v>14</v>
      </c>
      <c r="F85" t="str">
        <f>VLOOKUP(E85,metki!$A$2:$B$9,2,FALSE)</f>
        <v>импл_новые_с_названием</v>
      </c>
      <c r="G85" t="str">
        <f t="shared" si="28"/>
        <v>импл_</v>
      </c>
      <c r="H85" t="str">
        <f>VLOOKUP(B85,audio_list_stym!$A$3:$AJ$18,27,FALSE)</f>
        <v>Sapota</v>
      </c>
      <c r="I85" t="s">
        <v>691</v>
      </c>
      <c r="J85" t="str">
        <f t="shared" si="29"/>
        <v>Sapota_4</v>
      </c>
      <c r="K85">
        <v>14</v>
      </c>
      <c r="L85">
        <f>VLOOKUP(J85,total_visual_stym!$A$2:$D$129,2,FALSE)</f>
        <v>2132</v>
      </c>
      <c r="M85" t="str">
        <f>VLOOKUP(J85,total_visual_stym!$A$2:$D$129,3,FALSE)</f>
        <v>pics\\Sapota_4.jpg</v>
      </c>
      <c r="N85">
        <f>VLOOKUP(J85,total_visual_stym!$A$1:$D$129,4,FALSE)</f>
        <v>213</v>
      </c>
      <c r="P85">
        <f>IF(G85="экспл",0,IF(G85="импл_",VLOOKUP(J85,quest_импл!$A$1:$J$129,7,FALSE),0))</f>
        <v>268</v>
      </c>
      <c r="Q85" t="str">
        <f>IF(G85="экспл",0,IF(G85="импл_",VLOOKUP(J85,quest_импл!$A$1:$J$129,8,FALSE),0))</f>
        <v>sound\\Sorvan_li.wav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2009</v>
      </c>
      <c r="AD85" t="str">
        <f t="shared" ca="1" si="35"/>
        <v>pics\\Finik_1.jpg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0"/>
        <v>pics\\Finik_1.jpg</v>
      </c>
      <c r="AI85" t="s">
        <v>95</v>
      </c>
      <c r="AO85">
        <f t="shared" ca="1" si="36"/>
        <v>0.70971857736506394</v>
      </c>
      <c r="AP85" t="str">
        <f t="shared" ca="1" si="37"/>
        <v>pics\\Finik_1.jpg</v>
      </c>
      <c r="AR85" t="str">
        <f t="shared" si="38"/>
        <v/>
      </c>
      <c r="AS85" t="str">
        <f t="shared" ca="1" si="31"/>
        <v>pics\\Finik_1.jpg</v>
      </c>
      <c r="AT85">
        <f t="shared" ca="1" si="32"/>
        <v>0.52403577391151823</v>
      </c>
      <c r="AU85" t="s">
        <v>697</v>
      </c>
      <c r="AV85" t="str">
        <f t="shared" ca="1" si="33"/>
        <v>sound\\Noviy_plod.wav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_Сорван_ли_</v>
      </c>
      <c r="BB85" t="str">
        <f t="shared" si="34"/>
        <v>_Сорван_ли_ЛИРОХ?</v>
      </c>
      <c r="BD85" cm="1">
        <f t="array" aca="1" ref="BD85" ca="1">INDEX($L$82:$L$89,(RANK(AT5,$AT$2:$AT$9)))</f>
        <v>2133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VLOOKUP(B86,audio_list_stym!$A$3:$BP$18,59,FALSE)</f>
        <v>14</v>
      </c>
      <c r="F86" t="str">
        <f>VLOOKUP(E86,metki!$A$2:$B$9,2,FALSE)</f>
        <v>импл_новые_с_названием</v>
      </c>
      <c r="G86" t="str">
        <f t="shared" si="28"/>
        <v>импл_</v>
      </c>
      <c r="H86" t="str">
        <f>VLOOKUP(B86,audio_list_stym!$A$3:$AJ$18,27,FALSE)</f>
        <v>Sapota</v>
      </c>
      <c r="I86" t="s">
        <v>692</v>
      </c>
      <c r="J86" t="str">
        <f t="shared" si="29"/>
        <v>Sapota_5</v>
      </c>
      <c r="K86">
        <v>14</v>
      </c>
      <c r="L86">
        <f>VLOOKUP(J86,total_visual_stym!$A$2:$D$129,2,FALSE)</f>
        <v>2133</v>
      </c>
      <c r="M86" t="str">
        <f>VLOOKUP(J86,total_visual_stym!$A$2:$D$129,3,FALSE)</f>
        <v>pics\\Sapota_5.jpg</v>
      </c>
      <c r="N86">
        <f>VLOOKUP(J86,total_visual_stym!$A$1:$D$129,4,FALSE)</f>
        <v>213</v>
      </c>
      <c r="P86">
        <f>IF(G86="экспл",0,IF(G86="импл_",VLOOKUP(J86,quest_импл!$A$1:$J$129,7,FALSE),0))</f>
        <v>269</v>
      </c>
      <c r="Q86" t="str">
        <f>IF(G86="экспл",0,IF(G86="импл_",VLOOKUP(J86,quest_импл!$A$1:$J$129,8,FALSE),0))</f>
        <v>sound\\Spresovan_li.wav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2004</v>
      </c>
      <c r="AD86" t="str">
        <f t="shared" ca="1" si="35"/>
        <v>pics\\Banan_4.jpg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0"/>
        <v>pics\\Banan_4.jpg</v>
      </c>
      <c r="AI86" t="s">
        <v>96</v>
      </c>
      <c r="AO86">
        <f t="shared" ca="1" si="36"/>
        <v>0.93242208313277131</v>
      </c>
      <c r="AP86" t="str">
        <f t="shared" ca="1" si="37"/>
        <v>pics\\Banan_4.jpg</v>
      </c>
      <c r="AR86" t="str">
        <f t="shared" si="38"/>
        <v/>
      </c>
      <c r="AS86" t="str">
        <f t="shared" ca="1" si="31"/>
        <v>pics\\Banan_4.jpg</v>
      </c>
      <c r="AT86">
        <f t="shared" ca="1" si="32"/>
        <v>0.38855067310577107</v>
      </c>
      <c r="AU86" t="s">
        <v>697</v>
      </c>
      <c r="AV86" t="str">
        <f t="shared" ca="1" si="33"/>
        <v>sound\\Redkiy_plod.wav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_Спрессован_ли_</v>
      </c>
      <c r="BB86" t="str">
        <f t="shared" si="34"/>
        <v>_Спрессован_ли_ЛИРОХ?</v>
      </c>
      <c r="BD86" cm="1">
        <f t="array" aca="1" ref="BD86" ca="1">INDEX($L$82:$L$89,(RANK(AT6,$AT$2:$AT$9)))</f>
        <v>2129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VLOOKUP(B87,audio_list_stym!$A$3:$BP$18,59,FALSE)</f>
        <v>14</v>
      </c>
      <c r="F87" t="str">
        <f>VLOOKUP(E87,metki!$A$2:$B$9,2,FALSE)</f>
        <v>импл_новые_с_названием</v>
      </c>
      <c r="G87" t="str">
        <f t="shared" si="28"/>
        <v>импл_</v>
      </c>
      <c r="H87" t="str">
        <f>VLOOKUP(B87,audio_list_stym!$A$3:$AJ$18,27,FALSE)</f>
        <v>Sapota</v>
      </c>
      <c r="I87" t="s">
        <v>693</v>
      </c>
      <c r="J87" t="str">
        <f t="shared" si="29"/>
        <v>Sapota_6</v>
      </c>
      <c r="K87">
        <v>14</v>
      </c>
      <c r="L87">
        <f>VLOOKUP(J87,total_visual_stym!$A$2:$D$129,2,FALSE)</f>
        <v>2134</v>
      </c>
      <c r="M87" t="str">
        <f>VLOOKUP(J87,total_visual_stym!$A$2:$D$129,3,FALSE)</f>
        <v>pics\\Sapota_6.jpg</v>
      </c>
      <c r="N87">
        <f>VLOOKUP(J87,total_visual_stym!$A$1:$D$129,4,FALSE)</f>
        <v>213</v>
      </c>
      <c r="P87">
        <f>IF(G87="экспл",0,IF(G87="импл_",VLOOKUP(J87,quest_импл!$A$1:$J$129,7,FALSE),0))</f>
        <v>270</v>
      </c>
      <c r="Q87" t="str">
        <f>IF(G87="экспл",0,IF(G87="импл_",VLOOKUP(J87,quest_импл!$A$1:$J$129,8,FALSE),0))</f>
        <v>sound\\Zheltiy_li.wav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2058</v>
      </c>
      <c r="AD87" t="str">
        <f t="shared" ca="1" si="35"/>
        <v>pics\\Tomat_2.jpg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0"/>
        <v>pics\\Tomat_2.jpg</v>
      </c>
      <c r="AI87" t="s">
        <v>97</v>
      </c>
      <c r="AO87">
        <f t="shared" ca="1" si="36"/>
        <v>4.1430838830121997E-2</v>
      </c>
      <c r="AP87" t="str">
        <f t="shared" ca="1" si="37"/>
        <v>pics\\Tomat_2.jpg</v>
      </c>
      <c r="AR87" t="str">
        <f t="shared" si="38"/>
        <v/>
      </c>
      <c r="AS87" t="str">
        <f t="shared" ca="1" si="31"/>
        <v>pics\\Tomat_2.jpg</v>
      </c>
      <c r="AT87">
        <f t="shared" ca="1" si="32"/>
        <v>0.79507392792588538</v>
      </c>
      <c r="AU87" t="s">
        <v>697</v>
      </c>
      <c r="AV87" t="str">
        <f t="shared" ca="1" si="33"/>
        <v>sound\\Noviy_plod.wav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_Желтый_ли_</v>
      </c>
      <c r="BB87" t="str">
        <f t="shared" si="34"/>
        <v>_Желтый_ли_ЛИРОХ?</v>
      </c>
      <c r="BD87" cm="1">
        <f t="array" aca="1" ref="BD87" ca="1">INDEX($L$82:$L$89,(RANK(AT7,$AT$2:$AT$9)))</f>
        <v>2131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VLOOKUP(B88,audio_list_stym!$A$3:$BP$18,59,FALSE)</f>
        <v>14</v>
      </c>
      <c r="F88" t="str">
        <f>VLOOKUP(E88,metki!$A$2:$B$9,2,FALSE)</f>
        <v>импл_новые_с_названием</v>
      </c>
      <c r="G88" t="str">
        <f t="shared" si="28"/>
        <v>импл_</v>
      </c>
      <c r="H88" t="str">
        <f>VLOOKUP(B88,audio_list_stym!$A$3:$AJ$18,27,FALSE)</f>
        <v>Sapota</v>
      </c>
      <c r="I88" t="s">
        <v>694</v>
      </c>
      <c r="J88" t="str">
        <f t="shared" si="29"/>
        <v>Sapota_7</v>
      </c>
      <c r="K88">
        <v>14</v>
      </c>
      <c r="L88">
        <f>VLOOKUP(J88,total_visual_stym!$A$2:$D$129,2,FALSE)</f>
        <v>2135</v>
      </c>
      <c r="M88" t="str">
        <f>VLOOKUP(J88,total_visual_stym!$A$2:$D$129,3,FALSE)</f>
        <v>pics\\Sapota_7.jpg</v>
      </c>
      <c r="N88">
        <f>VLOOKUP(J88,total_visual_stym!$A$1:$D$129,4,FALSE)</f>
        <v>213</v>
      </c>
      <c r="P88">
        <f>IF(G88="экспл",0,IF(G88="импл_",VLOOKUP(J88,quest_импл!$A$1:$J$129,7,FALSE),0))</f>
        <v>271</v>
      </c>
      <c r="Q88" t="str">
        <f>IF(G88="экспл",0,IF(G88="импл_",VLOOKUP(J88,quest_импл!$A$1:$J$129,8,FALSE),0))</f>
        <v>sound\\Rovniy_li.wav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да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2036</v>
      </c>
      <c r="AD88" t="str">
        <f t="shared" ca="1" si="35"/>
        <v>pics\\Limon_4.jpg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0"/>
        <v>pics\\Limon_4.jpg</v>
      </c>
      <c r="AI88" t="s">
        <v>98</v>
      </c>
      <c r="AO88">
        <f t="shared" ca="1" si="36"/>
        <v>0.25675647966438075</v>
      </c>
      <c r="AP88" t="str">
        <f t="shared" ca="1" si="37"/>
        <v>pics\\Limon_4.jpg</v>
      </c>
      <c r="AR88" t="str">
        <f t="shared" si="38"/>
        <v/>
      </c>
      <c r="AS88" t="str">
        <f t="shared" ca="1" si="31"/>
        <v>pics\\Limon_4.jpg</v>
      </c>
      <c r="AT88">
        <f t="shared" ca="1" si="32"/>
        <v>0.4377773575499434</v>
      </c>
      <c r="AU88" t="s">
        <v>697</v>
      </c>
      <c r="AV88" t="str">
        <f t="shared" ca="1" si="33"/>
        <v>sound\\Redkiy_plod.wav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_Ровный_ли_</v>
      </c>
      <c r="BB88" t="str">
        <f t="shared" si="34"/>
        <v>_Ровный_ли_ЛИРОХ?</v>
      </c>
      <c r="BD88" cm="1">
        <f t="array" aca="1" ref="BD88" ca="1">INDEX($L$82:$L$89,(RANK(AT8,$AT$2:$AT$9)))</f>
        <v>2130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VLOOKUP(B89,audio_list_stym!$A$3:$BP$18,59,FALSE)</f>
        <v>14</v>
      </c>
      <c r="F89" t="str">
        <f>VLOOKUP(E89,metki!$A$2:$B$9,2,FALSE)</f>
        <v>импл_новые_с_названием</v>
      </c>
      <c r="G89" t="str">
        <f t="shared" si="28"/>
        <v>импл_</v>
      </c>
      <c r="H89" t="str">
        <f>VLOOKUP(B89,audio_list_stym!$A$3:$AJ$18,27,FALSE)</f>
        <v>Sapota</v>
      </c>
      <c r="I89" t="s">
        <v>695</v>
      </c>
      <c r="J89" t="str">
        <f t="shared" si="29"/>
        <v>Sapota_8</v>
      </c>
      <c r="K89">
        <v>14</v>
      </c>
      <c r="L89">
        <f>VLOOKUP(J89,total_visual_stym!$A$2:$D$129,2,FALSE)</f>
        <v>2136</v>
      </c>
      <c r="M89" t="str">
        <f>VLOOKUP(J89,total_visual_stym!$A$2:$D$129,3,FALSE)</f>
        <v>pics\\Sapota_8.jpg</v>
      </c>
      <c r="N89">
        <f>VLOOKUP(J89,total_visual_stym!$A$1:$D$129,4,FALSE)</f>
        <v>213</v>
      </c>
      <c r="P89">
        <f>IF(G89="экспл",0,IF(G89="импл_",VLOOKUP(J89,quest_импл!$A$1:$J$129,7,FALSE),0))</f>
        <v>272</v>
      </c>
      <c r="Q89" t="str">
        <f>IF(G89="экспл",0,IF(G89="импл_",VLOOKUP(J89,quest_импл!$A$1:$J$129,8,FALSE),0))</f>
        <v>sound\\Imeet_li_shipi.wav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2059</v>
      </c>
      <c r="AD89" t="str">
        <f t="shared" ca="1" si="35"/>
        <v>pics\\Tomat_3.jpg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0"/>
        <v>pics\\Tomat_3.jpg</v>
      </c>
      <c r="AI89" t="s">
        <v>99</v>
      </c>
      <c r="AO89">
        <f t="shared" ca="1" si="36"/>
        <v>4.1308841738472935E-2</v>
      </c>
      <c r="AP89" t="str">
        <f t="shared" ca="1" si="37"/>
        <v>pics\\Tomat_3.jpg</v>
      </c>
      <c r="AR89" t="str">
        <f t="shared" si="38"/>
        <v/>
      </c>
      <c r="AS89" t="str">
        <f t="shared" ca="1" si="31"/>
        <v>pics\\Tomat_3.jpg</v>
      </c>
      <c r="AT89">
        <f t="shared" ca="1" si="32"/>
        <v>0.18774137872666741</v>
      </c>
      <c r="AU89" t="s">
        <v>697</v>
      </c>
      <c r="AV89" t="str">
        <f t="shared" ca="1" si="33"/>
        <v>sound\\Redkiy_plod.wav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_Имеет_ли_шипы_</v>
      </c>
      <c r="BB89" t="str">
        <f t="shared" si="34"/>
        <v>_Имеет_ли_шипы_ЛИРОХ?</v>
      </c>
      <c r="BD89" cm="1">
        <f t="array" aca="1" ref="BD89" ca="1">INDEX($L$82:$L$89,(RANK(AT9,$AT$2:$AT$9)))</f>
        <v>2134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VLOOKUP(B90,audio_list_stym!$A$3:$BP$18,59,FALSE)</f>
        <v>15</v>
      </c>
      <c r="F90" t="str">
        <f>VLOOKUP(E90,metki!$A$2:$B$9,2,FALSE)</f>
        <v>экспл_новые_с_названием</v>
      </c>
      <c r="G90" t="str">
        <f t="shared" si="28"/>
        <v>экспл</v>
      </c>
      <c r="H90" t="str">
        <f>VLOOKUP(B90,audio_list_stym!$A$3:$AJ$18,27,FALSE)</f>
        <v>Tamanid</v>
      </c>
      <c r="I90" t="s">
        <v>688</v>
      </c>
      <c r="J90" t="str">
        <f t="shared" si="29"/>
        <v>Tamanid_1</v>
      </c>
      <c r="K90">
        <v>15</v>
      </c>
      <c r="L90">
        <f>VLOOKUP(J90,total_visual_stym!$A$2:$D$129,2,FALSE)</f>
        <v>2137</v>
      </c>
      <c r="M90" t="str">
        <f>VLOOKUP(J90,total_visual_stym!$A$2:$D$129,3,FALSE)</f>
        <v>pics\\Tamanid_1.jpg</v>
      </c>
      <c r="N90">
        <f>VLOOKUP(J90,total_visual_stym!$A$1:$D$129,4,FALSE)</f>
        <v>214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145</v>
      </c>
      <c r="Z90" t="str">
        <f>IF(G90="экспл",VLOOKUP(J90,quest_экспл!$A$1:$N$129,12,FALSE),IF(G90="импл_",0,0))</f>
        <v>sound\\On_krasnovatiy.wav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2225</v>
      </c>
      <c r="AD90" t="str">
        <f t="shared" ca="1" si="35"/>
        <v>pics\\dis9.jpg</v>
      </c>
      <c r="AE90" s="22" t="str">
        <f t="array" aca="1" ref="AE90" ca="1">IF(G90="экспл",INDEX(total_visual_stym!$C$146:$C$209,(RANK(total_visual_stym!E170,total_visual_stym!$E$146:$E$209))),0)</f>
        <v>pics\\dis9.jpg</v>
      </c>
      <c r="AF90" s="22" t="str">
        <f t="shared" si="30"/>
        <v/>
      </c>
      <c r="AI90" t="s">
        <v>100</v>
      </c>
      <c r="AO90">
        <f t="shared" ca="1" si="36"/>
        <v>0.89009201526205561</v>
      </c>
      <c r="AP90" t="str">
        <f t="shared" ca="1" si="37"/>
        <v>pics\\Banan_6.jpg</v>
      </c>
      <c r="AR90" t="str">
        <f t="shared" si="38"/>
        <v/>
      </c>
      <c r="AS90" t="str">
        <f t="shared" si="31"/>
        <v/>
      </c>
      <c r="AT90">
        <f t="shared" ca="1" si="32"/>
        <v>0.43967344101168826</v>
      </c>
      <c r="AU90" t="s">
        <v>697</v>
      </c>
      <c r="AV90" t="str">
        <f t="shared" ca="1" si="33"/>
        <v>sound\\Redkiy_plod.wav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_Он_красноватый?</v>
      </c>
      <c r="BA90" t="e">
        <f>VLOOKUP(Q90,audio_list_stym!$B$2:$BQ$299,68,FALSE)</f>
        <v>#N/A</v>
      </c>
      <c r="BB90" t="str">
        <f t="shared" si="34"/>
        <v>На_экране_ФИМОН._Он_красноватый?</v>
      </c>
      <c r="BC90">
        <f>A90</f>
        <v>1212</v>
      </c>
      <c r="BD90" cm="1">
        <f t="array" aca="1" ref="BD90" ca="1">INDEX($L$90:$L$97,(RANK(AT2,$AT$2:$AT$9)))</f>
        <v>2144</v>
      </c>
      <c r="BE90" cm="1">
        <f t="array" aca="1" ref="BE90" ca="1">INDEX(BD66:BD81,(RANK(AT5,$AT$2:$AT$17)))</f>
        <v>2116</v>
      </c>
      <c r="BF90" cm="1">
        <f t="array" aca="1" ref="BF90" ca="1">INDEX(BD98:BD113,(RANK(AT5,$AT$2:$AT$17)))</f>
        <v>2068</v>
      </c>
      <c r="BG90" cm="1">
        <f t="array" aca="1" ref="BG90" ca="1">INDEX(BD114:BD129,(RANK(AT5,$AT$2:$AT$9)))</f>
        <v>2073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VLOOKUP(B91,audio_list_stym!$A$3:$BP$18,59,FALSE)</f>
        <v>15</v>
      </c>
      <c r="F91" t="str">
        <f>VLOOKUP(E91,metki!$A$2:$B$9,2,FALSE)</f>
        <v>экспл_новые_с_названием</v>
      </c>
      <c r="G91" t="str">
        <f t="shared" si="28"/>
        <v>экспл</v>
      </c>
      <c r="H91" t="str">
        <f>VLOOKUP(B91,audio_list_stym!$A$3:$AJ$18,27,FALSE)</f>
        <v>Tamanid</v>
      </c>
      <c r="I91" t="s">
        <v>689</v>
      </c>
      <c r="J91" t="str">
        <f t="shared" si="29"/>
        <v>Tamanid_2</v>
      </c>
      <c r="K91">
        <v>15</v>
      </c>
      <c r="L91">
        <f>VLOOKUP(J91,total_visual_stym!$A$2:$D$129,2,FALSE)</f>
        <v>2138</v>
      </c>
      <c r="M91" t="str">
        <f>VLOOKUP(J91,total_visual_stym!$A$2:$D$129,3,FALSE)</f>
        <v>pics\\Tamanid_2.jpg</v>
      </c>
      <c r="N91">
        <f>VLOOKUP(J91,total_visual_stym!$A$1:$D$129,4,FALSE)</f>
        <v>214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146</v>
      </c>
      <c r="Z91" t="str">
        <f>IF(G91="экспл",VLOOKUP(J91,quest_экспл!$A$1:$N$129,12,FALSE),IF(G91="импл_",0,0))</f>
        <v>sound\\Izognut_li_on.wav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2175</v>
      </c>
      <c r="AD91" t="str">
        <f t="shared" ca="1" si="35"/>
        <v>pics\\dis5.jpg</v>
      </c>
      <c r="AE91" s="22" t="str">
        <f t="array" aca="1" ref="AE91" ca="1">IF(G91="экспл",INDEX(total_visual_stym!$C$146:$C$209,(RANK(total_visual_stym!E171,total_visual_stym!$E$146:$E$209))),0)</f>
        <v>pics\\dis5.jpg</v>
      </c>
      <c r="AF91" s="22" t="str">
        <f t="shared" si="30"/>
        <v/>
      </c>
      <c r="AI91" t="s">
        <v>101</v>
      </c>
      <c r="AO91">
        <f t="shared" ca="1" si="36"/>
        <v>0.43840048011680399</v>
      </c>
      <c r="AP91" t="str">
        <f t="shared" ca="1" si="37"/>
        <v>pics\\Goroh_8.jpg</v>
      </c>
      <c r="AR91" t="str">
        <f t="shared" si="38"/>
        <v/>
      </c>
      <c r="AS91" t="str">
        <f t="shared" si="31"/>
        <v/>
      </c>
      <c r="AT91">
        <f t="shared" ca="1" si="32"/>
        <v>0.31635605593310734</v>
      </c>
      <c r="AU91" t="s">
        <v>697</v>
      </c>
      <c r="AV91" t="str">
        <f t="shared" ca="1" si="33"/>
        <v>sound\\Redkiy_plod.wav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_Изогнут_ли_он?</v>
      </c>
      <c r="BA91" t="e">
        <f>VLOOKUP(Q91,audio_list_stym!$B$2:$BQ$299,68,FALSE)</f>
        <v>#N/A</v>
      </c>
      <c r="BB91" t="str">
        <f t="shared" si="34"/>
        <v>Посмотрите,_вот_ФИМОН._Изогнут_ли_он?</v>
      </c>
      <c r="BD91" cm="1">
        <f t="array" aca="1" ref="BD91" ca="1">INDEX($L$90:$L$97,(RANK(AT3,$AT$2:$AT$9)))</f>
        <v>2143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VLOOKUP(B92,audio_list_stym!$A$3:$BP$18,59,FALSE)</f>
        <v>15</v>
      </c>
      <c r="F92" t="str">
        <f>VLOOKUP(E92,metki!$A$2:$B$9,2,FALSE)</f>
        <v>экспл_новые_с_названием</v>
      </c>
      <c r="G92" t="str">
        <f t="shared" si="28"/>
        <v>экспл</v>
      </c>
      <c r="H92" t="str">
        <f>VLOOKUP(B92,audio_list_stym!$A$3:$AJ$18,27,FALSE)</f>
        <v>Tamanid</v>
      </c>
      <c r="I92" t="s">
        <v>690</v>
      </c>
      <c r="J92" t="str">
        <f t="shared" si="29"/>
        <v>Tamanid_3</v>
      </c>
      <c r="K92">
        <v>15</v>
      </c>
      <c r="L92">
        <f>VLOOKUP(J92,total_visual_stym!$A$2:$D$129,2,FALSE)</f>
        <v>2139</v>
      </c>
      <c r="M92" t="str">
        <f>VLOOKUP(J92,total_visual_stym!$A$2:$D$129,3,FALSE)</f>
        <v>pics\\Tamanid_3.jpg</v>
      </c>
      <c r="N92">
        <f>VLOOKUP(J92,total_visual_stym!$A$1:$D$129,4,FALSE)</f>
        <v>214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147</v>
      </c>
      <c r="Z92" t="str">
        <f>IF(G92="экспл",VLOOKUP(J92,quest_экспл!$A$1:$N$129,12,FALSE),IF(G92="импл_",0,0))</f>
        <v>sound\\On_barhatistiy.wav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2191</v>
      </c>
      <c r="AD92" t="str">
        <f t="shared" ca="1" si="35"/>
        <v>pics\\dis26.jpg</v>
      </c>
      <c r="AE92" s="22" t="str">
        <f t="array" aca="1" ref="AE92" ca="1">IF(G92="экспл",INDEX(total_visual_stym!$C$146:$C$209,(RANK(total_visual_stym!E172,total_visual_stym!$E$146:$E$209))),0)</f>
        <v>pics\\dis26.jpg</v>
      </c>
      <c r="AF92" s="22" t="str">
        <f t="shared" si="30"/>
        <v/>
      </c>
      <c r="AI92" t="s">
        <v>102</v>
      </c>
      <c r="AO92">
        <f t="shared" ca="1" si="36"/>
        <v>0.23829006704548961</v>
      </c>
      <c r="AP92" t="str">
        <f t="shared" ca="1" si="37"/>
        <v>pics\\Limon_6.jpg</v>
      </c>
      <c r="AR92" t="str">
        <f t="shared" si="38"/>
        <v/>
      </c>
      <c r="AS92" t="str">
        <f t="shared" si="31"/>
        <v/>
      </c>
      <c r="AT92">
        <f t="shared" ca="1" si="32"/>
        <v>0.87438646300625567</v>
      </c>
      <c r="AU92" t="s">
        <v>697</v>
      </c>
      <c r="AV92" t="str">
        <f t="shared" ca="1" si="33"/>
        <v>sound\\Noviy_plod.wav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_Он_бархатистый?</v>
      </c>
      <c r="BA92" t="e">
        <f>VLOOKUP(Q92,audio_list_stym!$B$2:$BQ$299,68,FALSE)</f>
        <v>#N/A</v>
      </c>
      <c r="BB92" t="str">
        <f t="shared" si="34"/>
        <v>Вот_ФИМОН._Он_бархатистый?</v>
      </c>
      <c r="BD92" cm="1">
        <f t="array" aca="1" ref="BD92" ca="1">INDEX($L$90:$L$97,(RANK(AT4,$AT$2:$AT$9)))</f>
        <v>2140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VLOOKUP(B93,audio_list_stym!$A$3:$BP$18,59,FALSE)</f>
        <v>15</v>
      </c>
      <c r="F93" t="str">
        <f>VLOOKUP(E93,metki!$A$2:$B$9,2,FALSE)</f>
        <v>экспл_новые_с_названием</v>
      </c>
      <c r="G93" t="str">
        <f t="shared" si="28"/>
        <v>экспл</v>
      </c>
      <c r="H93" t="str">
        <f>VLOOKUP(B93,audio_list_stym!$A$3:$AJ$18,27,FALSE)</f>
        <v>Tamanid</v>
      </c>
      <c r="I93" t="s">
        <v>691</v>
      </c>
      <c r="J93" t="str">
        <f t="shared" si="29"/>
        <v>Tamanid_4</v>
      </c>
      <c r="K93">
        <v>15</v>
      </c>
      <c r="L93">
        <f>VLOOKUP(J93,total_visual_stym!$A$2:$D$129,2,FALSE)</f>
        <v>2140</v>
      </c>
      <c r="M93" t="str">
        <f>VLOOKUP(J93,total_visual_stym!$A$2:$D$129,3,FALSE)</f>
        <v>pics\\Tamanid_4.jpg</v>
      </c>
      <c r="N93">
        <f>VLOOKUP(J93,total_visual_stym!$A$1:$D$129,4,FALSE)</f>
        <v>214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148</v>
      </c>
      <c r="Z93" t="str">
        <f>IF(G93="экспл",VLOOKUP(J93,quest_экспл!$A$1:$N$129,12,FALSE),IF(G93="импл_",0,0))</f>
        <v>sound\\Odnotonniy_li_on.wav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2188</v>
      </c>
      <c r="AD93" t="str">
        <f t="shared" ca="1" si="35"/>
        <v>pics\\dis3.jpg</v>
      </c>
      <c r="AE93" s="22" t="str">
        <f t="array" aca="1" ref="AE93" ca="1">IF(G93="экспл",INDEX(total_visual_stym!$C$146:$C$209,(RANK(total_visual_stym!E173,total_visual_stym!$E$146:$E$209))),0)</f>
        <v>pics\\dis3.jpg</v>
      </c>
      <c r="AF93" s="22" t="str">
        <f t="shared" si="30"/>
        <v/>
      </c>
      <c r="AI93" t="s">
        <v>103</v>
      </c>
      <c r="AO93">
        <f t="shared" ca="1" si="36"/>
        <v>5.0332274051068659E-2</v>
      </c>
      <c r="AP93" t="str">
        <f t="shared" ca="1" si="37"/>
        <v>pics\\Redis_8.jpg</v>
      </c>
      <c r="AR93" t="str">
        <f t="shared" si="38"/>
        <v/>
      </c>
      <c r="AS93" t="str">
        <f t="shared" si="31"/>
        <v/>
      </c>
      <c r="AT93">
        <f t="shared" ca="1" si="32"/>
        <v>0.5268689177299829</v>
      </c>
      <c r="AU93" t="s">
        <v>697</v>
      </c>
      <c r="AV93" t="str">
        <f t="shared" ca="1" si="33"/>
        <v>sound\\Noviy_plod.wav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_Однотонный_ли_он?</v>
      </c>
      <c r="BA93" t="e">
        <f>VLOOKUP(Q93,audio_list_stym!$B$2:$BQ$299,68,FALSE)</f>
        <v>#N/A</v>
      </c>
      <c r="BB93" t="str">
        <f t="shared" si="34"/>
        <v>Это_ФИМОН._Однотонный_ли_он?</v>
      </c>
      <c r="BD93" cm="1">
        <f t="array" aca="1" ref="BD93" ca="1">INDEX($L$90:$L$97,(RANK(AT5,$AT$2:$AT$9)))</f>
        <v>2141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VLOOKUP(B94,audio_list_stym!$A$3:$BP$18,59,FALSE)</f>
        <v>15</v>
      </c>
      <c r="F94" t="str">
        <f>VLOOKUP(E94,metki!$A$2:$B$9,2,FALSE)</f>
        <v>экспл_новые_с_названием</v>
      </c>
      <c r="G94" t="str">
        <f t="shared" si="28"/>
        <v>экспл</v>
      </c>
      <c r="H94" t="str">
        <f>VLOOKUP(B94,audio_list_stym!$A$3:$AJ$18,27,FALSE)</f>
        <v>Tamanid</v>
      </c>
      <c r="I94" t="s">
        <v>692</v>
      </c>
      <c r="J94" t="str">
        <f t="shared" si="29"/>
        <v>Tamanid_5</v>
      </c>
      <c r="K94">
        <v>15</v>
      </c>
      <c r="L94">
        <f>VLOOKUP(J94,total_visual_stym!$A$2:$D$129,2,FALSE)</f>
        <v>2141</v>
      </c>
      <c r="M94" t="str">
        <f>VLOOKUP(J94,total_visual_stym!$A$2:$D$129,3,FALSE)</f>
        <v>pics\\Tamanid_5.jpg</v>
      </c>
      <c r="N94">
        <f>VLOOKUP(J94,total_visual_stym!$A$1:$D$129,4,FALSE)</f>
        <v>214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149</v>
      </c>
      <c r="Z94" t="str">
        <f>IF(G94="экспл",VLOOKUP(J94,quest_экспл!$A$1:$N$129,12,FALSE),IF(G94="импл_",0,0))</f>
        <v>sound\\On_prozrachniy.wav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2194</v>
      </c>
      <c r="AD94" t="str">
        <f t="shared" ca="1" si="35"/>
        <v>pics\\dis55.jpg</v>
      </c>
      <c r="AE94" s="22" t="str">
        <f t="array" aca="1" ref="AE94" ca="1">IF(G94="экспл",INDEX(total_visual_stym!$C$146:$C$209,(RANK(total_visual_stym!E174,total_visual_stym!$E$146:$E$209))),0)</f>
        <v>pics\\dis55.jpg</v>
      </c>
      <c r="AF94" s="22" t="str">
        <f t="shared" si="30"/>
        <v/>
      </c>
      <c r="AI94" t="s">
        <v>104</v>
      </c>
      <c r="AO94">
        <f t="shared" ca="1" si="36"/>
        <v>7.024278990669075E-2</v>
      </c>
      <c r="AP94" t="str">
        <f t="shared" ca="1" si="37"/>
        <v>pics\\Redis_5.jpg</v>
      </c>
      <c r="AR94" t="str">
        <f t="shared" si="38"/>
        <v/>
      </c>
      <c r="AS94" t="str">
        <f t="shared" si="31"/>
        <v/>
      </c>
      <c r="AT94">
        <f t="shared" ca="1" si="32"/>
        <v>0.4648232051654726</v>
      </c>
      <c r="AU94" t="s">
        <v>697</v>
      </c>
      <c r="AV94" t="str">
        <f t="shared" ca="1" si="33"/>
        <v>sound\\Redkiy_plod.wav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_Он_прозрачный?</v>
      </c>
      <c r="BA94" t="e">
        <f>VLOOKUP(Q94,audio_list_stym!$B$2:$BQ$299,68,FALSE)</f>
        <v>#N/A</v>
      </c>
      <c r="BB94" t="str">
        <f t="shared" si="34"/>
        <v>На_картинке_ФИМОН._Он_прозрачный?</v>
      </c>
      <c r="BD94" cm="1">
        <f t="array" aca="1" ref="BD94" ca="1">INDEX($L$90:$L$97,(RANK(AT6,$AT$2:$AT$9)))</f>
        <v>2137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VLOOKUP(B95,audio_list_stym!$A$3:$BP$18,59,FALSE)</f>
        <v>15</v>
      </c>
      <c r="F95" t="str">
        <f>VLOOKUP(E95,metki!$A$2:$B$9,2,FALSE)</f>
        <v>экспл_новые_с_названием</v>
      </c>
      <c r="G95" t="str">
        <f t="shared" si="28"/>
        <v>экспл</v>
      </c>
      <c r="H95" t="str">
        <f>VLOOKUP(B95,audio_list_stym!$A$3:$AJ$18,27,FALSE)</f>
        <v>Tamanid</v>
      </c>
      <c r="I95" t="s">
        <v>693</v>
      </c>
      <c r="J95" t="str">
        <f t="shared" si="29"/>
        <v>Tamanid_6</v>
      </c>
      <c r="K95">
        <v>15</v>
      </c>
      <c r="L95">
        <f>VLOOKUP(J95,total_visual_stym!$A$2:$D$129,2,FALSE)</f>
        <v>2142</v>
      </c>
      <c r="M95" t="str">
        <f>VLOOKUP(J95,total_visual_stym!$A$2:$D$129,3,FALSE)</f>
        <v>pics\\Tamanid_6.jpg</v>
      </c>
      <c r="N95">
        <f>VLOOKUP(J95,total_visual_stym!$A$1:$D$129,4,FALSE)</f>
        <v>214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150</v>
      </c>
      <c r="Z95" t="str">
        <f>IF(G95="экспл",VLOOKUP(J95,quest_экспл!$A$1:$N$129,12,FALSE),IF(G95="импл_",0,0))</f>
        <v>sound\\On_izmelchen.wav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2219</v>
      </c>
      <c r="AD95" t="str">
        <f t="shared" ca="1" si="35"/>
        <v>pics\\dis17.jpg</v>
      </c>
      <c r="AE95" s="22" t="str">
        <f t="array" aca="1" ref="AE95" ca="1">IF(G95="экспл",INDEX(total_visual_stym!$C$146:$C$209,(RANK(total_visual_stym!E175,total_visual_stym!$E$146:$E$209))),0)</f>
        <v>pics\\dis17.jpg</v>
      </c>
      <c r="AF95" s="22" t="str">
        <f t="shared" si="30"/>
        <v/>
      </c>
      <c r="AI95" t="s">
        <v>105</v>
      </c>
      <c r="AO95">
        <f t="shared" ca="1" si="36"/>
        <v>8.6286159486381075E-2</v>
      </c>
      <c r="AP95" t="str">
        <f t="shared" ca="1" si="37"/>
        <v>pics\\Redis_2.jpg</v>
      </c>
      <c r="AR95" t="str">
        <f t="shared" si="38"/>
        <v/>
      </c>
      <c r="AS95" t="str">
        <f t="shared" si="31"/>
        <v/>
      </c>
      <c r="AT95">
        <f t="shared" ca="1" si="32"/>
        <v>0.19325086922711154</v>
      </c>
      <c r="AU95" t="s">
        <v>697</v>
      </c>
      <c r="AV95" t="str">
        <f t="shared" ca="1" si="33"/>
        <v>sound\\Redkiy_plod.wav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_Он_измельчен?</v>
      </c>
      <c r="BA95" t="e">
        <f>VLOOKUP(Q95,audio_list_stym!$B$2:$BQ$299,68,FALSE)</f>
        <v>#N/A</v>
      </c>
      <c r="BB95" t="str">
        <f t="shared" si="34"/>
        <v>На_мониторе_ФИМОН._Он_измельчен?</v>
      </c>
      <c r="BD95" cm="1">
        <f t="array" aca="1" ref="BD95" ca="1">INDEX($L$90:$L$97,(RANK(AT7,$AT$2:$AT$9)))</f>
        <v>2139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VLOOKUP(B96,audio_list_stym!$A$3:$BP$18,59,FALSE)</f>
        <v>15</v>
      </c>
      <c r="F96" t="str">
        <f>VLOOKUP(E96,metki!$A$2:$B$9,2,FALSE)</f>
        <v>экспл_новые_с_названием</v>
      </c>
      <c r="G96" t="str">
        <f t="shared" si="28"/>
        <v>экспл</v>
      </c>
      <c r="H96" t="str">
        <f>VLOOKUP(B96,audio_list_stym!$A$3:$AJ$18,27,FALSE)</f>
        <v>Tamanid</v>
      </c>
      <c r="I96" t="s">
        <v>694</v>
      </c>
      <c r="J96" t="str">
        <f t="shared" si="29"/>
        <v>Tamanid_7</v>
      </c>
      <c r="K96">
        <v>15</v>
      </c>
      <c r="L96">
        <f>VLOOKUP(J96,total_visual_stym!$A$2:$D$129,2,FALSE)</f>
        <v>2143</v>
      </c>
      <c r="M96" t="str">
        <f>VLOOKUP(J96,total_visual_stym!$A$2:$D$129,3,FALSE)</f>
        <v>pics\\Tamanid_7.jpg</v>
      </c>
      <c r="N96">
        <f>VLOOKUP(J96,total_visual_stym!$A$1:$D$129,4,FALSE)</f>
        <v>214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151</v>
      </c>
      <c r="Z96" t="str">
        <f>IF(G96="экспл",VLOOKUP(J96,quest_экспл!$A$1:$N$129,12,FALSE),IF(G96="импл_",0,0))</f>
        <v>sound\\Cvetushiy_li_on.wav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2222</v>
      </c>
      <c r="AD96" t="str">
        <f t="shared" ca="1" si="35"/>
        <v>pics\\dis14.jpg</v>
      </c>
      <c r="AE96" s="22" t="str">
        <f t="array" aca="1" ref="AE96" ca="1">IF(G96="экспл",INDEX(total_visual_stym!$C$146:$C$209,(RANK(total_visual_stym!E176,total_visual_stym!$E$146:$E$209))),0)</f>
        <v>pics\\dis14.jpg</v>
      </c>
      <c r="AF96" s="22" t="str">
        <f t="shared" si="30"/>
        <v/>
      </c>
      <c r="AI96" t="s">
        <v>106</v>
      </c>
      <c r="AO96">
        <f t="shared" ca="1" si="36"/>
        <v>0.12962408840233086</v>
      </c>
      <c r="AP96" t="str">
        <f t="shared" ca="1" si="37"/>
        <v>pics\\Peper_8.jpg</v>
      </c>
      <c r="AR96" t="str">
        <f t="shared" si="38"/>
        <v/>
      </c>
      <c r="AS96" t="str">
        <f t="shared" si="31"/>
        <v/>
      </c>
      <c r="AT96">
        <f t="shared" ca="1" si="32"/>
        <v>0.61574907303339432</v>
      </c>
      <c r="AU96" t="s">
        <v>697</v>
      </c>
      <c r="AV96" t="str">
        <f t="shared" ca="1" si="33"/>
        <v>sound\\Noviy_plod.wav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_Цветущий_ли_он?</v>
      </c>
      <c r="BA96" t="e">
        <f>VLOOKUP(Q96,audio_list_stym!$B$2:$BQ$299,68,FALSE)</f>
        <v>#N/A</v>
      </c>
      <c r="BB96" t="str">
        <f t="shared" si="34"/>
        <v>Перед_Вами_ФИМОН._Цветущий_ли_он?</v>
      </c>
      <c r="BD96" cm="1">
        <f t="array" aca="1" ref="BD96" ca="1">INDEX($L$90:$L$97,(RANK(AT8,$AT$2:$AT$9)))</f>
        <v>2138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VLOOKUP(B97,audio_list_stym!$A$3:$BP$18,59,FALSE)</f>
        <v>15</v>
      </c>
      <c r="F97" t="str">
        <f>VLOOKUP(E97,metki!$A$2:$B$9,2,FALSE)</f>
        <v>экспл_новые_с_названием</v>
      </c>
      <c r="G97" t="str">
        <f t="shared" si="28"/>
        <v>экспл</v>
      </c>
      <c r="H97" t="str">
        <f>VLOOKUP(B97,audio_list_stym!$A$3:$AJ$18,27,FALSE)</f>
        <v>Tamanid</v>
      </c>
      <c r="I97" t="s">
        <v>695</v>
      </c>
      <c r="J97" t="str">
        <f t="shared" si="29"/>
        <v>Tamanid_8</v>
      </c>
      <c r="K97">
        <v>15</v>
      </c>
      <c r="L97">
        <f>VLOOKUP(J97,total_visual_stym!$A$2:$D$129,2,FALSE)</f>
        <v>2144</v>
      </c>
      <c r="M97" t="str">
        <f>VLOOKUP(J97,total_visual_stym!$A$2:$D$129,3,FALSE)</f>
        <v>pics\\Tamanid_8.jpg</v>
      </c>
      <c r="N97">
        <f>VLOOKUP(J97,total_visual_stym!$A$1:$D$129,4,FALSE)</f>
        <v>214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152</v>
      </c>
      <c r="Z97" t="str">
        <f>IF(G97="экспл",VLOOKUP(J97,quest_экспл!$A$1:$N$129,12,FALSE),IF(G97="импл_",0,0))</f>
        <v>sound\\Skruchen_li_on.wav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2231</v>
      </c>
      <c r="AD97" t="str">
        <f t="shared" ca="1" si="35"/>
        <v>pics\\dis12.jpg</v>
      </c>
      <c r="AE97" s="22" t="str">
        <f t="array" aca="1" ref="AE97" ca="1">IF(G97="экспл",INDEX(total_visual_stym!$C$146:$C$209,(RANK(total_visual_stym!E177,total_visual_stym!$E$146:$E$209))),0)</f>
        <v>pics\\dis12.jpg</v>
      </c>
      <c r="AF97" s="22" t="str">
        <f t="shared" si="30"/>
        <v/>
      </c>
      <c r="AI97" t="s">
        <v>107</v>
      </c>
      <c r="AO97">
        <f t="shared" ca="1" si="36"/>
        <v>0.84036346069698764</v>
      </c>
      <c r="AP97" t="str">
        <f t="shared" ca="1" si="37"/>
        <v>pics\\Banan_7.jpg</v>
      </c>
      <c r="AR97" t="str">
        <f t="shared" si="38"/>
        <v/>
      </c>
      <c r="AS97" t="str">
        <f t="shared" si="31"/>
        <v/>
      </c>
      <c r="AT97">
        <f t="shared" ca="1" si="32"/>
        <v>0.53360456210749385</v>
      </c>
      <c r="AU97" t="s">
        <v>697</v>
      </c>
      <c r="AV97" t="str">
        <f t="shared" ca="1" si="33"/>
        <v>sound\\Noviy_plod.wav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_Скручен_ли_он?</v>
      </c>
      <c r="BA97" t="e">
        <f>VLOOKUP(Q97,audio_list_stym!$B$2:$BQ$299,68,FALSE)</f>
        <v>#N/A</v>
      </c>
      <c r="BB97" t="str">
        <f t="shared" si="34"/>
        <v>Вы_видите_ФИМОН._Скручен_ли_он?</v>
      </c>
      <c r="BD97" cm="1">
        <f t="array" aca="1" ref="BD97" ca="1">INDEX($L$90:$L$97,(RANK(AT9,$AT$2:$AT$9)))</f>
        <v>2142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VLOOKUP(B98,audio_list_stym!$A$3:$BP$18,59,FALSE)</f>
        <v>16</v>
      </c>
      <c r="F98" t="str">
        <f>VLOOKUP(E98,metki!$A$2:$B$9,2,FALSE)</f>
        <v>импл_новые_без_названия</v>
      </c>
      <c r="G98" t="str">
        <f t="shared" si="28"/>
        <v>импл_</v>
      </c>
      <c r="H98" t="str">
        <f>VLOOKUP(B98,audio_list_stym!$A$3:$AJ$18,27,FALSE)</f>
        <v>ZF</v>
      </c>
      <c r="I98" t="s">
        <v>688</v>
      </c>
      <c r="J98" t="str">
        <f t="shared" si="29"/>
        <v>ZF_1</v>
      </c>
      <c r="K98">
        <v>16</v>
      </c>
      <c r="L98">
        <f>VLOOKUP(J98,total_visual_stym!$A$2:$D$129,2,FALSE)</f>
        <v>2145</v>
      </c>
      <c r="M98" t="str">
        <f>VLOOKUP(J98,total_visual_stym!$A$2:$D$129,3,FALSE)</f>
        <v>pics\\ZF_1.jpg</v>
      </c>
      <c r="N98">
        <f>VLOOKUP(J98,total_visual_stym!$A$1:$D$129,4,FALSE)</f>
        <v>215</v>
      </c>
      <c r="P98">
        <f>IF(G98="экспл",0,IF(G98="импл_",VLOOKUP(J98,quest_импл!$A$1:$J$129,7,FALSE),0))</f>
        <v>281</v>
      </c>
      <c r="Q98" t="str">
        <f>IF(G98="экспл",0,IF(G98="импл_",VLOOKUP(J98,quest_импл!$A$1:$J$129,8,FALSE),0))</f>
        <v>sound\\S_chashuykami_li.wav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2054</v>
      </c>
      <c r="AD98" t="str">
        <f t="shared" ca="1" si="35"/>
        <v>pics\\Redis_6.jpg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0"/>
        <v>pics\\Redis_6.jpg</v>
      </c>
      <c r="AI98" t="s">
        <v>108</v>
      </c>
      <c r="AO98">
        <f t="shared" ca="1" si="36"/>
        <v>5.7530297008353326E-2</v>
      </c>
      <c r="AP98" t="str">
        <f t="shared" ca="1" si="37"/>
        <v>pics\\Redis_6.jpg</v>
      </c>
      <c r="AR98" t="str">
        <f>IF(AH98="sound\\Ogorod",AP26,"")</f>
        <v/>
      </c>
      <c r="AS98" t="str">
        <f t="shared" ca="1" si="31"/>
        <v>pics\\Redis_6.jpg</v>
      </c>
      <c r="AT98">
        <f t="shared" ca="1" si="32"/>
        <v>0.2550786800997431</v>
      </c>
      <c r="AU98" t="s">
        <v>697</v>
      </c>
      <c r="AV98" t="str">
        <f t="shared" ca="1" si="33"/>
        <v>sound\\Redkiy_plod.wav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_С_чешуйками_ли_</v>
      </c>
      <c r="BB98" t="str">
        <f t="shared" si="34"/>
        <v>_С_чешуйками_ли_XXXXX?</v>
      </c>
      <c r="BC98">
        <f>A98</f>
        <v>1213</v>
      </c>
      <c r="BD98" cm="1">
        <f t="array" aca="1" ref="BD98" ca="1">INDEX($L$98:$L$105,(RANK(AT2,$AT$2:$AT$9)))</f>
        <v>2152</v>
      </c>
      <c r="BE98" cm="1">
        <f t="array" aca="1" ref="BE98" ca="1">INDEX(BD66:BD81,(RANK(AT6,$AT$2:$AT$9)))</f>
        <v>2096</v>
      </c>
      <c r="BF98" cm="1">
        <f t="array" aca="1" ref="BF98" ca="1">INDEX(BD82:BD97,(RANK(AT6,$AT$2:$AT$9)))</f>
        <v>2136</v>
      </c>
      <c r="BG98" cm="1">
        <f t="array" aca="1" ref="BG98" ca="1">INDEX(BD106:BD129,(RANK(AT6,$AT$2:$AT$17)))</f>
        <v>2072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VLOOKUP(B99,audio_list_stym!$A$3:$BP$18,59,FALSE)</f>
        <v>16</v>
      </c>
      <c r="F99" t="str">
        <f>VLOOKUP(E99,metki!$A$2:$B$9,2,FALSE)</f>
        <v>импл_новые_без_названия</v>
      </c>
      <c r="G99" t="str">
        <f t="shared" si="28"/>
        <v>импл_</v>
      </c>
      <c r="H99" t="str">
        <f>VLOOKUP(B99,audio_list_stym!$A$3:$AJ$18,27,FALSE)</f>
        <v>ZF</v>
      </c>
      <c r="I99" t="s">
        <v>689</v>
      </c>
      <c r="J99" t="str">
        <f t="shared" si="29"/>
        <v>ZF_2</v>
      </c>
      <c r="K99">
        <v>16</v>
      </c>
      <c r="L99">
        <f>VLOOKUP(J99,total_visual_stym!$A$2:$D$129,2,FALSE)</f>
        <v>2146</v>
      </c>
      <c r="M99" t="str">
        <f>VLOOKUP(J99,total_visual_stym!$A$2:$D$129,3,FALSE)</f>
        <v>pics\\ZF_2.jpg</v>
      </c>
      <c r="N99">
        <f>VLOOKUP(J99,total_visual_stym!$A$1:$D$129,4,FALSE)</f>
        <v>215</v>
      </c>
      <c r="P99">
        <f>IF(G99="экспл",0,IF(G99="импл_",VLOOKUP(J99,quest_импл!$A$1:$J$129,7,FALSE),0))</f>
        <v>282</v>
      </c>
      <c r="Q99" t="str">
        <f>IF(G99="экспл",0,IF(G99="импл_",VLOOKUP(J99,quest_импл!$A$1:$J$129,8,FALSE),0))</f>
        <v>sound\\Rozoviy_li.wav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нет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2061</v>
      </c>
      <c r="AD99" t="str">
        <f t="shared" ca="1" si="35"/>
        <v>pics\\Tomat_5.jpg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0"/>
        <v>pics\\Tomat_5.jpg</v>
      </c>
      <c r="AI99" t="s">
        <v>109</v>
      </c>
      <c r="AO99">
        <f t="shared" ca="1" si="36"/>
        <v>1.3550114808822844E-2</v>
      </c>
      <c r="AP99" t="str">
        <f t="shared" ca="1" si="37"/>
        <v>pics\\Tomat_5.jpg</v>
      </c>
      <c r="AR99" t="str">
        <f t="shared" ref="AR99:AR120" si="39">IF(AH99="sound\\Ogorod",AP27,"")</f>
        <v/>
      </c>
      <c r="AS99" t="str">
        <f t="shared" ca="1" si="31"/>
        <v>pics\\Tomat_5.jpg</v>
      </c>
      <c r="AT99">
        <f t="shared" ca="1" si="32"/>
        <v>0.36015541562906639</v>
      </c>
      <c r="AU99" t="s">
        <v>697</v>
      </c>
      <c r="AV99" t="str">
        <f t="shared" ca="1" si="33"/>
        <v>sound\\Redkiy_plod.wav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_Розовый_ли_</v>
      </c>
      <c r="BB99" t="str">
        <f t="shared" si="34"/>
        <v>_Розовый_ли_XXXXX?</v>
      </c>
      <c r="BD99" cm="1">
        <f t="array" aca="1" ref="BD99" ca="1">INDEX($L$98:$L$105,(RANK(AT3,$AT$2:$AT$9)))</f>
        <v>2151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VLOOKUP(B100,audio_list_stym!$A$3:$BP$18,59,FALSE)</f>
        <v>16</v>
      </c>
      <c r="F100" t="str">
        <f>VLOOKUP(E100,metki!$A$2:$B$9,2,FALSE)</f>
        <v>импл_новые_без_названия</v>
      </c>
      <c r="G100" t="str">
        <f t="shared" si="28"/>
        <v>импл_</v>
      </c>
      <c r="H100" t="str">
        <f>VLOOKUP(B100,audio_list_stym!$A$3:$AJ$18,27,FALSE)</f>
        <v>ZF</v>
      </c>
      <c r="I100" t="s">
        <v>690</v>
      </c>
      <c r="J100" t="str">
        <f t="shared" si="29"/>
        <v>ZF_3</v>
      </c>
      <c r="K100">
        <v>16</v>
      </c>
      <c r="L100">
        <f>VLOOKUP(J100,total_visual_stym!$A$2:$D$129,2,FALSE)</f>
        <v>2147</v>
      </c>
      <c r="M100" t="str">
        <f>VLOOKUP(J100,total_visual_stym!$A$2:$D$129,3,FALSE)</f>
        <v>pics\\ZF_3.jpg</v>
      </c>
      <c r="N100">
        <f>VLOOKUP(J100,total_visual_stym!$A$1:$D$129,4,FALSE)</f>
        <v>215</v>
      </c>
      <c r="P100">
        <f>IF(G100="экспл",0,IF(G100="импл_",VLOOKUP(J100,quest_импл!$A$1:$J$129,7,FALSE),0))</f>
        <v>283</v>
      </c>
      <c r="Q100" t="str">
        <f>IF(G100="экспл",0,IF(G100="импл_",VLOOKUP(J100,quest_импл!$A$1:$J$129,8,FALSE),0))</f>
        <v>sound\\Tonkiy_li.wav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2016</v>
      </c>
      <c r="AD100" t="str">
        <f t="shared" ca="1" si="35"/>
        <v>pics\\Finik_8.jpg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0"/>
        <v>pics\\Finik_8.jpg</v>
      </c>
      <c r="AI100" t="s">
        <v>110</v>
      </c>
      <c r="AO100">
        <f t="shared" ca="1" si="36"/>
        <v>0.59880933948136328</v>
      </c>
      <c r="AP100" t="str">
        <f t="shared" ca="1" si="37"/>
        <v>pics\\Finik_8.jpg</v>
      </c>
      <c r="AR100" t="str">
        <f t="shared" si="39"/>
        <v/>
      </c>
      <c r="AS100" t="str">
        <f t="shared" ca="1" si="31"/>
        <v>pics\\Finik_8.jpg</v>
      </c>
      <c r="AT100">
        <f t="shared" ca="1" si="32"/>
        <v>0.22964445362040764</v>
      </c>
      <c r="AU100" t="s">
        <v>697</v>
      </c>
      <c r="AV100" t="str">
        <f t="shared" ca="1" si="33"/>
        <v>sound\\Redkiy_plod.wav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_Тонкий_ли_</v>
      </c>
      <c r="BB100" t="str">
        <f t="shared" si="34"/>
        <v>_Тонкий_ли_XXXXX?</v>
      </c>
      <c r="BD100" cm="1">
        <f t="array" aca="1" ref="BD100" ca="1">INDEX($L$98:$L$105,(RANK(AT4,$AT$2:$AT$9)))</f>
        <v>2148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VLOOKUP(B101,audio_list_stym!$A$3:$BP$18,59,FALSE)</f>
        <v>16</v>
      </c>
      <c r="F101" t="str">
        <f>VLOOKUP(E101,metki!$A$2:$B$9,2,FALSE)</f>
        <v>импл_новые_без_названия</v>
      </c>
      <c r="G101" t="str">
        <f t="shared" si="28"/>
        <v>импл_</v>
      </c>
      <c r="H101" t="str">
        <f>VLOOKUP(B101,audio_list_stym!$A$3:$AJ$18,27,FALSE)</f>
        <v>ZF</v>
      </c>
      <c r="I101" t="s">
        <v>691</v>
      </c>
      <c r="J101" t="str">
        <f t="shared" si="29"/>
        <v>ZF_4</v>
      </c>
      <c r="K101">
        <v>16</v>
      </c>
      <c r="L101">
        <f>VLOOKUP(J101,total_visual_stym!$A$2:$D$129,2,FALSE)</f>
        <v>2148</v>
      </c>
      <c r="M101" t="str">
        <f>VLOOKUP(J101,total_visual_stym!$A$2:$D$129,3,FALSE)</f>
        <v>pics\\ZF_4.jpg</v>
      </c>
      <c r="N101">
        <f>VLOOKUP(J101,total_visual_stym!$A$1:$D$129,4,FALSE)</f>
        <v>215</v>
      </c>
      <c r="P101">
        <f>IF(G101="экспл",0,IF(G101="импл_",VLOOKUP(J101,quest_импл!$A$1:$J$129,7,FALSE),0))</f>
        <v>284</v>
      </c>
      <c r="Q101" t="str">
        <f>IF(G101="экспл",0,IF(G101="импл_",VLOOKUP(J101,quest_импл!$A$1:$J$129,8,FALSE),0))</f>
        <v>sound\\Celniy_li.wav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2057</v>
      </c>
      <c r="AD101" t="str">
        <f t="shared" ca="1" si="35"/>
        <v>pics\\Tomat_1.jpg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0"/>
        <v>pics\\Tomat_1.jpg</v>
      </c>
      <c r="AI101" t="s">
        <v>111</v>
      </c>
      <c r="AO101">
        <f t="shared" ca="1" si="36"/>
        <v>4.4335835643239396E-2</v>
      </c>
      <c r="AP101" t="str">
        <f t="shared" ca="1" si="37"/>
        <v>pics\\Tomat_1.jpg</v>
      </c>
      <c r="AR101" t="str">
        <f t="shared" si="39"/>
        <v/>
      </c>
      <c r="AS101" t="str">
        <f t="shared" ca="1" si="31"/>
        <v>pics\\Tomat_1.jpg</v>
      </c>
      <c r="AT101">
        <f t="shared" ca="1" si="32"/>
        <v>0.78574903725995315</v>
      </c>
      <c r="AU101" t="s">
        <v>697</v>
      </c>
      <c r="AV101" t="str">
        <f t="shared" ca="1" si="33"/>
        <v>sound\\Noviy_plod.wav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_Цельный_ли_</v>
      </c>
      <c r="BB101" t="str">
        <f t="shared" si="34"/>
        <v>_Цельный_ли_XXXXX?</v>
      </c>
      <c r="BD101" cm="1">
        <f t="array" aca="1" ref="BD101" ca="1">INDEX($L$98:$L$105,(RANK(AT5,$AT$2:$AT$9)))</f>
        <v>2149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VLOOKUP(B102,audio_list_stym!$A$3:$BP$18,59,FALSE)</f>
        <v>16</v>
      </c>
      <c r="F102" t="str">
        <f>VLOOKUP(E102,metki!$A$2:$B$9,2,FALSE)</f>
        <v>импл_новые_без_названия</v>
      </c>
      <c r="G102" t="str">
        <f t="shared" si="28"/>
        <v>импл_</v>
      </c>
      <c r="H102" t="str">
        <f>VLOOKUP(B102,audio_list_stym!$A$3:$AJ$18,27,FALSE)</f>
        <v>ZF</v>
      </c>
      <c r="I102" t="s">
        <v>692</v>
      </c>
      <c r="J102" t="str">
        <f t="shared" si="29"/>
        <v>ZF_5</v>
      </c>
      <c r="K102">
        <v>16</v>
      </c>
      <c r="L102">
        <f>VLOOKUP(J102,total_visual_stym!$A$2:$D$129,2,FALSE)</f>
        <v>2149</v>
      </c>
      <c r="M102" t="str">
        <f>VLOOKUP(J102,total_visual_stym!$A$2:$D$129,3,FALSE)</f>
        <v>pics\\ZF_5.jpg</v>
      </c>
      <c r="N102">
        <f>VLOOKUP(J102,total_visual_stym!$A$1:$D$129,4,FALSE)</f>
        <v>215</v>
      </c>
      <c r="P102">
        <f>IF(G102="экспл",0,IF(G102="импл_",VLOOKUP(J102,quest_импл!$A$1:$J$129,7,FALSE),0))</f>
        <v>285</v>
      </c>
      <c r="Q102" t="str">
        <f>IF(G102="экспл",0,IF(G102="импл_",VLOOKUP(J102,quest_импл!$A$1:$J$129,8,FALSE),0))</f>
        <v>sound\\Shershaviy_li.wav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2028</v>
      </c>
      <c r="AD102" t="str">
        <f t="shared" ca="1" si="35"/>
        <v>pics\\Kokos_4.jpg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0"/>
        <v>pics\\Kokos_4.jpg</v>
      </c>
      <c r="AI102" t="s">
        <v>112</v>
      </c>
      <c r="AO102">
        <f t="shared" ca="1" si="36"/>
        <v>0.33756649973063324</v>
      </c>
      <c r="AP102" t="str">
        <f t="shared" ca="1" si="37"/>
        <v>pics\\Kokos_4.jpg</v>
      </c>
      <c r="AR102" t="str">
        <f t="shared" si="39"/>
        <v/>
      </c>
      <c r="AS102" t="str">
        <f t="shared" ca="1" si="31"/>
        <v>pics\\Kokos_4.jpg</v>
      </c>
      <c r="AT102">
        <f t="shared" ca="1" si="32"/>
        <v>0.48482501822993707</v>
      </c>
      <c r="AU102" t="s">
        <v>697</v>
      </c>
      <c r="AV102" t="str">
        <f t="shared" ca="1" si="33"/>
        <v>sound\\Redkiy_plod.wav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_Шершавый_ли_</v>
      </c>
      <c r="BB102" t="str">
        <f t="shared" si="34"/>
        <v>_Шершавый_ли_XXXXX?</v>
      </c>
      <c r="BD102" cm="1">
        <f t="array" aca="1" ref="BD102" ca="1">INDEX($L$98:$L$105,(RANK(AT6,$AT$2:$AT$9)))</f>
        <v>2145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VLOOKUP(B103,audio_list_stym!$A$3:$BP$18,59,FALSE)</f>
        <v>16</v>
      </c>
      <c r="F103" t="str">
        <f>VLOOKUP(E103,metki!$A$2:$B$9,2,FALSE)</f>
        <v>импл_новые_без_названия</v>
      </c>
      <c r="G103" t="str">
        <f t="shared" si="28"/>
        <v>импл_</v>
      </c>
      <c r="H103" t="str">
        <f>VLOOKUP(B103,audio_list_stym!$A$3:$AJ$18,27,FALSE)</f>
        <v>ZF</v>
      </c>
      <c r="I103" t="s">
        <v>693</v>
      </c>
      <c r="J103" t="str">
        <f t="shared" si="29"/>
        <v>ZF_6</v>
      </c>
      <c r="K103">
        <v>16</v>
      </c>
      <c r="L103">
        <f>VLOOKUP(J103,total_visual_stym!$A$2:$D$129,2,FALSE)</f>
        <v>2150</v>
      </c>
      <c r="M103" t="str">
        <f>VLOOKUP(J103,total_visual_stym!$A$2:$D$129,3,FALSE)</f>
        <v>pics\\ZF_6.jpg</v>
      </c>
      <c r="N103">
        <f>VLOOKUP(J103,total_visual_stym!$A$1:$D$129,4,FALSE)</f>
        <v>215</v>
      </c>
      <c r="P103">
        <f>IF(G103="экспл",0,IF(G103="импл_",VLOOKUP(J103,quest_импл!$A$1:$J$129,7,FALSE),0))</f>
        <v>286</v>
      </c>
      <c r="Q103" t="str">
        <f>IF(G103="экспл",0,IF(G103="импл_",VLOOKUP(J103,quest_импл!$A$1:$J$129,8,FALSE),0))</f>
        <v>sound\\Zaostryen_li.wav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2047</v>
      </c>
      <c r="AD103" t="str">
        <f t="shared" ca="1" si="35"/>
        <v>pics\\Peper_7.jpg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0"/>
        <v>pics\\Peper_7.jpg</v>
      </c>
      <c r="AI103" t="s">
        <v>113</v>
      </c>
      <c r="AO103">
        <f t="shared" ca="1" si="36"/>
        <v>0.13261658429634415</v>
      </c>
      <c r="AP103" t="str">
        <f t="shared" ca="1" si="37"/>
        <v>pics\\Peper_7.jpg</v>
      </c>
      <c r="AR103" t="str">
        <f t="shared" si="39"/>
        <v/>
      </c>
      <c r="AS103" t="str">
        <f t="shared" ca="1" si="31"/>
        <v>pics\\Peper_7.jpg</v>
      </c>
      <c r="AT103">
        <f t="shared" ca="1" si="32"/>
        <v>0.77411662078691046</v>
      </c>
      <c r="AU103" t="s">
        <v>697</v>
      </c>
      <c r="AV103" t="str">
        <f t="shared" ca="1" si="33"/>
        <v>sound\\Noviy_plod.wav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_Заострен_ли_</v>
      </c>
      <c r="BB103" t="str">
        <f t="shared" si="34"/>
        <v>_Заострен_ли_XXXXX?</v>
      </c>
      <c r="BD103" cm="1">
        <f t="array" aca="1" ref="BD103" ca="1">INDEX($L$98:$L$105,(RANK(AT7,$AT$2:$AT$9)))</f>
        <v>2147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VLOOKUP(B104,audio_list_stym!$A$3:$BP$18,59,FALSE)</f>
        <v>16</v>
      </c>
      <c r="F104" t="str">
        <f>VLOOKUP(E104,metki!$A$2:$B$9,2,FALSE)</f>
        <v>импл_новые_без_названия</v>
      </c>
      <c r="G104" t="str">
        <f t="shared" si="28"/>
        <v>импл_</v>
      </c>
      <c r="H104" t="str">
        <f>VLOOKUP(B104,audio_list_stym!$A$3:$AJ$18,27,FALSE)</f>
        <v>ZF</v>
      </c>
      <c r="I104" t="s">
        <v>694</v>
      </c>
      <c r="J104" t="str">
        <f t="shared" si="29"/>
        <v>ZF_7</v>
      </c>
      <c r="K104">
        <v>16</v>
      </c>
      <c r="L104">
        <f>VLOOKUP(J104,total_visual_stym!$A$2:$D$129,2,FALSE)</f>
        <v>2151</v>
      </c>
      <c r="M104" t="str">
        <f>VLOOKUP(J104,total_visual_stym!$A$2:$D$129,3,FALSE)</f>
        <v>pics\\ZF_7.jpg</v>
      </c>
      <c r="N104">
        <f>VLOOKUP(J104,total_visual_stym!$A$1:$D$129,4,FALSE)</f>
        <v>215</v>
      </c>
      <c r="P104">
        <f>IF(G104="экспл",0,IF(G104="импл_",VLOOKUP(J104,quest_импл!$A$1:$J$129,7,FALSE),0))</f>
        <v>287</v>
      </c>
      <c r="Q104" t="str">
        <f>IF(G104="экспл",0,IF(G104="импл_",VLOOKUP(J104,quest_импл!$A$1:$J$129,8,FALSE),0))</f>
        <v>sound\\Rassipchatiy_li.wav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2031</v>
      </c>
      <c r="AD104" t="str">
        <f t="shared" ca="1" si="35"/>
        <v>pics\\Kokos_7.jpg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0"/>
        <v>pics\\Kokos_7.jpg</v>
      </c>
      <c r="AI104" t="s">
        <v>114</v>
      </c>
      <c r="AO104">
        <f t="shared" ca="1" si="36"/>
        <v>0.3058187317362141</v>
      </c>
      <c r="AP104" t="str">
        <f t="shared" ca="1" si="37"/>
        <v>pics\\Kokos_7.jpg</v>
      </c>
      <c r="AR104" t="str">
        <f t="shared" si="39"/>
        <v/>
      </c>
      <c r="AS104" t="str">
        <f t="shared" ca="1" si="31"/>
        <v>pics\\Kokos_7.jpg</v>
      </c>
      <c r="AT104">
        <f t="shared" ca="1" si="32"/>
        <v>0.64014791814688299</v>
      </c>
      <c r="AU104" t="s">
        <v>697</v>
      </c>
      <c r="AV104" t="str">
        <f t="shared" ca="1" si="33"/>
        <v>sound\\Noviy_plod.wav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_Рассыпчатый_ли_</v>
      </c>
      <c r="BB104" t="str">
        <f t="shared" si="34"/>
        <v>_Рассыпчатый_ли_XXXXX?</v>
      </c>
      <c r="BD104" cm="1">
        <f t="array" aca="1" ref="BD104" ca="1">INDEX($L$98:$L$105,(RANK(AT8,$AT$2:$AT$9)))</f>
        <v>2146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VLOOKUP(B105,audio_list_stym!$A$3:$BP$18,59,FALSE)</f>
        <v>16</v>
      </c>
      <c r="F105" t="str">
        <f>VLOOKUP(E105,metki!$A$2:$B$9,2,FALSE)</f>
        <v>импл_новые_без_названия</v>
      </c>
      <c r="G105" t="str">
        <f t="shared" si="28"/>
        <v>импл_</v>
      </c>
      <c r="H105" t="str">
        <f>VLOOKUP(B105,audio_list_stym!$A$3:$AJ$18,27,FALSE)</f>
        <v>ZF</v>
      </c>
      <c r="I105" t="s">
        <v>695</v>
      </c>
      <c r="J105" t="str">
        <f t="shared" si="29"/>
        <v>ZF_8</v>
      </c>
      <c r="K105">
        <v>16</v>
      </c>
      <c r="L105">
        <f>VLOOKUP(J105,total_visual_stym!$A$2:$D$129,2,FALSE)</f>
        <v>2152</v>
      </c>
      <c r="M105" t="str">
        <f>VLOOKUP(J105,total_visual_stym!$A$2:$D$129,3,FALSE)</f>
        <v>pics\\ZF_8.jpg</v>
      </c>
      <c r="N105">
        <f>VLOOKUP(J105,total_visual_stym!$A$1:$D$129,4,FALSE)</f>
        <v>215</v>
      </c>
      <c r="P105">
        <f>IF(G105="экспл",0,IF(G105="импл_",VLOOKUP(J105,quest_импл!$A$1:$J$129,7,FALSE),0))</f>
        <v>288</v>
      </c>
      <c r="Q105" t="str">
        <f>IF(G105="экспл",0,IF(G105="импл_",VLOOKUP(J105,quest_импл!$A$1:$J$129,8,FALSE),0))</f>
        <v>sound\\Ochishen_li.wav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2008</v>
      </c>
      <c r="AD105" t="str">
        <f t="shared" ca="1" si="35"/>
        <v>pics\\Banan_8.jpg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0"/>
        <v>pics\\Banan_8.jpg</v>
      </c>
      <c r="AI105" t="s">
        <v>115</v>
      </c>
      <c r="AO105">
        <f t="shared" ca="1" si="36"/>
        <v>0.80488976927834588</v>
      </c>
      <c r="AP105" t="str">
        <f t="shared" ca="1" si="37"/>
        <v>pics\\Banan_8.jpg</v>
      </c>
      <c r="AR105" t="str">
        <f t="shared" si="39"/>
        <v/>
      </c>
      <c r="AS105" t="str">
        <f t="shared" ca="1" si="31"/>
        <v>pics\\Banan_8.jpg</v>
      </c>
      <c r="AT105">
        <f t="shared" ca="1" si="32"/>
        <v>9.1723216141821329E-3</v>
      </c>
      <c r="AU105" t="s">
        <v>697</v>
      </c>
      <c r="AV105" t="str">
        <f t="shared" ca="1" si="33"/>
        <v>sound\\Redkiy_plod.wav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_Очищен_ли_</v>
      </c>
      <c r="BB105" t="str">
        <f t="shared" si="34"/>
        <v>_Очищен_ли_XXXXX?</v>
      </c>
      <c r="BD105" cm="1">
        <f t="array" aca="1" ref="BD105" ca="1">INDEX($L$98:$L$105,(RANK(AT9,$AT$2:$AT$9)))</f>
        <v>2150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VLOOKUP(B106,audio_list_stym!$A$3:$BP$18,59,FALSE)</f>
        <v>17</v>
      </c>
      <c r="F106" t="str">
        <f>VLOOKUP(E106,metki!$A$2:$B$9,2,FALSE)</f>
        <v>экспл_новые_без_названия</v>
      </c>
      <c r="G106" t="str">
        <f t="shared" si="28"/>
        <v>экспл</v>
      </c>
      <c r="H106" t="str">
        <f>VLOOKUP(B106,audio_list_stym!$A$3:$AJ$18,27,FALSE)</f>
        <v>Ackee</v>
      </c>
      <c r="I106" t="s">
        <v>688</v>
      </c>
      <c r="J106" t="str">
        <f t="shared" si="29"/>
        <v>Ackee_1</v>
      </c>
      <c r="K106">
        <v>17</v>
      </c>
      <c r="L106">
        <f>VLOOKUP(J106,total_visual_stym!$A$2:$D$129,2,FALSE)</f>
        <v>2065</v>
      </c>
      <c r="M106" t="str">
        <f>VLOOKUP(J106,total_visual_stym!$A$2:$D$129,3,FALSE)</f>
        <v>pics\\Ackee_1.jpg</v>
      </c>
      <c r="N106">
        <f>VLOOKUP(J106,total_visual_stym!$A$1:$D$129,4,FALSE)</f>
        <v>208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97</v>
      </c>
      <c r="Z106" t="str">
        <f>IF(G106="экспл",VLOOKUP(J106,quest_экспл!$A$1:$N$129,12,FALSE),IF(G106="импл_",0,0))</f>
        <v>sound\\Sushenniy_li_on.wav</v>
      </c>
      <c r="AA106" t="str">
        <f>IF(G106="экспл",VLOOKUP(J106,quest_экспл!$A$1:$N$129,14,FALSE),IF(G106="импл_",0,0))</f>
        <v>нет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2230</v>
      </c>
      <c r="AD106" t="str">
        <f t="shared" ca="1" si="35"/>
        <v>pics\\dis8.jpg</v>
      </c>
      <c r="AE106" s="22" t="str">
        <f t="array" aca="1" ref="AE106" ca="1">IF(G106="экспл",INDEX(total_visual_stym!$C$146:$C$209,(RANK(total_visual_stym!E186,total_visual_stym!$E$146:$E$209))),0)</f>
        <v>pics\\dis8.jpg</v>
      </c>
      <c r="AF106" s="22" t="str">
        <f t="shared" si="30"/>
        <v/>
      </c>
      <c r="AI106" t="s">
        <v>116</v>
      </c>
      <c r="AO106">
        <f t="shared" ca="1" si="36"/>
        <v>0.36852245394479333</v>
      </c>
      <c r="AP106" t="str">
        <f t="shared" ca="1" si="37"/>
        <v>pics\\Kokos_3.jpg</v>
      </c>
      <c r="AR106" t="str">
        <f t="shared" si="39"/>
        <v/>
      </c>
      <c r="AS106" t="str">
        <f t="shared" si="31"/>
        <v/>
      </c>
      <c r="AT106">
        <f t="shared" ca="1" si="32"/>
        <v>3.7285038825590866E-2</v>
      </c>
      <c r="AU106" t="s">
        <v>697</v>
      </c>
      <c r="AV106" t="str">
        <f t="shared" ca="1" si="33"/>
        <v>sound\\Redkiy_plod.wav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_Сушеный_ли_он?</v>
      </c>
      <c r="BA106" t="e">
        <f>VLOOKUP(Q106,audio_list_stym!$B$2:$BQ$299,68,FALSE)</f>
        <v>#N/A</v>
      </c>
      <c r="BB106" t="str">
        <f t="shared" si="34"/>
        <v>На_экране_XXXXX._Сушеный_ли_он?</v>
      </c>
      <c r="BC106">
        <f>A106</f>
        <v>1214</v>
      </c>
      <c r="BD106" cm="1">
        <f t="array" aca="1" ref="BD106" ca="1">INDEX($L$106:$L$113,(RANK(AT2,$AT$2:$AT$9)))</f>
        <v>2072</v>
      </c>
      <c r="BE106" cm="1">
        <f t="array" aca="1" ref="BE106" ca="1">INDEX(BD66:BD81,(RANK(AT7,$AT$2:$AT$17)))</f>
        <v>2096</v>
      </c>
      <c r="BF106" cm="1">
        <f t="array" aca="1" ref="BF106" ca="1">INDEX(BD90:BD105,(RANK(AT7,$AT$2:$AT$17)))</f>
        <v>2141</v>
      </c>
      <c r="BG106" cm="1">
        <f t="array" aca="1" ref="BG106" ca="1">INDEX(BD114:BD129,(RANK(AT7,$AT$2:$AT$9)))</f>
        <v>2076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VLOOKUP(B107,audio_list_stym!$A$3:$BP$18,59,FALSE)</f>
        <v>17</v>
      </c>
      <c r="F107" t="str">
        <f>VLOOKUP(E107,metki!$A$2:$B$9,2,FALSE)</f>
        <v>экспл_новые_без_названия</v>
      </c>
      <c r="G107" t="str">
        <f t="shared" si="28"/>
        <v>экспл</v>
      </c>
      <c r="H107" t="str">
        <f>VLOOKUP(B107,audio_list_stym!$A$3:$AJ$18,27,FALSE)</f>
        <v>Ackee</v>
      </c>
      <c r="I107" t="s">
        <v>689</v>
      </c>
      <c r="J107" t="str">
        <f t="shared" si="29"/>
        <v>Ackee_2</v>
      </c>
      <c r="K107">
        <v>17</v>
      </c>
      <c r="L107">
        <f>VLOOKUP(J107,total_visual_stym!$A$2:$D$129,2,FALSE)</f>
        <v>2066</v>
      </c>
      <c r="M107" t="str">
        <f>VLOOKUP(J107,total_visual_stym!$A$2:$D$129,3,FALSE)</f>
        <v>pics\\Ackee_2.jpg</v>
      </c>
      <c r="N107">
        <f>VLOOKUP(J107,total_visual_stym!$A$1:$D$129,4,FALSE)</f>
        <v>208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98</v>
      </c>
      <c r="Z107" t="str">
        <f>IF(G107="экспл",VLOOKUP(J107,quest_экспл!$A$1:$N$129,12,FALSE),IF(G107="импл_",0,0))</f>
        <v>sound\\On_s_vetochkoy.wav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2173</v>
      </c>
      <c r="AD107" t="str">
        <f t="shared" ca="1" si="35"/>
        <v>pics\\dis37.jpg</v>
      </c>
      <c r="AE107" s="22" t="str">
        <f t="array" aca="1" ref="AE107" ca="1">IF(G107="экспл",INDEX(total_visual_stym!$C$146:$C$209,(RANK(total_visual_stym!E187,total_visual_stym!$E$146:$E$209))),0)</f>
        <v>pics\\dis37.jpg</v>
      </c>
      <c r="AF107" s="22" t="str">
        <f t="shared" si="30"/>
        <v/>
      </c>
      <c r="AI107" t="s">
        <v>117</v>
      </c>
      <c r="AO107">
        <f t="shared" ca="1" si="36"/>
        <v>0.57831943630413429</v>
      </c>
      <c r="AP107" t="str">
        <f t="shared" ca="1" si="37"/>
        <v>pics\\Goroh_2.jpg</v>
      </c>
      <c r="AR107" t="str">
        <f t="shared" si="39"/>
        <v/>
      </c>
      <c r="AS107" t="str">
        <f t="shared" si="31"/>
        <v/>
      </c>
      <c r="AT107">
        <f t="shared" ca="1" si="32"/>
        <v>0.29138301903443975</v>
      </c>
      <c r="AU107" t="s">
        <v>697</v>
      </c>
      <c r="AV107" t="str">
        <f t="shared" ca="1" si="33"/>
        <v>sound\\Redkiy_plod.wav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_Он_с_веточкой?</v>
      </c>
      <c r="BA107" t="e">
        <f>VLOOKUP(Q107,audio_list_stym!$B$2:$BQ$299,68,FALSE)</f>
        <v>#N/A</v>
      </c>
      <c r="BB107" t="str">
        <f t="shared" si="34"/>
        <v>Посмотрите,_вот_XXXXX._Он_с_веточкой?</v>
      </c>
      <c r="BD107" cm="1">
        <f t="array" aca="1" ref="BD107" ca="1">INDEX($L$106:$L$113,(RANK(AT3,$AT$2:$AT$9)))</f>
        <v>2071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VLOOKUP(B108,audio_list_stym!$A$3:$BP$18,59,FALSE)</f>
        <v>17</v>
      </c>
      <c r="F108" t="str">
        <f>VLOOKUP(E108,metki!$A$2:$B$9,2,FALSE)</f>
        <v>экспл_новые_без_названия</v>
      </c>
      <c r="G108" t="str">
        <f t="shared" si="28"/>
        <v>экспл</v>
      </c>
      <c r="H108" t="str">
        <f>VLOOKUP(B108,audio_list_stym!$A$3:$AJ$18,27,FALSE)</f>
        <v>Ackee</v>
      </c>
      <c r="I108" t="s">
        <v>690</v>
      </c>
      <c r="J108" t="str">
        <f t="shared" si="29"/>
        <v>Ackee_3</v>
      </c>
      <c r="K108">
        <v>17</v>
      </c>
      <c r="L108">
        <f>VLOOKUP(J108,total_visual_stym!$A$2:$D$129,2,FALSE)</f>
        <v>2067</v>
      </c>
      <c r="M108" t="str">
        <f>VLOOKUP(J108,total_visual_stym!$A$2:$D$129,3,FALSE)</f>
        <v>pics\\Ackee_3.jpg</v>
      </c>
      <c r="N108">
        <f>VLOOKUP(J108,total_visual_stym!$A$1:$D$129,4,FALSE)</f>
        <v>208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99</v>
      </c>
      <c r="Z108" t="str">
        <f>IF(G108="экспл",VLOOKUP(J108,quest_экспл!$A$1:$N$129,12,FALSE),IF(G108="импл_",0,0))</f>
        <v>sound\\On_rasskrit.wav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2176</v>
      </c>
      <c r="AD108" t="str">
        <f t="shared" ca="1" si="35"/>
        <v>pics\\dis21.jpg</v>
      </c>
      <c r="AE108" s="22" t="str">
        <f t="array" aca="1" ref="AE108" ca="1">IF(G108="экспл",INDEX(total_visual_stym!$C$146:$C$209,(RANK(total_visual_stym!E188,total_visual_stym!$E$146:$E$209))),0)</f>
        <v>pics\\dis21.jpg</v>
      </c>
      <c r="AF108" s="22" t="str">
        <f t="shared" si="30"/>
        <v/>
      </c>
      <c r="AI108" t="s">
        <v>118</v>
      </c>
      <c r="AO108">
        <f t="shared" ca="1" si="36"/>
        <v>0.52344294343515096</v>
      </c>
      <c r="AP108" t="str">
        <f t="shared" ca="1" si="37"/>
        <v>pics\\Goroh_3.jpg</v>
      </c>
      <c r="AR108" t="str">
        <f t="shared" si="39"/>
        <v/>
      </c>
      <c r="AS108" t="str">
        <f t="shared" si="31"/>
        <v/>
      </c>
      <c r="AT108">
        <f t="shared" ca="1" si="32"/>
        <v>0.23829572980821889</v>
      </c>
      <c r="AU108" t="s">
        <v>697</v>
      </c>
      <c r="AV108" t="str">
        <f t="shared" ca="1" si="33"/>
        <v>sound\\Redkiy_plod.wav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_Он_раскрыт?</v>
      </c>
      <c r="BA108" t="e">
        <f>VLOOKUP(Q108,audio_list_stym!$B$2:$BQ$299,68,FALSE)</f>
        <v>#N/A</v>
      </c>
      <c r="BB108" t="str">
        <f t="shared" si="34"/>
        <v>Вот_XXXXX._Он_раскрыт?</v>
      </c>
      <c r="BD108" cm="1">
        <f t="array" aca="1" ref="BD108" ca="1">INDEX($L$106:$L$113,(RANK(AT4,$AT$2:$AT$9)))</f>
        <v>2068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VLOOKUP(B109,audio_list_stym!$A$3:$BP$18,59,FALSE)</f>
        <v>17</v>
      </c>
      <c r="F109" t="str">
        <f>VLOOKUP(E109,metki!$A$2:$B$9,2,FALSE)</f>
        <v>экспл_новые_без_названия</v>
      </c>
      <c r="G109" t="str">
        <f t="shared" si="28"/>
        <v>экспл</v>
      </c>
      <c r="H109" t="str">
        <f>VLOOKUP(B109,audio_list_stym!$A$3:$AJ$18,27,FALSE)</f>
        <v>Ackee</v>
      </c>
      <c r="I109" t="s">
        <v>691</v>
      </c>
      <c r="J109" t="str">
        <f t="shared" si="29"/>
        <v>Ackee_4</v>
      </c>
      <c r="K109">
        <v>17</v>
      </c>
      <c r="L109">
        <f>VLOOKUP(J109,total_visual_stym!$A$2:$D$129,2,FALSE)</f>
        <v>2068</v>
      </c>
      <c r="M109" t="str">
        <f>VLOOKUP(J109,total_visual_stym!$A$2:$D$129,3,FALSE)</f>
        <v>pics\\Ackee_4.jpg</v>
      </c>
      <c r="N109">
        <f>VLOOKUP(J109,total_visual_stym!$A$1:$D$129,4,FALSE)</f>
        <v>208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100</v>
      </c>
      <c r="Z109" t="str">
        <f>IF(G109="экспл",VLOOKUP(J109,quest_экспл!$A$1:$N$129,12,FALSE),IF(G109="импл_",0,0))</f>
        <v>sound\\Pushistiy_li_on.wav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2183</v>
      </c>
      <c r="AD109" t="str">
        <f t="shared" ca="1" si="35"/>
        <v>pics\\dis18.jpg</v>
      </c>
      <c r="AE109" s="22" t="str">
        <f t="array" aca="1" ref="AE109" ca="1">IF(G109="экспл",INDEX(total_visual_stym!$C$146:$C$209,(RANK(total_visual_stym!E189,total_visual_stym!$E$146:$E$209))),0)</f>
        <v>pics\\dis18.jpg</v>
      </c>
      <c r="AF109" s="22" t="str">
        <f t="shared" si="30"/>
        <v/>
      </c>
      <c r="AI109" t="s">
        <v>119</v>
      </c>
      <c r="AO109">
        <f t="shared" ca="1" si="36"/>
        <v>0.43743075284310229</v>
      </c>
      <c r="AP109" t="str">
        <f t="shared" ca="1" si="37"/>
        <v>pics\\Kokos_1.jpg</v>
      </c>
      <c r="AR109" t="str">
        <f t="shared" si="39"/>
        <v/>
      </c>
      <c r="AS109" t="str">
        <f t="shared" si="31"/>
        <v/>
      </c>
      <c r="AT109">
        <f t="shared" ca="1" si="32"/>
        <v>4.511135211703543E-2</v>
      </c>
      <c r="AU109" t="s">
        <v>697</v>
      </c>
      <c r="AV109" t="str">
        <f t="shared" ca="1" si="33"/>
        <v>sound\\Redkiy_plod.wav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_Пушистый_ли_он?</v>
      </c>
      <c r="BA109" t="e">
        <f>VLOOKUP(Q109,audio_list_stym!$B$2:$BQ$299,68,FALSE)</f>
        <v>#N/A</v>
      </c>
      <c r="BB109" t="str">
        <f t="shared" si="34"/>
        <v>Это_XXXXX._Пушистый_ли_он?</v>
      </c>
      <c r="BD109" cm="1">
        <f t="array" aca="1" ref="BD109" ca="1">INDEX($L$106:$L$113,(RANK(AT5,$AT$2:$AT$9)))</f>
        <v>2069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VLOOKUP(B110,audio_list_stym!$A$3:$BP$18,59,FALSE)</f>
        <v>17</v>
      </c>
      <c r="F110" t="str">
        <f>VLOOKUP(E110,metki!$A$2:$B$9,2,FALSE)</f>
        <v>экспл_новые_без_названия</v>
      </c>
      <c r="G110" t="str">
        <f t="shared" si="28"/>
        <v>экспл</v>
      </c>
      <c r="H110" t="str">
        <f>VLOOKUP(B110,audio_list_stym!$A$3:$AJ$18,27,FALSE)</f>
        <v>Ackee</v>
      </c>
      <c r="I110" t="s">
        <v>692</v>
      </c>
      <c r="J110" t="str">
        <f t="shared" si="29"/>
        <v>Ackee_5</v>
      </c>
      <c r="K110">
        <v>17</v>
      </c>
      <c r="L110">
        <f>VLOOKUP(J110,total_visual_stym!$A$2:$D$129,2,FALSE)</f>
        <v>2069</v>
      </c>
      <c r="M110" t="str">
        <f>VLOOKUP(J110,total_visual_stym!$A$2:$D$129,3,FALSE)</f>
        <v>pics\\Ackee_5.jpg</v>
      </c>
      <c r="N110">
        <f>VLOOKUP(J110,total_visual_stym!$A$1:$D$129,4,FALSE)</f>
        <v>208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101</v>
      </c>
      <c r="Z110" t="str">
        <f>IF(G110="экспл",VLOOKUP(J110,quest_экспл!$A$1:$N$129,12,FALSE),IF(G110="импл_",0,0))</f>
        <v>sound\\On_kvadratniy.wav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2180</v>
      </c>
      <c r="AD110" t="str">
        <f t="shared" ca="1" si="35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30"/>
        <v/>
      </c>
      <c r="AI110" t="s">
        <v>120</v>
      </c>
      <c r="AO110">
        <f t="shared" ca="1" si="36"/>
        <v>0.2570675349983188</v>
      </c>
      <c r="AP110" t="str">
        <f t="shared" ca="1" si="37"/>
        <v>pics\\Limon_3.jpg</v>
      </c>
      <c r="AR110" t="str">
        <f t="shared" si="39"/>
        <v/>
      </c>
      <c r="AS110" t="str">
        <f t="shared" si="31"/>
        <v/>
      </c>
      <c r="AT110">
        <f t="shared" ca="1" si="32"/>
        <v>0.11806088889850619</v>
      </c>
      <c r="AU110" t="s">
        <v>697</v>
      </c>
      <c r="AV110" t="str">
        <f t="shared" ca="1" si="33"/>
        <v>sound\\Redkiy_plod.wav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_Он_квадратный?</v>
      </c>
      <c r="BA110" t="e">
        <f>VLOOKUP(Q110,audio_list_stym!$B$2:$BQ$299,68,FALSE)</f>
        <v>#N/A</v>
      </c>
      <c r="BB110" t="str">
        <f t="shared" si="34"/>
        <v>На_картинке_XXXXX._Он_квадратный?</v>
      </c>
      <c r="BD110" cm="1">
        <f t="array" aca="1" ref="BD110" ca="1">INDEX($L$106:$L$113,(RANK(AT6,$AT$2:$AT$9)))</f>
        <v>2065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VLOOKUP(B111,audio_list_stym!$A$3:$BP$18,59,FALSE)</f>
        <v>17</v>
      </c>
      <c r="F111" t="str">
        <f>VLOOKUP(E111,metki!$A$2:$B$9,2,FALSE)</f>
        <v>экспл_новые_без_названия</v>
      </c>
      <c r="G111" t="str">
        <f t="shared" si="28"/>
        <v>экспл</v>
      </c>
      <c r="H111" t="str">
        <f>VLOOKUP(B111,audio_list_stym!$A$3:$AJ$18,27,FALSE)</f>
        <v>Ackee</v>
      </c>
      <c r="I111" t="s">
        <v>693</v>
      </c>
      <c r="J111" t="str">
        <f t="shared" si="29"/>
        <v>Ackee_6</v>
      </c>
      <c r="K111">
        <v>17</v>
      </c>
      <c r="L111">
        <f>VLOOKUP(J111,total_visual_stym!$A$2:$D$129,2,FALSE)</f>
        <v>2070</v>
      </c>
      <c r="M111" t="str">
        <f>VLOOKUP(J111,total_visual_stym!$A$2:$D$129,3,FALSE)</f>
        <v>pics\\Ackee_6.jpg</v>
      </c>
      <c r="N111">
        <f>VLOOKUP(J111,total_visual_stym!$A$1:$D$129,4,FALSE)</f>
        <v>208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102</v>
      </c>
      <c r="Z111" t="str">
        <f>IF(G111="экспл",VLOOKUP(J111,quest_экспл!$A$1:$N$129,12,FALSE),IF(G111="импл_",0,0))</f>
        <v>sound\\Raznocvetniy_li_on.wav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2211</v>
      </c>
      <c r="AD111" t="str">
        <f t="shared" ca="1" si="35"/>
        <v>pics\\dis60.jpg</v>
      </c>
      <c r="AE111" s="22" t="str">
        <f t="array" aca="1" ref="AE111" ca="1">IF(G111="экспл",INDEX(total_visual_stym!$C$146:$C$209,(RANK(total_visual_stym!E191,total_visual_stym!$E$146:$E$209))),0)</f>
        <v>pics\\dis60.jpg</v>
      </c>
      <c r="AF111" s="22" t="str">
        <f t="shared" si="30"/>
        <v/>
      </c>
      <c r="AI111" t="s">
        <v>121</v>
      </c>
      <c r="AO111">
        <f t="shared" ca="1" si="36"/>
        <v>0.42875107609019036</v>
      </c>
      <c r="AP111" t="str">
        <f t="shared" ca="1" si="37"/>
        <v>pics\\Kokos_2.jpg</v>
      </c>
      <c r="AR111" t="str">
        <f t="shared" si="39"/>
        <v/>
      </c>
      <c r="AS111" t="str">
        <f t="shared" si="31"/>
        <v/>
      </c>
      <c r="AT111">
        <f t="shared" ca="1" si="32"/>
        <v>0.82577051369146637</v>
      </c>
      <c r="AU111" t="s">
        <v>697</v>
      </c>
      <c r="AV111" t="str">
        <f t="shared" ca="1" si="33"/>
        <v>sound\\Noviy_plod.wav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_Разноцветный_ли_он?</v>
      </c>
      <c r="BA111" t="e">
        <f>VLOOKUP(Q111,audio_list_stym!$B$2:$BQ$299,68,FALSE)</f>
        <v>#N/A</v>
      </c>
      <c r="BB111" t="str">
        <f t="shared" si="34"/>
        <v>На_мониторе_XXXXX._Разноцветный_ли_он?</v>
      </c>
      <c r="BD111" cm="1">
        <f t="array" aca="1" ref="BD111" ca="1">INDEX($L$106:$L$113,(RANK(AT7,$AT$2:$AT$9)))</f>
        <v>2067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VLOOKUP(B112,audio_list_stym!$A$3:$BP$18,59,FALSE)</f>
        <v>17</v>
      </c>
      <c r="F112" t="str">
        <f>VLOOKUP(E112,metki!$A$2:$B$9,2,FALSE)</f>
        <v>экспл_новые_без_названия</v>
      </c>
      <c r="G112" t="str">
        <f t="shared" si="28"/>
        <v>экспл</v>
      </c>
      <c r="H112" t="str">
        <f>VLOOKUP(B112,audio_list_stym!$A$3:$AJ$18,27,FALSE)</f>
        <v>Ackee</v>
      </c>
      <c r="I112" t="s">
        <v>694</v>
      </c>
      <c r="J112" t="str">
        <f t="shared" si="29"/>
        <v>Ackee_7</v>
      </c>
      <c r="K112">
        <v>17</v>
      </c>
      <c r="L112">
        <f>VLOOKUP(J112,total_visual_stym!$A$2:$D$129,2,FALSE)</f>
        <v>2071</v>
      </c>
      <c r="M112" t="str">
        <f>VLOOKUP(J112,total_visual_stym!$A$2:$D$129,3,FALSE)</f>
        <v>pics\\Ackee_7.jpg</v>
      </c>
      <c r="N112">
        <f>VLOOKUP(J112,total_visual_stym!$A$1:$D$129,4,FALSE)</f>
        <v>208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103</v>
      </c>
      <c r="Z112" t="str">
        <f>IF(G112="экспл",VLOOKUP(J112,quest_экспл!$A$1:$N$129,12,FALSE),IF(G112="импл_",0,0))</f>
        <v>sound\\Uvyadshiy_li_on.wav</v>
      </c>
      <c r="AA112" t="str">
        <f>IF(G112="экспл",VLOOKUP(J112,quest_экспл!$A$1:$N$129,14,FALSE),IF(G112="импл_",0,0))</f>
        <v>да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2218</v>
      </c>
      <c r="AD112" t="str">
        <f t="shared" ca="1" si="35"/>
        <v>pics\\dis64.jpg</v>
      </c>
      <c r="AE112" s="22" t="str">
        <f t="array" aca="1" ref="AE112" ca="1">IF(G112="экспл",INDEX(total_visual_stym!$C$146:$C$209,(RANK(total_visual_stym!E192,total_visual_stym!$E$146:$E$209))),0)</f>
        <v>pics\\dis64.jpg</v>
      </c>
      <c r="AF112" s="22" t="str">
        <f t="shared" si="30"/>
        <v/>
      </c>
      <c r="AI112" t="s">
        <v>122</v>
      </c>
      <c r="AO112">
        <f t="shared" ca="1" si="36"/>
        <v>0.16775103743426101</v>
      </c>
      <c r="AP112" t="str">
        <f t="shared" ca="1" si="37"/>
        <v>pics\\Peper_5.jpg</v>
      </c>
      <c r="AR112" t="str">
        <f t="shared" si="39"/>
        <v/>
      </c>
      <c r="AS112" t="str">
        <f t="shared" si="31"/>
        <v/>
      </c>
      <c r="AT112">
        <f t="shared" ca="1" si="32"/>
        <v>2.6026154111191135E-2</v>
      </c>
      <c r="AU112" t="s">
        <v>697</v>
      </c>
      <c r="AV112" t="str">
        <f t="shared" ca="1" si="33"/>
        <v>sound\\Redkiy_plod.wav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_Увядший_ли_он?</v>
      </c>
      <c r="BA112" t="e">
        <f>VLOOKUP(Q112,audio_list_stym!$B$2:$BQ$299,68,FALSE)</f>
        <v>#N/A</v>
      </c>
      <c r="BB112" t="str">
        <f t="shared" si="34"/>
        <v>Перед_Вами_XXXXX._Увядший_ли_он?</v>
      </c>
      <c r="BD112" cm="1">
        <f t="array" aca="1" ref="BD112" ca="1">INDEX($L$106:$L$113,(RANK(AT8,$AT$2:$AT$9)))</f>
        <v>2066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VLOOKUP(B113,audio_list_stym!$A$3:$BP$18,59,FALSE)</f>
        <v>17</v>
      </c>
      <c r="F113" t="str">
        <f>VLOOKUP(E113,metki!$A$2:$B$9,2,FALSE)</f>
        <v>экспл_новые_без_названия</v>
      </c>
      <c r="G113" t="str">
        <f t="shared" si="28"/>
        <v>экспл</v>
      </c>
      <c r="H113" t="str">
        <f>VLOOKUP(B113,audio_list_stym!$A$3:$AJ$18,27,FALSE)</f>
        <v>Ackee</v>
      </c>
      <c r="I113" t="s">
        <v>695</v>
      </c>
      <c r="J113" t="str">
        <f t="shared" si="29"/>
        <v>Ackee_8</v>
      </c>
      <c r="K113">
        <v>17</v>
      </c>
      <c r="L113">
        <f>VLOOKUP(J113,total_visual_stym!$A$2:$D$129,2,FALSE)</f>
        <v>2072</v>
      </c>
      <c r="M113" t="str">
        <f>VLOOKUP(J113,total_visual_stym!$A$2:$D$129,3,FALSE)</f>
        <v>pics\\Ackee_8.jpg</v>
      </c>
      <c r="N113">
        <f>VLOOKUP(J113,total_visual_stym!$A$1:$D$129,4,FALSE)</f>
        <v>208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104</v>
      </c>
      <c r="Z113" t="str">
        <f>IF(G113="экспл",VLOOKUP(J113,quest_экспл!$A$1:$N$129,12,FALSE),IF(G113="импл_",0,0))</f>
        <v>sound\\On_sklizskiy.wav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2232</v>
      </c>
      <c r="AD113" t="str">
        <f t="shared" ca="1" si="35"/>
        <v>pics\\dis13.jpg</v>
      </c>
      <c r="AE113" s="22" t="str">
        <f t="array" aca="1" ref="AE113" ca="1">IF(G113="экспл",INDEX(total_visual_stym!$C$146:$C$209,(RANK(total_visual_stym!E193,total_visual_stym!$E$146:$E$209))),0)</f>
        <v>pics\\dis13.jpg</v>
      </c>
      <c r="AF113" s="22" t="str">
        <f t="shared" si="30"/>
        <v/>
      </c>
      <c r="AI113" t="s">
        <v>123</v>
      </c>
      <c r="AO113">
        <f t="shared" ca="1" si="36"/>
        <v>0.5788897487542658</v>
      </c>
      <c r="AP113" t="str">
        <f t="shared" ca="1" si="37"/>
        <v>pics\\Goroh_1.jpg</v>
      </c>
      <c r="AR113" t="str">
        <f t="shared" si="39"/>
        <v/>
      </c>
      <c r="AS113" t="str">
        <f t="shared" si="31"/>
        <v/>
      </c>
      <c r="AT113">
        <f t="shared" ca="1" si="32"/>
        <v>0.5811325867265581</v>
      </c>
      <c r="AU113" t="s">
        <v>697</v>
      </c>
      <c r="AV113" t="str">
        <f t="shared" ca="1" si="33"/>
        <v>sound\\Noviy_plod.wav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_Он_склизкий?</v>
      </c>
      <c r="BA113" t="e">
        <f>VLOOKUP(Q113,audio_list_stym!$B$2:$BQ$299,68,FALSE)</f>
        <v>#N/A</v>
      </c>
      <c r="BB113" t="str">
        <f t="shared" si="34"/>
        <v>Вы_видите_XXXXX._Он_склизкий?</v>
      </c>
      <c r="BD113" cm="1">
        <f t="array" aca="1" ref="BD113" ca="1">INDEX($L$106:$L$113,(RANK(AT9,$AT$2:$AT$9)))</f>
        <v>2070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VLOOKUP(B114,audio_list_stym!$A$3:$BP$18,59,FALSE)</f>
        <v>14</v>
      </c>
      <c r="F114" t="str">
        <f>VLOOKUP(E114,metki!$A$2:$B$9,2,FALSE)</f>
        <v>импл_новые_с_названием</v>
      </c>
      <c r="G114" t="str">
        <f t="shared" si="28"/>
        <v>импл_</v>
      </c>
      <c r="H114" t="str">
        <f>VLOOKUP(B114,audio_list_stym!$A$3:$AJ$18,27,FALSE)</f>
        <v>Ake</v>
      </c>
      <c r="I114" t="s">
        <v>688</v>
      </c>
      <c r="J114" t="str">
        <f t="shared" si="29"/>
        <v>Ake_1</v>
      </c>
      <c r="K114">
        <v>14</v>
      </c>
      <c r="L114">
        <f>VLOOKUP(J114,total_visual_stym!$A$2:$D$129,2,FALSE)</f>
        <v>2073</v>
      </c>
      <c r="M114" t="str">
        <f>VLOOKUP(J114,total_visual_stym!$A$2:$D$129,3,FALSE)</f>
        <v>pics\\Ake_1.jpg</v>
      </c>
      <c r="N114">
        <f>VLOOKUP(J114,total_visual_stym!$A$1:$D$129,4,FALSE)</f>
        <v>209</v>
      </c>
      <c r="P114">
        <f>IF(G114="экспл",0,IF(G114="импл_",VLOOKUP(J114,quest_импл!$A$1:$J$129,7,FALSE),0))</f>
        <v>233</v>
      </c>
      <c r="Q114" t="str">
        <f>IF(G114="экспл",0,IF(G114="импл_",VLOOKUP(J114,quest_импл!$A$1:$J$129,8,FALSE),0))</f>
        <v>sound\\Imeet_li_myakot.wav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2034</v>
      </c>
      <c r="AD114" t="str">
        <f t="shared" ca="1" si="35"/>
        <v>pics\\Limon_2.jpg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0"/>
        <v>pics\\Limon_2.jpg</v>
      </c>
      <c r="AI114" t="s">
        <v>86</v>
      </c>
      <c r="AO114">
        <f t="shared" ca="1" si="36"/>
        <v>0.2622004740721755</v>
      </c>
      <c r="AP114" t="str">
        <f t="shared" ca="1" si="37"/>
        <v>pics\\Limon_2.jpg</v>
      </c>
      <c r="AR114" t="str">
        <f t="shared" si="39"/>
        <v/>
      </c>
      <c r="AS114" t="str">
        <f t="shared" ca="1" si="31"/>
        <v>pics\\Limon_2.jpg</v>
      </c>
      <c r="AT114">
        <f t="shared" ca="1" si="32"/>
        <v>0.35160016271058103</v>
      </c>
      <c r="AU114" t="s">
        <v>697</v>
      </c>
      <c r="AV114" t="str">
        <f t="shared" ca="1" si="33"/>
        <v>sound\\Redkiy_plod.wav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_Имеет_ли_мякоть_</v>
      </c>
      <c r="BB114" t="str">
        <f t="shared" si="34"/>
        <v>_Имеет_ли_мякоть_ТОДИС?</v>
      </c>
      <c r="BC114">
        <f>A114</f>
        <v>1215</v>
      </c>
      <c r="BD114" cm="1">
        <f t="array" aca="1" ref="BD114" ca="1">INDEX($L$114:$L$121,(RANK(AT2,$AT$2:$AT$9)))</f>
        <v>2080</v>
      </c>
      <c r="BE114" cm="1">
        <f t="array" aca="1" ref="BE114" ca="1">INDEX(BD66:BD81,(RANK(AT8,$AT$2:$AT$17)))</f>
        <v>2096</v>
      </c>
      <c r="BF114" cm="1">
        <f t="array" aca="1" ref="BF114" ca="1">INDEX(BD82:BD97,(RANK(AT8,$AT$2:$AT$9)))</f>
        <v>2135</v>
      </c>
      <c r="BG114" cm="1">
        <f t="array" aca="1" ref="BG114" ca="1">INDEX(BD98:BD113,(RANK(AT8,$AT$2:$AT$9)))</f>
        <v>2151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VLOOKUP(B115,audio_list_stym!$A$3:$BP$18,59,FALSE)</f>
        <v>14</v>
      </c>
      <c r="F115" t="str">
        <f>VLOOKUP(E115,metki!$A$2:$B$9,2,FALSE)</f>
        <v>импл_новые_с_названием</v>
      </c>
      <c r="G115" t="str">
        <f t="shared" si="28"/>
        <v>импл_</v>
      </c>
      <c r="H115" t="str">
        <f>VLOOKUP(B115,audio_list_stym!$A$3:$AJ$18,27,FALSE)</f>
        <v>Ake</v>
      </c>
      <c r="I115" t="s">
        <v>689</v>
      </c>
      <c r="J115" t="str">
        <f t="shared" si="29"/>
        <v>Ake_2</v>
      </c>
      <c r="K115">
        <v>14</v>
      </c>
      <c r="L115">
        <f>VLOOKUP(J115,total_visual_stym!$A$2:$D$129,2,FALSE)</f>
        <v>2074</v>
      </c>
      <c r="M115" t="str">
        <f>VLOOKUP(J115,total_visual_stym!$A$2:$D$129,3,FALSE)</f>
        <v>pics\\Ake_2.jpg</v>
      </c>
      <c r="N115">
        <f>VLOOKUP(J115,total_visual_stym!$A$1:$D$129,4,FALSE)</f>
        <v>209</v>
      </c>
      <c r="P115">
        <f>IF(G115="экспл",0,IF(G115="импл_",VLOOKUP(J115,quest_импл!$A$1:$J$129,7,FALSE),0))</f>
        <v>234</v>
      </c>
      <c r="Q115" t="str">
        <f>IF(G115="экспл",0,IF(G115="импл_",VLOOKUP(J115,quest_импл!$A$1:$J$129,8,FALSE),0))</f>
        <v>sound\\Prodolgovatiy_li.wav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2041</v>
      </c>
      <c r="AD115" t="str">
        <f t="shared" ca="1" si="35"/>
        <v>pics\\Peper_1.jpg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0"/>
        <v>pics\\Peper_1.jpg</v>
      </c>
      <c r="AI115" t="s">
        <v>87</v>
      </c>
      <c r="AO115">
        <f t="shared" ca="1" si="36"/>
        <v>0.20418963676427671</v>
      </c>
      <c r="AP115" t="str">
        <f t="shared" ca="1" si="37"/>
        <v>pics\\Peper_1.jpg</v>
      </c>
      <c r="AR115" t="str">
        <f t="shared" si="39"/>
        <v/>
      </c>
      <c r="AS115" t="str">
        <f t="shared" ca="1" si="31"/>
        <v>pics\\Peper_1.jpg</v>
      </c>
      <c r="AT115">
        <f t="shared" ca="1" si="32"/>
        <v>0.23193201084304016</v>
      </c>
      <c r="AU115" t="s">
        <v>697</v>
      </c>
      <c r="AV115" t="str">
        <f t="shared" ca="1" si="33"/>
        <v>sound\\Redkiy_plod.wav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_Продолговатый_ли_</v>
      </c>
      <c r="BB115" t="str">
        <f t="shared" si="34"/>
        <v>_Продолговатый_ли_ТОДИС?</v>
      </c>
      <c r="BD115" cm="1">
        <f t="array" aca="1" ref="BD115" ca="1">INDEX($L$114:$L$121,(RANK(AT3,$AT$2:$AT$9)))</f>
        <v>2079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VLOOKUP(B116,audio_list_stym!$A$3:$BP$18,59,FALSE)</f>
        <v>14</v>
      </c>
      <c r="F116" t="str">
        <f>VLOOKUP(E116,metki!$A$2:$B$9,2,FALSE)</f>
        <v>импл_новые_с_названием</v>
      </c>
      <c r="G116" t="str">
        <f t="shared" si="28"/>
        <v>импл_</v>
      </c>
      <c r="H116" t="str">
        <f>VLOOKUP(B116,audio_list_stym!$A$3:$AJ$18,27,FALSE)</f>
        <v>Ake</v>
      </c>
      <c r="I116" t="s">
        <v>690</v>
      </c>
      <c r="J116" t="str">
        <f t="shared" si="29"/>
        <v>Ake_3</v>
      </c>
      <c r="K116">
        <v>14</v>
      </c>
      <c r="L116">
        <f>VLOOKUP(J116,total_visual_stym!$A$2:$D$129,2,FALSE)</f>
        <v>2075</v>
      </c>
      <c r="M116" t="str">
        <f>VLOOKUP(J116,total_visual_stym!$A$2:$D$129,3,FALSE)</f>
        <v>pics\\Ake_3.jpg</v>
      </c>
      <c r="N116">
        <f>VLOOKUP(J116,total_visual_stym!$A$1:$D$129,4,FALSE)</f>
        <v>209</v>
      </c>
      <c r="P116">
        <f>IF(G116="экспл",0,IF(G116="импл_",VLOOKUP(J116,quest_импл!$A$1:$J$129,7,FALSE),0))</f>
        <v>235</v>
      </c>
      <c r="Q116" t="str">
        <f>IF(G116="экспл",0,IF(G116="импл_",VLOOKUP(J116,quest_импл!$A$1:$J$129,8,FALSE),0))</f>
        <v>sound\\Pyatnistyi_li.wav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2020</v>
      </c>
      <c r="AD116" t="str">
        <f t="shared" ca="1" si="35"/>
        <v>pics\\Goroh_4.jpg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0"/>
        <v>pics\\Goroh_4.jpg</v>
      </c>
      <c r="AI116" t="s">
        <v>88</v>
      </c>
      <c r="AO116">
        <f t="shared" ca="1" si="36"/>
        <v>0.49747358441987655</v>
      </c>
      <c r="AP116" t="str">
        <f t="shared" ca="1" si="37"/>
        <v>pics\\Goroh_4.jpg</v>
      </c>
      <c r="AR116" t="str">
        <f t="shared" si="39"/>
        <v/>
      </c>
      <c r="AS116" t="str">
        <f t="shared" ca="1" si="31"/>
        <v>pics\\Goroh_4.jpg</v>
      </c>
      <c r="AT116">
        <f t="shared" ca="1" si="32"/>
        <v>0.66347163210708082</v>
      </c>
      <c r="AU116" t="s">
        <v>697</v>
      </c>
      <c r="AV116" t="str">
        <f t="shared" ca="1" si="33"/>
        <v>sound\\Noviy_plod.wav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_Пятнистый_ли_</v>
      </c>
      <c r="BB116" t="str">
        <f t="shared" si="34"/>
        <v>_Пятнистый_ли_ТОДИС?</v>
      </c>
      <c r="BD116" cm="1">
        <f t="array" aca="1" ref="BD116" ca="1">INDEX($L$114:$L$121,(RANK(AT4,$AT$2:$AT$9)))</f>
        <v>2076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VLOOKUP(B117,audio_list_stym!$A$3:$BP$18,59,FALSE)</f>
        <v>14</v>
      </c>
      <c r="F117" t="str">
        <f>VLOOKUP(E117,metki!$A$2:$B$9,2,FALSE)</f>
        <v>импл_новые_с_названием</v>
      </c>
      <c r="G117" t="str">
        <f t="shared" si="28"/>
        <v>импл_</v>
      </c>
      <c r="H117" t="str">
        <f>VLOOKUP(B117,audio_list_stym!$A$3:$AJ$18,27,FALSE)</f>
        <v>Ake</v>
      </c>
      <c r="I117" t="s">
        <v>691</v>
      </c>
      <c r="J117" t="str">
        <f t="shared" si="29"/>
        <v>Ake_4</v>
      </c>
      <c r="K117">
        <v>14</v>
      </c>
      <c r="L117">
        <f>VLOOKUP(J117,total_visual_stym!$A$2:$D$129,2,FALSE)</f>
        <v>2076</v>
      </c>
      <c r="M117" t="str">
        <f>VLOOKUP(J117,total_visual_stym!$A$2:$D$129,3,FALSE)</f>
        <v>pics\\Ake_4.jpg</v>
      </c>
      <c r="N117">
        <f>VLOOKUP(J117,total_visual_stym!$A$1:$D$129,4,FALSE)</f>
        <v>209</v>
      </c>
      <c r="P117">
        <f>IF(G117="экспл",0,IF(G117="импл_",VLOOKUP(J117,quest_импл!$A$1:$J$129,7,FALSE),0))</f>
        <v>236</v>
      </c>
      <c r="Q117" t="str">
        <f>IF(G117="экспл",0,IF(G117="импл_",VLOOKUP(J117,quest_импл!$A$1:$J$129,8,FALSE),0))</f>
        <v>sound\\S_kochuroy_li.wav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2055</v>
      </c>
      <c r="AD117" t="str">
        <f t="shared" ca="1" si="35"/>
        <v>pics\\Redis_7.jpg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0"/>
        <v>pics\\Redis_7.jpg</v>
      </c>
      <c r="AI117" t="s">
        <v>89</v>
      </c>
      <c r="AO117">
        <f t="shared" ca="1" si="36"/>
        <v>5.5224394976878033E-2</v>
      </c>
      <c r="AP117" t="str">
        <f t="shared" ca="1" si="37"/>
        <v>pics\\Redis_7.jpg</v>
      </c>
      <c r="AR117" t="str">
        <f t="shared" si="39"/>
        <v/>
      </c>
      <c r="AS117" t="str">
        <f t="shared" ca="1" si="31"/>
        <v>pics\\Redis_7.jpg</v>
      </c>
      <c r="AT117">
        <f t="shared" ca="1" si="32"/>
        <v>0.8108133419425807</v>
      </c>
      <c r="AU117" t="s">
        <v>697</v>
      </c>
      <c r="AV117" t="str">
        <f t="shared" ca="1" si="33"/>
        <v>sound\\Noviy_plod.wav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_С_косточкой_ли_</v>
      </c>
      <c r="BB117" t="str">
        <f t="shared" si="34"/>
        <v>_С_косточкой_ли_ТОДИС?</v>
      </c>
      <c r="BD117" cm="1">
        <f t="array" aca="1" ref="BD117" ca="1">INDEX($L$114:$L$121,(RANK(AT5,$AT$2:$AT$9)))</f>
        <v>2077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VLOOKUP(B118,audio_list_stym!$A$3:$BP$18,59,FALSE)</f>
        <v>14</v>
      </c>
      <c r="F118" t="str">
        <f>VLOOKUP(E118,metki!$A$2:$B$9,2,FALSE)</f>
        <v>импл_новые_с_названием</v>
      </c>
      <c r="G118" t="str">
        <f t="shared" si="28"/>
        <v>импл_</v>
      </c>
      <c r="H118" t="str">
        <f>VLOOKUP(B118,audio_list_stym!$A$3:$AJ$18,27,FALSE)</f>
        <v>Ake</v>
      </c>
      <c r="I118" t="s">
        <v>692</v>
      </c>
      <c r="J118" t="str">
        <f t="shared" si="29"/>
        <v>Ake_5</v>
      </c>
      <c r="K118">
        <v>14</v>
      </c>
      <c r="L118">
        <f>VLOOKUP(J118,total_visual_stym!$A$2:$D$129,2,FALSE)</f>
        <v>2077</v>
      </c>
      <c r="M118" t="str">
        <f>VLOOKUP(J118,total_visual_stym!$A$2:$D$129,3,FALSE)</f>
        <v>pics\\Ake_5.jpg</v>
      </c>
      <c r="N118">
        <f>VLOOKUP(J118,total_visual_stym!$A$1:$D$129,4,FALSE)</f>
        <v>209</v>
      </c>
      <c r="P118">
        <f>IF(G118="экспл",0,IF(G118="импл_",VLOOKUP(J118,quest_импл!$A$1:$J$129,7,FALSE),0))</f>
        <v>237</v>
      </c>
      <c r="Q118" t="str">
        <f>IF(G118="экспл",0,IF(G118="импл_",VLOOKUP(J118,quest_импл!$A$1:$J$129,8,FALSE),0))</f>
        <v>sound\\Fioletoviy_li.wav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2033</v>
      </c>
      <c r="AD118" t="str">
        <f t="shared" ca="1" si="35"/>
        <v>pics\\Limon_1.jpg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0"/>
        <v>pics\\Limon_1.jpg</v>
      </c>
      <c r="AI118" t="s">
        <v>90</v>
      </c>
      <c r="AO118">
        <f t="shared" ca="1" si="36"/>
        <v>0.27150770491176168</v>
      </c>
      <c r="AP118" t="str">
        <f t="shared" ca="1" si="37"/>
        <v>pics\\Limon_1.jpg</v>
      </c>
      <c r="AR118" t="str">
        <f t="shared" si="39"/>
        <v/>
      </c>
      <c r="AS118" t="str">
        <f t="shared" ca="1" si="31"/>
        <v>pics\\Limon_1.jpg</v>
      </c>
      <c r="AT118">
        <f t="shared" ca="1" si="32"/>
        <v>0.75501532874273958</v>
      </c>
      <c r="AU118" t="s">
        <v>697</v>
      </c>
      <c r="AV118" t="str">
        <f t="shared" ca="1" si="33"/>
        <v>sound\\Noviy_plod.wav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_Синий_ли_</v>
      </c>
      <c r="BB118" t="str">
        <f t="shared" si="34"/>
        <v>_Синий_ли_ТОДИС?</v>
      </c>
      <c r="BD118" cm="1">
        <f t="array" aca="1" ref="BD118" ca="1">INDEX($L$114:$L$121,(RANK(AT6,$AT$2:$AT$9)))</f>
        <v>2073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VLOOKUP(B119,audio_list_stym!$A$3:$BP$18,59,FALSE)</f>
        <v>14</v>
      </c>
      <c r="F119" t="str">
        <f>VLOOKUP(E119,metki!$A$2:$B$9,2,FALSE)</f>
        <v>импл_новые_с_названием</v>
      </c>
      <c r="G119" t="str">
        <f t="shared" si="28"/>
        <v>импл_</v>
      </c>
      <c r="H119" t="str">
        <f>VLOOKUP(B119,audio_list_stym!$A$3:$AJ$18,27,FALSE)</f>
        <v>Ake</v>
      </c>
      <c r="I119" t="s">
        <v>693</v>
      </c>
      <c r="J119" t="str">
        <f t="shared" si="29"/>
        <v>Ake_6</v>
      </c>
      <c r="K119">
        <v>14</v>
      </c>
      <c r="L119">
        <f>VLOOKUP(J119,total_visual_stym!$A$2:$D$129,2,FALSE)</f>
        <v>2078</v>
      </c>
      <c r="M119" t="str">
        <f>VLOOKUP(J119,total_visual_stym!$A$2:$D$129,3,FALSE)</f>
        <v>pics\\Ake_6.jpg</v>
      </c>
      <c r="N119">
        <f>VLOOKUP(J119,total_visual_stym!$A$1:$D$129,4,FALSE)</f>
        <v>209</v>
      </c>
      <c r="P119">
        <f>IF(G119="экспл",0,IF(G119="импл_",VLOOKUP(J119,quest_импл!$A$1:$J$129,7,FALSE),0))</f>
        <v>238</v>
      </c>
      <c r="Q119" t="str">
        <f>IF(G119="экспл",0,IF(G119="импл_",VLOOKUP(J119,quest_импл!$A$1:$J$129,8,FALSE),0))</f>
        <v>sound\\S_dolkami_li.wav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2005</v>
      </c>
      <c r="AD119" t="str">
        <f t="shared" ca="1" si="35"/>
        <v>pics\\Banan_5.jpg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0"/>
        <v>pics\\Banan_5.jpg</v>
      </c>
      <c r="AI119" t="s">
        <v>91</v>
      </c>
      <c r="AO119">
        <f t="shared" ca="1" si="36"/>
        <v>0.89602200281608246</v>
      </c>
      <c r="AP119" t="str">
        <f t="shared" ca="1" si="37"/>
        <v>pics\\Banan_5.jpg</v>
      </c>
      <c r="AR119" t="str">
        <f t="shared" si="39"/>
        <v/>
      </c>
      <c r="AS119" t="str">
        <f t="shared" ca="1" si="31"/>
        <v>pics\\Banan_5.jpg</v>
      </c>
      <c r="AT119">
        <f t="shared" ca="1" si="32"/>
        <v>0.29665545878279287</v>
      </c>
      <c r="AU119" t="s">
        <v>697</v>
      </c>
      <c r="AV119" t="str">
        <f t="shared" ca="1" si="33"/>
        <v>sound\\Redkiy_plod.wav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_С_дольками_ли_</v>
      </c>
      <c r="BB119" t="str">
        <f t="shared" si="34"/>
        <v>_С_дольками_ли_ТОДИС?</v>
      </c>
      <c r="BD119" cm="1">
        <f t="array" aca="1" ref="BD119" ca="1">INDEX($L$114:$L$121,(RANK(AT7,$AT$2:$AT$9)))</f>
        <v>2075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VLOOKUP(B120,audio_list_stym!$A$3:$BP$18,59,FALSE)</f>
        <v>14</v>
      </c>
      <c r="F120" t="str">
        <f>VLOOKUP(E120,metki!$A$2:$B$9,2,FALSE)</f>
        <v>импл_новые_с_названием</v>
      </c>
      <c r="G120" t="str">
        <f t="shared" si="28"/>
        <v>импл_</v>
      </c>
      <c r="H120" t="str">
        <f>VLOOKUP(B120,audio_list_stym!$A$3:$AJ$18,27,FALSE)</f>
        <v>Ake</v>
      </c>
      <c r="I120" t="s">
        <v>694</v>
      </c>
      <c r="J120" t="str">
        <f t="shared" si="29"/>
        <v>Ake_7</v>
      </c>
      <c r="K120">
        <v>14</v>
      </c>
      <c r="L120">
        <f>VLOOKUP(J120,total_visual_stym!$A$2:$D$129,2,FALSE)</f>
        <v>2079</v>
      </c>
      <c r="M120" t="str">
        <f>VLOOKUP(J120,total_visual_stym!$A$2:$D$129,3,FALSE)</f>
        <v>pics\\Ake_7.jpg</v>
      </c>
      <c r="N120">
        <f>VLOOKUP(J120,total_visual_stym!$A$1:$D$129,4,FALSE)</f>
        <v>209</v>
      </c>
      <c r="P120">
        <f>IF(G120="экспл",0,IF(G120="импл_",VLOOKUP(J120,quest_импл!$A$1:$J$129,7,FALSE),0))</f>
        <v>239</v>
      </c>
      <c r="Q120" t="str">
        <f>IF(G120="экспл",0,IF(G120="импл_",VLOOKUP(J120,quest_импл!$A$1:$J$129,8,FALSE),0))</f>
        <v>sound\\Visushenniy_li.wav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2023</v>
      </c>
      <c r="AD120" t="str">
        <f t="shared" ca="1" si="35"/>
        <v>pics\\Goroh_7.jpg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0"/>
        <v>pics\\Goroh_7.jpg</v>
      </c>
      <c r="AI120" t="s">
        <v>92</v>
      </c>
      <c r="AO120">
        <f t="shared" ca="1" si="36"/>
        <v>0.43953881085877278</v>
      </c>
      <c r="AP120" t="str">
        <f t="shared" ca="1" si="37"/>
        <v>pics\\Goroh_7.jpg</v>
      </c>
      <c r="AR120" t="str">
        <f t="shared" si="39"/>
        <v/>
      </c>
      <c r="AS120" t="str">
        <f t="shared" ca="1" si="31"/>
        <v>pics\\Goroh_7.jpg</v>
      </c>
      <c r="AT120">
        <f t="shared" ca="1" si="32"/>
        <v>0.73307431853221416</v>
      </c>
      <c r="AU120" t="s">
        <v>697</v>
      </c>
      <c r="AV120" t="str">
        <f t="shared" ca="1" si="33"/>
        <v>sound\\Noviy_plod.wav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_Высушенный_ли_</v>
      </c>
      <c r="BB120" t="str">
        <f t="shared" si="34"/>
        <v>_Высушенный_ли_ТОДИС?</v>
      </c>
      <c r="BD120" cm="1">
        <f t="array" aca="1" ref="BD120" ca="1">INDEX($L$114:$L$121,(RANK(AT8,$AT$2:$AT$9)))</f>
        <v>2074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VLOOKUP(B121,audio_list_stym!$A$3:$BP$18,59,FALSE)</f>
        <v>14</v>
      </c>
      <c r="F121" t="str">
        <f>VLOOKUP(E121,metki!$A$2:$B$9,2,FALSE)</f>
        <v>импл_новые_с_названием</v>
      </c>
      <c r="G121" t="str">
        <f t="shared" si="28"/>
        <v>импл_</v>
      </c>
      <c r="H121" t="str">
        <f>VLOOKUP(B121,audio_list_stym!$A$3:$AJ$18,27,FALSE)</f>
        <v>Ake</v>
      </c>
      <c r="I121" t="s">
        <v>695</v>
      </c>
      <c r="J121" t="str">
        <f t="shared" si="29"/>
        <v>Ake_8</v>
      </c>
      <c r="K121">
        <v>14</v>
      </c>
      <c r="L121">
        <f>VLOOKUP(J121,total_visual_stym!$A$2:$D$129,2,FALSE)</f>
        <v>2080</v>
      </c>
      <c r="M121" t="str">
        <f>VLOOKUP(J121,total_visual_stym!$A$2:$D$129,3,FALSE)</f>
        <v>pics\\Ake_8.jpg</v>
      </c>
      <c r="N121">
        <f>VLOOKUP(J121,total_visual_stym!$A$1:$D$129,4,FALSE)</f>
        <v>209</v>
      </c>
      <c r="P121">
        <f>IF(G121="экспл",0,IF(G121="импл_",VLOOKUP(J121,quest_импл!$A$1:$J$129,7,FALSE),0))</f>
        <v>240</v>
      </c>
      <c r="Q121" t="str">
        <f>IF(G121="экспл",0,IF(G121="импл_",VLOOKUP(J121,quest_импл!$A$1:$J$129,8,FALSE),0))</f>
        <v>sound\\Myatiy_li.wav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2042</v>
      </c>
      <c r="AD121" t="str">
        <f t="shared" ca="1" si="35"/>
        <v>pics\\Peper_2.jpg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0"/>
        <v>pics\\Peper_2.jpg</v>
      </c>
      <c r="AI121" t="s">
        <v>93</v>
      </c>
      <c r="AO121">
        <f t="shared" ca="1" si="36"/>
        <v>0.19882432169395059</v>
      </c>
      <c r="AP121" t="str">
        <f t="shared" ca="1" si="37"/>
        <v>pics\\Peper_2.jpg</v>
      </c>
      <c r="AR121" t="str">
        <f>IF(AH121="sound\\Ogorod",AP49,"")</f>
        <v/>
      </c>
      <c r="AS121" t="str">
        <f t="shared" ca="1" si="31"/>
        <v>pics\\Peper_2.jpg</v>
      </c>
      <c r="AT121">
        <f t="shared" ca="1" si="32"/>
        <v>0.44947827796850803</v>
      </c>
      <c r="AU121" t="s">
        <v>697</v>
      </c>
      <c r="AV121" t="str">
        <f t="shared" ca="1" si="33"/>
        <v>sound\\Redkiy_plod.wav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_Мятый_ли_</v>
      </c>
      <c r="BB121" t="str">
        <f t="shared" si="34"/>
        <v>_Мятый_ли_ТОДИС?</v>
      </c>
      <c r="BD121" cm="1">
        <f t="array" aca="1" ref="BD121" ca="1">INDEX($L$114:$L$121,(RANK(AT9,$AT$2:$AT$9)))</f>
        <v>2078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VLOOKUP(B122,audio_list_stym!$A$3:$BP$18,59,FALSE)</f>
        <v>15</v>
      </c>
      <c r="F122" t="str">
        <f>VLOOKUP(E122,metki!$A$2:$B$9,2,FALSE)</f>
        <v>экспл_новые_с_названием</v>
      </c>
      <c r="G122" t="str">
        <f t="shared" si="28"/>
        <v>экспл</v>
      </c>
      <c r="H122" t="str">
        <f>VLOOKUP(B122,audio_list_stym!$A$3:$AJ$18,27,FALSE)</f>
        <v>Finger</v>
      </c>
      <c r="I122" t="s">
        <v>688</v>
      </c>
      <c r="J122" t="str">
        <f t="shared" si="29"/>
        <v>Finger_1</v>
      </c>
      <c r="K122">
        <v>15</v>
      </c>
      <c r="L122">
        <f>VLOOKUP(J122,total_visual_stym!$A$2:$D$129,2,FALSE)</f>
        <v>2081</v>
      </c>
      <c r="M122" t="str">
        <f>VLOOKUP(J122,total_visual_stym!$A$2:$D$129,3,FALSE)</f>
        <v>pics\\Finger_1.jpg</v>
      </c>
      <c r="N122">
        <f>VLOOKUP(J122,total_visual_stym!$A$1:$D$129,4,FALSE)</f>
        <v>210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113</v>
      </c>
      <c r="Z122" t="str">
        <f>IF(G122="экспл",VLOOKUP(J122,quest_экспл!$A$1:$N$129,12,FALSE),IF(G122="импл_",0,0))</f>
        <v>sound\\On_vizhatiy.wav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2204</v>
      </c>
      <c r="AD122" t="str">
        <f t="shared" ca="1" si="35"/>
        <v>pics\\dis52.jpg</v>
      </c>
      <c r="AE122" s="22" t="str">
        <f t="array" aca="1" ref="AE122" ca="1">IF(G122="экспл",INDEX(total_visual_stym!$C$146:$C$209,(RANK(total_visual_stym!E202,total_visual_stym!$E$146:$E$209))),0)</f>
        <v>pics\\dis52.jpg</v>
      </c>
      <c r="AF122" s="22" t="str">
        <f t="shared" si="30"/>
        <v/>
      </c>
      <c r="AI122" t="s">
        <v>124</v>
      </c>
      <c r="AO122">
        <f t="shared" ca="1" si="36"/>
        <v>0.21424703076064944</v>
      </c>
      <c r="AP122" t="str">
        <f t="shared" ca="1" si="37"/>
        <v>pics\\Limon_7.jpg</v>
      </c>
      <c r="AR122" t="str">
        <f t="shared" ref="AR122:AR129" si="40">IF(AH122="sound\\Ogorod",AP50,"")</f>
        <v/>
      </c>
      <c r="AS122" t="str">
        <f t="shared" si="31"/>
        <v/>
      </c>
      <c r="AT122">
        <f t="shared" ca="1" si="32"/>
        <v>0.30608408221637051</v>
      </c>
      <c r="AU122" t="s">
        <v>697</v>
      </c>
      <c r="AV122" t="str">
        <f t="shared" ca="1" si="33"/>
        <v>sound\\Redkiy_plod.wav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_Он_выжатый?</v>
      </c>
      <c r="BA122" t="e">
        <f>VLOOKUP(Q122,audio_list_stym!$B$2:$BQ$299,68,FALSE)</f>
        <v>#N/A</v>
      </c>
      <c r="BB122" t="str">
        <f t="shared" si="34"/>
        <v>На_экране_ПЕМАТ._Он_выжатый?</v>
      </c>
      <c r="BC122">
        <f>A122</f>
        <v>1216</v>
      </c>
      <c r="BD122" cm="1">
        <f t="array" aca="1" ref="BD122" ca="1">INDEX($L$122:$L$129,(RANK(AT2,$AT$2:$AT$9)))</f>
        <v>2088</v>
      </c>
      <c r="BE122" cm="1">
        <f t="array" aca="1" ref="BE122" ca="1">INDEX(BD66:BD81,(RANK(AT9,$AT$2:$AT$17)))</f>
        <v>2113</v>
      </c>
      <c r="BF122" cm="1">
        <f t="array" aca="1" ref="BF122" ca="1">INDEX(BD90:BD105,(RANK(AT9,$AT$2:$AT$17)))</f>
        <v>2145</v>
      </c>
      <c r="BG122" cm="1">
        <f t="array" aca="1" ref="BG122" ca="1">INDEX(BD106:BD121,(RANK(AT9,$AT$2:$AT$17)))</f>
        <v>2073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VLOOKUP(B123,audio_list_stym!$A$3:$BP$18,59,FALSE)</f>
        <v>15</v>
      </c>
      <c r="F123" t="str">
        <f>VLOOKUP(E123,metki!$A$2:$B$9,2,FALSE)</f>
        <v>экспл_новые_с_названием</v>
      </c>
      <c r="G123" t="str">
        <f t="shared" si="28"/>
        <v>экспл</v>
      </c>
      <c r="H123" t="str">
        <f>VLOOKUP(B123,audio_list_stym!$A$3:$AJ$18,27,FALSE)</f>
        <v>Finger</v>
      </c>
      <c r="I123" t="s">
        <v>689</v>
      </c>
      <c r="J123" t="str">
        <f t="shared" si="29"/>
        <v>Finger_2</v>
      </c>
      <c r="K123">
        <v>15</v>
      </c>
      <c r="L123">
        <f>VLOOKUP(J123,total_visual_stym!$A$2:$D$129,2,FALSE)</f>
        <v>2082</v>
      </c>
      <c r="M123" t="str">
        <f>VLOOKUP(J123,total_visual_stym!$A$2:$D$129,3,FALSE)</f>
        <v>pics\\Finger_2.jpg</v>
      </c>
      <c r="N123">
        <f>VLOOKUP(J123,total_visual_stym!$A$1:$D$129,4,FALSE)</f>
        <v>210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114</v>
      </c>
      <c r="Z123" t="str">
        <f>IF(G123="экспл",VLOOKUP(J123,quest_экспл!$A$1:$N$129,12,FALSE),IF(G123="импл_",0,0))</f>
        <v>sound\\On_nadloman.wav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2213</v>
      </c>
      <c r="AD123" t="str">
        <f t="shared" ca="1" si="35"/>
        <v>pics\\dis49.jpg</v>
      </c>
      <c r="AE123" s="22" t="str">
        <f t="array" aca="1" ref="AE123" ca="1">IF(G123="экспл",INDEX(total_visual_stym!$C$146:$C$209,(RANK(total_visual_stym!E203,total_visual_stym!$E$146:$E$209))),0)</f>
        <v>pics\\dis49.jpg</v>
      </c>
      <c r="AF123" s="22" t="str">
        <f t="shared" si="30"/>
        <v/>
      </c>
      <c r="AI123" t="s">
        <v>125</v>
      </c>
      <c r="AO123">
        <f t="shared" ca="1" si="36"/>
        <v>0.32741511877685914</v>
      </c>
      <c r="AP123" t="str">
        <f t="shared" ca="1" si="37"/>
        <v>pics\\Kokos_5.jpg</v>
      </c>
      <c r="AR123" t="str">
        <f t="shared" si="40"/>
        <v/>
      </c>
      <c r="AS123" t="str">
        <f t="shared" si="31"/>
        <v/>
      </c>
      <c r="AT123">
        <f t="shared" ca="1" si="32"/>
        <v>0.70000525919028234</v>
      </c>
      <c r="AU123" t="s">
        <v>697</v>
      </c>
      <c r="AV123" t="str">
        <f t="shared" ca="1" si="33"/>
        <v>sound\\Noviy_plod.wav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_Он_надломан?</v>
      </c>
      <c r="BA123" t="e">
        <f>VLOOKUP(Q123,audio_list_stym!$B$2:$BQ$299,68,FALSE)</f>
        <v>#N/A</v>
      </c>
      <c r="BB123" t="str">
        <f t="shared" si="34"/>
        <v>Посмотрите,_вот_ПЕМАТ._Он_надломан?</v>
      </c>
      <c r="BD123" cm="1">
        <f t="array" aca="1" ref="BD123" ca="1">INDEX($L$122:$L$129,(RANK(AT3,$AT$2:$AT$9)))</f>
        <v>2087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VLOOKUP(B124,audio_list_stym!$A$3:$BP$18,59,FALSE)</f>
        <v>15</v>
      </c>
      <c r="F124" t="str">
        <f>VLOOKUP(E124,metki!$A$2:$B$9,2,FALSE)</f>
        <v>экспл_новые_с_названием</v>
      </c>
      <c r="G124" t="str">
        <f t="shared" si="28"/>
        <v>экспл</v>
      </c>
      <c r="H124" t="str">
        <f>VLOOKUP(B124,audio_list_stym!$A$3:$AJ$18,27,FALSE)</f>
        <v>Finger</v>
      </c>
      <c r="I124" t="s">
        <v>690</v>
      </c>
      <c r="J124" t="str">
        <f t="shared" si="29"/>
        <v>Finger_3</v>
      </c>
      <c r="K124">
        <v>15</v>
      </c>
      <c r="L124">
        <f>VLOOKUP(J124,total_visual_stym!$A$2:$D$129,2,FALSE)</f>
        <v>2083</v>
      </c>
      <c r="M124" t="str">
        <f>VLOOKUP(J124,total_visual_stym!$A$2:$D$129,3,FALSE)</f>
        <v>pics\\Finger_3.jpg</v>
      </c>
      <c r="N124">
        <f>VLOOKUP(J124,total_visual_stym!$A$1:$D$129,4,FALSE)</f>
        <v>210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115</v>
      </c>
      <c r="Z124" t="str">
        <f>IF(G124="экспл",VLOOKUP(J124,quest_экспл!$A$1:$N$129,12,FALSE),IF(G124="импл_",0,0))</f>
        <v>sound\\On_volnistiy.wav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2198</v>
      </c>
      <c r="AD124" t="str">
        <f t="shared" ca="1" si="35"/>
        <v>pics\\dis42.jpg</v>
      </c>
      <c r="AE124" s="22" t="str">
        <f t="array" aca="1" ref="AE124" ca="1">IF(G124="экспл",INDEX(total_visual_stym!$C$146:$C$209,(RANK(total_visual_stym!E204,total_visual_stym!$E$146:$E$209))),0)</f>
        <v>pics\\dis42.jpg</v>
      </c>
      <c r="AF124" s="22" t="str">
        <f t="shared" si="30"/>
        <v/>
      </c>
      <c r="AI124" t="s">
        <v>126</v>
      </c>
      <c r="AO124">
        <f t="shared" ca="1" si="36"/>
        <v>9.4758840285379287E-2</v>
      </c>
      <c r="AP124" t="str">
        <f t="shared" ca="1" si="37"/>
        <v>pics\\Redis_1.jpg</v>
      </c>
      <c r="AR124" t="str">
        <f t="shared" si="40"/>
        <v/>
      </c>
      <c r="AS124" t="str">
        <f t="shared" si="31"/>
        <v/>
      </c>
      <c r="AT124">
        <f t="shared" ca="1" si="32"/>
        <v>0.22291888778878988</v>
      </c>
      <c r="AU124" t="s">
        <v>697</v>
      </c>
      <c r="AV124" t="str">
        <f t="shared" ca="1" si="33"/>
        <v>sound\\Redkiy_plod.wav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_Он_волнистый?</v>
      </c>
      <c r="BA124" t="e">
        <f>VLOOKUP(Q124,audio_list_stym!$B$2:$BQ$299,68,FALSE)</f>
        <v>#N/A</v>
      </c>
      <c r="BB124" t="str">
        <f t="shared" si="34"/>
        <v>Вот_ПЕМАТ._Он_волнистый?</v>
      </c>
      <c r="BD124" cm="1">
        <f t="array" aca="1" ref="BD124" ca="1">INDEX($L$122:$L$129,(RANK(AT4,$AT$2:$AT$9)))</f>
        <v>2084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VLOOKUP(B125,audio_list_stym!$A$3:$BP$18,59,FALSE)</f>
        <v>15</v>
      </c>
      <c r="F125" t="str">
        <f>VLOOKUP(E125,metki!$A$2:$B$9,2,FALSE)</f>
        <v>экспл_новые_с_названием</v>
      </c>
      <c r="G125" t="str">
        <f t="shared" si="28"/>
        <v>экспл</v>
      </c>
      <c r="H125" t="str">
        <f>VLOOKUP(B125,audio_list_stym!$A$3:$AJ$18,27,FALSE)</f>
        <v>Finger</v>
      </c>
      <c r="I125" t="s">
        <v>691</v>
      </c>
      <c r="J125" t="str">
        <f t="shared" si="29"/>
        <v>Finger_4</v>
      </c>
      <c r="K125">
        <v>15</v>
      </c>
      <c r="L125">
        <f>VLOOKUP(J125,total_visual_stym!$A$2:$D$129,2,FALSE)</f>
        <v>2084</v>
      </c>
      <c r="M125" t="str">
        <f>VLOOKUP(J125,total_visual_stym!$A$2:$D$129,3,FALSE)</f>
        <v>pics\\Finger_4.jpg</v>
      </c>
      <c r="N125">
        <f>VLOOKUP(J125,total_visual_stym!$A$1:$D$129,4,FALSE)</f>
        <v>210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116</v>
      </c>
      <c r="Z125" t="str">
        <f>IF(G125="экспл",VLOOKUP(J125,quest_экспл!$A$1:$N$129,12,FALSE),IF(G125="импл_",0,0))</f>
        <v>sound\\On_buriy.wav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2174</v>
      </c>
      <c r="AD125" t="str">
        <f t="shared" ca="1" si="35"/>
        <v>pics\\dis7.jpg</v>
      </c>
      <c r="AE125" s="22" t="str">
        <f t="array" aca="1" ref="AE125" ca="1">IF(G125="экспл",INDEX(total_visual_stym!$C$146:$C$209,(RANK(total_visual_stym!E205,total_visual_stym!$E$146:$E$209))),0)</f>
        <v>pics\\dis7.jpg</v>
      </c>
      <c r="AF125" s="22" t="str">
        <f t="shared" si="30"/>
        <v/>
      </c>
      <c r="AI125" t="s">
        <v>127</v>
      </c>
      <c r="AO125">
        <f t="shared" ca="1" si="36"/>
        <v>0.65838372415802604</v>
      </c>
      <c r="AP125" t="str">
        <f t="shared" ca="1" si="37"/>
        <v>pics\\Finik_2.jpg</v>
      </c>
      <c r="AR125" t="str">
        <f t="shared" si="40"/>
        <v/>
      </c>
      <c r="AS125" t="str">
        <f t="shared" si="31"/>
        <v/>
      </c>
      <c r="AT125">
        <f t="shared" ca="1" si="32"/>
        <v>0.46353062646325927</v>
      </c>
      <c r="AU125" t="s">
        <v>697</v>
      </c>
      <c r="AV125" t="str">
        <f t="shared" ca="1" si="33"/>
        <v>sound\\Redkiy_plod.wav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_Он_бурый?</v>
      </c>
      <c r="BA125" t="e">
        <f>VLOOKUP(Q125,audio_list_stym!$B$2:$BQ$299,68,FALSE)</f>
        <v>#N/A</v>
      </c>
      <c r="BB125" t="str">
        <f t="shared" si="34"/>
        <v>Это_ПЕМАТ._Он_бурый?</v>
      </c>
      <c r="BD125" cm="1">
        <f t="array" aca="1" ref="BD125" ca="1">INDEX($L$122:$L$129,(RANK(AT5,$AT$2:$AT$9)))</f>
        <v>2085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VLOOKUP(B126,audio_list_stym!$A$3:$BP$18,59,FALSE)</f>
        <v>15</v>
      </c>
      <c r="F126" t="str">
        <f>VLOOKUP(E126,metki!$A$2:$B$9,2,FALSE)</f>
        <v>экспл_новые_с_названием</v>
      </c>
      <c r="G126" t="str">
        <f t="shared" si="28"/>
        <v>экспл</v>
      </c>
      <c r="H126" t="str">
        <f>VLOOKUP(B126,audio_list_stym!$A$3:$AJ$18,27,FALSE)</f>
        <v>Finger</v>
      </c>
      <c r="I126" t="s">
        <v>692</v>
      </c>
      <c r="J126" t="str">
        <f t="shared" si="29"/>
        <v>Finger_5</v>
      </c>
      <c r="K126">
        <v>15</v>
      </c>
      <c r="L126">
        <f>VLOOKUP(J126,total_visual_stym!$A$2:$D$129,2,FALSE)</f>
        <v>2085</v>
      </c>
      <c r="M126" t="str">
        <f>VLOOKUP(J126,total_visual_stym!$A$2:$D$129,3,FALSE)</f>
        <v>pics\\Finger_5.jpg</v>
      </c>
      <c r="N126">
        <f>VLOOKUP(J126,total_visual_stym!$A$1:$D$129,4,FALSE)</f>
        <v>210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117</v>
      </c>
      <c r="Z126" t="str">
        <f>IF(G126="экспл",VLOOKUP(J126,quest_экспл!$A$1:$N$129,12,FALSE),IF(G126="импл_",0,0))</f>
        <v>sound\\Vityanut_li_on.wav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2179</v>
      </c>
      <c r="AD126" t="str">
        <f t="shared" ca="1" si="35"/>
        <v>pics\\dis20.jpg</v>
      </c>
      <c r="AE126" s="22" t="str">
        <f t="array" aca="1" ref="AE126" ca="1">IF(G126="экспл",INDEX(total_visual_stym!$C$146:$C$209,(RANK(total_visual_stym!E206,total_visual_stym!$E$146:$E$209))),0)</f>
        <v>pics\\dis20.jpg</v>
      </c>
      <c r="AF126" s="22" t="str">
        <f t="shared" si="30"/>
        <v/>
      </c>
      <c r="AI126" t="s">
        <v>128</v>
      </c>
      <c r="AO126">
        <f t="shared" ca="1" si="36"/>
        <v>0.19400802127082828</v>
      </c>
      <c r="AP126" t="str">
        <f t="shared" ca="1" si="37"/>
        <v>pics\\Peper_3.jpg</v>
      </c>
      <c r="AR126" t="str">
        <f t="shared" si="40"/>
        <v/>
      </c>
      <c r="AS126" t="str">
        <f t="shared" si="31"/>
        <v/>
      </c>
      <c r="AT126">
        <f t="shared" ca="1" si="32"/>
        <v>0.56295424334597099</v>
      </c>
      <c r="AU126" t="s">
        <v>697</v>
      </c>
      <c r="AV126" t="str">
        <f t="shared" ca="1" si="33"/>
        <v>sound\\Noviy_plod.wav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_Вытянут_ли_он?</v>
      </c>
      <c r="BA126" t="e">
        <f>VLOOKUP(Q126,audio_list_stym!$B$2:$BQ$299,68,FALSE)</f>
        <v>#N/A</v>
      </c>
      <c r="BB126" t="str">
        <f t="shared" si="34"/>
        <v>На_картинке_ПЕМАТ._Вытянут_ли_он?</v>
      </c>
      <c r="BD126" cm="1">
        <f t="array" aca="1" ref="BD126" ca="1">INDEX($L$122:$L$129,(RANK(AT6,$AT$2:$AT$9)))</f>
        <v>2081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VLOOKUP(B127,audio_list_stym!$A$3:$BP$18,59,FALSE)</f>
        <v>15</v>
      </c>
      <c r="F127" t="str">
        <f>VLOOKUP(E127,metki!$A$2:$B$9,2,FALSE)</f>
        <v>экспл_новые_с_названием</v>
      </c>
      <c r="G127" t="str">
        <f t="shared" si="28"/>
        <v>экспл</v>
      </c>
      <c r="H127" t="str">
        <f>VLOOKUP(B127,audio_list_stym!$A$3:$AJ$18,27,FALSE)</f>
        <v>Finger</v>
      </c>
      <c r="I127" t="s">
        <v>693</v>
      </c>
      <c r="J127" t="str">
        <f t="shared" si="29"/>
        <v>Finger_6</v>
      </c>
      <c r="K127">
        <v>15</v>
      </c>
      <c r="L127">
        <f>VLOOKUP(J127,total_visual_stym!$A$2:$D$129,2,FALSE)</f>
        <v>2086</v>
      </c>
      <c r="M127" t="str">
        <f>VLOOKUP(J127,total_visual_stym!$A$2:$D$129,3,FALSE)</f>
        <v>pics\\Finger_6.jpg</v>
      </c>
      <c r="N127">
        <f>VLOOKUP(J127,total_visual_stym!$A$1:$D$129,4,FALSE)</f>
        <v>210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118</v>
      </c>
      <c r="Z127" t="str">
        <f>IF(G127="экспл",VLOOKUP(J127,quest_экспл!$A$1:$N$129,12,FALSE),IF(G127="импл_",0,0))</f>
        <v>sound\\Obyemniy_li_on.wav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2196</v>
      </c>
      <c r="AD127" t="str">
        <f t="shared" ca="1" si="35"/>
        <v>pics\\dis40.jpg</v>
      </c>
      <c r="AE127" s="22" t="str">
        <f t="array" aca="1" ref="AE127" ca="1">IF(G127="экспл",INDEX(total_visual_stym!$C$146:$C$209,(RANK(total_visual_stym!E207,total_visual_stym!$E$146:$E$209))),0)</f>
        <v>pics\\dis40.jpg</v>
      </c>
      <c r="AF127" s="22" t="str">
        <f t="shared" si="30"/>
        <v/>
      </c>
      <c r="AI127" t="s">
        <v>129</v>
      </c>
      <c r="AO127">
        <f t="shared" ca="1" si="36"/>
        <v>0.65614850304249472</v>
      </c>
      <c r="AP127" t="str">
        <f t="shared" ca="1" si="37"/>
        <v>pics\\Finik_4.jpg</v>
      </c>
      <c r="AR127" t="str">
        <f t="shared" si="40"/>
        <v/>
      </c>
      <c r="AS127" t="str">
        <f t="shared" si="31"/>
        <v/>
      </c>
      <c r="AT127">
        <f t="shared" ca="1" si="32"/>
        <v>0.74913457939290229</v>
      </c>
      <c r="AU127" t="s">
        <v>697</v>
      </c>
      <c r="AV127" t="str">
        <f t="shared" ca="1" si="33"/>
        <v>sound\\Noviy_plod.wav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_Объемный_ли_он?</v>
      </c>
      <c r="BA127" t="e">
        <f>VLOOKUP(Q127,audio_list_stym!$B$2:$BQ$299,68,FALSE)</f>
        <v>#N/A</v>
      </c>
      <c r="BB127" t="str">
        <f t="shared" si="34"/>
        <v>На_мониторе_ПЕМАТ._Объемный_ли_он?</v>
      </c>
      <c r="BD127" cm="1">
        <f t="array" aca="1" ref="BD127" ca="1">INDEX($L$122:$L$129,(RANK(AT7,$AT$2:$AT$9)))</f>
        <v>2083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VLOOKUP(B128,audio_list_stym!$A$3:$BP$18,59,FALSE)</f>
        <v>15</v>
      </c>
      <c r="F128" t="str">
        <f>VLOOKUP(E128,metki!$A$2:$B$9,2,FALSE)</f>
        <v>экспл_новые_с_названием</v>
      </c>
      <c r="G128" t="str">
        <f t="shared" si="28"/>
        <v>экспл</v>
      </c>
      <c r="H128" t="str">
        <f>VLOOKUP(B128,audio_list_stym!$A$3:$AJ$18,27,FALSE)</f>
        <v>Finger</v>
      </c>
      <c r="I128" t="s">
        <v>694</v>
      </c>
      <c r="J128" t="str">
        <f t="shared" si="29"/>
        <v>Finger_7</v>
      </c>
      <c r="K128">
        <v>15</v>
      </c>
      <c r="L128">
        <f>VLOOKUP(J128,total_visual_stym!$A$2:$D$129,2,FALSE)</f>
        <v>2087</v>
      </c>
      <c r="M128" t="str">
        <f>VLOOKUP(J128,total_visual_stym!$A$2:$D$129,3,FALSE)</f>
        <v>pics\\Finger_7.jpg</v>
      </c>
      <c r="N128">
        <f>VLOOKUP(J128,total_visual_stym!$A$1:$D$129,4,FALSE)</f>
        <v>210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119</v>
      </c>
      <c r="Z128" t="str">
        <f>IF(G128="экспл",VLOOKUP(J128,quest_экспл!$A$1:$N$129,12,FALSE),IF(G128="импл_",0,0))</f>
        <v>sound\\Pustoy_li_on.wav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2228</v>
      </c>
      <c r="AD128" t="str">
        <f t="shared" ca="1" si="35"/>
        <v>pics\\dis38.jpg</v>
      </c>
      <c r="AE128" s="22" t="str">
        <f t="array" aca="1" ref="AE128" ca="1">IF(G128="экспл",INDEX(total_visual_stym!$C$146:$C$209,(RANK(total_visual_stym!E208,total_visual_stym!$E$146:$E$209))),0)</f>
        <v>pics\\dis38.jpg</v>
      </c>
      <c r="AF128" s="22" t="str">
        <f t="shared" si="30"/>
        <v/>
      </c>
      <c r="AI128" t="s">
        <v>130</v>
      </c>
      <c r="AO128">
        <f t="shared" ca="1" si="36"/>
        <v>0.65819485709773007</v>
      </c>
      <c r="AP128" t="str">
        <f t="shared" ca="1" si="37"/>
        <v>pics\\Finik_3.jpg</v>
      </c>
      <c r="AR128" t="str">
        <f t="shared" si="40"/>
        <v/>
      </c>
      <c r="AS128" t="str">
        <f t="shared" si="31"/>
        <v/>
      </c>
      <c r="AT128">
        <f t="shared" ca="1" si="32"/>
        <v>0.88159972205663528</v>
      </c>
      <c r="AU128" t="s">
        <v>697</v>
      </c>
      <c r="AV128" t="str">
        <f t="shared" ca="1" si="33"/>
        <v>sound\\Noviy_plod.wav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_Пустой_ли_он?</v>
      </c>
      <c r="BA128" t="e">
        <f>VLOOKUP(Q128,audio_list_stym!$B$2:$BQ$299,68,FALSE)</f>
        <v>#N/A</v>
      </c>
      <c r="BB128" t="str">
        <f t="shared" si="34"/>
        <v>Перед_Вами_ПЕМАТ._Пустой_ли_он?</v>
      </c>
      <c r="BD128" cm="1">
        <f t="array" aca="1" ref="BD128" ca="1">INDEX($L$122:$L$129,(RANK(AT8,$AT$2:$AT$9)))</f>
        <v>2082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VLOOKUP(B129,audio_list_stym!$A$3:$BP$18,59,FALSE)</f>
        <v>15</v>
      </c>
      <c r="F129" t="str">
        <f>VLOOKUP(E129,metki!$A$2:$B$9,2,FALSE)</f>
        <v>экспл_новые_с_названием</v>
      </c>
      <c r="G129" t="str">
        <f t="shared" si="28"/>
        <v>экспл</v>
      </c>
      <c r="H129" t="str">
        <f>VLOOKUP(B129,audio_list_stym!$A$3:$AJ$18,27,FALSE)</f>
        <v>Finger</v>
      </c>
      <c r="I129" t="s">
        <v>695</v>
      </c>
      <c r="J129" t="str">
        <f t="shared" si="29"/>
        <v>Finger_8</v>
      </c>
      <c r="K129">
        <v>15</v>
      </c>
      <c r="L129">
        <f>VLOOKUP(J129,total_visual_stym!$A$2:$D$129,2,FALSE)</f>
        <v>2088</v>
      </c>
      <c r="M129" t="str">
        <f>VLOOKUP(J129,total_visual_stym!$A$2:$D$129,3,FALSE)</f>
        <v>pics\\Finger_8.jpg</v>
      </c>
      <c r="N129">
        <f>VLOOKUP(J129,total_visual_stym!$A$1:$D$129,4,FALSE)</f>
        <v>210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120</v>
      </c>
      <c r="Z129" t="str">
        <f>IF(G129="экспл",VLOOKUP(J129,quest_экспл!$A$1:$N$129,12,FALSE),IF(G129="импл_",0,0))</f>
        <v>sound\\Belyi_li_on.wav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2189</v>
      </c>
      <c r="AD129" t="str">
        <f t="shared" ca="1" si="35"/>
        <v>pics\\dis33.jpg</v>
      </c>
      <c r="AE129" s="22" t="str">
        <f t="array" aca="1" ref="AE129" ca="1">IF(G129="экспл",INDEX(total_visual_stym!$C$146:$C$209,(RANK(total_visual_stym!E209,total_visual_stym!$E$146:$E$209))),0)</f>
        <v>pics\\dis33.jpg</v>
      </c>
      <c r="AF129" s="22" t="str">
        <f t="shared" si="30"/>
        <v/>
      </c>
      <c r="AI129" t="s">
        <v>131</v>
      </c>
      <c r="AO129">
        <f t="shared" ca="1" si="36"/>
        <v>0.21076043071126649</v>
      </c>
      <c r="AP129" t="str">
        <f t="shared" ca="1" si="37"/>
        <v>pics\\Limon_8.jpg</v>
      </c>
      <c r="AR129" t="str">
        <f t="shared" si="40"/>
        <v/>
      </c>
      <c r="AS129" t="str">
        <f t="shared" si="31"/>
        <v/>
      </c>
      <c r="AT129">
        <f t="shared" ca="1" si="32"/>
        <v>3.1401667242520581E-2</v>
      </c>
      <c r="AU129" t="s">
        <v>697</v>
      </c>
      <c r="AV129" t="str">
        <f t="shared" ca="1" si="33"/>
        <v>sound\\Redkiy_plod.wav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_Белый_ли_он?</v>
      </c>
      <c r="BA129" t="e">
        <f>VLOOKUP(Q129,audio_list_stym!$B$2:$BQ$299,68,FALSE)</f>
        <v>#N/A</v>
      </c>
      <c r="BB129" t="str">
        <f t="shared" si="34"/>
        <v>Вы_видите_ПЕМАТ._Белый_ли_он?</v>
      </c>
      <c r="BD129" cm="1">
        <f t="array" aca="1" ref="BD129" ca="1">INDEX($L$122:$L$129,(RANK(AT9,$AT$2:$AT$9)))</f>
        <v>2086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700-000000000000}"/>
  <pageMargins left="0.7" right="0.7" top="0.75" bottom="0.75" header="0.3" footer="0.3"/>
  <pageSetup paperSize="9" orientation="portrait" horizontalDpi="4294967293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H161"/>
  <sheetViews>
    <sheetView topLeftCell="AU1" zoomScale="59" zoomScaleNormal="59" zoomScaleSheetLayoutView="40" workbookViewId="0">
      <selection activeCell="BH1" sqref="BH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C1" s="30" t="s">
        <v>0</v>
      </c>
      <c r="BD1" s="30" t="s">
        <v>1175</v>
      </c>
      <c r="BE1" s="30" t="s">
        <v>1170</v>
      </c>
      <c r="BF1" s="30" t="s">
        <v>1171</v>
      </c>
      <c r="BG1" s="30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VLOOKUP(B2,audio_list_stym!$A$3:$BP$18,58,FALSE)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VLOOKUP(B2,audio_list_stym!$A$3:$AJ$18,26,FALSE)</f>
        <v>Tomat</v>
      </c>
      <c r="I2" t="s">
        <v>688</v>
      </c>
      <c r="J2" t="str">
        <f t="shared" ref="J2:J65" si="1">H2&amp;I2</f>
        <v>Tomat_1</v>
      </c>
      <c r="K2">
        <v>11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pics\\dis63.jpg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2.8262975002983581E-2</v>
      </c>
      <c r="AP2" t="str">
        <f ca="1">INDEX($AM$2:$AM$25,(RANK(AO2,$AO$2:$AO$25)))</f>
        <v>pics\\Injir_6.jpg</v>
      </c>
      <c r="AQ2" t="str">
        <f ca="1">INDEX($AN$2:$AN$25,(RANK(AO2,$AO$2:$AO$25)))</f>
        <v>pics\\Tikva_6.jpg</v>
      </c>
      <c r="AT2">
        <f t="shared" ref="AT2:AT65" ca="1" si="7">RAND()</f>
        <v>0.46951944678435387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2060</v>
      </c>
      <c r="BE2" cm="1">
        <f t="array" aca="1" ref="BE2" ca="1">INDEX(BD10:BD25,(RANK(AT2,$AT$2:$AT$16)))</f>
        <v>2038</v>
      </c>
      <c r="BF2" cm="1">
        <f t="array" aca="1" ref="BF2" ca="1">INDEX(BD26:BD49,(RANK(AT2,$AT$2:$AT$16)))</f>
        <v>2054</v>
      </c>
      <c r="BG2" cm="1">
        <f t="array" aca="1" ref="BG2" ca="1">INDEX(BD50:BD65,(RANK(AT2,$AT$2:$AT$16)))</f>
        <v>2014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VLOOKUP(B3,audio_list_stym!$A$3:$BP$18,58,FALSE)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VLOOKUP(B3,audio_list_stym!$A$3:$AJ$18,26,FALSE)</f>
        <v>Tomat</v>
      </c>
      <c r="I3" t="s">
        <v>689</v>
      </c>
      <c r="J3" t="str">
        <f t="shared" si="1"/>
        <v>Tomat_2</v>
      </c>
      <c r="K3">
        <v>11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2221</v>
      </c>
      <c r="AD3" t="str">
        <f t="shared" ref="AD3:AD66" ca="1" si="10">IF(ISTEXT(AE3),AE3,IF(ISTEXT(AF3),AF3,""))</f>
        <v>pics\\dis28.jpg</v>
      </c>
      <c r="AE3" s="22" t="str">
        <f t="array" aca="1" ref="AE3" ca="1">IF(G3="экспл",INDEX(total_visual_stym!$C$146:$C$209,(RANK(total_visual_stym!E147,total_visual_stym!$E$146:$E$209))),0)</f>
        <v>pics\\dis28.jpg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0.59512804272800468</v>
      </c>
      <c r="AP3" t="str">
        <f t="shared" ref="AP3:AP25" ca="1" si="12">INDEX($AM$2:$AM$25,(RANK(AO3,$AO$2:$AO$25)))</f>
        <v>pics\\Kokos_8.jpg</v>
      </c>
      <c r="AQ3" t="str">
        <f t="shared" ref="AQ3:AQ25" ca="1" si="13">INDEX($AN$2:$AN$25,(RANK(AO3,$AO$2:$AO$25)))</f>
        <v>pics\\Tomat_8.jpg</v>
      </c>
      <c r="AT3">
        <f t="shared" ca="1" si="7"/>
        <v>0.94218590162798765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Посмотрите,_вот_ТОМАТ._Мясистый_ли_он?</v>
      </c>
      <c r="BD3" cm="1">
        <f t="array" aca="1" ref="BD3" ca="1">INDEX($L$2:$L$9,(RANK(AT3,$AT$2:$AT$9)))</f>
        <v>2057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VLOOKUP(B4,audio_list_stym!$A$3:$BP$18,58,FALSE)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VLOOKUP(B4,audio_list_stym!$A$3:$AJ$18,26,FALSE)</f>
        <v>Tomat</v>
      </c>
      <c r="I4" t="s">
        <v>690</v>
      </c>
      <c r="J4" t="str">
        <f t="shared" si="1"/>
        <v>Tomat_3</v>
      </c>
      <c r="K4">
        <v>11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2177</v>
      </c>
      <c r="AD4" t="str">
        <f t="shared" ca="1" si="10"/>
        <v>pics\\dis35.jpg</v>
      </c>
      <c r="AE4" s="22" t="str">
        <f t="array" aca="1" ref="AE4" ca="1">IF(G4="экспл",INDEX(total_visual_stym!$C$146:$C$209,(RANK(total_visual_stym!E148,total_visual_stym!$E$146:$E$209))),0)</f>
        <v>pics\\dis35.jpg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0.47065079673998012</v>
      </c>
      <c r="AP4" t="str">
        <f t="shared" ca="1" si="12"/>
        <v>pics\\Finik_4.jpg</v>
      </c>
      <c r="AQ4" t="str">
        <f t="shared" ca="1" si="13"/>
        <v>pics\\Peper_4.jpg</v>
      </c>
      <c r="AT4">
        <f t="shared" ca="1" si="7"/>
        <v>2.0107440524507192E-3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Вот_ТОМАТ._Горький_ли_он?</v>
      </c>
      <c r="BD4" cm="1">
        <f t="array" aca="1" ref="BD4" ca="1">INDEX($L$2:$L$9,(RANK(AT4,$AT$2:$AT$9)))</f>
        <v>2064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VLOOKUP(B5,audio_list_stym!$A$3:$BP$18,58,FALSE)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VLOOKUP(B5,audio_list_stym!$A$3:$AJ$18,26,FALSE)</f>
        <v>Tomat</v>
      </c>
      <c r="I5" t="s">
        <v>691</v>
      </c>
      <c r="J5" t="str">
        <f t="shared" si="1"/>
        <v>Tomat_4</v>
      </c>
      <c r="K5">
        <v>11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2208</v>
      </c>
      <c r="AD5" t="str">
        <f t="shared" ca="1" si="10"/>
        <v>pics\\dis45.jpg</v>
      </c>
      <c r="AE5" s="22" t="str">
        <f t="array" aca="1" ref="AE5" ca="1">IF(G5="экспл",INDEX(total_visual_stym!$C$146:$C$209,(RANK(total_visual_stym!E149,total_visual_stym!$E$146:$E$209))),0)</f>
        <v>pics\\dis45.jpg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0.21579730655850826</v>
      </c>
      <c r="AP5" t="str">
        <f t="shared" ca="1" si="12"/>
        <v>pics\\Injir_2.jpg</v>
      </c>
      <c r="AQ5" t="str">
        <f t="shared" ca="1" si="13"/>
        <v>pics\\Tikva_2.jpg</v>
      </c>
      <c r="AT5">
        <f t="shared" ca="1" si="7"/>
        <v>0.44461488813767558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Это_ТОМАТ._Он_яркий?</v>
      </c>
      <c r="BD5" cm="1">
        <f t="array" aca="1" ref="BD5" ca="1">INDEX($L$2:$L$9,(RANK(AT5,$AT$2:$AT$9)))</f>
        <v>2061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VLOOKUP(B6,audio_list_stym!$A$3:$BP$18,58,FALSE)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VLOOKUP(B6,audio_list_stym!$A$3:$AJ$18,26,FALSE)</f>
        <v>Tomat</v>
      </c>
      <c r="I6" t="s">
        <v>692</v>
      </c>
      <c r="J6" t="str">
        <f t="shared" si="1"/>
        <v>Tomat_5</v>
      </c>
      <c r="K6">
        <v>11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2170</v>
      </c>
      <c r="AD6" t="str">
        <f t="shared" ca="1" si="10"/>
        <v>pics\\dis36.jpg</v>
      </c>
      <c r="AE6" s="22" t="str">
        <f t="array" aca="1" ref="AE6" ca="1">IF(G6="экспл",INDEX(total_visual_stym!$C$146:$C$209,(RANK(total_visual_stym!E150,total_visual_stym!$E$146:$E$209))),0)</f>
        <v>pics\\dis36.jpg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0.81836021864283814</v>
      </c>
      <c r="AP6" t="str">
        <f t="shared" ca="1" si="12"/>
        <v>pics\\Kokos_4.jpg</v>
      </c>
      <c r="AQ6" t="str">
        <f t="shared" ca="1" si="13"/>
        <v>pics\\Tomat_4.jpg</v>
      </c>
      <c r="AT6">
        <f t="shared" ca="1" si="7"/>
        <v>2.5481738743766136E-2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На_картинке_ТОМАТ._Он_острый?</v>
      </c>
      <c r="BD6" cm="1">
        <f t="array" aca="1" ref="BD6" ca="1">INDEX($L$2:$L$9,(RANK(AT6,$AT$2:$AT$9)))</f>
        <v>2063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VLOOKUP(B7,audio_list_stym!$A$3:$BP$18,58,FALSE)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VLOOKUP(B7,audio_list_stym!$A$3:$AJ$18,26,FALSE)</f>
        <v>Tomat</v>
      </c>
      <c r="I7" t="s">
        <v>693</v>
      </c>
      <c r="J7" t="str">
        <f t="shared" si="1"/>
        <v>Tomat_6</v>
      </c>
      <c r="K7">
        <v>11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2181</v>
      </c>
      <c r="AD7" t="str">
        <f t="shared" ca="1" si="10"/>
        <v>pics\\dis24.jpg</v>
      </c>
      <c r="AE7" s="22" t="str">
        <f t="array" aca="1" ref="AE7" ca="1">IF(G7="экспл",INDEX(total_visual_stym!$C$146:$C$209,(RANK(total_visual_stym!E151,total_visual_stym!$E$146:$E$209))),0)</f>
        <v>pics\\dis24.jpg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0.99147698878805102</v>
      </c>
      <c r="AP7" t="str">
        <f t="shared" ca="1" si="12"/>
        <v>pics\\Kokos_2.jpg</v>
      </c>
      <c r="AQ7" t="str">
        <f t="shared" ca="1" si="13"/>
        <v>pics\\Tomat_2.jpg</v>
      </c>
      <c r="AT7">
        <f t="shared" ca="1" si="7"/>
        <v>0.23283400189268588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На_мониторе_ТОМАТ._Он_спелый?</v>
      </c>
      <c r="BD7" cm="1">
        <f t="array" aca="1" ref="BD7" ca="1">INDEX($L$2:$L$9,(RANK(AT7,$AT$2:$AT$9)))</f>
        <v>2062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VLOOKUP(B8,audio_list_stym!$A$3:$BP$18,58,FALSE)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VLOOKUP(B8,audio_list_stym!$A$3:$AJ$18,26,FALSE)</f>
        <v>Tomat</v>
      </c>
      <c r="I8" t="s">
        <v>694</v>
      </c>
      <c r="J8" t="str">
        <f t="shared" si="1"/>
        <v>Tomat_7</v>
      </c>
      <c r="K8">
        <v>11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2200</v>
      </c>
      <c r="AD8" t="str">
        <f t="shared" ca="1" si="10"/>
        <v>pics\\dis57.jpg</v>
      </c>
      <c r="AE8" s="22" t="str">
        <f t="array" aca="1" ref="AE8" ca="1">IF(G8="экспл",INDEX(total_visual_stym!$C$146:$C$209,(RANK(total_visual_stym!E152,total_visual_stym!$E$146:$E$209))),0)</f>
        <v>pics\\dis57.jpg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0.32626658272831754</v>
      </c>
      <c r="AP8" t="str">
        <f t="shared" ca="1" si="12"/>
        <v>pics\\Finik_6.jpg</v>
      </c>
      <c r="AQ8" t="str">
        <f t="shared" ca="1" si="13"/>
        <v>pics\\Peper_6.jpg</v>
      </c>
      <c r="AT8">
        <f t="shared" ca="1" si="7"/>
        <v>0.71843749796207734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Перед_Вами_ТОМАТ._Он_серый?</v>
      </c>
      <c r="BD8" cm="1">
        <f t="array" aca="1" ref="BD8" ca="1">INDEX($L$2:$L$9,(RANK(AT8,$AT$2:$AT$9)))</f>
        <v>2058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VLOOKUP(B9,audio_list_stym!$A$3:$BP$18,58,FALSE)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VLOOKUP(B9,audio_list_stym!$A$3:$AJ$18,26,FALSE)</f>
        <v>Tomat</v>
      </c>
      <c r="I9" t="s">
        <v>695</v>
      </c>
      <c r="J9" t="str">
        <f t="shared" si="1"/>
        <v>Tomat_8</v>
      </c>
      <c r="K9">
        <v>11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10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2.5922377636110827E-2</v>
      </c>
      <c r="AP9" t="str">
        <f t="shared" ca="1" si="12"/>
        <v>pics\\Injir_7.jpg</v>
      </c>
      <c r="AQ9" t="str">
        <f t="shared" ca="1" si="13"/>
        <v>pics\\Tikva_7.jpg</v>
      </c>
      <c r="AT9">
        <f t="shared" ca="1" si="7"/>
        <v>0.68330102456834085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Вы_видите_ТОМАТ._Вязкий_ли_он?</v>
      </c>
      <c r="BD9" cm="1">
        <f t="array" aca="1" ref="BD9" ca="1">INDEX($L$2:$L$9,(RANK(AT9,$AT$2:$AT$9)))</f>
        <v>2059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VLOOKUP(B10,audio_list_stym!$A$3:$BP$18,58,FALSE)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VLOOKUP(B10,audio_list_stym!$A$3:$AJ$18,26,FALSE)</f>
        <v>Limon</v>
      </c>
      <c r="I10" t="s">
        <v>688</v>
      </c>
      <c r="J10" t="str">
        <f t="shared" si="1"/>
        <v>Limon_1</v>
      </c>
      <c r="K10">
        <v>12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2043</v>
      </c>
      <c r="AD10" t="str">
        <f t="shared" ca="1" si="10"/>
        <v>pics\\Peper_3.jpg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pics\\Peper_3.jpg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0.51355098577468417</v>
      </c>
      <c r="AP10" t="str">
        <f t="shared" ca="1" si="12"/>
        <v>pics\\Finik_3.jpg</v>
      </c>
      <c r="AQ10" t="str">
        <f t="shared" ca="1" si="13"/>
        <v>pics\\Peper_3.jpg</v>
      </c>
      <c r="AS10" t="str">
        <f t="shared" ref="AS10:AS17" ca="1" si="15">IF(AH10="sound\\Tropic",AQ10,"")</f>
        <v>pics\\Peper_3.jpg</v>
      </c>
      <c r="AT10">
        <f t="shared" ca="1" si="7"/>
        <v>0.40842611156408193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_Старый_ли_XXXXX?</v>
      </c>
      <c r="BC10">
        <f>A10</f>
        <v>1202</v>
      </c>
      <c r="BD10" cm="1">
        <f t="array" aca="1" ref="BD10" ca="1">INDEX($L$10:$L$17,(RANK(AT2,$AT$2:$AT$9)))</f>
        <v>2036</v>
      </c>
      <c r="BE10" cm="1">
        <f t="array" aca="1" ref="BE10" ca="1">INDEX(BD2:BD9,(RANK(AT3,$AT$2:$AT$9)))</f>
        <v>2060</v>
      </c>
      <c r="BF10" cm="1">
        <f t="array" aca="1" ref="BF10" ca="1">INDEX(BD18:BD33,(RANK(AT3,$AT$2:$AT$16)))</f>
        <v>2028</v>
      </c>
      <c r="BG10" cm="1">
        <f t="array" aca="1" ref="BG10" ca="1">INDEX(BD34:BD65,(RANK(AT3,$AT$2:$AT$16)))</f>
        <v>2044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VLOOKUP(B11,audio_list_stym!$A$3:$BP$18,58,FALSE)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VLOOKUP(B11,audio_list_stym!$A$3:$AJ$18,26,FALSE)</f>
        <v>Limon</v>
      </c>
      <c r="I11" t="s">
        <v>689</v>
      </c>
      <c r="J11" t="str">
        <f t="shared" si="1"/>
        <v>Limon_2</v>
      </c>
      <c r="K11">
        <v>12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2165</v>
      </c>
      <c r="AD11" t="str">
        <f t="shared" ca="1" si="10"/>
        <v>pics\\Tikva_5.jpg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pics\\Tikva_5.jpg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4.1246900200479497E-2</v>
      </c>
      <c r="AP11" t="str">
        <f t="shared" ca="1" si="12"/>
        <v>pics\\Injir_5.jpg</v>
      </c>
      <c r="AQ11" t="str">
        <f t="shared" ca="1" si="13"/>
        <v>pics\\Tikva_5.jpg</v>
      </c>
      <c r="AS11" t="str">
        <f t="shared" ca="1" si="15"/>
        <v>pics\\Tikva_5.jpg</v>
      </c>
      <c r="AT11">
        <f t="shared" ca="1" si="7"/>
        <v>0.16017062025099338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_Фиолетовый_ли_XXXXX?</v>
      </c>
      <c r="BD11" cm="1">
        <f t="array" aca="1" ref="BD11" ca="1">INDEX($L$10:$L$17,(RANK(AT3,$AT$2:$AT$9)))</f>
        <v>2033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VLOOKUP(B12,audio_list_stym!$A$3:$BP$18,58,FALSE)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VLOOKUP(B12,audio_list_stym!$A$3:$AJ$18,26,FALSE)</f>
        <v>Limon</v>
      </c>
      <c r="I12" t="s">
        <v>690</v>
      </c>
      <c r="J12" t="str">
        <f t="shared" si="1"/>
        <v>Limon_3</v>
      </c>
      <c r="K12">
        <v>12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2062</v>
      </c>
      <c r="AD12" t="str">
        <f t="shared" ca="1" si="10"/>
        <v>pics\\Tomat_6.jpg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pics\\Tomat_6.jpg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0.66039479545013402</v>
      </c>
      <c r="AP12" t="str">
        <f t="shared" ca="1" si="12"/>
        <v>pics\\Kokos_6.jpg</v>
      </c>
      <c r="AQ12" t="str">
        <f t="shared" ca="1" si="13"/>
        <v>pics\\Tomat_6.jpg</v>
      </c>
      <c r="AS12" t="str">
        <f t="shared" ca="1" si="15"/>
        <v>pics\\Tomat_6.jpg</v>
      </c>
      <c r="AT12">
        <f t="shared" ca="1" si="7"/>
        <v>0.51870992896208568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_С_цедрой_ли_XXXXX?</v>
      </c>
      <c r="BD12" cm="1">
        <f t="array" aca="1" ref="BD12" ca="1">INDEX($L$10:$L$17,(RANK(AT4,$AT$2:$AT$9)))</f>
        <v>2040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VLOOKUP(B13,audio_list_stym!$A$3:$BP$18,58,FALSE)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VLOOKUP(B13,audio_list_stym!$A$3:$AJ$18,26,FALSE)</f>
        <v>Limon</v>
      </c>
      <c r="I13" t="s">
        <v>691</v>
      </c>
      <c r="J13" t="str">
        <f t="shared" si="1"/>
        <v>Limon_4</v>
      </c>
      <c r="K13">
        <v>12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2045</v>
      </c>
      <c r="AD13" t="str">
        <f t="shared" ca="1" si="10"/>
        <v>pics\\Peper_5.jpg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pics\\Peper_5.jpg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0.38040567421802984</v>
      </c>
      <c r="AP13" t="str">
        <f t="shared" ca="1" si="12"/>
        <v>pics\\Finik_5.jpg</v>
      </c>
      <c r="AQ13" t="str">
        <f t="shared" ca="1" si="13"/>
        <v>pics\\Peper_5.jpg</v>
      </c>
      <c r="AS13" t="str">
        <f t="shared" ca="1" si="15"/>
        <v>pics\\Peper_5.jpg</v>
      </c>
      <c r="AT13">
        <f t="shared" ca="1" si="7"/>
        <v>0.83986097540653315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_Кислый_ли_XXXXX?</v>
      </c>
      <c r="BD13" cm="1">
        <f t="array" aca="1" ref="BD13" ca="1">INDEX($L$10:$L$17,(RANK(AT5,$AT$2:$AT$9)))</f>
        <v>2037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VLOOKUP(B14,audio_list_stym!$A$3:$BP$18,58,FALSE)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VLOOKUP(B14,audio_list_stym!$A$3:$AJ$18,26,FALSE)</f>
        <v>Limon</v>
      </c>
      <c r="I14" t="s">
        <v>692</v>
      </c>
      <c r="J14" t="str">
        <f t="shared" si="1"/>
        <v>Limon_5</v>
      </c>
      <c r="K14">
        <v>12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2059</v>
      </c>
      <c r="AD14" t="str">
        <f t="shared" ca="1" si="10"/>
        <v>pics\\Tomat_3.jpg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pics\\Tomat_3.jpg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0.91744369294574046</v>
      </c>
      <c r="AP14" t="str">
        <f t="shared" ca="1" si="12"/>
        <v>pics\\Kokos_3.jpg</v>
      </c>
      <c r="AQ14" t="str">
        <f t="shared" ca="1" si="13"/>
        <v>pics\\Tomat_3.jpg</v>
      </c>
      <c r="AS14" t="str">
        <f t="shared" ca="1" si="15"/>
        <v>pics\\Tomat_3.jpg</v>
      </c>
      <c r="AT14">
        <f t="shared" ca="1" si="7"/>
        <v>0.22072084426660621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_Сочный_ли_XXXXX?</v>
      </c>
      <c r="BD14" cm="1">
        <f t="array" aca="1" ref="BD14" ca="1">INDEX($L$10:$L$17,(RANK(AT6,$AT$2:$AT$9)))</f>
        <v>2039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VLOOKUP(B15,audio_list_stym!$A$3:$BP$18,58,FALSE)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VLOOKUP(B15,audio_list_stym!$A$3:$AJ$18,26,FALSE)</f>
        <v>Limon</v>
      </c>
      <c r="I15" t="s">
        <v>693</v>
      </c>
      <c r="J15" t="str">
        <f t="shared" si="1"/>
        <v>Limon_6</v>
      </c>
      <c r="K15">
        <v>12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2061</v>
      </c>
      <c r="AD15" t="str">
        <f t="shared" ca="1" si="10"/>
        <v>pics\\Tomat_5.jpg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pics\\Tomat_5.jpg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0.68988244242254226</v>
      </c>
      <c r="AP15" t="str">
        <f t="shared" ca="1" si="12"/>
        <v>pics\\Kokos_5.jpg</v>
      </c>
      <c r="AQ15" t="str">
        <f t="shared" ca="1" si="13"/>
        <v>pics\\Tomat_5.jpg</v>
      </c>
      <c r="AS15" t="str">
        <f t="shared" ca="1" si="15"/>
        <v>pics\\Tomat_5.jpg</v>
      </c>
      <c r="AT15">
        <f t="shared" ca="1" si="7"/>
        <v>4.6562467968860766E-2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_Длинный_ли_XXXXX?</v>
      </c>
      <c r="BD15" cm="1">
        <f t="array" aca="1" ref="BD15" ca="1">INDEX($L$10:$L$17,(RANK(AT7,$AT$2:$AT$9)))</f>
        <v>2038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VLOOKUP(B16,audio_list_stym!$A$3:$BP$18,58,FALSE)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VLOOKUP(B16,audio_list_stym!$A$3:$AJ$18,26,FALSE)</f>
        <v>Limon</v>
      </c>
      <c r="I16" t="s">
        <v>694</v>
      </c>
      <c r="J16" t="str">
        <f t="shared" si="1"/>
        <v>Limon_7</v>
      </c>
      <c r="K16">
        <v>12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2161</v>
      </c>
      <c r="AD16" t="str">
        <f t="shared" ca="1" si="10"/>
        <v>pics\\Tikva_1.jpg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pics\\Tikva_1.jpg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0.2225238889024399</v>
      </c>
      <c r="AP16" t="str">
        <f t="shared" ca="1" si="12"/>
        <v>pics\\Injir_1.jpg</v>
      </c>
      <c r="AQ16" t="str">
        <f t="shared" ca="1" si="13"/>
        <v>pics\\Tikva_1.jpg</v>
      </c>
      <c r="AS16" t="str">
        <f t="shared" ca="1" si="15"/>
        <v>pics\\Tikva_1.jpg</v>
      </c>
      <c r="AT16">
        <f t="shared" ca="1" si="7"/>
        <v>0.21591983601932352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_Упругий_ли_XXXXX?</v>
      </c>
      <c r="BD16" cm="1">
        <f t="array" aca="1" ref="BD16" ca="1">INDEX($L$10:$L$17,(RANK(AT8,$AT$2:$AT$9)))</f>
        <v>2034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VLOOKUP(B17,audio_list_stym!$A$3:$BP$18,58,FALSE)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VLOOKUP(B17,audio_list_stym!$A$3:$AJ$18,26,FALSE)</f>
        <v>Limon</v>
      </c>
      <c r="I17" t="s">
        <v>695</v>
      </c>
      <c r="J17" t="str">
        <f t="shared" si="1"/>
        <v>Limon_8</v>
      </c>
      <c r="K17">
        <v>12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2163</v>
      </c>
      <c r="AD17" t="str">
        <f t="shared" ca="1" si="10"/>
        <v>pics\\Tikva_3.jpg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pics\\Tikva_3.jpg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0.1755917771164498</v>
      </c>
      <c r="AP17" t="str">
        <f t="shared" ca="1" si="12"/>
        <v>pics\\Injir_3.jpg</v>
      </c>
      <c r="AQ17" t="str">
        <f t="shared" ca="1" si="13"/>
        <v>pics\\Tikva_3.jpg</v>
      </c>
      <c r="AS17" t="str">
        <f t="shared" ca="1" si="15"/>
        <v>pics\\Tikva_3.jpg</v>
      </c>
      <c r="AT17">
        <f t="shared" ca="1" si="7"/>
        <v>0.77958315642244647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_Без_кожуры_ли_XXXXX?</v>
      </c>
      <c r="BD17" cm="1">
        <f t="array" aca="1" ref="BD17" ca="1">INDEX($L$10:$L$17,(RANK(AT9,$AT$2:$AT$9)))</f>
        <v>2035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VLOOKUP(B18,audio_list_stym!$A$3:$BP$18,58,FALSE)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VLOOKUP(B18,audio_list_stym!$A$3:$AJ$18,26,FALSE)</f>
        <v>Kokos</v>
      </c>
      <c r="I18" t="s">
        <v>688</v>
      </c>
      <c r="J18" t="str">
        <f t="shared" si="1"/>
        <v>Kokos_1</v>
      </c>
      <c r="K18">
        <v>13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2202</v>
      </c>
      <c r="AD18" t="str">
        <f t="shared" ca="1" si="10"/>
        <v>pics\\dis47.jpg</v>
      </c>
      <c r="AE18" s="22" t="str">
        <f t="array" aca="1" ref="AE18" ca="1">IF(G18="экспл",INDEX(total_visual_stym!$C$146:$C$209,(RANK(total_visual_stym!E162,total_visual_stym!$E$146:$E$209))),0)</f>
        <v>pics\\dis47.jpg</v>
      </c>
      <c r="AF18" s="22" t="str">
        <f t="shared" si="2"/>
        <v/>
      </c>
      <c r="AG18" t="str">
        <f t="shared" ref="AG18:AG73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8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1.4988612354820408E-2</v>
      </c>
      <c r="AP18" t="str">
        <f t="shared" ca="1" si="12"/>
        <v>pics\\Injir_8.jpg</v>
      </c>
      <c r="AQ18" t="str">
        <f t="shared" ca="1" si="13"/>
        <v>pics\\Tikva_8.jpg</v>
      </c>
      <c r="AT18">
        <f t="shared" ca="1" si="7"/>
        <v>0.40287341825336542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2028</v>
      </c>
      <c r="BE18" cm="1">
        <f t="array" aca="1" ref="BE18" ca="1">INDEX(BD2:BD17,(RANK(AT4,$AT$2:$AT$16)))</f>
        <v>2034</v>
      </c>
      <c r="BF18" cm="1">
        <f t="array" aca="1" ref="BF18" ca="1">INDEX(BD26:BD49,(RANK(AT4,$AT$2:$AT$16)))</f>
        <v>2042</v>
      </c>
      <c r="BG18" cm="1">
        <f t="array" aca="1" ref="BG18" ca="1">INDEX(BD50:BD65,(RANK(AT4,$AT$2:$AT$16)))</f>
        <v>2018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VLOOKUP(B19,audio_list_stym!$A$3:$BP$18,58,FALSE)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VLOOKUP(B19,audio_list_stym!$A$3:$AJ$18,26,FALSE)</f>
        <v>Kokos</v>
      </c>
      <c r="I19" t="s">
        <v>689</v>
      </c>
      <c r="J19" t="str">
        <f t="shared" si="1"/>
        <v>Kokos_2</v>
      </c>
      <c r="K19">
        <v>13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2171</v>
      </c>
      <c r="AD19" t="str">
        <f t="shared" ca="1" si="10"/>
        <v>pics\\dis22.jpg</v>
      </c>
      <c r="AE19" s="22" t="str">
        <f t="array" aca="1" ref="AE19" ca="1">IF(G19="экспл",INDEX(total_visual_stym!$C$146:$C$209,(RANK(total_visual_stym!E163,total_visual_stym!$E$146:$E$209))),0)</f>
        <v>pics\\dis22.jpg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8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0.28876454629506376</v>
      </c>
      <c r="AP19" t="str">
        <f t="shared" ca="1" si="12"/>
        <v>pics\\Finik_7.jpg</v>
      </c>
      <c r="AQ19" t="str">
        <f t="shared" ca="1" si="13"/>
        <v>pics\\Peper_7.jpg</v>
      </c>
      <c r="AT19">
        <f t="shared" ca="1" si="7"/>
        <v>0.78708432212728974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Посмотрите,_вот_XXXXX._Полый_ли_он?</v>
      </c>
      <c r="BD19" cm="1">
        <f t="array" aca="1" ref="BD19" ca="1">INDEX($L$18:$L$25,(RANK(AT3,$AT$2:$AT$9)))</f>
        <v>2025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VLOOKUP(B20,audio_list_stym!$A$3:$BP$18,58,FALSE)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VLOOKUP(B20,audio_list_stym!$A$3:$AJ$18,26,FALSE)</f>
        <v>Kokos</v>
      </c>
      <c r="I20" t="s">
        <v>690</v>
      </c>
      <c r="J20" t="str">
        <f t="shared" si="1"/>
        <v>Kokos_3</v>
      </c>
      <c r="K20">
        <v>13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2217</v>
      </c>
      <c r="AD20" t="str">
        <f t="shared" ca="1" si="10"/>
        <v>pics\\dis58.jpg</v>
      </c>
      <c r="AE20" s="22" t="str">
        <f t="array" aca="1" ref="AE20" ca="1">IF(G20="экспл",INDEX(total_visual_stym!$C$146:$C$209,(RANK(total_visual_stym!E164,total_visual_stym!$E$146:$E$209))),0)</f>
        <v>pics\\dis58.jpg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8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0.27433912209876665</v>
      </c>
      <c r="AP20" t="str">
        <f t="shared" ca="1" si="12"/>
        <v>pics\\Finik_8.jpg</v>
      </c>
      <c r="AQ20" t="str">
        <f t="shared" ca="1" si="13"/>
        <v>pics\\Peper_8.jpg</v>
      </c>
      <c r="AT20">
        <f t="shared" ca="1" si="7"/>
        <v>0.94987432303224528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Вот_XXXXX._Гладкий_ли_он?</v>
      </c>
      <c r="BD20" cm="1">
        <f t="array" aca="1" ref="BD20" ca="1">INDEX($L$18:$L$25,(RANK(AT4,$AT$2:$AT$9)))</f>
        <v>2032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VLOOKUP(B21,audio_list_stym!$A$3:$BP$18,58,FALSE)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VLOOKUP(B21,audio_list_stym!$A$3:$AJ$18,26,FALSE)</f>
        <v>Kokos</v>
      </c>
      <c r="I21" t="s">
        <v>691</v>
      </c>
      <c r="J21" t="str">
        <f t="shared" si="1"/>
        <v>Kokos_4</v>
      </c>
      <c r="K21">
        <v>13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2224</v>
      </c>
      <c r="AD21" t="str">
        <f t="shared" ca="1" si="10"/>
        <v>pics\\dis29.jpg</v>
      </c>
      <c r="AE21" s="22" t="str">
        <f t="array" aca="1" ref="AE21" ca="1">IF(G21="экспл",INDEX(total_visual_stym!$C$146:$C$209,(RANK(total_visual_stym!E165,total_visual_stym!$E$146:$E$209))),0)</f>
        <v>pics\\dis29.jpg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8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0.57170845245730628</v>
      </c>
      <c r="AP21" t="str">
        <f t="shared" ca="1" si="12"/>
        <v>pics\\Finik_1.jpg</v>
      </c>
      <c r="AQ21" t="str">
        <f t="shared" ca="1" si="13"/>
        <v>pics\\Peper_1.jpg</v>
      </c>
      <c r="AT21">
        <f t="shared" ca="1" si="7"/>
        <v>4.9665479513299249E-2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Это_XXXXX._Пористый_ли_он?</v>
      </c>
      <c r="BD21" cm="1">
        <f t="array" aca="1" ref="BD21" ca="1">INDEX($L$18:$L$25,(RANK(AT5,$AT$2:$AT$9)))</f>
        <v>2029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VLOOKUP(B22,audio_list_stym!$A$3:$BP$18,58,FALSE)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VLOOKUP(B22,audio_list_stym!$A$3:$AJ$18,26,FALSE)</f>
        <v>Kokos</v>
      </c>
      <c r="I22" t="s">
        <v>692</v>
      </c>
      <c r="J22" t="str">
        <f t="shared" si="1"/>
        <v>Kokos_5</v>
      </c>
      <c r="K22">
        <v>13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2172</v>
      </c>
      <c r="AD22" t="str">
        <f t="shared" ca="1" si="10"/>
        <v>pics\\dis23.jpg</v>
      </c>
      <c r="AE22" s="22" t="str">
        <f t="array" aca="1" ref="AE22" ca="1">IF(G22="экспл",INDEX(total_visual_stym!$C$146:$C$209,(RANK(total_visual_stym!E166,total_visual_stym!$E$146:$E$209))),0)</f>
        <v>pics\\dis23.jpg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8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0.99777824886980526</v>
      </c>
      <c r="AP22" t="str">
        <f t="shared" ca="1" si="12"/>
        <v>pics\\Kokos_1.jpg</v>
      </c>
      <c r="AQ22" t="str">
        <f t="shared" ca="1" si="13"/>
        <v>pics\\Tomat_1.jpg</v>
      </c>
      <c r="AT22">
        <f t="shared" ca="1" si="7"/>
        <v>0.50233513839931954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На_картинке_XXXXX._Он_вареный?</v>
      </c>
      <c r="BD22" cm="1">
        <f t="array" aca="1" ref="BD22" ca="1">INDEX($L$18:$L$25,(RANK(AT6,$AT$2:$AT$9)))</f>
        <v>2031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VLOOKUP(B23,audio_list_stym!$A$3:$BP$18,58,FALSE)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VLOOKUP(B23,audio_list_stym!$A$3:$AJ$18,26,FALSE)</f>
        <v>Kokos</v>
      </c>
      <c r="I23" t="s">
        <v>693</v>
      </c>
      <c r="J23" t="str">
        <f t="shared" si="1"/>
        <v>Kokos_6</v>
      </c>
      <c r="K23">
        <v>13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2187</v>
      </c>
      <c r="AD23" t="str">
        <f t="shared" ca="1" si="10"/>
        <v>pics\\dis1.jpg</v>
      </c>
      <c r="AE23" s="22" t="str">
        <f t="array" aca="1" ref="AE23" ca="1">IF(G23="экспл",INDEX(total_visual_stym!$C$146:$C$209,(RANK(total_visual_stym!E167,total_visual_stym!$E$146:$E$209))),0)</f>
        <v>pics\\dis1.jpg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8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0.11564859162207686</v>
      </c>
      <c r="AP23" t="str">
        <f t="shared" ca="1" si="12"/>
        <v>pics\\Injir_4.jpg</v>
      </c>
      <c r="AQ23" t="str">
        <f t="shared" ca="1" si="13"/>
        <v>pics\\Tikva_4.jpg</v>
      </c>
      <c r="AT23">
        <f t="shared" ca="1" si="7"/>
        <v>0.80027573387244111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На_мониторе_XXXXX._Плотный_ли_он?</v>
      </c>
      <c r="BD23" cm="1">
        <f t="array" aca="1" ref="BD23" ca="1">INDEX($L$18:$L$25,(RANK(AT7,$AT$2:$AT$9)))</f>
        <v>2030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VLOOKUP(B24,audio_list_stym!$A$3:$BP$18,58,FALSE)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VLOOKUP(B24,audio_list_stym!$A$3:$AJ$18,26,FALSE)</f>
        <v>Kokos</v>
      </c>
      <c r="I24" t="s">
        <v>694</v>
      </c>
      <c r="J24" t="str">
        <f t="shared" si="1"/>
        <v>Kokos_7</v>
      </c>
      <c r="K24">
        <v>13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2197</v>
      </c>
      <c r="AD24" t="str">
        <f t="shared" ca="1" si="10"/>
        <v>pics\\dis54.jpg</v>
      </c>
      <c r="AE24" s="22" t="str">
        <f t="array" aca="1" ref="AE24" ca="1">IF(G24="экспл",INDEX(total_visual_stym!$C$146:$C$209,(RANK(total_visual_stym!E168,total_visual_stym!$E$146:$E$209))),0)</f>
        <v>pics\\dis54.jpg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8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0.62839779807241036</v>
      </c>
      <c r="AP24" t="str">
        <f t="shared" ca="1" si="12"/>
        <v>pics\\Kokos_7.jpg</v>
      </c>
      <c r="AQ24" t="str">
        <f t="shared" ca="1" si="13"/>
        <v>pics\\Tomat_7.jpg</v>
      </c>
      <c r="AT24">
        <f t="shared" ca="1" si="7"/>
        <v>0.28155302436143281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Перед_Вами_XXXXX._Он_ворсистый?</v>
      </c>
      <c r="BD24" cm="1">
        <f t="array" aca="1" ref="BD24" ca="1">INDEX($L$18:$L$25,(RANK(AT8,$AT$2:$AT$9)))</f>
        <v>2026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VLOOKUP(B25,audio_list_stym!$A$3:$BP$18,58,FALSE)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VLOOKUP(B25,audio_list_stym!$A$3:$AJ$18,26,FALSE)</f>
        <v>Kokos</v>
      </c>
      <c r="I25" t="s">
        <v>695</v>
      </c>
      <c r="J25" t="str">
        <f t="shared" si="1"/>
        <v>Kokos_8</v>
      </c>
      <c r="K25">
        <v>13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2216</v>
      </c>
      <c r="AD25" t="str">
        <f t="shared" ca="1" si="10"/>
        <v>pics\\dis59.jpg</v>
      </c>
      <c r="AE25" s="22" t="str">
        <f t="array" aca="1" ref="AE25" ca="1">IF(G25="экспл",INDEX(total_visual_stym!$C$146:$C$209,(RANK(total_visual_stym!E169,total_visual_stym!$E$146:$E$209))),0)</f>
        <v>pics\\dis59.jpg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8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0.51428857996972355</v>
      </c>
      <c r="AP25" t="str">
        <f t="shared" ca="1" si="12"/>
        <v>pics\\Finik_2.jpg</v>
      </c>
      <c r="AQ25" t="str">
        <f t="shared" ca="1" si="13"/>
        <v>pics\\Peper_2.jpg</v>
      </c>
      <c r="AT25">
        <f t="shared" ca="1" si="7"/>
        <v>0.5336642519652407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Вы_видите_XXXXX._Он_мягкий?</v>
      </c>
      <c r="BD25" cm="1">
        <f t="array" aca="1" ref="BD25" ca="1">INDEX($L$18:$L$25,(RANK(AT9,$AT$2:$AT$9)))</f>
        <v>2027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VLOOKUP(B26,audio_list_stym!$A$3:$BP$18,58,FALSE)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VLOOKUP(B26,audio_list_stym!$A$3:$AJ$18,26,FALSE)</f>
        <v>Redis</v>
      </c>
      <c r="I26" t="s">
        <v>688</v>
      </c>
      <c r="J26" t="str">
        <f t="shared" si="1"/>
        <v>Redis_1</v>
      </c>
      <c r="K26">
        <v>10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2158</v>
      </c>
      <c r="AD26" t="str">
        <f t="shared" ca="1" si="10"/>
        <v>pics\\Injir_6.jpg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pics\\Injir_6.jpg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pics\\Injir_6.jpg</v>
      </c>
      <c r="AT26">
        <f t="shared" ca="1" si="7"/>
        <v>0.26158412512840867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_С_ботвой_ли_РЕДИС?</v>
      </c>
      <c r="BC26">
        <f>A26</f>
        <v>1204</v>
      </c>
      <c r="BD26" cm="1">
        <f t="array" aca="1" ref="BD26" ca="1">INDEX($L$26:$L$33,(RANK(AT2,$AT$2:$AT$9)))</f>
        <v>2052</v>
      </c>
      <c r="BE26" cm="1">
        <f t="array" aca="1" ref="BE26" ca="1">INDEX(BD2:BD25,(RANK(AT5,$AT$2:$AT$16)))</f>
        <v>2058</v>
      </c>
      <c r="BF26" cm="1">
        <f t="array" aca="1" ref="BF26" ca="1">INDEX(BD34:BD49,(RANK(AT5,$AT$2:$AT$16)))</f>
        <v>2042</v>
      </c>
      <c r="BG26" cm="1">
        <f t="array" aca="1" ref="BG26" ca="1">INDEX(BD50:BD65,(RANK(AT5,$AT$2:$AT$16)))</f>
        <v>2010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VLOOKUP(B27,audio_list_stym!$A$3:$BP$18,58,FALSE)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VLOOKUP(B27,audio_list_stym!$A$3:$AJ$18,26,FALSE)</f>
        <v>Redis</v>
      </c>
      <c r="I27" t="s">
        <v>689</v>
      </c>
      <c r="J27" t="str">
        <f t="shared" si="1"/>
        <v>Redis_2</v>
      </c>
      <c r="K27">
        <v>10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2032</v>
      </c>
      <c r="AD27" t="str">
        <f t="shared" ca="1" si="10"/>
        <v>pics\\Kokos_8.jpg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pics\\Kokos_8.jpg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pics\\Kokos_8.jpg</v>
      </c>
      <c r="AT27">
        <f t="shared" ca="1" si="7"/>
        <v>0.78364746789073447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_Алый_ли_РЕДИС?</v>
      </c>
      <c r="BD27" cm="1">
        <f t="array" aca="1" ref="BD27" ca="1">INDEX($L$26:$L$33,(RANK(AT3,$AT$2:$AT$9)))</f>
        <v>2049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VLOOKUP(B28,audio_list_stym!$A$3:$BP$18,58,FALSE)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VLOOKUP(B28,audio_list_stym!$A$3:$AJ$18,26,FALSE)</f>
        <v>Redis</v>
      </c>
      <c r="I28" t="s">
        <v>690</v>
      </c>
      <c r="J28" t="str">
        <f t="shared" si="1"/>
        <v>Redis_3</v>
      </c>
      <c r="K28">
        <v>10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2012</v>
      </c>
      <c r="AD28" t="str">
        <f t="shared" ca="1" si="10"/>
        <v>pics\\Finik_4.jpg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pics\\Finik_4.jpg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pics\\Finik_4.jpg</v>
      </c>
      <c r="AT28">
        <f t="shared" ca="1" si="7"/>
        <v>0.60753153378089431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_Пряный_ли_РЕДИС?</v>
      </c>
      <c r="BD28" cm="1">
        <f t="array" aca="1" ref="BD28" ca="1">INDEX($L$26:$L$33,(RANK(AT4,$AT$2:$AT$9)))</f>
        <v>2056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VLOOKUP(B29,audio_list_stym!$A$3:$BP$18,58,FALSE)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VLOOKUP(B29,audio_list_stym!$A$3:$AJ$18,26,FALSE)</f>
        <v>Redis</v>
      </c>
      <c r="I29" t="s">
        <v>691</v>
      </c>
      <c r="J29" t="str">
        <f t="shared" si="1"/>
        <v>Redis_4</v>
      </c>
      <c r="K29">
        <v>10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2154</v>
      </c>
      <c r="AD29" t="str">
        <f t="shared" ca="1" si="10"/>
        <v>pics\\Injir_2.jpg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pics\\Injir_2.jpg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pics\\Injir_2.jpg</v>
      </c>
      <c r="AT29">
        <f t="shared" ca="1" si="7"/>
        <v>0.74688713938723761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_Жирный_ли_РЕДИС?</v>
      </c>
      <c r="BD29" cm="1">
        <f t="array" aca="1" ref="BD29" ca="1">INDEX($L$26:$L$33,(RANK(AT5,$AT$2:$AT$9)))</f>
        <v>2053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VLOOKUP(B30,audio_list_stym!$A$3:$BP$18,58,FALSE)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VLOOKUP(B30,audio_list_stym!$A$3:$AJ$18,26,FALSE)</f>
        <v>Redis</v>
      </c>
      <c r="I30" t="s">
        <v>692</v>
      </c>
      <c r="J30" t="str">
        <f t="shared" si="1"/>
        <v>Redis_5</v>
      </c>
      <c r="K30">
        <v>10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2028</v>
      </c>
      <c r="AD30" t="str">
        <f t="shared" ca="1" si="10"/>
        <v>pics\\Kokos_4.jpg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pics\\Kokos_4.jpg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pics\\Kokos_4.jpg</v>
      </c>
      <c r="AT30">
        <f t="shared" ca="1" si="7"/>
        <v>0.93387085951478355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_Соленый_ли_РЕДИС?</v>
      </c>
      <c r="BD30" cm="1">
        <f t="array" aca="1" ref="BD30" ca="1">INDEX($L$26:$L$33,(RANK(AT6,$AT$2:$AT$9)))</f>
        <v>2055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VLOOKUP(B31,audio_list_stym!$A$3:$BP$18,58,FALSE)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VLOOKUP(B31,audio_list_stym!$A$3:$AJ$18,26,FALSE)</f>
        <v>Redis</v>
      </c>
      <c r="I31" t="s">
        <v>693</v>
      </c>
      <c r="J31" t="str">
        <f t="shared" si="1"/>
        <v>Redis_6</v>
      </c>
      <c r="K31">
        <v>10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2026</v>
      </c>
      <c r="AD31" t="str">
        <f t="shared" ca="1" si="10"/>
        <v>pics\\Kokos_2.jpg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pics\\Kokos_2.jpg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pics\\Kokos_2.jpg</v>
      </c>
      <c r="AT31">
        <f t="shared" ca="1" si="7"/>
        <v>0.35441779923007743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_Пышный_ли_РЕДИС?</v>
      </c>
      <c r="BD31" cm="1">
        <f t="array" aca="1" ref="BD31" ca="1">INDEX($L$26:$L$33,(RANK(AT7,$AT$2:$AT$9)))</f>
        <v>2054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VLOOKUP(B32,audio_list_stym!$A$3:$BP$18,58,FALSE)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VLOOKUP(B32,audio_list_stym!$A$3:$AJ$18,26,FALSE)</f>
        <v>Redis</v>
      </c>
      <c r="I32" t="s">
        <v>694</v>
      </c>
      <c r="J32" t="str">
        <f t="shared" si="1"/>
        <v>Redis_7</v>
      </c>
      <c r="K32">
        <v>10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2014</v>
      </c>
      <c r="AD32" t="str">
        <f t="shared" ca="1" si="10"/>
        <v>pics\\Finik_6.jpg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pics\\Finik_6.jpg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pics\\Finik_6.jpg</v>
      </c>
      <c r="AT32">
        <f t="shared" ca="1" si="7"/>
        <v>0.9506052703741853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_Крепкий_ли_РЕДИС?</v>
      </c>
      <c r="BD32" cm="1">
        <f t="array" aca="1" ref="BD32" ca="1">INDEX($L$26:$L$33,(RANK(AT8,$AT$2:$AT$9)))</f>
        <v>2050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VLOOKUP(B33,audio_list_stym!$A$3:$BP$18,58,FALSE)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VLOOKUP(B33,audio_list_stym!$A$3:$AJ$18,26,FALSE)</f>
        <v>Redis</v>
      </c>
      <c r="I33" t="s">
        <v>695</v>
      </c>
      <c r="J33" t="str">
        <f t="shared" si="1"/>
        <v>Redis_8</v>
      </c>
      <c r="K33">
        <v>10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2159</v>
      </c>
      <c r="AD33" t="str">
        <f t="shared" ca="1" si="10"/>
        <v>pics\\Injir_7.jpg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pics\\Injir_7.jpg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pics\\Injir_7.jpg</v>
      </c>
      <c r="AT33">
        <f t="shared" ca="1" si="7"/>
        <v>0.66225170422468427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_Круглый_ли_РЕДИС?</v>
      </c>
      <c r="BD33" cm="1">
        <f t="array" aca="1" ref="BD33" ca="1">INDEX($L$26:$L$33,(RANK(AT9,$AT$2:$AT$9)))</f>
        <v>2051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VLOOKUP(B34,audio_list_stym!$A$3:$BP$18,58,FALSE)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VLOOKUP(B34,audio_list_stym!$A$3:$AJ$18,26,FALSE)</f>
        <v>Peper</v>
      </c>
      <c r="I34" t="s">
        <v>688</v>
      </c>
      <c r="J34" t="str">
        <f t="shared" si="1"/>
        <v>Peper_1</v>
      </c>
      <c r="K34">
        <v>11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2205</v>
      </c>
      <c r="AD34" t="str">
        <f t="shared" ca="1" si="10"/>
        <v>pics\\dis46.jpg</v>
      </c>
      <c r="AE34" s="22" t="str">
        <f t="array" aca="1" ref="AE34" ca="1">IF(G34="экспл",INDEX(total_visual_stym!$C$146:$C$209,(RANK(total_visual_stym!E178,total_visual_stym!$E$146:$E$209))),0)</f>
        <v>pics\\dis46.jpg</v>
      </c>
      <c r="AF34" s="22" t="str">
        <f t="shared" si="2"/>
        <v/>
      </c>
      <c r="AG34" t="str">
        <f t="shared" si="17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0.56596132762475349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2044</v>
      </c>
      <c r="BE34" cm="1">
        <f t="array" aca="1" ref="BE34" ca="1">INDEX(BD2:BD17,(RANK(AT5,$AT$2:$AT$17)))</f>
        <v>2059</v>
      </c>
      <c r="BF34" cm="1">
        <f t="array" aca="1" ref="BF34" ca="1">INDEX(BD18:BD33,(RANK(AT5,$AT$2:$AT$7)))</f>
        <v>2032</v>
      </c>
      <c r="BG34" cm="1">
        <f t="array" aca="1" ref="BG34" ca="1">INDEX(BD42:BD65,(RANK(AT5,$AT$2:$AT$17)))</f>
        <v>2003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VLOOKUP(B35,audio_list_stym!$A$3:$BP$18,58,FALSE)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VLOOKUP(B35,audio_list_stym!$A$3:$AJ$18,26,FALSE)</f>
        <v>Peper</v>
      </c>
      <c r="I35" t="s">
        <v>689</v>
      </c>
      <c r="J35" t="str">
        <f t="shared" si="1"/>
        <v>Peper_2</v>
      </c>
      <c r="K35">
        <v>11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10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2"/>
        <v/>
      </c>
      <c r="AG35" t="str">
        <f t="shared" si="17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0.94687192248149821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Посмотрите,_вот_ПЕРЕЦ._Черный_ли_он?</v>
      </c>
      <c r="BD35" cm="1">
        <f t="array" aca="1" ref="BD35" ca="1">INDEX($L$34:$L$41,(RANK(AT3,$AT$2:$AT$9)))</f>
        <v>2041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VLOOKUP(B36,audio_list_stym!$A$3:$BP$18,58,FALSE)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VLOOKUP(B36,audio_list_stym!$A$3:$AJ$18,26,FALSE)</f>
        <v>Peper</v>
      </c>
      <c r="I36" t="s">
        <v>690</v>
      </c>
      <c r="J36" t="str">
        <f t="shared" si="1"/>
        <v>Peper_3</v>
      </c>
      <c r="K36">
        <v>11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2193</v>
      </c>
      <c r="AD36" t="str">
        <f t="shared" ca="1" si="10"/>
        <v>pics\\dis2.jpg</v>
      </c>
      <c r="AE36" s="22" t="str">
        <f t="array" aca="1" ref="AE36" ca="1">IF(G36="экспл",INDEX(total_visual_stym!$C$146:$C$209,(RANK(total_visual_stym!E180,total_visual_stym!$E$146:$E$209))),0)</f>
        <v>pics\\dis2.jpg</v>
      </c>
      <c r="AF36" s="22" t="str">
        <f t="shared" si="2"/>
        <v/>
      </c>
      <c r="AG36" t="str">
        <f t="shared" si="17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0.39424044591110707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Вот_ПЕРЕЦ._Он_гнилой?</v>
      </c>
      <c r="BD36" cm="1">
        <f t="array" aca="1" ref="BD36" ca="1">INDEX($L$34:$L$41,(RANK(AT4,$AT$2:$AT$9)))</f>
        <v>2048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VLOOKUP(B37,audio_list_stym!$A$3:$BP$18,58,FALSE)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VLOOKUP(B37,audio_list_stym!$A$3:$AJ$18,26,FALSE)</f>
        <v>Peper</v>
      </c>
      <c r="I37" t="s">
        <v>691</v>
      </c>
      <c r="J37" t="str">
        <f t="shared" si="1"/>
        <v>Peper_4</v>
      </c>
      <c r="K37">
        <v>11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2192</v>
      </c>
      <c r="AD37" t="str">
        <f t="shared" ca="1" si="10"/>
        <v>pics\\dis32.jpg</v>
      </c>
      <c r="AE37" s="22" t="str">
        <f t="array" aca="1" ref="AE37" ca="1">IF(G37="экспл",INDEX(total_visual_stym!$C$146:$C$209,(RANK(total_visual_stym!E181,total_visual_stym!$E$146:$E$209))),0)</f>
        <v>pics\\dis32.jpg</v>
      </c>
      <c r="AF37" s="22" t="str">
        <f t="shared" si="2"/>
        <v/>
      </c>
      <c r="AG37" t="str">
        <f t="shared" si="17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0.65095965594658056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Это_ПЕРЕЦ._Он_бугристый?</v>
      </c>
      <c r="BD37" cm="1">
        <f t="array" aca="1" ref="BD37" ca="1">INDEX($L$34:$L$41,(RANK(AT5,$AT$2:$AT$9)))</f>
        <v>2045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VLOOKUP(B38,audio_list_stym!$A$3:$BP$18,58,FALSE)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VLOOKUP(B38,audio_list_stym!$A$3:$AJ$18,26,FALSE)</f>
        <v>Peper</v>
      </c>
      <c r="I38" t="s">
        <v>692</v>
      </c>
      <c r="J38" t="str">
        <f t="shared" si="1"/>
        <v>Peper_5</v>
      </c>
      <c r="K38">
        <v>11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2223</v>
      </c>
      <c r="AD38" t="str">
        <f t="shared" ca="1" si="10"/>
        <v>pics\\dis15.jpg</v>
      </c>
      <c r="AE38" s="22" t="str">
        <f t="array" aca="1" ref="AE38" ca="1">IF(G38="экспл",INDEX(total_visual_stym!$C$146:$C$209,(RANK(total_visual_stym!E182,total_visual_stym!$E$146:$E$209))),0)</f>
        <v>pics\\dis15.jpg</v>
      </c>
      <c r="AF38" s="22" t="str">
        <f t="shared" si="2"/>
        <v/>
      </c>
      <c r="AG38" t="str">
        <f t="shared" si="17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0.88264894089958135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На_картинке_ПЕРЕЦ._Он_слоеный?</v>
      </c>
      <c r="BD38" cm="1">
        <f t="array" aca="1" ref="BD38" ca="1">INDEX($L$34:$L$41,(RANK(AT6,$AT$2:$AT$9)))</f>
        <v>2047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VLOOKUP(B39,audio_list_stym!$A$3:$BP$18,58,FALSE)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VLOOKUP(B39,audio_list_stym!$A$3:$AJ$18,26,FALSE)</f>
        <v>Peper</v>
      </c>
      <c r="I39" t="s">
        <v>693</v>
      </c>
      <c r="J39" t="str">
        <f t="shared" si="1"/>
        <v>Peper_6</v>
      </c>
      <c r="K39">
        <v>11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2207</v>
      </c>
      <c r="AD39" t="str">
        <f t="shared" ca="1" si="10"/>
        <v>pics\\dis44.jpg</v>
      </c>
      <c r="AE39" s="22" t="str">
        <f t="array" aca="1" ref="AE39" ca="1">IF(G39="экспл",INDEX(total_visual_stym!$C$146:$C$209,(RANK(total_visual_stym!E183,total_visual_stym!$E$146:$E$209))),0)</f>
        <v>pics\\dis44.jpg</v>
      </c>
      <c r="AF39" s="22" t="str">
        <f>IF(ISTEXT(AR39),AR39,IF(ISTEXT(AS39),AS39,""))</f>
        <v/>
      </c>
      <c r="AG39" t="str">
        <f t="shared" si="17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0.87385314892063148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На_мониторе_ПЕРЕЦ._Хрустящий_ли_он?</v>
      </c>
      <c r="BD39" cm="1">
        <f t="array" aca="1" ref="BD39" ca="1">INDEX($L$34:$L$41,(RANK(AT7,$AT$2:$AT$9)))</f>
        <v>2046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VLOOKUP(B40,audio_list_stym!$A$3:$BP$18,58,FALSE)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VLOOKUP(B40,audio_list_stym!$A$3:$AJ$18,26,FALSE)</f>
        <v>Peper</v>
      </c>
      <c r="I40" t="s">
        <v>694</v>
      </c>
      <c r="J40" t="str">
        <f t="shared" si="1"/>
        <v>Peper_7</v>
      </c>
      <c r="K40">
        <v>11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2185</v>
      </c>
      <c r="AD40" t="str">
        <f t="shared" ca="1" si="10"/>
        <v>pics\\dis31.jpg</v>
      </c>
      <c r="AE40" s="22" t="str">
        <f t="array" aca="1" ref="AE40" ca="1">IF(G40="экспл",INDEX(total_visual_stym!$C$146:$C$209,(RANK(total_visual_stym!E184,total_visual_stym!$E$146:$E$209))),0)</f>
        <v>pics\\dis31.jpg</v>
      </c>
      <c r="AF40" s="22" t="str">
        <f>IF(ISTEXT(AR40),AR40,IF(ISTEXT(AS40),AS40,""))</f>
        <v/>
      </c>
      <c r="AG40" t="str">
        <f t="shared" si="17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0.18896943350284501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Перед_Вами_ПЕРЕЦ._Блестит_ли_он?</v>
      </c>
      <c r="BD40" cm="1">
        <f t="array" aca="1" ref="BD40" ca="1">INDEX($L$34:$L$41,(RANK(AT8,$AT$2:$AT$9)))</f>
        <v>2042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VLOOKUP(B41,audio_list_stym!$A$3:$BP$18,58,FALSE)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VLOOKUP(B41,audio_list_stym!$A$3:$AJ$18,26,FALSE)</f>
        <v>Peper</v>
      </c>
      <c r="I41" t="s">
        <v>695</v>
      </c>
      <c r="J41" t="str">
        <f t="shared" si="1"/>
        <v>Peper_8</v>
      </c>
      <c r="K41">
        <v>11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2199</v>
      </c>
      <c r="AD41" t="str">
        <f t="shared" ca="1" si="10"/>
        <v>pics\\dis56.jpg</v>
      </c>
      <c r="AE41" s="22" t="str">
        <f t="array" aca="1" ref="AE41" ca="1">IF(G41="экспл",INDEX(total_visual_stym!$C$146:$C$209,(RANK(total_visual_stym!E185,total_visual_stym!$E$146:$E$209))),0)</f>
        <v>pics\\dis56.jpg</v>
      </c>
      <c r="AF41" s="22" t="str">
        <f t="shared" ref="AF41:AF55" si="21">IF(ISTEXT(AR41),AR41,IF(ISTEXT(AS41),AS41,""))</f>
        <v/>
      </c>
      <c r="AG41" t="str">
        <f t="shared" si="17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0.66598398200748643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Вы_видите_ПЕРЕЦ._Он_цитрусовый?</v>
      </c>
      <c r="BD41" cm="1">
        <f t="array" aca="1" ref="BD41" ca="1">INDEX($L$34:$L$41,(RANK(AT9,$AT$2:$AT$9)))</f>
        <v>2043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VLOOKUP(B42,audio_list_stym!$A$3:$BP$18,58,FALSE)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VLOOKUP(B42,audio_list_stym!$A$3:$AJ$18,26,FALSE)</f>
        <v>Banan</v>
      </c>
      <c r="I42" t="s">
        <v>688</v>
      </c>
      <c r="J42" t="str">
        <f t="shared" si="1"/>
        <v>Banan_1</v>
      </c>
      <c r="K42">
        <v>12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2168</v>
      </c>
      <c r="AD42" t="str">
        <f t="shared" ca="1" si="10"/>
        <v>pics\\Tikva_8.jpg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pics\\Tikva_8.jpg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pics\\Tikva_8.jpg</v>
      </c>
      <c r="AT42">
        <f t="shared" ca="1" si="7"/>
        <v>0.53517196687107171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_Чистый_ли_XXXXX?</v>
      </c>
      <c r="BC42">
        <f>A42</f>
        <v>1206</v>
      </c>
      <c r="BD42" cm="1">
        <f t="array" aca="1" ref="BD42" ca="1">INDEX($L$42:$L$49,(RANK(AT2,$AT$2:$AT$9)))</f>
        <v>2004</v>
      </c>
      <c r="BE42" cm="1">
        <f t="array" aca="1" ref="BE42" ca="1">INDEX(BD2:BD17,(RANK(AT6,$AT$2:$AT17)))</f>
        <v>2034</v>
      </c>
      <c r="BF42" cm="1">
        <f t="array" aca="1" ref="BF42" ca="1">INDEX(BD26:BD41,(RANK(AT6,$AT$2:$AT$17)))</f>
        <v>2042</v>
      </c>
      <c r="BG42" cm="1">
        <f t="array" aca="1" ref="BG42" ca="1">INDEX(BD50:BD65,(RANK(AT6,$AT$2:$AT$17)))</f>
        <v>2018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VLOOKUP(B43,audio_list_stym!$A$3:$BP$18,58,FALSE)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VLOOKUP(B43,audio_list_stym!$A$3:$AJ$18,26,FALSE)</f>
        <v>Banan</v>
      </c>
      <c r="I43" t="s">
        <v>689</v>
      </c>
      <c r="J43" t="str">
        <f t="shared" si="1"/>
        <v>Banan_2</v>
      </c>
      <c r="K43">
        <v>12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2047</v>
      </c>
      <c r="AD43" t="str">
        <f t="shared" ca="1" si="10"/>
        <v>pics\\Peper_7.jpg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pics\\Peper_7.jpg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pics\\Peper_7.jpg</v>
      </c>
      <c r="AT43">
        <f t="shared" ca="1" si="7"/>
        <v>0.35845732388777352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_Свежий_ли_XXXXX?</v>
      </c>
      <c r="BD43" cm="1">
        <f t="array" aca="1" ref="BD43" ca="1">INDEX($L$42:$L$49,(RANK(AT3,$AT$2:$AT$9)))</f>
        <v>2001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VLOOKUP(B44,audio_list_stym!$A$3:$BP$18,58,FALSE)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VLOOKUP(B44,audio_list_stym!$A$3:$AJ$18,26,FALSE)</f>
        <v>Banan</v>
      </c>
      <c r="I44" t="s">
        <v>690</v>
      </c>
      <c r="J44" t="str">
        <f t="shared" si="1"/>
        <v>Banan_3</v>
      </c>
      <c r="K44">
        <v>12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2048</v>
      </c>
      <c r="AD44" t="str">
        <f t="shared" ca="1" si="10"/>
        <v>pics\\Peper_8.jpg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pics\\Peper_8.jpg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pics\\Peper_8.jpg</v>
      </c>
      <c r="AT44">
        <f t="shared" ca="1" si="7"/>
        <v>0.73085581762461194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_Жаренный_ли_XXXXX?</v>
      </c>
      <c r="BD44" cm="1">
        <f t="array" aca="1" ref="BD44" ca="1">INDEX($L$42:$L$49,(RANK(AT4,$AT$2:$AT$9)))</f>
        <v>2008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VLOOKUP(B45,audio_list_stym!$A$3:$BP$18,58,FALSE)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VLOOKUP(B45,audio_list_stym!$A$3:$AJ$18,26,FALSE)</f>
        <v>Banan</v>
      </c>
      <c r="I45" t="s">
        <v>691</v>
      </c>
      <c r="J45" t="str">
        <f t="shared" si="1"/>
        <v>Banan_4</v>
      </c>
      <c r="K45">
        <v>12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2041</v>
      </c>
      <c r="AD45" t="str">
        <f t="shared" ca="1" si="10"/>
        <v>pics\\Peper_1.jpg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pics\\Peper_1.jpg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pics\\Peper_1.jpg</v>
      </c>
      <c r="AT45">
        <f t="shared" ca="1" si="7"/>
        <v>0.14637759562244612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_Сладкий_ли_XXXXX?</v>
      </c>
      <c r="BD45" cm="1">
        <f t="array" aca="1" ref="BD45" ca="1">INDEX($L$42:$L$49,(RANK(AT5,$AT$2:$AT$9)))</f>
        <v>2005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VLOOKUP(B46,audio_list_stym!$A$3:$BP$18,58,FALSE)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VLOOKUP(B46,audio_list_stym!$A$3:$AJ$18,26,FALSE)</f>
        <v>Banan</v>
      </c>
      <c r="I46" t="s">
        <v>692</v>
      </c>
      <c r="J46" t="str">
        <f t="shared" si="1"/>
        <v>Banan_5</v>
      </c>
      <c r="K46">
        <v>12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2057</v>
      </c>
      <c r="AD46" t="str">
        <f t="shared" ca="1" si="10"/>
        <v>pics\\Tomat_1.jpg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pics\\Tomat_1.jpg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pics\\Tomat_1.jpg</v>
      </c>
      <c r="AT46">
        <f t="shared" ca="1" si="7"/>
        <v>0.1334599730944056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_Влажный_ли_XXXXX?</v>
      </c>
      <c r="BD46" cm="1">
        <f t="array" aca="1" ref="BD46" ca="1">INDEX($L$42:$L$49,(RANK(AT6,$AT$2:$AT$9)))</f>
        <v>2007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VLOOKUP(B47,audio_list_stym!$A$3:$BP$18,58,FALSE)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VLOOKUP(B47,audio_list_stym!$A$3:$AJ$18,26,FALSE)</f>
        <v>Banan</v>
      </c>
      <c r="I47" t="s">
        <v>693</v>
      </c>
      <c r="J47" t="str">
        <f t="shared" si="1"/>
        <v>Banan_6</v>
      </c>
      <c r="K47">
        <v>12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2164</v>
      </c>
      <c r="AD47" t="str">
        <f t="shared" ca="1" si="10"/>
        <v>pics\\Tikva_4.jpg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pics\\Tikva_4.jpg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pics\\Tikva_4.jpg</v>
      </c>
      <c r="AT47">
        <f t="shared" ca="1" si="7"/>
        <v>0.53708053816999479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_Съедобный_ли_XXXXX?</v>
      </c>
      <c r="BD47" cm="1">
        <f t="array" aca="1" ref="BD47" ca="1">INDEX($L$42:$L$49,(RANK(AT7,$AT$2:$AT$9)))</f>
        <v>2006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VLOOKUP(B48,audio_list_stym!$A$3:$BP$18,58,FALSE)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VLOOKUP(B48,audio_list_stym!$A$3:$AJ$18,26,FALSE)</f>
        <v>Banan</v>
      </c>
      <c r="I48" t="s">
        <v>694</v>
      </c>
      <c r="J48" t="str">
        <f t="shared" si="1"/>
        <v>Banan_7</v>
      </c>
      <c r="K48">
        <v>12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2063</v>
      </c>
      <c r="AD48" t="str">
        <f t="shared" ca="1" si="10"/>
        <v>pics\\Tomat_7.jpg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pics\\Tomat_7.jpg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pics\\Tomat_7.jpg</v>
      </c>
      <c r="AT48">
        <f t="shared" ca="1" si="7"/>
        <v>0.88599699649180419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_Сиреневый_ли_XXXXX?</v>
      </c>
      <c r="BD48" cm="1">
        <f t="array" aca="1" ref="BD48" ca="1">INDEX($L$42:$L$49,(RANK(AT8,$AT$2:$AT$9)))</f>
        <v>2002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VLOOKUP(B49,audio_list_stym!$A$3:$BP$18,58,FALSE)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VLOOKUP(B49,audio_list_stym!$A$3:$AJ$18,26,FALSE)</f>
        <v>Banan</v>
      </c>
      <c r="I49" t="s">
        <v>695</v>
      </c>
      <c r="J49" t="str">
        <f t="shared" si="1"/>
        <v>Banan_8</v>
      </c>
      <c r="K49">
        <v>12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2042</v>
      </c>
      <c r="AD49" t="str">
        <f t="shared" ca="1" si="10"/>
        <v>pics\\Peper_2.jpg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pics\\Peper_2.jpg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pics\\Peper_2.jpg</v>
      </c>
      <c r="AT49">
        <f t="shared" ca="1" si="7"/>
        <v>1.384487175844229E-2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_Репчатый_ли_XXXXX?</v>
      </c>
      <c r="BD49" cm="1">
        <f t="array" aca="1" ref="BD49" ca="1">INDEX($L$42:$L$49,(RANK(AT9,$AT$2:$AT$9)))</f>
        <v>2003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VLOOKUP(B50,audio_list_stym!$A$3:$BP$18,58,FALSE)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VLOOKUP(B50,audio_list_stym!$A$3:$AJ$18,26,FALSE)</f>
        <v>Finik</v>
      </c>
      <c r="I50" t="s">
        <v>688</v>
      </c>
      <c r="J50" t="str">
        <f t="shared" si="1"/>
        <v>Finik_1</v>
      </c>
      <c r="K50">
        <v>13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2190</v>
      </c>
      <c r="AD50" t="str">
        <f t="shared" ca="1" si="10"/>
        <v>pics\\dis27.jpg</v>
      </c>
      <c r="AE50" s="22" t="str">
        <f t="array" aca="1" ref="AE50" ca="1">IF(G50="экспл",INDEX(total_visual_stym!$C$146:$C$209,(RANK(total_visual_stym!E194,total_visual_stym!$E$146:$E$209))),0)</f>
        <v>pics\\dis27.jpg</v>
      </c>
      <c r="AF50" s="22" t="str">
        <f t="shared" si="21"/>
        <v/>
      </c>
      <c r="AG50" t="str">
        <f t="shared" si="17"/>
        <v>pics\\Finik_1.jpg</v>
      </c>
      <c r="AH50">
        <f t="shared" si="4"/>
        <v>0</v>
      </c>
      <c r="AT50">
        <f t="shared" ca="1" si="7"/>
        <v>0.82557978259947107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2012</v>
      </c>
      <c r="BE50" cm="1">
        <f t="array" aca="1" ref="BE50" ca="1">INDEX(BD2:BD17,(RANK(AT7,$AT$2:$AT$17)))</f>
        <v>2033</v>
      </c>
      <c r="BF50" cm="1">
        <f t="array" aca="1" ref="BF50" ca="1">INDEX(BD18:BD49,(RANK(AT7,$AT$2:$AT$17)))</f>
        <v>2049</v>
      </c>
      <c r="BG50" cm="1">
        <f t="array" aca="1" ref="BG50" ca="1">INDEX(BD58:BD65,(RANK(AT7,$AT$2:$AT$9)))</f>
        <v>2022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VLOOKUP(B51,audio_list_stym!$A$3:$BP$18,58,FALSE)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VLOOKUP(B51,audio_list_stym!$A$3:$AJ$18,26,FALSE)</f>
        <v>Finik</v>
      </c>
      <c r="I51" t="s">
        <v>689</v>
      </c>
      <c r="J51" t="str">
        <f t="shared" si="1"/>
        <v>Finik_2</v>
      </c>
      <c r="K51">
        <v>13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2184</v>
      </c>
      <c r="AD51" t="str">
        <f t="shared" ca="1" si="10"/>
        <v>pics\\dis19.jpg</v>
      </c>
      <c r="AE51" s="22" t="str">
        <f t="array" aca="1" ref="AE51" ca="1">IF(G51="экспл",INDEX(total_visual_stym!$C$146:$C$209,(RANK(total_visual_stym!E195,total_visual_stym!$E$146:$E$209))),0)</f>
        <v>pics\\dis19.jpg</v>
      </c>
      <c r="AF51" s="22" t="str">
        <f t="shared" si="21"/>
        <v/>
      </c>
      <c r="AG51" t="str">
        <f t="shared" si="17"/>
        <v>pics\\Finik_2.jpg</v>
      </c>
      <c r="AH51">
        <f t="shared" si="4"/>
        <v>0</v>
      </c>
      <c r="AT51">
        <f t="shared" ca="1" si="7"/>
        <v>0.91153726732847695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Посмотрите,_вот_XXXXX._Сахаристый_ли_он?</v>
      </c>
      <c r="BD51" cm="1">
        <f t="array" aca="1" ref="BD51" ca="1">INDEX($L$50:$L$57,(RANK(AT3,$AT$2:$AT$9)))</f>
        <v>2009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VLOOKUP(B52,audio_list_stym!$A$3:$BP$18,58,FALSE)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VLOOKUP(B52,audio_list_stym!$A$3:$AJ$18,26,FALSE)</f>
        <v>Finik</v>
      </c>
      <c r="I52" t="s">
        <v>690</v>
      </c>
      <c r="J52" t="str">
        <f t="shared" si="1"/>
        <v>Finik_3</v>
      </c>
      <c r="K52">
        <v>13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2206</v>
      </c>
      <c r="AD52" t="str">
        <f t="shared" ca="1" si="10"/>
        <v>pics\\dis50.jpg</v>
      </c>
      <c r="AE52" s="22" t="str">
        <f t="array" aca="1" ref="AE52" ca="1">IF(G52="экспл",INDEX(total_visual_stym!$C$146:$C$209,(RANK(total_visual_stym!E196,total_visual_stym!$E$146:$E$209))),0)</f>
        <v>pics\\dis50.jpg</v>
      </c>
      <c r="AF52" s="22" t="str">
        <f t="shared" si="21"/>
        <v/>
      </c>
      <c r="AG52" t="str">
        <f t="shared" si="17"/>
        <v>pics\\Finik_3.jpg</v>
      </c>
      <c r="AH52">
        <f t="shared" si="4"/>
        <v>0</v>
      </c>
      <c r="AT52">
        <f t="shared" ca="1" si="7"/>
        <v>0.476758142301698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Вот_XXXXX._Он_скользкий?</v>
      </c>
      <c r="BD52" cm="1">
        <f t="array" aca="1" ref="BD52" ca="1">INDEX($L$50:$L$57,(RANK(AT4,$AT$2:$AT$9)))</f>
        <v>2016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VLOOKUP(B53,audio_list_stym!$A$3:$BP$18,58,FALSE)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VLOOKUP(B53,audio_list_stym!$A$3:$AJ$18,26,FALSE)</f>
        <v>Finik</v>
      </c>
      <c r="I53" t="s">
        <v>691</v>
      </c>
      <c r="J53" t="str">
        <f t="shared" si="1"/>
        <v>Finik_4</v>
      </c>
      <c r="K53">
        <v>13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2229</v>
      </c>
      <c r="AD53" t="str">
        <f t="shared" ca="1" si="10"/>
        <v>pics\\dis10.jpg</v>
      </c>
      <c r="AE53" s="22" t="str">
        <f t="array" aca="1" ref="AE53" ca="1">IF(G53="экспл",INDEX(total_visual_stym!$C$146:$C$209,(RANK(total_visual_stym!E197,total_visual_stym!$E$146:$E$209))),0)</f>
        <v>pics\\dis10.jpg</v>
      </c>
      <c r="AF53" s="22" t="str">
        <f t="shared" si="21"/>
        <v/>
      </c>
      <c r="AG53" t="str">
        <f t="shared" si="17"/>
        <v>pics\\Finik_4.jpg</v>
      </c>
      <c r="AH53">
        <f t="shared" si="4"/>
        <v>0</v>
      </c>
      <c r="AT53">
        <f t="shared" ca="1" si="7"/>
        <v>0.49806864490198743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Это_XXXXX._Ломкий_ли_он?</v>
      </c>
      <c r="BD53" cm="1">
        <f t="array" aca="1" ref="BD53" ca="1">INDEX($L$50:$L$57,(RANK(AT5,$AT$2:$AT$9)))</f>
        <v>2013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VLOOKUP(B54,audio_list_stym!$A$3:$BP$18,58,FALSE)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VLOOKUP(B54,audio_list_stym!$A$3:$AJ$18,26,FALSE)</f>
        <v>Finik</v>
      </c>
      <c r="I54" t="s">
        <v>692</v>
      </c>
      <c r="J54" t="str">
        <f t="shared" si="1"/>
        <v>Finik_5</v>
      </c>
      <c r="K54">
        <v>13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2215</v>
      </c>
      <c r="AD54" t="str">
        <f t="shared" ca="1" si="10"/>
        <v>pics\\dis62.jpg</v>
      </c>
      <c r="AE54" s="22" t="str">
        <f t="array" aca="1" ref="AE54" ca="1">IF(G54="экспл",INDEX(total_visual_stym!$C$146:$C$209,(RANK(total_visual_stym!E198,total_visual_stym!$E$146:$E$209))),0)</f>
        <v>pics\\dis62.jpg</v>
      </c>
      <c r="AF54" s="22" t="str">
        <f t="shared" si="21"/>
        <v/>
      </c>
      <c r="AG54" t="str">
        <f t="shared" si="17"/>
        <v>pics\\Finik_5.jpg</v>
      </c>
      <c r="AH54">
        <f t="shared" si="4"/>
        <v>0</v>
      </c>
      <c r="AI54" s="11"/>
      <c r="AT54">
        <f t="shared" ca="1" si="7"/>
        <v>0.13401803835127235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На_картинке_XXXXX._Мохнатый_ли_он?</v>
      </c>
      <c r="BD54" cm="1">
        <f t="array" aca="1" ref="BD54" ca="1">INDEX($L$50:$L$57,(RANK(AT6,$AT$2:$AT$9)))</f>
        <v>2015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VLOOKUP(B55,audio_list_stym!$A$3:$BP$18,58,FALSE)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VLOOKUP(B55,audio_list_stym!$A$3:$AJ$18,26,FALSE)</f>
        <v>Finik</v>
      </c>
      <c r="I55" t="s">
        <v>693</v>
      </c>
      <c r="J55" t="str">
        <f t="shared" si="1"/>
        <v>Finik_6</v>
      </c>
      <c r="K55">
        <v>13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2227</v>
      </c>
      <c r="AD55" t="str">
        <f t="shared" ca="1" si="10"/>
        <v>pics\\dis39.jpg</v>
      </c>
      <c r="AE55" s="22" t="str">
        <f t="array" aca="1" ref="AE55" ca="1">IF(G55="экспл",INDEX(total_visual_stym!$C$146:$C$209,(RANK(total_visual_stym!E199,total_visual_stym!$E$146:$E$209))),0)</f>
        <v>pics\\dis39.jpg</v>
      </c>
      <c r="AF55" s="22" t="str">
        <f t="shared" si="21"/>
        <v/>
      </c>
      <c r="AG55" t="str">
        <f t="shared" si="17"/>
        <v>pics\\Finik_6.jpg</v>
      </c>
      <c r="AH55">
        <f t="shared" si="4"/>
        <v>0</v>
      </c>
      <c r="AT55">
        <f t="shared" ca="1" si="7"/>
        <v>0.12626501703682291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На_мониторе_XXXXX._Он_сморщенный?</v>
      </c>
      <c r="BD55" cm="1">
        <f t="array" aca="1" ref="BD55" ca="1">INDEX($L$50:$L$57,(RANK(AT7,$AT$2:$AT$9)))</f>
        <v>2014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VLOOKUP(B56,audio_list_stym!$A$3:$BP$18,58,FALSE)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VLOOKUP(B56,audio_list_stym!$A$3:$AJ$18,26,FALSE)</f>
        <v>Finik</v>
      </c>
      <c r="I56" t="s">
        <v>694</v>
      </c>
      <c r="J56" t="str">
        <f t="shared" si="1"/>
        <v>Finik_7</v>
      </c>
      <c r="K56">
        <v>13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2209</v>
      </c>
      <c r="AD56" t="str">
        <f t="shared" ca="1" si="10"/>
        <v>pics\\dis51.jpg</v>
      </c>
      <c r="AE56" s="22" t="str">
        <f t="array" aca="1" ref="AE56" ca="1">IF(G56="экспл",INDEX(total_visual_stym!$C$146:$C$209,(RANK(total_visual_stym!E200,total_visual_stym!$E$146:$E$209))),0)</f>
        <v>pics\\dis51.jpg</v>
      </c>
      <c r="AF56" s="22" t="str">
        <f>IF(ISTEXT(AR56),AR56,IF(ISTEXT(AS56),AS56,""))</f>
        <v/>
      </c>
      <c r="AG56" t="str">
        <f t="shared" si="17"/>
        <v>pics\\Finik_7.jpg</v>
      </c>
      <c r="AH56">
        <f t="shared" si="4"/>
        <v>0</v>
      </c>
      <c r="AT56">
        <f t="shared" ca="1" si="7"/>
        <v>0.23651304016792773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Перед_Вами_XXXXX._Он_с_косточкой?</v>
      </c>
      <c r="BD56" cm="1">
        <f t="array" aca="1" ref="BD56" ca="1">INDEX($L$50:$L$57,(RANK(AT8,$AT$2:$AT$9)))</f>
        <v>2010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VLOOKUP(B57,audio_list_stym!$A$3:$BP$18,58,FALSE)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VLOOKUP(B57,audio_list_stym!$A$3:$AJ$18,26,FALSE)</f>
        <v>Finik</v>
      </c>
      <c r="I57" t="s">
        <v>695</v>
      </c>
      <c r="J57" t="str">
        <f t="shared" si="1"/>
        <v>Finik_8</v>
      </c>
      <c r="K57">
        <v>13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2186</v>
      </c>
      <c r="AD57" t="str">
        <f t="shared" ca="1" si="10"/>
        <v>pics\\dis25.jpg</v>
      </c>
      <c r="AE57" s="22" t="str">
        <f t="array" aca="1" ref="AE57" ca="1">IF(G57="экспл",INDEX(total_visual_stym!$C$146:$C$209,(RANK(total_visual_stym!E201,total_visual_stym!$E$146:$E$209))),0)</f>
        <v>pics\\dis25.jpg</v>
      </c>
      <c r="AF57" s="22" t="str">
        <f>IF(ISTEXT(AR57),AR57,IF(ISTEXT(AS57),AS57,""))</f>
        <v/>
      </c>
      <c r="AG57" t="str">
        <f t="shared" si="17"/>
        <v>pics\\Finik_8.jpg</v>
      </c>
      <c r="AH57">
        <f t="shared" si="4"/>
        <v>0</v>
      </c>
      <c r="AI57" s="11"/>
      <c r="AT57">
        <f t="shared" ca="1" si="7"/>
        <v>0.36688959391439746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Вы_видите_XXXXX._Он_треугольный?</v>
      </c>
      <c r="BD57" cm="1">
        <f t="array" aca="1" ref="BD57" ca="1">INDEX($L$50:$L$57,(RANK(AT9,$AT$2:$AT$9)))</f>
        <v>2011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VLOOKUP(B58,audio_list_stym!$A$3:$BP$18,58,FALSE)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VLOOKUP(B58,audio_list_stym!$A$3:$AJ$18,26,FALSE)</f>
        <v>Goroh</v>
      </c>
      <c r="I58" t="s">
        <v>688</v>
      </c>
      <c r="J58" t="str">
        <f t="shared" si="1"/>
        <v>Goroh_1</v>
      </c>
      <c r="K58">
        <v>10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2011</v>
      </c>
      <c r="AD58" t="str">
        <f t="shared" ca="1" si="10"/>
        <v>pics\\Finik_3.jpg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pics\\Finik_3.jpg</v>
      </c>
      <c r="AG58" t="str">
        <f t="shared" si="17"/>
        <v/>
      </c>
      <c r="AH58" t="str">
        <f t="shared" si="4"/>
        <v>sound\\Ogorod</v>
      </c>
      <c r="AI58" s="11"/>
      <c r="AR58" t="str">
        <f t="shared" ref="AR58:AR65" ca="1" si="25">IF(AH58="sound\\Ogorod",AP10,"")</f>
        <v>pics\\Finik_3.jpg</v>
      </c>
      <c r="AT58">
        <f t="shared" ca="1" si="7"/>
        <v>8.8338743989959445E-2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_Рыхлый_ли_ГОРОХ?</v>
      </c>
      <c r="BC58">
        <f>A58</f>
        <v>1208</v>
      </c>
      <c r="BD58" cm="1">
        <f t="array" aca="1" ref="BD58" ca="1">INDEX($L$58:$L$65,(RANK(AT2,$AT$2:$AT$9)))</f>
        <v>2020</v>
      </c>
      <c r="BE58" cm="1">
        <f t="array" aca="1" ref="BE58" ca="1">INDEX(BD2:BD17,(RANK(AT8,$AT$2:$AT$17)))</f>
        <v>2061</v>
      </c>
      <c r="BF58" cm="1">
        <f t="array" aca="1" ref="BF58" ca="1">INDEX(BD18:BD33,(RANK(AT8,$AT$2:$AT$17)))</f>
        <v>2029</v>
      </c>
      <c r="BG58" cm="1">
        <f t="array" aca="1" ref="BG58" ca="1">INDEX(BD42:BD57,(RANK(AT8,$AT$2:$AT$9)))</f>
        <v>2001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VLOOKUP(B59,audio_list_stym!$A$3:$BP$18,58,FALSE)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VLOOKUP(B59,audio_list_stym!$A$3:$AJ$18,26,FALSE)</f>
        <v>Goroh</v>
      </c>
      <c r="I59" t="s">
        <v>689</v>
      </c>
      <c r="J59" t="str">
        <f t="shared" si="1"/>
        <v>Goroh_2</v>
      </c>
      <c r="K59">
        <v>10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2157</v>
      </c>
      <c r="AD59" t="str">
        <f t="shared" ca="1" si="10"/>
        <v>pics\\Injir_5.jpg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pics\\Injir_5.jpg</v>
      </c>
      <c r="AG59" t="str">
        <f t="shared" si="17"/>
        <v/>
      </c>
      <c r="AH59" t="str">
        <f t="shared" si="4"/>
        <v>sound\\Ogorod</v>
      </c>
      <c r="AR59" t="str">
        <f t="shared" ca="1" si="25"/>
        <v>pics\\Injir_5.jpg</v>
      </c>
      <c r="AT59">
        <f t="shared" ca="1" si="7"/>
        <v>0.65092935494875681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_В_стручке_ли_ГОРОХ?</v>
      </c>
      <c r="BD59" cm="1">
        <f t="array" aca="1" ref="BD59" ca="1">INDEX($L$58:$L$65,(RANK(AT3,$AT$2:$AT$9)))</f>
        <v>2017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VLOOKUP(B60,audio_list_stym!$A$3:$BP$18,58,FALSE)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VLOOKUP(B60,audio_list_stym!$A$3:$AJ$18,26,FALSE)</f>
        <v>Goroh</v>
      </c>
      <c r="I60" t="s">
        <v>690</v>
      </c>
      <c r="J60" t="str">
        <f t="shared" si="1"/>
        <v>Goroh_3</v>
      </c>
      <c r="K60">
        <v>10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2030</v>
      </c>
      <c r="AD60" t="str">
        <f t="shared" ca="1" si="10"/>
        <v>pics\\Kokos_6.jpg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pics\\Kokos_6.jpg</v>
      </c>
      <c r="AG60" t="str">
        <f t="shared" si="17"/>
        <v/>
      </c>
      <c r="AH60" t="str">
        <f t="shared" si="4"/>
        <v>sound\\Ogorod</v>
      </c>
      <c r="AR60" t="str">
        <f t="shared" ca="1" si="25"/>
        <v>pics\\Kokos_6.jpg</v>
      </c>
      <c r="AT60">
        <f t="shared" ca="1" si="7"/>
        <v>0.90021772954084145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_Ядовитый_ли_ГОРОХ?</v>
      </c>
      <c r="BD60" cm="1">
        <f t="array" aca="1" ref="BD60" ca="1">INDEX($L$58:$L$65,(RANK(AT4,$AT$2:$AT$9)))</f>
        <v>2024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VLOOKUP(B61,audio_list_stym!$A$3:$BP$18,58,FALSE)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VLOOKUP(B61,audio_list_stym!$A$3:$AJ$18,26,FALSE)</f>
        <v>Goroh</v>
      </c>
      <c r="I61" t="s">
        <v>691</v>
      </c>
      <c r="J61" t="str">
        <f t="shared" si="1"/>
        <v>Goroh_4</v>
      </c>
      <c r="K61">
        <v>10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2013</v>
      </c>
      <c r="AD61" t="str">
        <f t="shared" ca="1" si="10"/>
        <v>pics\\Finik_5.jpg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pics\\Finik_5.jpg</v>
      </c>
      <c r="AG61" t="str">
        <f t="shared" si="17"/>
        <v/>
      </c>
      <c r="AH61" t="str">
        <f t="shared" si="4"/>
        <v>sound\\Ogorod</v>
      </c>
      <c r="AR61" t="str">
        <f t="shared" ca="1" si="25"/>
        <v>pics\\Finik_5.jpg</v>
      </c>
      <c r="AT61">
        <f t="shared" ca="1" si="7"/>
        <v>0.50567997489906236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_Полосатый_ли_ГОРОХ?</v>
      </c>
      <c r="BD61" cm="1">
        <f t="array" aca="1" ref="BD61" ca="1">INDEX($L$58:$L$65,(RANK(AT5,$AT$2:$AT$9)))</f>
        <v>2021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VLOOKUP(B62,audio_list_stym!$A$3:$BP$18,58,FALSE)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VLOOKUP(B62,audio_list_stym!$A$3:$AJ$18,26,FALSE)</f>
        <v>Goroh</v>
      </c>
      <c r="I62" t="s">
        <v>692</v>
      </c>
      <c r="J62" t="str">
        <f t="shared" si="1"/>
        <v>Goroh_5</v>
      </c>
      <c r="K62">
        <v>10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2027</v>
      </c>
      <c r="AD62" t="str">
        <f t="shared" ca="1" si="10"/>
        <v>pics\\Kokos_3.jpg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pics\\Kokos_3.jpg</v>
      </c>
      <c r="AG62" t="str">
        <f t="shared" si="17"/>
        <v/>
      </c>
      <c r="AH62" t="str">
        <f t="shared" si="4"/>
        <v>sound\\Ogorod</v>
      </c>
      <c r="AR62" t="str">
        <f t="shared" ca="1" si="25"/>
        <v>pics\\Kokos_3.jpg</v>
      </c>
      <c r="AT62">
        <f t="shared" ca="1" si="7"/>
        <v>0.31664386695273505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_Плоский_ли_ГОРОХ?</v>
      </c>
      <c r="BD62" cm="1">
        <f t="array" aca="1" ref="BD62" ca="1">INDEX($L$58:$L$65,(RANK(AT6,$AT$2:$AT$9)))</f>
        <v>2023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VLOOKUP(B63,audio_list_stym!$A$3:$BP$18,58,FALSE)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VLOOKUP(B63,audio_list_stym!$A$3:$AJ$18,26,FALSE)</f>
        <v>Goroh</v>
      </c>
      <c r="I63" t="s">
        <v>693</v>
      </c>
      <c r="J63" t="str">
        <f t="shared" si="1"/>
        <v>Goroh_6</v>
      </c>
      <c r="K63">
        <v>10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2029</v>
      </c>
      <c r="AD63" t="str">
        <f t="shared" ca="1" si="10"/>
        <v>pics\\Kokos_5.jpg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pics\\Kokos_5.jpg</v>
      </c>
      <c r="AG63" t="str">
        <f t="shared" si="17"/>
        <v/>
      </c>
      <c r="AH63" t="str">
        <f t="shared" si="4"/>
        <v>sound\\Ogorod</v>
      </c>
      <c r="AR63" t="str">
        <f t="shared" ca="1" si="25"/>
        <v>pics\\Kokos_5.jpg</v>
      </c>
      <c r="AT63">
        <f t="shared" ca="1" si="7"/>
        <v>0.99869453390589846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_Толченый_ли_ГОРОХ?</v>
      </c>
      <c r="BD63" cm="1">
        <f t="array" aca="1" ref="BD63" ca="1">INDEX($L$58:$L$65,(RANK(AT7,$AT$2:$AT$9)))</f>
        <v>2022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VLOOKUP(B64,audio_list_stym!$A$3:$BP$18,58,FALSE)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VLOOKUP(B64,audio_list_stym!$A$3:$AJ$18,26,FALSE)</f>
        <v>Goroh</v>
      </c>
      <c r="I64" t="s">
        <v>694</v>
      </c>
      <c r="J64" t="str">
        <f t="shared" si="1"/>
        <v>Goroh_7</v>
      </c>
      <c r="K64">
        <v>10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2153</v>
      </c>
      <c r="AD64" t="str">
        <f t="shared" ca="1" si="10"/>
        <v>pics\\Injir_1.jpg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pics\\Injir_1.jpg</v>
      </c>
      <c r="AG64" t="str">
        <f t="shared" si="17"/>
        <v/>
      </c>
      <c r="AH64" t="str">
        <f t="shared" si="4"/>
        <v>sound\\Ogorod</v>
      </c>
      <c r="AI64" s="11"/>
      <c r="AR64" t="str">
        <f t="shared" ca="1" si="25"/>
        <v>pics\\Injir_1.jpg</v>
      </c>
      <c r="AT64">
        <f t="shared" ca="1" si="7"/>
        <v>0.17354716725021491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_Зеленый_ли_ГОРОХ?</v>
      </c>
      <c r="BD64" cm="1">
        <f t="array" aca="1" ref="BD64" ca="1">INDEX($L$58:$L$65,(RANK(AT8,$AT$2:$AT$9)))</f>
        <v>2018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VLOOKUP(B65,audio_list_stym!$A$3:$BP$18,58,FALSE)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VLOOKUP(B65,audio_list_stym!$A$3:$AJ$18,26,FALSE)</f>
        <v>Goroh</v>
      </c>
      <c r="I65" t="s">
        <v>695</v>
      </c>
      <c r="J65" t="str">
        <f t="shared" si="1"/>
        <v>Goroh_8</v>
      </c>
      <c r="K65">
        <v>10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2155</v>
      </c>
      <c r="AD65" t="str">
        <f t="shared" ca="1" si="10"/>
        <v>pics\\Injir_3.jpg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pics\\Injir_3.jpg</v>
      </c>
      <c r="AG65" t="str">
        <f t="shared" si="17"/>
        <v/>
      </c>
      <c r="AH65" t="str">
        <f t="shared" si="4"/>
        <v>sound\\Ogorod</v>
      </c>
      <c r="AR65" t="str">
        <f t="shared" ca="1" si="25"/>
        <v>pics\\Injir_3.jpg</v>
      </c>
      <c r="AT65">
        <f t="shared" ca="1" si="7"/>
        <v>0.19393005227217341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_Легкий_ли_ГОРОХ?</v>
      </c>
      <c r="BD65" cm="1">
        <f t="array" aca="1" ref="BD65" ca="1">INDEX($L$58:$L$65,(RANK(AT9,$AT$2:$AT$9)))</f>
        <v>2019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VLOOKUP(B66,audio_list_stym!$A$3:$BP$18,58,FALSE)</f>
        <v>15</v>
      </c>
      <c r="F66" t="str">
        <f>VLOOKUP(E66,metki!$A$2:$B$9,2,FALSE)</f>
        <v>экспл_новые_с_названием</v>
      </c>
      <c r="G66" t="str">
        <f t="shared" ref="G66:G129" si="26">LEFT(F66,5)</f>
        <v>экспл</v>
      </c>
      <c r="H66" t="str">
        <f>VLOOKUP(B66,audio_list_stym!$A$3:$AJ$18,26,FALSE)</f>
        <v>Finger</v>
      </c>
      <c r="I66" t="s">
        <v>688</v>
      </c>
      <c r="J66" t="str">
        <f t="shared" ref="J66:J129" si="27">H66&amp;I66</f>
        <v>Finger_1</v>
      </c>
      <c r="K66">
        <v>15</v>
      </c>
      <c r="L66">
        <f>VLOOKUP(J66,total_visual_stym!$A$2:$D$129,2,FALSE)</f>
        <v>2081</v>
      </c>
      <c r="M66" t="str">
        <f>VLOOKUP(J66,total_visual_stym!$A$2:$D$129,3,FALSE)</f>
        <v>pics\\Finger_1.jpg</v>
      </c>
      <c r="N66">
        <f>VLOOKUP(J66,total_visual_stym!$A$1:$D$129,4,FALSE)</f>
        <v>210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113</v>
      </c>
      <c r="Z66" t="str">
        <f>IF(G66="экспл",VLOOKUP(J66,quest_экспл!$A$1:$N$129,12,FALSE),IF(G66="импл_",0,0))</f>
        <v>sound\\On_vizhatiy.wav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2214</v>
      </c>
      <c r="AD66" t="str">
        <f t="shared" ca="1" si="10"/>
        <v>pics\\dis63.jpg</v>
      </c>
      <c r="AE66" s="22" t="str">
        <f t="array" aca="1" ref="AE66" ca="1">IF(G66="экспл",INDEX(total_visual_stym!$C$146:$C$209,(RANK(total_visual_stym!E146,total_visual_stym!$E$146:$E$209))),0)</f>
        <v>pics\\dis63.jpg</v>
      </c>
      <c r="AF66" s="22" t="str">
        <f t="shared" ref="AF66:AF129" si="28">AS66</f>
        <v/>
      </c>
      <c r="AG66" t="str">
        <f t="shared" si="17"/>
        <v/>
      </c>
      <c r="AI66" t="s">
        <v>67</v>
      </c>
      <c r="AO66">
        <f ca="1">RAND()</f>
        <v>0.46225288604251258</v>
      </c>
      <c r="AP66" t="str">
        <f ca="1">INDEX($AI$66:$AI$129,(RANK(AO66,$AO$66:$AO$129)))</f>
        <v>pics\\Kokos_8.jpg</v>
      </c>
      <c r="AS66" t="str">
        <f t="shared" ref="AS66:AS129" si="29">IF(G66="импл_",AP66,"")</f>
        <v/>
      </c>
      <c r="AT66">
        <f t="shared" ref="AT66:AT129" ca="1" si="30">RAND()</f>
        <v>0.12767741153688783</v>
      </c>
      <c r="AU66" t="s">
        <v>697</v>
      </c>
      <c r="AV66" t="str">
        <f t="shared" ref="AV66:AV129" ca="1" si="31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_Он_выжатый?</v>
      </c>
      <c r="BA66" t="e">
        <f>VLOOKUP(Q66,audio_list_stym!$B$2:$BQ$299,68,FALSE)</f>
        <v>#N/A</v>
      </c>
      <c r="BB66" t="str">
        <f t="shared" ref="BB66:BB129" si="32">IF(G66="экспл",AY66&amp;AX66&amp;"."&amp;AZ66,IF(G66="импл_",BA66&amp;AX66&amp;"?"))</f>
        <v>На_экране_РЕНАН._Он_выжатый?</v>
      </c>
      <c r="BC66">
        <f>A66</f>
        <v>1209</v>
      </c>
      <c r="BD66" cm="1">
        <f t="array" aca="1" ref="BD66" ca="1">INDEX(L66:L73,(RANK(AT2,$AT$2:$AT$9)))</f>
        <v>2084</v>
      </c>
      <c r="BE66" cm="1">
        <f t="array" aca="1" ref="BE66" ca="1">INDEX(BD74:BD89,(RANK(AT2,$AT$2:$AT$7)))</f>
        <v>2089</v>
      </c>
      <c r="BF66" cm="1">
        <f t="array" aca="1" ref="BF66" ca="1">INDEX(BD90:BD113,(RANK(AT2,$AT$2:$AT$17)))</f>
        <v>2130</v>
      </c>
      <c r="BG66" cm="1">
        <f t="array" aca="1" ref="BG66" ca="1">INDEX(BD114:BD129,(RANK(AT2,$AT$2:$AT$17)))</f>
        <v>2066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VLOOKUP(B67,audio_list_stym!$A$3:$BP$18,58,FALSE)</f>
        <v>15</v>
      </c>
      <c r="F67" t="str">
        <f>VLOOKUP(E67,metki!$A$2:$B$9,2,FALSE)</f>
        <v>экспл_новые_с_названием</v>
      </c>
      <c r="G67" t="str">
        <f t="shared" si="26"/>
        <v>экспл</v>
      </c>
      <c r="H67" t="str">
        <f>VLOOKUP(B67,audio_list_stym!$A$3:$AJ$18,26,FALSE)</f>
        <v>Finger</v>
      </c>
      <c r="I67" t="s">
        <v>689</v>
      </c>
      <c r="J67" t="str">
        <f t="shared" si="27"/>
        <v>Finger_2</v>
      </c>
      <c r="K67">
        <v>15</v>
      </c>
      <c r="L67">
        <f>VLOOKUP(J67,total_visual_stym!$A$2:$D$129,2,FALSE)</f>
        <v>2082</v>
      </c>
      <c r="M67" t="str">
        <f>VLOOKUP(J67,total_visual_stym!$A$2:$D$129,3,FALSE)</f>
        <v>pics\\Finger_2.jpg</v>
      </c>
      <c r="N67">
        <f>VLOOKUP(J67,total_visual_stym!$A$1:$D$129,4,FALSE)</f>
        <v>210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114</v>
      </c>
      <c r="Z67" t="str">
        <f>IF(G67="экспл",VLOOKUP(J67,quest_экспл!$A$1:$N$129,12,FALSE),IF(G67="импл_",0,0))</f>
        <v>sound\\On_nadloman.wav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2221</v>
      </c>
      <c r="AD67" t="str">
        <f t="shared" ref="AD67:AD129" ca="1" si="33">IF(ISTEXT(AE67),AE67,IF(ISTEXT(AF67),AF67,""))</f>
        <v>pics\\dis28.jpg</v>
      </c>
      <c r="AE67" s="22" t="str">
        <f t="array" aca="1" ref="AE67" ca="1">IF(G67="экспл",INDEX(total_visual_stym!$C$146:$C$209,(RANK(total_visual_stym!E147,total_visual_stym!$E$146:$E$209))),0)</f>
        <v>pics\\dis28.jpg</v>
      </c>
      <c r="AF67" s="22" t="str">
        <f t="shared" si="28"/>
        <v/>
      </c>
      <c r="AG67" t="str">
        <f t="shared" si="17"/>
        <v/>
      </c>
      <c r="AI67" t="s">
        <v>68</v>
      </c>
      <c r="AO67">
        <f t="shared" ref="AO67:AO129" ca="1" si="34">RAND()</f>
        <v>0.73323350732378878</v>
      </c>
      <c r="AP67" t="str">
        <f t="shared" ref="AP67:AP129" ca="1" si="35">INDEX($AI$66:$AI$129,(RANK(AO67,$AO$66:$AO$129)))</f>
        <v>pics\\Finik_2.jpg</v>
      </c>
      <c r="AS67" t="str">
        <f t="shared" si="29"/>
        <v/>
      </c>
      <c r="AT67">
        <f t="shared" ca="1" si="30"/>
        <v>0.3012663854335802</v>
      </c>
      <c r="AU67" t="s">
        <v>697</v>
      </c>
      <c r="AV67" t="str">
        <f t="shared" ca="1" si="31"/>
        <v>sound\\Redkiy_plod.wav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_Он_надломан?</v>
      </c>
      <c r="BA67" t="e">
        <f>VLOOKUP(Q67,audio_list_stym!$B$2:$BQ$299,68,FALSE)</f>
        <v>#N/A</v>
      </c>
      <c r="BB67" t="str">
        <f t="shared" si="32"/>
        <v>Посмотрите,_вот_РЕНАН._Он_надломан?</v>
      </c>
      <c r="BD67" cm="1">
        <f t="array" aca="1" ref="BD67" ca="1">INDEX(L67:L74,(RANK(AT3,$AT$2:$AT$9)))</f>
        <v>2082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VLOOKUP(B68,audio_list_stym!$A$3:$BP$18,58,FALSE)</f>
        <v>15</v>
      </c>
      <c r="F68" t="str">
        <f>VLOOKUP(E68,metki!$A$2:$B$9,2,FALSE)</f>
        <v>экспл_новые_с_названием</v>
      </c>
      <c r="G68" t="str">
        <f t="shared" si="26"/>
        <v>экспл</v>
      </c>
      <c r="H68" t="str">
        <f>VLOOKUP(B68,audio_list_stym!$A$3:$AJ$18,26,FALSE)</f>
        <v>Finger</v>
      </c>
      <c r="I68" t="s">
        <v>690</v>
      </c>
      <c r="J68" t="str">
        <f t="shared" si="27"/>
        <v>Finger_3</v>
      </c>
      <c r="K68">
        <v>15</v>
      </c>
      <c r="L68">
        <f>VLOOKUP(J68,total_visual_stym!$A$2:$D$129,2,FALSE)</f>
        <v>2083</v>
      </c>
      <c r="M68" t="str">
        <f>VLOOKUP(J68,total_visual_stym!$A$2:$D$129,3,FALSE)</f>
        <v>pics\\Finger_3.jpg</v>
      </c>
      <c r="N68">
        <f>VLOOKUP(J68,total_visual_stym!$A$1:$D$129,4,FALSE)</f>
        <v>210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115</v>
      </c>
      <c r="Z68" t="str">
        <f>IF(G68="экспл",VLOOKUP(J68,quest_экспл!$A$1:$N$129,12,FALSE),IF(G68="импл_",0,0))</f>
        <v>sound\\On_volnistiy.wav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2177</v>
      </c>
      <c r="AD68" t="str">
        <f t="shared" ca="1" si="33"/>
        <v>pics\\dis35.jpg</v>
      </c>
      <c r="AE68" s="22" t="str">
        <f t="array" aca="1" ref="AE68" ca="1">IF(G68="экспл",INDEX(total_visual_stym!$C$146:$C$209,(RANK(total_visual_stym!E148,total_visual_stym!$E$146:$E$209))),0)</f>
        <v>pics\\dis35.jpg</v>
      </c>
      <c r="AF68" s="22" t="str">
        <f t="shared" si="28"/>
        <v/>
      </c>
      <c r="AG68" t="str">
        <f t="shared" si="17"/>
        <v/>
      </c>
      <c r="AI68" t="s">
        <v>69</v>
      </c>
      <c r="AO68">
        <f t="shared" ca="1" si="34"/>
        <v>0.77293641084145981</v>
      </c>
      <c r="AP68" t="str">
        <f t="shared" ca="1" si="35"/>
        <v>pics\\Banan_7.jpg</v>
      </c>
      <c r="AS68" t="str">
        <f t="shared" si="29"/>
        <v/>
      </c>
      <c r="AT68">
        <f t="shared" ca="1" si="30"/>
        <v>0.88403737428788953</v>
      </c>
      <c r="AU68" t="s">
        <v>697</v>
      </c>
      <c r="AV68" t="str">
        <f t="shared" ca="1" si="31"/>
        <v>sound\\Noviy_plod.wav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_Он_волнистый?</v>
      </c>
      <c r="BA68" t="e">
        <f>VLOOKUP(Q68,audio_list_stym!$B$2:$BQ$299,68,FALSE)</f>
        <v>#N/A</v>
      </c>
      <c r="BB68" t="str">
        <f t="shared" si="32"/>
        <v>Вот_РЕНАН._Он_волнистый?</v>
      </c>
      <c r="BD68" cm="1">
        <f t="array" aca="1" ref="BD68" ca="1">INDEX(L68:L75,(RANK(AT4,$AT$2:$AT$9)))</f>
        <v>2090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VLOOKUP(B69,audio_list_stym!$A$3:$BP$18,58,FALSE)</f>
        <v>15</v>
      </c>
      <c r="F69" t="str">
        <f>VLOOKUP(E69,metki!$A$2:$B$9,2,FALSE)</f>
        <v>экспл_новые_с_названием</v>
      </c>
      <c r="G69" t="str">
        <f t="shared" si="26"/>
        <v>экспл</v>
      </c>
      <c r="H69" t="str">
        <f>VLOOKUP(B69,audio_list_stym!$A$3:$AJ$18,26,FALSE)</f>
        <v>Finger</v>
      </c>
      <c r="I69" t="s">
        <v>691</v>
      </c>
      <c r="J69" t="str">
        <f t="shared" si="27"/>
        <v>Finger_4</v>
      </c>
      <c r="K69">
        <v>15</v>
      </c>
      <c r="L69">
        <f>VLOOKUP(J69,total_visual_stym!$A$2:$D$129,2,FALSE)</f>
        <v>2084</v>
      </c>
      <c r="M69" t="str">
        <f>VLOOKUP(J69,total_visual_stym!$A$2:$D$129,3,FALSE)</f>
        <v>pics\\Finger_4.jpg</v>
      </c>
      <c r="N69">
        <f>VLOOKUP(J69,total_visual_stym!$A$1:$D$129,4,FALSE)</f>
        <v>210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116</v>
      </c>
      <c r="Z69" t="str">
        <f>IF(G69="экспл",VLOOKUP(J69,quest_экспл!$A$1:$N$129,12,FALSE),IF(G69="импл_",0,0))</f>
        <v>sound\\On_buriy.wav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2208</v>
      </c>
      <c r="AD69" t="str">
        <f t="shared" ca="1" si="33"/>
        <v>pics\\dis45.jpg</v>
      </c>
      <c r="AE69" s="22" t="str">
        <f t="array" aca="1" ref="AE69" ca="1">IF(G69="экспл",INDEX(total_visual_stym!$C$146:$C$209,(RANK(total_visual_stym!E149,total_visual_stym!$E$146:$E$209))),0)</f>
        <v>pics\\dis45.jpg</v>
      </c>
      <c r="AF69" s="22" t="str">
        <f t="shared" si="28"/>
        <v/>
      </c>
      <c r="AG69" t="str">
        <f t="shared" si="17"/>
        <v/>
      </c>
      <c r="AI69" t="s">
        <v>70</v>
      </c>
      <c r="AO69">
        <f t="shared" ca="1" si="34"/>
        <v>7.0630612037302254E-2</v>
      </c>
      <c r="AP69" t="str">
        <f t="shared" ca="1" si="35"/>
        <v>pics\\Tomat_5.jpg</v>
      </c>
      <c r="AS69" t="str">
        <f t="shared" si="29"/>
        <v/>
      </c>
      <c r="AT69">
        <f t="shared" ca="1" si="30"/>
        <v>0.61306867751408378</v>
      </c>
      <c r="AU69" t="s">
        <v>697</v>
      </c>
      <c r="AV69" t="str">
        <f t="shared" ca="1" si="31"/>
        <v>sound\\Noviy_plod.wav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_Он_бурый?</v>
      </c>
      <c r="BA69" t="e">
        <f>VLOOKUP(Q69,audio_list_stym!$B$2:$BQ$299,68,FALSE)</f>
        <v>#N/A</v>
      </c>
      <c r="BB69" t="str">
        <f t="shared" si="32"/>
        <v>Это_РЕНАН._Он_бурый?</v>
      </c>
      <c r="BD69" cm="1">
        <f t="array" aca="1" ref="BD69" ca="1">INDEX(L69:L76,(RANK(AT5,$AT$2:$AT$9)))</f>
        <v>2088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VLOOKUP(B70,audio_list_stym!$A$3:$BP$18,58,FALSE)</f>
        <v>15</v>
      </c>
      <c r="F70" t="str">
        <f>VLOOKUP(E70,metki!$A$2:$B$9,2,FALSE)</f>
        <v>экспл_новые_с_названием</v>
      </c>
      <c r="G70" t="str">
        <f t="shared" si="26"/>
        <v>экспл</v>
      </c>
      <c r="H70" t="str">
        <f>VLOOKUP(B70,audio_list_stym!$A$3:$AJ$18,26,FALSE)</f>
        <v>Finger</v>
      </c>
      <c r="I70" t="s">
        <v>692</v>
      </c>
      <c r="J70" t="str">
        <f t="shared" si="27"/>
        <v>Finger_5</v>
      </c>
      <c r="K70">
        <v>15</v>
      </c>
      <c r="L70">
        <f>VLOOKUP(J70,total_visual_stym!$A$2:$D$129,2,FALSE)</f>
        <v>2085</v>
      </c>
      <c r="M70" t="str">
        <f>VLOOKUP(J70,total_visual_stym!$A$2:$D$129,3,FALSE)</f>
        <v>pics\\Finger_5.jpg</v>
      </c>
      <c r="N70">
        <f>VLOOKUP(J70,total_visual_stym!$A$1:$D$129,4,FALSE)</f>
        <v>210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117</v>
      </c>
      <c r="Z70" t="str">
        <f>IF(G70="экспл",VLOOKUP(J70,quest_экспл!$A$1:$N$129,12,FALSE),IF(G70="импл_",0,0))</f>
        <v>sound\\Vityanut_li_on.wav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2170</v>
      </c>
      <c r="AD70" t="str">
        <f t="shared" ca="1" si="33"/>
        <v>pics\\dis36.jpg</v>
      </c>
      <c r="AE70" s="22" t="str">
        <f t="array" aca="1" ref="AE70" ca="1">IF(G70="экспл",INDEX(total_visual_stym!$C$146:$C$209,(RANK(total_visual_stym!E150,total_visual_stym!$E$146:$E$209))),0)</f>
        <v>pics\\dis36.jpg</v>
      </c>
      <c r="AF70" s="22" t="str">
        <f t="shared" si="28"/>
        <v/>
      </c>
      <c r="AG70" t="str">
        <f t="shared" si="17"/>
        <v/>
      </c>
      <c r="AI70" t="s">
        <v>71</v>
      </c>
      <c r="AO70">
        <f t="shared" ca="1" si="34"/>
        <v>0.54679444546910749</v>
      </c>
      <c r="AP70" t="str">
        <f t="shared" ca="1" si="35"/>
        <v>pics\\Goroh_8.jpg</v>
      </c>
      <c r="AS70" t="str">
        <f t="shared" si="29"/>
        <v/>
      </c>
      <c r="AT70">
        <f t="shared" ca="1" si="30"/>
        <v>0.39139010047320988</v>
      </c>
      <c r="AU70" t="s">
        <v>697</v>
      </c>
      <c r="AV70" t="str">
        <f t="shared" ca="1" si="31"/>
        <v>sound\\Redkiy_plod.wav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_Вытянут_ли_он?</v>
      </c>
      <c r="BA70" t="e">
        <f>VLOOKUP(Q70,audio_list_stym!$B$2:$BQ$299,68,FALSE)</f>
        <v>#N/A</v>
      </c>
      <c r="BB70" t="str">
        <f t="shared" si="32"/>
        <v>На_картинке_РЕНАН._Вытянут_ли_он?</v>
      </c>
      <c r="BD70" cm="1">
        <f t="array" aca="1" ref="BD70" ca="1">INDEX(L70:L77,(RANK(AT6,$AT$2:$AT$9)))</f>
        <v>2091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VLOOKUP(B71,audio_list_stym!$A$3:$BP$18,58,FALSE)</f>
        <v>15</v>
      </c>
      <c r="F71" t="str">
        <f>VLOOKUP(E71,metki!$A$2:$B$9,2,FALSE)</f>
        <v>экспл_новые_с_названием</v>
      </c>
      <c r="G71" t="str">
        <f t="shared" si="26"/>
        <v>экспл</v>
      </c>
      <c r="H71" t="str">
        <f>VLOOKUP(B71,audio_list_stym!$A$3:$AJ$18,26,FALSE)</f>
        <v>Finger</v>
      </c>
      <c r="I71" t="s">
        <v>693</v>
      </c>
      <c r="J71" t="str">
        <f t="shared" si="27"/>
        <v>Finger_6</v>
      </c>
      <c r="K71">
        <v>15</v>
      </c>
      <c r="L71">
        <f>VLOOKUP(J71,total_visual_stym!$A$2:$D$129,2,FALSE)</f>
        <v>2086</v>
      </c>
      <c r="M71" t="str">
        <f>VLOOKUP(J71,total_visual_stym!$A$2:$D$129,3,FALSE)</f>
        <v>pics\\Finger_6.jpg</v>
      </c>
      <c r="N71">
        <f>VLOOKUP(J71,total_visual_stym!$A$1:$D$129,4,FALSE)</f>
        <v>210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118</v>
      </c>
      <c r="Z71" t="str">
        <f>IF(G71="экспл",VLOOKUP(J71,quest_экспл!$A$1:$N$129,12,FALSE),IF(G71="импл_",0,0))</f>
        <v>sound\\Obyemniy_li_on.wav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2181</v>
      </c>
      <c r="AD71" t="str">
        <f t="shared" ca="1" si="33"/>
        <v>pics\\dis24.jpg</v>
      </c>
      <c r="AE71" s="22" t="str">
        <f t="array" aca="1" ref="AE71" ca="1">IF(G71="экспл",INDEX(total_visual_stym!$C$146:$C$209,(RANK(total_visual_stym!E151,total_visual_stym!$E$146:$E$209))),0)</f>
        <v>pics\\dis24.jpg</v>
      </c>
      <c r="AF71" s="22" t="str">
        <f t="shared" si="28"/>
        <v/>
      </c>
      <c r="AG71" t="str">
        <f t="shared" si="17"/>
        <v/>
      </c>
      <c r="AI71" t="s">
        <v>72</v>
      </c>
      <c r="AO71">
        <f t="shared" ca="1" si="34"/>
        <v>0.54679575880729847</v>
      </c>
      <c r="AP71" t="str">
        <f t="shared" ca="1" si="35"/>
        <v>pics\\Goroh_7.jpg</v>
      </c>
      <c r="AS71" t="str">
        <f t="shared" si="29"/>
        <v/>
      </c>
      <c r="AT71">
        <f t="shared" ca="1" si="30"/>
        <v>0.85889423278629062</v>
      </c>
      <c r="AU71" t="s">
        <v>697</v>
      </c>
      <c r="AV71" t="str">
        <f t="shared" ca="1" si="31"/>
        <v>sound\\Noviy_plod.wav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_Объемный_ли_он?</v>
      </c>
      <c r="BA71" t="e">
        <f>VLOOKUP(Q71,audio_list_stym!$B$2:$BQ$299,68,FALSE)</f>
        <v>#N/A</v>
      </c>
      <c r="BB71" t="str">
        <f t="shared" si="32"/>
        <v>На_мониторе_РЕНАН._Объемный_ли_он?</v>
      </c>
      <c r="BD71" cm="1">
        <f t="array" aca="1" ref="BD71" ca="1">INDEX(L71:L78,(RANK(AT7,$AT$2:$AT$9)))</f>
        <v>2091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VLOOKUP(B72,audio_list_stym!$A$3:$BP$18,58,FALSE)</f>
        <v>15</v>
      </c>
      <c r="F72" t="str">
        <f>VLOOKUP(E72,metki!$A$2:$B$9,2,FALSE)</f>
        <v>экспл_новые_с_названием</v>
      </c>
      <c r="G72" t="str">
        <f t="shared" si="26"/>
        <v>экспл</v>
      </c>
      <c r="H72" t="str">
        <f>VLOOKUP(B72,audio_list_stym!$A$3:$AJ$18,26,FALSE)</f>
        <v>Finger</v>
      </c>
      <c r="I72" t="s">
        <v>694</v>
      </c>
      <c r="J72" t="str">
        <f t="shared" si="27"/>
        <v>Finger_7</v>
      </c>
      <c r="K72">
        <v>15</v>
      </c>
      <c r="L72">
        <f>VLOOKUP(J72,total_visual_stym!$A$2:$D$129,2,FALSE)</f>
        <v>2087</v>
      </c>
      <c r="M72" t="str">
        <f>VLOOKUP(J72,total_visual_stym!$A$2:$D$129,3,FALSE)</f>
        <v>pics\\Finger_7.jpg</v>
      </c>
      <c r="N72">
        <f>VLOOKUP(J72,total_visual_stym!$A$1:$D$129,4,FALSE)</f>
        <v>210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119</v>
      </c>
      <c r="Z72" t="str">
        <f>IF(G72="экспл",VLOOKUP(J72,quest_экспл!$A$1:$N$129,12,FALSE),IF(G72="импл_",0,0))</f>
        <v>sound\\Pustoy_li_on.wav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2200</v>
      </c>
      <c r="AD72" t="str">
        <f t="shared" ca="1" si="33"/>
        <v>pics\\dis57.jpg</v>
      </c>
      <c r="AE72" s="22" t="str">
        <f t="array" aca="1" ref="AE72" ca="1">IF(G72="экспл",INDEX(total_visual_stym!$C$146:$C$209,(RANK(total_visual_stym!E152,total_visual_stym!$E$146:$E$209))),0)</f>
        <v>pics\\dis57.jpg</v>
      </c>
      <c r="AF72" s="22" t="str">
        <f t="shared" si="28"/>
        <v/>
      </c>
      <c r="AG72" t="str">
        <f t="shared" si="17"/>
        <v/>
      </c>
      <c r="AI72" t="s">
        <v>73</v>
      </c>
      <c r="AO72">
        <f t="shared" ca="1" si="34"/>
        <v>0.77500029237377532</v>
      </c>
      <c r="AP72" t="str">
        <f t="shared" ca="1" si="35"/>
        <v>pics\\Banan_5.jpg</v>
      </c>
      <c r="AS72" t="str">
        <f t="shared" si="29"/>
        <v/>
      </c>
      <c r="AT72">
        <f t="shared" ca="1" si="30"/>
        <v>0.49763765034049023</v>
      </c>
      <c r="AU72" t="s">
        <v>697</v>
      </c>
      <c r="AV72" t="str">
        <f t="shared" ca="1" si="31"/>
        <v>sound\\Noviy_plod.wav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_Пустой_ли_он?</v>
      </c>
      <c r="BA72" t="e">
        <f>VLOOKUP(Q72,audio_list_stym!$B$2:$BQ$299,68,FALSE)</f>
        <v>#N/A</v>
      </c>
      <c r="BB72" t="str">
        <f t="shared" si="32"/>
        <v>Перед_Вами_РЕНАН._Пустой_ли_он?</v>
      </c>
      <c r="BD72" cm="1">
        <f t="array" aca="1" ref="BD72" ca="1">INDEX(L72:L79,(RANK(AT8,$AT$2:$AT$9)))</f>
        <v>2088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VLOOKUP(B73,audio_list_stym!$A$3:$BP$18,58,FALSE)</f>
        <v>15</v>
      </c>
      <c r="F73" t="str">
        <f>VLOOKUP(E73,metki!$A$2:$B$9,2,FALSE)</f>
        <v>экспл_новые_с_названием</v>
      </c>
      <c r="G73" t="str">
        <f t="shared" si="26"/>
        <v>экспл</v>
      </c>
      <c r="H73" t="str">
        <f>VLOOKUP(B73,audio_list_stym!$A$3:$AJ$18,26,FALSE)</f>
        <v>Finger</v>
      </c>
      <c r="I73" t="s">
        <v>695</v>
      </c>
      <c r="J73" t="str">
        <f t="shared" si="27"/>
        <v>Finger_8</v>
      </c>
      <c r="K73">
        <v>15</v>
      </c>
      <c r="L73">
        <f>VLOOKUP(J73,total_visual_stym!$A$2:$D$129,2,FALSE)</f>
        <v>2088</v>
      </c>
      <c r="M73" t="str">
        <f>VLOOKUP(J73,total_visual_stym!$A$2:$D$129,3,FALSE)</f>
        <v>pics\\Finger_8.jpg</v>
      </c>
      <c r="N73">
        <f>VLOOKUP(J73,total_visual_stym!$A$1:$D$129,4,FALSE)</f>
        <v>210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120</v>
      </c>
      <c r="Z73" t="str">
        <f>IF(G73="экспл",VLOOKUP(J73,quest_экспл!$A$1:$N$129,12,FALSE),IF(G73="импл_",0,0))</f>
        <v>sound\\Belyi_li_on.wav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3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 t="str">
        <f t="shared" si="28"/>
        <v/>
      </c>
      <c r="AG73" t="str">
        <f t="shared" si="17"/>
        <v/>
      </c>
      <c r="AI73" t="s">
        <v>74</v>
      </c>
      <c r="AO73">
        <f t="shared" ca="1" si="34"/>
        <v>0.35377425135102614</v>
      </c>
      <c r="AP73" t="str">
        <f t="shared" ca="1" si="35"/>
        <v>pics\\Limon_5.jpg</v>
      </c>
      <c r="AS73" t="str">
        <f t="shared" si="29"/>
        <v/>
      </c>
      <c r="AT73">
        <f t="shared" ca="1" si="30"/>
        <v>0.15068767269719596</v>
      </c>
      <c r="AU73" t="s">
        <v>697</v>
      </c>
      <c r="AV73" t="str">
        <f t="shared" ca="1" si="31"/>
        <v>sound\\Redkiy_plod.wav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_Белый_ли_он?</v>
      </c>
      <c r="BA73" t="e">
        <f>VLOOKUP(Q73,audio_list_stym!$B$2:$BQ$299,68,FALSE)</f>
        <v>#N/A</v>
      </c>
      <c r="BB73" t="str">
        <f t="shared" si="32"/>
        <v>Вы_видите_РЕНАН._Белый_ли_он?</v>
      </c>
      <c r="BD73" cm="1">
        <f t="array" aca="1" ref="BD73" ca="1">INDEX(L73:L80,(RANK(AT9,$AT$2:$AT$9)))</f>
        <v>2090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VLOOKUP(B74,audio_list_stym!$A$3:$BP$18,58,FALSE)</f>
        <v>16</v>
      </c>
      <c r="F74" t="str">
        <f>VLOOKUP(E74,metki!$A$2:$B$9,2,FALSE)</f>
        <v>импл_новые_без_названия</v>
      </c>
      <c r="G74" t="str">
        <f t="shared" si="26"/>
        <v>импл_</v>
      </c>
      <c r="H74" t="str">
        <f>VLOOKUP(B74,audio_list_stym!$A$3:$AJ$18,26,FALSE)</f>
        <v>Gac</v>
      </c>
      <c r="I74" t="s">
        <v>688</v>
      </c>
      <c r="J74" t="str">
        <f t="shared" si="27"/>
        <v>Gac_1</v>
      </c>
      <c r="K74">
        <v>16</v>
      </c>
      <c r="L74">
        <f>VLOOKUP(J74,total_visual_stym!$A$2:$D$129,2,FALSE)</f>
        <v>2089</v>
      </c>
      <c r="M74" t="str">
        <f>VLOOKUP(J74,total_visual_stym!$A$2:$D$129,3,FALSE)</f>
        <v>pics\\Gac_1.jpg</v>
      </c>
      <c r="N74">
        <f>VLOOKUP(J74,total_visual_stym!$A$1:$D$129,4,FALSE)</f>
        <v>211</v>
      </c>
      <c r="P74">
        <f>IF(G74="экспл",0,IF(G74="импл_",VLOOKUP(J74,quest_импл!$A$1:$J$129,7,FALSE),0))</f>
        <v>249</v>
      </c>
      <c r="Q74" t="str">
        <f>IF(G74="экспл",0,IF(G74="импл_",VLOOKUP(J74,quest_импл!$A$1:$J$129,8,FALSE),0))</f>
        <v>sound\\Ispachkan_li.wav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нет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2017</v>
      </c>
      <c r="AD74" t="str">
        <f t="shared" ca="1" si="33"/>
        <v>pics\\Goroh_1.jpg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pics\\Goroh_1.jpg</v>
      </c>
      <c r="AI74" t="s">
        <v>76</v>
      </c>
      <c r="AO74">
        <f t="shared" ca="1" si="34"/>
        <v>0.62571411857613557</v>
      </c>
      <c r="AP74" t="str">
        <f t="shared" ca="1" si="35"/>
        <v>pics\\Goroh_1.jpg</v>
      </c>
      <c r="AR74" t="str">
        <f>IF(AH74="sound\\Ogorod",AP2,"")</f>
        <v/>
      </c>
      <c r="AS74" t="str">
        <f t="shared" ca="1" si="29"/>
        <v>pics\\Goroh_1.jpg</v>
      </c>
      <c r="AT74">
        <f t="shared" ca="1" si="30"/>
        <v>0.10663366334769442</v>
      </c>
      <c r="AU74" t="s">
        <v>697</v>
      </c>
      <c r="AV74" t="str">
        <f t="shared" ca="1" si="31"/>
        <v>sound\\Redkiy_plod.wav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_Испачкан_ли_</v>
      </c>
      <c r="BB74" t="str">
        <f t="shared" si="32"/>
        <v>_Испачкан_ли_XXXXX?</v>
      </c>
      <c r="BC74">
        <f>A74</f>
        <v>1210</v>
      </c>
      <c r="BD74" cm="1">
        <f t="array" aca="1" ref="BD74" ca="1">INDEX($L$74:$L$81,(RANK(AT2,$AT$2:$AT$9)))</f>
        <v>2092</v>
      </c>
      <c r="BE74" cm="1">
        <f t="array" aca="1" ref="BE74" ca="1">INDEX(BD66:BD73,(RANK(AT3,$AT$2:$AT$9)))</f>
        <v>2084</v>
      </c>
      <c r="BF74" cm="1">
        <f t="array" aca="1" ref="BF74" ca="1">INDEX(BD82:BD105,(RANK(AT3,$AT$2:$AT$17)))</f>
        <v>2116</v>
      </c>
      <c r="BG74" cm="1">
        <f t="array" aca="1" ref="BG74" ca="1">INDEX(BD106:BD129,(RANK(AT3,$AT$2:$AT$9)))</f>
        <v>2148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VLOOKUP(B75,audio_list_stym!$A$3:$BP$18,58,FALSE)</f>
        <v>16</v>
      </c>
      <c r="F75" t="str">
        <f>VLOOKUP(E75,metki!$A$2:$B$9,2,FALSE)</f>
        <v>импл_новые_без_названия</v>
      </c>
      <c r="G75" t="str">
        <f t="shared" si="26"/>
        <v>импл_</v>
      </c>
      <c r="H75" t="str">
        <f>VLOOKUP(B75,audio_list_stym!$A$3:$AJ$18,26,FALSE)</f>
        <v>Gac</v>
      </c>
      <c r="I75" t="s">
        <v>689</v>
      </c>
      <c r="J75" t="str">
        <f t="shared" si="27"/>
        <v>Gac_2</v>
      </c>
      <c r="K75">
        <v>16</v>
      </c>
      <c r="L75">
        <f>VLOOKUP(J75,total_visual_stym!$A$2:$D$129,2,FALSE)</f>
        <v>2090</v>
      </c>
      <c r="M75" t="str">
        <f>VLOOKUP(J75,total_visual_stym!$A$2:$D$129,3,FALSE)</f>
        <v>pics\\Gac_2.jpg</v>
      </c>
      <c r="N75">
        <f>VLOOKUP(J75,total_visual_stym!$A$1:$D$129,4,FALSE)</f>
        <v>211</v>
      </c>
      <c r="P75">
        <f>IF(G75="экспл",0,IF(G75="импл_",VLOOKUP(J75,quest_импл!$A$1:$J$129,7,FALSE),0))</f>
        <v>250</v>
      </c>
      <c r="Q75" t="str">
        <f>IF(G75="экспл",0,IF(G75="импл_",VLOOKUP(J75,quest_импл!$A$1:$J$129,8,FALSE),0))</f>
        <v>sound\\Farshirovanniy_li.wav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нет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2042</v>
      </c>
      <c r="AD75" t="str">
        <f t="shared" ca="1" si="33"/>
        <v>pics\\Peper_2.jpg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pics\\Peper_2.jpg</v>
      </c>
      <c r="AI75" t="s">
        <v>77</v>
      </c>
      <c r="AO75">
        <f t="shared" ca="1" si="34"/>
        <v>0.28332485714980493</v>
      </c>
      <c r="AP75" t="str">
        <f t="shared" ca="1" si="35"/>
        <v>pics\\Peper_2.jpg</v>
      </c>
      <c r="AR75" t="str">
        <f t="shared" ref="AR75:AR97" si="36">IF(AH75="sound\\Ogorod",AP3,"")</f>
        <v/>
      </c>
      <c r="AS75" t="str">
        <f t="shared" ca="1" si="29"/>
        <v>pics\\Peper_2.jpg</v>
      </c>
      <c r="AT75">
        <f t="shared" ca="1" si="30"/>
        <v>0.82279989654104557</v>
      </c>
      <c r="AU75" t="s">
        <v>697</v>
      </c>
      <c r="AV75" t="str">
        <f t="shared" ca="1" si="31"/>
        <v>sound\\Noviy_plod.wav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_Фаршированный_ли_</v>
      </c>
      <c r="BB75" t="str">
        <f t="shared" si="32"/>
        <v>_Фаршированный_ли_XXXXX?</v>
      </c>
      <c r="BD75" cm="1">
        <f t="array" aca="1" ref="BD75" ca="1">INDEX($L$74:$L$81,(RANK(AT3,$AT$2:$AT$9)))</f>
        <v>2089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VLOOKUP(B76,audio_list_stym!$A$3:$BP$18,58,FALSE)</f>
        <v>16</v>
      </c>
      <c r="F76" t="str">
        <f>VLOOKUP(E76,metki!$A$2:$B$9,2,FALSE)</f>
        <v>импл_новые_без_названия</v>
      </c>
      <c r="G76" t="str">
        <f t="shared" si="26"/>
        <v>импл_</v>
      </c>
      <c r="H76" t="str">
        <f>VLOOKUP(B76,audio_list_stym!$A$3:$AJ$18,26,FALSE)</f>
        <v>Gac</v>
      </c>
      <c r="I76" t="s">
        <v>690</v>
      </c>
      <c r="J76" t="str">
        <f t="shared" si="27"/>
        <v>Gac_3</v>
      </c>
      <c r="K76">
        <v>16</v>
      </c>
      <c r="L76">
        <f>VLOOKUP(J76,total_visual_stym!$A$2:$D$129,2,FALSE)</f>
        <v>2091</v>
      </c>
      <c r="M76" t="str">
        <f>VLOOKUP(J76,total_visual_stym!$A$2:$D$129,3,FALSE)</f>
        <v>pics\\Gac_3.jpg</v>
      </c>
      <c r="N76">
        <f>VLOOKUP(J76,total_visual_stym!$A$1:$D$129,4,FALSE)</f>
        <v>211</v>
      </c>
      <c r="P76">
        <f>IF(G76="экспл",0,IF(G76="импл_",VLOOKUP(J76,quest_импл!$A$1:$J$129,7,FALSE),0))</f>
        <v>251</v>
      </c>
      <c r="Q76" t="str">
        <f>IF(G76="экспл",0,IF(G76="импл_",VLOOKUP(J76,quest_импл!$A$1:$J$129,8,FALSE),0))</f>
        <v>sound\\Razrezan_li.wav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2003</v>
      </c>
      <c r="AD76" t="str">
        <f t="shared" ca="1" si="33"/>
        <v>pics\\Banan_3.jpg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pics\\Banan_3.jpg</v>
      </c>
      <c r="AI76" t="s">
        <v>78</v>
      </c>
      <c r="AO76">
        <f t="shared" ca="1" si="34"/>
        <v>0.80663538678779323</v>
      </c>
      <c r="AP76" t="str">
        <f t="shared" ca="1" si="35"/>
        <v>pics\\Banan_3.jpg</v>
      </c>
      <c r="AR76" t="str">
        <f t="shared" si="36"/>
        <v/>
      </c>
      <c r="AS76" t="str">
        <f t="shared" ca="1" si="29"/>
        <v>pics\\Banan_3.jpg</v>
      </c>
      <c r="AT76">
        <f t="shared" ca="1" si="30"/>
        <v>5.8696896354451633E-2</v>
      </c>
      <c r="AU76" t="s">
        <v>697</v>
      </c>
      <c r="AV76" t="str">
        <f t="shared" ca="1" si="31"/>
        <v>sound\\Redkiy_plod.wav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_Разрезан_ли_</v>
      </c>
      <c r="BB76" t="str">
        <f t="shared" si="32"/>
        <v>_Разрезан_ли_XXXXX?</v>
      </c>
      <c r="BD76" cm="1">
        <f t="array" aca="1" ref="BD76" ca="1">INDEX($L$74:$L$81,(RANK(AT4,$AT$2:$AT$9)))</f>
        <v>2096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VLOOKUP(B77,audio_list_stym!$A$3:$BP$18,58,FALSE)</f>
        <v>16</v>
      </c>
      <c r="F77" t="str">
        <f>VLOOKUP(E77,metki!$A$2:$B$9,2,FALSE)</f>
        <v>импл_новые_без_названия</v>
      </c>
      <c r="G77" t="str">
        <f t="shared" si="26"/>
        <v>импл_</v>
      </c>
      <c r="H77" t="str">
        <f>VLOOKUP(B77,audio_list_stym!$A$3:$AJ$18,26,FALSE)</f>
        <v>Gac</v>
      </c>
      <c r="I77" t="s">
        <v>691</v>
      </c>
      <c r="J77" t="str">
        <f t="shared" si="27"/>
        <v>Gac_4</v>
      </c>
      <c r="K77">
        <v>16</v>
      </c>
      <c r="L77">
        <f>VLOOKUP(J77,total_visual_stym!$A$2:$D$129,2,FALSE)</f>
        <v>2092</v>
      </c>
      <c r="M77" t="str">
        <f>VLOOKUP(J77,total_visual_stym!$A$2:$D$129,3,FALSE)</f>
        <v>pics\\Gac_4.jpg</v>
      </c>
      <c r="N77">
        <f>VLOOKUP(J77,total_visual_stym!$A$1:$D$129,4,FALSE)</f>
        <v>211</v>
      </c>
      <c r="P77">
        <f>IF(G77="экспл",0,IF(G77="импл_",VLOOKUP(J77,quest_импл!$A$1:$J$129,7,FALSE),0))</f>
        <v>252</v>
      </c>
      <c r="Q77" t="str">
        <f>IF(G77="экспл",0,IF(G77="импл_",VLOOKUP(J77,quest_импл!$A$1:$J$129,8,FALSE),0))</f>
        <v>sound\\S_lepestkami_li.wav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2015</v>
      </c>
      <c r="AD77" t="str">
        <f t="shared" ca="1" si="33"/>
        <v>pics\\Finik_7.jpg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pics\\Finik_7.jpg</v>
      </c>
      <c r="AI77" t="s">
        <v>79</v>
      </c>
      <c r="AO77">
        <f t="shared" ca="1" si="34"/>
        <v>0.63661557518803469</v>
      </c>
      <c r="AP77" t="str">
        <f t="shared" ca="1" si="35"/>
        <v>pics\\Finik_7.jpg</v>
      </c>
      <c r="AR77" t="str">
        <f t="shared" si="36"/>
        <v/>
      </c>
      <c r="AS77" t="str">
        <f t="shared" ca="1" si="29"/>
        <v>pics\\Finik_7.jpg</v>
      </c>
      <c r="AT77">
        <f t="shared" ca="1" si="30"/>
        <v>0.58549541927218307</v>
      </c>
      <c r="AU77" t="s">
        <v>697</v>
      </c>
      <c r="AV77" t="str">
        <f t="shared" ca="1" si="31"/>
        <v>sound\\Noviy_plod.wav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_С_лепестками_ли_</v>
      </c>
      <c r="BB77" t="str">
        <f t="shared" si="32"/>
        <v>_С_лепестками_ли_XXXXX?</v>
      </c>
      <c r="BD77" cm="1">
        <f t="array" aca="1" ref="BD77" ca="1">INDEX($L$74:$L$81,(RANK(AT5,$AT$2:$AT$9)))</f>
        <v>2093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VLOOKUP(B78,audio_list_stym!$A$3:$BP$18,58,FALSE)</f>
        <v>16</v>
      </c>
      <c r="F78" t="str">
        <f>VLOOKUP(E78,metki!$A$2:$B$9,2,FALSE)</f>
        <v>импл_новые_без_названия</v>
      </c>
      <c r="G78" t="str">
        <f t="shared" si="26"/>
        <v>импл_</v>
      </c>
      <c r="H78" t="str">
        <f>VLOOKUP(B78,audio_list_stym!$A$3:$AJ$18,26,FALSE)</f>
        <v>Gac</v>
      </c>
      <c r="I78" t="s">
        <v>692</v>
      </c>
      <c r="J78" t="str">
        <f t="shared" si="27"/>
        <v>Gac_5</v>
      </c>
      <c r="K78">
        <v>16</v>
      </c>
      <c r="L78">
        <f>VLOOKUP(J78,total_visual_stym!$A$2:$D$129,2,FALSE)</f>
        <v>2093</v>
      </c>
      <c r="M78" t="str">
        <f>VLOOKUP(J78,total_visual_stym!$A$2:$D$129,3,FALSE)</f>
        <v>pics\\Gac_5.jpg</v>
      </c>
      <c r="N78">
        <f>VLOOKUP(J78,total_visual_stym!$A$1:$D$129,4,FALSE)</f>
        <v>211</v>
      </c>
      <c r="P78">
        <f>IF(G78="экспл",0,IF(G78="импл_",VLOOKUP(J78,quest_импл!$A$1:$J$129,7,FALSE),0))</f>
        <v>253</v>
      </c>
      <c r="Q78" t="str">
        <f>IF(G78="экспл",0,IF(G78="импл_",VLOOKUP(J78,quest_импл!$A$1:$J$129,8,FALSE),0))</f>
        <v>sound\\Kolyuchiy_li.wav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2058</v>
      </c>
      <c r="AD78" t="str">
        <f t="shared" ca="1" si="33"/>
        <v>pics\\Tomat_2.jpg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pics\\Tomat_2.jpg</v>
      </c>
      <c r="AI78" t="s">
        <v>80</v>
      </c>
      <c r="AO78">
        <f t="shared" ca="1" si="34"/>
        <v>7.8309825154360246E-2</v>
      </c>
      <c r="AP78" t="str">
        <f t="shared" ca="1" si="35"/>
        <v>pics\\Tomat_2.jpg</v>
      </c>
      <c r="AR78" t="str">
        <f t="shared" si="36"/>
        <v/>
      </c>
      <c r="AS78" t="str">
        <f t="shared" ca="1" si="29"/>
        <v>pics\\Tomat_2.jpg</v>
      </c>
      <c r="AT78">
        <f t="shared" ca="1" si="30"/>
        <v>0.40278957694158646</v>
      </c>
      <c r="AU78" t="s">
        <v>697</v>
      </c>
      <c r="AV78" t="str">
        <f t="shared" ca="1" si="31"/>
        <v>sound\\Redkiy_plod.wav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_Колючий_ли_</v>
      </c>
      <c r="BB78" t="str">
        <f t="shared" si="32"/>
        <v>_Колючий_ли_XXXXX?</v>
      </c>
      <c r="BD78" cm="1">
        <f t="array" aca="1" ref="BD78" ca="1">INDEX($L$74:$L$81,(RANK(AT6,$AT$2:$AT$9)))</f>
        <v>2095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VLOOKUP(B79,audio_list_stym!$A$3:$BP$18,58,FALSE)</f>
        <v>16</v>
      </c>
      <c r="F79" t="str">
        <f>VLOOKUP(E79,metki!$A$2:$B$9,2,FALSE)</f>
        <v>импл_новые_без_названия</v>
      </c>
      <c r="G79" t="str">
        <f t="shared" si="26"/>
        <v>импл_</v>
      </c>
      <c r="H79" t="str">
        <f>VLOOKUP(B79,audio_list_stym!$A$3:$AJ$18,26,FALSE)</f>
        <v>Gac</v>
      </c>
      <c r="I79" t="s">
        <v>693</v>
      </c>
      <c r="J79" t="str">
        <f t="shared" si="27"/>
        <v>Gac_6</v>
      </c>
      <c r="K79">
        <v>16</v>
      </c>
      <c r="L79">
        <f>VLOOKUP(J79,total_visual_stym!$A$2:$D$129,2,FALSE)</f>
        <v>2094</v>
      </c>
      <c r="M79" t="str">
        <f>VLOOKUP(J79,total_visual_stym!$A$2:$D$129,3,FALSE)</f>
        <v>pics\\Gac_6.jpg</v>
      </c>
      <c r="N79">
        <f>VLOOKUP(J79,total_visual_stym!$A$1:$D$129,4,FALSE)</f>
        <v>211</v>
      </c>
      <c r="P79">
        <f>IF(G79="экспл",0,IF(G79="импл_",VLOOKUP(J79,quest_импл!$A$1:$J$129,7,FALSE),0))</f>
        <v>254</v>
      </c>
      <c r="Q79" t="str">
        <f>IF(G79="экспл",0,IF(G79="импл_",VLOOKUP(J79,quest_импл!$A$1:$J$129,8,FALSE),0))</f>
        <v>sound\\Oranzhrviy_li.wav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2053</v>
      </c>
      <c r="AD79" t="str">
        <f t="shared" ca="1" si="33"/>
        <v>pics\\Redis_5.jpg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pics\\Redis_5.jpg</v>
      </c>
      <c r="AI79" t="s">
        <v>81</v>
      </c>
      <c r="AO79">
        <f t="shared" ca="1" si="34"/>
        <v>0.14648742139768289</v>
      </c>
      <c r="AP79" t="str">
        <f t="shared" ca="1" si="35"/>
        <v>pics\\Redis_5.jpg</v>
      </c>
      <c r="AR79" t="str">
        <f t="shared" si="36"/>
        <v/>
      </c>
      <c r="AS79" t="str">
        <f t="shared" ca="1" si="29"/>
        <v>pics\\Redis_5.jpg</v>
      </c>
      <c r="AT79">
        <f t="shared" ca="1" si="30"/>
        <v>0.28205480641500202</v>
      </c>
      <c r="AU79" t="s">
        <v>697</v>
      </c>
      <c r="AV79" t="str">
        <f t="shared" ca="1" si="31"/>
        <v>sound\\Redkiy_plod.wav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_Оранжевый_ли_</v>
      </c>
      <c r="BB79" t="str">
        <f t="shared" si="32"/>
        <v>_Оранжевый_ли_XXXXX?</v>
      </c>
      <c r="BD79" cm="1">
        <f t="array" aca="1" ref="BD79" ca="1">INDEX($L$74:$L$81,(RANK(AT7,$AT$2:$AT$9)))</f>
        <v>2094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VLOOKUP(B80,audio_list_stym!$A$3:$BP$18,58,FALSE)</f>
        <v>16</v>
      </c>
      <c r="F80" t="str">
        <f>VLOOKUP(E80,metki!$A$2:$B$9,2,FALSE)</f>
        <v>импл_новые_без_названия</v>
      </c>
      <c r="G80" t="str">
        <f t="shared" si="26"/>
        <v>импл_</v>
      </c>
      <c r="H80" t="str">
        <f>VLOOKUP(B80,audio_list_stym!$A$3:$AJ$18,26,FALSE)</f>
        <v>Gac</v>
      </c>
      <c r="I80" t="s">
        <v>694</v>
      </c>
      <c r="J80" t="str">
        <f t="shared" si="27"/>
        <v>Gac_7</v>
      </c>
      <c r="K80">
        <v>16</v>
      </c>
      <c r="L80">
        <f>VLOOKUP(J80,total_visual_stym!$A$2:$D$129,2,FALSE)</f>
        <v>2095</v>
      </c>
      <c r="M80" t="str">
        <f>VLOOKUP(J80,total_visual_stym!$A$2:$D$129,3,FALSE)</f>
        <v>pics\\Gac_7.jpg</v>
      </c>
      <c r="N80">
        <f>VLOOKUP(J80,total_visual_stym!$A$1:$D$129,4,FALSE)</f>
        <v>211</v>
      </c>
      <c r="P80">
        <f>IF(G80="экспл",0,IF(G80="импл_",VLOOKUP(J80,quest_импл!$A$1:$J$129,7,FALSE),0))</f>
        <v>255</v>
      </c>
      <c r="Q80" t="str">
        <f>IF(G80="экспл",0,IF(G80="импл_",VLOOKUP(J80,quest_импл!$A$1:$J$129,8,FALSE),0))</f>
        <v>sound\\Zernistiy_li.wav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2056</v>
      </c>
      <c r="AD80" t="str">
        <f t="shared" ca="1" si="33"/>
        <v>pics\\Redis_8.jpg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pics\\Redis_8.jpg</v>
      </c>
      <c r="AI80" t="s">
        <v>82</v>
      </c>
      <c r="AO80">
        <f t="shared" ca="1" si="34"/>
        <v>9.6221725392320767E-2</v>
      </c>
      <c r="AP80" t="str">
        <f t="shared" ca="1" si="35"/>
        <v>pics\\Redis_8.jpg</v>
      </c>
      <c r="AR80" t="str">
        <f t="shared" si="36"/>
        <v/>
      </c>
      <c r="AS80" t="str">
        <f t="shared" ca="1" si="29"/>
        <v>pics\\Redis_8.jpg</v>
      </c>
      <c r="AT80">
        <f t="shared" ca="1" si="30"/>
        <v>0.272674400028313</v>
      </c>
      <c r="AU80" t="s">
        <v>697</v>
      </c>
      <c r="AV80" t="str">
        <f t="shared" ca="1" si="31"/>
        <v>sound\\Redkiy_plod.wav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_Зернистый_ли_</v>
      </c>
      <c r="BB80" t="str">
        <f t="shared" si="32"/>
        <v>_Зернистый_ли_XXXXX?</v>
      </c>
      <c r="BD80" cm="1">
        <f t="array" aca="1" ref="BD80" ca="1">INDEX($L$74:$L$81,(RANK(AT8,$AT$2:$AT$9)))</f>
        <v>2090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VLOOKUP(B81,audio_list_stym!$A$3:$BP$18,58,FALSE)</f>
        <v>16</v>
      </c>
      <c r="F81" t="str">
        <f>VLOOKUP(E81,metki!$A$2:$B$9,2,FALSE)</f>
        <v>импл_новые_без_названия</v>
      </c>
      <c r="G81" t="str">
        <f t="shared" si="26"/>
        <v>импл_</v>
      </c>
      <c r="H81" t="str">
        <f>VLOOKUP(B81,audio_list_stym!$A$3:$AJ$18,26,FALSE)</f>
        <v>Gac</v>
      </c>
      <c r="I81" t="s">
        <v>695</v>
      </c>
      <c r="J81" t="str">
        <f t="shared" si="27"/>
        <v>Gac_8</v>
      </c>
      <c r="K81">
        <v>16</v>
      </c>
      <c r="L81">
        <f>VLOOKUP(J81,total_visual_stym!$A$2:$D$129,2,FALSE)</f>
        <v>2096</v>
      </c>
      <c r="M81" t="str">
        <f>VLOOKUP(J81,total_visual_stym!$A$2:$D$129,3,FALSE)</f>
        <v>pics\\Gac_8.jpg</v>
      </c>
      <c r="N81">
        <f>VLOOKUP(J81,total_visual_stym!$A$1:$D$129,4,FALSE)</f>
        <v>211</v>
      </c>
      <c r="P81">
        <f>IF(G81="экспл",0,IF(G81="импл_",VLOOKUP(J81,quest_импл!$A$1:$J$129,7,FALSE),0))</f>
        <v>256</v>
      </c>
      <c r="Q81" t="str">
        <f>IF(G81="экспл",0,IF(G81="импл_",VLOOKUP(J81,quest_импл!$A$1:$J$129,8,FALSE),0))</f>
        <v>sound\\Okrugliy_li.wav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2008</v>
      </c>
      <c r="AD81" t="str">
        <f t="shared" ca="1" si="33"/>
        <v>pics\\Banan_8.jpg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pics\\Banan_8.jpg</v>
      </c>
      <c r="AI81" t="s">
        <v>83</v>
      </c>
      <c r="AO81">
        <f t="shared" ca="1" si="34"/>
        <v>0.76564620901581715</v>
      </c>
      <c r="AP81" t="str">
        <f t="shared" ca="1" si="35"/>
        <v>pics\\Banan_8.jpg</v>
      </c>
      <c r="AR81" t="str">
        <f t="shared" si="36"/>
        <v/>
      </c>
      <c r="AS81" t="str">
        <f t="shared" ca="1" si="29"/>
        <v>pics\\Banan_8.jpg</v>
      </c>
      <c r="AT81">
        <f t="shared" ca="1" si="30"/>
        <v>0.18888806230211796</v>
      </c>
      <c r="AU81" t="s">
        <v>697</v>
      </c>
      <c r="AV81" t="str">
        <f t="shared" ca="1" si="31"/>
        <v>sound\\Redkiy_plod.wav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_Округлый_ли_</v>
      </c>
      <c r="BB81" t="str">
        <f t="shared" si="32"/>
        <v>_Округлый_ли_XXXXX?</v>
      </c>
      <c r="BD81" cm="1">
        <f t="array" aca="1" ref="BD81" ca="1">INDEX($L$74:$L$81,(RANK(AT9,$AT$2:$AT$9)))</f>
        <v>2091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VLOOKUP(B82,audio_list_stym!$A$3:$BP$18,58,FALSE)</f>
        <v>17</v>
      </c>
      <c r="F82" t="str">
        <f>VLOOKUP(E82,metki!$A$2:$B$9,2,FALSE)</f>
        <v>экспл_новые_без_названия</v>
      </c>
      <c r="G82" t="str">
        <f t="shared" si="26"/>
        <v>экспл</v>
      </c>
      <c r="H82" t="str">
        <f>VLOOKUP(B82,audio_list_stym!$A$3:$AJ$18,26,FALSE)</f>
        <v>Noni</v>
      </c>
      <c r="I82" t="s">
        <v>688</v>
      </c>
      <c r="J82" t="str">
        <f t="shared" si="27"/>
        <v>Noni_1</v>
      </c>
      <c r="K82">
        <v>17</v>
      </c>
      <c r="L82">
        <f>VLOOKUP(J82,total_visual_stym!$A$2:$D$129,2,FALSE)</f>
        <v>2113</v>
      </c>
      <c r="M82" t="str">
        <f>VLOOKUP(J82,total_visual_stym!$A$2:$D$129,3,FALSE)</f>
        <v>pics\\Noni_1.jpg</v>
      </c>
      <c r="N82">
        <f>VLOOKUP(J82,total_visual_stym!$A$1:$D$129,4,FALSE)</f>
        <v>212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129</v>
      </c>
      <c r="Z82" t="str">
        <f>IF(G82="экспл",VLOOKUP(J82,quest_экспл!$A$1:$N$129,12,FALSE),IF(G82="импл_",0,0))</f>
        <v>sound\\On_beliy_vnutri.wav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2202</v>
      </c>
      <c r="AD82" t="str">
        <f t="shared" ca="1" si="33"/>
        <v>pics\\dis47.jpg</v>
      </c>
      <c r="AE82" s="22" t="str">
        <f t="array" aca="1" ref="AE82" ca="1">IF(G82="экспл",INDEX(total_visual_stym!$C$146:$C$209,(RANK(total_visual_stym!E162,total_visual_stym!$E$146:$E$209))),0)</f>
        <v>pics\\dis47.jpg</v>
      </c>
      <c r="AF82" s="22" t="str">
        <f t="shared" si="28"/>
        <v/>
      </c>
      <c r="AI82" t="s">
        <v>84</v>
      </c>
      <c r="AO82">
        <f t="shared" ca="1" si="34"/>
        <v>0.52083782383306099</v>
      </c>
      <c r="AP82" t="str">
        <f t="shared" ca="1" si="35"/>
        <v>pics\\Kokos_2.jpg</v>
      </c>
      <c r="AR82" t="str">
        <f t="shared" si="36"/>
        <v/>
      </c>
      <c r="AS82" t="str">
        <f t="shared" si="29"/>
        <v/>
      </c>
      <c r="AT82">
        <f t="shared" ca="1" si="30"/>
        <v>0.51546343637853842</v>
      </c>
      <c r="AU82" t="s">
        <v>697</v>
      </c>
      <c r="AV82" t="str">
        <f t="shared" ca="1" si="31"/>
        <v>sound\\Noviy_plod.wav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_Он_белый_внутри?</v>
      </c>
      <c r="BA82" t="e">
        <f>VLOOKUP(Q82,audio_list_stym!$B$2:$BQ$299,68,FALSE)</f>
        <v>#N/A</v>
      </c>
      <c r="BB82" t="str">
        <f t="shared" si="32"/>
        <v>На_экране_XXXXX._Он_белый_внутри?</v>
      </c>
      <c r="BC82">
        <f>A82</f>
        <v>1211</v>
      </c>
      <c r="BD82" cm="1">
        <f t="array" aca="1" ref="BD82" ca="1">INDEX($L$82:$L$89,(RANK(AT2,$AT$2:$AT$9)))</f>
        <v>2116</v>
      </c>
      <c r="BE82" cm="1">
        <f t="array" aca="1" ref="BE82" ca="1">INDEX(BD66:BD81,(RANK(AT4,$AT$2:$AT$17)))</f>
        <v>2091</v>
      </c>
      <c r="BF82" cm="1">
        <f t="array" aca="1" ref="BF82" ca="1">INDEX(BD90:BD105,(RANK(AT4,$AT$2:$AT$17)))</f>
        <v>2139</v>
      </c>
      <c r="BG82" cm="1">
        <f t="array" aca="1" ref="BG82" ca="1">INDEX(BD106:BD129,(RANK(AT4,$AT$2:$AT$9)))</f>
        <v>2147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VLOOKUP(B83,audio_list_stym!$A$3:$BP$18,58,FALSE)</f>
        <v>17</v>
      </c>
      <c r="F83" t="str">
        <f>VLOOKUP(E83,metki!$A$2:$B$9,2,FALSE)</f>
        <v>экспл_новые_без_названия</v>
      </c>
      <c r="G83" t="str">
        <f t="shared" si="26"/>
        <v>экспл</v>
      </c>
      <c r="H83" t="str">
        <f>VLOOKUP(B83,audio_list_stym!$A$3:$AJ$18,26,FALSE)</f>
        <v>Noni</v>
      </c>
      <c r="I83" t="s">
        <v>689</v>
      </c>
      <c r="J83" t="str">
        <f t="shared" si="27"/>
        <v>Noni_2</v>
      </c>
      <c r="K83">
        <v>17</v>
      </c>
      <c r="L83">
        <f>VLOOKUP(J83,total_visual_stym!$A$2:$D$129,2,FALSE)</f>
        <v>2114</v>
      </c>
      <c r="M83" t="str">
        <f>VLOOKUP(J83,total_visual_stym!$A$2:$D$129,3,FALSE)</f>
        <v>pics\\Noni_2.jpg</v>
      </c>
      <c r="N83">
        <f>VLOOKUP(J83,total_visual_stym!$A$1:$D$129,4,FALSE)</f>
        <v>212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130</v>
      </c>
      <c r="Z83" t="str">
        <f>IF(G83="экспл",VLOOKUP(J83,quest_экспл!$A$1:$N$129,12,FALSE),IF(G83="импл_",0,0))</f>
        <v>sound\\Rebristiy_li_on.wav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2171</v>
      </c>
      <c r="AD83" t="str">
        <f t="shared" ca="1" si="33"/>
        <v>pics\\dis22.jpg</v>
      </c>
      <c r="AE83" s="22" t="str">
        <f t="array" aca="1" ref="AE83" ca="1">IF(G83="экспл",INDEX(total_visual_stym!$C$146:$C$209,(RANK(total_visual_stym!E163,total_visual_stym!$E$146:$E$209))),0)</f>
        <v>pics\\dis22.jpg</v>
      </c>
      <c r="AF83" s="22" t="str">
        <f t="shared" si="28"/>
        <v/>
      </c>
      <c r="AI83" t="s">
        <v>85</v>
      </c>
      <c r="AO83">
        <f t="shared" ca="1" si="34"/>
        <v>0.17097719814412804</v>
      </c>
      <c r="AP83" t="str">
        <f t="shared" ca="1" si="35"/>
        <v>pics\\Redis_1.jpg</v>
      </c>
      <c r="AR83" t="str">
        <f t="shared" si="36"/>
        <v/>
      </c>
      <c r="AS83" t="str">
        <f t="shared" si="29"/>
        <v/>
      </c>
      <c r="AT83">
        <f t="shared" ca="1" si="30"/>
        <v>0.73997772546147345</v>
      </c>
      <c r="AU83" t="s">
        <v>697</v>
      </c>
      <c r="AV83" t="str">
        <f t="shared" ca="1" si="31"/>
        <v>sound\\Noviy_plod.wav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_Ребристый_ли_он?</v>
      </c>
      <c r="BA83" t="e">
        <f>VLOOKUP(Q83,audio_list_stym!$B$2:$BQ$299,68,FALSE)</f>
        <v>#N/A</v>
      </c>
      <c r="BB83" t="str">
        <f t="shared" si="32"/>
        <v>Посмотрите,_вот_XXXXX._Ребристый_ли_он?</v>
      </c>
      <c r="BD83" cm="1">
        <f t="array" aca="1" ref="BD83" ca="1">INDEX($L$82:$L$89,(RANK(AT3,$AT$2:$AT$9)))</f>
        <v>2113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VLOOKUP(B84,audio_list_stym!$A$3:$BP$18,58,FALSE)</f>
        <v>17</v>
      </c>
      <c r="F84" t="str">
        <f>VLOOKUP(E84,metki!$A$2:$B$9,2,FALSE)</f>
        <v>экспл_новые_без_названия</v>
      </c>
      <c r="G84" t="str">
        <f t="shared" si="26"/>
        <v>экспл</v>
      </c>
      <c r="H84" t="str">
        <f>VLOOKUP(B84,audio_list_stym!$A$3:$AJ$18,26,FALSE)</f>
        <v>Noni</v>
      </c>
      <c r="I84" t="s">
        <v>690</v>
      </c>
      <c r="J84" t="str">
        <f t="shared" si="27"/>
        <v>Noni_3</v>
      </c>
      <c r="K84">
        <v>17</v>
      </c>
      <c r="L84">
        <f>VLOOKUP(J84,total_visual_stym!$A$2:$D$129,2,FALSE)</f>
        <v>2115</v>
      </c>
      <c r="M84" t="str">
        <f>VLOOKUP(J84,total_visual_stym!$A$2:$D$129,3,FALSE)</f>
        <v>pics\\Noni_3.jpg</v>
      </c>
      <c r="N84">
        <f>VLOOKUP(J84,total_visual_stym!$A$1:$D$129,4,FALSE)</f>
        <v>212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131</v>
      </c>
      <c r="Z84" t="str">
        <f>IF(G84="экспл",VLOOKUP(J84,quest_экспл!$A$1:$N$129,12,FALSE),IF(G84="импл_",0,0))</f>
        <v>sound\\Goluboy_li_on.wav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2217</v>
      </c>
      <c r="AD84" t="str">
        <f t="shared" ca="1" si="33"/>
        <v>pics\\dis58.jpg</v>
      </c>
      <c r="AE84" s="22" t="str">
        <f t="array" aca="1" ref="AE84" ca="1">IF(G84="экспл",INDEX(total_visual_stym!$C$146:$C$209,(RANK(total_visual_stym!E164,total_visual_stym!$E$146:$E$209))),0)</f>
        <v>pics\\dis58.jpg</v>
      </c>
      <c r="AF84" s="22" t="str">
        <f t="shared" si="28"/>
        <v/>
      </c>
      <c r="AI84" t="s">
        <v>94</v>
      </c>
      <c r="AO84">
        <f t="shared" ca="1" si="34"/>
        <v>0.63075699922528938</v>
      </c>
      <c r="AP84" t="str">
        <f t="shared" ca="1" si="35"/>
        <v>pics\\Finik_8.jpg</v>
      </c>
      <c r="AR84" t="str">
        <f t="shared" si="36"/>
        <v/>
      </c>
      <c r="AS84" t="str">
        <f t="shared" si="29"/>
        <v/>
      </c>
      <c r="AT84">
        <f t="shared" ca="1" si="30"/>
        <v>0.81849398662946382</v>
      </c>
      <c r="AU84" t="s">
        <v>697</v>
      </c>
      <c r="AV84" t="str">
        <f t="shared" ca="1" si="31"/>
        <v>sound\\Noviy_plod.wav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_Голубой_ли_он?</v>
      </c>
      <c r="BA84" t="e">
        <f>VLOOKUP(Q84,audio_list_stym!$B$2:$BQ$299,68,FALSE)</f>
        <v>#N/A</v>
      </c>
      <c r="BB84" t="str">
        <f t="shared" si="32"/>
        <v>Вот_XXXXX._Голубой_ли_он?</v>
      </c>
      <c r="BD84" cm="1">
        <f t="array" aca="1" ref="BD84" ca="1">INDEX($L$82:$L$89,(RANK(AT4,$AT$2:$AT$9)))</f>
        <v>2120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VLOOKUP(B85,audio_list_stym!$A$3:$BP$18,58,FALSE)</f>
        <v>17</v>
      </c>
      <c r="F85" t="str">
        <f>VLOOKUP(E85,metki!$A$2:$B$9,2,FALSE)</f>
        <v>экспл_новые_без_названия</v>
      </c>
      <c r="G85" t="str">
        <f t="shared" si="26"/>
        <v>экспл</v>
      </c>
      <c r="H85" t="str">
        <f>VLOOKUP(B85,audio_list_stym!$A$3:$AJ$18,26,FALSE)</f>
        <v>Noni</v>
      </c>
      <c r="I85" t="s">
        <v>691</v>
      </c>
      <c r="J85" t="str">
        <f t="shared" si="27"/>
        <v>Noni_4</v>
      </c>
      <c r="K85">
        <v>17</v>
      </c>
      <c r="L85">
        <f>VLOOKUP(J85,total_visual_stym!$A$2:$D$129,2,FALSE)</f>
        <v>2116</v>
      </c>
      <c r="M85" t="str">
        <f>VLOOKUP(J85,total_visual_stym!$A$2:$D$129,3,FALSE)</f>
        <v>pics\\Noni_4.jpg</v>
      </c>
      <c r="N85">
        <f>VLOOKUP(J85,total_visual_stym!$A$1:$D$129,4,FALSE)</f>
        <v>212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132</v>
      </c>
      <c r="Z85" t="str">
        <f>IF(G85="экспл",VLOOKUP(J85,quest_экспл!$A$1:$N$129,12,FALSE),IF(G85="импл_",0,0))</f>
        <v>sound\\On_s_bugorkami.wav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2224</v>
      </c>
      <c r="AD85" t="str">
        <f t="shared" ca="1" si="33"/>
        <v>pics\\dis29.jpg</v>
      </c>
      <c r="AE85" s="22" t="str">
        <f t="array" aca="1" ref="AE85" ca="1">IF(G85="экспл",INDEX(total_visual_stym!$C$146:$C$209,(RANK(total_visual_stym!E165,total_visual_stym!$E$146:$E$209))),0)</f>
        <v>pics\\dis29.jpg</v>
      </c>
      <c r="AF85" s="22" t="str">
        <f t="shared" si="28"/>
        <v/>
      </c>
      <c r="AI85" t="s">
        <v>95</v>
      </c>
      <c r="AO85">
        <f t="shared" ca="1" si="34"/>
        <v>3.624042706012276E-2</v>
      </c>
      <c r="AP85" t="str">
        <f t="shared" ca="1" si="35"/>
        <v>pics\\Tomat_7.jpg</v>
      </c>
      <c r="AR85" t="str">
        <f t="shared" si="36"/>
        <v/>
      </c>
      <c r="AS85" t="str">
        <f t="shared" si="29"/>
        <v/>
      </c>
      <c r="AT85">
        <f t="shared" ca="1" si="30"/>
        <v>0.57616308345031864</v>
      </c>
      <c r="AU85" t="s">
        <v>697</v>
      </c>
      <c r="AV85" t="str">
        <f t="shared" ca="1" si="31"/>
        <v>sound\\Noviy_plod.wav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_Он_с_бугорками?</v>
      </c>
      <c r="BA85" t="e">
        <f>VLOOKUP(Q85,audio_list_stym!$B$2:$BQ$299,68,FALSE)</f>
        <v>#N/A</v>
      </c>
      <c r="BB85" t="str">
        <f t="shared" si="32"/>
        <v>Это_XXXXX._Он_с_бугорками?</v>
      </c>
      <c r="BD85" cm="1">
        <f t="array" aca="1" ref="BD85" ca="1">INDEX($L$82:$L$89,(RANK(AT5,$AT$2:$AT$9)))</f>
        <v>2117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VLOOKUP(B86,audio_list_stym!$A$3:$BP$18,58,FALSE)</f>
        <v>17</v>
      </c>
      <c r="F86" t="str">
        <f>VLOOKUP(E86,metki!$A$2:$B$9,2,FALSE)</f>
        <v>экспл_новые_без_названия</v>
      </c>
      <c r="G86" t="str">
        <f t="shared" si="26"/>
        <v>экспл</v>
      </c>
      <c r="H86" t="str">
        <f>VLOOKUP(B86,audio_list_stym!$A$3:$AJ$18,26,FALSE)</f>
        <v>Noni</v>
      </c>
      <c r="I86" t="s">
        <v>692</v>
      </c>
      <c r="J86" t="str">
        <f t="shared" si="27"/>
        <v>Noni_5</v>
      </c>
      <c r="K86">
        <v>17</v>
      </c>
      <c r="L86">
        <f>VLOOKUP(J86,total_visual_stym!$A$2:$D$129,2,FALSE)</f>
        <v>2117</v>
      </c>
      <c r="M86" t="str">
        <f>VLOOKUP(J86,total_visual_stym!$A$2:$D$129,3,FALSE)</f>
        <v>pics\\Noni_5.jpg</v>
      </c>
      <c r="N86">
        <f>VLOOKUP(J86,total_visual_stym!$A$1:$D$129,4,FALSE)</f>
        <v>212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133</v>
      </c>
      <c r="Z86" t="str">
        <f>IF(G86="экспл",VLOOKUP(J86,quest_экспл!$A$1:$N$129,12,FALSE),IF(G86="импл_",0,0))</f>
        <v>sound\\Ovalniy_li_on.wav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2172</v>
      </c>
      <c r="AD86" t="str">
        <f t="shared" ca="1" si="33"/>
        <v>pics\\dis23.jpg</v>
      </c>
      <c r="AE86" s="22" t="str">
        <f t="array" aca="1" ref="AE86" ca="1">IF(G86="экспл",INDEX(total_visual_stym!$C$146:$C$209,(RANK(total_visual_stym!E166,total_visual_stym!$E$146:$E$209))),0)</f>
        <v>pics\\dis23.jpg</v>
      </c>
      <c r="AF86" s="22" t="str">
        <f t="shared" si="28"/>
        <v/>
      </c>
      <c r="AI86" t="s">
        <v>96</v>
      </c>
      <c r="AO86">
        <f t="shared" ca="1" si="34"/>
        <v>0.29494616353548941</v>
      </c>
      <c r="AP86" t="str">
        <f t="shared" ca="1" si="35"/>
        <v>pics\\Peper_1.jpg</v>
      </c>
      <c r="AR86" t="str">
        <f t="shared" si="36"/>
        <v/>
      </c>
      <c r="AS86" t="str">
        <f t="shared" si="29"/>
        <v/>
      </c>
      <c r="AT86">
        <f t="shared" ca="1" si="30"/>
        <v>0.8065994185955544</v>
      </c>
      <c r="AU86" t="s">
        <v>697</v>
      </c>
      <c r="AV86" t="str">
        <f t="shared" ca="1" si="31"/>
        <v>sound\\Noviy_plod.wav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_Овальный_ли_он?</v>
      </c>
      <c r="BA86" t="e">
        <f>VLOOKUP(Q86,audio_list_stym!$B$2:$BQ$299,68,FALSE)</f>
        <v>#N/A</v>
      </c>
      <c r="BB86" t="str">
        <f t="shared" si="32"/>
        <v>На_картинке_XXXXX._Овальный_ли_он?</v>
      </c>
      <c r="BD86" cm="1">
        <f t="array" aca="1" ref="BD86" ca="1">INDEX($L$82:$L$89,(RANK(AT6,$AT$2:$AT$9)))</f>
        <v>2119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VLOOKUP(B87,audio_list_stym!$A$3:$BP$18,58,FALSE)</f>
        <v>17</v>
      </c>
      <c r="F87" t="str">
        <f>VLOOKUP(E87,metki!$A$2:$B$9,2,FALSE)</f>
        <v>экспл_новые_без_названия</v>
      </c>
      <c r="G87" t="str">
        <f t="shared" si="26"/>
        <v>экспл</v>
      </c>
      <c r="H87" t="str">
        <f>VLOOKUP(B87,audio_list_stym!$A$3:$AJ$18,26,FALSE)</f>
        <v>Noni</v>
      </c>
      <c r="I87" t="s">
        <v>693</v>
      </c>
      <c r="J87" t="str">
        <f t="shared" si="27"/>
        <v>Noni_6</v>
      </c>
      <c r="K87">
        <v>17</v>
      </c>
      <c r="L87">
        <f>VLOOKUP(J87,total_visual_stym!$A$2:$D$129,2,FALSE)</f>
        <v>2118</v>
      </c>
      <c r="M87" t="str">
        <f>VLOOKUP(J87,total_visual_stym!$A$2:$D$129,3,FALSE)</f>
        <v>pics\\Noni_6.jpg</v>
      </c>
      <c r="N87">
        <f>VLOOKUP(J87,total_visual_stym!$A$1:$D$129,4,FALSE)</f>
        <v>212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134</v>
      </c>
      <c r="Z87" t="str">
        <f>IF(G87="экспл",VLOOKUP(J87,quest_экспл!$A$1:$N$129,12,FALSE),IF(G87="импл_",0,0))</f>
        <v>sound\\Zhidkiy_li_on.wav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2187</v>
      </c>
      <c r="AD87" t="str">
        <f t="shared" ca="1" si="33"/>
        <v>pics\\dis1.jpg</v>
      </c>
      <c r="AE87" s="22" t="str">
        <f t="array" aca="1" ref="AE87" ca="1">IF(G87="экспл",INDEX(total_visual_stym!$C$146:$C$209,(RANK(total_visual_stym!E167,total_visual_stym!$E$146:$E$209))),0)</f>
        <v>pics\\dis1.jpg</v>
      </c>
      <c r="AF87" s="22" t="str">
        <f t="shared" si="28"/>
        <v/>
      </c>
      <c r="AI87" t="s">
        <v>97</v>
      </c>
      <c r="AO87">
        <f t="shared" ca="1" si="34"/>
        <v>0.11086732213800765</v>
      </c>
      <c r="AP87" t="str">
        <f t="shared" ca="1" si="35"/>
        <v>pics\\Redis_7.jpg</v>
      </c>
      <c r="AR87" t="str">
        <f t="shared" si="36"/>
        <v/>
      </c>
      <c r="AS87" t="str">
        <f t="shared" si="29"/>
        <v/>
      </c>
      <c r="AT87">
        <f t="shared" ca="1" si="30"/>
        <v>4.097960204015938E-2</v>
      </c>
      <c r="AU87" t="s">
        <v>697</v>
      </c>
      <c r="AV87" t="str">
        <f t="shared" ca="1" si="31"/>
        <v>sound\\Redkiy_plod.wav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_Жидкий_ли_он?</v>
      </c>
      <c r="BA87" t="e">
        <f>VLOOKUP(Q87,audio_list_stym!$B$2:$BQ$299,68,FALSE)</f>
        <v>#N/A</v>
      </c>
      <c r="BB87" t="str">
        <f t="shared" si="32"/>
        <v>На_мониторе_XXXXX._Жидкий_ли_он?</v>
      </c>
      <c r="BD87" cm="1">
        <f t="array" aca="1" ref="BD87" ca="1">INDEX($L$82:$L$89,(RANK(AT7,$AT$2:$AT$9)))</f>
        <v>2118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VLOOKUP(B88,audio_list_stym!$A$3:$BP$18,58,FALSE)</f>
        <v>17</v>
      </c>
      <c r="F88" t="str">
        <f>VLOOKUP(E88,metki!$A$2:$B$9,2,FALSE)</f>
        <v>экспл_новые_без_названия</v>
      </c>
      <c r="G88" t="str">
        <f t="shared" si="26"/>
        <v>экспл</v>
      </c>
      <c r="H88" t="str">
        <f>VLOOKUP(B88,audio_list_stym!$A$3:$AJ$18,26,FALSE)</f>
        <v>Noni</v>
      </c>
      <c r="I88" t="s">
        <v>694</v>
      </c>
      <c r="J88" t="str">
        <f t="shared" si="27"/>
        <v>Noni_7</v>
      </c>
      <c r="K88">
        <v>17</v>
      </c>
      <c r="L88">
        <f>VLOOKUP(J88,total_visual_stym!$A$2:$D$129,2,FALSE)</f>
        <v>2119</v>
      </c>
      <c r="M88" t="str">
        <f>VLOOKUP(J88,total_visual_stym!$A$2:$D$129,3,FALSE)</f>
        <v>pics\\Noni_7.jpg</v>
      </c>
      <c r="N88">
        <f>VLOOKUP(J88,total_visual_stym!$A$1:$D$129,4,FALSE)</f>
        <v>212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135</v>
      </c>
      <c r="Z88" t="str">
        <f>IF(G88="экспл",VLOOKUP(J88,quest_экспл!$A$1:$N$129,12,FALSE),IF(G88="импл_",0,0))</f>
        <v>sound\\On_lohmatiy.wav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2197</v>
      </c>
      <c r="AD88" t="str">
        <f t="shared" ca="1" si="33"/>
        <v>pics\\dis54.jpg</v>
      </c>
      <c r="AE88" s="22" t="str">
        <f t="array" aca="1" ref="AE88" ca="1">IF(G88="экспл",INDEX(total_visual_stym!$C$146:$C$209,(RANK(total_visual_stym!E168,total_visual_stym!$E$146:$E$209))),0)</f>
        <v>pics\\dis54.jpg</v>
      </c>
      <c r="AF88" s="22" t="str">
        <f t="shared" si="28"/>
        <v/>
      </c>
      <c r="AI88" t="s">
        <v>98</v>
      </c>
      <c r="AO88">
        <f t="shared" ca="1" si="34"/>
        <v>0.37219765760660162</v>
      </c>
      <c r="AP88" t="str">
        <f t="shared" ca="1" si="35"/>
        <v>pics\\Limon_3.jpg</v>
      </c>
      <c r="AR88" t="str">
        <f t="shared" si="36"/>
        <v/>
      </c>
      <c r="AS88" t="str">
        <f t="shared" si="29"/>
        <v/>
      </c>
      <c r="AT88">
        <f t="shared" ca="1" si="30"/>
        <v>0.69235672663267833</v>
      </c>
      <c r="AU88" t="s">
        <v>697</v>
      </c>
      <c r="AV88" t="str">
        <f t="shared" ca="1" si="31"/>
        <v>sound\\Noviy_plod.wav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_Он_лохматый?</v>
      </c>
      <c r="BA88" t="e">
        <f>VLOOKUP(Q88,audio_list_stym!$B$2:$BQ$299,68,FALSE)</f>
        <v>#N/A</v>
      </c>
      <c r="BB88" t="str">
        <f t="shared" si="32"/>
        <v>Перед_Вами_XXXXX._Он_лохматый?</v>
      </c>
      <c r="BD88" cm="1">
        <f t="array" aca="1" ref="BD88" ca="1">INDEX($L$82:$L$89,(RANK(AT8,$AT$2:$AT$9)))</f>
        <v>2114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VLOOKUP(B89,audio_list_stym!$A$3:$BP$18,58,FALSE)</f>
        <v>17</v>
      </c>
      <c r="F89" t="str">
        <f>VLOOKUP(E89,metki!$A$2:$B$9,2,FALSE)</f>
        <v>экспл_новые_без_названия</v>
      </c>
      <c r="G89" t="str">
        <f t="shared" si="26"/>
        <v>экспл</v>
      </c>
      <c r="H89" t="str">
        <f>VLOOKUP(B89,audio_list_stym!$A$3:$AJ$18,26,FALSE)</f>
        <v>Noni</v>
      </c>
      <c r="I89" t="s">
        <v>695</v>
      </c>
      <c r="J89" t="str">
        <f t="shared" si="27"/>
        <v>Noni_8</v>
      </c>
      <c r="K89">
        <v>17</v>
      </c>
      <c r="L89">
        <f>VLOOKUP(J89,total_visual_stym!$A$2:$D$129,2,FALSE)</f>
        <v>2120</v>
      </c>
      <c r="M89" t="str">
        <f>VLOOKUP(J89,total_visual_stym!$A$2:$D$129,3,FALSE)</f>
        <v>pics\\Noni_8.jpg</v>
      </c>
      <c r="N89">
        <f>VLOOKUP(J89,total_visual_stym!$A$1:$D$129,4,FALSE)</f>
        <v>212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136</v>
      </c>
      <c r="Z89" t="str">
        <f>IF(G89="экспл",VLOOKUP(J89,quest_экспл!$A$1:$N$129,12,FALSE),IF(G89="импл_",0,0))</f>
        <v>sound\\On_zolotistiy.wav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2216</v>
      </c>
      <c r="AD89" t="str">
        <f t="shared" ca="1" si="33"/>
        <v>pics\\dis59.jpg</v>
      </c>
      <c r="AE89" s="22" t="str">
        <f t="array" aca="1" ref="AE89" ca="1">IF(G89="экспл",INDEX(total_visual_stym!$C$146:$C$209,(RANK(total_visual_stym!E169,total_visual_stym!$E$146:$E$209))),0)</f>
        <v>pics\\dis59.jpg</v>
      </c>
      <c r="AF89" s="22" t="str">
        <f t="shared" si="28"/>
        <v/>
      </c>
      <c r="AI89" t="s">
        <v>99</v>
      </c>
      <c r="AO89">
        <f t="shared" ca="1" si="34"/>
        <v>7.1403793883376698E-2</v>
      </c>
      <c r="AP89" t="str">
        <f t="shared" ca="1" si="35"/>
        <v>pics\\Tomat_4.jpg</v>
      </c>
      <c r="AR89" t="str">
        <f t="shared" si="36"/>
        <v/>
      </c>
      <c r="AS89" t="str">
        <f t="shared" si="29"/>
        <v/>
      </c>
      <c r="AT89">
        <f t="shared" ca="1" si="30"/>
        <v>0.30038260852636067</v>
      </c>
      <c r="AU89" t="s">
        <v>697</v>
      </c>
      <c r="AV89" t="str">
        <f t="shared" ca="1" si="31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_Он_золотистый?</v>
      </c>
      <c r="BA89" t="e">
        <f>VLOOKUP(Q89,audio_list_stym!$B$2:$BQ$299,68,FALSE)</f>
        <v>#N/A</v>
      </c>
      <c r="BB89" t="str">
        <f t="shared" si="32"/>
        <v>Вы_видите_XXXXX._Он_золотистый?</v>
      </c>
      <c r="BD89" cm="1">
        <f t="array" aca="1" ref="BD89" ca="1">INDEX($L$82:$L$89,(RANK(AT9,$AT$2:$AT$9)))</f>
        <v>2115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VLOOKUP(B90,audio_list_stym!$A$3:$BP$18,58,FALSE)</f>
        <v>14</v>
      </c>
      <c r="F90" t="str">
        <f>VLOOKUP(E90,metki!$A$2:$B$9,2,FALSE)</f>
        <v>импл_новые_с_названием</v>
      </c>
      <c r="G90" t="str">
        <f t="shared" si="26"/>
        <v>импл_</v>
      </c>
      <c r="H90" t="str">
        <f>VLOOKUP(B90,audio_list_stym!$A$3:$AJ$18,26,FALSE)</f>
        <v>Sapota</v>
      </c>
      <c r="I90" t="s">
        <v>688</v>
      </c>
      <c r="J90" t="str">
        <f t="shared" si="27"/>
        <v>Sapota_1</v>
      </c>
      <c r="K90">
        <v>14</v>
      </c>
      <c r="L90">
        <f>VLOOKUP(J90,total_visual_stym!$A$2:$D$129,2,FALSE)</f>
        <v>2129</v>
      </c>
      <c r="M90" t="str">
        <f>VLOOKUP(J90,total_visual_stym!$A$2:$D$129,3,FALSE)</f>
        <v>pics\\Sapota_1.jpg</v>
      </c>
      <c r="N90">
        <f>VLOOKUP(J90,total_visual_stym!$A$1:$D$129,4,FALSE)</f>
        <v>213</v>
      </c>
      <c r="P90">
        <f>IF(G90="экспл",0,IF(G90="импл_",VLOOKUP(J90,quest_импл!$A$1:$J$129,7,FALSE),0))</f>
        <v>265</v>
      </c>
      <c r="Q90" t="str">
        <f>IF(G90="экспл",0,IF(G90="импл_",VLOOKUP(J90,quest_импл!$A$1:$J$129,8,FALSE),0))</f>
        <v>sound\\Sharoobrazniy_li.wav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2064</v>
      </c>
      <c r="AD90" t="str">
        <f t="shared" ca="1" si="33"/>
        <v>pics\\Tomat_8.jpg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pics\\Tomat_8.jpg</v>
      </c>
      <c r="AI90" t="s">
        <v>100</v>
      </c>
      <c r="AO90">
        <f t="shared" ca="1" si="34"/>
        <v>1.1311489138947861E-2</v>
      </c>
      <c r="AP90" t="str">
        <f t="shared" ca="1" si="35"/>
        <v>pics\\Tomat_8.jpg</v>
      </c>
      <c r="AR90" t="str">
        <f t="shared" si="36"/>
        <v/>
      </c>
      <c r="AS90" t="str">
        <f t="shared" ca="1" si="29"/>
        <v>pics\\Tomat_8.jpg</v>
      </c>
      <c r="AT90">
        <f t="shared" ca="1" si="30"/>
        <v>0.74495842261446599</v>
      </c>
      <c r="AU90" t="s">
        <v>697</v>
      </c>
      <c r="AV90" t="str">
        <f t="shared" ca="1" si="31"/>
        <v>sound\\Noviy_plod.wav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_Шарообразный_ли_</v>
      </c>
      <c r="BB90" t="str">
        <f t="shared" si="32"/>
        <v>_Шарообразный_ли_ФИМОН?</v>
      </c>
      <c r="BC90">
        <f>A90</f>
        <v>1212</v>
      </c>
      <c r="BD90" cm="1">
        <f t="array" aca="1" ref="BD90" ca="1">INDEX($L$90:$L$97,(RANK(AT2,$AT$2:$AT$9)))</f>
        <v>2132</v>
      </c>
      <c r="BE90" cm="1">
        <f t="array" aca="1" ref="BE90" ca="1">INDEX(BD66:BD81,(RANK(AT5,$AT$2:$AT$17)))</f>
        <v>2090</v>
      </c>
      <c r="BF90" cm="1">
        <f t="array" aca="1" ref="BF90" ca="1">INDEX(BD98:BD113,(RANK(AT5,$AT$2:$AT$17)))</f>
        <v>2139</v>
      </c>
      <c r="BG90" cm="1">
        <f t="array" aca="1" ref="BG90" ca="1">INDEX(BD114:BD129,(RANK(AT5,$AT$2:$AT$9)))</f>
        <v>2071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VLOOKUP(B91,audio_list_stym!$A$3:$BP$18,58,FALSE)</f>
        <v>14</v>
      </c>
      <c r="F91" t="str">
        <f>VLOOKUP(E91,metki!$A$2:$B$9,2,FALSE)</f>
        <v>импл_новые_с_названием</v>
      </c>
      <c r="G91" t="str">
        <f t="shared" si="26"/>
        <v>импл_</v>
      </c>
      <c r="H91" t="str">
        <f>VLOOKUP(B91,audio_list_stym!$A$3:$AJ$18,26,FALSE)</f>
        <v>Sapota</v>
      </c>
      <c r="I91" t="s">
        <v>689</v>
      </c>
      <c r="J91" t="str">
        <f t="shared" si="27"/>
        <v>Sapota_2</v>
      </c>
      <c r="K91">
        <v>14</v>
      </c>
      <c r="L91">
        <f>VLOOKUP(J91,total_visual_stym!$A$2:$D$129,2,FALSE)</f>
        <v>2130</v>
      </c>
      <c r="M91" t="str">
        <f>VLOOKUP(J91,total_visual_stym!$A$2:$D$129,3,FALSE)</f>
        <v>pics\\Sapota_2.jpg</v>
      </c>
      <c r="N91">
        <f>VLOOKUP(J91,total_visual_stym!$A$1:$D$129,4,FALSE)</f>
        <v>213</v>
      </c>
      <c r="P91">
        <f>IF(G91="экспл",0,IF(G91="импл_",VLOOKUP(J91,quest_импл!$A$1:$J$129,7,FALSE),0))</f>
        <v>266</v>
      </c>
      <c r="Q91" t="str">
        <f>IF(G91="экспл",0,IF(G91="импл_",VLOOKUP(J91,quest_импл!$A$1:$J$129,8,FALSE),0))</f>
        <v>sound\\Nadrezan_li.wav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2029</v>
      </c>
      <c r="AD91" t="str">
        <f t="shared" ca="1" si="33"/>
        <v>pics\\Kokos_5.jpg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pics\\Kokos_5.jpg</v>
      </c>
      <c r="AI91" t="s">
        <v>101</v>
      </c>
      <c r="AO91">
        <f t="shared" ca="1" si="34"/>
        <v>0.47685161663113262</v>
      </c>
      <c r="AP91" t="str">
        <f t="shared" ca="1" si="35"/>
        <v>pics\\Kokos_5.jpg</v>
      </c>
      <c r="AR91" t="str">
        <f t="shared" si="36"/>
        <v/>
      </c>
      <c r="AS91" t="str">
        <f t="shared" ca="1" si="29"/>
        <v>pics\\Kokos_5.jpg</v>
      </c>
      <c r="AT91">
        <f t="shared" ca="1" si="30"/>
        <v>0.82585199860152436</v>
      </c>
      <c r="AU91" t="s">
        <v>697</v>
      </c>
      <c r="AV91" t="str">
        <f t="shared" ca="1" si="31"/>
        <v>sound\\Noviy_plod.wav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_Надрезан_ли_</v>
      </c>
      <c r="BB91" t="str">
        <f t="shared" si="32"/>
        <v>_Надрезан_ли_ФИМОН?</v>
      </c>
      <c r="BD91" cm="1">
        <f t="array" aca="1" ref="BD91" ca="1">INDEX($L$90:$L$97,(RANK(AT3,$AT$2:$AT$9)))</f>
        <v>2129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VLOOKUP(B92,audio_list_stym!$A$3:$BP$18,58,FALSE)</f>
        <v>14</v>
      </c>
      <c r="F92" t="str">
        <f>VLOOKUP(E92,metki!$A$2:$B$9,2,FALSE)</f>
        <v>импл_новые_с_названием</v>
      </c>
      <c r="G92" t="str">
        <f t="shared" si="26"/>
        <v>импл_</v>
      </c>
      <c r="H92" t="str">
        <f>VLOOKUP(B92,audio_list_stym!$A$3:$AJ$18,26,FALSE)</f>
        <v>Sapota</v>
      </c>
      <c r="I92" t="s">
        <v>690</v>
      </c>
      <c r="J92" t="str">
        <f t="shared" si="27"/>
        <v>Sapota_3</v>
      </c>
      <c r="K92">
        <v>14</v>
      </c>
      <c r="L92">
        <f>VLOOKUP(J92,total_visual_stym!$A$2:$D$129,2,FALSE)</f>
        <v>2131</v>
      </c>
      <c r="M92" t="str">
        <f>VLOOKUP(J92,total_visual_stym!$A$2:$D$129,3,FALSE)</f>
        <v>pics\\Sapota_3.jpg</v>
      </c>
      <c r="N92">
        <f>VLOOKUP(J92,total_visual_stym!$A$1:$D$129,4,FALSE)</f>
        <v>213</v>
      </c>
      <c r="P92">
        <f>IF(G92="экспл",0,IF(G92="импл_",VLOOKUP(J92,quest_импл!$A$1:$J$129,7,FALSE),0))</f>
        <v>267</v>
      </c>
      <c r="Q92" t="str">
        <f>IF(G92="экспл",0,IF(G92="импл_",VLOOKUP(J92,quest_импл!$A$1:$J$129,8,FALSE),0))</f>
        <v>sound\\Perekruchen_li.wav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2062</v>
      </c>
      <c r="AD92" t="str">
        <f t="shared" ca="1" si="33"/>
        <v>pics\\Tomat_6.jpg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pics\\Tomat_6.jpg</v>
      </c>
      <c r="AI92" t="s">
        <v>102</v>
      </c>
      <c r="AO92">
        <f t="shared" ca="1" si="34"/>
        <v>4.4170773581345024E-2</v>
      </c>
      <c r="AP92" t="str">
        <f t="shared" ca="1" si="35"/>
        <v>pics\\Tomat_6.jpg</v>
      </c>
      <c r="AR92" t="str">
        <f t="shared" si="36"/>
        <v/>
      </c>
      <c r="AS92" t="str">
        <f t="shared" ca="1" si="29"/>
        <v>pics\\Tomat_6.jpg</v>
      </c>
      <c r="AT92">
        <f t="shared" ca="1" si="30"/>
        <v>0.63842028021135921</v>
      </c>
      <c r="AU92" t="s">
        <v>697</v>
      </c>
      <c r="AV92" t="str">
        <f t="shared" ca="1" si="31"/>
        <v>sound\\Noviy_plod.wav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_Перекручен_ли_</v>
      </c>
      <c r="BB92" t="str">
        <f t="shared" si="32"/>
        <v>_Перекручен_ли_ФИМОН?</v>
      </c>
      <c r="BD92" cm="1">
        <f t="array" aca="1" ref="BD92" ca="1">INDEX($L$90:$L$97,(RANK(AT4,$AT$2:$AT$9)))</f>
        <v>2136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VLOOKUP(B93,audio_list_stym!$A$3:$BP$18,58,FALSE)</f>
        <v>14</v>
      </c>
      <c r="F93" t="str">
        <f>VLOOKUP(E93,metki!$A$2:$B$9,2,FALSE)</f>
        <v>импл_новые_с_названием</v>
      </c>
      <c r="G93" t="str">
        <f t="shared" si="26"/>
        <v>импл_</v>
      </c>
      <c r="H93" t="str">
        <f>VLOOKUP(B93,audio_list_stym!$A$3:$AJ$18,26,FALSE)</f>
        <v>Sapota</v>
      </c>
      <c r="I93" t="s">
        <v>691</v>
      </c>
      <c r="J93" t="str">
        <f t="shared" si="27"/>
        <v>Sapota_4</v>
      </c>
      <c r="K93">
        <v>14</v>
      </c>
      <c r="L93">
        <f>VLOOKUP(J93,total_visual_stym!$A$2:$D$129,2,FALSE)</f>
        <v>2132</v>
      </c>
      <c r="M93" t="str">
        <f>VLOOKUP(J93,total_visual_stym!$A$2:$D$129,3,FALSE)</f>
        <v>pics\\Sapota_4.jpg</v>
      </c>
      <c r="N93">
        <f>VLOOKUP(J93,total_visual_stym!$A$1:$D$129,4,FALSE)</f>
        <v>213</v>
      </c>
      <c r="P93">
        <f>IF(G93="экспл",0,IF(G93="импл_",VLOOKUP(J93,quest_импл!$A$1:$J$129,7,FALSE),0))</f>
        <v>268</v>
      </c>
      <c r="Q93" t="str">
        <f>IF(G93="экспл",0,IF(G93="импл_",VLOOKUP(J93,quest_импл!$A$1:$J$129,8,FALSE),0))</f>
        <v>sound\\Sorvan_li.wav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2040</v>
      </c>
      <c r="AD93" t="str">
        <f t="shared" ca="1" si="33"/>
        <v>pics\\Limon_8.jpg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pics\\Limon_8.jpg</v>
      </c>
      <c r="AI93" t="s">
        <v>103</v>
      </c>
      <c r="AO93">
        <f t="shared" ca="1" si="34"/>
        <v>0.30501258057608227</v>
      </c>
      <c r="AP93" t="str">
        <f t="shared" ca="1" si="35"/>
        <v>pics\\Limon_8.jpg</v>
      </c>
      <c r="AR93" t="str">
        <f t="shared" si="36"/>
        <v/>
      </c>
      <c r="AS93" t="str">
        <f t="shared" ca="1" si="29"/>
        <v>pics\\Limon_8.jpg</v>
      </c>
      <c r="AT93">
        <f t="shared" ca="1" si="30"/>
        <v>0.86961452925009919</v>
      </c>
      <c r="AU93" t="s">
        <v>697</v>
      </c>
      <c r="AV93" t="str">
        <f t="shared" ca="1" si="31"/>
        <v>sound\\Noviy_plod.wav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_Сорван_ли_</v>
      </c>
      <c r="BB93" t="str">
        <f t="shared" si="32"/>
        <v>_Сорван_ли_ФИМОН?</v>
      </c>
      <c r="BD93" cm="1">
        <f t="array" aca="1" ref="BD93" ca="1">INDEX($L$90:$L$97,(RANK(AT5,$AT$2:$AT$9)))</f>
        <v>2133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VLOOKUP(B94,audio_list_stym!$A$3:$BP$18,58,FALSE)</f>
        <v>14</v>
      </c>
      <c r="F94" t="str">
        <f>VLOOKUP(E94,metki!$A$2:$B$9,2,FALSE)</f>
        <v>импл_новые_с_названием</v>
      </c>
      <c r="G94" t="str">
        <f t="shared" si="26"/>
        <v>импл_</v>
      </c>
      <c r="H94" t="str">
        <f>VLOOKUP(B94,audio_list_stym!$A$3:$AJ$18,26,FALSE)</f>
        <v>Sapota</v>
      </c>
      <c r="I94" t="s">
        <v>692</v>
      </c>
      <c r="J94" t="str">
        <f t="shared" si="27"/>
        <v>Sapota_5</v>
      </c>
      <c r="K94">
        <v>14</v>
      </c>
      <c r="L94">
        <f>VLOOKUP(J94,total_visual_stym!$A$2:$D$129,2,FALSE)</f>
        <v>2133</v>
      </c>
      <c r="M94" t="str">
        <f>VLOOKUP(J94,total_visual_stym!$A$2:$D$129,3,FALSE)</f>
        <v>pics\\Sapota_5.jpg</v>
      </c>
      <c r="N94">
        <f>VLOOKUP(J94,total_visual_stym!$A$1:$D$129,4,FALSE)</f>
        <v>213</v>
      </c>
      <c r="P94">
        <f>IF(G94="экспл",0,IF(G94="импл_",VLOOKUP(J94,quest_импл!$A$1:$J$129,7,FALSE),0))</f>
        <v>269</v>
      </c>
      <c r="Q94" t="str">
        <f>IF(G94="экспл",0,IF(G94="импл_",VLOOKUP(J94,quest_импл!$A$1:$J$129,8,FALSE),0))</f>
        <v>sound\\Spresovan_li.wav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2036</v>
      </c>
      <c r="AD94" t="str">
        <f t="shared" ca="1" si="33"/>
        <v>pics\\Limon_4.jpg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pics\\Limon_4.jpg</v>
      </c>
      <c r="AI94" t="s">
        <v>104</v>
      </c>
      <c r="AO94">
        <f t="shared" ca="1" si="34"/>
        <v>0.36566481314485111</v>
      </c>
      <c r="AP94" t="str">
        <f t="shared" ca="1" si="35"/>
        <v>pics\\Limon_4.jpg</v>
      </c>
      <c r="AR94" t="str">
        <f t="shared" si="36"/>
        <v/>
      </c>
      <c r="AS94" t="str">
        <f t="shared" ca="1" si="29"/>
        <v>pics\\Limon_4.jpg</v>
      </c>
      <c r="AT94">
        <f t="shared" ca="1" si="30"/>
        <v>0.17969168675792635</v>
      </c>
      <c r="AU94" t="s">
        <v>697</v>
      </c>
      <c r="AV94" t="str">
        <f t="shared" ca="1" si="31"/>
        <v>sound\\Redkiy_plod.wav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_Спрессован_ли_</v>
      </c>
      <c r="BB94" t="str">
        <f t="shared" si="32"/>
        <v>_Спрессован_ли_ФИМОН?</v>
      </c>
      <c r="BD94" cm="1">
        <f t="array" aca="1" ref="BD94" ca="1">INDEX($L$90:$L$97,(RANK(AT6,$AT$2:$AT$9)))</f>
        <v>2135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VLOOKUP(B95,audio_list_stym!$A$3:$BP$18,58,FALSE)</f>
        <v>14</v>
      </c>
      <c r="F95" t="str">
        <f>VLOOKUP(E95,metki!$A$2:$B$9,2,FALSE)</f>
        <v>импл_новые_с_названием</v>
      </c>
      <c r="G95" t="str">
        <f t="shared" si="26"/>
        <v>импл_</v>
      </c>
      <c r="H95" t="str">
        <f>VLOOKUP(B95,audio_list_stym!$A$3:$AJ$18,26,FALSE)</f>
        <v>Sapota</v>
      </c>
      <c r="I95" t="s">
        <v>693</v>
      </c>
      <c r="J95" t="str">
        <f t="shared" si="27"/>
        <v>Sapota_6</v>
      </c>
      <c r="K95">
        <v>14</v>
      </c>
      <c r="L95">
        <f>VLOOKUP(J95,total_visual_stym!$A$2:$D$129,2,FALSE)</f>
        <v>2134</v>
      </c>
      <c r="M95" t="str">
        <f>VLOOKUP(J95,total_visual_stym!$A$2:$D$129,3,FALSE)</f>
        <v>pics\\Sapota_6.jpg</v>
      </c>
      <c r="N95">
        <f>VLOOKUP(J95,total_visual_stym!$A$1:$D$129,4,FALSE)</f>
        <v>213</v>
      </c>
      <c r="P95">
        <f>IF(G95="экспл",0,IF(G95="импл_",VLOOKUP(J95,quest_импл!$A$1:$J$129,7,FALSE),0))</f>
        <v>270</v>
      </c>
      <c r="Q95" t="str">
        <f>IF(G95="экспл",0,IF(G95="импл_",VLOOKUP(J95,quest_импл!$A$1:$J$129,8,FALSE),0))</f>
        <v>sound\\Zheltiy_li.wav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2025</v>
      </c>
      <c r="AD95" t="str">
        <f t="shared" ca="1" si="33"/>
        <v>pics\\Kokos_1.jpg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pics\\Kokos_1.jpg</v>
      </c>
      <c r="AI95" t="s">
        <v>105</v>
      </c>
      <c r="AO95">
        <f t="shared" ca="1" si="34"/>
        <v>0.53521120162276969</v>
      </c>
      <c r="AP95" t="str">
        <f t="shared" ca="1" si="35"/>
        <v>pics\\Kokos_1.jpg</v>
      </c>
      <c r="AR95" t="str">
        <f t="shared" si="36"/>
        <v/>
      </c>
      <c r="AS95" t="str">
        <f t="shared" ca="1" si="29"/>
        <v>pics\\Kokos_1.jpg</v>
      </c>
      <c r="AT95">
        <f t="shared" ca="1" si="30"/>
        <v>0.26885521491658959</v>
      </c>
      <c r="AU95" t="s">
        <v>697</v>
      </c>
      <c r="AV95" t="str">
        <f t="shared" ca="1" si="31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_Желтый_ли_</v>
      </c>
      <c r="BB95" t="str">
        <f t="shared" si="32"/>
        <v>_Желтый_ли_ФИМОН?</v>
      </c>
      <c r="BD95" cm="1">
        <f t="array" aca="1" ref="BD95" ca="1">INDEX($L$90:$L$97,(RANK(AT7,$AT$2:$AT$9)))</f>
        <v>2134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VLOOKUP(B96,audio_list_stym!$A$3:$BP$18,58,FALSE)</f>
        <v>14</v>
      </c>
      <c r="F96" t="str">
        <f>VLOOKUP(E96,metki!$A$2:$B$9,2,FALSE)</f>
        <v>импл_новые_с_названием</v>
      </c>
      <c r="G96" t="str">
        <f t="shared" si="26"/>
        <v>импл_</v>
      </c>
      <c r="H96" t="str">
        <f>VLOOKUP(B96,audio_list_stym!$A$3:$AJ$18,26,FALSE)</f>
        <v>Sapota</v>
      </c>
      <c r="I96" t="s">
        <v>694</v>
      </c>
      <c r="J96" t="str">
        <f t="shared" si="27"/>
        <v>Sapota_7</v>
      </c>
      <c r="K96">
        <v>14</v>
      </c>
      <c r="L96">
        <f>VLOOKUP(J96,total_visual_stym!$A$2:$D$129,2,FALSE)</f>
        <v>2135</v>
      </c>
      <c r="M96" t="str">
        <f>VLOOKUP(J96,total_visual_stym!$A$2:$D$129,3,FALSE)</f>
        <v>pics\\Sapota_7.jpg</v>
      </c>
      <c r="N96">
        <f>VLOOKUP(J96,total_visual_stym!$A$1:$D$129,4,FALSE)</f>
        <v>213</v>
      </c>
      <c r="P96">
        <f>IF(G96="экспл",0,IF(G96="импл_",VLOOKUP(J96,quest_импл!$A$1:$J$129,7,FALSE),0))</f>
        <v>271</v>
      </c>
      <c r="Q96" t="str">
        <f>IF(G96="экспл",0,IF(G96="импл_",VLOOKUP(J96,quest_импл!$A$1:$J$129,8,FALSE),0))</f>
        <v>sound\\Rovniy_li.wav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да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2014</v>
      </c>
      <c r="AD96" t="str">
        <f t="shared" ca="1" si="33"/>
        <v>pics\\Finik_6.jpg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pics\\Finik_6.jpg</v>
      </c>
      <c r="AI96" t="s">
        <v>106</v>
      </c>
      <c r="AO96">
        <f t="shared" ca="1" si="34"/>
        <v>0.65907826077846732</v>
      </c>
      <c r="AP96" t="str">
        <f t="shared" ca="1" si="35"/>
        <v>pics\\Finik_6.jpg</v>
      </c>
      <c r="AR96" t="str">
        <f t="shared" si="36"/>
        <v/>
      </c>
      <c r="AS96" t="str">
        <f t="shared" ca="1" si="29"/>
        <v>pics\\Finik_6.jpg</v>
      </c>
      <c r="AT96">
        <f t="shared" ca="1" si="30"/>
        <v>0.29067070869736922</v>
      </c>
      <c r="AU96" t="s">
        <v>697</v>
      </c>
      <c r="AV96" t="str">
        <f t="shared" ca="1" si="31"/>
        <v>sound\\Redkiy_plod.wav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_Ровный_ли_</v>
      </c>
      <c r="BB96" t="str">
        <f t="shared" si="32"/>
        <v>_Ровный_ли_ФИМОН?</v>
      </c>
      <c r="BD96" cm="1">
        <f t="array" aca="1" ref="BD96" ca="1">INDEX($L$90:$L$97,(RANK(AT8,$AT$2:$AT$9)))</f>
        <v>2130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VLOOKUP(B97,audio_list_stym!$A$3:$BP$18,58,FALSE)</f>
        <v>14</v>
      </c>
      <c r="F97" t="str">
        <f>VLOOKUP(E97,metki!$A$2:$B$9,2,FALSE)</f>
        <v>импл_новые_с_названием</v>
      </c>
      <c r="G97" t="str">
        <f t="shared" si="26"/>
        <v>импл_</v>
      </c>
      <c r="H97" t="str">
        <f>VLOOKUP(B97,audio_list_stym!$A$3:$AJ$18,26,FALSE)</f>
        <v>Sapota</v>
      </c>
      <c r="I97" t="s">
        <v>695</v>
      </c>
      <c r="J97" t="str">
        <f t="shared" si="27"/>
        <v>Sapota_8</v>
      </c>
      <c r="K97">
        <v>14</v>
      </c>
      <c r="L97">
        <f>VLOOKUP(J97,total_visual_stym!$A$2:$D$129,2,FALSE)</f>
        <v>2136</v>
      </c>
      <c r="M97" t="str">
        <f>VLOOKUP(J97,total_visual_stym!$A$2:$D$129,3,FALSE)</f>
        <v>pics\\Sapota_8.jpg</v>
      </c>
      <c r="N97">
        <f>VLOOKUP(J97,total_visual_stym!$A$1:$D$129,4,FALSE)</f>
        <v>213</v>
      </c>
      <c r="P97">
        <f>IF(G97="экспл",0,IF(G97="импл_",VLOOKUP(J97,quest_импл!$A$1:$J$129,7,FALSE),0))</f>
        <v>272</v>
      </c>
      <c r="Q97" t="str">
        <f>IF(G97="экспл",0,IF(G97="импл_",VLOOKUP(J97,quest_импл!$A$1:$J$129,8,FALSE),0))</f>
        <v>sound\\Imeet_li_shipi.wav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2057</v>
      </c>
      <c r="AD97" t="str">
        <f t="shared" ca="1" si="33"/>
        <v>pics\\Tomat_1.jpg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pics\\Tomat_1.jpg</v>
      </c>
      <c r="AI97" t="s">
        <v>107</v>
      </c>
      <c r="AO97">
        <f t="shared" ca="1" si="34"/>
        <v>9.5664897121047643E-2</v>
      </c>
      <c r="AP97" t="str">
        <f t="shared" ca="1" si="35"/>
        <v>pics\\Tomat_1.jpg</v>
      </c>
      <c r="AR97" t="str">
        <f t="shared" si="36"/>
        <v/>
      </c>
      <c r="AS97" t="str">
        <f t="shared" ca="1" si="29"/>
        <v>pics\\Tomat_1.jpg</v>
      </c>
      <c r="AT97">
        <f t="shared" ca="1" si="30"/>
        <v>0.39947873422405777</v>
      </c>
      <c r="AU97" t="s">
        <v>697</v>
      </c>
      <c r="AV97" t="str">
        <f t="shared" ca="1" si="31"/>
        <v>sound\\Redkiy_plod.wav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_Имеет_ли_шипы_</v>
      </c>
      <c r="BB97" t="str">
        <f t="shared" si="32"/>
        <v>_Имеет_ли_шипы_ФИМОН?</v>
      </c>
      <c r="BD97" cm="1">
        <f t="array" aca="1" ref="BD97" ca="1">INDEX($L$90:$L$97,(RANK(AT9,$AT$2:$AT$9)))</f>
        <v>2131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VLOOKUP(B98,audio_list_stym!$A$3:$BP$18,58,FALSE)</f>
        <v>15</v>
      </c>
      <c r="F98" t="str">
        <f>VLOOKUP(E98,metki!$A$2:$B$9,2,FALSE)</f>
        <v>экспл_новые_с_названием</v>
      </c>
      <c r="G98" t="str">
        <f t="shared" si="26"/>
        <v>экспл</v>
      </c>
      <c r="H98" t="str">
        <f>VLOOKUP(B98,audio_list_stym!$A$3:$AJ$18,26,FALSE)</f>
        <v>Tamanid</v>
      </c>
      <c r="I98" t="s">
        <v>688</v>
      </c>
      <c r="J98" t="str">
        <f t="shared" si="27"/>
        <v>Tamanid_1</v>
      </c>
      <c r="K98">
        <v>15</v>
      </c>
      <c r="L98">
        <f>VLOOKUP(J98,total_visual_stym!$A$2:$D$129,2,FALSE)</f>
        <v>2137</v>
      </c>
      <c r="M98" t="str">
        <f>VLOOKUP(J98,total_visual_stym!$A$2:$D$129,3,FALSE)</f>
        <v>pics\\Tamanid_1.jpg</v>
      </c>
      <c r="N98">
        <f>VLOOKUP(J98,total_visual_stym!$A$1:$D$129,4,FALSE)</f>
        <v>214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145</v>
      </c>
      <c r="Z98" t="str">
        <f>IF(G98="экспл",VLOOKUP(J98,quest_экспл!$A$1:$N$129,12,FALSE),IF(G98="импл_",0,0))</f>
        <v>sound\\On_krasnovatiy.wav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2205</v>
      </c>
      <c r="AD98" t="str">
        <f t="shared" ca="1" si="33"/>
        <v>pics\\dis46.jpg</v>
      </c>
      <c r="AE98" s="22" t="str">
        <f t="array" aca="1" ref="AE98" ca="1">IF(G98="экспл",INDEX(total_visual_stym!$C$146:$C$209,(RANK(total_visual_stym!E178,total_visual_stym!$E$146:$E$209))),0)</f>
        <v>pics\\dis46.jpg</v>
      </c>
      <c r="AF98" s="22" t="str">
        <f t="shared" si="28"/>
        <v/>
      </c>
      <c r="AI98" t="s">
        <v>108</v>
      </c>
      <c r="AO98">
        <f t="shared" ca="1" si="34"/>
        <v>0.17367083212461742</v>
      </c>
      <c r="AP98" t="str">
        <f t="shared" ca="1" si="35"/>
        <v>pics\\Peper_8.jpg</v>
      </c>
      <c r="AR98" t="str">
        <f>IF(AH98="sound\\Ogorod",AP26,"")</f>
        <v/>
      </c>
      <c r="AS98" t="str">
        <f t="shared" si="29"/>
        <v/>
      </c>
      <c r="AT98">
        <f t="shared" ca="1" si="30"/>
        <v>0.29016709316970379</v>
      </c>
      <c r="AU98" t="s">
        <v>697</v>
      </c>
      <c r="AV98" t="str">
        <f t="shared" ca="1" si="31"/>
        <v>sound\\Redkiy_plod.wav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_Он_красноватый?</v>
      </c>
      <c r="BA98" t="e">
        <f>VLOOKUP(Q98,audio_list_stym!$B$2:$BQ$299,68,FALSE)</f>
        <v>#N/A</v>
      </c>
      <c r="BB98" t="str">
        <f t="shared" si="32"/>
        <v>На_экране_КОДИС._Он_красноватый?</v>
      </c>
      <c r="BC98">
        <f>A98</f>
        <v>1213</v>
      </c>
      <c r="BD98" cm="1">
        <f t="array" aca="1" ref="BD98" ca="1">INDEX($L$98:$L$105,(RANK(AT2,$AT$2:$AT$9)))</f>
        <v>2140</v>
      </c>
      <c r="BE98" cm="1">
        <f t="array" aca="1" ref="BE98" ca="1">INDEX(BD66:BD81,(RANK(AT6,$AT$2:$AT$9)))</f>
        <v>2088</v>
      </c>
      <c r="BF98" cm="1">
        <f t="array" aca="1" ref="BF98" ca="1">INDEX(BD82:BD97,(RANK(AT6,$AT$2:$AT$9)))</f>
        <v>2114</v>
      </c>
      <c r="BG98" cm="1">
        <f t="array" aca="1" ref="BG98" ca="1">INDEX(BD106:BD129,(RANK(AT6,$AT$2:$AT$17)))</f>
        <v>2066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VLOOKUP(B99,audio_list_stym!$A$3:$BP$18,58,FALSE)</f>
        <v>15</v>
      </c>
      <c r="F99" t="str">
        <f>VLOOKUP(E99,metki!$A$2:$B$9,2,FALSE)</f>
        <v>экспл_новые_с_названием</v>
      </c>
      <c r="G99" t="str">
        <f t="shared" si="26"/>
        <v>экспл</v>
      </c>
      <c r="H99" t="str">
        <f>VLOOKUP(B99,audio_list_stym!$A$3:$AJ$18,26,FALSE)</f>
        <v>Tamanid</v>
      </c>
      <c r="I99" t="s">
        <v>689</v>
      </c>
      <c r="J99" t="str">
        <f t="shared" si="27"/>
        <v>Tamanid_2</v>
      </c>
      <c r="K99">
        <v>15</v>
      </c>
      <c r="L99">
        <f>VLOOKUP(J99,total_visual_stym!$A$2:$D$129,2,FALSE)</f>
        <v>2138</v>
      </c>
      <c r="M99" t="str">
        <f>VLOOKUP(J99,total_visual_stym!$A$2:$D$129,3,FALSE)</f>
        <v>pics\\Tamanid_2.jpg</v>
      </c>
      <c r="N99">
        <f>VLOOKUP(J99,total_visual_stym!$A$1:$D$129,4,FALSE)</f>
        <v>214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146</v>
      </c>
      <c r="Z99" t="str">
        <f>IF(G99="экспл",VLOOKUP(J99,quest_экспл!$A$1:$N$129,12,FALSE),IF(G99="импл_",0,0))</f>
        <v>sound\\Izognut_li_on.wav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3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si="28"/>
        <v/>
      </c>
      <c r="AI99" t="s">
        <v>109</v>
      </c>
      <c r="AO99">
        <f t="shared" ca="1" si="34"/>
        <v>0.56813720009334545</v>
      </c>
      <c r="AP99" t="str">
        <f t="shared" ca="1" si="35"/>
        <v>pics\\Goroh_4.jpg</v>
      </c>
      <c r="AR99" t="str">
        <f t="shared" ref="AR99:AR120" si="37">IF(AH99="sound\\Ogorod",AP27,"")</f>
        <v/>
      </c>
      <c r="AS99" t="str">
        <f t="shared" si="29"/>
        <v/>
      </c>
      <c r="AT99">
        <f t="shared" ca="1" si="30"/>
        <v>0.91222573208895452</v>
      </c>
      <c r="AU99" t="s">
        <v>697</v>
      </c>
      <c r="AV99" t="str">
        <f t="shared" ca="1" si="31"/>
        <v>sound\\Noviy_plod.wav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_Изогнут_ли_он?</v>
      </c>
      <c r="BA99" t="e">
        <f>VLOOKUP(Q99,audio_list_stym!$B$2:$BQ$299,68,FALSE)</f>
        <v>#N/A</v>
      </c>
      <c r="BB99" t="str">
        <f t="shared" si="32"/>
        <v>Посмотрите,_вот_КОДИС._Изогнут_ли_он?</v>
      </c>
      <c r="BD99" cm="1">
        <f t="array" aca="1" ref="BD99" ca="1">INDEX($L$98:$L$105,(RANK(AT3,$AT$2:$AT$9)))</f>
        <v>2137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VLOOKUP(B100,audio_list_stym!$A$3:$BP$18,58,FALSE)</f>
        <v>15</v>
      </c>
      <c r="F100" t="str">
        <f>VLOOKUP(E100,metki!$A$2:$B$9,2,FALSE)</f>
        <v>экспл_новые_с_названием</v>
      </c>
      <c r="G100" t="str">
        <f t="shared" si="26"/>
        <v>экспл</v>
      </c>
      <c r="H100" t="str">
        <f>VLOOKUP(B100,audio_list_stym!$A$3:$AJ$18,26,FALSE)</f>
        <v>Tamanid</v>
      </c>
      <c r="I100" t="s">
        <v>690</v>
      </c>
      <c r="J100" t="str">
        <f t="shared" si="27"/>
        <v>Tamanid_3</v>
      </c>
      <c r="K100">
        <v>15</v>
      </c>
      <c r="L100">
        <f>VLOOKUP(J100,total_visual_stym!$A$2:$D$129,2,FALSE)</f>
        <v>2139</v>
      </c>
      <c r="M100" t="str">
        <f>VLOOKUP(J100,total_visual_stym!$A$2:$D$129,3,FALSE)</f>
        <v>pics\\Tamanid_3.jpg</v>
      </c>
      <c r="N100">
        <f>VLOOKUP(J100,total_visual_stym!$A$1:$D$129,4,FALSE)</f>
        <v>214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147</v>
      </c>
      <c r="Z100" t="str">
        <f>IF(G100="экспл",VLOOKUP(J100,quest_экспл!$A$1:$N$129,12,FALSE),IF(G100="импл_",0,0))</f>
        <v>sound\\On_barhatistiy.wav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2193</v>
      </c>
      <c r="AD100" t="str">
        <f t="shared" ca="1" si="33"/>
        <v>pics\\dis2.jpg</v>
      </c>
      <c r="AE100" s="22" t="str">
        <f t="array" aca="1" ref="AE100" ca="1">IF(G100="экспл",INDEX(total_visual_stym!$C$146:$C$209,(RANK(total_visual_stym!E180,total_visual_stym!$E$146:$E$209))),0)</f>
        <v>pics\\dis2.jpg</v>
      </c>
      <c r="AF100" s="22" t="str">
        <f t="shared" si="28"/>
        <v/>
      </c>
      <c r="AI100" t="s">
        <v>110</v>
      </c>
      <c r="AO100">
        <f t="shared" ca="1" si="34"/>
        <v>0.68013474147777753</v>
      </c>
      <c r="AP100" t="str">
        <f t="shared" ca="1" si="35"/>
        <v>pics\\Finik_5.jpg</v>
      </c>
      <c r="AR100" t="str">
        <f t="shared" si="37"/>
        <v/>
      </c>
      <c r="AS100" t="str">
        <f t="shared" si="29"/>
        <v/>
      </c>
      <c r="AT100">
        <f t="shared" ca="1" si="30"/>
        <v>0.70284452926163121</v>
      </c>
      <c r="AU100" t="s">
        <v>697</v>
      </c>
      <c r="AV100" t="str">
        <f t="shared" ca="1" si="31"/>
        <v>sound\\Noviy_plod.wav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_Он_бархатистый?</v>
      </c>
      <c r="BA100" t="e">
        <f>VLOOKUP(Q100,audio_list_stym!$B$2:$BQ$299,68,FALSE)</f>
        <v>#N/A</v>
      </c>
      <c r="BB100" t="str">
        <f t="shared" si="32"/>
        <v>Вот_КОДИС._Он_бархатистый?</v>
      </c>
      <c r="BD100" cm="1">
        <f t="array" aca="1" ref="BD100" ca="1">INDEX($L$98:$L$105,(RANK(AT4,$AT$2:$AT$9)))</f>
        <v>2144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VLOOKUP(B101,audio_list_stym!$A$3:$BP$18,58,FALSE)</f>
        <v>15</v>
      </c>
      <c r="F101" t="str">
        <f>VLOOKUP(E101,metki!$A$2:$B$9,2,FALSE)</f>
        <v>экспл_новые_с_названием</v>
      </c>
      <c r="G101" t="str">
        <f t="shared" si="26"/>
        <v>экспл</v>
      </c>
      <c r="H101" t="str">
        <f>VLOOKUP(B101,audio_list_stym!$A$3:$AJ$18,26,FALSE)</f>
        <v>Tamanid</v>
      </c>
      <c r="I101" t="s">
        <v>691</v>
      </c>
      <c r="J101" t="str">
        <f t="shared" si="27"/>
        <v>Tamanid_4</v>
      </c>
      <c r="K101">
        <v>15</v>
      </c>
      <c r="L101">
        <f>VLOOKUP(J101,total_visual_stym!$A$2:$D$129,2,FALSE)</f>
        <v>2140</v>
      </c>
      <c r="M101" t="str">
        <f>VLOOKUP(J101,total_visual_stym!$A$2:$D$129,3,FALSE)</f>
        <v>pics\\Tamanid_4.jpg</v>
      </c>
      <c r="N101">
        <f>VLOOKUP(J101,total_visual_stym!$A$1:$D$129,4,FALSE)</f>
        <v>214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148</v>
      </c>
      <c r="Z101" t="str">
        <f>IF(G101="экспл",VLOOKUP(J101,quest_экспл!$A$1:$N$129,12,FALSE),IF(G101="импл_",0,0))</f>
        <v>sound\\Odnotonniy_li_on.wav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2192</v>
      </c>
      <c r="AD101" t="str">
        <f t="shared" ca="1" si="33"/>
        <v>pics\\dis32.jpg</v>
      </c>
      <c r="AE101" s="22" t="str">
        <f t="array" aca="1" ref="AE101" ca="1">IF(G101="экспл",INDEX(total_visual_stym!$C$146:$C$209,(RANK(total_visual_stym!E181,total_visual_stym!$E$146:$E$209))),0)</f>
        <v>pics\\dis32.jpg</v>
      </c>
      <c r="AF101" s="22" t="str">
        <f t="shared" si="28"/>
        <v/>
      </c>
      <c r="AI101" t="s">
        <v>111</v>
      </c>
      <c r="AO101">
        <f t="shared" ca="1" si="34"/>
        <v>0.15886036023086014</v>
      </c>
      <c r="AP101" t="str">
        <f t="shared" ca="1" si="35"/>
        <v>pics\\Redis_3.jpg</v>
      </c>
      <c r="AR101" t="str">
        <f t="shared" si="37"/>
        <v/>
      </c>
      <c r="AS101" t="str">
        <f t="shared" si="29"/>
        <v/>
      </c>
      <c r="AT101">
        <f t="shared" ca="1" si="30"/>
        <v>0.66455314266053878</v>
      </c>
      <c r="AU101" t="s">
        <v>697</v>
      </c>
      <c r="AV101" t="str">
        <f t="shared" ca="1" si="31"/>
        <v>sound\\Noviy_plod.wav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_Однотонный_ли_он?</v>
      </c>
      <c r="BA101" t="e">
        <f>VLOOKUP(Q101,audio_list_stym!$B$2:$BQ$299,68,FALSE)</f>
        <v>#N/A</v>
      </c>
      <c r="BB101" t="str">
        <f t="shared" si="32"/>
        <v>Это_КОДИС._Однотонный_ли_он?</v>
      </c>
      <c r="BD101" cm="1">
        <f t="array" aca="1" ref="BD101" ca="1">INDEX($L$98:$L$105,(RANK(AT5,$AT$2:$AT$9)))</f>
        <v>2141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VLOOKUP(B102,audio_list_stym!$A$3:$BP$18,58,FALSE)</f>
        <v>15</v>
      </c>
      <c r="F102" t="str">
        <f>VLOOKUP(E102,metki!$A$2:$B$9,2,FALSE)</f>
        <v>экспл_новые_с_названием</v>
      </c>
      <c r="G102" t="str">
        <f t="shared" si="26"/>
        <v>экспл</v>
      </c>
      <c r="H102" t="str">
        <f>VLOOKUP(B102,audio_list_stym!$A$3:$AJ$18,26,FALSE)</f>
        <v>Tamanid</v>
      </c>
      <c r="I102" t="s">
        <v>692</v>
      </c>
      <c r="J102" t="str">
        <f t="shared" si="27"/>
        <v>Tamanid_5</v>
      </c>
      <c r="K102">
        <v>15</v>
      </c>
      <c r="L102">
        <f>VLOOKUP(J102,total_visual_stym!$A$2:$D$129,2,FALSE)</f>
        <v>2141</v>
      </c>
      <c r="M102" t="str">
        <f>VLOOKUP(J102,total_visual_stym!$A$2:$D$129,3,FALSE)</f>
        <v>pics\\Tamanid_5.jpg</v>
      </c>
      <c r="N102">
        <f>VLOOKUP(J102,total_visual_stym!$A$1:$D$129,4,FALSE)</f>
        <v>214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149</v>
      </c>
      <c r="Z102" t="str">
        <f>IF(G102="экспл",VLOOKUP(J102,quest_экспл!$A$1:$N$129,12,FALSE),IF(G102="импл_",0,0))</f>
        <v>sound\\On_prozrachniy.wav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2223</v>
      </c>
      <c r="AD102" t="str">
        <f t="shared" ca="1" si="33"/>
        <v>pics\\dis15.jpg</v>
      </c>
      <c r="AE102" s="22" t="str">
        <f t="array" aca="1" ref="AE102" ca="1">IF(G102="экспл",INDEX(total_visual_stym!$C$146:$C$209,(RANK(total_visual_stym!E182,total_visual_stym!$E$146:$E$209))),0)</f>
        <v>pics\\dis15.jpg</v>
      </c>
      <c r="AF102" s="22" t="str">
        <f t="shared" si="28"/>
        <v/>
      </c>
      <c r="AI102" t="s">
        <v>112</v>
      </c>
      <c r="AO102">
        <f t="shared" ca="1" si="34"/>
        <v>0.15290520368517846</v>
      </c>
      <c r="AP102" t="str">
        <f t="shared" ca="1" si="35"/>
        <v>pics\\Redis_4.jpg</v>
      </c>
      <c r="AR102" t="str">
        <f t="shared" si="37"/>
        <v/>
      </c>
      <c r="AS102" t="str">
        <f t="shared" si="29"/>
        <v/>
      </c>
      <c r="AT102">
        <f t="shared" ca="1" si="30"/>
        <v>0.15578296182975726</v>
      </c>
      <c r="AU102" t="s">
        <v>697</v>
      </c>
      <c r="AV102" t="str">
        <f t="shared" ca="1" si="31"/>
        <v>sound\\Redkiy_plod.wav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_Он_прозрачный?</v>
      </c>
      <c r="BA102" t="e">
        <f>VLOOKUP(Q102,audio_list_stym!$B$2:$BQ$299,68,FALSE)</f>
        <v>#N/A</v>
      </c>
      <c r="BB102" t="str">
        <f t="shared" si="32"/>
        <v>На_картинке_КОДИС._Он_прозрачный?</v>
      </c>
      <c r="BD102" cm="1">
        <f t="array" aca="1" ref="BD102" ca="1">INDEX($L$98:$L$105,(RANK(AT6,$AT$2:$AT$9)))</f>
        <v>2143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VLOOKUP(B103,audio_list_stym!$A$3:$BP$18,58,FALSE)</f>
        <v>15</v>
      </c>
      <c r="F103" t="str">
        <f>VLOOKUP(E103,metki!$A$2:$B$9,2,FALSE)</f>
        <v>экспл_новые_с_названием</v>
      </c>
      <c r="G103" t="str">
        <f t="shared" si="26"/>
        <v>экспл</v>
      </c>
      <c r="H103" t="str">
        <f>VLOOKUP(B103,audio_list_stym!$A$3:$AJ$18,26,FALSE)</f>
        <v>Tamanid</v>
      </c>
      <c r="I103" t="s">
        <v>693</v>
      </c>
      <c r="J103" t="str">
        <f t="shared" si="27"/>
        <v>Tamanid_6</v>
      </c>
      <c r="K103">
        <v>15</v>
      </c>
      <c r="L103">
        <f>VLOOKUP(J103,total_visual_stym!$A$2:$D$129,2,FALSE)</f>
        <v>2142</v>
      </c>
      <c r="M103" t="str">
        <f>VLOOKUP(J103,total_visual_stym!$A$2:$D$129,3,FALSE)</f>
        <v>pics\\Tamanid_6.jpg</v>
      </c>
      <c r="N103">
        <f>VLOOKUP(J103,total_visual_stym!$A$1:$D$129,4,FALSE)</f>
        <v>214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150</v>
      </c>
      <c r="Z103" t="str">
        <f>IF(G103="экспл",VLOOKUP(J103,quest_экспл!$A$1:$N$129,12,FALSE),IF(G103="импл_",0,0))</f>
        <v>sound\\On_izmelchen.wav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2207</v>
      </c>
      <c r="AD103" t="str">
        <f t="shared" ca="1" si="33"/>
        <v>pics\\dis44.jpg</v>
      </c>
      <c r="AE103" s="22" t="str">
        <f t="array" aca="1" ref="AE103" ca="1">IF(G103="экспл",INDEX(total_visual_stym!$C$146:$C$209,(RANK(total_visual_stym!E183,total_visual_stym!$E$146:$E$209))),0)</f>
        <v>pics\\dis44.jpg</v>
      </c>
      <c r="AF103" s="22" t="str">
        <f t="shared" si="28"/>
        <v/>
      </c>
      <c r="AI103" t="s">
        <v>113</v>
      </c>
      <c r="AO103">
        <f t="shared" ca="1" si="34"/>
        <v>0.60160426146520873</v>
      </c>
      <c r="AP103" t="str">
        <f t="shared" ca="1" si="35"/>
        <v>pics\\Goroh_3.jpg</v>
      </c>
      <c r="AR103" t="str">
        <f t="shared" si="37"/>
        <v/>
      </c>
      <c r="AS103" t="str">
        <f t="shared" si="29"/>
        <v/>
      </c>
      <c r="AT103">
        <f t="shared" ca="1" si="30"/>
        <v>0.7919956035961333</v>
      </c>
      <c r="AU103" t="s">
        <v>697</v>
      </c>
      <c r="AV103" t="str">
        <f t="shared" ca="1" si="31"/>
        <v>sound\\Noviy_plod.wav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_Он_измельчен?</v>
      </c>
      <c r="BA103" t="e">
        <f>VLOOKUP(Q103,audio_list_stym!$B$2:$BQ$299,68,FALSE)</f>
        <v>#N/A</v>
      </c>
      <c r="BB103" t="str">
        <f t="shared" si="32"/>
        <v>На_мониторе_КОДИС._Он_измельчен?</v>
      </c>
      <c r="BD103" cm="1">
        <f t="array" aca="1" ref="BD103" ca="1">INDEX($L$98:$L$105,(RANK(AT7,$AT$2:$AT$9)))</f>
        <v>2142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VLOOKUP(B104,audio_list_stym!$A$3:$BP$18,58,FALSE)</f>
        <v>15</v>
      </c>
      <c r="F104" t="str">
        <f>VLOOKUP(E104,metki!$A$2:$B$9,2,FALSE)</f>
        <v>экспл_новые_с_названием</v>
      </c>
      <c r="G104" t="str">
        <f t="shared" si="26"/>
        <v>экспл</v>
      </c>
      <c r="H104" t="str">
        <f>VLOOKUP(B104,audio_list_stym!$A$3:$AJ$18,26,FALSE)</f>
        <v>Tamanid</v>
      </c>
      <c r="I104" t="s">
        <v>694</v>
      </c>
      <c r="J104" t="str">
        <f t="shared" si="27"/>
        <v>Tamanid_7</v>
      </c>
      <c r="K104">
        <v>15</v>
      </c>
      <c r="L104">
        <f>VLOOKUP(J104,total_visual_stym!$A$2:$D$129,2,FALSE)</f>
        <v>2143</v>
      </c>
      <c r="M104" t="str">
        <f>VLOOKUP(J104,total_visual_stym!$A$2:$D$129,3,FALSE)</f>
        <v>pics\\Tamanid_7.jpg</v>
      </c>
      <c r="N104">
        <f>VLOOKUP(J104,total_visual_stym!$A$1:$D$129,4,FALSE)</f>
        <v>214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151</v>
      </c>
      <c r="Z104" t="str">
        <f>IF(G104="экспл",VLOOKUP(J104,quest_экспл!$A$1:$N$129,12,FALSE),IF(G104="импл_",0,0))</f>
        <v>sound\\Cvetushiy_li_on.wav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2185</v>
      </c>
      <c r="AD104" t="str">
        <f t="shared" ca="1" si="33"/>
        <v>pics\\dis31.jpg</v>
      </c>
      <c r="AE104" s="22" t="str">
        <f t="array" aca="1" ref="AE104" ca="1">IF(G104="экспл",INDEX(total_visual_stym!$C$146:$C$209,(RANK(total_visual_stym!E184,total_visual_stym!$E$146:$E$209))),0)</f>
        <v>pics\\dis31.jpg</v>
      </c>
      <c r="AF104" s="22" t="str">
        <f t="shared" si="28"/>
        <v/>
      </c>
      <c r="AI104" t="s">
        <v>114</v>
      </c>
      <c r="AO104">
        <f t="shared" ca="1" si="34"/>
        <v>0.47381467598755544</v>
      </c>
      <c r="AP104" t="str">
        <f t="shared" ca="1" si="35"/>
        <v>pics\\Kokos_7.jpg</v>
      </c>
      <c r="AR104" t="str">
        <f t="shared" si="37"/>
        <v/>
      </c>
      <c r="AS104" t="str">
        <f t="shared" si="29"/>
        <v/>
      </c>
      <c r="AT104">
        <f t="shared" ca="1" si="30"/>
        <v>0.77336132442282501</v>
      </c>
      <c r="AU104" t="s">
        <v>697</v>
      </c>
      <c r="AV104" t="str">
        <f t="shared" ca="1" si="31"/>
        <v>sound\\Noviy_plod.wav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_Цветущий_ли_он?</v>
      </c>
      <c r="BA104" t="e">
        <f>VLOOKUP(Q104,audio_list_stym!$B$2:$BQ$299,68,FALSE)</f>
        <v>#N/A</v>
      </c>
      <c r="BB104" t="str">
        <f t="shared" si="32"/>
        <v>Перед_Вами_КОДИС._Цветущий_ли_он?</v>
      </c>
      <c r="BD104" cm="1">
        <f t="array" aca="1" ref="BD104" ca="1">INDEX($L$98:$L$105,(RANK(AT8,$AT$2:$AT$9)))</f>
        <v>2138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VLOOKUP(B105,audio_list_stym!$A$3:$BP$18,58,FALSE)</f>
        <v>15</v>
      </c>
      <c r="F105" t="str">
        <f>VLOOKUP(E105,metki!$A$2:$B$9,2,FALSE)</f>
        <v>экспл_новые_с_названием</v>
      </c>
      <c r="G105" t="str">
        <f t="shared" si="26"/>
        <v>экспл</v>
      </c>
      <c r="H105" t="str">
        <f>VLOOKUP(B105,audio_list_stym!$A$3:$AJ$18,26,FALSE)</f>
        <v>Tamanid</v>
      </c>
      <c r="I105" t="s">
        <v>695</v>
      </c>
      <c r="J105" t="str">
        <f t="shared" si="27"/>
        <v>Tamanid_8</v>
      </c>
      <c r="K105">
        <v>15</v>
      </c>
      <c r="L105">
        <f>VLOOKUP(J105,total_visual_stym!$A$2:$D$129,2,FALSE)</f>
        <v>2144</v>
      </c>
      <c r="M105" t="str">
        <f>VLOOKUP(J105,total_visual_stym!$A$2:$D$129,3,FALSE)</f>
        <v>pics\\Tamanid_8.jpg</v>
      </c>
      <c r="N105">
        <f>VLOOKUP(J105,total_visual_stym!$A$1:$D$129,4,FALSE)</f>
        <v>214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152</v>
      </c>
      <c r="Z105" t="str">
        <f>IF(G105="экспл",VLOOKUP(J105,quest_экспл!$A$1:$N$129,12,FALSE),IF(G105="импл_",0,0))</f>
        <v>sound\\Skruchen_li_on.wav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2199</v>
      </c>
      <c r="AD105" t="str">
        <f t="shared" ca="1" si="33"/>
        <v>pics\\dis56.jpg</v>
      </c>
      <c r="AE105" s="22" t="str">
        <f t="array" aca="1" ref="AE105" ca="1">IF(G105="экспл",INDEX(total_visual_stym!$C$146:$C$209,(RANK(total_visual_stym!E185,total_visual_stym!$E$146:$E$209))),0)</f>
        <v>pics\\dis56.jpg</v>
      </c>
      <c r="AF105" s="22" t="str">
        <f t="shared" si="28"/>
        <v/>
      </c>
      <c r="AI105" t="s">
        <v>115</v>
      </c>
      <c r="AO105">
        <f t="shared" ca="1" si="34"/>
        <v>0.51429635985992128</v>
      </c>
      <c r="AP105" t="str">
        <f t="shared" ca="1" si="35"/>
        <v>pics\\Kokos_3.jpg</v>
      </c>
      <c r="AR105" t="str">
        <f t="shared" si="37"/>
        <v/>
      </c>
      <c r="AS105" t="str">
        <f t="shared" si="29"/>
        <v/>
      </c>
      <c r="AT105">
        <f t="shared" ca="1" si="30"/>
        <v>0.7902128024153996</v>
      </c>
      <c r="AU105" t="s">
        <v>697</v>
      </c>
      <c r="AV105" t="str">
        <f t="shared" ca="1" si="31"/>
        <v>sound\\Noviy_plod.wav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_Скручен_ли_он?</v>
      </c>
      <c r="BA105" t="e">
        <f>VLOOKUP(Q105,audio_list_stym!$B$2:$BQ$299,68,FALSE)</f>
        <v>#N/A</v>
      </c>
      <c r="BB105" t="str">
        <f t="shared" si="32"/>
        <v>Вы_видите_КОДИС._Скручен_ли_он?</v>
      </c>
      <c r="BD105" cm="1">
        <f t="array" aca="1" ref="BD105" ca="1">INDEX($L$98:$L$105,(RANK(AT9,$AT$2:$AT$9)))</f>
        <v>2139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VLOOKUP(B106,audio_list_stym!$A$3:$BP$18,58,FALSE)</f>
        <v>16</v>
      </c>
      <c r="F106" t="str">
        <f>VLOOKUP(E106,metki!$A$2:$B$9,2,FALSE)</f>
        <v>импл_новые_без_названия</v>
      </c>
      <c r="G106" t="str">
        <f t="shared" si="26"/>
        <v>импл_</v>
      </c>
      <c r="H106" t="str">
        <f>VLOOKUP(B106,audio_list_stym!$A$3:$AJ$18,26,FALSE)</f>
        <v>ZF</v>
      </c>
      <c r="I106" t="s">
        <v>688</v>
      </c>
      <c r="J106" t="str">
        <f t="shared" si="27"/>
        <v>ZF_1</v>
      </c>
      <c r="K106">
        <v>16</v>
      </c>
      <c r="L106">
        <f>VLOOKUP(J106,total_visual_stym!$A$2:$D$129,2,FALSE)</f>
        <v>2145</v>
      </c>
      <c r="M106" t="str">
        <f>VLOOKUP(J106,total_visual_stym!$A$2:$D$129,3,FALSE)</f>
        <v>pics\\ZF_1.jpg</v>
      </c>
      <c r="N106">
        <f>VLOOKUP(J106,total_visual_stym!$A$1:$D$129,4,FALSE)</f>
        <v>215</v>
      </c>
      <c r="P106">
        <f>IF(G106="экспл",0,IF(G106="импл_",VLOOKUP(J106,quest_импл!$A$1:$J$129,7,FALSE),0))</f>
        <v>281</v>
      </c>
      <c r="Q106" t="str">
        <f>IF(G106="экспл",0,IF(G106="импл_",VLOOKUP(J106,quest_импл!$A$1:$J$129,8,FALSE),0))</f>
        <v>sound\\S_chashuykami_li.wav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2018</v>
      </c>
      <c r="AD106" t="str">
        <f t="shared" ca="1" si="33"/>
        <v>pics\\Goroh_2.jpg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pics\\Goroh_2.jpg</v>
      </c>
      <c r="AI106" t="s">
        <v>116</v>
      </c>
      <c r="AO106">
        <f t="shared" ca="1" si="34"/>
        <v>0.61501844942671202</v>
      </c>
      <c r="AP106" t="str">
        <f t="shared" ca="1" si="35"/>
        <v>pics\\Goroh_2.jpg</v>
      </c>
      <c r="AR106" t="str">
        <f t="shared" si="37"/>
        <v/>
      </c>
      <c r="AS106" t="str">
        <f t="shared" ca="1" si="29"/>
        <v>pics\\Goroh_2.jpg</v>
      </c>
      <c r="AT106">
        <f t="shared" ca="1" si="30"/>
        <v>7.0879990312912811E-2</v>
      </c>
      <c r="AU106" t="s">
        <v>697</v>
      </c>
      <c r="AV106" t="str">
        <f t="shared" ca="1" si="31"/>
        <v>sound\\Redkiy_plod.wav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_С_чешуйками_ли_</v>
      </c>
      <c r="BB106" t="str">
        <f t="shared" si="32"/>
        <v>_С_чешуйками_ли_XXXXX?</v>
      </c>
      <c r="BC106">
        <f>A106</f>
        <v>1214</v>
      </c>
      <c r="BD106" cm="1">
        <f t="array" aca="1" ref="BD106" ca="1">INDEX($L$106:$L$113,(RANK(AT2,$AT$2:$AT$9)))</f>
        <v>2148</v>
      </c>
      <c r="BE106" cm="1">
        <f t="array" aca="1" ref="BE106" ca="1">INDEX(BD66:BD81,(RANK(AT7,$AT$2:$AT$17)))</f>
        <v>2089</v>
      </c>
      <c r="BF106" cm="1">
        <f t="array" aca="1" ref="BF106" ca="1">INDEX(BD90:BD105,(RANK(AT7,$AT$2:$AT$17)))</f>
        <v>2137</v>
      </c>
      <c r="BG106" cm="1">
        <f t="array" aca="1" ref="BG106" ca="1">INDEX(BD114:BD129,(RANK(AT7,$AT$2:$AT$9)))</f>
        <v>2070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VLOOKUP(B107,audio_list_stym!$A$3:$BP$18,58,FALSE)</f>
        <v>16</v>
      </c>
      <c r="F107" t="str">
        <f>VLOOKUP(E107,metki!$A$2:$B$9,2,FALSE)</f>
        <v>импл_новые_без_названия</v>
      </c>
      <c r="G107" t="str">
        <f t="shared" si="26"/>
        <v>импл_</v>
      </c>
      <c r="H107" t="str">
        <f>VLOOKUP(B107,audio_list_stym!$A$3:$AJ$18,26,FALSE)</f>
        <v>ZF</v>
      </c>
      <c r="I107" t="s">
        <v>689</v>
      </c>
      <c r="J107" t="str">
        <f t="shared" si="27"/>
        <v>ZF_2</v>
      </c>
      <c r="K107">
        <v>16</v>
      </c>
      <c r="L107">
        <f>VLOOKUP(J107,total_visual_stym!$A$2:$D$129,2,FALSE)</f>
        <v>2146</v>
      </c>
      <c r="M107" t="str">
        <f>VLOOKUP(J107,total_visual_stym!$A$2:$D$129,3,FALSE)</f>
        <v>pics\\ZF_2.jpg</v>
      </c>
      <c r="N107">
        <f>VLOOKUP(J107,total_visual_stym!$A$1:$D$129,4,FALSE)</f>
        <v>215</v>
      </c>
      <c r="P107">
        <f>IF(G107="экспл",0,IF(G107="импл_",VLOOKUP(J107,quest_импл!$A$1:$J$129,7,FALSE),0))</f>
        <v>282</v>
      </c>
      <c r="Q107" t="str">
        <f>IF(G107="экспл",0,IF(G107="импл_",VLOOKUP(J107,quest_импл!$A$1:$J$129,8,FALSE),0))</f>
        <v>sound\\Rozoviy_li.wav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нет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2033</v>
      </c>
      <c r="AD107" t="str">
        <f t="shared" ca="1" si="33"/>
        <v>pics\\Limon_1.jpg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pics\\Limon_1.jpg</v>
      </c>
      <c r="AI107" t="s">
        <v>117</v>
      </c>
      <c r="AO107">
        <f t="shared" ca="1" si="34"/>
        <v>0.43471647766181232</v>
      </c>
      <c r="AP107" t="str">
        <f t="shared" ca="1" si="35"/>
        <v>pics\\Limon_1.jpg</v>
      </c>
      <c r="AR107" t="str">
        <f t="shared" si="37"/>
        <v/>
      </c>
      <c r="AS107" t="str">
        <f t="shared" ca="1" si="29"/>
        <v>pics\\Limon_1.jpg</v>
      </c>
      <c r="AT107">
        <f t="shared" ca="1" si="30"/>
        <v>0.49011411171450314</v>
      </c>
      <c r="AU107" t="s">
        <v>697</v>
      </c>
      <c r="AV107" t="str">
        <f t="shared" ca="1" si="31"/>
        <v>sound\\Redkiy_plod.wav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_Розовый_ли_</v>
      </c>
      <c r="BB107" t="str">
        <f t="shared" si="32"/>
        <v>_Розовый_ли_XXXXX?</v>
      </c>
      <c r="BD107" cm="1">
        <f t="array" aca="1" ref="BD107" ca="1">INDEX($L$106:$L$113,(RANK(AT3,$AT$2:$AT$9)))</f>
        <v>2145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VLOOKUP(B108,audio_list_stym!$A$3:$BP$18,58,FALSE)</f>
        <v>16</v>
      </c>
      <c r="F108" t="str">
        <f>VLOOKUP(E108,metki!$A$2:$B$9,2,FALSE)</f>
        <v>импл_новые_без_названия</v>
      </c>
      <c r="G108" t="str">
        <f t="shared" si="26"/>
        <v>импл_</v>
      </c>
      <c r="H108" t="str">
        <f>VLOOKUP(B108,audio_list_stym!$A$3:$AJ$18,26,FALSE)</f>
        <v>ZF</v>
      </c>
      <c r="I108" t="s">
        <v>690</v>
      </c>
      <c r="J108" t="str">
        <f t="shared" si="27"/>
        <v>ZF_3</v>
      </c>
      <c r="K108">
        <v>16</v>
      </c>
      <c r="L108">
        <f>VLOOKUP(J108,total_visual_stym!$A$2:$D$129,2,FALSE)</f>
        <v>2147</v>
      </c>
      <c r="M108" t="str">
        <f>VLOOKUP(J108,total_visual_stym!$A$2:$D$129,3,FALSE)</f>
        <v>pics\\ZF_3.jpg</v>
      </c>
      <c r="N108">
        <f>VLOOKUP(J108,total_visual_stym!$A$1:$D$129,4,FALSE)</f>
        <v>215</v>
      </c>
      <c r="P108">
        <f>IF(G108="экспл",0,IF(G108="импл_",VLOOKUP(J108,quest_импл!$A$1:$J$129,7,FALSE),0))</f>
        <v>283</v>
      </c>
      <c r="Q108" t="str">
        <f>IF(G108="экспл",0,IF(G108="импл_",VLOOKUP(J108,quest_импл!$A$1:$J$129,8,FALSE),0))</f>
        <v>sound\\Tonkiy_li.wav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2006</v>
      </c>
      <c r="AD108" t="str">
        <f t="shared" ca="1" si="33"/>
        <v>pics\\Banan_6.jpg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pics\\Banan_6.jpg</v>
      </c>
      <c r="AI108" t="s">
        <v>118</v>
      </c>
      <c r="AO108">
        <f t="shared" ca="1" si="34"/>
        <v>0.77477192634761893</v>
      </c>
      <c r="AP108" t="str">
        <f t="shared" ca="1" si="35"/>
        <v>pics\\Banan_6.jpg</v>
      </c>
      <c r="AR108" t="str">
        <f t="shared" si="37"/>
        <v/>
      </c>
      <c r="AS108" t="str">
        <f t="shared" ca="1" si="29"/>
        <v>pics\\Banan_6.jpg</v>
      </c>
      <c r="AT108">
        <f t="shared" ca="1" si="30"/>
        <v>0.75371397422287134</v>
      </c>
      <c r="AU108" t="s">
        <v>697</v>
      </c>
      <c r="AV108" t="str">
        <f t="shared" ca="1" si="31"/>
        <v>sound\\Noviy_plod.wav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_Тонкий_ли_</v>
      </c>
      <c r="BB108" t="str">
        <f t="shared" si="32"/>
        <v>_Тонкий_ли_XXXXX?</v>
      </c>
      <c r="BD108" cm="1">
        <f t="array" aca="1" ref="BD108" ca="1">INDEX($L$106:$L$113,(RANK(AT4,$AT$2:$AT$9)))</f>
        <v>2152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VLOOKUP(B109,audio_list_stym!$A$3:$BP$18,58,FALSE)</f>
        <v>16</v>
      </c>
      <c r="F109" t="str">
        <f>VLOOKUP(E109,metki!$A$2:$B$9,2,FALSE)</f>
        <v>импл_новые_без_названия</v>
      </c>
      <c r="G109" t="str">
        <f t="shared" si="26"/>
        <v>импл_</v>
      </c>
      <c r="H109" t="str">
        <f>VLOOKUP(B109,audio_list_stym!$A$3:$AJ$18,26,FALSE)</f>
        <v>ZF</v>
      </c>
      <c r="I109" t="s">
        <v>691</v>
      </c>
      <c r="J109" t="str">
        <f t="shared" si="27"/>
        <v>ZF_4</v>
      </c>
      <c r="K109">
        <v>16</v>
      </c>
      <c r="L109">
        <f>VLOOKUP(J109,total_visual_stym!$A$2:$D$129,2,FALSE)</f>
        <v>2148</v>
      </c>
      <c r="M109" t="str">
        <f>VLOOKUP(J109,total_visual_stym!$A$2:$D$129,3,FALSE)</f>
        <v>pics\\ZF_4.jpg</v>
      </c>
      <c r="N109">
        <f>VLOOKUP(J109,total_visual_stym!$A$1:$D$129,4,FALSE)</f>
        <v>215</v>
      </c>
      <c r="P109">
        <f>IF(G109="экспл",0,IF(G109="импл_",VLOOKUP(J109,quest_импл!$A$1:$J$129,7,FALSE),0))</f>
        <v>284</v>
      </c>
      <c r="Q109" t="str">
        <f>IF(G109="экспл",0,IF(G109="импл_",VLOOKUP(J109,quest_импл!$A$1:$J$129,8,FALSE),0))</f>
        <v>sound\\Celniy_li.wav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2001</v>
      </c>
      <c r="AD109" t="str">
        <f t="shared" ca="1" si="33"/>
        <v>pics\\Banan_1.jpg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pics\\Banan_1.jpg</v>
      </c>
      <c r="AI109" t="s">
        <v>119</v>
      </c>
      <c r="AO109">
        <f t="shared" ca="1" si="34"/>
        <v>0.96023844280211823</v>
      </c>
      <c r="AP109" t="str">
        <f t="shared" ca="1" si="35"/>
        <v>pics\\Banan_1.jpg</v>
      </c>
      <c r="AR109" t="str">
        <f t="shared" si="37"/>
        <v/>
      </c>
      <c r="AS109" t="str">
        <f t="shared" ca="1" si="29"/>
        <v>pics\\Banan_1.jpg</v>
      </c>
      <c r="AT109">
        <f t="shared" ca="1" si="30"/>
        <v>0.24690710271861416</v>
      </c>
      <c r="AU109" t="s">
        <v>697</v>
      </c>
      <c r="AV109" t="str">
        <f t="shared" ca="1" si="31"/>
        <v>sound\\Redkiy_plod.wav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_Цельный_ли_</v>
      </c>
      <c r="BB109" t="str">
        <f t="shared" si="32"/>
        <v>_Цельный_ли_XXXXX?</v>
      </c>
      <c r="BD109" cm="1">
        <f t="array" aca="1" ref="BD109" ca="1">INDEX($L$106:$L$113,(RANK(AT5,$AT$2:$AT$9)))</f>
        <v>2149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VLOOKUP(B110,audio_list_stym!$A$3:$BP$18,58,FALSE)</f>
        <v>16</v>
      </c>
      <c r="F110" t="str">
        <f>VLOOKUP(E110,metki!$A$2:$B$9,2,FALSE)</f>
        <v>импл_новые_без_названия</v>
      </c>
      <c r="G110" t="str">
        <f t="shared" si="26"/>
        <v>импл_</v>
      </c>
      <c r="H110" t="str">
        <f>VLOOKUP(B110,audio_list_stym!$A$3:$AJ$18,26,FALSE)</f>
        <v>ZF</v>
      </c>
      <c r="I110" t="s">
        <v>692</v>
      </c>
      <c r="J110" t="str">
        <f t="shared" si="27"/>
        <v>ZF_5</v>
      </c>
      <c r="K110">
        <v>16</v>
      </c>
      <c r="L110">
        <f>VLOOKUP(J110,total_visual_stym!$A$2:$D$129,2,FALSE)</f>
        <v>2149</v>
      </c>
      <c r="M110" t="str">
        <f>VLOOKUP(J110,total_visual_stym!$A$2:$D$129,3,FALSE)</f>
        <v>pics\\ZF_5.jpg</v>
      </c>
      <c r="N110">
        <f>VLOOKUP(J110,total_visual_stym!$A$1:$D$129,4,FALSE)</f>
        <v>215</v>
      </c>
      <c r="P110">
        <f>IF(G110="экспл",0,IF(G110="импл_",VLOOKUP(J110,quest_импл!$A$1:$J$129,7,FALSE),0))</f>
        <v>285</v>
      </c>
      <c r="Q110" t="str">
        <f>IF(G110="экспл",0,IF(G110="импл_",VLOOKUP(J110,quest_импл!$A$1:$J$129,8,FALSE),0))</f>
        <v>sound\\Shershaviy_li.wav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2047</v>
      </c>
      <c r="AD110" t="str">
        <f t="shared" ca="1" si="33"/>
        <v>pics\\Peper_7.jpg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pics\\Peper_7.jpg</v>
      </c>
      <c r="AI110" t="s">
        <v>120</v>
      </c>
      <c r="AO110">
        <f t="shared" ca="1" si="34"/>
        <v>0.18197826137543616</v>
      </c>
      <c r="AP110" t="str">
        <f t="shared" ca="1" si="35"/>
        <v>pics\\Peper_7.jpg</v>
      </c>
      <c r="AR110" t="str">
        <f t="shared" si="37"/>
        <v/>
      </c>
      <c r="AS110" t="str">
        <f t="shared" ca="1" si="29"/>
        <v>pics\\Peper_7.jpg</v>
      </c>
      <c r="AT110">
        <f t="shared" ca="1" si="30"/>
        <v>0.15438237844285996</v>
      </c>
      <c r="AU110" t="s">
        <v>697</v>
      </c>
      <c r="AV110" t="str">
        <f t="shared" ca="1" si="31"/>
        <v>sound\\Redkiy_plod.wav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_Шершавый_ли_</v>
      </c>
      <c r="BB110" t="str">
        <f t="shared" si="32"/>
        <v>_Шершавый_ли_XXXXX?</v>
      </c>
      <c r="BD110" cm="1">
        <f t="array" aca="1" ref="BD110" ca="1">INDEX($L$106:$L$113,(RANK(AT6,$AT$2:$AT$9)))</f>
        <v>2151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VLOOKUP(B111,audio_list_stym!$A$3:$BP$18,58,FALSE)</f>
        <v>16</v>
      </c>
      <c r="F111" t="str">
        <f>VLOOKUP(E111,metki!$A$2:$B$9,2,FALSE)</f>
        <v>импл_новые_без_названия</v>
      </c>
      <c r="G111" t="str">
        <f t="shared" si="26"/>
        <v>импл_</v>
      </c>
      <c r="H111" t="str">
        <f>VLOOKUP(B111,audio_list_stym!$A$3:$AJ$18,26,FALSE)</f>
        <v>ZF</v>
      </c>
      <c r="I111" t="s">
        <v>693</v>
      </c>
      <c r="J111" t="str">
        <f t="shared" si="27"/>
        <v>ZF_6</v>
      </c>
      <c r="K111">
        <v>16</v>
      </c>
      <c r="L111">
        <f>VLOOKUP(J111,total_visual_stym!$A$2:$D$129,2,FALSE)</f>
        <v>2150</v>
      </c>
      <c r="M111" t="str">
        <f>VLOOKUP(J111,total_visual_stym!$A$2:$D$129,3,FALSE)</f>
        <v>pics\\ZF_6.jpg</v>
      </c>
      <c r="N111">
        <f>VLOOKUP(J111,total_visual_stym!$A$1:$D$129,4,FALSE)</f>
        <v>215</v>
      </c>
      <c r="P111">
        <f>IF(G111="экспл",0,IF(G111="импл_",VLOOKUP(J111,quest_импл!$A$1:$J$129,7,FALSE),0))</f>
        <v>286</v>
      </c>
      <c r="Q111" t="str">
        <f>IF(G111="экспл",0,IF(G111="импл_",VLOOKUP(J111,quest_импл!$A$1:$J$129,8,FALSE),0))</f>
        <v>sound\\Zaostryen_li.wav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2045</v>
      </c>
      <c r="AD111" t="str">
        <f t="shared" ca="1" si="33"/>
        <v>pics\\Peper_5.jpg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pics\\Peper_5.jpg</v>
      </c>
      <c r="AI111" t="s">
        <v>121</v>
      </c>
      <c r="AO111">
        <f t="shared" ca="1" si="34"/>
        <v>0.21601184990714828</v>
      </c>
      <c r="AP111" t="str">
        <f t="shared" ca="1" si="35"/>
        <v>pics\\Peper_5.jpg</v>
      </c>
      <c r="AR111" t="str">
        <f t="shared" si="37"/>
        <v/>
      </c>
      <c r="AS111" t="str">
        <f t="shared" ca="1" si="29"/>
        <v>pics\\Peper_5.jpg</v>
      </c>
      <c r="AT111">
        <f t="shared" ca="1" si="30"/>
        <v>0.24643659469347756</v>
      </c>
      <c r="AU111" t="s">
        <v>697</v>
      </c>
      <c r="AV111" t="str">
        <f t="shared" ca="1" si="31"/>
        <v>sound\\Redkiy_plod.wav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_Заострен_ли_</v>
      </c>
      <c r="BB111" t="str">
        <f t="shared" si="32"/>
        <v>_Заострен_ли_XXXXX?</v>
      </c>
      <c r="BD111" cm="1">
        <f t="array" aca="1" ref="BD111" ca="1">INDEX($L$106:$L$113,(RANK(AT7,$AT$2:$AT$9)))</f>
        <v>2150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VLOOKUP(B112,audio_list_stym!$A$3:$BP$18,58,FALSE)</f>
        <v>16</v>
      </c>
      <c r="F112" t="str">
        <f>VLOOKUP(E112,metki!$A$2:$B$9,2,FALSE)</f>
        <v>импл_новые_без_названия</v>
      </c>
      <c r="G112" t="str">
        <f t="shared" si="26"/>
        <v>импл_</v>
      </c>
      <c r="H112" t="str">
        <f>VLOOKUP(B112,audio_list_stym!$A$3:$AJ$18,26,FALSE)</f>
        <v>ZF</v>
      </c>
      <c r="I112" t="s">
        <v>694</v>
      </c>
      <c r="J112" t="str">
        <f t="shared" si="27"/>
        <v>ZF_7</v>
      </c>
      <c r="K112">
        <v>16</v>
      </c>
      <c r="L112">
        <f>VLOOKUP(J112,total_visual_stym!$A$2:$D$129,2,FALSE)</f>
        <v>2151</v>
      </c>
      <c r="M112" t="str">
        <f>VLOOKUP(J112,total_visual_stym!$A$2:$D$129,3,FALSE)</f>
        <v>pics\\ZF_7.jpg</v>
      </c>
      <c r="N112">
        <f>VLOOKUP(J112,total_visual_stym!$A$1:$D$129,4,FALSE)</f>
        <v>215</v>
      </c>
      <c r="P112">
        <f>IF(G112="экспл",0,IF(G112="импл_",VLOOKUP(J112,quest_импл!$A$1:$J$129,7,FALSE),0))</f>
        <v>287</v>
      </c>
      <c r="Q112" t="str">
        <f>IF(G112="экспл",0,IF(G112="импл_",VLOOKUP(J112,quest_импл!$A$1:$J$129,8,FALSE),0))</f>
        <v>sound\\Rassipchatiy_li.wav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2002</v>
      </c>
      <c r="AD112" t="str">
        <f t="shared" ca="1" si="33"/>
        <v>pics\\Banan_2.jpg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pics\\Banan_2.jpg</v>
      </c>
      <c r="AI112" t="s">
        <v>122</v>
      </c>
      <c r="AO112">
        <f t="shared" ca="1" si="34"/>
        <v>0.9526473064652321</v>
      </c>
      <c r="AP112" t="str">
        <f t="shared" ca="1" si="35"/>
        <v>pics\\Banan_2.jpg</v>
      </c>
      <c r="AR112" t="str">
        <f t="shared" si="37"/>
        <v/>
      </c>
      <c r="AS112" t="str">
        <f t="shared" ca="1" si="29"/>
        <v>pics\\Banan_2.jpg</v>
      </c>
      <c r="AT112">
        <f t="shared" ca="1" si="30"/>
        <v>0.84502503518108962</v>
      </c>
      <c r="AU112" t="s">
        <v>697</v>
      </c>
      <c r="AV112" t="str">
        <f t="shared" ca="1" si="31"/>
        <v>sound\\Noviy_plod.wav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_Рассыпчатый_ли_</v>
      </c>
      <c r="BB112" t="str">
        <f t="shared" si="32"/>
        <v>_Рассыпчатый_ли_XXXXX?</v>
      </c>
      <c r="BD112" cm="1">
        <f t="array" aca="1" ref="BD112" ca="1">INDEX($L$106:$L$113,(RANK(AT8,$AT$2:$AT$9)))</f>
        <v>2146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VLOOKUP(B113,audio_list_stym!$A$3:$BP$18,58,FALSE)</f>
        <v>16</v>
      </c>
      <c r="F113" t="str">
        <f>VLOOKUP(E113,metki!$A$2:$B$9,2,FALSE)</f>
        <v>импл_новые_без_названия</v>
      </c>
      <c r="G113" t="str">
        <f t="shared" si="26"/>
        <v>импл_</v>
      </c>
      <c r="H113" t="str">
        <f>VLOOKUP(B113,audio_list_stym!$A$3:$AJ$18,26,FALSE)</f>
        <v>ZF</v>
      </c>
      <c r="I113" t="s">
        <v>695</v>
      </c>
      <c r="J113" t="str">
        <f t="shared" si="27"/>
        <v>ZF_8</v>
      </c>
      <c r="K113">
        <v>16</v>
      </c>
      <c r="L113">
        <f>VLOOKUP(J113,total_visual_stym!$A$2:$D$129,2,FALSE)</f>
        <v>2152</v>
      </c>
      <c r="M113" t="str">
        <f>VLOOKUP(J113,total_visual_stym!$A$2:$D$129,3,FALSE)</f>
        <v>pics\\ZF_8.jpg</v>
      </c>
      <c r="N113">
        <f>VLOOKUP(J113,total_visual_stym!$A$1:$D$129,4,FALSE)</f>
        <v>215</v>
      </c>
      <c r="P113">
        <f>IF(G113="экспл",0,IF(G113="импл_",VLOOKUP(J113,quest_импл!$A$1:$J$129,7,FALSE),0))</f>
        <v>288</v>
      </c>
      <c r="Q113" t="str">
        <f>IF(G113="экспл",0,IF(G113="импл_",VLOOKUP(J113,quest_импл!$A$1:$J$129,8,FALSE),0))</f>
        <v>sound\\Ochishen_li.wav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2039</v>
      </c>
      <c r="AD113" t="str">
        <f t="shared" ca="1" si="33"/>
        <v>pics\\Limon_7.jpg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pics\\Limon_7.jpg</v>
      </c>
      <c r="AI113" t="s">
        <v>123</v>
      </c>
      <c r="AO113">
        <f t="shared" ca="1" si="34"/>
        <v>0.31443097941569931</v>
      </c>
      <c r="AP113" t="str">
        <f t="shared" ca="1" si="35"/>
        <v>pics\\Limon_7.jpg</v>
      </c>
      <c r="AR113" t="str">
        <f t="shared" si="37"/>
        <v/>
      </c>
      <c r="AS113" t="str">
        <f t="shared" ca="1" si="29"/>
        <v>pics\\Limon_7.jpg</v>
      </c>
      <c r="AT113">
        <f t="shared" ca="1" si="30"/>
        <v>0.3119166288686861</v>
      </c>
      <c r="AU113" t="s">
        <v>697</v>
      </c>
      <c r="AV113" t="str">
        <f t="shared" ca="1" si="31"/>
        <v>sound\\Redkiy_plod.wav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_Очищен_ли_</v>
      </c>
      <c r="BB113" t="str">
        <f t="shared" si="32"/>
        <v>_Очищен_ли_XXXXX?</v>
      </c>
      <c r="BD113" cm="1">
        <f t="array" aca="1" ref="BD113" ca="1">INDEX($L$106:$L$113,(RANK(AT9,$AT$2:$AT$9)))</f>
        <v>2147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VLOOKUP(B114,audio_list_stym!$A$3:$BP$18,58,FALSE)</f>
        <v>17</v>
      </c>
      <c r="F114" t="str">
        <f>VLOOKUP(E114,metki!$A$2:$B$9,2,FALSE)</f>
        <v>экспл_новые_без_названия</v>
      </c>
      <c r="G114" t="str">
        <f t="shared" si="26"/>
        <v>экспл</v>
      </c>
      <c r="H114" t="str">
        <f>VLOOKUP(B114,audio_list_stym!$A$3:$AJ$18,26,FALSE)</f>
        <v>Ackee</v>
      </c>
      <c r="I114" t="s">
        <v>688</v>
      </c>
      <c r="J114" t="str">
        <f t="shared" si="27"/>
        <v>Ackee_1</v>
      </c>
      <c r="K114">
        <v>17</v>
      </c>
      <c r="L114">
        <f>VLOOKUP(J114,total_visual_stym!$A$2:$D$129,2,FALSE)</f>
        <v>2065</v>
      </c>
      <c r="M114" t="str">
        <f>VLOOKUP(J114,total_visual_stym!$A$2:$D$129,3,FALSE)</f>
        <v>pics\\Ackee_1.jpg</v>
      </c>
      <c r="N114">
        <f>VLOOKUP(J114,total_visual_stym!$A$1:$D$129,4,FALSE)</f>
        <v>208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97</v>
      </c>
      <c r="Z114" t="str">
        <f>IF(G114="экспл",VLOOKUP(J114,quest_экспл!$A$1:$N$129,12,FALSE),IF(G114="импл_",0,0))</f>
        <v>sound\\Sushenniy_li_on.wav</v>
      </c>
      <c r="AA114" t="str">
        <f>IF(G114="экспл",VLOOKUP(J114,quest_экспл!$A$1:$N$129,14,FALSE),IF(G114="импл_",0,0))</f>
        <v>нет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2190</v>
      </c>
      <c r="AD114" t="str">
        <f t="shared" ca="1" si="33"/>
        <v>pics\\dis27.jpg</v>
      </c>
      <c r="AE114" s="22" t="str">
        <f t="array" aca="1" ref="AE114" ca="1">IF(G114="экспл",INDEX(total_visual_stym!$C$146:$C$209,(RANK(total_visual_stym!E194,total_visual_stym!$E$146:$E$209))),0)</f>
        <v>pics\\dis27.jpg</v>
      </c>
      <c r="AF114" s="22" t="str">
        <f t="shared" si="28"/>
        <v/>
      </c>
      <c r="AI114" t="s">
        <v>86</v>
      </c>
      <c r="AO114">
        <f t="shared" ca="1" si="34"/>
        <v>0.79681148241623068</v>
      </c>
      <c r="AP114" t="str">
        <f t="shared" ca="1" si="35"/>
        <v>pics\\Banan_4.jpg</v>
      </c>
      <c r="AR114" t="str">
        <f t="shared" si="37"/>
        <v/>
      </c>
      <c r="AS114" t="str">
        <f t="shared" si="29"/>
        <v/>
      </c>
      <c r="AT114">
        <f t="shared" ca="1" si="30"/>
        <v>0.66836718223505831</v>
      </c>
      <c r="AU114" t="s">
        <v>697</v>
      </c>
      <c r="AV114" t="str">
        <f t="shared" ca="1" si="31"/>
        <v>sound\\Noviy_plod.wav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_Сушеный_ли_он?</v>
      </c>
      <c r="BA114" t="e">
        <f>VLOOKUP(Q114,audio_list_stym!$B$2:$BQ$299,68,FALSE)</f>
        <v>#N/A</v>
      </c>
      <c r="BB114" t="str">
        <f t="shared" si="32"/>
        <v>На_экране_XXXXX._Сушеный_ли_он?</v>
      </c>
      <c r="BC114">
        <f>A114</f>
        <v>1215</v>
      </c>
      <c r="BD114" cm="1">
        <f t="array" aca="1" ref="BD114" ca="1">INDEX($L$114:$L$121,(RANK(AT2,$AT$2:$AT$9)))</f>
        <v>2068</v>
      </c>
      <c r="BE114" cm="1">
        <f t="array" aca="1" ref="BE114" ca="1">INDEX(BD66:BD81,(RANK(AT8,$AT$2:$AT$17)))</f>
        <v>2088</v>
      </c>
      <c r="BF114" cm="1">
        <f t="array" aca="1" ref="BF114" ca="1">INDEX(BD82:BD97,(RANK(AT8,$AT$2:$AT$9)))</f>
        <v>2113</v>
      </c>
      <c r="BG114" cm="1">
        <f t="array" aca="1" ref="BG114" ca="1">INDEX(BD98:BD113,(RANK(AT8,$AT$2:$AT$9)))</f>
        <v>2137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VLOOKUP(B115,audio_list_stym!$A$3:$BP$18,58,FALSE)</f>
        <v>17</v>
      </c>
      <c r="F115" t="str">
        <f>VLOOKUP(E115,metki!$A$2:$B$9,2,FALSE)</f>
        <v>экспл_новые_без_названия</v>
      </c>
      <c r="G115" t="str">
        <f t="shared" si="26"/>
        <v>экспл</v>
      </c>
      <c r="H115" t="str">
        <f>VLOOKUP(B115,audio_list_stym!$A$3:$AJ$18,26,FALSE)</f>
        <v>Ackee</v>
      </c>
      <c r="I115" t="s">
        <v>689</v>
      </c>
      <c r="J115" t="str">
        <f t="shared" si="27"/>
        <v>Ackee_2</v>
      </c>
      <c r="K115">
        <v>17</v>
      </c>
      <c r="L115">
        <f>VLOOKUP(J115,total_visual_stym!$A$2:$D$129,2,FALSE)</f>
        <v>2066</v>
      </c>
      <c r="M115" t="str">
        <f>VLOOKUP(J115,total_visual_stym!$A$2:$D$129,3,FALSE)</f>
        <v>pics\\Ackee_2.jpg</v>
      </c>
      <c r="N115">
        <f>VLOOKUP(J115,total_visual_stym!$A$1:$D$129,4,FALSE)</f>
        <v>208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98</v>
      </c>
      <c r="Z115" t="str">
        <f>IF(G115="экспл",VLOOKUP(J115,quest_экспл!$A$1:$N$129,12,FALSE),IF(G115="импл_",0,0))</f>
        <v>sound\\On_s_vetochkoy.wav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2184</v>
      </c>
      <c r="AD115" t="str">
        <f t="shared" ca="1" si="33"/>
        <v>pics\\dis19.jpg</v>
      </c>
      <c r="AE115" s="22" t="str">
        <f t="array" aca="1" ref="AE115" ca="1">IF(G115="экспл",INDEX(total_visual_stym!$C$146:$C$209,(RANK(total_visual_stym!E195,total_visual_stym!$E$146:$E$209))),0)</f>
        <v>pics\\dis19.jpg</v>
      </c>
      <c r="AF115" s="22" t="str">
        <f t="shared" si="28"/>
        <v/>
      </c>
      <c r="AI115" t="s">
        <v>87</v>
      </c>
      <c r="AO115">
        <f t="shared" ca="1" si="34"/>
        <v>0.76400671956351363</v>
      </c>
      <c r="AP115" t="str">
        <f t="shared" ca="1" si="35"/>
        <v>pics\\Finik_1.jpg</v>
      </c>
      <c r="AR115" t="str">
        <f t="shared" si="37"/>
        <v/>
      </c>
      <c r="AS115" t="str">
        <f t="shared" si="29"/>
        <v/>
      </c>
      <c r="AT115">
        <f t="shared" ca="1" si="30"/>
        <v>0.48023850102784749</v>
      </c>
      <c r="AU115" t="s">
        <v>697</v>
      </c>
      <c r="AV115" t="str">
        <f t="shared" ca="1" si="31"/>
        <v>sound\\Redkiy_plod.wav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_Он_с_веточкой?</v>
      </c>
      <c r="BA115" t="e">
        <f>VLOOKUP(Q115,audio_list_stym!$B$2:$BQ$299,68,FALSE)</f>
        <v>#N/A</v>
      </c>
      <c r="BB115" t="str">
        <f t="shared" si="32"/>
        <v>Посмотрите,_вот_XXXXX._Он_с_веточкой?</v>
      </c>
      <c r="BD115" cm="1">
        <f t="array" aca="1" ref="BD115" ca="1">INDEX($L$114:$L$121,(RANK(AT3,$AT$2:$AT$9)))</f>
        <v>2065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VLOOKUP(B116,audio_list_stym!$A$3:$BP$18,58,FALSE)</f>
        <v>17</v>
      </c>
      <c r="F116" t="str">
        <f>VLOOKUP(E116,metki!$A$2:$B$9,2,FALSE)</f>
        <v>экспл_новые_без_названия</v>
      </c>
      <c r="G116" t="str">
        <f t="shared" si="26"/>
        <v>экспл</v>
      </c>
      <c r="H116" t="str">
        <f>VLOOKUP(B116,audio_list_stym!$A$3:$AJ$18,26,FALSE)</f>
        <v>Ackee</v>
      </c>
      <c r="I116" t="s">
        <v>690</v>
      </c>
      <c r="J116" t="str">
        <f t="shared" si="27"/>
        <v>Ackee_3</v>
      </c>
      <c r="K116">
        <v>17</v>
      </c>
      <c r="L116">
        <f>VLOOKUP(J116,total_visual_stym!$A$2:$D$129,2,FALSE)</f>
        <v>2067</v>
      </c>
      <c r="M116" t="str">
        <f>VLOOKUP(J116,total_visual_stym!$A$2:$D$129,3,FALSE)</f>
        <v>pics\\Ackee_3.jpg</v>
      </c>
      <c r="N116">
        <f>VLOOKUP(J116,total_visual_stym!$A$1:$D$129,4,FALSE)</f>
        <v>208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99</v>
      </c>
      <c r="Z116" t="str">
        <f>IF(G116="экспл",VLOOKUP(J116,quest_экспл!$A$1:$N$129,12,FALSE),IF(G116="импл_",0,0))</f>
        <v>sound\\On_rasskrit.wav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2206</v>
      </c>
      <c r="AD116" t="str">
        <f t="shared" ca="1" si="33"/>
        <v>pics\\dis50.jpg</v>
      </c>
      <c r="AE116" s="22" t="str">
        <f t="array" aca="1" ref="AE116" ca="1">IF(G116="экспл",INDEX(total_visual_stym!$C$146:$C$209,(RANK(total_visual_stym!E196,total_visual_stym!$E$146:$E$209))),0)</f>
        <v>pics\\dis50.jpg</v>
      </c>
      <c r="AF116" s="22" t="str">
        <f t="shared" si="28"/>
        <v/>
      </c>
      <c r="AI116" t="s">
        <v>88</v>
      </c>
      <c r="AO116">
        <f t="shared" ca="1" si="34"/>
        <v>0.25601936379635681</v>
      </c>
      <c r="AP116" t="str">
        <f t="shared" ca="1" si="35"/>
        <v>pics\\Peper_3.jpg</v>
      </c>
      <c r="AR116" t="str">
        <f t="shared" si="37"/>
        <v/>
      </c>
      <c r="AS116" t="str">
        <f t="shared" si="29"/>
        <v/>
      </c>
      <c r="AT116">
        <f t="shared" ca="1" si="30"/>
        <v>9.5623268569078324E-4</v>
      </c>
      <c r="AU116" t="s">
        <v>697</v>
      </c>
      <c r="AV116" t="str">
        <f t="shared" ca="1" si="31"/>
        <v>sound\\Redkiy_plod.wav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_Он_раскрыт?</v>
      </c>
      <c r="BA116" t="e">
        <f>VLOOKUP(Q116,audio_list_stym!$B$2:$BQ$299,68,FALSE)</f>
        <v>#N/A</v>
      </c>
      <c r="BB116" t="str">
        <f t="shared" si="32"/>
        <v>Вот_XXXXX._Он_раскрыт?</v>
      </c>
      <c r="BD116" cm="1">
        <f t="array" aca="1" ref="BD116" ca="1">INDEX($L$114:$L$121,(RANK(AT4,$AT$2:$AT$9)))</f>
        <v>2072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VLOOKUP(B117,audio_list_stym!$A$3:$BP$18,58,FALSE)</f>
        <v>17</v>
      </c>
      <c r="F117" t="str">
        <f>VLOOKUP(E117,metki!$A$2:$B$9,2,FALSE)</f>
        <v>экспл_новые_без_названия</v>
      </c>
      <c r="G117" t="str">
        <f t="shared" si="26"/>
        <v>экспл</v>
      </c>
      <c r="H117" t="str">
        <f>VLOOKUP(B117,audio_list_stym!$A$3:$AJ$18,26,FALSE)</f>
        <v>Ackee</v>
      </c>
      <c r="I117" t="s">
        <v>691</v>
      </c>
      <c r="J117" t="str">
        <f t="shared" si="27"/>
        <v>Ackee_4</v>
      </c>
      <c r="K117">
        <v>17</v>
      </c>
      <c r="L117">
        <f>VLOOKUP(J117,total_visual_stym!$A$2:$D$129,2,FALSE)</f>
        <v>2068</v>
      </c>
      <c r="M117" t="str">
        <f>VLOOKUP(J117,total_visual_stym!$A$2:$D$129,3,FALSE)</f>
        <v>pics\\Ackee_4.jpg</v>
      </c>
      <c r="N117">
        <f>VLOOKUP(J117,total_visual_stym!$A$1:$D$129,4,FALSE)</f>
        <v>208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100</v>
      </c>
      <c r="Z117" t="str">
        <f>IF(G117="экспл",VLOOKUP(J117,quest_экспл!$A$1:$N$129,12,FALSE),IF(G117="импл_",0,0))</f>
        <v>sound\\Pushistiy_li_on.wav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2229</v>
      </c>
      <c r="AD117" t="str">
        <f t="shared" ca="1" si="33"/>
        <v>pics\\dis10.jpg</v>
      </c>
      <c r="AE117" s="22" t="str">
        <f t="array" aca="1" ref="AE117" ca="1">IF(G117="экспл",INDEX(total_visual_stym!$C$146:$C$209,(RANK(total_visual_stym!E197,total_visual_stym!$E$146:$E$209))),0)</f>
        <v>pics\\dis10.jpg</v>
      </c>
      <c r="AF117" s="22" t="str">
        <f t="shared" si="28"/>
        <v/>
      </c>
      <c r="AI117" t="s">
        <v>89</v>
      </c>
      <c r="AO117">
        <f t="shared" ca="1" si="34"/>
        <v>0.24073342037421819</v>
      </c>
      <c r="AP117" t="str">
        <f t="shared" ca="1" si="35"/>
        <v>pics\\Peper_4.jpg</v>
      </c>
      <c r="AR117" t="str">
        <f t="shared" si="37"/>
        <v/>
      </c>
      <c r="AS117" t="str">
        <f t="shared" si="29"/>
        <v/>
      </c>
      <c r="AT117">
        <f t="shared" ca="1" si="30"/>
        <v>0.42923651875255109</v>
      </c>
      <c r="AU117" t="s">
        <v>697</v>
      </c>
      <c r="AV117" t="str">
        <f t="shared" ca="1" si="31"/>
        <v>sound\\Redkiy_plod.wav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_Пушистый_ли_он?</v>
      </c>
      <c r="BA117" t="e">
        <f>VLOOKUP(Q117,audio_list_stym!$B$2:$BQ$299,68,FALSE)</f>
        <v>#N/A</v>
      </c>
      <c r="BB117" t="str">
        <f t="shared" si="32"/>
        <v>Это_XXXXX._Пушистый_ли_он?</v>
      </c>
      <c r="BD117" cm="1">
        <f t="array" aca="1" ref="BD117" ca="1">INDEX($L$114:$L$121,(RANK(AT5,$AT$2:$AT$9)))</f>
        <v>2069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VLOOKUP(B118,audio_list_stym!$A$3:$BP$18,58,FALSE)</f>
        <v>17</v>
      </c>
      <c r="F118" t="str">
        <f>VLOOKUP(E118,metki!$A$2:$B$9,2,FALSE)</f>
        <v>экспл_новые_без_названия</v>
      </c>
      <c r="G118" t="str">
        <f t="shared" si="26"/>
        <v>экспл</v>
      </c>
      <c r="H118" t="str">
        <f>VLOOKUP(B118,audio_list_stym!$A$3:$AJ$18,26,FALSE)</f>
        <v>Ackee</v>
      </c>
      <c r="I118" t="s">
        <v>692</v>
      </c>
      <c r="J118" t="str">
        <f t="shared" si="27"/>
        <v>Ackee_5</v>
      </c>
      <c r="K118">
        <v>17</v>
      </c>
      <c r="L118">
        <f>VLOOKUP(J118,total_visual_stym!$A$2:$D$129,2,FALSE)</f>
        <v>2069</v>
      </c>
      <c r="M118" t="str">
        <f>VLOOKUP(J118,total_visual_stym!$A$2:$D$129,3,FALSE)</f>
        <v>pics\\Ackee_5.jpg</v>
      </c>
      <c r="N118">
        <f>VLOOKUP(J118,total_visual_stym!$A$1:$D$129,4,FALSE)</f>
        <v>208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101</v>
      </c>
      <c r="Z118" t="str">
        <f>IF(G118="экспл",VLOOKUP(J118,quest_экспл!$A$1:$N$129,12,FALSE),IF(G118="импл_",0,0))</f>
        <v>sound\\On_kvadratniy.wav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2215</v>
      </c>
      <c r="AD118" t="str">
        <f t="shared" ca="1" si="33"/>
        <v>pics\\dis62.jpg</v>
      </c>
      <c r="AE118" s="22" t="str">
        <f t="array" aca="1" ref="AE118" ca="1">IF(G118="экспл",INDEX(total_visual_stym!$C$146:$C$209,(RANK(total_visual_stym!E198,total_visual_stym!$E$146:$E$209))),0)</f>
        <v>pics\\dis62.jpg</v>
      </c>
      <c r="AF118" s="22" t="str">
        <f t="shared" si="28"/>
        <v/>
      </c>
      <c r="AI118" t="s">
        <v>90</v>
      </c>
      <c r="AO118">
        <f t="shared" ca="1" si="34"/>
        <v>0.56023527809279794</v>
      </c>
      <c r="AP118" t="str">
        <f t="shared" ca="1" si="35"/>
        <v>pics\\Goroh_5.jpg</v>
      </c>
      <c r="AR118" t="str">
        <f t="shared" si="37"/>
        <v/>
      </c>
      <c r="AS118" t="str">
        <f t="shared" si="29"/>
        <v/>
      </c>
      <c r="AT118">
        <f t="shared" ca="1" si="30"/>
        <v>0.1504530953309462</v>
      </c>
      <c r="AU118" t="s">
        <v>697</v>
      </c>
      <c r="AV118" t="str">
        <f t="shared" ca="1" si="31"/>
        <v>sound\\Redkiy_plod.wav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_Он_квадратный?</v>
      </c>
      <c r="BA118" t="e">
        <f>VLOOKUP(Q118,audio_list_stym!$B$2:$BQ$299,68,FALSE)</f>
        <v>#N/A</v>
      </c>
      <c r="BB118" t="str">
        <f t="shared" si="32"/>
        <v>На_картинке_XXXXX._Он_квадратный?</v>
      </c>
      <c r="BD118" cm="1">
        <f t="array" aca="1" ref="BD118" ca="1">INDEX($L$114:$L$121,(RANK(AT6,$AT$2:$AT$9)))</f>
        <v>2071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VLOOKUP(B119,audio_list_stym!$A$3:$BP$18,58,FALSE)</f>
        <v>17</v>
      </c>
      <c r="F119" t="str">
        <f>VLOOKUP(E119,metki!$A$2:$B$9,2,FALSE)</f>
        <v>экспл_новые_без_названия</v>
      </c>
      <c r="G119" t="str">
        <f t="shared" si="26"/>
        <v>экспл</v>
      </c>
      <c r="H119" t="str">
        <f>VLOOKUP(B119,audio_list_stym!$A$3:$AJ$18,26,FALSE)</f>
        <v>Ackee</v>
      </c>
      <c r="I119" t="s">
        <v>693</v>
      </c>
      <c r="J119" t="str">
        <f t="shared" si="27"/>
        <v>Ackee_6</v>
      </c>
      <c r="K119">
        <v>17</v>
      </c>
      <c r="L119">
        <f>VLOOKUP(J119,total_visual_stym!$A$2:$D$129,2,FALSE)</f>
        <v>2070</v>
      </c>
      <c r="M119" t="str">
        <f>VLOOKUP(J119,total_visual_stym!$A$2:$D$129,3,FALSE)</f>
        <v>pics\\Ackee_6.jpg</v>
      </c>
      <c r="N119">
        <f>VLOOKUP(J119,total_visual_stym!$A$1:$D$129,4,FALSE)</f>
        <v>208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102</v>
      </c>
      <c r="Z119" t="str">
        <f>IF(G119="экспл",VLOOKUP(J119,quest_экспл!$A$1:$N$129,12,FALSE),IF(G119="импл_",0,0))</f>
        <v>sound\\Raznocvetniy_li_on.wav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2227</v>
      </c>
      <c r="AD119" t="str">
        <f t="shared" ca="1" si="33"/>
        <v>pics\\dis39.jpg</v>
      </c>
      <c r="AE119" s="22" t="str">
        <f t="array" aca="1" ref="AE119" ca="1">IF(G119="экспл",INDEX(total_visual_stym!$C$146:$C$209,(RANK(total_visual_stym!E199,total_visual_stym!$E$146:$E$209))),0)</f>
        <v>pics\\dis39.jpg</v>
      </c>
      <c r="AF119" s="22" t="str">
        <f t="shared" si="28"/>
        <v/>
      </c>
      <c r="AI119" t="s">
        <v>91</v>
      </c>
      <c r="AO119">
        <f t="shared" ca="1" si="34"/>
        <v>0.4317880569853414</v>
      </c>
      <c r="AP119" t="str">
        <f t="shared" ca="1" si="35"/>
        <v>pics\\Limon_2.jpg</v>
      </c>
      <c r="AR119" t="str">
        <f t="shared" si="37"/>
        <v/>
      </c>
      <c r="AS119" t="str">
        <f t="shared" si="29"/>
        <v/>
      </c>
      <c r="AT119">
        <f t="shared" ca="1" si="30"/>
        <v>0.20780709904281147</v>
      </c>
      <c r="AU119" t="s">
        <v>697</v>
      </c>
      <c r="AV119" t="str">
        <f t="shared" ca="1" si="31"/>
        <v>sound\\Redkiy_plod.wav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_Разноцветный_ли_он?</v>
      </c>
      <c r="BA119" t="e">
        <f>VLOOKUP(Q119,audio_list_stym!$B$2:$BQ$299,68,FALSE)</f>
        <v>#N/A</v>
      </c>
      <c r="BB119" t="str">
        <f t="shared" si="32"/>
        <v>На_мониторе_XXXXX._Разноцветный_ли_он?</v>
      </c>
      <c r="BD119" cm="1">
        <f t="array" aca="1" ref="BD119" ca="1">INDEX($L$114:$L$121,(RANK(AT7,$AT$2:$AT$9)))</f>
        <v>2070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VLOOKUP(B120,audio_list_stym!$A$3:$BP$18,58,FALSE)</f>
        <v>17</v>
      </c>
      <c r="F120" t="str">
        <f>VLOOKUP(E120,metki!$A$2:$B$9,2,FALSE)</f>
        <v>экспл_новые_без_названия</v>
      </c>
      <c r="G120" t="str">
        <f t="shared" si="26"/>
        <v>экспл</v>
      </c>
      <c r="H120" t="str">
        <f>VLOOKUP(B120,audio_list_stym!$A$3:$AJ$18,26,FALSE)</f>
        <v>Ackee</v>
      </c>
      <c r="I120" t="s">
        <v>694</v>
      </c>
      <c r="J120" t="str">
        <f t="shared" si="27"/>
        <v>Ackee_7</v>
      </c>
      <c r="K120">
        <v>17</v>
      </c>
      <c r="L120">
        <f>VLOOKUP(J120,total_visual_stym!$A$2:$D$129,2,FALSE)</f>
        <v>2071</v>
      </c>
      <c r="M120" t="str">
        <f>VLOOKUP(J120,total_visual_stym!$A$2:$D$129,3,FALSE)</f>
        <v>pics\\Ackee_7.jpg</v>
      </c>
      <c r="N120">
        <f>VLOOKUP(J120,total_visual_stym!$A$1:$D$129,4,FALSE)</f>
        <v>208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103</v>
      </c>
      <c r="Z120" t="str">
        <f>IF(G120="экспл",VLOOKUP(J120,quest_экспл!$A$1:$N$129,12,FALSE),IF(G120="импл_",0,0))</f>
        <v>sound\\Uvyadshiy_li_on.wav</v>
      </c>
      <c r="AA120" t="str">
        <f>IF(G120="экспл",VLOOKUP(J120,quest_экспл!$A$1:$N$129,14,FALSE),IF(G120="импл_",0,0))</f>
        <v>да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2209</v>
      </c>
      <c r="AD120" t="str">
        <f t="shared" ca="1" si="33"/>
        <v>pics\\dis51.jpg</v>
      </c>
      <c r="AE120" s="22" t="str">
        <f t="array" aca="1" ref="AE120" ca="1">IF(G120="экспл",INDEX(total_visual_stym!$C$146:$C$209,(RANK(total_visual_stym!E200,total_visual_stym!$E$146:$E$209))),0)</f>
        <v>pics\\dis51.jpg</v>
      </c>
      <c r="AF120" s="22" t="str">
        <f t="shared" si="28"/>
        <v/>
      </c>
      <c r="AI120" t="s">
        <v>92</v>
      </c>
      <c r="AO120">
        <f t="shared" ca="1" si="34"/>
        <v>0.34541690226964572</v>
      </c>
      <c r="AP120" t="str">
        <f t="shared" ca="1" si="35"/>
        <v>pics\\Limon_6.jpg</v>
      </c>
      <c r="AR120" t="str">
        <f t="shared" si="37"/>
        <v/>
      </c>
      <c r="AS120" t="str">
        <f t="shared" si="29"/>
        <v/>
      </c>
      <c r="AT120">
        <f t="shared" ca="1" si="30"/>
        <v>6.0499563135015033E-2</v>
      </c>
      <c r="AU120" t="s">
        <v>697</v>
      </c>
      <c r="AV120" t="str">
        <f t="shared" ca="1" si="31"/>
        <v>sound\\Redkiy_plod.wav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_Увядший_ли_он?</v>
      </c>
      <c r="BA120" t="e">
        <f>VLOOKUP(Q120,audio_list_stym!$B$2:$BQ$299,68,FALSE)</f>
        <v>#N/A</v>
      </c>
      <c r="BB120" t="str">
        <f t="shared" si="32"/>
        <v>Перед_Вами_XXXXX._Увядший_ли_он?</v>
      </c>
      <c r="BD120" cm="1">
        <f t="array" aca="1" ref="BD120" ca="1">INDEX($L$114:$L$121,(RANK(AT8,$AT$2:$AT$9)))</f>
        <v>2066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VLOOKUP(B121,audio_list_stym!$A$3:$BP$18,58,FALSE)</f>
        <v>17</v>
      </c>
      <c r="F121" t="str">
        <f>VLOOKUP(E121,metki!$A$2:$B$9,2,FALSE)</f>
        <v>экспл_новые_без_названия</v>
      </c>
      <c r="G121" t="str">
        <f t="shared" si="26"/>
        <v>экспл</v>
      </c>
      <c r="H121" t="str">
        <f>VLOOKUP(B121,audio_list_stym!$A$3:$AJ$18,26,FALSE)</f>
        <v>Ackee</v>
      </c>
      <c r="I121" t="s">
        <v>695</v>
      </c>
      <c r="J121" t="str">
        <f t="shared" si="27"/>
        <v>Ackee_8</v>
      </c>
      <c r="K121">
        <v>17</v>
      </c>
      <c r="L121">
        <f>VLOOKUP(J121,total_visual_stym!$A$2:$D$129,2,FALSE)</f>
        <v>2072</v>
      </c>
      <c r="M121" t="str">
        <f>VLOOKUP(J121,total_visual_stym!$A$2:$D$129,3,FALSE)</f>
        <v>pics\\Ackee_8.jpg</v>
      </c>
      <c r="N121">
        <f>VLOOKUP(J121,total_visual_stym!$A$1:$D$129,4,FALSE)</f>
        <v>208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104</v>
      </c>
      <c r="Z121" t="str">
        <f>IF(G121="экспл",VLOOKUP(J121,quest_экспл!$A$1:$N$129,12,FALSE),IF(G121="импл_",0,0))</f>
        <v>sound\\On_sklizskiy.wav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2186</v>
      </c>
      <c r="AD121" t="str">
        <f t="shared" ca="1" si="33"/>
        <v>pics\\dis25.jpg</v>
      </c>
      <c r="AE121" s="22" t="str">
        <f t="array" aca="1" ref="AE121" ca="1">IF(G121="экспл",INDEX(total_visual_stym!$C$146:$C$209,(RANK(total_visual_stym!E201,total_visual_stym!$E$146:$E$209))),0)</f>
        <v>pics\\dis25.jpg</v>
      </c>
      <c r="AF121" s="22" t="str">
        <f t="shared" si="28"/>
        <v/>
      </c>
      <c r="AI121" t="s">
        <v>93</v>
      </c>
      <c r="AO121">
        <f t="shared" ca="1" si="34"/>
        <v>0.55686358576236161</v>
      </c>
      <c r="AP121" t="str">
        <f t="shared" ca="1" si="35"/>
        <v>pics\\Goroh_6.jpg</v>
      </c>
      <c r="AR121" t="str">
        <f>IF(AH121="sound\\Ogorod",AP49,"")</f>
        <v/>
      </c>
      <c r="AS121" t="str">
        <f t="shared" si="29"/>
        <v/>
      </c>
      <c r="AT121">
        <f t="shared" ca="1" si="30"/>
        <v>0.73522193817746928</v>
      </c>
      <c r="AU121" t="s">
        <v>697</v>
      </c>
      <c r="AV121" t="str">
        <f t="shared" ca="1" si="31"/>
        <v>sound\\Noviy_plod.wav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_Он_склизкий?</v>
      </c>
      <c r="BA121" t="e">
        <f>VLOOKUP(Q121,audio_list_stym!$B$2:$BQ$299,68,FALSE)</f>
        <v>#N/A</v>
      </c>
      <c r="BB121" t="str">
        <f t="shared" si="32"/>
        <v>Вы_видите_XXXXX._Он_склизкий?</v>
      </c>
      <c r="BD121" cm="1">
        <f t="array" aca="1" ref="BD121" ca="1">INDEX($L$114:$L$121,(RANK(AT9,$AT$2:$AT$9)))</f>
        <v>2067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VLOOKUP(B122,audio_list_stym!$A$3:$BP$18,58,FALSE)</f>
        <v>14</v>
      </c>
      <c r="F122" t="str">
        <f>VLOOKUP(E122,metki!$A$2:$B$9,2,FALSE)</f>
        <v>импл_новые_с_названием</v>
      </c>
      <c r="G122" t="str">
        <f t="shared" si="26"/>
        <v>импл_</v>
      </c>
      <c r="H122" t="str">
        <f>VLOOKUP(B122,audio_list_stym!$A$3:$AJ$18,26,FALSE)</f>
        <v>Ake</v>
      </c>
      <c r="I122" t="s">
        <v>688</v>
      </c>
      <c r="J122" t="str">
        <f t="shared" si="27"/>
        <v>Ake_1</v>
      </c>
      <c r="K122">
        <v>14</v>
      </c>
      <c r="L122">
        <f>VLOOKUP(J122,total_visual_stym!$A$2:$D$129,2,FALSE)</f>
        <v>2073</v>
      </c>
      <c r="M122" t="str">
        <f>VLOOKUP(J122,total_visual_stym!$A$2:$D$129,3,FALSE)</f>
        <v>pics\\Ake_1.jpg</v>
      </c>
      <c r="N122">
        <f>VLOOKUP(J122,total_visual_stym!$A$1:$D$129,4,FALSE)</f>
        <v>209</v>
      </c>
      <c r="P122">
        <f>IF(G122="экспл",0,IF(G122="импл_",VLOOKUP(J122,quest_импл!$A$1:$J$129,7,FALSE),0))</f>
        <v>233</v>
      </c>
      <c r="Q122" t="str">
        <f>IF(G122="экспл",0,IF(G122="импл_",VLOOKUP(J122,quest_импл!$A$1:$J$129,8,FALSE),0))</f>
        <v>sound\\Imeet_li_myakot.wav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2028</v>
      </c>
      <c r="AD122" t="str">
        <f t="shared" ca="1" si="33"/>
        <v>pics\\Kokos_4.jpg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pics\\Kokos_4.jpg</v>
      </c>
      <c r="AI122" t="s">
        <v>124</v>
      </c>
      <c r="AO122">
        <f t="shared" ca="1" si="34"/>
        <v>0.47925009244270911</v>
      </c>
      <c r="AP122" t="str">
        <f t="shared" ca="1" si="35"/>
        <v>pics\\Kokos_4.jpg</v>
      </c>
      <c r="AR122" t="str">
        <f t="shared" ref="AR122:AR129" si="38">IF(AH122="sound\\Ogorod",AP50,"")</f>
        <v/>
      </c>
      <c r="AS122" t="str">
        <f t="shared" ca="1" si="29"/>
        <v>pics\\Kokos_4.jpg</v>
      </c>
      <c r="AT122">
        <f t="shared" ca="1" si="30"/>
        <v>0.75602271107653607</v>
      </c>
      <c r="AU122" t="s">
        <v>697</v>
      </c>
      <c r="AV122" t="str">
        <f t="shared" ca="1" si="31"/>
        <v>sound\\Noviy_plod.wav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_Имеет_ли_мякоть_</v>
      </c>
      <c r="BB122" t="str">
        <f t="shared" si="32"/>
        <v>_Имеет_ли_мякоть_ПЕМАТ?</v>
      </c>
      <c r="BC122">
        <f>A122</f>
        <v>1216</v>
      </c>
      <c r="BD122" cm="1">
        <f t="array" aca="1" ref="BD122" ca="1">INDEX($L$122:$L$129,(RANK(AT2,$AT$2:$AT$9)))</f>
        <v>2076</v>
      </c>
      <c r="BE122" cm="1">
        <f t="array" aca="1" ref="BE122" ca="1">INDEX(BD66:BD81,(RANK(AT9,$AT$2:$AT$17)))</f>
        <v>2091</v>
      </c>
      <c r="BF122" cm="1">
        <f t="array" aca="1" ref="BF122" ca="1">INDEX(BD90:BD105,(RANK(AT9,$AT$2:$AT$17)))</f>
        <v>2135</v>
      </c>
      <c r="BG122" cm="1">
        <f t="array" aca="1" ref="BG122" ca="1">INDEX(BD106:BD121,(RANK(AT9,$AT$2:$AT$17)))</f>
        <v>2151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VLOOKUP(B123,audio_list_stym!$A$3:$BP$18,58,FALSE)</f>
        <v>14</v>
      </c>
      <c r="F123" t="str">
        <f>VLOOKUP(E123,metki!$A$2:$B$9,2,FALSE)</f>
        <v>импл_новые_с_названием</v>
      </c>
      <c r="G123" t="str">
        <f t="shared" si="26"/>
        <v>импл_</v>
      </c>
      <c r="H123" t="str">
        <f>VLOOKUP(B123,audio_list_stym!$A$3:$AJ$18,26,FALSE)</f>
        <v>Ake</v>
      </c>
      <c r="I123" t="s">
        <v>689</v>
      </c>
      <c r="J123" t="str">
        <f t="shared" si="27"/>
        <v>Ake_2</v>
      </c>
      <c r="K123">
        <v>14</v>
      </c>
      <c r="L123">
        <f>VLOOKUP(J123,total_visual_stym!$A$2:$D$129,2,FALSE)</f>
        <v>2074</v>
      </c>
      <c r="M123" t="str">
        <f>VLOOKUP(J123,total_visual_stym!$A$2:$D$129,3,FALSE)</f>
        <v>pics\\Ake_2.jpg</v>
      </c>
      <c r="N123">
        <f>VLOOKUP(J123,total_visual_stym!$A$1:$D$129,4,FALSE)</f>
        <v>209</v>
      </c>
      <c r="P123">
        <f>IF(G123="экспл",0,IF(G123="импл_",VLOOKUP(J123,quest_импл!$A$1:$J$129,7,FALSE),0))</f>
        <v>234</v>
      </c>
      <c r="Q123" t="str">
        <f>IF(G123="экспл",0,IF(G123="импл_",VLOOKUP(J123,quest_импл!$A$1:$J$129,8,FALSE),0))</f>
        <v>sound\\Prodolgovatiy_li.wav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2046</v>
      </c>
      <c r="AD123" t="str">
        <f t="shared" ca="1" si="33"/>
        <v>pics\\Peper_6.jpg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pics\\Peper_6.jpg</v>
      </c>
      <c r="AI123" t="s">
        <v>125</v>
      </c>
      <c r="AO123">
        <f t="shared" ca="1" si="34"/>
        <v>0.21160848314672476</v>
      </c>
      <c r="AP123" t="str">
        <f t="shared" ca="1" si="35"/>
        <v>pics\\Peper_6.jpg</v>
      </c>
      <c r="AR123" t="str">
        <f t="shared" si="38"/>
        <v/>
      </c>
      <c r="AS123" t="str">
        <f t="shared" ca="1" si="29"/>
        <v>pics\\Peper_6.jpg</v>
      </c>
      <c r="AT123">
        <f t="shared" ca="1" si="30"/>
        <v>0.34306639259763139</v>
      </c>
      <c r="AU123" t="s">
        <v>697</v>
      </c>
      <c r="AV123" t="str">
        <f t="shared" ca="1" si="31"/>
        <v>sound\\Redkiy_plod.wav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_Продолговатый_ли_</v>
      </c>
      <c r="BB123" t="str">
        <f t="shared" si="32"/>
        <v>_Продолговатый_ли_ПЕМАТ?</v>
      </c>
      <c r="BD123" cm="1">
        <f t="array" aca="1" ref="BD123" ca="1">INDEX($L$122:$L$129,(RANK(AT3,$AT$2:$AT$9)))</f>
        <v>2073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VLOOKUP(B124,audio_list_stym!$A$3:$BP$18,58,FALSE)</f>
        <v>14</v>
      </c>
      <c r="F124" t="str">
        <f>VLOOKUP(E124,metki!$A$2:$B$9,2,FALSE)</f>
        <v>импл_новые_с_названием</v>
      </c>
      <c r="G124" t="str">
        <f t="shared" si="26"/>
        <v>импл_</v>
      </c>
      <c r="H124" t="str">
        <f>VLOOKUP(B124,audio_list_stym!$A$3:$AJ$18,26,FALSE)</f>
        <v>Ake</v>
      </c>
      <c r="I124" t="s">
        <v>690</v>
      </c>
      <c r="J124" t="str">
        <f t="shared" si="27"/>
        <v>Ake_3</v>
      </c>
      <c r="K124">
        <v>14</v>
      </c>
      <c r="L124">
        <f>VLOOKUP(J124,total_visual_stym!$A$2:$D$129,2,FALSE)</f>
        <v>2075</v>
      </c>
      <c r="M124" t="str">
        <f>VLOOKUP(J124,total_visual_stym!$A$2:$D$129,3,FALSE)</f>
        <v>pics\\Ake_3.jpg</v>
      </c>
      <c r="N124">
        <f>VLOOKUP(J124,total_visual_stym!$A$1:$D$129,4,FALSE)</f>
        <v>209</v>
      </c>
      <c r="P124">
        <f>IF(G124="экспл",0,IF(G124="импл_",VLOOKUP(J124,quest_импл!$A$1:$J$129,7,FALSE),0))</f>
        <v>235</v>
      </c>
      <c r="Q124" t="str">
        <f>IF(G124="экспл",0,IF(G124="импл_",VLOOKUP(J124,quest_импл!$A$1:$J$129,8,FALSE),0))</f>
        <v>sound\\Pyatnistyi_li.wav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2050</v>
      </c>
      <c r="AD124" t="str">
        <f t="shared" ca="1" si="33"/>
        <v>pics\\Redis_2.jpg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pics\\Redis_2.jpg</v>
      </c>
      <c r="AI124" t="s">
        <v>126</v>
      </c>
      <c r="AO124">
        <f t="shared" ca="1" si="34"/>
        <v>0.16295947378995757</v>
      </c>
      <c r="AP124" t="str">
        <f t="shared" ca="1" si="35"/>
        <v>pics\\Redis_2.jpg</v>
      </c>
      <c r="AR124" t="str">
        <f t="shared" si="38"/>
        <v/>
      </c>
      <c r="AS124" t="str">
        <f t="shared" ca="1" si="29"/>
        <v>pics\\Redis_2.jpg</v>
      </c>
      <c r="AT124">
        <f t="shared" ca="1" si="30"/>
        <v>0.36713548358106773</v>
      </c>
      <c r="AU124" t="s">
        <v>697</v>
      </c>
      <c r="AV124" t="str">
        <f t="shared" ca="1" si="31"/>
        <v>sound\\Redkiy_plod.wav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_Пятнистый_ли_</v>
      </c>
      <c r="BB124" t="str">
        <f t="shared" si="32"/>
        <v>_Пятнистый_ли_ПЕМАТ?</v>
      </c>
      <c r="BD124" cm="1">
        <f t="array" aca="1" ref="BD124" ca="1">INDEX($L$122:$L$129,(RANK(AT4,$AT$2:$AT$9)))</f>
        <v>2080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VLOOKUP(B125,audio_list_stym!$A$3:$BP$18,58,FALSE)</f>
        <v>14</v>
      </c>
      <c r="F125" t="str">
        <f>VLOOKUP(E125,metki!$A$2:$B$9,2,FALSE)</f>
        <v>импл_новые_с_названием</v>
      </c>
      <c r="G125" t="str">
        <f t="shared" si="26"/>
        <v>импл_</v>
      </c>
      <c r="H125" t="str">
        <f>VLOOKUP(B125,audio_list_stym!$A$3:$AJ$18,26,FALSE)</f>
        <v>Ake</v>
      </c>
      <c r="I125" t="s">
        <v>691</v>
      </c>
      <c r="J125" t="str">
        <f t="shared" si="27"/>
        <v>Ake_4</v>
      </c>
      <c r="K125">
        <v>14</v>
      </c>
      <c r="L125">
        <f>VLOOKUP(J125,total_visual_stym!$A$2:$D$129,2,FALSE)</f>
        <v>2076</v>
      </c>
      <c r="M125" t="str">
        <f>VLOOKUP(J125,total_visual_stym!$A$2:$D$129,3,FALSE)</f>
        <v>pics\\Ake_4.jpg</v>
      </c>
      <c r="N125">
        <f>VLOOKUP(J125,total_visual_stym!$A$1:$D$129,4,FALSE)</f>
        <v>209</v>
      </c>
      <c r="P125">
        <f>IF(G125="экспл",0,IF(G125="импл_",VLOOKUP(J125,quest_импл!$A$1:$J$129,7,FALSE),0))</f>
        <v>236</v>
      </c>
      <c r="Q125" t="str">
        <f>IF(G125="экспл",0,IF(G125="импл_",VLOOKUP(J125,quest_импл!$A$1:$J$129,8,FALSE),0))</f>
        <v>sound\\S_kochuroy_li.wav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2030</v>
      </c>
      <c r="AD125" t="str">
        <f t="shared" ca="1" si="33"/>
        <v>pics\\Kokos_6.jpg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pics\\Kokos_6.jpg</v>
      </c>
      <c r="AI125" t="s">
        <v>127</v>
      </c>
      <c r="AO125">
        <f t="shared" ca="1" si="34"/>
        <v>0.4752934310492043</v>
      </c>
      <c r="AP125" t="str">
        <f t="shared" ca="1" si="35"/>
        <v>pics\\Kokos_6.jpg</v>
      </c>
      <c r="AR125" t="str">
        <f t="shared" si="38"/>
        <v/>
      </c>
      <c r="AS125" t="str">
        <f t="shared" ca="1" si="29"/>
        <v>pics\\Kokos_6.jpg</v>
      </c>
      <c r="AT125">
        <f t="shared" ca="1" si="30"/>
        <v>0.16305546734126719</v>
      </c>
      <c r="AU125" t="s">
        <v>697</v>
      </c>
      <c r="AV125" t="str">
        <f t="shared" ca="1" si="31"/>
        <v>sound\\Redkiy_plod.wav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_С_косточкой_ли_</v>
      </c>
      <c r="BB125" t="str">
        <f t="shared" si="32"/>
        <v>_С_косточкой_ли_ПЕМАТ?</v>
      </c>
      <c r="BD125" cm="1">
        <f t="array" aca="1" ref="BD125" ca="1">INDEX($L$122:$L$129,(RANK(AT5,$AT$2:$AT$9)))</f>
        <v>2077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VLOOKUP(B126,audio_list_stym!$A$3:$BP$18,58,FALSE)</f>
        <v>14</v>
      </c>
      <c r="F126" t="str">
        <f>VLOOKUP(E126,metki!$A$2:$B$9,2,FALSE)</f>
        <v>импл_новые_с_названием</v>
      </c>
      <c r="G126" t="str">
        <f t="shared" si="26"/>
        <v>импл_</v>
      </c>
      <c r="H126" t="str">
        <f>VLOOKUP(B126,audio_list_stym!$A$3:$AJ$18,26,FALSE)</f>
        <v>Ake</v>
      </c>
      <c r="I126" t="s">
        <v>692</v>
      </c>
      <c r="J126" t="str">
        <f t="shared" si="27"/>
        <v>Ake_5</v>
      </c>
      <c r="K126">
        <v>14</v>
      </c>
      <c r="L126">
        <f>VLOOKUP(J126,total_visual_stym!$A$2:$D$129,2,FALSE)</f>
        <v>2077</v>
      </c>
      <c r="M126" t="str">
        <f>VLOOKUP(J126,total_visual_stym!$A$2:$D$129,3,FALSE)</f>
        <v>pics\\Ake_5.jpg</v>
      </c>
      <c r="N126">
        <f>VLOOKUP(J126,total_visual_stym!$A$1:$D$129,4,FALSE)</f>
        <v>209</v>
      </c>
      <c r="P126">
        <f>IF(G126="экспл",0,IF(G126="импл_",VLOOKUP(J126,quest_импл!$A$1:$J$129,7,FALSE),0))</f>
        <v>237</v>
      </c>
      <c r="Q126" t="str">
        <f>IF(G126="экспл",0,IF(G126="импл_",VLOOKUP(J126,quest_импл!$A$1:$J$129,8,FALSE),0))</f>
        <v>sound\\Fioletoviy_li.wav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2011</v>
      </c>
      <c r="AD126" t="str">
        <f t="shared" ca="1" si="33"/>
        <v>pics\\Finik_3.jpg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pics\\Finik_3.jpg</v>
      </c>
      <c r="AI126" t="s">
        <v>128</v>
      </c>
      <c r="AO126">
        <f t="shared" ca="1" si="34"/>
        <v>0.69435374034750252</v>
      </c>
      <c r="AP126" t="str">
        <f t="shared" ca="1" si="35"/>
        <v>pics\\Finik_3.jpg</v>
      </c>
      <c r="AR126" t="str">
        <f t="shared" si="38"/>
        <v/>
      </c>
      <c r="AS126" t="str">
        <f t="shared" ca="1" si="29"/>
        <v>pics\\Finik_3.jpg</v>
      </c>
      <c r="AT126">
        <f t="shared" ca="1" si="30"/>
        <v>0.37943549996476555</v>
      </c>
      <c r="AU126" t="s">
        <v>697</v>
      </c>
      <c r="AV126" t="str">
        <f t="shared" ca="1" si="31"/>
        <v>sound\\Redkiy_plod.wav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_Синий_ли_</v>
      </c>
      <c r="BB126" t="str">
        <f t="shared" si="32"/>
        <v>_Синий_ли_ПЕМАТ?</v>
      </c>
      <c r="BD126" cm="1">
        <f t="array" aca="1" ref="BD126" ca="1">INDEX($L$122:$L$129,(RANK(AT6,$AT$2:$AT$9)))</f>
        <v>2079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VLOOKUP(B127,audio_list_stym!$A$3:$BP$18,58,FALSE)</f>
        <v>14</v>
      </c>
      <c r="F127" t="str">
        <f>VLOOKUP(E127,metki!$A$2:$B$9,2,FALSE)</f>
        <v>импл_новые_с_названием</v>
      </c>
      <c r="G127" t="str">
        <f t="shared" si="26"/>
        <v>импл_</v>
      </c>
      <c r="H127" t="str">
        <f>VLOOKUP(B127,audio_list_stym!$A$3:$AJ$18,26,FALSE)</f>
        <v>Ake</v>
      </c>
      <c r="I127" t="s">
        <v>693</v>
      </c>
      <c r="J127" t="str">
        <f t="shared" si="27"/>
        <v>Ake_6</v>
      </c>
      <c r="K127">
        <v>14</v>
      </c>
      <c r="L127">
        <f>VLOOKUP(J127,total_visual_stym!$A$2:$D$129,2,FALSE)</f>
        <v>2078</v>
      </c>
      <c r="M127" t="str">
        <f>VLOOKUP(J127,total_visual_stym!$A$2:$D$129,3,FALSE)</f>
        <v>pics\\Ake_6.jpg</v>
      </c>
      <c r="N127">
        <f>VLOOKUP(J127,total_visual_stym!$A$1:$D$129,4,FALSE)</f>
        <v>209</v>
      </c>
      <c r="P127">
        <f>IF(G127="экспл",0,IF(G127="импл_",VLOOKUP(J127,quest_импл!$A$1:$J$129,7,FALSE),0))</f>
        <v>238</v>
      </c>
      <c r="Q127" t="str">
        <f>IF(G127="экспл",0,IF(G127="импл_",VLOOKUP(J127,quest_импл!$A$1:$J$129,8,FALSE),0))</f>
        <v>sound\\S_dolkami_li.wav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2054</v>
      </c>
      <c r="AD127" t="str">
        <f t="shared" ca="1" si="33"/>
        <v>pics\\Redis_6.jpg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pics\\Redis_6.jpg</v>
      </c>
      <c r="AI127" t="s">
        <v>129</v>
      </c>
      <c r="AO127">
        <f t="shared" ca="1" si="34"/>
        <v>0.13323289403002103</v>
      </c>
      <c r="AP127" t="str">
        <f t="shared" ca="1" si="35"/>
        <v>pics\\Redis_6.jpg</v>
      </c>
      <c r="AR127" t="str">
        <f t="shared" si="38"/>
        <v/>
      </c>
      <c r="AS127" t="str">
        <f t="shared" ca="1" si="29"/>
        <v>pics\\Redis_6.jpg</v>
      </c>
      <c r="AT127">
        <f t="shared" ca="1" si="30"/>
        <v>0.29318006666937402</v>
      </c>
      <c r="AU127" t="s">
        <v>697</v>
      </c>
      <c r="AV127" t="str">
        <f t="shared" ca="1" si="31"/>
        <v>sound\\Redkiy_plod.wav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_С_дольками_ли_</v>
      </c>
      <c r="BB127" t="str">
        <f t="shared" si="32"/>
        <v>_С_дольками_ли_ПЕМАТ?</v>
      </c>
      <c r="BD127" cm="1">
        <f t="array" aca="1" ref="BD127" ca="1">INDEX($L$122:$L$129,(RANK(AT7,$AT$2:$AT$9)))</f>
        <v>2078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VLOOKUP(B128,audio_list_stym!$A$3:$BP$18,58,FALSE)</f>
        <v>14</v>
      </c>
      <c r="F128" t="str">
        <f>VLOOKUP(E128,metki!$A$2:$B$9,2,FALSE)</f>
        <v>импл_новые_с_названием</v>
      </c>
      <c r="G128" t="str">
        <f t="shared" si="26"/>
        <v>импл_</v>
      </c>
      <c r="H128" t="str">
        <f>VLOOKUP(B128,audio_list_stym!$A$3:$AJ$18,26,FALSE)</f>
        <v>Ake</v>
      </c>
      <c r="I128" t="s">
        <v>694</v>
      </c>
      <c r="J128" t="str">
        <f t="shared" si="27"/>
        <v>Ake_7</v>
      </c>
      <c r="K128">
        <v>14</v>
      </c>
      <c r="L128">
        <f>VLOOKUP(J128,total_visual_stym!$A$2:$D$129,2,FALSE)</f>
        <v>2079</v>
      </c>
      <c r="M128" t="str">
        <f>VLOOKUP(J128,total_visual_stym!$A$2:$D$129,3,FALSE)</f>
        <v>pics\\Ake_7.jpg</v>
      </c>
      <c r="N128">
        <f>VLOOKUP(J128,total_visual_stym!$A$1:$D$129,4,FALSE)</f>
        <v>209</v>
      </c>
      <c r="P128">
        <f>IF(G128="экспл",0,IF(G128="импл_",VLOOKUP(J128,quest_импл!$A$1:$J$129,7,FALSE),0))</f>
        <v>239</v>
      </c>
      <c r="Q128" t="str">
        <f>IF(G128="экспл",0,IF(G128="импл_",VLOOKUP(J128,quest_импл!$A$1:$J$129,8,FALSE),0))</f>
        <v>sound\\Visushenniy_li.wav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2059</v>
      </c>
      <c r="AD128" t="str">
        <f t="shared" ca="1" si="33"/>
        <v>pics\\Tomat_3.jpg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pics\\Tomat_3.jpg</v>
      </c>
      <c r="AI128" t="s">
        <v>130</v>
      </c>
      <c r="AO128">
        <f t="shared" ca="1" si="34"/>
        <v>7.3852390382752264E-2</v>
      </c>
      <c r="AP128" t="str">
        <f t="shared" ca="1" si="35"/>
        <v>pics\\Tomat_3.jpg</v>
      </c>
      <c r="AR128" t="str">
        <f t="shared" si="38"/>
        <v/>
      </c>
      <c r="AS128" t="str">
        <f t="shared" ca="1" si="29"/>
        <v>pics\\Tomat_3.jpg</v>
      </c>
      <c r="AT128">
        <f t="shared" ca="1" si="30"/>
        <v>0.53012944491513614</v>
      </c>
      <c r="AU128" t="s">
        <v>697</v>
      </c>
      <c r="AV128" t="str">
        <f t="shared" ca="1" si="31"/>
        <v>sound\\Noviy_plod.wav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_Высушенный_ли_</v>
      </c>
      <c r="BB128" t="str">
        <f t="shared" si="32"/>
        <v>_Высушенный_ли_ПЕМАТ?</v>
      </c>
      <c r="BD128" cm="1">
        <f t="array" aca="1" ref="BD128" ca="1">INDEX($L$122:$L$129,(RANK(AT8,$AT$2:$AT$9)))</f>
        <v>2074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VLOOKUP(B129,audio_list_stym!$A$3:$BP$18,58,FALSE)</f>
        <v>14</v>
      </c>
      <c r="F129" t="str">
        <f>VLOOKUP(E129,metki!$A$2:$B$9,2,FALSE)</f>
        <v>импл_новые_с_названием</v>
      </c>
      <c r="G129" t="str">
        <f t="shared" si="26"/>
        <v>импл_</v>
      </c>
      <c r="H129" t="str">
        <f>VLOOKUP(B129,audio_list_stym!$A$3:$AJ$18,26,FALSE)</f>
        <v>Ake</v>
      </c>
      <c r="I129" t="s">
        <v>695</v>
      </c>
      <c r="J129" t="str">
        <f t="shared" si="27"/>
        <v>Ake_8</v>
      </c>
      <c r="K129">
        <v>14</v>
      </c>
      <c r="L129">
        <f>VLOOKUP(J129,total_visual_stym!$A$2:$D$129,2,FALSE)</f>
        <v>2080</v>
      </c>
      <c r="M129" t="str">
        <f>VLOOKUP(J129,total_visual_stym!$A$2:$D$129,3,FALSE)</f>
        <v>pics\\Ake_8.jpg</v>
      </c>
      <c r="N129">
        <f>VLOOKUP(J129,total_visual_stym!$A$1:$D$129,4,FALSE)</f>
        <v>209</v>
      </c>
      <c r="P129">
        <f>IF(G129="экспл",0,IF(G129="импл_",VLOOKUP(J129,quest_импл!$A$1:$J$129,7,FALSE),0))</f>
        <v>240</v>
      </c>
      <c r="Q129" t="str">
        <f>IF(G129="экспл",0,IF(G129="импл_",VLOOKUP(J129,quest_импл!$A$1:$J$129,8,FALSE),0))</f>
        <v>sound\\Myatiy_li.wav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2012</v>
      </c>
      <c r="AD129" t="str">
        <f t="shared" ca="1" si="33"/>
        <v>pics\\Finik_4.jpg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pics\\Finik_4.jpg</v>
      </c>
      <c r="AI129" t="s">
        <v>131</v>
      </c>
      <c r="AO129">
        <f t="shared" ca="1" si="34"/>
        <v>0.68353501127051852</v>
      </c>
      <c r="AP129" t="str">
        <f t="shared" ca="1" si="35"/>
        <v>pics\\Finik_4.jpg</v>
      </c>
      <c r="AR129" t="str">
        <f t="shared" si="38"/>
        <v/>
      </c>
      <c r="AS129" t="str">
        <f t="shared" ca="1" si="29"/>
        <v>pics\\Finik_4.jpg</v>
      </c>
      <c r="AT129">
        <f t="shared" ca="1" si="30"/>
        <v>0.60716166570963492</v>
      </c>
      <c r="AU129" t="s">
        <v>697</v>
      </c>
      <c r="AV129" t="str">
        <f t="shared" ca="1" si="31"/>
        <v>sound\\Noviy_plod.wav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_Мятый_ли_</v>
      </c>
      <c r="BB129" t="str">
        <f t="shared" si="32"/>
        <v>_Мятый_ли_ПЕМАТ?</v>
      </c>
      <c r="BD129" cm="1">
        <f t="array" aca="1" ref="BD129" ca="1">INDEX($L$122:$L$129,(RANK(AT9,$AT$2:$AT$9)))</f>
        <v>2075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600-000000000000}"/>
  <pageMargins left="0.7" right="0.7" top="0.75" bottom="0.75" header="0.3" footer="0.3"/>
  <pageSetup paperSize="9" orientation="portrait" horizontalDpi="4294967293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H161"/>
  <sheetViews>
    <sheetView topLeftCell="BB1" zoomScale="80" zoomScaleNormal="80" zoomScaleSheetLayoutView="40" workbookViewId="0">
      <selection activeCell="BH1" sqref="BH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C1" s="30" t="s">
        <v>0</v>
      </c>
      <c r="BD1" s="30" t="s">
        <v>1175</v>
      </c>
      <c r="BE1" s="30" t="s">
        <v>1170</v>
      </c>
      <c r="BF1" s="30" t="s">
        <v>1171</v>
      </c>
      <c r="BG1" s="30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VLOOKUP(B2,audio_list_stym!$A$3:$BP$18,60,FALSE)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VLOOKUP(B2,audio_list_stym!$A$3:$AJ$18,28,FALSE)</f>
        <v>Tomat</v>
      </c>
      <c r="I2" t="s">
        <v>688</v>
      </c>
      <c r="J2" t="str">
        <f t="shared" ref="J2:J65" si="1">H2&amp;I2</f>
        <v>Tomat_1</v>
      </c>
      <c r="K2">
        <v>13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pics\\dis63.jpg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0.56114368562655204</v>
      </c>
      <c r="AP2" t="str">
        <f ca="1">INDEX($AM$2:$AM$25,(RANK(AO2,$AO$2:$AO$25)))</f>
        <v>pics\\Finik_1.jpg</v>
      </c>
      <c r="AQ2" t="str">
        <f ca="1">INDEX($AN$2:$AN$25,(RANK(AO2,$AO$2:$AO$25)))</f>
        <v>pics\\Peper_1.jpg</v>
      </c>
      <c r="AT2">
        <f t="shared" ref="AT2:AT65" ca="1" si="7">RAND()</f>
        <v>0.80449175442368248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2059</v>
      </c>
      <c r="BE2" cm="1">
        <f t="array" aca="1" ref="BE2" ca="1">INDEX(BD10:BD25,(RANK(AT2,$AT$2:$AT$16)))</f>
        <v>2034</v>
      </c>
      <c r="BF2" cm="1">
        <f t="array" aca="1" ref="BF2" ca="1">INDEX(BD26:BD49,(RANK(AT2,$AT$2:$AT$16)))</f>
        <v>2050</v>
      </c>
      <c r="BG2" cm="1">
        <f t="array" aca="1" ref="BG2" ca="1">INDEX(BD50:BD65,(RANK(AT2,$AT$2:$AT$16)))</f>
        <v>2010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VLOOKUP(B3,audio_list_stym!$A$3:$BP$18,60,FALSE)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VLOOKUP(B3,audio_list_stym!$A$3:$AJ$18,28,FALSE)</f>
        <v>Tomat</v>
      </c>
      <c r="I3" t="s">
        <v>689</v>
      </c>
      <c r="J3" t="str">
        <f t="shared" si="1"/>
        <v>Tomat_2</v>
      </c>
      <c r="K3">
        <v>13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2221</v>
      </c>
      <c r="AD3" t="str">
        <f t="shared" ref="AD3:AD66" ca="1" si="10">IF(ISTEXT(AE3),AE3,IF(ISTEXT(AF3),AF3,""))</f>
        <v>pics\\dis28.jpg</v>
      </c>
      <c r="AE3" s="22" t="str">
        <f t="array" aca="1" ref="AE3" ca="1">IF(G3="экспл",INDEX(total_visual_stym!$C$146:$C$209,(RANK(total_visual_stym!E147,total_visual_stym!$E$146:$E$209))),0)</f>
        <v>pics\\dis28.jpg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5.8588839361304879E-2</v>
      </c>
      <c r="AP3" t="str">
        <f t="shared" ref="AP3:AP25" ca="1" si="12">INDEX($AM$2:$AM$25,(RANK(AO3,$AO$2:$AO$25)))</f>
        <v>pics\\Injir_6.jpg</v>
      </c>
      <c r="AQ3" t="str">
        <f t="shared" ref="AQ3:AQ25" ca="1" si="13">INDEX($AN$2:$AN$25,(RANK(AO3,$AO$2:$AO$25)))</f>
        <v>pics\\Tikva_6.jpg</v>
      </c>
      <c r="AT3">
        <f t="shared" ca="1" si="7"/>
        <v>0.14629856528133389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Посмотрите,_вот_XXXXX._Мясистый_ли_он?</v>
      </c>
      <c r="BD3" cm="1">
        <f t="array" aca="1" ref="BD3" ca="1">INDEX($L$2:$L$9,(RANK(AT3,$AT$2:$AT$9)))</f>
        <v>2063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VLOOKUP(B4,audio_list_stym!$A$3:$BP$18,60,FALSE)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VLOOKUP(B4,audio_list_stym!$A$3:$AJ$18,28,FALSE)</f>
        <v>Tomat</v>
      </c>
      <c r="I4" t="s">
        <v>690</v>
      </c>
      <c r="J4" t="str">
        <f t="shared" si="1"/>
        <v>Tomat_3</v>
      </c>
      <c r="K4">
        <v>13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2177</v>
      </c>
      <c r="AD4" t="str">
        <f t="shared" ca="1" si="10"/>
        <v>pics\\dis35.jpg</v>
      </c>
      <c r="AE4" s="22" t="str">
        <f t="array" aca="1" ref="AE4" ca="1">IF(G4="экспл",INDEX(total_visual_stym!$C$146:$C$209,(RANK(total_visual_stym!E148,total_visual_stym!$E$146:$E$209))),0)</f>
        <v>pics\\dis35.jpg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4.3285445244378717E-2</v>
      </c>
      <c r="AP4" t="str">
        <f t="shared" ca="1" si="12"/>
        <v>pics\\Injir_7.jpg</v>
      </c>
      <c r="AQ4" t="str">
        <f t="shared" ca="1" si="13"/>
        <v>pics\\Tikva_7.jpg</v>
      </c>
      <c r="AT4">
        <f t="shared" ca="1" si="7"/>
        <v>0.29997076031195424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Вот_XXXXX._Горький_ли_он?</v>
      </c>
      <c r="BD4" cm="1">
        <f t="array" aca="1" ref="BD4" ca="1">INDEX($L$2:$L$9,(RANK(AT4,$AT$2:$AT$9)))</f>
        <v>2062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VLOOKUP(B5,audio_list_stym!$A$3:$BP$18,60,FALSE)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VLOOKUP(B5,audio_list_stym!$A$3:$AJ$18,28,FALSE)</f>
        <v>Tomat</v>
      </c>
      <c r="I5" t="s">
        <v>691</v>
      </c>
      <c r="J5" t="str">
        <f t="shared" si="1"/>
        <v>Tomat_4</v>
      </c>
      <c r="K5">
        <v>13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2208</v>
      </c>
      <c r="AD5" t="str">
        <f t="shared" ca="1" si="10"/>
        <v>pics\\dis45.jpg</v>
      </c>
      <c r="AE5" s="22" t="str">
        <f t="array" aca="1" ref="AE5" ca="1">IF(G5="экспл",INDEX(total_visual_stym!$C$146:$C$209,(RANK(total_visual_stym!E149,total_visual_stym!$E$146:$E$209))),0)</f>
        <v>pics\\dis45.jpg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0.34261041665073944</v>
      </c>
      <c r="AP5" t="str">
        <f t="shared" ca="1" si="12"/>
        <v>pics\\Finik_6.jpg</v>
      </c>
      <c r="AQ5" t="str">
        <f t="shared" ca="1" si="13"/>
        <v>pics\\Peper_6.jpg</v>
      </c>
      <c r="AT5">
        <f t="shared" ca="1" si="7"/>
        <v>0.57577929929882599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Это_XXXXX._Он_яркий?</v>
      </c>
      <c r="BD5" cm="1">
        <f t="array" aca="1" ref="BD5" ca="1">INDEX($L$2:$L$9,(RANK(AT5,$AT$2:$AT$9)))</f>
        <v>2060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VLOOKUP(B6,audio_list_stym!$A$3:$BP$18,60,FALSE)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VLOOKUP(B6,audio_list_stym!$A$3:$AJ$18,28,FALSE)</f>
        <v>Tomat</v>
      </c>
      <c r="I6" t="s">
        <v>692</v>
      </c>
      <c r="J6" t="str">
        <f t="shared" si="1"/>
        <v>Tomat_5</v>
      </c>
      <c r="K6">
        <v>13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2170</v>
      </c>
      <c r="AD6" t="str">
        <f t="shared" ca="1" si="10"/>
        <v>pics\\dis36.jpg</v>
      </c>
      <c r="AE6" s="22" t="str">
        <f t="array" aca="1" ref="AE6" ca="1">IF(G6="экспл",INDEX(total_visual_stym!$C$146:$C$209,(RANK(total_visual_stym!E150,total_visual_stym!$E$146:$E$209))),0)</f>
        <v>pics\\dis36.jpg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0.20069410522550302</v>
      </c>
      <c r="AP6" t="str">
        <f t="shared" ca="1" si="12"/>
        <v>pics\\Injir_2.jpg</v>
      </c>
      <c r="AQ6" t="str">
        <f t="shared" ca="1" si="13"/>
        <v>pics\\Tikva_2.jpg</v>
      </c>
      <c r="AT6">
        <f t="shared" ca="1" si="7"/>
        <v>0.96702697819755745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На_картинке_XXXXX._Он_острый?</v>
      </c>
      <c r="BD6" cm="1">
        <f t="array" aca="1" ref="BD6" ca="1">INDEX($L$2:$L$9,(RANK(AT6,$AT$2:$AT$9)))</f>
        <v>2057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VLOOKUP(B7,audio_list_stym!$A$3:$BP$18,60,FALSE)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VLOOKUP(B7,audio_list_stym!$A$3:$AJ$18,28,FALSE)</f>
        <v>Tomat</v>
      </c>
      <c r="I7" t="s">
        <v>693</v>
      </c>
      <c r="J7" t="str">
        <f t="shared" si="1"/>
        <v>Tomat_6</v>
      </c>
      <c r="K7">
        <v>13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2181</v>
      </c>
      <c r="AD7" t="str">
        <f t="shared" ca="1" si="10"/>
        <v>pics\\dis24.jpg</v>
      </c>
      <c r="AE7" s="22" t="str">
        <f t="array" aca="1" ref="AE7" ca="1">IF(G7="экспл",INDEX(total_visual_stym!$C$146:$C$209,(RANK(total_visual_stym!E151,total_visual_stym!$E$146:$E$209))),0)</f>
        <v>pics\\dis24.jpg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0.33409974168103629</v>
      </c>
      <c r="AP7" t="str">
        <f t="shared" ca="1" si="12"/>
        <v>pics\\Finik_7.jpg</v>
      </c>
      <c r="AQ7" t="str">
        <f t="shared" ca="1" si="13"/>
        <v>pics\\Peper_7.jpg</v>
      </c>
      <c r="AT7">
        <f t="shared" ca="1" si="7"/>
        <v>0.83111854273813424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На_мониторе_XXXXX._Он_спелый?</v>
      </c>
      <c r="BD7" cm="1">
        <f t="array" aca="1" ref="BD7" ca="1">INDEX($L$2:$L$9,(RANK(AT7,$AT$2:$AT$9)))</f>
        <v>2058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VLOOKUP(B8,audio_list_stym!$A$3:$BP$18,60,FALSE)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VLOOKUP(B8,audio_list_stym!$A$3:$AJ$18,28,FALSE)</f>
        <v>Tomat</v>
      </c>
      <c r="I8" t="s">
        <v>694</v>
      </c>
      <c r="J8" t="str">
        <f t="shared" si="1"/>
        <v>Tomat_7</v>
      </c>
      <c r="K8">
        <v>13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2200</v>
      </c>
      <c r="AD8" t="str">
        <f t="shared" ca="1" si="10"/>
        <v>pics\\dis57.jpg</v>
      </c>
      <c r="AE8" s="22" t="str">
        <f t="array" aca="1" ref="AE8" ca="1">IF(G8="экспл",INDEX(total_visual_stym!$C$146:$C$209,(RANK(total_visual_stym!E152,total_visual_stym!$E$146:$E$209))),0)</f>
        <v>pics\\dis57.jpg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0.473909115386143</v>
      </c>
      <c r="AP8" t="str">
        <f t="shared" ca="1" si="12"/>
        <v>pics\\Finik_2.jpg</v>
      </c>
      <c r="AQ8" t="str">
        <f t="shared" ca="1" si="13"/>
        <v>pics\\Peper_2.jpg</v>
      </c>
      <c r="AT8">
        <f t="shared" ca="1" si="7"/>
        <v>3.3331057638000261E-2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Перед_Вами_XXXXX._Он_серый?</v>
      </c>
      <c r="BD8" cm="1">
        <f t="array" aca="1" ref="BD8" ca="1">INDEX($L$2:$L$9,(RANK(AT8,$AT$2:$AT$9)))</f>
        <v>2064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VLOOKUP(B9,audio_list_stym!$A$3:$BP$18,60,FALSE)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VLOOKUP(B9,audio_list_stym!$A$3:$AJ$18,28,FALSE)</f>
        <v>Tomat</v>
      </c>
      <c r="I9" t="s">
        <v>695</v>
      </c>
      <c r="J9" t="str">
        <f t="shared" si="1"/>
        <v>Tomat_8</v>
      </c>
      <c r="K9">
        <v>13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10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0.36211449411574614</v>
      </c>
      <c r="AP9" t="str">
        <f t="shared" ca="1" si="12"/>
        <v>pics\\Finik_5.jpg</v>
      </c>
      <c r="AQ9" t="str">
        <f t="shared" ca="1" si="13"/>
        <v>pics\\Peper_5.jpg</v>
      </c>
      <c r="AT9">
        <f t="shared" ca="1" si="7"/>
        <v>0.55415263728351494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Вы_видите_XXXXX._Вязкий_ли_он?</v>
      </c>
      <c r="BD9" cm="1">
        <f t="array" aca="1" ref="BD9" ca="1">INDEX($L$2:$L$9,(RANK(AT9,$AT$2:$AT$9)))</f>
        <v>2061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VLOOKUP(B10,audio_list_stym!$A$3:$BP$18,60,FALSE)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VLOOKUP(B10,audio_list_stym!$A$3:$AJ$18,28,FALSE)</f>
        <v>Limon</v>
      </c>
      <c r="I10" t="s">
        <v>688</v>
      </c>
      <c r="J10" t="str">
        <f t="shared" si="1"/>
        <v>Limon_1</v>
      </c>
      <c r="K10">
        <v>10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2064</v>
      </c>
      <c r="AD10" t="str">
        <f t="shared" ca="1" si="10"/>
        <v>pics\\Tomat_8.jpg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pics\\Tomat_8.jpg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0.61653103954022126</v>
      </c>
      <c r="AP10" t="str">
        <f t="shared" ca="1" si="12"/>
        <v>pics\\Kokos_8.jpg</v>
      </c>
      <c r="AQ10" t="str">
        <f t="shared" ca="1" si="13"/>
        <v>pics\\Tomat_8.jpg</v>
      </c>
      <c r="AS10" t="str">
        <f t="shared" ref="AS10:AS17" ca="1" si="15">IF(AH10="sound\\Tropic",AQ10,"")</f>
        <v>pics\\Tomat_8.jpg</v>
      </c>
      <c r="AT10">
        <f t="shared" ca="1" si="7"/>
        <v>0.95400890206770816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_Старый_ли_ЛИМОН?</v>
      </c>
      <c r="BC10">
        <f>A10</f>
        <v>1202</v>
      </c>
      <c r="BD10" cm="1">
        <f t="array" aca="1" ref="BD10" ca="1">INDEX($L$10:$L$17,(RANK(AT2,$AT$2:$AT$9)))</f>
        <v>2035</v>
      </c>
      <c r="BE10" cm="1">
        <f t="array" aca="1" ref="BE10" ca="1">INDEX(BD2:BD9,(RANK(AT3,$AT$2:$AT$9)))</f>
        <v>2064</v>
      </c>
      <c r="BF10" cm="1">
        <f t="array" aca="1" ref="BF10" ca="1">INDEX(BD18:BD33,(RANK(AT3,$AT$2:$AT$16)))</f>
        <v>2050</v>
      </c>
      <c r="BG10" cm="1">
        <f t="array" aca="1" ref="BG10" ca="1">INDEX(BD34:BD65,(RANK(AT3,$AT$2:$AT$16)))</f>
        <v>2002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VLOOKUP(B11,audio_list_stym!$A$3:$BP$18,60,FALSE)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VLOOKUP(B11,audio_list_stym!$A$3:$AJ$18,28,FALSE)</f>
        <v>Limon</v>
      </c>
      <c r="I11" t="s">
        <v>689</v>
      </c>
      <c r="J11" t="str">
        <f t="shared" si="1"/>
        <v>Limon_2</v>
      </c>
      <c r="K11">
        <v>10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2161</v>
      </c>
      <c r="AD11" t="str">
        <f t="shared" ca="1" si="10"/>
        <v>pics\\Tikva_1.jpg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pics\\Tikva_1.jpg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0.29181173985229858</v>
      </c>
      <c r="AP11" t="str">
        <f t="shared" ca="1" si="12"/>
        <v>pics\\Injir_1.jpg</v>
      </c>
      <c r="AQ11" t="str">
        <f t="shared" ca="1" si="13"/>
        <v>pics\\Tikva_1.jpg</v>
      </c>
      <c r="AS11" t="str">
        <f t="shared" ca="1" si="15"/>
        <v>pics\\Tikva_1.jpg</v>
      </c>
      <c r="AT11">
        <f t="shared" ca="1" si="7"/>
        <v>0.86230142294706613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_Фиолетовый_ли_ЛИМОН?</v>
      </c>
      <c r="BD11" cm="1">
        <f t="array" aca="1" ref="BD11" ca="1">INDEX($L$10:$L$17,(RANK(AT3,$AT$2:$AT$9)))</f>
        <v>2039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VLOOKUP(B12,audio_list_stym!$A$3:$BP$18,60,FALSE)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VLOOKUP(B12,audio_list_stym!$A$3:$AJ$18,28,FALSE)</f>
        <v>Limon</v>
      </c>
      <c r="I12" t="s">
        <v>690</v>
      </c>
      <c r="J12" t="str">
        <f t="shared" si="1"/>
        <v>Limon_3</v>
      </c>
      <c r="K12">
        <v>10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2163</v>
      </c>
      <c r="AD12" t="str">
        <f t="shared" ca="1" si="10"/>
        <v>pics\\Tikva_3.jpg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pics\\Tikva_3.jpg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0.1697123151650255</v>
      </c>
      <c r="AP12" t="str">
        <f t="shared" ca="1" si="12"/>
        <v>pics\\Injir_3.jpg</v>
      </c>
      <c r="AQ12" t="str">
        <f t="shared" ca="1" si="13"/>
        <v>pics\\Tikva_3.jpg</v>
      </c>
      <c r="AS12" t="str">
        <f t="shared" ca="1" si="15"/>
        <v>pics\\Tikva_3.jpg</v>
      </c>
      <c r="AT12">
        <f t="shared" ca="1" si="7"/>
        <v>0.76694832349588715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_С_цедрой_ли_ЛИМОН?</v>
      </c>
      <c r="BD12" cm="1">
        <f t="array" aca="1" ref="BD12" ca="1">INDEX($L$10:$L$17,(RANK(AT4,$AT$2:$AT$9)))</f>
        <v>2038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VLOOKUP(B13,audio_list_stym!$A$3:$BP$18,60,FALSE)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VLOOKUP(B13,audio_list_stym!$A$3:$AJ$18,28,FALSE)</f>
        <v>Limon</v>
      </c>
      <c r="I13" t="s">
        <v>691</v>
      </c>
      <c r="J13" t="str">
        <f t="shared" si="1"/>
        <v>Limon_4</v>
      </c>
      <c r="K13">
        <v>10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2060</v>
      </c>
      <c r="AD13" t="str">
        <f t="shared" ca="1" si="10"/>
        <v>pics\\Tomat_4.jpg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pics\\Tomat_4.jpg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0.77960987208872301</v>
      </c>
      <c r="AP13" t="str">
        <f t="shared" ca="1" si="12"/>
        <v>pics\\Kokos_4.jpg</v>
      </c>
      <c r="AQ13" t="str">
        <f t="shared" ca="1" si="13"/>
        <v>pics\\Tomat_4.jpg</v>
      </c>
      <c r="AS13" t="str">
        <f t="shared" ca="1" si="15"/>
        <v>pics\\Tomat_4.jpg</v>
      </c>
      <c r="AT13">
        <f t="shared" ca="1" si="7"/>
        <v>0.96017735429576978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_Кислый_ли_ЛИМОН?</v>
      </c>
      <c r="BD13" cm="1">
        <f t="array" aca="1" ref="BD13" ca="1">INDEX($L$10:$L$17,(RANK(AT5,$AT$2:$AT$9)))</f>
        <v>2036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VLOOKUP(B14,audio_list_stym!$A$3:$BP$18,60,FALSE)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VLOOKUP(B14,audio_list_stym!$A$3:$AJ$18,28,FALSE)</f>
        <v>Limon</v>
      </c>
      <c r="I14" t="s">
        <v>692</v>
      </c>
      <c r="J14" t="str">
        <f t="shared" si="1"/>
        <v>Limon_5</v>
      </c>
      <c r="K14">
        <v>10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2057</v>
      </c>
      <c r="AD14" t="str">
        <f t="shared" ca="1" si="10"/>
        <v>pics\\Tomat_1.jpg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pics\\Tomat_1.jpg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0.9800394591198871</v>
      </c>
      <c r="AP14" t="str">
        <f t="shared" ca="1" si="12"/>
        <v>pics\\Kokos_1.jpg</v>
      </c>
      <c r="AQ14" t="str">
        <f t="shared" ca="1" si="13"/>
        <v>pics\\Tomat_1.jpg</v>
      </c>
      <c r="AS14" t="str">
        <f t="shared" ca="1" si="15"/>
        <v>pics\\Tomat_1.jpg</v>
      </c>
      <c r="AT14">
        <f t="shared" ca="1" si="7"/>
        <v>0.2776759897992096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_Сочный_ли_ЛИМОН?</v>
      </c>
      <c r="BD14" cm="1">
        <f t="array" aca="1" ref="BD14" ca="1">INDEX($L$10:$L$17,(RANK(AT6,$AT$2:$AT$9)))</f>
        <v>2033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VLOOKUP(B15,audio_list_stym!$A$3:$BP$18,60,FALSE)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VLOOKUP(B15,audio_list_stym!$A$3:$AJ$18,28,FALSE)</f>
        <v>Limon</v>
      </c>
      <c r="I15" t="s">
        <v>693</v>
      </c>
      <c r="J15" t="str">
        <f t="shared" si="1"/>
        <v>Limon_6</v>
      </c>
      <c r="K15">
        <v>10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2062</v>
      </c>
      <c r="AD15" t="str">
        <f t="shared" ca="1" si="10"/>
        <v>pics\\Tomat_6.jpg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pics\\Tomat_6.jpg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0.68094718358663031</v>
      </c>
      <c r="AP15" t="str">
        <f t="shared" ca="1" si="12"/>
        <v>pics\\Kokos_6.jpg</v>
      </c>
      <c r="AQ15" t="str">
        <f t="shared" ca="1" si="13"/>
        <v>pics\\Tomat_6.jpg</v>
      </c>
      <c r="AS15" t="str">
        <f t="shared" ca="1" si="15"/>
        <v>pics\\Tomat_6.jpg</v>
      </c>
      <c r="AT15">
        <f t="shared" ca="1" si="7"/>
        <v>0.48650090470830387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_Длинный_ли_ЛИМОН?</v>
      </c>
      <c r="BD15" cm="1">
        <f t="array" aca="1" ref="BD15" ca="1">INDEX($L$10:$L$17,(RANK(AT7,$AT$2:$AT$9)))</f>
        <v>2034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VLOOKUP(B16,audio_list_stym!$A$3:$BP$18,60,FALSE)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VLOOKUP(B16,audio_list_stym!$A$3:$AJ$18,28,FALSE)</f>
        <v>Limon</v>
      </c>
      <c r="I16" t="s">
        <v>694</v>
      </c>
      <c r="J16" t="str">
        <f t="shared" si="1"/>
        <v>Limon_7</v>
      </c>
      <c r="K16">
        <v>10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2043</v>
      </c>
      <c r="AD16" t="str">
        <f t="shared" ca="1" si="10"/>
        <v>pics\\Peper_3.jpg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pics\\Peper_3.jpg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0.38895400696362192</v>
      </c>
      <c r="AP16" t="str">
        <f t="shared" ca="1" si="12"/>
        <v>pics\\Finik_3.jpg</v>
      </c>
      <c r="AQ16" t="str">
        <f t="shared" ca="1" si="13"/>
        <v>pics\\Peper_3.jpg</v>
      </c>
      <c r="AS16" t="str">
        <f t="shared" ca="1" si="15"/>
        <v>pics\\Peper_3.jpg</v>
      </c>
      <c r="AT16">
        <f t="shared" ca="1" si="7"/>
        <v>0.15095713464432325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_Упругий_ли_ЛИМОН?</v>
      </c>
      <c r="BD16" cm="1">
        <f t="array" aca="1" ref="BD16" ca="1">INDEX($L$10:$L$17,(RANK(AT8,$AT$2:$AT$9)))</f>
        <v>2040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VLOOKUP(B17,audio_list_stym!$A$3:$BP$18,60,FALSE)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VLOOKUP(B17,audio_list_stym!$A$3:$AJ$18,28,FALSE)</f>
        <v>Limon</v>
      </c>
      <c r="I17" t="s">
        <v>695</v>
      </c>
      <c r="J17" t="str">
        <f t="shared" si="1"/>
        <v>Limon_8</v>
      </c>
      <c r="K17">
        <v>10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2061</v>
      </c>
      <c r="AD17" t="str">
        <f t="shared" ca="1" si="10"/>
        <v>pics\\Tomat_5.jpg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pics\\Tomat_5.jpg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0.68245337179320853</v>
      </c>
      <c r="AP17" t="str">
        <f t="shared" ca="1" si="12"/>
        <v>pics\\Kokos_5.jpg</v>
      </c>
      <c r="AQ17" t="str">
        <f t="shared" ca="1" si="13"/>
        <v>pics\\Tomat_5.jpg</v>
      </c>
      <c r="AS17" t="str">
        <f t="shared" ca="1" si="15"/>
        <v>pics\\Tomat_5.jpg</v>
      </c>
      <c r="AT17">
        <f t="shared" ca="1" si="7"/>
        <v>0.72350787617864121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_Без_кожуры_ли_ЛИМОН?</v>
      </c>
      <c r="BD17" cm="1">
        <f t="array" aca="1" ref="BD17" ca="1">INDEX($L$10:$L$17,(RANK(AT9,$AT$2:$AT$9)))</f>
        <v>2037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VLOOKUP(B18,audio_list_stym!$A$3:$BP$18,60,FALSE)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VLOOKUP(B18,audio_list_stym!$A$3:$AJ$18,28,FALSE)</f>
        <v>Kokos</v>
      </c>
      <c r="I18" t="s">
        <v>688</v>
      </c>
      <c r="J18" t="str">
        <f t="shared" si="1"/>
        <v>Kokos_1</v>
      </c>
      <c r="K18">
        <v>11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2202</v>
      </c>
      <c r="AD18" t="str">
        <f t="shared" ca="1" si="10"/>
        <v>pics\\dis47.jpg</v>
      </c>
      <c r="AE18" s="22" t="str">
        <f t="array" aca="1" ref="AE18" ca="1">IF(G18="экспл",INDEX(total_visual_stym!$C$146:$C$209,(RANK(total_visual_stym!E162,total_visual_stym!$E$146:$E$209))),0)</f>
        <v>pics\\dis47.jpg</v>
      </c>
      <c r="AF18" s="22" t="str">
        <f t="shared" si="2"/>
        <v/>
      </c>
      <c r="AG18" t="str">
        <f t="shared" ref="AG18:AG25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8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3.5365041188183621E-2</v>
      </c>
      <c r="AP18" t="str">
        <f t="shared" ca="1" si="12"/>
        <v>pics\\Injir_8.jpg</v>
      </c>
      <c r="AQ18" t="str">
        <f t="shared" ca="1" si="13"/>
        <v>pics\\Tikva_8.jpg</v>
      </c>
      <c r="AT18">
        <f t="shared" ca="1" si="7"/>
        <v>0.61414211094341487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2027</v>
      </c>
      <c r="BE18" cm="1">
        <f t="array" aca="1" ref="BE18" ca="1">INDEX(BD2:BD17,(RANK(AT4,$AT$2:$AT$16)))</f>
        <v>2038</v>
      </c>
      <c r="BF18" cm="1">
        <f t="array" aca="1" ref="BF18" ca="1">INDEX(BD26:BD49,(RANK(AT4,$AT$2:$AT$16)))</f>
        <v>2046</v>
      </c>
      <c r="BG18" cm="1">
        <f t="array" aca="1" ref="BG18" ca="1">INDEX(BD50:BD65,(RANK(AT4,$AT$2:$AT$16)))</f>
        <v>2022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VLOOKUP(B19,audio_list_stym!$A$3:$BP$18,60,FALSE)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VLOOKUP(B19,audio_list_stym!$A$3:$AJ$18,28,FALSE)</f>
        <v>Kokos</v>
      </c>
      <c r="I19" t="s">
        <v>689</v>
      </c>
      <c r="J19" t="str">
        <f t="shared" si="1"/>
        <v>Kokos_2</v>
      </c>
      <c r="K19">
        <v>11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2171</v>
      </c>
      <c r="AD19" t="str">
        <f t="shared" ca="1" si="10"/>
        <v>pics\\dis22.jpg</v>
      </c>
      <c r="AE19" s="22" t="str">
        <f t="array" aca="1" ref="AE19" ca="1">IF(G19="экспл",INDEX(total_visual_stym!$C$146:$C$209,(RANK(total_visual_stym!E163,total_visual_stym!$E$146:$E$209))),0)</f>
        <v>pics\\dis22.jpg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8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7.6149735241836436E-2</v>
      </c>
      <c r="AP19" t="str">
        <f t="shared" ca="1" si="12"/>
        <v>pics\\Injir_4.jpg</v>
      </c>
      <c r="AQ19" t="str">
        <f t="shared" ca="1" si="13"/>
        <v>pics\\Tikva_4.jpg</v>
      </c>
      <c r="AT19">
        <f t="shared" ca="1" si="7"/>
        <v>0.60710121975057596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Посмотрите,_вот_КОКОС._Полый_ли_он?</v>
      </c>
      <c r="BD19" cm="1">
        <f t="array" aca="1" ref="BD19" ca="1">INDEX($L$18:$L$25,(RANK(AT3,$AT$2:$AT$9)))</f>
        <v>2031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VLOOKUP(B20,audio_list_stym!$A$3:$BP$18,60,FALSE)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VLOOKUP(B20,audio_list_stym!$A$3:$AJ$18,28,FALSE)</f>
        <v>Kokos</v>
      </c>
      <c r="I20" t="s">
        <v>690</v>
      </c>
      <c r="J20" t="str">
        <f t="shared" si="1"/>
        <v>Kokos_3</v>
      </c>
      <c r="K20">
        <v>11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2217</v>
      </c>
      <c r="AD20" t="str">
        <f t="shared" ca="1" si="10"/>
        <v>pics\\dis58.jpg</v>
      </c>
      <c r="AE20" s="22" t="str">
        <f t="array" aca="1" ref="AE20" ca="1">IF(G20="экспл",INDEX(total_visual_stym!$C$146:$C$209,(RANK(total_visual_stym!E164,total_visual_stym!$E$146:$E$209))),0)</f>
        <v>pics\\dis58.jpg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8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6.8313145118374607E-2</v>
      </c>
      <c r="AP20" t="str">
        <f t="shared" ca="1" si="12"/>
        <v>pics\\Injir_5.jpg</v>
      </c>
      <c r="AQ20" t="str">
        <f t="shared" ca="1" si="13"/>
        <v>pics\\Tikva_5.jpg</v>
      </c>
      <c r="AT20">
        <f t="shared" ca="1" si="7"/>
        <v>0.13355261640266436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Вот_КОКОС._Гладкий_ли_он?</v>
      </c>
      <c r="BD20" cm="1">
        <f t="array" aca="1" ref="BD20" ca="1">INDEX($L$18:$L$25,(RANK(AT4,$AT$2:$AT$9)))</f>
        <v>2030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VLOOKUP(B21,audio_list_stym!$A$3:$BP$18,60,FALSE)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VLOOKUP(B21,audio_list_stym!$A$3:$AJ$18,28,FALSE)</f>
        <v>Kokos</v>
      </c>
      <c r="I21" t="s">
        <v>691</v>
      </c>
      <c r="J21" t="str">
        <f t="shared" si="1"/>
        <v>Kokos_4</v>
      </c>
      <c r="K21">
        <v>11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2224</v>
      </c>
      <c r="AD21" t="str">
        <f t="shared" ca="1" si="10"/>
        <v>pics\\dis29.jpg</v>
      </c>
      <c r="AE21" s="22" t="str">
        <f t="array" aca="1" ref="AE21" ca="1">IF(G21="экспл",INDEX(total_visual_stym!$C$146:$C$209,(RANK(total_visual_stym!E165,total_visual_stym!$E$146:$E$209))),0)</f>
        <v>pics\\dis29.jpg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8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0.82238630712956584</v>
      </c>
      <c r="AP21" t="str">
        <f t="shared" ca="1" si="12"/>
        <v>pics\\Kokos_2.jpg</v>
      </c>
      <c r="AQ21" t="str">
        <f t="shared" ca="1" si="13"/>
        <v>pics\\Tomat_2.jpg</v>
      </c>
      <c r="AT21">
        <f t="shared" ca="1" si="7"/>
        <v>0.82860329061323346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Это_КОКОС._Пористый_ли_он?</v>
      </c>
      <c r="BD21" cm="1">
        <f t="array" aca="1" ref="BD21" ca="1">INDEX($L$18:$L$25,(RANK(AT5,$AT$2:$AT$9)))</f>
        <v>2028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VLOOKUP(B22,audio_list_stym!$A$3:$BP$18,60,FALSE)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VLOOKUP(B22,audio_list_stym!$A$3:$AJ$18,28,FALSE)</f>
        <v>Kokos</v>
      </c>
      <c r="I22" t="s">
        <v>692</v>
      </c>
      <c r="J22" t="str">
        <f t="shared" si="1"/>
        <v>Kokos_5</v>
      </c>
      <c r="K22">
        <v>11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2172</v>
      </c>
      <c r="AD22" t="str">
        <f t="shared" ca="1" si="10"/>
        <v>pics\\dis23.jpg</v>
      </c>
      <c r="AE22" s="22" t="str">
        <f t="array" aca="1" ref="AE22" ca="1">IF(G22="экспл",INDEX(total_visual_stym!$C$146:$C$209,(RANK(total_visual_stym!E166,total_visual_stym!$E$146:$E$209))),0)</f>
        <v>pics\\dis23.jpg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8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0.67546227959416438</v>
      </c>
      <c r="AP22" t="str">
        <f t="shared" ca="1" si="12"/>
        <v>pics\\Kokos_7.jpg</v>
      </c>
      <c r="AQ22" t="str">
        <f t="shared" ca="1" si="13"/>
        <v>pics\\Tomat_7.jpg</v>
      </c>
      <c r="AT22">
        <f t="shared" ca="1" si="7"/>
        <v>0.95318703304046659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На_картинке_КОКОС._Он_вареный?</v>
      </c>
      <c r="BD22" cm="1">
        <f t="array" aca="1" ref="BD22" ca="1">INDEX($L$18:$L$25,(RANK(AT6,$AT$2:$AT$9)))</f>
        <v>2025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VLOOKUP(B23,audio_list_stym!$A$3:$BP$18,60,FALSE)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VLOOKUP(B23,audio_list_stym!$A$3:$AJ$18,28,FALSE)</f>
        <v>Kokos</v>
      </c>
      <c r="I23" t="s">
        <v>693</v>
      </c>
      <c r="J23" t="str">
        <f t="shared" si="1"/>
        <v>Kokos_6</v>
      </c>
      <c r="K23">
        <v>11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2187</v>
      </c>
      <c r="AD23" t="str">
        <f t="shared" ca="1" si="10"/>
        <v>pics\\dis1.jpg</v>
      </c>
      <c r="AE23" s="22" t="str">
        <f t="array" aca="1" ref="AE23" ca="1">IF(G23="экспл",INDEX(total_visual_stym!$C$146:$C$209,(RANK(total_visual_stym!E167,total_visual_stym!$E$146:$E$209))),0)</f>
        <v>pics\\dis1.jpg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8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0.37371302723031474</v>
      </c>
      <c r="AP23" t="str">
        <f t="shared" ca="1" si="12"/>
        <v>pics\\Finik_4.jpg</v>
      </c>
      <c r="AQ23" t="str">
        <f t="shared" ca="1" si="13"/>
        <v>pics\\Peper_4.jpg</v>
      </c>
      <c r="AT23">
        <f t="shared" ca="1" si="7"/>
        <v>0.90943769970052446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На_мониторе_КОКОС._Плотный_ли_он?</v>
      </c>
      <c r="BD23" cm="1">
        <f t="array" aca="1" ref="BD23" ca="1">INDEX($L$18:$L$25,(RANK(AT7,$AT$2:$AT$9)))</f>
        <v>2026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VLOOKUP(B24,audio_list_stym!$A$3:$BP$18,60,FALSE)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VLOOKUP(B24,audio_list_stym!$A$3:$AJ$18,28,FALSE)</f>
        <v>Kokos</v>
      </c>
      <c r="I24" t="s">
        <v>694</v>
      </c>
      <c r="J24" t="str">
        <f t="shared" si="1"/>
        <v>Kokos_7</v>
      </c>
      <c r="K24">
        <v>11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2197</v>
      </c>
      <c r="AD24" t="str">
        <f t="shared" ca="1" si="10"/>
        <v>pics\\dis54.jpg</v>
      </c>
      <c r="AE24" s="22" t="str">
        <f t="array" aca="1" ref="AE24" ca="1">IF(G24="экспл",INDEX(total_visual_stym!$C$146:$C$209,(RANK(total_visual_stym!E168,total_visual_stym!$E$146:$E$209))),0)</f>
        <v>pics\\dis54.jpg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8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0.32493510326029662</v>
      </c>
      <c r="AP24" t="str">
        <f t="shared" ca="1" si="12"/>
        <v>pics\\Finik_8.jpg</v>
      </c>
      <c r="AQ24" t="str">
        <f t="shared" ca="1" si="13"/>
        <v>pics\\Peper_8.jpg</v>
      </c>
      <c r="AT24">
        <f t="shared" ca="1" si="7"/>
        <v>0.68950136600309275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Перед_Вами_КОКОС._Он_ворсистый?</v>
      </c>
      <c r="BD24" cm="1">
        <f t="array" aca="1" ref="BD24" ca="1">INDEX($L$18:$L$25,(RANK(AT8,$AT$2:$AT$9)))</f>
        <v>2032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VLOOKUP(B25,audio_list_stym!$A$3:$BP$18,60,FALSE)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VLOOKUP(B25,audio_list_stym!$A$3:$AJ$18,28,FALSE)</f>
        <v>Kokos</v>
      </c>
      <c r="I25" t="s">
        <v>695</v>
      </c>
      <c r="J25" t="str">
        <f t="shared" si="1"/>
        <v>Kokos_8</v>
      </c>
      <c r="K25">
        <v>11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2216</v>
      </c>
      <c r="AD25" t="str">
        <f t="shared" ca="1" si="10"/>
        <v>pics\\dis59.jpg</v>
      </c>
      <c r="AE25" s="22" t="str">
        <f t="array" aca="1" ref="AE25" ca="1">IF(G25="экспл",INDEX(total_visual_stym!$C$146:$C$209,(RANK(total_visual_stym!E169,total_visual_stym!$E$146:$E$209))),0)</f>
        <v>pics\\dis59.jpg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8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0.8041339984063024</v>
      </c>
      <c r="AP25" t="str">
        <f t="shared" ca="1" si="12"/>
        <v>pics\\Kokos_3.jpg</v>
      </c>
      <c r="AQ25" t="str">
        <f t="shared" ca="1" si="13"/>
        <v>pics\\Tomat_3.jpg</v>
      </c>
      <c r="AT25">
        <f t="shared" ca="1" si="7"/>
        <v>0.88685075351772458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Вы_видите_КОКОС._Он_мягкий?</v>
      </c>
      <c r="BD25" cm="1">
        <f t="array" aca="1" ref="BD25" ca="1">INDEX($L$18:$L$25,(RANK(AT9,$AT$2:$AT$9)))</f>
        <v>2029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VLOOKUP(B26,audio_list_stym!$A$3:$BP$18,60,FALSE)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VLOOKUP(B26,audio_list_stym!$A$3:$AJ$18,28,FALSE)</f>
        <v>Redis</v>
      </c>
      <c r="I26" t="s">
        <v>688</v>
      </c>
      <c r="J26" t="str">
        <f t="shared" si="1"/>
        <v>Redis_1</v>
      </c>
      <c r="K26">
        <v>12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2009</v>
      </c>
      <c r="AD26" t="str">
        <f t="shared" ca="1" si="10"/>
        <v>pics\\Finik_1.jpg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pics\\Finik_1.jpg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pics\\Finik_1.jpg</v>
      </c>
      <c r="AT26">
        <f t="shared" ca="1" si="7"/>
        <v>0.17315877899532894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_С_ботвой_ли_XXXXX?</v>
      </c>
      <c r="BC26">
        <f>A26</f>
        <v>1204</v>
      </c>
      <c r="BD26" cm="1">
        <f t="array" aca="1" ref="BD26" ca="1">INDEX($L$26:$L$33,(RANK(AT2,$AT$2:$AT$9)))</f>
        <v>2051</v>
      </c>
      <c r="BE26" cm="1">
        <f t="array" aca="1" ref="BE26" ca="1">INDEX(BD2:BD25,(RANK(AT5,$AT$2:$AT$16)))</f>
        <v>2061</v>
      </c>
      <c r="BF26" cm="1">
        <f t="array" aca="1" ref="BF26" ca="1">INDEX(BD34:BD49,(RANK(AT5,$AT$2:$AT$16)))</f>
        <v>2045</v>
      </c>
      <c r="BG26" cm="1">
        <f t="array" aca="1" ref="BG26" ca="1">INDEX(BD50:BD65,(RANK(AT5,$AT$2:$AT$16)))</f>
        <v>2013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VLOOKUP(B27,audio_list_stym!$A$3:$BP$18,60,FALSE)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VLOOKUP(B27,audio_list_stym!$A$3:$AJ$18,28,FALSE)</f>
        <v>Redis</v>
      </c>
      <c r="I27" t="s">
        <v>689</v>
      </c>
      <c r="J27" t="str">
        <f t="shared" si="1"/>
        <v>Redis_2</v>
      </c>
      <c r="K27">
        <v>12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2158</v>
      </c>
      <c r="AD27" t="str">
        <f t="shared" ca="1" si="10"/>
        <v>pics\\Injir_6.jpg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pics\\Injir_6.jpg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pics\\Injir_6.jpg</v>
      </c>
      <c r="AT27">
        <f t="shared" ca="1" si="7"/>
        <v>0.94647318888346876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_Алый_ли_XXXXX?</v>
      </c>
      <c r="BD27" cm="1">
        <f t="array" aca="1" ref="BD27" ca="1">INDEX($L$26:$L$33,(RANK(AT3,$AT$2:$AT$9)))</f>
        <v>2055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VLOOKUP(B28,audio_list_stym!$A$3:$BP$18,60,FALSE)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VLOOKUP(B28,audio_list_stym!$A$3:$AJ$18,28,FALSE)</f>
        <v>Redis</v>
      </c>
      <c r="I28" t="s">
        <v>690</v>
      </c>
      <c r="J28" t="str">
        <f t="shared" si="1"/>
        <v>Redis_3</v>
      </c>
      <c r="K28">
        <v>12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2159</v>
      </c>
      <c r="AD28" t="str">
        <f t="shared" ca="1" si="10"/>
        <v>pics\\Injir_7.jpg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pics\\Injir_7.jpg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pics\\Injir_7.jpg</v>
      </c>
      <c r="AT28">
        <f t="shared" ca="1" si="7"/>
        <v>0.18077097966190447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_Пряный_ли_XXXXX?</v>
      </c>
      <c r="BD28" cm="1">
        <f t="array" aca="1" ref="BD28" ca="1">INDEX($L$26:$L$33,(RANK(AT4,$AT$2:$AT$9)))</f>
        <v>2054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VLOOKUP(B29,audio_list_stym!$A$3:$BP$18,60,FALSE)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VLOOKUP(B29,audio_list_stym!$A$3:$AJ$18,28,FALSE)</f>
        <v>Redis</v>
      </c>
      <c r="I29" t="s">
        <v>691</v>
      </c>
      <c r="J29" t="str">
        <f t="shared" si="1"/>
        <v>Redis_4</v>
      </c>
      <c r="K29">
        <v>12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2014</v>
      </c>
      <c r="AD29" t="str">
        <f t="shared" ca="1" si="10"/>
        <v>pics\\Finik_6.jpg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pics\\Finik_6.jpg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pics\\Finik_6.jpg</v>
      </c>
      <c r="AT29">
        <f t="shared" ca="1" si="7"/>
        <v>2.6891842808719479E-3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_Жирный_ли_XXXXX?</v>
      </c>
      <c r="BD29" cm="1">
        <f t="array" aca="1" ref="BD29" ca="1">INDEX($L$26:$L$33,(RANK(AT5,$AT$2:$AT$9)))</f>
        <v>2052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VLOOKUP(B30,audio_list_stym!$A$3:$BP$18,60,FALSE)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VLOOKUP(B30,audio_list_stym!$A$3:$AJ$18,28,FALSE)</f>
        <v>Redis</v>
      </c>
      <c r="I30" t="s">
        <v>692</v>
      </c>
      <c r="J30" t="str">
        <f t="shared" si="1"/>
        <v>Redis_5</v>
      </c>
      <c r="K30">
        <v>12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2154</v>
      </c>
      <c r="AD30" t="str">
        <f t="shared" ca="1" si="10"/>
        <v>pics\\Injir_2.jpg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pics\\Injir_2.jpg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pics\\Injir_2.jpg</v>
      </c>
      <c r="AT30">
        <f t="shared" ca="1" si="7"/>
        <v>4.1010248317398079E-2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_Соленый_ли_XXXXX?</v>
      </c>
      <c r="BD30" cm="1">
        <f t="array" aca="1" ref="BD30" ca="1">INDEX($L$26:$L$33,(RANK(AT6,$AT$2:$AT$9)))</f>
        <v>2049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VLOOKUP(B31,audio_list_stym!$A$3:$BP$18,60,FALSE)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VLOOKUP(B31,audio_list_stym!$A$3:$AJ$18,28,FALSE)</f>
        <v>Redis</v>
      </c>
      <c r="I31" t="s">
        <v>693</v>
      </c>
      <c r="J31" t="str">
        <f t="shared" si="1"/>
        <v>Redis_6</v>
      </c>
      <c r="K31">
        <v>12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2015</v>
      </c>
      <c r="AD31" t="str">
        <f t="shared" ca="1" si="10"/>
        <v>pics\\Finik_7.jpg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pics\\Finik_7.jpg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pics\\Finik_7.jpg</v>
      </c>
      <c r="AT31">
        <f t="shared" ca="1" si="7"/>
        <v>0.18837976411159485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_Пышный_ли_XXXXX?</v>
      </c>
      <c r="BD31" cm="1">
        <f t="array" aca="1" ref="BD31" ca="1">INDEX($L$26:$L$33,(RANK(AT7,$AT$2:$AT$9)))</f>
        <v>2050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VLOOKUP(B32,audio_list_stym!$A$3:$BP$18,60,FALSE)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VLOOKUP(B32,audio_list_stym!$A$3:$AJ$18,28,FALSE)</f>
        <v>Redis</v>
      </c>
      <c r="I32" t="s">
        <v>694</v>
      </c>
      <c r="J32" t="str">
        <f t="shared" si="1"/>
        <v>Redis_7</v>
      </c>
      <c r="K32">
        <v>12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2010</v>
      </c>
      <c r="AD32" t="str">
        <f t="shared" ca="1" si="10"/>
        <v>pics\\Finik_2.jpg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pics\\Finik_2.jpg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pics\\Finik_2.jpg</v>
      </c>
      <c r="AT32">
        <f t="shared" ca="1" si="7"/>
        <v>0.59152043548511923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_Крепкий_ли_XXXXX?</v>
      </c>
      <c r="BD32" cm="1">
        <f t="array" aca="1" ref="BD32" ca="1">INDEX($L$26:$L$33,(RANK(AT8,$AT$2:$AT$9)))</f>
        <v>2056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VLOOKUP(B33,audio_list_stym!$A$3:$BP$18,60,FALSE)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VLOOKUP(B33,audio_list_stym!$A$3:$AJ$18,28,FALSE)</f>
        <v>Redis</v>
      </c>
      <c r="I33" t="s">
        <v>695</v>
      </c>
      <c r="J33" t="str">
        <f t="shared" si="1"/>
        <v>Redis_8</v>
      </c>
      <c r="K33">
        <v>12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2013</v>
      </c>
      <c r="AD33" t="str">
        <f t="shared" ca="1" si="10"/>
        <v>pics\\Finik_5.jpg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pics\\Finik_5.jpg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pics\\Finik_5.jpg</v>
      </c>
      <c r="AT33">
        <f t="shared" ca="1" si="7"/>
        <v>0.82810440972814181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_Круглый_ли_XXXXX?</v>
      </c>
      <c r="BD33" cm="1">
        <f t="array" aca="1" ref="BD33" ca="1">INDEX($L$26:$L$33,(RANK(AT9,$AT$2:$AT$9)))</f>
        <v>2053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VLOOKUP(B34,audio_list_stym!$A$3:$BP$18,60,FALSE)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VLOOKUP(B34,audio_list_stym!$A$3:$AJ$18,28,FALSE)</f>
        <v>Peper</v>
      </c>
      <c r="I34" t="s">
        <v>688</v>
      </c>
      <c r="J34" t="str">
        <f t="shared" si="1"/>
        <v>Peper_1</v>
      </c>
      <c r="K34">
        <v>13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2205</v>
      </c>
      <c r="AD34" t="str">
        <f t="shared" ca="1" si="10"/>
        <v>pics\\dis46.jpg</v>
      </c>
      <c r="AE34" s="22" t="str">
        <f t="array" aca="1" ref="AE34" ca="1">IF(G34="экспл",INDEX(total_visual_stym!$C$146:$C$209,(RANK(total_visual_stym!E178,total_visual_stym!$E$146:$E$209))),0)</f>
        <v>pics\\dis46.jpg</v>
      </c>
      <c r="AF34" s="22" t="str">
        <f t="shared" si="2"/>
        <v/>
      </c>
      <c r="AG34" t="str">
        <f t="shared" ref="AG34:AG41" si="20">IF(OR(E34=11,E34=13),M34,"")</f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21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0.24390298689929535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2043</v>
      </c>
      <c r="BE34" cm="1">
        <f t="array" aca="1" ref="BE34" ca="1">INDEX(BD2:BD17,(RANK(AT5,$AT$2:$AT$17)))</f>
        <v>2035</v>
      </c>
      <c r="BF34" cm="1">
        <f t="array" aca="1" ref="BF34" ca="1">INDEX(BD18:BD33,(RANK(AT5,$AT$2:$AT$7)))</f>
        <v>2028</v>
      </c>
      <c r="BG34" cm="1">
        <f t="array" aca="1" ref="BG34" ca="1">INDEX(BD42:BD65,(RANK(AT5,$AT$2:$AT$17)))</f>
        <v>2011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VLOOKUP(B35,audio_list_stym!$A$3:$BP$18,60,FALSE)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VLOOKUP(B35,audio_list_stym!$A$3:$AJ$18,28,FALSE)</f>
        <v>Peper</v>
      </c>
      <c r="I35" t="s">
        <v>689</v>
      </c>
      <c r="J35" t="str">
        <f t="shared" si="1"/>
        <v>Peper_2</v>
      </c>
      <c r="K35">
        <v>13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10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2"/>
        <v/>
      </c>
      <c r="AG35" t="str">
        <f t="shared" si="20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21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0.67454874772900542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Посмотрите,_вот_XXXXX._Черный_ли_он?</v>
      </c>
      <c r="BD35" cm="1">
        <f t="array" aca="1" ref="BD35" ca="1">INDEX($L$34:$L$41,(RANK(AT3,$AT$2:$AT$9)))</f>
        <v>2047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VLOOKUP(B36,audio_list_stym!$A$3:$BP$18,60,FALSE)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VLOOKUP(B36,audio_list_stym!$A$3:$AJ$18,28,FALSE)</f>
        <v>Peper</v>
      </c>
      <c r="I36" t="s">
        <v>690</v>
      </c>
      <c r="J36" t="str">
        <f t="shared" si="1"/>
        <v>Peper_3</v>
      </c>
      <c r="K36">
        <v>13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2193</v>
      </c>
      <c r="AD36" t="str">
        <f t="shared" ca="1" si="10"/>
        <v>pics\\dis2.jpg</v>
      </c>
      <c r="AE36" s="22" t="str">
        <f t="array" aca="1" ref="AE36" ca="1">IF(G36="экспл",INDEX(total_visual_stym!$C$146:$C$209,(RANK(total_visual_stym!E180,total_visual_stym!$E$146:$E$209))),0)</f>
        <v>pics\\dis2.jpg</v>
      </c>
      <c r="AF36" s="22" t="str">
        <f t="shared" si="2"/>
        <v/>
      </c>
      <c r="AG36" t="str">
        <f t="shared" si="20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21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0.69880133511668796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Вот_XXXXX._Он_гнилой?</v>
      </c>
      <c r="BD36" cm="1">
        <f t="array" aca="1" ref="BD36" ca="1">INDEX($L$34:$L$41,(RANK(AT4,$AT$2:$AT$9)))</f>
        <v>2046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VLOOKUP(B37,audio_list_stym!$A$3:$BP$18,60,FALSE)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VLOOKUP(B37,audio_list_stym!$A$3:$AJ$18,28,FALSE)</f>
        <v>Peper</v>
      </c>
      <c r="I37" t="s">
        <v>691</v>
      </c>
      <c r="J37" t="str">
        <f t="shared" si="1"/>
        <v>Peper_4</v>
      </c>
      <c r="K37">
        <v>13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2192</v>
      </c>
      <c r="AD37" t="str">
        <f t="shared" ca="1" si="10"/>
        <v>pics\\dis32.jpg</v>
      </c>
      <c r="AE37" s="22" t="str">
        <f t="array" aca="1" ref="AE37" ca="1">IF(G37="экспл",INDEX(total_visual_stym!$C$146:$C$209,(RANK(total_visual_stym!E181,total_visual_stym!$E$146:$E$209))),0)</f>
        <v>pics\\dis32.jpg</v>
      </c>
      <c r="AF37" s="22" t="str">
        <f t="shared" si="2"/>
        <v/>
      </c>
      <c r="AG37" t="str">
        <f t="shared" si="20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21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0.99829804035409897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Это_XXXXX._Он_бугристый?</v>
      </c>
      <c r="BD37" cm="1">
        <f t="array" aca="1" ref="BD37" ca="1">INDEX($L$34:$L$41,(RANK(AT5,$AT$2:$AT$9)))</f>
        <v>2044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VLOOKUP(B38,audio_list_stym!$A$3:$BP$18,60,FALSE)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VLOOKUP(B38,audio_list_stym!$A$3:$AJ$18,28,FALSE)</f>
        <v>Peper</v>
      </c>
      <c r="I38" t="s">
        <v>692</v>
      </c>
      <c r="J38" t="str">
        <f t="shared" si="1"/>
        <v>Peper_5</v>
      </c>
      <c r="K38">
        <v>13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2223</v>
      </c>
      <c r="AD38" t="str">
        <f t="shared" ca="1" si="10"/>
        <v>pics\\dis15.jpg</v>
      </c>
      <c r="AE38" s="22" t="str">
        <f t="array" aca="1" ref="AE38" ca="1">IF(G38="экспл",INDEX(total_visual_stym!$C$146:$C$209,(RANK(total_visual_stym!E182,total_visual_stym!$E$146:$E$209))),0)</f>
        <v>pics\\dis15.jpg</v>
      </c>
      <c r="AF38" s="22" t="str">
        <f t="shared" si="2"/>
        <v/>
      </c>
      <c r="AG38" t="str">
        <f t="shared" si="20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21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0.8672439341848498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На_картинке_XXXXX._Он_слоеный?</v>
      </c>
      <c r="BD38" cm="1">
        <f t="array" aca="1" ref="BD38" ca="1">INDEX($L$34:$L$41,(RANK(AT6,$AT$2:$AT$9)))</f>
        <v>2041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VLOOKUP(B39,audio_list_stym!$A$3:$BP$18,60,FALSE)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VLOOKUP(B39,audio_list_stym!$A$3:$AJ$18,28,FALSE)</f>
        <v>Peper</v>
      </c>
      <c r="I39" t="s">
        <v>693</v>
      </c>
      <c r="J39" t="str">
        <f t="shared" si="1"/>
        <v>Peper_6</v>
      </c>
      <c r="K39">
        <v>13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2207</v>
      </c>
      <c r="AD39" t="str">
        <f t="shared" ca="1" si="10"/>
        <v>pics\\dis44.jpg</v>
      </c>
      <c r="AE39" s="22" t="str">
        <f t="array" aca="1" ref="AE39" ca="1">IF(G39="экспл",INDEX(total_visual_stym!$C$146:$C$209,(RANK(total_visual_stym!E183,total_visual_stym!$E$146:$E$209))),0)</f>
        <v>pics\\dis44.jpg</v>
      </c>
      <c r="AF39" s="22" t="str">
        <f>IF(ISTEXT(AR39),AR39,IF(ISTEXT(AS39),AS39,""))</f>
        <v/>
      </c>
      <c r="AG39" t="str">
        <f t="shared" si="20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21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0.74371314904469932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На_мониторе_XXXXX._Хрустящий_ли_он?</v>
      </c>
      <c r="BD39" cm="1">
        <f t="array" aca="1" ref="BD39" ca="1">INDEX($L$34:$L$41,(RANK(AT7,$AT$2:$AT$9)))</f>
        <v>2042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VLOOKUP(B40,audio_list_stym!$A$3:$BP$18,60,FALSE)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VLOOKUP(B40,audio_list_stym!$A$3:$AJ$18,28,FALSE)</f>
        <v>Peper</v>
      </c>
      <c r="I40" t="s">
        <v>694</v>
      </c>
      <c r="J40" t="str">
        <f t="shared" si="1"/>
        <v>Peper_7</v>
      </c>
      <c r="K40">
        <v>13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2185</v>
      </c>
      <c r="AD40" t="str">
        <f t="shared" ca="1" si="10"/>
        <v>pics\\dis31.jpg</v>
      </c>
      <c r="AE40" s="22" t="str">
        <f t="array" aca="1" ref="AE40" ca="1">IF(G40="экспл",INDEX(total_visual_stym!$C$146:$C$209,(RANK(total_visual_stym!E184,total_visual_stym!$E$146:$E$209))),0)</f>
        <v>pics\\dis31.jpg</v>
      </c>
      <c r="AF40" s="22" t="str">
        <f>IF(ISTEXT(AR40),AR40,IF(ISTEXT(AS40),AS40,""))</f>
        <v/>
      </c>
      <c r="AG40" t="str">
        <f t="shared" si="20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21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0.92123280325541845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Перед_Вами_XXXXX._Блестит_ли_он?</v>
      </c>
      <c r="BD40" cm="1">
        <f t="array" aca="1" ref="BD40" ca="1">INDEX($L$34:$L$41,(RANK(AT8,$AT$2:$AT$9)))</f>
        <v>2048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VLOOKUP(B41,audio_list_stym!$A$3:$BP$18,60,FALSE)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VLOOKUP(B41,audio_list_stym!$A$3:$AJ$18,28,FALSE)</f>
        <v>Peper</v>
      </c>
      <c r="I41" t="s">
        <v>695</v>
      </c>
      <c r="J41" t="str">
        <f t="shared" si="1"/>
        <v>Peper_8</v>
      </c>
      <c r="K41">
        <v>13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2199</v>
      </c>
      <c r="AD41" t="str">
        <f t="shared" ca="1" si="10"/>
        <v>pics\\dis56.jpg</v>
      </c>
      <c r="AE41" s="22" t="str">
        <f t="array" aca="1" ref="AE41" ca="1">IF(G41="экспл",INDEX(total_visual_stym!$C$146:$C$209,(RANK(total_visual_stym!E185,total_visual_stym!$E$146:$E$209))),0)</f>
        <v>pics\\dis56.jpg</v>
      </c>
      <c r="AF41" s="22" t="str">
        <f t="shared" ref="AF41:AF55" si="22">IF(ISTEXT(AR41),AR41,IF(ISTEXT(AS41),AS41,""))</f>
        <v/>
      </c>
      <c r="AG41" t="str">
        <f t="shared" si="20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21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0.88618299903591913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Вы_видите_XXXXX._Он_цитрусовый?</v>
      </c>
      <c r="BD41" cm="1">
        <f t="array" aca="1" ref="BD41" ca="1">INDEX($L$34:$L$41,(RANK(AT9,$AT$2:$AT$9)))</f>
        <v>2045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VLOOKUP(B42,audio_list_stym!$A$3:$BP$18,60,FALSE)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VLOOKUP(B42,audio_list_stym!$A$3:$AJ$18,28,FALSE)</f>
        <v>Banan</v>
      </c>
      <c r="I42" t="s">
        <v>688</v>
      </c>
      <c r="J42" t="str">
        <f t="shared" si="1"/>
        <v>Banan_1</v>
      </c>
      <c r="K42">
        <v>10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2168</v>
      </c>
      <c r="AD42" t="str">
        <f t="shared" ca="1" si="10"/>
        <v>pics\\Tikva_8.jpg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2"/>
        <v>pics\\Tikva_8.jpg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pics\\Tikva_8.jpg</v>
      </c>
      <c r="AT42">
        <f t="shared" ca="1" si="7"/>
        <v>0.67055012021775418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_Чистый_ли_БАНАН?</v>
      </c>
      <c r="BC42">
        <f>A42</f>
        <v>1206</v>
      </c>
      <c r="BD42" cm="1">
        <f t="array" aca="1" ref="BD42" ca="1">INDEX($L$42:$L$49,(RANK(AT2,$AT$2:$AT$9)))</f>
        <v>2003</v>
      </c>
      <c r="BE42" cm="1">
        <f t="array" aca="1" ref="BE42" ca="1">INDEX(BD2:BD17,(RANK(AT6,$AT$2:$AT17)))</f>
        <v>2059</v>
      </c>
      <c r="BF42" cm="1">
        <f t="array" aca="1" ref="BF42" ca="1">INDEX(BD26:BD41,(RANK(AT6,$AT$2:$AT$17)))</f>
        <v>2051</v>
      </c>
      <c r="BG42" cm="1">
        <f t="array" aca="1" ref="BG42" ca="1">INDEX(BD50:BD65,(RANK(AT6,$AT$2:$AT$17)))</f>
        <v>2011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VLOOKUP(B43,audio_list_stym!$A$3:$BP$18,60,FALSE)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VLOOKUP(B43,audio_list_stym!$A$3:$AJ$18,28,FALSE)</f>
        <v>Banan</v>
      </c>
      <c r="I43" t="s">
        <v>689</v>
      </c>
      <c r="J43" t="str">
        <f t="shared" si="1"/>
        <v>Banan_2</v>
      </c>
      <c r="K43">
        <v>10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2164</v>
      </c>
      <c r="AD43" t="str">
        <f t="shared" ca="1" si="10"/>
        <v>pics\\Tikva_4.jpg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2"/>
        <v>pics\\Tikva_4.jpg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pics\\Tikva_4.jpg</v>
      </c>
      <c r="AT43">
        <f t="shared" ca="1" si="7"/>
        <v>0.91141882911861805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_Свежий_ли_БАНАН?</v>
      </c>
      <c r="BD43" cm="1">
        <f t="array" aca="1" ref="BD43" ca="1">INDEX($L$42:$L$49,(RANK(AT3,$AT$2:$AT$9)))</f>
        <v>2007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VLOOKUP(B44,audio_list_stym!$A$3:$BP$18,60,FALSE)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VLOOKUP(B44,audio_list_stym!$A$3:$AJ$18,28,FALSE)</f>
        <v>Banan</v>
      </c>
      <c r="I44" t="s">
        <v>690</v>
      </c>
      <c r="J44" t="str">
        <f t="shared" si="1"/>
        <v>Banan_3</v>
      </c>
      <c r="K44">
        <v>10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2165</v>
      </c>
      <c r="AD44" t="str">
        <f t="shared" ca="1" si="10"/>
        <v>pics\\Tikva_5.jpg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2"/>
        <v>pics\\Tikva_5.jpg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pics\\Tikva_5.jpg</v>
      </c>
      <c r="AT44">
        <f t="shared" ca="1" si="7"/>
        <v>0.92052184377227209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_Жаренный_ли_БАНАН?</v>
      </c>
      <c r="BD44" cm="1">
        <f t="array" aca="1" ref="BD44" ca="1">INDEX($L$42:$L$49,(RANK(AT4,$AT$2:$AT$9)))</f>
        <v>2006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VLOOKUP(B45,audio_list_stym!$A$3:$BP$18,60,FALSE)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VLOOKUP(B45,audio_list_stym!$A$3:$AJ$18,28,FALSE)</f>
        <v>Banan</v>
      </c>
      <c r="I45" t="s">
        <v>691</v>
      </c>
      <c r="J45" t="str">
        <f t="shared" si="1"/>
        <v>Banan_4</v>
      </c>
      <c r="K45">
        <v>10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2058</v>
      </c>
      <c r="AD45" t="str">
        <f t="shared" ca="1" si="10"/>
        <v>pics\\Tomat_2.jpg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2"/>
        <v>pics\\Tomat_2.jpg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pics\\Tomat_2.jpg</v>
      </c>
      <c r="AT45">
        <f t="shared" ca="1" si="7"/>
        <v>0.56558245465074219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_Сладкий_ли_БАНАН?</v>
      </c>
      <c r="BD45" cm="1">
        <f t="array" aca="1" ref="BD45" ca="1">INDEX($L$42:$L$49,(RANK(AT5,$AT$2:$AT$9)))</f>
        <v>2004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VLOOKUP(B46,audio_list_stym!$A$3:$BP$18,60,FALSE)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VLOOKUP(B46,audio_list_stym!$A$3:$AJ$18,28,FALSE)</f>
        <v>Banan</v>
      </c>
      <c r="I46" t="s">
        <v>692</v>
      </c>
      <c r="J46" t="str">
        <f t="shared" si="1"/>
        <v>Banan_5</v>
      </c>
      <c r="K46">
        <v>10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2063</v>
      </c>
      <c r="AD46" t="str">
        <f t="shared" ca="1" si="10"/>
        <v>pics\\Tomat_7.jpg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2"/>
        <v>pics\\Tomat_7.jpg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pics\\Tomat_7.jpg</v>
      </c>
      <c r="AT46">
        <f t="shared" ca="1" si="7"/>
        <v>0.86627783593919616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_Влажный_ли_БАНАН?</v>
      </c>
      <c r="BD46" cm="1">
        <f t="array" aca="1" ref="BD46" ca="1">INDEX($L$42:$L$49,(RANK(AT6,$AT$2:$AT$9)))</f>
        <v>2001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VLOOKUP(B47,audio_list_stym!$A$3:$BP$18,60,FALSE)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VLOOKUP(B47,audio_list_stym!$A$3:$AJ$18,28,FALSE)</f>
        <v>Banan</v>
      </c>
      <c r="I47" t="s">
        <v>693</v>
      </c>
      <c r="J47" t="str">
        <f t="shared" si="1"/>
        <v>Banan_6</v>
      </c>
      <c r="K47">
        <v>10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2044</v>
      </c>
      <c r="AD47" t="str">
        <f t="shared" ca="1" si="10"/>
        <v>pics\\Peper_4.jpg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2"/>
        <v>pics\\Peper_4.jpg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pics\\Peper_4.jpg</v>
      </c>
      <c r="AT47">
        <f t="shared" ca="1" si="7"/>
        <v>0.8368810722573049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_Съедобный_ли_БАНАН?</v>
      </c>
      <c r="BD47" cm="1">
        <f t="array" aca="1" ref="BD47" ca="1">INDEX($L$42:$L$49,(RANK(AT7,$AT$2:$AT$9)))</f>
        <v>2002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VLOOKUP(B48,audio_list_stym!$A$3:$BP$18,60,FALSE)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VLOOKUP(B48,audio_list_stym!$A$3:$AJ$18,28,FALSE)</f>
        <v>Banan</v>
      </c>
      <c r="I48" t="s">
        <v>694</v>
      </c>
      <c r="J48" t="str">
        <f t="shared" si="1"/>
        <v>Banan_7</v>
      </c>
      <c r="K48">
        <v>10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2048</v>
      </c>
      <c r="AD48" t="str">
        <f t="shared" ca="1" si="10"/>
        <v>pics\\Peper_8.jpg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2"/>
        <v>pics\\Peper_8.jpg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pics\\Peper_8.jpg</v>
      </c>
      <c r="AT48">
        <f t="shared" ca="1" si="7"/>
        <v>0.30535024284155565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_Сиреневый_ли_БАНАН?</v>
      </c>
      <c r="BD48" cm="1">
        <f t="array" aca="1" ref="BD48" ca="1">INDEX($L$42:$L$49,(RANK(AT8,$AT$2:$AT$9)))</f>
        <v>2008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VLOOKUP(B49,audio_list_stym!$A$3:$BP$18,60,FALSE)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VLOOKUP(B49,audio_list_stym!$A$3:$AJ$18,28,FALSE)</f>
        <v>Banan</v>
      </c>
      <c r="I49" t="s">
        <v>695</v>
      </c>
      <c r="J49" t="str">
        <f t="shared" si="1"/>
        <v>Banan_8</v>
      </c>
      <c r="K49">
        <v>10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2059</v>
      </c>
      <c r="AD49" t="str">
        <f t="shared" ca="1" si="10"/>
        <v>pics\\Tomat_3.jpg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2"/>
        <v>pics\\Tomat_3.jpg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pics\\Tomat_3.jpg</v>
      </c>
      <c r="AT49">
        <f t="shared" ca="1" si="7"/>
        <v>0.64098749676147426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_Репчатый_ли_БАНАН?</v>
      </c>
      <c r="BD49" cm="1">
        <f t="array" aca="1" ref="BD49" ca="1">INDEX($L$42:$L$49,(RANK(AT9,$AT$2:$AT$9)))</f>
        <v>2005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VLOOKUP(B50,audio_list_stym!$A$3:$BP$18,60,FALSE)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VLOOKUP(B50,audio_list_stym!$A$3:$AJ$18,28,FALSE)</f>
        <v>Finik</v>
      </c>
      <c r="I50" t="s">
        <v>688</v>
      </c>
      <c r="J50" t="str">
        <f t="shared" si="1"/>
        <v>Finik_1</v>
      </c>
      <c r="K50">
        <v>11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2190</v>
      </c>
      <c r="AD50" t="str">
        <f t="shared" ca="1" si="10"/>
        <v>pics\\dis27.jpg</v>
      </c>
      <c r="AE50" s="22" t="str">
        <f t="array" aca="1" ref="AE50" ca="1">IF(G50="экспл",INDEX(total_visual_stym!$C$146:$C$209,(RANK(total_visual_stym!E194,total_visual_stym!$E$146:$E$209))),0)</f>
        <v>pics\\dis27.jpg</v>
      </c>
      <c r="AF50" s="22" t="str">
        <f t="shared" si="22"/>
        <v/>
      </c>
      <c r="AG50" t="str">
        <f t="shared" ref="AG50:AG65" si="25">IF(OR(E50=11,E50=13),M50,"")</f>
        <v>pics\\Finik_1.jpg</v>
      </c>
      <c r="AH50">
        <f t="shared" si="4"/>
        <v>0</v>
      </c>
      <c r="AT50">
        <f t="shared" ca="1" si="7"/>
        <v>0.29048632607000502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2011</v>
      </c>
      <c r="BE50" cm="1">
        <f t="array" aca="1" ref="BE50" ca="1">INDEX(BD2:BD17,(RANK(AT7,$AT$2:$AT$17)))</f>
        <v>2057</v>
      </c>
      <c r="BF50" cm="1">
        <f t="array" aca="1" ref="BF50" ca="1">INDEX(BD18:BD49,(RANK(AT7,$AT$2:$AT$17)))</f>
        <v>2025</v>
      </c>
      <c r="BG50" cm="1">
        <f t="array" aca="1" ref="BG50" ca="1">INDEX(BD58:BD65,(RANK(AT7,$AT$2:$AT$9)))</f>
        <v>2023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VLOOKUP(B51,audio_list_stym!$A$3:$BP$18,60,FALSE)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VLOOKUP(B51,audio_list_stym!$A$3:$AJ$18,28,FALSE)</f>
        <v>Finik</v>
      </c>
      <c r="I51" t="s">
        <v>689</v>
      </c>
      <c r="J51" t="str">
        <f t="shared" si="1"/>
        <v>Finik_2</v>
      </c>
      <c r="K51">
        <v>11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2184</v>
      </c>
      <c r="AD51" t="str">
        <f t="shared" ca="1" si="10"/>
        <v>pics\\dis19.jpg</v>
      </c>
      <c r="AE51" s="22" t="str">
        <f t="array" aca="1" ref="AE51" ca="1">IF(G51="экспл",INDEX(total_visual_stym!$C$146:$C$209,(RANK(total_visual_stym!E195,total_visual_stym!$E$146:$E$209))),0)</f>
        <v>pics\\dis19.jpg</v>
      </c>
      <c r="AF51" s="22" t="str">
        <f t="shared" si="22"/>
        <v/>
      </c>
      <c r="AG51" t="str">
        <f t="shared" si="25"/>
        <v>pics\\Finik_2.jpg</v>
      </c>
      <c r="AH51">
        <f t="shared" si="4"/>
        <v>0</v>
      </c>
      <c r="AT51">
        <f t="shared" ca="1" si="7"/>
        <v>0.8540710508727416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Посмотрите,_вот_ФИНИК._Сахаристый_ли_он?</v>
      </c>
      <c r="BD51" cm="1">
        <f t="array" aca="1" ref="BD51" ca="1">INDEX($L$50:$L$57,(RANK(AT3,$AT$2:$AT$9)))</f>
        <v>2015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VLOOKUP(B52,audio_list_stym!$A$3:$BP$18,60,FALSE)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VLOOKUP(B52,audio_list_stym!$A$3:$AJ$18,28,FALSE)</f>
        <v>Finik</v>
      </c>
      <c r="I52" t="s">
        <v>690</v>
      </c>
      <c r="J52" t="str">
        <f t="shared" si="1"/>
        <v>Finik_3</v>
      </c>
      <c r="K52">
        <v>11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2206</v>
      </c>
      <c r="AD52" t="str">
        <f t="shared" ca="1" si="10"/>
        <v>pics\\dis50.jpg</v>
      </c>
      <c r="AE52" s="22" t="str">
        <f t="array" aca="1" ref="AE52" ca="1">IF(G52="экспл",INDEX(total_visual_stym!$C$146:$C$209,(RANK(total_visual_stym!E196,total_visual_stym!$E$146:$E$209))),0)</f>
        <v>pics\\dis50.jpg</v>
      </c>
      <c r="AF52" s="22" t="str">
        <f t="shared" si="22"/>
        <v/>
      </c>
      <c r="AG52" t="str">
        <f t="shared" si="25"/>
        <v>pics\\Finik_3.jpg</v>
      </c>
      <c r="AH52">
        <f t="shared" si="4"/>
        <v>0</v>
      </c>
      <c r="AT52">
        <f t="shared" ca="1" si="7"/>
        <v>0.84391007245263217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Вот_ФИНИК._Он_скользкий?</v>
      </c>
      <c r="BD52" cm="1">
        <f t="array" aca="1" ref="BD52" ca="1">INDEX($L$50:$L$57,(RANK(AT4,$AT$2:$AT$9)))</f>
        <v>2014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VLOOKUP(B53,audio_list_stym!$A$3:$BP$18,60,FALSE)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VLOOKUP(B53,audio_list_stym!$A$3:$AJ$18,28,FALSE)</f>
        <v>Finik</v>
      </c>
      <c r="I53" t="s">
        <v>691</v>
      </c>
      <c r="J53" t="str">
        <f t="shared" si="1"/>
        <v>Finik_4</v>
      </c>
      <c r="K53">
        <v>11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2229</v>
      </c>
      <c r="AD53" t="str">
        <f t="shared" ca="1" si="10"/>
        <v>pics\\dis10.jpg</v>
      </c>
      <c r="AE53" s="22" t="str">
        <f t="array" aca="1" ref="AE53" ca="1">IF(G53="экспл",INDEX(total_visual_stym!$C$146:$C$209,(RANK(total_visual_stym!E197,total_visual_stym!$E$146:$E$209))),0)</f>
        <v>pics\\dis10.jpg</v>
      </c>
      <c r="AF53" s="22" t="str">
        <f t="shared" si="22"/>
        <v/>
      </c>
      <c r="AG53" t="str">
        <f t="shared" si="25"/>
        <v>pics\\Finik_4.jpg</v>
      </c>
      <c r="AH53">
        <f t="shared" si="4"/>
        <v>0</v>
      </c>
      <c r="AT53">
        <f t="shared" ca="1" si="7"/>
        <v>0.94639581195058176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Это_ФИНИК._Ломкий_ли_он?</v>
      </c>
      <c r="BD53" cm="1">
        <f t="array" aca="1" ref="BD53" ca="1">INDEX($L$50:$L$57,(RANK(AT5,$AT$2:$AT$9)))</f>
        <v>2012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VLOOKUP(B54,audio_list_stym!$A$3:$BP$18,60,FALSE)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VLOOKUP(B54,audio_list_stym!$A$3:$AJ$18,28,FALSE)</f>
        <v>Finik</v>
      </c>
      <c r="I54" t="s">
        <v>692</v>
      </c>
      <c r="J54" t="str">
        <f t="shared" si="1"/>
        <v>Finik_5</v>
      </c>
      <c r="K54">
        <v>11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2215</v>
      </c>
      <c r="AD54" t="str">
        <f t="shared" ca="1" si="10"/>
        <v>pics\\dis62.jpg</v>
      </c>
      <c r="AE54" s="22" t="str">
        <f t="array" aca="1" ref="AE54" ca="1">IF(G54="экспл",INDEX(total_visual_stym!$C$146:$C$209,(RANK(total_visual_stym!E198,total_visual_stym!$E$146:$E$209))),0)</f>
        <v>pics\\dis62.jpg</v>
      </c>
      <c r="AF54" s="22" t="str">
        <f t="shared" si="22"/>
        <v/>
      </c>
      <c r="AG54" t="str">
        <f t="shared" si="25"/>
        <v>pics\\Finik_5.jpg</v>
      </c>
      <c r="AH54">
        <f t="shared" si="4"/>
        <v>0</v>
      </c>
      <c r="AI54" s="11"/>
      <c r="AT54">
        <f t="shared" ca="1" si="7"/>
        <v>0.48369237615493832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На_картинке_ФИНИК._Мохнатый_ли_он?</v>
      </c>
      <c r="BD54" cm="1">
        <f t="array" aca="1" ref="BD54" ca="1">INDEX($L$50:$L$57,(RANK(AT6,$AT$2:$AT$9)))</f>
        <v>2009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VLOOKUP(B55,audio_list_stym!$A$3:$BP$18,60,FALSE)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VLOOKUP(B55,audio_list_stym!$A$3:$AJ$18,28,FALSE)</f>
        <v>Finik</v>
      </c>
      <c r="I55" t="s">
        <v>693</v>
      </c>
      <c r="J55" t="str">
        <f t="shared" si="1"/>
        <v>Finik_6</v>
      </c>
      <c r="K55">
        <v>11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2227</v>
      </c>
      <c r="AD55" t="str">
        <f t="shared" ca="1" si="10"/>
        <v>pics\\dis39.jpg</v>
      </c>
      <c r="AE55" s="22" t="str">
        <f t="array" aca="1" ref="AE55" ca="1">IF(G55="экспл",INDEX(total_visual_stym!$C$146:$C$209,(RANK(total_visual_stym!E199,total_visual_stym!$E$146:$E$209))),0)</f>
        <v>pics\\dis39.jpg</v>
      </c>
      <c r="AF55" s="22" t="str">
        <f t="shared" si="22"/>
        <v/>
      </c>
      <c r="AG55" t="str">
        <f t="shared" si="25"/>
        <v>pics\\Finik_6.jpg</v>
      </c>
      <c r="AH55">
        <f t="shared" si="4"/>
        <v>0</v>
      </c>
      <c r="AT55">
        <f t="shared" ca="1" si="7"/>
        <v>0.35563640894907578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На_мониторе_ФИНИК._Он_сморщенный?</v>
      </c>
      <c r="BD55" cm="1">
        <f t="array" aca="1" ref="BD55" ca="1">INDEX($L$50:$L$57,(RANK(AT7,$AT$2:$AT$9)))</f>
        <v>2010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VLOOKUP(B56,audio_list_stym!$A$3:$BP$18,60,FALSE)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VLOOKUP(B56,audio_list_stym!$A$3:$AJ$18,28,FALSE)</f>
        <v>Finik</v>
      </c>
      <c r="I56" t="s">
        <v>694</v>
      </c>
      <c r="J56" t="str">
        <f t="shared" si="1"/>
        <v>Finik_7</v>
      </c>
      <c r="K56">
        <v>11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2209</v>
      </c>
      <c r="AD56" t="str">
        <f t="shared" ca="1" si="10"/>
        <v>pics\\dis51.jpg</v>
      </c>
      <c r="AE56" s="22" t="str">
        <f t="array" aca="1" ref="AE56" ca="1">IF(G56="экспл",INDEX(total_visual_stym!$C$146:$C$209,(RANK(total_visual_stym!E200,total_visual_stym!$E$146:$E$209))),0)</f>
        <v>pics\\dis51.jpg</v>
      </c>
      <c r="AF56" s="22" t="str">
        <f>IF(ISTEXT(AR56),AR56,IF(ISTEXT(AS56),AS56,""))</f>
        <v/>
      </c>
      <c r="AG56" t="str">
        <f t="shared" si="25"/>
        <v>pics\\Finik_7.jpg</v>
      </c>
      <c r="AH56">
        <f t="shared" si="4"/>
        <v>0</v>
      </c>
      <c r="AT56">
        <f t="shared" ca="1" si="7"/>
        <v>0.6307804591056495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Перед_Вами_ФИНИК._Он_с_косточкой?</v>
      </c>
      <c r="BD56" cm="1">
        <f t="array" aca="1" ref="BD56" ca="1">INDEX($L$50:$L$57,(RANK(AT8,$AT$2:$AT$9)))</f>
        <v>2016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VLOOKUP(B57,audio_list_stym!$A$3:$BP$18,60,FALSE)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VLOOKUP(B57,audio_list_stym!$A$3:$AJ$18,28,FALSE)</f>
        <v>Finik</v>
      </c>
      <c r="I57" t="s">
        <v>695</v>
      </c>
      <c r="J57" t="str">
        <f t="shared" si="1"/>
        <v>Finik_8</v>
      </c>
      <c r="K57">
        <v>11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2186</v>
      </c>
      <c r="AD57" t="str">
        <f t="shared" ca="1" si="10"/>
        <v>pics\\dis25.jpg</v>
      </c>
      <c r="AE57" s="22" t="str">
        <f t="array" aca="1" ref="AE57" ca="1">IF(G57="экспл",INDEX(total_visual_stym!$C$146:$C$209,(RANK(total_visual_stym!E201,total_visual_stym!$E$146:$E$209))),0)</f>
        <v>pics\\dis25.jpg</v>
      </c>
      <c r="AF57" s="22" t="str">
        <f>IF(ISTEXT(AR57),AR57,IF(ISTEXT(AS57),AS57,""))</f>
        <v/>
      </c>
      <c r="AG57" t="str">
        <f t="shared" si="25"/>
        <v>pics\\Finik_8.jpg</v>
      </c>
      <c r="AH57">
        <f t="shared" si="4"/>
        <v>0</v>
      </c>
      <c r="AI57" s="11"/>
      <c r="AT57">
        <f t="shared" ca="1" si="7"/>
        <v>0.42865960812716308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Вы_видите_ФИНИК._Он_треугольный?</v>
      </c>
      <c r="BD57" cm="1">
        <f t="array" aca="1" ref="BD57" ca="1">INDEX($L$50:$L$57,(RANK(AT9,$AT$2:$AT$9)))</f>
        <v>2013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VLOOKUP(B58,audio_list_stym!$A$3:$BP$18,60,FALSE)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VLOOKUP(B58,audio_list_stym!$A$3:$AJ$18,28,FALSE)</f>
        <v>Goroh</v>
      </c>
      <c r="I58" t="s">
        <v>688</v>
      </c>
      <c r="J58" t="str">
        <f t="shared" si="1"/>
        <v>Goroh_1</v>
      </c>
      <c r="K58">
        <v>12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2032</v>
      </c>
      <c r="AD58" t="str">
        <f t="shared" ca="1" si="10"/>
        <v>pics\\Kokos_8.jpg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6">IF(ISTEXT(AR58),AR58,IF(ISTEXT(AS58),AS58,""))</f>
        <v>pics\\Kokos_8.jpg</v>
      </c>
      <c r="AG58" t="str">
        <f t="shared" si="25"/>
        <v/>
      </c>
      <c r="AH58" t="str">
        <f t="shared" si="4"/>
        <v>sound\\Ogorod</v>
      </c>
      <c r="AI58" s="11"/>
      <c r="AR58" t="str">
        <f t="shared" ref="AR58:AR63" ca="1" si="27">IF(AH58="sound\\Ogorod",AP10,"")</f>
        <v>pics\\Kokos_8.jpg</v>
      </c>
      <c r="AT58">
        <f t="shared" ca="1" si="7"/>
        <v>0.96504666085965252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_Рыхлый_ли_XXXXX?</v>
      </c>
      <c r="BC58">
        <f>A58</f>
        <v>1208</v>
      </c>
      <c r="BD58" cm="1">
        <f t="array" aca="1" ref="BD58" ca="1">INDEX($L$58:$L$65,(RANK(AT2,$AT$2:$AT$9)))</f>
        <v>2019</v>
      </c>
      <c r="BE58" cm="1">
        <f t="array" aca="1" ref="BE58" ca="1">INDEX(BD2:BD17,(RANK(AT8,$AT$2:$AT$17)))</f>
        <v>2037</v>
      </c>
      <c r="BF58" cm="1">
        <f t="array" aca="1" ref="BF58" ca="1">INDEX(BD18:BD33,(RANK(AT8,$AT$2:$AT$17)))</f>
        <v>2053</v>
      </c>
      <c r="BG58" cm="1">
        <f t="array" aca="1" ref="BG58" ca="1">INDEX(BD42:BD57,(RANK(AT8,$AT$2:$AT$9)))</f>
        <v>2005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VLOOKUP(B59,audio_list_stym!$A$3:$BP$18,60,FALSE)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VLOOKUP(B59,audio_list_stym!$A$3:$AJ$18,28,FALSE)</f>
        <v>Goroh</v>
      </c>
      <c r="I59" t="s">
        <v>689</v>
      </c>
      <c r="J59" t="str">
        <f t="shared" si="1"/>
        <v>Goroh_2</v>
      </c>
      <c r="K59">
        <v>12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2153</v>
      </c>
      <c r="AD59" t="str">
        <f t="shared" ca="1" si="10"/>
        <v>pics\\Injir_1.jpg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6"/>
        <v>pics\\Injir_1.jpg</v>
      </c>
      <c r="AG59" t="str">
        <f t="shared" si="25"/>
        <v/>
      </c>
      <c r="AH59" t="str">
        <f t="shared" si="4"/>
        <v>sound\\Ogorod</v>
      </c>
      <c r="AR59" t="str">
        <f t="shared" ca="1" si="27"/>
        <v>pics\\Injir_1.jpg</v>
      </c>
      <c r="AT59">
        <f t="shared" ca="1" si="7"/>
        <v>0.49242203203771617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_В_стручке_ли_XXXXX?</v>
      </c>
      <c r="BD59" cm="1">
        <f t="array" aca="1" ref="BD59" ca="1">INDEX($L$58:$L$65,(RANK(AT3,$AT$2:$AT$9)))</f>
        <v>2023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VLOOKUP(B60,audio_list_stym!$A$3:$BP$18,60,FALSE)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VLOOKUP(B60,audio_list_stym!$A$3:$AJ$18,28,FALSE)</f>
        <v>Goroh</v>
      </c>
      <c r="I60" t="s">
        <v>690</v>
      </c>
      <c r="J60" t="str">
        <f t="shared" si="1"/>
        <v>Goroh_3</v>
      </c>
      <c r="K60">
        <v>12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2155</v>
      </c>
      <c r="AD60" t="str">
        <f t="shared" ca="1" si="10"/>
        <v>pics\\Injir_3.jpg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6"/>
        <v>pics\\Injir_3.jpg</v>
      </c>
      <c r="AG60" t="str">
        <f t="shared" si="25"/>
        <v/>
      </c>
      <c r="AH60" t="str">
        <f t="shared" si="4"/>
        <v>sound\\Ogorod</v>
      </c>
      <c r="AR60" t="str">
        <f t="shared" ca="1" si="27"/>
        <v>pics\\Injir_3.jpg</v>
      </c>
      <c r="AT60">
        <f t="shared" ca="1" si="7"/>
        <v>0.19116482619688802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_Ядовитый_ли_XXXXX?</v>
      </c>
      <c r="BD60" cm="1">
        <f t="array" aca="1" ref="BD60" ca="1">INDEX($L$58:$L$65,(RANK(AT4,$AT$2:$AT$9)))</f>
        <v>2022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VLOOKUP(B61,audio_list_stym!$A$3:$BP$18,60,FALSE)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VLOOKUP(B61,audio_list_stym!$A$3:$AJ$18,28,FALSE)</f>
        <v>Goroh</v>
      </c>
      <c r="I61" t="s">
        <v>691</v>
      </c>
      <c r="J61" t="str">
        <f t="shared" si="1"/>
        <v>Goroh_4</v>
      </c>
      <c r="K61">
        <v>12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2028</v>
      </c>
      <c r="AD61" t="str">
        <f t="shared" ca="1" si="10"/>
        <v>pics\\Kokos_4.jpg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6"/>
        <v>pics\\Kokos_4.jpg</v>
      </c>
      <c r="AG61" t="str">
        <f t="shared" si="25"/>
        <v/>
      </c>
      <c r="AH61" t="str">
        <f t="shared" si="4"/>
        <v>sound\\Ogorod</v>
      </c>
      <c r="AR61" t="str">
        <f t="shared" ca="1" si="27"/>
        <v>pics\\Kokos_4.jpg</v>
      </c>
      <c r="AT61">
        <f t="shared" ca="1" si="7"/>
        <v>0.53061438971643315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_Полосатый_ли_XXXXX?</v>
      </c>
      <c r="BD61" cm="1">
        <f t="array" aca="1" ref="BD61" ca="1">INDEX($L$58:$L$65,(RANK(AT5,$AT$2:$AT$9)))</f>
        <v>2020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VLOOKUP(B62,audio_list_stym!$A$3:$BP$18,60,FALSE)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VLOOKUP(B62,audio_list_stym!$A$3:$AJ$18,28,FALSE)</f>
        <v>Goroh</v>
      </c>
      <c r="I62" t="s">
        <v>692</v>
      </c>
      <c r="J62" t="str">
        <f t="shared" si="1"/>
        <v>Goroh_5</v>
      </c>
      <c r="K62">
        <v>12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2025</v>
      </c>
      <c r="AD62" t="str">
        <f t="shared" ca="1" si="10"/>
        <v>pics\\Kokos_1.jpg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6"/>
        <v>pics\\Kokos_1.jpg</v>
      </c>
      <c r="AG62" t="str">
        <f t="shared" si="25"/>
        <v/>
      </c>
      <c r="AH62" t="str">
        <f t="shared" si="4"/>
        <v>sound\\Ogorod</v>
      </c>
      <c r="AR62" t="str">
        <f t="shared" ca="1" si="27"/>
        <v>pics\\Kokos_1.jpg</v>
      </c>
      <c r="AT62">
        <f t="shared" ca="1" si="7"/>
        <v>0.71153288014722693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_Плоский_ли_XXXXX?</v>
      </c>
      <c r="BD62" cm="1">
        <f t="array" aca="1" ref="BD62" ca="1">INDEX($L$58:$L$65,(RANK(AT6,$AT$2:$AT$9)))</f>
        <v>2017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VLOOKUP(B63,audio_list_stym!$A$3:$BP$18,60,FALSE)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VLOOKUP(B63,audio_list_stym!$A$3:$AJ$18,28,FALSE)</f>
        <v>Goroh</v>
      </c>
      <c r="I63" t="s">
        <v>693</v>
      </c>
      <c r="J63" t="str">
        <f t="shared" si="1"/>
        <v>Goroh_6</v>
      </c>
      <c r="K63">
        <v>12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2030</v>
      </c>
      <c r="AD63" t="str">
        <f t="shared" ca="1" si="10"/>
        <v>pics\\Kokos_6.jpg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6"/>
        <v>pics\\Kokos_6.jpg</v>
      </c>
      <c r="AG63" t="str">
        <f t="shared" si="25"/>
        <v/>
      </c>
      <c r="AH63" t="str">
        <f t="shared" si="4"/>
        <v>sound\\Ogorod</v>
      </c>
      <c r="AR63" t="str">
        <f t="shared" ca="1" si="27"/>
        <v>pics\\Kokos_6.jpg</v>
      </c>
      <c r="AT63">
        <f t="shared" ca="1" si="7"/>
        <v>0.74329096774121195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_Толченый_ли_XXXXX?</v>
      </c>
      <c r="BD63" cm="1">
        <f t="array" aca="1" ref="BD63" ca="1">INDEX($L$58:$L$65,(RANK(AT7,$AT$2:$AT$9)))</f>
        <v>2018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VLOOKUP(B64,audio_list_stym!$A$3:$BP$18,60,FALSE)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VLOOKUP(B64,audio_list_stym!$A$3:$AJ$18,28,FALSE)</f>
        <v>Goroh</v>
      </c>
      <c r="I64" t="s">
        <v>694</v>
      </c>
      <c r="J64" t="str">
        <f t="shared" si="1"/>
        <v>Goroh_7</v>
      </c>
      <c r="K64">
        <v>12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2011</v>
      </c>
      <c r="AD64" t="str">
        <f t="shared" ca="1" si="10"/>
        <v>pics\\Finik_3.jpg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6"/>
        <v>pics\\Finik_3.jpg</v>
      </c>
      <c r="AG64" t="str">
        <f t="shared" si="25"/>
        <v/>
      </c>
      <c r="AH64" t="str">
        <f t="shared" si="4"/>
        <v>sound\\Ogorod</v>
      </c>
      <c r="AI64" s="11"/>
      <c r="AR64" t="str">
        <f ca="1">IF(AH64="sound\\Ogorod",AP16,"")</f>
        <v>pics\\Finik_3.jpg</v>
      </c>
      <c r="AT64">
        <f t="shared" ca="1" si="7"/>
        <v>0.8307236035302048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_Зеленый_ли_XXXXX?</v>
      </c>
      <c r="BD64" cm="1">
        <f t="array" aca="1" ref="BD64" ca="1">INDEX($L$58:$L$65,(RANK(AT8,$AT$2:$AT$9)))</f>
        <v>2024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VLOOKUP(B65,audio_list_stym!$A$3:$BP$18,60,FALSE)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VLOOKUP(B65,audio_list_stym!$A$3:$AJ$18,28,FALSE)</f>
        <v>Goroh</v>
      </c>
      <c r="I65" t="s">
        <v>695</v>
      </c>
      <c r="J65" t="str">
        <f t="shared" si="1"/>
        <v>Goroh_8</v>
      </c>
      <c r="K65">
        <v>12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2029</v>
      </c>
      <c r="AD65" t="str">
        <f t="shared" ca="1" si="10"/>
        <v>pics\\Kokos_5.jpg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6"/>
        <v>pics\\Kokos_5.jpg</v>
      </c>
      <c r="AG65" t="str">
        <f t="shared" si="25"/>
        <v/>
      </c>
      <c r="AH65" t="str">
        <f t="shared" si="4"/>
        <v>sound\\Ogorod</v>
      </c>
      <c r="AR65" t="str">
        <f ca="1">IF(AH65="sound\\Ogorod",AP17,"")</f>
        <v>pics\\Kokos_5.jpg</v>
      </c>
      <c r="AT65">
        <f t="shared" ca="1" si="7"/>
        <v>0.55239277165574485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_Легкий_ли_XXXXX?</v>
      </c>
      <c r="BD65" cm="1">
        <f t="array" aca="1" ref="BD65" ca="1">INDEX($L$58:$L$65,(RANK(AT9,$AT$2:$AT$9)))</f>
        <v>2021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VLOOKUP(B66,audio_list_stym!$A$3:$BP$18,60,FALSE)</f>
        <v>17</v>
      </c>
      <c r="F66" t="str">
        <f>VLOOKUP(E66,metki!$A$2:$B$9,2,FALSE)</f>
        <v>экспл_новые_без_названия</v>
      </c>
      <c r="G66" t="str">
        <f t="shared" ref="G66:G129" si="28">LEFT(F66,5)</f>
        <v>экспл</v>
      </c>
      <c r="H66" t="str">
        <f>VLOOKUP(B66,audio_list_stym!$A$3:$AJ$18,28,FALSE)</f>
        <v>Gac</v>
      </c>
      <c r="I66" t="s">
        <v>688</v>
      </c>
      <c r="J66" t="str">
        <f t="shared" ref="J66:J129" si="29">H66&amp;I66</f>
        <v>Gac_1</v>
      </c>
      <c r="K66">
        <v>17</v>
      </c>
      <c r="L66">
        <f>VLOOKUP(J66,total_visual_stym!$A$2:$D$129,2,FALSE)</f>
        <v>2089</v>
      </c>
      <c r="M66" t="str">
        <f>VLOOKUP(J66,total_visual_stym!$A$2:$D$129,3,FALSE)</f>
        <v>pics\\Gac_1.jpg</v>
      </c>
      <c r="N66">
        <f>VLOOKUP(J66,total_visual_stym!$A$1:$D$129,4,FALSE)</f>
        <v>211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121</v>
      </c>
      <c r="Z66" t="str">
        <f>IF(G66="экспл",VLOOKUP(J66,quest_экспл!$A$1:$N$129,12,FALSE),IF(G66="импл_",0,0))</f>
        <v>sound\\Ispachkan_li_on.wav</v>
      </c>
      <c r="AA66" t="str">
        <f>IF(G66="экспл",VLOOKUP(J66,quest_экспл!$A$1:$N$129,14,FALSE),IF(G66="импл_",0,0))</f>
        <v>нет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2214</v>
      </c>
      <c r="AD66" t="str">
        <f t="shared" ca="1" si="10"/>
        <v>pics\\dis63.jpg</v>
      </c>
      <c r="AE66" s="22" t="str">
        <f t="array" aca="1" ref="AE66" ca="1">IF(G66="экспл",INDEX(total_visual_stym!$C$146:$C$209,(RANK(total_visual_stym!E146,total_visual_stym!$E$146:$E$209))),0)</f>
        <v>pics\\dis63.jpg</v>
      </c>
      <c r="AF66" s="22" t="str">
        <f t="shared" ref="AF66:AF129" si="30">AS66</f>
        <v/>
      </c>
      <c r="AI66" t="s">
        <v>67</v>
      </c>
      <c r="AO66">
        <f ca="1">RAND()</f>
        <v>0.80951683921532058</v>
      </c>
      <c r="AP66" t="str">
        <f ca="1">INDEX($AI$66:$AI$129,(RANK(AO66,$AO$66:$AO$129)))</f>
        <v>pics\\Finik_5.jpg</v>
      </c>
      <c r="AS66" t="str">
        <f t="shared" ref="AS66:AS129" si="31">IF(G66="импл_",AP66,"")</f>
        <v/>
      </c>
      <c r="AT66">
        <f t="shared" ref="AT66:AT129" ca="1" si="32">RAND()</f>
        <v>0.13754993834141171</v>
      </c>
      <c r="AU66" t="s">
        <v>697</v>
      </c>
      <c r="AV66" t="str">
        <f t="shared" ref="AV66:AV129" ca="1" si="33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_Испачкан_ли_он?</v>
      </c>
      <c r="BA66" t="e">
        <f>VLOOKUP(Q66,audio_list_stym!$B$2:$BQ$299,68,FALSE)</f>
        <v>#N/A</v>
      </c>
      <c r="BB66" t="str">
        <f t="shared" ref="BB66:BB129" si="34">IF(G66="экспл",AY66&amp;AX66&amp;"."&amp;AZ66,IF(G66="импл_",BA66&amp;AX66&amp;"?"))</f>
        <v>На_экране_XXXXX._Испачкан_ли_он?</v>
      </c>
      <c r="BC66">
        <f>A66</f>
        <v>1209</v>
      </c>
      <c r="BD66" cm="1">
        <f t="array" aca="1" ref="BD66" ca="1">INDEX(L66:L73,(RANK(AT2,$AT$2:$AT$9)))</f>
        <v>2091</v>
      </c>
      <c r="BE66" cm="1">
        <f t="array" aca="1" ref="BE66" ca="1">INDEX(BD74:BD89,(RANK(AT2,$AT$2:$AT$7)))</f>
        <v>2118</v>
      </c>
      <c r="BF66" cm="1">
        <f t="array" aca="1" ref="BF66" ca="1">INDEX(BD90:BD113,(RANK(AT2,$AT$2:$AT$17)))</f>
        <v>2138</v>
      </c>
      <c r="BG66" cm="1">
        <f t="array" aca="1" ref="BG66" ca="1">INDEX(BD114:BD129,(RANK(AT2,$AT$2:$AT$17)))</f>
        <v>2074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VLOOKUP(B67,audio_list_stym!$A$3:$BP$18,60,FALSE)</f>
        <v>17</v>
      </c>
      <c r="F67" t="str">
        <f>VLOOKUP(E67,metki!$A$2:$B$9,2,FALSE)</f>
        <v>экспл_новые_без_названия</v>
      </c>
      <c r="G67" t="str">
        <f t="shared" si="28"/>
        <v>экспл</v>
      </c>
      <c r="H67" t="str">
        <f>VLOOKUP(B67,audio_list_stym!$A$3:$AJ$18,28,FALSE)</f>
        <v>Gac</v>
      </c>
      <c r="I67" t="s">
        <v>689</v>
      </c>
      <c r="J67" t="str">
        <f t="shared" si="29"/>
        <v>Gac_2</v>
      </c>
      <c r="K67">
        <v>17</v>
      </c>
      <c r="L67">
        <f>VLOOKUP(J67,total_visual_stym!$A$2:$D$129,2,FALSE)</f>
        <v>2090</v>
      </c>
      <c r="M67" t="str">
        <f>VLOOKUP(J67,total_visual_stym!$A$2:$D$129,3,FALSE)</f>
        <v>pics\\Gac_2.jpg</v>
      </c>
      <c r="N67">
        <f>VLOOKUP(J67,total_visual_stym!$A$1:$D$129,4,FALSE)</f>
        <v>211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122</v>
      </c>
      <c r="Z67" t="str">
        <f>IF(G67="экспл",VLOOKUP(J67,quest_экспл!$A$1:$N$129,12,FALSE),IF(G67="импл_",0,0))</f>
        <v>sound\\On_farshirovanniy.wav</v>
      </c>
      <c r="AA67" t="str">
        <f>IF(G67="экспл",VLOOKUP(J67,quest_экспл!$A$1:$N$129,14,FALSE),IF(G67="импл_",0,0))</f>
        <v>нет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2221</v>
      </c>
      <c r="AD67" t="str">
        <f t="shared" ref="AD67:AD129" ca="1" si="35">IF(ISTEXT(AE67),AE67,IF(ISTEXT(AF67),AF67,""))</f>
        <v>pics\\dis28.jpg</v>
      </c>
      <c r="AE67" s="22" t="str">
        <f t="array" aca="1" ref="AE67" ca="1">IF(G67="экспл",INDEX(total_visual_stym!$C$146:$C$209,(RANK(total_visual_stym!E147,total_visual_stym!$E$146:$E$209))),0)</f>
        <v>pics\\dis28.jpg</v>
      </c>
      <c r="AF67" s="22" t="str">
        <f t="shared" si="30"/>
        <v/>
      </c>
      <c r="AI67" t="s">
        <v>68</v>
      </c>
      <c r="AO67">
        <f t="shared" ref="AO67:AO129" ca="1" si="36">RAND()</f>
        <v>0.32276255333781612</v>
      </c>
      <c r="AP67" t="str">
        <f t="shared" ref="AP67:AP129" ca="1" si="37">INDEX($AI$66:$AI$129,(RANK(AO67,$AO$66:$AO$129)))</f>
        <v>pics\\Peper_8.jpg</v>
      </c>
      <c r="AS67" t="str">
        <f t="shared" si="31"/>
        <v/>
      </c>
      <c r="AT67">
        <f t="shared" ca="1" si="32"/>
        <v>7.9551137041888098E-2</v>
      </c>
      <c r="AU67" t="s">
        <v>697</v>
      </c>
      <c r="AV67" t="str">
        <f t="shared" ca="1" si="33"/>
        <v>sound\\Redkiy_plod.wav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_Он_фаршированный?</v>
      </c>
      <c r="BA67" t="e">
        <f>VLOOKUP(Q67,audio_list_stym!$B$2:$BQ$299,68,FALSE)</f>
        <v>#N/A</v>
      </c>
      <c r="BB67" t="str">
        <f t="shared" si="34"/>
        <v>Посмотрите,_вот_XXXXX._Он_фаршированный?</v>
      </c>
      <c r="BD67" cm="1">
        <f t="array" aca="1" ref="BD67" ca="1">INDEX(L67:L74,(RANK(AT3,$AT$2:$AT$9)))</f>
        <v>2096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VLOOKUP(B68,audio_list_stym!$A$3:$BP$18,60,FALSE)</f>
        <v>17</v>
      </c>
      <c r="F68" t="str">
        <f>VLOOKUP(E68,metki!$A$2:$B$9,2,FALSE)</f>
        <v>экспл_новые_без_названия</v>
      </c>
      <c r="G68" t="str">
        <f t="shared" si="28"/>
        <v>экспл</v>
      </c>
      <c r="H68" t="str">
        <f>VLOOKUP(B68,audio_list_stym!$A$3:$AJ$18,28,FALSE)</f>
        <v>Gac</v>
      </c>
      <c r="I68" t="s">
        <v>690</v>
      </c>
      <c r="J68" t="str">
        <f t="shared" si="29"/>
        <v>Gac_3</v>
      </c>
      <c r="K68">
        <v>17</v>
      </c>
      <c r="L68">
        <f>VLOOKUP(J68,total_visual_stym!$A$2:$D$129,2,FALSE)</f>
        <v>2091</v>
      </c>
      <c r="M68" t="str">
        <f>VLOOKUP(J68,total_visual_stym!$A$2:$D$129,3,FALSE)</f>
        <v>pics\\Gac_3.jpg</v>
      </c>
      <c r="N68">
        <f>VLOOKUP(J68,total_visual_stym!$A$1:$D$129,4,FALSE)</f>
        <v>211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123</v>
      </c>
      <c r="Z68" t="str">
        <f>IF(G68="экспл",VLOOKUP(J68,quest_экспл!$A$1:$N$129,12,FALSE),IF(G68="импл_",0,0))</f>
        <v>sound\\On_razrezanniy.wav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2177</v>
      </c>
      <c r="AD68" t="str">
        <f t="shared" ca="1" si="35"/>
        <v>pics\\dis35.jpg</v>
      </c>
      <c r="AE68" s="22" t="str">
        <f t="array" aca="1" ref="AE68" ca="1">IF(G68="экспл",INDEX(total_visual_stym!$C$146:$C$209,(RANK(total_visual_stym!E148,total_visual_stym!$E$146:$E$209))),0)</f>
        <v>pics\\dis35.jpg</v>
      </c>
      <c r="AF68" s="22" t="str">
        <f t="shared" si="30"/>
        <v/>
      </c>
      <c r="AI68" t="s">
        <v>69</v>
      </c>
      <c r="AO68">
        <f t="shared" ca="1" si="36"/>
        <v>0.48221151827495778</v>
      </c>
      <c r="AP68" t="str">
        <f t="shared" ca="1" si="37"/>
        <v>pics\\Limon_5.jpg</v>
      </c>
      <c r="AS68" t="str">
        <f t="shared" si="31"/>
        <v/>
      </c>
      <c r="AT68">
        <f t="shared" ca="1" si="32"/>
        <v>0.96017820006831422</v>
      </c>
      <c r="AU68" t="s">
        <v>697</v>
      </c>
      <c r="AV68" t="str">
        <f t="shared" ca="1" si="33"/>
        <v>sound\\Noviy_plod.wav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_Он_разрезанный?</v>
      </c>
      <c r="BA68" t="e">
        <f>VLOOKUP(Q68,audio_list_stym!$B$2:$BQ$299,68,FALSE)</f>
        <v>#N/A</v>
      </c>
      <c r="BB68" t="str">
        <f t="shared" si="34"/>
        <v>Вот_XXXXX._Он_разрезанный?</v>
      </c>
      <c r="BD68" cm="1">
        <f t="array" aca="1" ref="BD68" ca="1">INDEX(L68:L75,(RANK(AT4,$AT$2:$AT$9)))</f>
        <v>2096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VLOOKUP(B69,audio_list_stym!$A$3:$BP$18,60,FALSE)</f>
        <v>17</v>
      </c>
      <c r="F69" t="str">
        <f>VLOOKUP(E69,metki!$A$2:$B$9,2,FALSE)</f>
        <v>экспл_новые_без_названия</v>
      </c>
      <c r="G69" t="str">
        <f t="shared" si="28"/>
        <v>экспл</v>
      </c>
      <c r="H69" t="str">
        <f>VLOOKUP(B69,audio_list_stym!$A$3:$AJ$18,28,FALSE)</f>
        <v>Gac</v>
      </c>
      <c r="I69" t="s">
        <v>691</v>
      </c>
      <c r="J69" t="str">
        <f t="shared" si="29"/>
        <v>Gac_4</v>
      </c>
      <c r="K69">
        <v>17</v>
      </c>
      <c r="L69">
        <f>VLOOKUP(J69,total_visual_stym!$A$2:$D$129,2,FALSE)</f>
        <v>2092</v>
      </c>
      <c r="M69" t="str">
        <f>VLOOKUP(J69,total_visual_stym!$A$2:$D$129,3,FALSE)</f>
        <v>pics\\Gac_4.jpg</v>
      </c>
      <c r="N69">
        <f>VLOOKUP(J69,total_visual_stym!$A$1:$D$129,4,FALSE)</f>
        <v>211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124</v>
      </c>
      <c r="Z69" t="str">
        <f>IF(G69="экспл",VLOOKUP(J69,quest_экспл!$A$1:$N$129,12,FALSE),IF(G69="импл_",0,0))</f>
        <v>sound\\On_s_lepestkami.wav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2208</v>
      </c>
      <c r="AD69" t="str">
        <f t="shared" ca="1" si="35"/>
        <v>pics\\dis45.jpg</v>
      </c>
      <c r="AE69" s="22" t="str">
        <f t="array" aca="1" ref="AE69" ca="1">IF(G69="экспл",INDEX(total_visual_stym!$C$146:$C$209,(RANK(total_visual_stym!E149,total_visual_stym!$E$146:$E$209))),0)</f>
        <v>pics\\dis45.jpg</v>
      </c>
      <c r="AF69" s="22" t="str">
        <f t="shared" si="30"/>
        <v/>
      </c>
      <c r="AI69" t="s">
        <v>70</v>
      </c>
      <c r="AO69">
        <f t="shared" ca="1" si="36"/>
        <v>0.83705587887710253</v>
      </c>
      <c r="AP69" t="str">
        <f t="shared" ca="1" si="37"/>
        <v>pics\\Finik_3.jpg</v>
      </c>
      <c r="AS69" t="str">
        <f t="shared" si="31"/>
        <v/>
      </c>
      <c r="AT69">
        <f t="shared" ca="1" si="32"/>
        <v>0.99185667370454178</v>
      </c>
      <c r="AU69" t="s">
        <v>697</v>
      </c>
      <c r="AV69" t="str">
        <f t="shared" ca="1" si="33"/>
        <v>sound\\Noviy_plod.wav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_Он_с_лепестками?</v>
      </c>
      <c r="BA69" t="e">
        <f>VLOOKUP(Q69,audio_list_stym!$B$2:$BQ$299,68,FALSE)</f>
        <v>#N/A</v>
      </c>
      <c r="BB69" t="str">
        <f t="shared" si="34"/>
        <v>Это_XXXXX._Он_с_лепестками?</v>
      </c>
      <c r="BD69" cm="1">
        <f t="array" aca="1" ref="BD69" ca="1">INDEX(L69:L76,(RANK(AT5,$AT$2:$AT$9)))</f>
        <v>2095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VLOOKUP(B70,audio_list_stym!$A$3:$BP$18,60,FALSE)</f>
        <v>17</v>
      </c>
      <c r="F70" t="str">
        <f>VLOOKUP(E70,metki!$A$2:$B$9,2,FALSE)</f>
        <v>экспл_новые_без_названия</v>
      </c>
      <c r="G70" t="str">
        <f t="shared" si="28"/>
        <v>экспл</v>
      </c>
      <c r="H70" t="str">
        <f>VLOOKUP(B70,audio_list_stym!$A$3:$AJ$18,28,FALSE)</f>
        <v>Gac</v>
      </c>
      <c r="I70" t="s">
        <v>692</v>
      </c>
      <c r="J70" t="str">
        <f t="shared" si="29"/>
        <v>Gac_5</v>
      </c>
      <c r="K70">
        <v>17</v>
      </c>
      <c r="L70">
        <f>VLOOKUP(J70,total_visual_stym!$A$2:$D$129,2,FALSE)</f>
        <v>2093</v>
      </c>
      <c r="M70" t="str">
        <f>VLOOKUP(J70,total_visual_stym!$A$2:$D$129,3,FALSE)</f>
        <v>pics\\Gac_5.jpg</v>
      </c>
      <c r="N70">
        <f>VLOOKUP(J70,total_visual_stym!$A$1:$D$129,4,FALSE)</f>
        <v>211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125</v>
      </c>
      <c r="Z70" t="str">
        <f>IF(G70="экспл",VLOOKUP(J70,quest_экспл!$A$1:$N$129,12,FALSE),IF(G70="импл_",0,0))</f>
        <v>sound\\Kolyuchiy_li_on.wav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2170</v>
      </c>
      <c r="AD70" t="str">
        <f t="shared" ca="1" si="35"/>
        <v>pics\\dis36.jpg</v>
      </c>
      <c r="AE70" s="22" t="str">
        <f t="array" aca="1" ref="AE70" ca="1">IF(G70="экспл",INDEX(total_visual_stym!$C$146:$C$209,(RANK(total_visual_stym!E150,total_visual_stym!$E$146:$E$209))),0)</f>
        <v>pics\\dis36.jpg</v>
      </c>
      <c r="AF70" s="22" t="str">
        <f t="shared" si="30"/>
        <v/>
      </c>
      <c r="AI70" t="s">
        <v>71</v>
      </c>
      <c r="AO70">
        <f t="shared" ca="1" si="36"/>
        <v>0.57872508981190651</v>
      </c>
      <c r="AP70" t="str">
        <f t="shared" ca="1" si="37"/>
        <v>pics\\Kokos_6.jpg</v>
      </c>
      <c r="AS70" t="str">
        <f t="shared" si="31"/>
        <v/>
      </c>
      <c r="AT70">
        <f t="shared" ca="1" si="32"/>
        <v>5.3411747724347092E-2</v>
      </c>
      <c r="AU70" t="s">
        <v>697</v>
      </c>
      <c r="AV70" t="str">
        <f t="shared" ca="1" si="33"/>
        <v>sound\\Redkiy_plod.wav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_Колючий_ли_он?</v>
      </c>
      <c r="BA70" t="e">
        <f>VLOOKUP(Q70,audio_list_stym!$B$2:$BQ$299,68,FALSE)</f>
        <v>#N/A</v>
      </c>
      <c r="BB70" t="str">
        <f t="shared" si="34"/>
        <v>На_картинке_XXXXX._Колючий_ли_он?</v>
      </c>
      <c r="BD70" cm="1">
        <f t="array" aca="1" ref="BD70" ca="1">INDEX(L70:L77,(RANK(AT6,$AT$2:$AT$9)))</f>
        <v>2093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VLOOKUP(B71,audio_list_stym!$A$3:$BP$18,60,FALSE)</f>
        <v>17</v>
      </c>
      <c r="F71" t="str">
        <f>VLOOKUP(E71,metki!$A$2:$B$9,2,FALSE)</f>
        <v>экспл_новые_без_названия</v>
      </c>
      <c r="G71" t="str">
        <f t="shared" si="28"/>
        <v>экспл</v>
      </c>
      <c r="H71" t="str">
        <f>VLOOKUP(B71,audio_list_stym!$A$3:$AJ$18,28,FALSE)</f>
        <v>Gac</v>
      </c>
      <c r="I71" t="s">
        <v>693</v>
      </c>
      <c r="J71" t="str">
        <f t="shared" si="29"/>
        <v>Gac_6</v>
      </c>
      <c r="K71">
        <v>17</v>
      </c>
      <c r="L71">
        <f>VLOOKUP(J71,total_visual_stym!$A$2:$D$129,2,FALSE)</f>
        <v>2094</v>
      </c>
      <c r="M71" t="str">
        <f>VLOOKUP(J71,total_visual_stym!$A$2:$D$129,3,FALSE)</f>
        <v>pics\\Gac_6.jpg</v>
      </c>
      <c r="N71">
        <f>VLOOKUP(J71,total_visual_stym!$A$1:$D$129,4,FALSE)</f>
        <v>211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126</v>
      </c>
      <c r="Z71" t="str">
        <f>IF(G71="экспл",VLOOKUP(J71,quest_экспл!$A$1:$N$129,12,FALSE),IF(G71="импл_",0,0))</f>
        <v>sound\\Oranzheviy_li_on.wav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2181</v>
      </c>
      <c r="AD71" t="str">
        <f t="shared" ca="1" si="35"/>
        <v>pics\\dis24.jpg</v>
      </c>
      <c r="AE71" s="22" t="str">
        <f t="array" aca="1" ref="AE71" ca="1">IF(G71="экспл",INDEX(total_visual_stym!$C$146:$C$209,(RANK(total_visual_stym!E151,total_visual_stym!$E$146:$E$209))),0)</f>
        <v>pics\\dis24.jpg</v>
      </c>
      <c r="AF71" s="22" t="str">
        <f t="shared" si="30"/>
        <v/>
      </c>
      <c r="AI71" t="s">
        <v>72</v>
      </c>
      <c r="AO71">
        <f t="shared" ca="1" si="36"/>
        <v>0.79576311881414463</v>
      </c>
      <c r="AP71" t="str">
        <f t="shared" ca="1" si="37"/>
        <v>pics\\Finik_8.jpg</v>
      </c>
      <c r="AS71" t="str">
        <f t="shared" si="31"/>
        <v/>
      </c>
      <c r="AT71">
        <f t="shared" ca="1" si="32"/>
        <v>0.20106347197774299</v>
      </c>
      <c r="AU71" t="s">
        <v>697</v>
      </c>
      <c r="AV71" t="str">
        <f t="shared" ca="1" si="33"/>
        <v>sound\\Redkiy_plod.wav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_Оранжевый_ли_он?</v>
      </c>
      <c r="BA71" t="e">
        <f>VLOOKUP(Q71,audio_list_stym!$B$2:$BQ$299,68,FALSE)</f>
        <v>#N/A</v>
      </c>
      <c r="BB71" t="str">
        <f t="shared" si="34"/>
        <v>На_мониторе_XXXXX._Оранжевый_ли_он?</v>
      </c>
      <c r="BD71" cm="1">
        <f t="array" aca="1" ref="BD71" ca="1">INDEX(L71:L78,(RANK(AT7,$AT$2:$AT$9)))</f>
        <v>2095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VLOOKUP(B72,audio_list_stym!$A$3:$BP$18,60,FALSE)</f>
        <v>17</v>
      </c>
      <c r="F72" t="str">
        <f>VLOOKUP(E72,metki!$A$2:$B$9,2,FALSE)</f>
        <v>экспл_новые_без_названия</v>
      </c>
      <c r="G72" t="str">
        <f t="shared" si="28"/>
        <v>экспл</v>
      </c>
      <c r="H72" t="str">
        <f>VLOOKUP(B72,audio_list_stym!$A$3:$AJ$18,28,FALSE)</f>
        <v>Gac</v>
      </c>
      <c r="I72" t="s">
        <v>694</v>
      </c>
      <c r="J72" t="str">
        <f t="shared" si="29"/>
        <v>Gac_7</v>
      </c>
      <c r="K72">
        <v>17</v>
      </c>
      <c r="L72">
        <f>VLOOKUP(J72,total_visual_stym!$A$2:$D$129,2,FALSE)</f>
        <v>2095</v>
      </c>
      <c r="M72" t="str">
        <f>VLOOKUP(J72,total_visual_stym!$A$2:$D$129,3,FALSE)</f>
        <v>pics\\Gac_7.jpg</v>
      </c>
      <c r="N72">
        <f>VLOOKUP(J72,total_visual_stym!$A$1:$D$129,4,FALSE)</f>
        <v>211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127</v>
      </c>
      <c r="Z72" t="str">
        <f>IF(G72="экспл",VLOOKUP(J72,quest_экспл!$A$1:$N$129,12,FALSE),IF(G72="импл_",0,0))</f>
        <v>sound\\On_zernistiy.wav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2200</v>
      </c>
      <c r="AD72" t="str">
        <f t="shared" ca="1" si="35"/>
        <v>pics\\dis57.jpg</v>
      </c>
      <c r="AE72" s="22" t="str">
        <f t="array" aca="1" ref="AE72" ca="1">IF(G72="экспл",INDEX(total_visual_stym!$C$146:$C$209,(RANK(total_visual_stym!E152,total_visual_stym!$E$146:$E$209))),0)</f>
        <v>pics\\dis57.jpg</v>
      </c>
      <c r="AF72" s="22" t="str">
        <f t="shared" si="30"/>
        <v/>
      </c>
      <c r="AI72" t="s">
        <v>73</v>
      </c>
      <c r="AO72">
        <f t="shared" ca="1" si="36"/>
        <v>0.24605001986812414</v>
      </c>
      <c r="AP72" t="str">
        <f t="shared" ca="1" si="37"/>
        <v>pics\\Redis_4.jpg</v>
      </c>
      <c r="AS72" t="str">
        <f t="shared" si="31"/>
        <v/>
      </c>
      <c r="AT72">
        <f t="shared" ca="1" si="32"/>
        <v>0.30424474462299722</v>
      </c>
      <c r="AU72" t="s">
        <v>697</v>
      </c>
      <c r="AV72" t="str">
        <f t="shared" ca="1" si="33"/>
        <v>sound\\Redkiy_plod.wav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_Он_зернистый?</v>
      </c>
      <c r="BA72" t="e">
        <f>VLOOKUP(Q72,audio_list_stym!$B$2:$BQ$299,68,FALSE)</f>
        <v>#N/A</v>
      </c>
      <c r="BB72" t="str">
        <f t="shared" si="34"/>
        <v>Перед_Вами_XXXXX._Он_зернистый?</v>
      </c>
      <c r="BD72" cm="1">
        <f t="array" aca="1" ref="BD72" ca="1">INDEX(L72:L79,(RANK(AT8,$AT$2:$AT$9)))</f>
        <v>2118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VLOOKUP(B73,audio_list_stym!$A$3:$BP$18,60,FALSE)</f>
        <v>17</v>
      </c>
      <c r="F73" t="str">
        <f>VLOOKUP(E73,metki!$A$2:$B$9,2,FALSE)</f>
        <v>экспл_новые_без_названия</v>
      </c>
      <c r="G73" t="str">
        <f t="shared" si="28"/>
        <v>экспл</v>
      </c>
      <c r="H73" t="str">
        <f>VLOOKUP(B73,audio_list_stym!$A$3:$AJ$18,28,FALSE)</f>
        <v>Gac</v>
      </c>
      <c r="I73" t="s">
        <v>695</v>
      </c>
      <c r="J73" t="str">
        <f t="shared" si="29"/>
        <v>Gac_8</v>
      </c>
      <c r="K73">
        <v>17</v>
      </c>
      <c r="L73">
        <f>VLOOKUP(J73,total_visual_stym!$A$2:$D$129,2,FALSE)</f>
        <v>2096</v>
      </c>
      <c r="M73" t="str">
        <f>VLOOKUP(J73,total_visual_stym!$A$2:$D$129,3,FALSE)</f>
        <v>pics\\Gac_8.jpg</v>
      </c>
      <c r="N73">
        <f>VLOOKUP(J73,total_visual_stym!$A$1:$D$129,4,FALSE)</f>
        <v>211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128</v>
      </c>
      <c r="Z73" t="str">
        <f>IF(G73="экспл",VLOOKUP(J73,quest_экспл!$A$1:$N$129,12,FALSE),IF(G73="импл_",0,0))</f>
        <v>sound\\Okruglya_li_on.wav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5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 t="str">
        <f t="shared" si="30"/>
        <v/>
      </c>
      <c r="AI73" t="s">
        <v>74</v>
      </c>
      <c r="AO73">
        <f t="shared" ca="1" si="36"/>
        <v>0.42671205166713189</v>
      </c>
      <c r="AP73" t="str">
        <f t="shared" ca="1" si="37"/>
        <v>pics\\Peper_1.jpg</v>
      </c>
      <c r="AS73" t="str">
        <f t="shared" si="31"/>
        <v/>
      </c>
      <c r="AT73">
        <f t="shared" ca="1" si="32"/>
        <v>0.57892871972497728</v>
      </c>
      <c r="AU73" t="s">
        <v>697</v>
      </c>
      <c r="AV73" t="str">
        <f t="shared" ca="1" si="33"/>
        <v>sound\\Redkiy_plod.wav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_Округлый_ли_он?</v>
      </c>
      <c r="BA73" t="e">
        <f>VLOOKUP(Q73,audio_list_stym!$B$2:$BQ$299,68,FALSE)</f>
        <v>#N/A</v>
      </c>
      <c r="BB73" t="str">
        <f t="shared" si="34"/>
        <v>Вы_видите_XXXXX._Округлый_ли_он?</v>
      </c>
      <c r="BD73" cm="1">
        <f t="array" aca="1" ref="BD73" ca="1">INDEX(L73:L80,(RANK(AT9,$AT$2:$AT$9)))</f>
        <v>2116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VLOOKUP(B74,audio_list_stym!$A$3:$BP$18,60,FALSE)</f>
        <v>14</v>
      </c>
      <c r="F74" t="str">
        <f>VLOOKUP(E74,metki!$A$2:$B$9,2,FALSE)</f>
        <v>импл_новые_с_названием</v>
      </c>
      <c r="G74" t="str">
        <f t="shared" si="28"/>
        <v>импл_</v>
      </c>
      <c r="H74" t="str">
        <f>VLOOKUP(B74,audio_list_stym!$A$3:$AJ$18,28,FALSE)</f>
        <v>Noni</v>
      </c>
      <c r="I74" t="s">
        <v>688</v>
      </c>
      <c r="J74" t="str">
        <f t="shared" si="29"/>
        <v>Noni_1</v>
      </c>
      <c r="K74">
        <v>14</v>
      </c>
      <c r="L74">
        <f>VLOOKUP(J74,total_visual_stym!$A$2:$D$129,2,FALSE)</f>
        <v>2113</v>
      </c>
      <c r="M74" t="str">
        <f>VLOOKUP(J74,total_visual_stym!$A$2:$D$129,3,FALSE)</f>
        <v>pics\\Noni_1.jpg</v>
      </c>
      <c r="N74">
        <f>VLOOKUP(J74,total_visual_stym!$A$1:$D$129,4,FALSE)</f>
        <v>212</v>
      </c>
      <c r="P74">
        <f>IF(G74="экспл",0,IF(G74="импл_",VLOOKUP(J74,quest_импл!$A$1:$J$129,7,FALSE),0))</f>
        <v>257</v>
      </c>
      <c r="Q74" t="str">
        <f>IF(G74="экспл",0,IF(G74="импл_",VLOOKUP(J74,quest_импл!$A$1:$J$129,8,FALSE),0))</f>
        <v>sound\\Beliy_li_vnutri.wav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2022</v>
      </c>
      <c r="AD74" t="str">
        <f t="shared" ca="1" si="35"/>
        <v>pics\\Goroh_6.jpg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0"/>
        <v>pics\\Goroh_6.jpg</v>
      </c>
      <c r="AI74" t="s">
        <v>76</v>
      </c>
      <c r="AO74">
        <f t="shared" ca="1" si="36"/>
        <v>0.71542068984846285</v>
      </c>
      <c r="AP74" t="str">
        <f t="shared" ca="1" si="37"/>
        <v>pics\\Goroh_6.jpg</v>
      </c>
      <c r="AR74" t="str">
        <f>IF(AH74="sound\\Ogorod",AP2,"")</f>
        <v/>
      </c>
      <c r="AS74" t="str">
        <f t="shared" ca="1" si="31"/>
        <v>pics\\Goroh_6.jpg</v>
      </c>
      <c r="AT74">
        <f t="shared" ca="1" si="32"/>
        <v>0.83962256014347536</v>
      </c>
      <c r="AU74" t="s">
        <v>697</v>
      </c>
      <c r="AV74" t="str">
        <f t="shared" ca="1" si="33"/>
        <v>sound\\Noviy_plod.wav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_Белый_ли_внутри_</v>
      </c>
      <c r="BB74" t="str">
        <f t="shared" si="34"/>
        <v>_Белый_ли_внутри_БАРОХ?</v>
      </c>
      <c r="BC74">
        <f>A74</f>
        <v>1210</v>
      </c>
      <c r="BD74" cm="1">
        <f t="array" aca="1" ref="BD74" ca="1">INDEX($L$74:$L$81,(RANK(AT2,$AT$2:$AT$9)))</f>
        <v>2115</v>
      </c>
      <c r="BE74" cm="1">
        <f t="array" aca="1" ref="BE74" ca="1">INDEX(BD66:BD73,(RANK(AT3,$AT$2:$AT$9)))</f>
        <v>2118</v>
      </c>
      <c r="BF74" cm="1">
        <f t="array" aca="1" ref="BF74" ca="1">INDEX(BD82:BD105,(RANK(AT3,$AT$2:$AT$17)))</f>
        <v>2144</v>
      </c>
      <c r="BG74" cm="1">
        <f t="array" aca="1" ref="BG74" ca="1">INDEX(BD106:BD129,(RANK(AT3,$AT$2:$AT$9)))</f>
        <v>2072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VLOOKUP(B75,audio_list_stym!$A$3:$BP$18,60,FALSE)</f>
        <v>14</v>
      </c>
      <c r="F75" t="str">
        <f>VLOOKUP(E75,metki!$A$2:$B$9,2,FALSE)</f>
        <v>импл_новые_с_названием</v>
      </c>
      <c r="G75" t="str">
        <f t="shared" si="28"/>
        <v>импл_</v>
      </c>
      <c r="H75" t="str">
        <f>VLOOKUP(B75,audio_list_stym!$A$3:$AJ$18,28,FALSE)</f>
        <v>Noni</v>
      </c>
      <c r="I75" t="s">
        <v>689</v>
      </c>
      <c r="J75" t="str">
        <f t="shared" si="29"/>
        <v>Noni_2</v>
      </c>
      <c r="K75">
        <v>14</v>
      </c>
      <c r="L75">
        <f>VLOOKUP(J75,total_visual_stym!$A$2:$D$129,2,FALSE)</f>
        <v>2114</v>
      </c>
      <c r="M75" t="str">
        <f>VLOOKUP(J75,total_visual_stym!$A$2:$D$129,3,FALSE)</f>
        <v>pics\\Noni_2.jpg</v>
      </c>
      <c r="N75">
        <f>VLOOKUP(J75,total_visual_stym!$A$1:$D$129,4,FALSE)</f>
        <v>212</v>
      </c>
      <c r="P75">
        <f>IF(G75="экспл",0,IF(G75="импл_",VLOOKUP(J75,quest_импл!$A$1:$J$129,7,FALSE),0))</f>
        <v>258</v>
      </c>
      <c r="Q75" t="str">
        <f>IF(G75="экспл",0,IF(G75="импл_",VLOOKUP(J75,quest_импл!$A$1:$J$129,8,FALSE),0))</f>
        <v>sound\\Rebristiy_li.wav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2033</v>
      </c>
      <c r="AD75" t="str">
        <f t="shared" ca="1" si="35"/>
        <v>pics\\Limon_1.jpg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30"/>
        <v>pics\\Limon_1.jpg</v>
      </c>
      <c r="AI75" t="s">
        <v>77</v>
      </c>
      <c r="AO75">
        <f t="shared" ca="1" si="36"/>
        <v>0.53270957995973689</v>
      </c>
      <c r="AP75" t="str">
        <f t="shared" ca="1" si="37"/>
        <v>pics\\Limon_1.jpg</v>
      </c>
      <c r="AR75" t="str">
        <f t="shared" ref="AR75:AR97" si="38">IF(AH75="sound\\Ogorod",AP3,"")</f>
        <v/>
      </c>
      <c r="AS75" t="str">
        <f t="shared" ca="1" si="31"/>
        <v>pics\\Limon_1.jpg</v>
      </c>
      <c r="AT75">
        <f t="shared" ca="1" si="32"/>
        <v>6.24740636538611E-2</v>
      </c>
      <c r="AU75" t="s">
        <v>697</v>
      </c>
      <c r="AV75" t="str">
        <f t="shared" ca="1" si="33"/>
        <v>sound\\Redkiy_plod.wav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_Ребристый_ли_</v>
      </c>
      <c r="BB75" t="str">
        <f t="shared" si="34"/>
        <v>_Ребристый_ли_БАРОХ?</v>
      </c>
      <c r="BD75" cm="1">
        <f t="array" aca="1" ref="BD75" ca="1">INDEX($L$74:$L$81,(RANK(AT3,$AT$2:$AT$9)))</f>
        <v>2119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VLOOKUP(B76,audio_list_stym!$A$3:$BP$18,60,FALSE)</f>
        <v>14</v>
      </c>
      <c r="F76" t="str">
        <f>VLOOKUP(E76,metki!$A$2:$B$9,2,FALSE)</f>
        <v>импл_новые_с_названием</v>
      </c>
      <c r="G76" t="str">
        <f t="shared" si="28"/>
        <v>импл_</v>
      </c>
      <c r="H76" t="str">
        <f>VLOOKUP(B76,audio_list_stym!$A$3:$AJ$18,28,FALSE)</f>
        <v>Noni</v>
      </c>
      <c r="I76" t="s">
        <v>690</v>
      </c>
      <c r="J76" t="str">
        <f t="shared" si="29"/>
        <v>Noni_3</v>
      </c>
      <c r="K76">
        <v>14</v>
      </c>
      <c r="L76">
        <f>VLOOKUP(J76,total_visual_stym!$A$2:$D$129,2,FALSE)</f>
        <v>2115</v>
      </c>
      <c r="M76" t="str">
        <f>VLOOKUP(J76,total_visual_stym!$A$2:$D$129,3,FALSE)</f>
        <v>pics\\Noni_3.jpg</v>
      </c>
      <c r="N76">
        <f>VLOOKUP(J76,total_visual_stym!$A$1:$D$129,4,FALSE)</f>
        <v>212</v>
      </c>
      <c r="P76">
        <f>IF(G76="экспл",0,IF(G76="импл_",VLOOKUP(J76,quest_импл!$A$1:$J$129,7,FALSE),0))</f>
        <v>259</v>
      </c>
      <c r="Q76" t="str">
        <f>IF(G76="экспл",0,IF(G76="импл_",VLOOKUP(J76,quest_импл!$A$1:$J$129,8,FALSE),0))</f>
        <v>sound\\Goluboy_li.wav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2015</v>
      </c>
      <c r="AD76" t="str">
        <f t="shared" ca="1" si="35"/>
        <v>pics\\Finik_7.jpg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30"/>
        <v>pics\\Finik_7.jpg</v>
      </c>
      <c r="AI76" t="s">
        <v>78</v>
      </c>
      <c r="AO76">
        <f t="shared" ca="1" si="36"/>
        <v>0.79657295896985725</v>
      </c>
      <c r="AP76" t="str">
        <f t="shared" ca="1" si="37"/>
        <v>pics\\Finik_7.jpg</v>
      </c>
      <c r="AR76" t="str">
        <f t="shared" si="38"/>
        <v/>
      </c>
      <c r="AS76" t="str">
        <f t="shared" ca="1" si="31"/>
        <v>pics\\Finik_7.jpg</v>
      </c>
      <c r="AT76">
        <f t="shared" ca="1" si="32"/>
        <v>8.1065808848719167E-2</v>
      </c>
      <c r="AU76" t="s">
        <v>697</v>
      </c>
      <c r="AV76" t="str">
        <f t="shared" ca="1" si="33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_Голубой_ли_</v>
      </c>
      <c r="BB76" t="str">
        <f t="shared" si="34"/>
        <v>_Голубой_ли_БАРОХ?</v>
      </c>
      <c r="BD76" cm="1">
        <f t="array" aca="1" ref="BD76" ca="1">INDEX($L$74:$L$81,(RANK(AT4,$AT$2:$AT$9)))</f>
        <v>2118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VLOOKUP(B77,audio_list_stym!$A$3:$BP$18,60,FALSE)</f>
        <v>14</v>
      </c>
      <c r="F77" t="str">
        <f>VLOOKUP(E77,metki!$A$2:$B$9,2,FALSE)</f>
        <v>импл_новые_с_названием</v>
      </c>
      <c r="G77" t="str">
        <f t="shared" si="28"/>
        <v>импл_</v>
      </c>
      <c r="H77" t="str">
        <f>VLOOKUP(B77,audio_list_stym!$A$3:$AJ$18,28,FALSE)</f>
        <v>Noni</v>
      </c>
      <c r="I77" t="s">
        <v>691</v>
      </c>
      <c r="J77" t="str">
        <f t="shared" si="29"/>
        <v>Noni_4</v>
      </c>
      <c r="K77">
        <v>14</v>
      </c>
      <c r="L77">
        <f>VLOOKUP(J77,total_visual_stym!$A$2:$D$129,2,FALSE)</f>
        <v>2116</v>
      </c>
      <c r="M77" t="str">
        <f>VLOOKUP(J77,total_visual_stym!$A$2:$D$129,3,FALSE)</f>
        <v>pics\\Noni_4.jpg</v>
      </c>
      <c r="N77">
        <f>VLOOKUP(J77,total_visual_stym!$A$1:$D$129,4,FALSE)</f>
        <v>212</v>
      </c>
      <c r="P77">
        <f>IF(G77="экспл",0,IF(G77="импл_",VLOOKUP(J77,quest_импл!$A$1:$J$129,7,FALSE),0))</f>
        <v>260</v>
      </c>
      <c r="Q77" t="str">
        <f>IF(G77="экспл",0,IF(G77="импл_",VLOOKUP(J77,quest_импл!$A$1:$J$129,8,FALSE),0))</f>
        <v>sound\\S_bugorkami_li.wav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2042</v>
      </c>
      <c r="AD77" t="str">
        <f t="shared" ca="1" si="35"/>
        <v>pics\\Peper_2.jpg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30"/>
        <v>pics\\Peper_2.jpg</v>
      </c>
      <c r="AI77" t="s">
        <v>79</v>
      </c>
      <c r="AO77">
        <f t="shared" ca="1" si="36"/>
        <v>0.42073794115185292</v>
      </c>
      <c r="AP77" t="str">
        <f t="shared" ca="1" si="37"/>
        <v>pics\\Peper_2.jpg</v>
      </c>
      <c r="AR77" t="str">
        <f t="shared" si="38"/>
        <v/>
      </c>
      <c r="AS77" t="str">
        <f t="shared" ca="1" si="31"/>
        <v>pics\\Peper_2.jpg</v>
      </c>
      <c r="AT77">
        <f t="shared" ca="1" si="32"/>
        <v>9.0179159482122184E-2</v>
      </c>
      <c r="AU77" t="s">
        <v>697</v>
      </c>
      <c r="AV77" t="str">
        <f t="shared" ca="1" si="33"/>
        <v>sound\\Redkiy_plod.wav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_С_бугорками_ли_</v>
      </c>
      <c r="BB77" t="str">
        <f t="shared" si="34"/>
        <v>_С_бугорками_ли_БАРОХ?</v>
      </c>
      <c r="BD77" cm="1">
        <f t="array" aca="1" ref="BD77" ca="1">INDEX($L$74:$L$81,(RANK(AT5,$AT$2:$AT$9)))</f>
        <v>2116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VLOOKUP(B78,audio_list_stym!$A$3:$BP$18,60,FALSE)</f>
        <v>14</v>
      </c>
      <c r="F78" t="str">
        <f>VLOOKUP(E78,metki!$A$2:$B$9,2,FALSE)</f>
        <v>импл_новые_с_названием</v>
      </c>
      <c r="G78" t="str">
        <f t="shared" si="28"/>
        <v>импл_</v>
      </c>
      <c r="H78" t="str">
        <f>VLOOKUP(B78,audio_list_stym!$A$3:$AJ$18,28,FALSE)</f>
        <v>Noni</v>
      </c>
      <c r="I78" t="s">
        <v>692</v>
      </c>
      <c r="J78" t="str">
        <f t="shared" si="29"/>
        <v>Noni_5</v>
      </c>
      <c r="K78">
        <v>14</v>
      </c>
      <c r="L78">
        <f>VLOOKUP(J78,total_visual_stym!$A$2:$D$129,2,FALSE)</f>
        <v>2117</v>
      </c>
      <c r="M78" t="str">
        <f>VLOOKUP(J78,total_visual_stym!$A$2:$D$129,3,FALSE)</f>
        <v>pics\\Noni_5.jpg</v>
      </c>
      <c r="N78">
        <f>VLOOKUP(J78,total_visual_stym!$A$1:$D$129,4,FALSE)</f>
        <v>212</v>
      </c>
      <c r="P78">
        <f>IF(G78="экспл",0,IF(G78="импл_",VLOOKUP(J78,quest_импл!$A$1:$J$129,7,FALSE),0))</f>
        <v>261</v>
      </c>
      <c r="Q78" t="str">
        <f>IF(G78="экспл",0,IF(G78="импл_",VLOOKUP(J78,quest_импл!$A$1:$J$129,8,FALSE),0))</f>
        <v>sound\\Ovalniy_li.wav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2062</v>
      </c>
      <c r="AD78" t="str">
        <f t="shared" ca="1" si="35"/>
        <v>pics\\Tomat_6.jpg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30"/>
        <v>pics\\Tomat_6.jpg</v>
      </c>
      <c r="AI78" t="s">
        <v>80</v>
      </c>
      <c r="AO78">
        <f t="shared" ca="1" si="36"/>
        <v>3.6336990292024307E-2</v>
      </c>
      <c r="AP78" t="str">
        <f t="shared" ca="1" si="37"/>
        <v>pics\\Tomat_6.jpg</v>
      </c>
      <c r="AR78" t="str">
        <f t="shared" si="38"/>
        <v/>
      </c>
      <c r="AS78" t="str">
        <f t="shared" ca="1" si="31"/>
        <v>pics\\Tomat_6.jpg</v>
      </c>
      <c r="AT78">
        <f t="shared" ca="1" si="32"/>
        <v>0.33811932635926223</v>
      </c>
      <c r="AU78" t="s">
        <v>697</v>
      </c>
      <c r="AV78" t="str">
        <f t="shared" ca="1" si="33"/>
        <v>sound\\Redkiy_plod.wav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_Овальный_ли_</v>
      </c>
      <c r="BB78" t="str">
        <f t="shared" si="34"/>
        <v>_Овальный_ли_БАРОХ?</v>
      </c>
      <c r="BD78" cm="1">
        <f t="array" aca="1" ref="BD78" ca="1">INDEX($L$74:$L$81,(RANK(AT6,$AT$2:$AT$9)))</f>
        <v>2113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VLOOKUP(B79,audio_list_stym!$A$3:$BP$18,60,FALSE)</f>
        <v>14</v>
      </c>
      <c r="F79" t="str">
        <f>VLOOKUP(E79,metki!$A$2:$B$9,2,FALSE)</f>
        <v>импл_новые_с_названием</v>
      </c>
      <c r="G79" t="str">
        <f t="shared" si="28"/>
        <v>импл_</v>
      </c>
      <c r="H79" t="str">
        <f>VLOOKUP(B79,audio_list_stym!$A$3:$AJ$18,28,FALSE)</f>
        <v>Noni</v>
      </c>
      <c r="I79" t="s">
        <v>693</v>
      </c>
      <c r="J79" t="str">
        <f t="shared" si="29"/>
        <v>Noni_6</v>
      </c>
      <c r="K79">
        <v>14</v>
      </c>
      <c r="L79">
        <f>VLOOKUP(J79,total_visual_stym!$A$2:$D$129,2,FALSE)</f>
        <v>2118</v>
      </c>
      <c r="M79" t="str">
        <f>VLOOKUP(J79,total_visual_stym!$A$2:$D$129,3,FALSE)</f>
        <v>pics\\Noni_6.jpg</v>
      </c>
      <c r="N79">
        <f>VLOOKUP(J79,total_visual_stym!$A$1:$D$129,4,FALSE)</f>
        <v>212</v>
      </c>
      <c r="P79">
        <f>IF(G79="экспл",0,IF(G79="импл_",VLOOKUP(J79,quest_импл!$A$1:$J$129,7,FALSE),0))</f>
        <v>262</v>
      </c>
      <c r="Q79" t="str">
        <f>IF(G79="экспл",0,IF(G79="импл_",VLOOKUP(J79,quest_импл!$A$1:$J$129,8,FALSE),0))</f>
        <v>sound\\Zhidkiy_li.wav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2007</v>
      </c>
      <c r="AD79" t="str">
        <f t="shared" ca="1" si="35"/>
        <v>pics\\Banan_7.jpg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30"/>
        <v>pics\\Banan_7.jpg</v>
      </c>
      <c r="AI79" t="s">
        <v>81</v>
      </c>
      <c r="AO79">
        <f t="shared" ca="1" si="36"/>
        <v>0.89589427332980731</v>
      </c>
      <c r="AP79" t="str">
        <f t="shared" ca="1" si="37"/>
        <v>pics\\Banan_7.jpg</v>
      </c>
      <c r="AR79" t="str">
        <f t="shared" si="38"/>
        <v/>
      </c>
      <c r="AS79" t="str">
        <f t="shared" ca="1" si="31"/>
        <v>pics\\Banan_7.jpg</v>
      </c>
      <c r="AT79">
        <f t="shared" ca="1" si="32"/>
        <v>0.54624345060799295</v>
      </c>
      <c r="AU79" t="s">
        <v>697</v>
      </c>
      <c r="AV79" t="str">
        <f t="shared" ca="1" si="33"/>
        <v>sound\\Redkiy_plod.wav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_Жидкий_ли_</v>
      </c>
      <c r="BB79" t="str">
        <f t="shared" si="34"/>
        <v>_Жидкий_ли_БАРОХ?</v>
      </c>
      <c r="BD79" cm="1">
        <f t="array" aca="1" ref="BD79" ca="1">INDEX($L$74:$L$81,(RANK(AT7,$AT$2:$AT$9)))</f>
        <v>2114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VLOOKUP(B80,audio_list_stym!$A$3:$BP$18,60,FALSE)</f>
        <v>14</v>
      </c>
      <c r="F80" t="str">
        <f>VLOOKUP(E80,metki!$A$2:$B$9,2,FALSE)</f>
        <v>импл_новые_с_названием</v>
      </c>
      <c r="G80" t="str">
        <f t="shared" si="28"/>
        <v>импл_</v>
      </c>
      <c r="H80" t="str">
        <f>VLOOKUP(B80,audio_list_stym!$A$3:$AJ$18,28,FALSE)</f>
        <v>Noni</v>
      </c>
      <c r="I80" t="s">
        <v>694</v>
      </c>
      <c r="J80" t="str">
        <f t="shared" si="29"/>
        <v>Noni_7</v>
      </c>
      <c r="K80">
        <v>14</v>
      </c>
      <c r="L80">
        <f>VLOOKUP(J80,total_visual_stym!$A$2:$D$129,2,FALSE)</f>
        <v>2119</v>
      </c>
      <c r="M80" t="str">
        <f>VLOOKUP(J80,total_visual_stym!$A$2:$D$129,3,FALSE)</f>
        <v>pics\\Noni_7.jpg</v>
      </c>
      <c r="N80">
        <f>VLOOKUP(J80,total_visual_stym!$A$1:$D$129,4,FALSE)</f>
        <v>212</v>
      </c>
      <c r="P80">
        <f>IF(G80="экспл",0,IF(G80="импл_",VLOOKUP(J80,quest_импл!$A$1:$J$129,7,FALSE),0))</f>
        <v>263</v>
      </c>
      <c r="Q80" t="str">
        <f>IF(G80="экспл",0,IF(G80="импл_",VLOOKUP(J80,quest_импл!$A$1:$J$129,8,FALSE),0))</f>
        <v>sound\\Lohmatiy_li.wav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2027</v>
      </c>
      <c r="AD80" t="str">
        <f t="shared" ca="1" si="35"/>
        <v>pics\\Kokos_3.jpg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30"/>
        <v>pics\\Kokos_3.jpg</v>
      </c>
      <c r="AI80" t="s">
        <v>82</v>
      </c>
      <c r="AO80">
        <f t="shared" ca="1" si="36"/>
        <v>0.63109197557338892</v>
      </c>
      <c r="AP80" t="str">
        <f t="shared" ca="1" si="37"/>
        <v>pics\\Kokos_3.jpg</v>
      </c>
      <c r="AR80" t="str">
        <f t="shared" si="38"/>
        <v/>
      </c>
      <c r="AS80" t="str">
        <f t="shared" ca="1" si="31"/>
        <v>pics\\Kokos_3.jpg</v>
      </c>
      <c r="AT80">
        <f t="shared" ca="1" si="32"/>
        <v>1.9954137268629824E-2</v>
      </c>
      <c r="AU80" t="s">
        <v>697</v>
      </c>
      <c r="AV80" t="str">
        <f t="shared" ca="1" si="33"/>
        <v>sound\\Redkiy_plod.wav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_Лохматый_ли_</v>
      </c>
      <c r="BB80" t="str">
        <f t="shared" si="34"/>
        <v>_Лохматый_ли_БАРОХ?</v>
      </c>
      <c r="BD80" cm="1">
        <f t="array" aca="1" ref="BD80" ca="1">INDEX($L$74:$L$81,(RANK(AT8,$AT$2:$AT$9)))</f>
        <v>2120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VLOOKUP(B81,audio_list_stym!$A$3:$BP$18,60,FALSE)</f>
        <v>14</v>
      </c>
      <c r="F81" t="str">
        <f>VLOOKUP(E81,metki!$A$2:$B$9,2,FALSE)</f>
        <v>импл_новые_с_названием</v>
      </c>
      <c r="G81" t="str">
        <f t="shared" si="28"/>
        <v>импл_</v>
      </c>
      <c r="H81" t="str">
        <f>VLOOKUP(B81,audio_list_stym!$A$3:$AJ$18,28,FALSE)</f>
        <v>Noni</v>
      </c>
      <c r="I81" t="s">
        <v>695</v>
      </c>
      <c r="J81" t="str">
        <f t="shared" si="29"/>
        <v>Noni_8</v>
      </c>
      <c r="K81">
        <v>14</v>
      </c>
      <c r="L81">
        <f>VLOOKUP(J81,total_visual_stym!$A$2:$D$129,2,FALSE)</f>
        <v>2120</v>
      </c>
      <c r="M81" t="str">
        <f>VLOOKUP(J81,total_visual_stym!$A$2:$D$129,3,FALSE)</f>
        <v>pics\\Noni_8.jpg</v>
      </c>
      <c r="N81">
        <f>VLOOKUP(J81,total_visual_stym!$A$1:$D$129,4,FALSE)</f>
        <v>212</v>
      </c>
      <c r="P81">
        <f>IF(G81="экспл",0,IF(G81="импл_",VLOOKUP(J81,quest_импл!$A$1:$J$129,7,FALSE),0))</f>
        <v>264</v>
      </c>
      <c r="Q81" t="str">
        <f>IF(G81="экспл",0,IF(G81="импл_",VLOOKUP(J81,quest_импл!$A$1:$J$129,8,FALSE),0))</f>
        <v>sound\\Zolotistiy_li.wav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2017</v>
      </c>
      <c r="AD81" t="str">
        <f t="shared" ca="1" si="35"/>
        <v>pics\\Goroh_1.jpg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30"/>
        <v>pics\\Goroh_1.jpg</v>
      </c>
      <c r="AI81" t="s">
        <v>83</v>
      </c>
      <c r="AO81">
        <f t="shared" ca="1" si="36"/>
        <v>0.7891572485754037</v>
      </c>
      <c r="AP81" t="str">
        <f t="shared" ca="1" si="37"/>
        <v>pics\\Goroh_1.jpg</v>
      </c>
      <c r="AR81" t="str">
        <f t="shared" si="38"/>
        <v/>
      </c>
      <c r="AS81" t="str">
        <f t="shared" ca="1" si="31"/>
        <v>pics\\Goroh_1.jpg</v>
      </c>
      <c r="AT81">
        <f t="shared" ca="1" si="32"/>
        <v>0.91595177260988336</v>
      </c>
      <c r="AU81" t="s">
        <v>697</v>
      </c>
      <c r="AV81" t="str">
        <f t="shared" ca="1" si="33"/>
        <v>sound\\Noviy_plod.wav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_Золотистый_ли_</v>
      </c>
      <c r="BB81" t="str">
        <f t="shared" si="34"/>
        <v>_Золотистый_ли_БАРОХ?</v>
      </c>
      <c r="BD81" cm="1">
        <f t="array" aca="1" ref="BD81" ca="1">INDEX($L$74:$L$81,(RANK(AT9,$AT$2:$AT$9)))</f>
        <v>2117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VLOOKUP(B82,audio_list_stym!$A$3:$BP$18,60,FALSE)</f>
        <v>15</v>
      </c>
      <c r="F82" t="str">
        <f>VLOOKUP(E82,metki!$A$2:$B$9,2,FALSE)</f>
        <v>экспл_новые_с_названием</v>
      </c>
      <c r="G82" t="str">
        <f t="shared" si="28"/>
        <v>экспл</v>
      </c>
      <c r="H82" t="str">
        <f>VLOOKUP(B82,audio_list_stym!$A$3:$AJ$18,28,FALSE)</f>
        <v>Sapota</v>
      </c>
      <c r="I82" t="s">
        <v>688</v>
      </c>
      <c r="J82" t="str">
        <f t="shared" si="29"/>
        <v>Sapota_1</v>
      </c>
      <c r="K82">
        <v>15</v>
      </c>
      <c r="L82">
        <f>VLOOKUP(J82,total_visual_stym!$A$2:$D$129,2,FALSE)</f>
        <v>2129</v>
      </c>
      <c r="M82" t="str">
        <f>VLOOKUP(J82,total_visual_stym!$A$2:$D$129,3,FALSE)</f>
        <v>pics\\Sapota_1.jpg</v>
      </c>
      <c r="N82">
        <f>VLOOKUP(J82,total_visual_stym!$A$1:$D$129,4,FALSE)</f>
        <v>213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137</v>
      </c>
      <c r="Z82" t="str">
        <f>IF(G82="экспл",VLOOKUP(J82,quest_экспл!$A$1:$N$129,12,FALSE),IF(G82="импл_",0,0))</f>
        <v>sound\\On_sharoobraxniy.wav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2202</v>
      </c>
      <c r="AD82" t="str">
        <f t="shared" ca="1" si="35"/>
        <v>pics\\dis47.jpg</v>
      </c>
      <c r="AE82" s="22" t="str">
        <f t="array" aca="1" ref="AE82" ca="1">IF(G82="экспл",INDEX(total_visual_stym!$C$146:$C$209,(RANK(total_visual_stym!E162,total_visual_stym!$E$146:$E$209))),0)</f>
        <v>pics\\dis47.jpg</v>
      </c>
      <c r="AF82" s="22" t="str">
        <f t="shared" si="30"/>
        <v/>
      </c>
      <c r="AI82" t="s">
        <v>84</v>
      </c>
      <c r="AO82">
        <f t="shared" ca="1" si="36"/>
        <v>8.1751174937361282E-2</v>
      </c>
      <c r="AP82" t="str">
        <f t="shared" ca="1" si="37"/>
        <v>pics\\Tomat_1.jpg</v>
      </c>
      <c r="AR82" t="str">
        <f t="shared" si="38"/>
        <v/>
      </c>
      <c r="AS82" t="str">
        <f t="shared" si="31"/>
        <v/>
      </c>
      <c r="AT82">
        <f t="shared" ca="1" si="32"/>
        <v>0.51767747270064735</v>
      </c>
      <c r="AU82" t="s">
        <v>697</v>
      </c>
      <c r="AV82" t="str">
        <f t="shared" ca="1" si="33"/>
        <v>sound\\Redkiy_plod.wav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_Он_шарообразный?</v>
      </c>
      <c r="BA82" t="e">
        <f>VLOOKUP(Q82,audio_list_stym!$B$2:$BQ$299,68,FALSE)</f>
        <v>#N/A</v>
      </c>
      <c r="BB82" t="str">
        <f t="shared" si="34"/>
        <v>На_экране_ЛИРОХ._Он_шарообразный?</v>
      </c>
      <c r="BC82">
        <f>A82</f>
        <v>1211</v>
      </c>
      <c r="BD82" cm="1">
        <f t="array" aca="1" ref="BD82" ca="1">INDEX($L$82:$L$89,(RANK(AT2,$AT$2:$AT$9)))</f>
        <v>2131</v>
      </c>
      <c r="BE82" cm="1">
        <f t="array" aca="1" ref="BE82" ca="1">INDEX(BD66:BD81,(RANK(AT4,$AT$2:$AT$17)))</f>
        <v>2116</v>
      </c>
      <c r="BF82" cm="1">
        <f t="array" aca="1" ref="BF82" ca="1">INDEX(BD90:BD105,(RANK(AT4,$AT$2:$AT$17)))</f>
        <v>2148</v>
      </c>
      <c r="BG82" cm="1">
        <f t="array" aca="1" ref="BG82" ca="1">INDEX(BD106:BD129,(RANK(AT4,$AT$2:$AT$9)))</f>
        <v>2066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VLOOKUP(B83,audio_list_stym!$A$3:$BP$18,60,FALSE)</f>
        <v>15</v>
      </c>
      <c r="F83" t="str">
        <f>VLOOKUP(E83,metki!$A$2:$B$9,2,FALSE)</f>
        <v>экспл_новые_с_названием</v>
      </c>
      <c r="G83" t="str">
        <f t="shared" si="28"/>
        <v>экспл</v>
      </c>
      <c r="H83" t="str">
        <f>VLOOKUP(B83,audio_list_stym!$A$3:$AJ$18,28,FALSE)</f>
        <v>Sapota</v>
      </c>
      <c r="I83" t="s">
        <v>689</v>
      </c>
      <c r="J83" t="str">
        <f t="shared" si="29"/>
        <v>Sapota_2</v>
      </c>
      <c r="K83">
        <v>15</v>
      </c>
      <c r="L83">
        <f>VLOOKUP(J83,total_visual_stym!$A$2:$D$129,2,FALSE)</f>
        <v>2130</v>
      </c>
      <c r="M83" t="str">
        <f>VLOOKUP(J83,total_visual_stym!$A$2:$D$129,3,FALSE)</f>
        <v>pics\\Sapota_2.jpg</v>
      </c>
      <c r="N83">
        <f>VLOOKUP(J83,total_visual_stym!$A$1:$D$129,4,FALSE)</f>
        <v>213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138</v>
      </c>
      <c r="Z83" t="str">
        <f>IF(G83="экспл",VLOOKUP(J83,quest_экспл!$A$1:$N$129,12,FALSE),IF(G83="импл_",0,0))</f>
        <v>sound\\On_nadrezan.wav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2171</v>
      </c>
      <c r="AD83" t="str">
        <f t="shared" ca="1" si="35"/>
        <v>pics\\dis22.jpg</v>
      </c>
      <c r="AE83" s="22" t="str">
        <f t="array" aca="1" ref="AE83" ca="1">IF(G83="экспл",INDEX(total_visual_stym!$C$146:$C$209,(RANK(total_visual_stym!E163,total_visual_stym!$E$146:$E$209))),0)</f>
        <v>pics\\dis22.jpg</v>
      </c>
      <c r="AF83" s="22" t="str">
        <f t="shared" si="30"/>
        <v/>
      </c>
      <c r="AI83" t="s">
        <v>85</v>
      </c>
      <c r="AO83">
        <f t="shared" ca="1" si="36"/>
        <v>0.90375392668987886</v>
      </c>
      <c r="AP83" t="str">
        <f t="shared" ca="1" si="37"/>
        <v>pics\\Banan_6.jpg</v>
      </c>
      <c r="AR83" t="str">
        <f t="shared" si="38"/>
        <v/>
      </c>
      <c r="AS83" t="str">
        <f t="shared" si="31"/>
        <v/>
      </c>
      <c r="AT83">
        <f t="shared" ca="1" si="32"/>
        <v>0.77544160461127309</v>
      </c>
      <c r="AU83" t="s">
        <v>697</v>
      </c>
      <c r="AV83" t="str">
        <f t="shared" ca="1" si="33"/>
        <v>sound\\Noviy_plod.wav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_Он_надрезан?</v>
      </c>
      <c r="BA83" t="e">
        <f>VLOOKUP(Q83,audio_list_stym!$B$2:$BQ$299,68,FALSE)</f>
        <v>#N/A</v>
      </c>
      <c r="BB83" t="str">
        <f t="shared" si="34"/>
        <v>Посмотрите,_вот_ЛИРОХ._Он_надрезан?</v>
      </c>
      <c r="BD83" cm="1">
        <f t="array" aca="1" ref="BD83" ca="1">INDEX($L$82:$L$89,(RANK(AT3,$AT$2:$AT$9)))</f>
        <v>2135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VLOOKUP(B84,audio_list_stym!$A$3:$BP$18,60,FALSE)</f>
        <v>15</v>
      </c>
      <c r="F84" t="str">
        <f>VLOOKUP(E84,metki!$A$2:$B$9,2,FALSE)</f>
        <v>экспл_новые_с_названием</v>
      </c>
      <c r="G84" t="str">
        <f t="shared" si="28"/>
        <v>экспл</v>
      </c>
      <c r="H84" t="str">
        <f>VLOOKUP(B84,audio_list_stym!$A$3:$AJ$18,28,FALSE)</f>
        <v>Sapota</v>
      </c>
      <c r="I84" t="s">
        <v>690</v>
      </c>
      <c r="J84" t="str">
        <f t="shared" si="29"/>
        <v>Sapota_3</v>
      </c>
      <c r="K84">
        <v>15</v>
      </c>
      <c r="L84">
        <f>VLOOKUP(J84,total_visual_stym!$A$2:$D$129,2,FALSE)</f>
        <v>2131</v>
      </c>
      <c r="M84" t="str">
        <f>VLOOKUP(J84,total_visual_stym!$A$2:$D$129,3,FALSE)</f>
        <v>pics\\Sapota_3.jpg</v>
      </c>
      <c r="N84">
        <f>VLOOKUP(J84,total_visual_stym!$A$1:$D$129,4,FALSE)</f>
        <v>213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139</v>
      </c>
      <c r="Z84" t="str">
        <f>IF(G84="экспл",VLOOKUP(J84,quest_экспл!$A$1:$N$129,12,FALSE),IF(G84="импл_",0,0))</f>
        <v>sound\\On_perekruchen.wav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2217</v>
      </c>
      <c r="AD84" t="str">
        <f t="shared" ca="1" si="35"/>
        <v>pics\\dis58.jpg</v>
      </c>
      <c r="AE84" s="22" t="str">
        <f t="array" aca="1" ref="AE84" ca="1">IF(G84="экспл",INDEX(total_visual_stym!$C$146:$C$209,(RANK(total_visual_stym!E164,total_visual_stym!$E$146:$E$209))),0)</f>
        <v>pics\\dis58.jpg</v>
      </c>
      <c r="AF84" s="22" t="str">
        <f t="shared" si="30"/>
        <v/>
      </c>
      <c r="AI84" t="s">
        <v>94</v>
      </c>
      <c r="AO84">
        <f t="shared" ca="1" si="36"/>
        <v>0.95685358898474948</v>
      </c>
      <c r="AP84" t="str">
        <f t="shared" ca="1" si="37"/>
        <v>pics\\Banan_3.jpg</v>
      </c>
      <c r="AR84" t="str">
        <f t="shared" si="38"/>
        <v/>
      </c>
      <c r="AS84" t="str">
        <f t="shared" si="31"/>
        <v/>
      </c>
      <c r="AT84">
        <f t="shared" ca="1" si="32"/>
        <v>0.62191279522467491</v>
      </c>
      <c r="AU84" t="s">
        <v>697</v>
      </c>
      <c r="AV84" t="str">
        <f t="shared" ca="1" si="33"/>
        <v>sound\\Noviy_plod.wav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_Он_перекручен?</v>
      </c>
      <c r="BA84" t="e">
        <f>VLOOKUP(Q84,audio_list_stym!$B$2:$BQ$299,68,FALSE)</f>
        <v>#N/A</v>
      </c>
      <c r="BB84" t="str">
        <f t="shared" si="34"/>
        <v>Вот_ЛИРОХ._Он_перекручен?</v>
      </c>
      <c r="BD84" cm="1">
        <f t="array" aca="1" ref="BD84" ca="1">INDEX($L$82:$L$89,(RANK(AT4,$AT$2:$AT$9)))</f>
        <v>2134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VLOOKUP(B85,audio_list_stym!$A$3:$BP$18,60,FALSE)</f>
        <v>15</v>
      </c>
      <c r="F85" t="str">
        <f>VLOOKUP(E85,metki!$A$2:$B$9,2,FALSE)</f>
        <v>экспл_новые_с_названием</v>
      </c>
      <c r="G85" t="str">
        <f t="shared" si="28"/>
        <v>экспл</v>
      </c>
      <c r="H85" t="str">
        <f>VLOOKUP(B85,audio_list_stym!$A$3:$AJ$18,28,FALSE)</f>
        <v>Sapota</v>
      </c>
      <c r="I85" t="s">
        <v>691</v>
      </c>
      <c r="J85" t="str">
        <f t="shared" si="29"/>
        <v>Sapota_4</v>
      </c>
      <c r="K85">
        <v>15</v>
      </c>
      <c r="L85">
        <f>VLOOKUP(J85,total_visual_stym!$A$2:$D$129,2,FALSE)</f>
        <v>2132</v>
      </c>
      <c r="M85" t="str">
        <f>VLOOKUP(J85,total_visual_stym!$A$2:$D$129,3,FALSE)</f>
        <v>pics\\Sapota_4.jpg</v>
      </c>
      <c r="N85">
        <f>VLOOKUP(J85,total_visual_stym!$A$1:$D$129,4,FALSE)</f>
        <v>213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140</v>
      </c>
      <c r="Z85" t="str">
        <f>IF(G85="экспл",VLOOKUP(J85,quest_экспл!$A$1:$N$129,12,FALSE),IF(G85="импл_",0,0))</f>
        <v>sound\\Sorvan_li_on.wav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2224</v>
      </c>
      <c r="AD85" t="str">
        <f t="shared" ca="1" si="35"/>
        <v>pics\\dis29.jpg</v>
      </c>
      <c r="AE85" s="22" t="str">
        <f t="array" aca="1" ref="AE85" ca="1">IF(G85="экспл",INDEX(total_visual_stym!$C$146:$C$209,(RANK(total_visual_stym!E165,total_visual_stym!$E$146:$E$209))),0)</f>
        <v>pics\\dis29.jpg</v>
      </c>
      <c r="AF85" s="22" t="str">
        <f t="shared" si="30"/>
        <v/>
      </c>
      <c r="AI85" t="s">
        <v>95</v>
      </c>
      <c r="AO85">
        <f t="shared" ca="1" si="36"/>
        <v>0.41702100138190756</v>
      </c>
      <c r="AP85" t="str">
        <f t="shared" ca="1" si="37"/>
        <v>pics\\Peper_3.jpg</v>
      </c>
      <c r="AR85" t="str">
        <f t="shared" si="38"/>
        <v/>
      </c>
      <c r="AS85" t="str">
        <f t="shared" si="31"/>
        <v/>
      </c>
      <c r="AT85">
        <f t="shared" ca="1" si="32"/>
        <v>0.87783243382220644</v>
      </c>
      <c r="AU85" t="s">
        <v>697</v>
      </c>
      <c r="AV85" t="str">
        <f t="shared" ca="1" si="33"/>
        <v>sound\\Noviy_plod.wav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_Сорван_ли_он?</v>
      </c>
      <c r="BA85" t="e">
        <f>VLOOKUP(Q85,audio_list_stym!$B$2:$BQ$299,68,FALSE)</f>
        <v>#N/A</v>
      </c>
      <c r="BB85" t="str">
        <f t="shared" si="34"/>
        <v>Это_ЛИРОХ._Сорван_ли_он?</v>
      </c>
      <c r="BD85" cm="1">
        <f t="array" aca="1" ref="BD85" ca="1">INDEX($L$82:$L$89,(RANK(AT5,$AT$2:$AT$9)))</f>
        <v>2132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VLOOKUP(B86,audio_list_stym!$A$3:$BP$18,60,FALSE)</f>
        <v>15</v>
      </c>
      <c r="F86" t="str">
        <f>VLOOKUP(E86,metki!$A$2:$B$9,2,FALSE)</f>
        <v>экспл_новые_с_названием</v>
      </c>
      <c r="G86" t="str">
        <f t="shared" si="28"/>
        <v>экспл</v>
      </c>
      <c r="H86" t="str">
        <f>VLOOKUP(B86,audio_list_stym!$A$3:$AJ$18,28,FALSE)</f>
        <v>Sapota</v>
      </c>
      <c r="I86" t="s">
        <v>692</v>
      </c>
      <c r="J86" t="str">
        <f t="shared" si="29"/>
        <v>Sapota_5</v>
      </c>
      <c r="K86">
        <v>15</v>
      </c>
      <c r="L86">
        <f>VLOOKUP(J86,total_visual_stym!$A$2:$D$129,2,FALSE)</f>
        <v>2133</v>
      </c>
      <c r="M86" t="str">
        <f>VLOOKUP(J86,total_visual_stym!$A$2:$D$129,3,FALSE)</f>
        <v>pics\\Sapota_5.jpg</v>
      </c>
      <c r="N86">
        <f>VLOOKUP(J86,total_visual_stym!$A$1:$D$129,4,FALSE)</f>
        <v>213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141</v>
      </c>
      <c r="Z86" t="str">
        <f>IF(G86="экспл",VLOOKUP(J86,quest_экспл!$A$1:$N$129,12,FALSE),IF(G86="импл_",0,0))</f>
        <v>sound\\Spressovan_li_on.wav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2172</v>
      </c>
      <c r="AD86" t="str">
        <f t="shared" ca="1" si="35"/>
        <v>pics\\dis23.jpg</v>
      </c>
      <c r="AE86" s="22" t="str">
        <f t="array" aca="1" ref="AE86" ca="1">IF(G86="экспл",INDEX(total_visual_stym!$C$146:$C$209,(RANK(total_visual_stym!E166,total_visual_stym!$E$146:$E$209))),0)</f>
        <v>pics\\dis23.jpg</v>
      </c>
      <c r="AF86" s="22" t="str">
        <f t="shared" si="30"/>
        <v/>
      </c>
      <c r="AI86" t="s">
        <v>96</v>
      </c>
      <c r="AO86">
        <f t="shared" ca="1" si="36"/>
        <v>0.40268437706453053</v>
      </c>
      <c r="AP86" t="str">
        <f t="shared" ca="1" si="37"/>
        <v>pics\\Peper_4.jpg</v>
      </c>
      <c r="AR86" t="str">
        <f t="shared" si="38"/>
        <v/>
      </c>
      <c r="AS86" t="str">
        <f t="shared" si="31"/>
        <v/>
      </c>
      <c r="AT86">
        <f t="shared" ca="1" si="32"/>
        <v>0.9063906415564178</v>
      </c>
      <c r="AU86" t="s">
        <v>697</v>
      </c>
      <c r="AV86" t="str">
        <f t="shared" ca="1" si="33"/>
        <v>sound\\Noviy_plod.wav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_Спрессован_ли_он?</v>
      </c>
      <c r="BA86" t="e">
        <f>VLOOKUP(Q86,audio_list_stym!$B$2:$BQ$299,68,FALSE)</f>
        <v>#N/A</v>
      </c>
      <c r="BB86" t="str">
        <f t="shared" si="34"/>
        <v>На_картинке_ЛИРОХ._Спрессован_ли_он?</v>
      </c>
      <c r="BD86" cm="1">
        <f t="array" aca="1" ref="BD86" ca="1">INDEX($L$82:$L$89,(RANK(AT6,$AT$2:$AT$9)))</f>
        <v>2129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VLOOKUP(B87,audio_list_stym!$A$3:$BP$18,60,FALSE)</f>
        <v>15</v>
      </c>
      <c r="F87" t="str">
        <f>VLOOKUP(E87,metki!$A$2:$B$9,2,FALSE)</f>
        <v>экспл_новые_с_названием</v>
      </c>
      <c r="G87" t="str">
        <f t="shared" si="28"/>
        <v>экспл</v>
      </c>
      <c r="H87" t="str">
        <f>VLOOKUP(B87,audio_list_stym!$A$3:$AJ$18,28,FALSE)</f>
        <v>Sapota</v>
      </c>
      <c r="I87" t="s">
        <v>693</v>
      </c>
      <c r="J87" t="str">
        <f t="shared" si="29"/>
        <v>Sapota_6</v>
      </c>
      <c r="K87">
        <v>15</v>
      </c>
      <c r="L87">
        <f>VLOOKUP(J87,total_visual_stym!$A$2:$D$129,2,FALSE)</f>
        <v>2134</v>
      </c>
      <c r="M87" t="str">
        <f>VLOOKUP(J87,total_visual_stym!$A$2:$D$129,3,FALSE)</f>
        <v>pics\\Sapota_6.jpg</v>
      </c>
      <c r="N87">
        <f>VLOOKUP(J87,total_visual_stym!$A$1:$D$129,4,FALSE)</f>
        <v>213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142</v>
      </c>
      <c r="Z87" t="str">
        <f>IF(G87="экспл",VLOOKUP(J87,quest_экспл!$A$1:$N$129,12,FALSE),IF(G87="импл_",0,0))</f>
        <v>sound\\Zheltiy_li_on.wav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2187</v>
      </c>
      <c r="AD87" t="str">
        <f t="shared" ca="1" si="35"/>
        <v>pics\\dis1.jpg</v>
      </c>
      <c r="AE87" s="22" t="str">
        <f t="array" aca="1" ref="AE87" ca="1">IF(G87="экспл",INDEX(total_visual_stym!$C$146:$C$209,(RANK(total_visual_stym!E167,total_visual_stym!$E$146:$E$209))),0)</f>
        <v>pics\\dis1.jpg</v>
      </c>
      <c r="AF87" s="22" t="str">
        <f t="shared" si="30"/>
        <v/>
      </c>
      <c r="AI87" t="s">
        <v>97</v>
      </c>
      <c r="AO87">
        <f t="shared" ca="1" si="36"/>
        <v>0.52628333823001239</v>
      </c>
      <c r="AP87" t="str">
        <f t="shared" ca="1" si="37"/>
        <v>pics\\Limon_2.jpg</v>
      </c>
      <c r="AR87" t="str">
        <f t="shared" si="38"/>
        <v/>
      </c>
      <c r="AS87" t="str">
        <f t="shared" si="31"/>
        <v/>
      </c>
      <c r="AT87">
        <f t="shared" ca="1" si="32"/>
        <v>0.51109962192822356</v>
      </c>
      <c r="AU87" t="s">
        <v>697</v>
      </c>
      <c r="AV87" t="str">
        <f t="shared" ca="1" si="33"/>
        <v>sound\\Redkiy_plod.wav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_Желтый_ли_он?</v>
      </c>
      <c r="BA87" t="e">
        <f>VLOOKUP(Q87,audio_list_stym!$B$2:$BQ$299,68,FALSE)</f>
        <v>#N/A</v>
      </c>
      <c r="BB87" t="str">
        <f t="shared" si="34"/>
        <v>На_мониторе_ЛИРОХ._Желтый_ли_он?</v>
      </c>
      <c r="BD87" cm="1">
        <f t="array" aca="1" ref="BD87" ca="1">INDEX($L$82:$L$89,(RANK(AT7,$AT$2:$AT$9)))</f>
        <v>2130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VLOOKUP(B88,audio_list_stym!$A$3:$BP$18,60,FALSE)</f>
        <v>15</v>
      </c>
      <c r="F88" t="str">
        <f>VLOOKUP(E88,metki!$A$2:$B$9,2,FALSE)</f>
        <v>экспл_новые_с_названием</v>
      </c>
      <c r="G88" t="str">
        <f t="shared" si="28"/>
        <v>экспл</v>
      </c>
      <c r="H88" t="str">
        <f>VLOOKUP(B88,audio_list_stym!$A$3:$AJ$18,28,FALSE)</f>
        <v>Sapota</v>
      </c>
      <c r="I88" t="s">
        <v>694</v>
      </c>
      <c r="J88" t="str">
        <f t="shared" si="29"/>
        <v>Sapota_7</v>
      </c>
      <c r="K88">
        <v>15</v>
      </c>
      <c r="L88">
        <f>VLOOKUP(J88,total_visual_stym!$A$2:$D$129,2,FALSE)</f>
        <v>2135</v>
      </c>
      <c r="M88" t="str">
        <f>VLOOKUP(J88,total_visual_stym!$A$2:$D$129,3,FALSE)</f>
        <v>pics\\Sapota_7.jpg</v>
      </c>
      <c r="N88">
        <f>VLOOKUP(J88,total_visual_stym!$A$1:$D$129,4,FALSE)</f>
        <v>213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143</v>
      </c>
      <c r="Z88" t="str">
        <f>IF(G88="экспл",VLOOKUP(J88,quest_экспл!$A$1:$N$129,12,FALSE),IF(G88="импл_",0,0))</f>
        <v>sound\\Rovniy_li_on.wav</v>
      </c>
      <c r="AA88" t="str">
        <f>IF(G88="экспл",VLOOKUP(J88,quest_экспл!$A$1:$N$129,14,FALSE),IF(G88="импл_",0,0))</f>
        <v>да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2197</v>
      </c>
      <c r="AD88" t="str">
        <f t="shared" ca="1" si="35"/>
        <v>pics\\dis54.jpg</v>
      </c>
      <c r="AE88" s="22" t="str">
        <f t="array" aca="1" ref="AE88" ca="1">IF(G88="экспл",INDEX(total_visual_stym!$C$146:$C$209,(RANK(total_visual_stym!E168,total_visual_stym!$E$146:$E$209))),0)</f>
        <v>pics\\dis54.jpg</v>
      </c>
      <c r="AF88" s="22" t="str">
        <f t="shared" si="30"/>
        <v/>
      </c>
      <c r="AI88" t="s">
        <v>98</v>
      </c>
      <c r="AO88">
        <f t="shared" ca="1" si="36"/>
        <v>8.6441266881690071E-2</v>
      </c>
      <c r="AP88" t="str">
        <f t="shared" ca="1" si="37"/>
        <v>pics\\Redis_8.jpg</v>
      </c>
      <c r="AR88" t="str">
        <f t="shared" si="38"/>
        <v/>
      </c>
      <c r="AS88" t="str">
        <f t="shared" si="31"/>
        <v/>
      </c>
      <c r="AT88">
        <f t="shared" ca="1" si="32"/>
        <v>0.94169261426457529</v>
      </c>
      <c r="AU88" t="s">
        <v>697</v>
      </c>
      <c r="AV88" t="str">
        <f t="shared" ca="1" si="33"/>
        <v>sound\\Noviy_plod.wav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_Ровный_ли_он?</v>
      </c>
      <c r="BA88" t="e">
        <f>VLOOKUP(Q88,audio_list_stym!$B$2:$BQ$299,68,FALSE)</f>
        <v>#N/A</v>
      </c>
      <c r="BB88" t="str">
        <f t="shared" si="34"/>
        <v>Перед_Вами_ЛИРОХ._Ровный_ли_он?</v>
      </c>
      <c r="BD88" cm="1">
        <f t="array" aca="1" ref="BD88" ca="1">INDEX($L$82:$L$89,(RANK(AT8,$AT$2:$AT$9)))</f>
        <v>2136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VLOOKUP(B89,audio_list_stym!$A$3:$BP$18,60,FALSE)</f>
        <v>15</v>
      </c>
      <c r="F89" t="str">
        <f>VLOOKUP(E89,metki!$A$2:$B$9,2,FALSE)</f>
        <v>экспл_новые_с_названием</v>
      </c>
      <c r="G89" t="str">
        <f t="shared" si="28"/>
        <v>экспл</v>
      </c>
      <c r="H89" t="str">
        <f>VLOOKUP(B89,audio_list_stym!$A$3:$AJ$18,28,FALSE)</f>
        <v>Sapota</v>
      </c>
      <c r="I89" t="s">
        <v>695</v>
      </c>
      <c r="J89" t="str">
        <f t="shared" si="29"/>
        <v>Sapota_8</v>
      </c>
      <c r="K89">
        <v>15</v>
      </c>
      <c r="L89">
        <f>VLOOKUP(J89,total_visual_stym!$A$2:$D$129,2,FALSE)</f>
        <v>2136</v>
      </c>
      <c r="M89" t="str">
        <f>VLOOKUP(J89,total_visual_stym!$A$2:$D$129,3,FALSE)</f>
        <v>pics\\Sapota_8.jpg</v>
      </c>
      <c r="N89">
        <f>VLOOKUP(J89,total_visual_stym!$A$1:$D$129,4,FALSE)</f>
        <v>213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144</v>
      </c>
      <c r="Z89" t="str">
        <f>IF(G89="экспл",VLOOKUP(J89,quest_экспл!$A$1:$N$129,12,FALSE),IF(G89="импл_",0,0))</f>
        <v>sound\\On_imeet_shipi.wav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2216</v>
      </c>
      <c r="AD89" t="str">
        <f t="shared" ca="1" si="35"/>
        <v>pics\\dis59.jpg</v>
      </c>
      <c r="AE89" s="22" t="str">
        <f t="array" aca="1" ref="AE89" ca="1">IF(G89="экспл",INDEX(total_visual_stym!$C$146:$C$209,(RANK(total_visual_stym!E169,total_visual_stym!$E$146:$E$209))),0)</f>
        <v>pics\\dis59.jpg</v>
      </c>
      <c r="AF89" s="22" t="str">
        <f t="shared" si="30"/>
        <v/>
      </c>
      <c r="AI89" t="s">
        <v>99</v>
      </c>
      <c r="AO89">
        <f t="shared" ca="1" si="36"/>
        <v>0.44996918712363188</v>
      </c>
      <c r="AP89" t="str">
        <f t="shared" ca="1" si="37"/>
        <v>pics\\Limon_8.jpg</v>
      </c>
      <c r="AR89" t="str">
        <f t="shared" si="38"/>
        <v/>
      </c>
      <c r="AS89" t="str">
        <f t="shared" si="31"/>
        <v/>
      </c>
      <c r="AT89">
        <f t="shared" ca="1" si="32"/>
        <v>0.29678743714086708</v>
      </c>
      <c r="AU89" t="s">
        <v>697</v>
      </c>
      <c r="AV89" t="str">
        <f t="shared" ca="1" si="33"/>
        <v>sound\\Redkiy_plod.wav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_Он_имеет_шипы?</v>
      </c>
      <c r="BA89" t="e">
        <f>VLOOKUP(Q89,audio_list_stym!$B$2:$BQ$299,68,FALSE)</f>
        <v>#N/A</v>
      </c>
      <c r="BB89" t="str">
        <f t="shared" si="34"/>
        <v>Вы_видите_ЛИРОХ._Он_имеет_шипы?</v>
      </c>
      <c r="BD89" cm="1">
        <f t="array" aca="1" ref="BD89" ca="1">INDEX($L$82:$L$89,(RANK(AT9,$AT$2:$AT$9)))</f>
        <v>2133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VLOOKUP(B90,audio_list_stym!$A$3:$BP$18,60,FALSE)</f>
        <v>16</v>
      </c>
      <c r="F90" t="str">
        <f>VLOOKUP(E90,metki!$A$2:$B$9,2,FALSE)</f>
        <v>импл_новые_без_названия</v>
      </c>
      <c r="G90" t="str">
        <f t="shared" si="28"/>
        <v>импл_</v>
      </c>
      <c r="H90" t="str">
        <f>VLOOKUP(B90,audio_list_stym!$A$3:$AJ$18,28,FALSE)</f>
        <v>Tamanid</v>
      </c>
      <c r="I90" t="s">
        <v>688</v>
      </c>
      <c r="J90" t="str">
        <f t="shared" si="29"/>
        <v>Tamanid_1</v>
      </c>
      <c r="K90">
        <v>16</v>
      </c>
      <c r="L90">
        <f>VLOOKUP(J90,total_visual_stym!$A$2:$D$129,2,FALSE)</f>
        <v>2137</v>
      </c>
      <c r="M90" t="str">
        <f>VLOOKUP(J90,total_visual_stym!$A$2:$D$129,3,FALSE)</f>
        <v>pics\\Tamanid_1.jpg</v>
      </c>
      <c r="N90">
        <f>VLOOKUP(J90,total_visual_stym!$A$1:$D$129,4,FALSE)</f>
        <v>214</v>
      </c>
      <c r="P90">
        <f>IF(G90="экспл",0,IF(G90="импл_",VLOOKUP(J90,quest_импл!$A$1:$J$129,7,FALSE),0))</f>
        <v>273</v>
      </c>
      <c r="Q90" t="str">
        <f>IF(G90="экспл",0,IF(G90="импл_",VLOOKUP(J90,quest_импл!$A$1:$J$129,8,FALSE),0))</f>
        <v>sound\\Krasnovatiy_li.wav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2046</v>
      </c>
      <c r="AD90" t="str">
        <f t="shared" ca="1" si="35"/>
        <v>pics\\Peper_6.jpg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30"/>
        <v>pics\\Peper_6.jpg</v>
      </c>
      <c r="AI90" t="s">
        <v>100</v>
      </c>
      <c r="AO90">
        <f t="shared" ca="1" si="36"/>
        <v>0.34611249534558752</v>
      </c>
      <c r="AP90" t="str">
        <f t="shared" ca="1" si="37"/>
        <v>pics\\Peper_6.jpg</v>
      </c>
      <c r="AR90" t="str">
        <f t="shared" si="38"/>
        <v/>
      </c>
      <c r="AS90" t="str">
        <f t="shared" ca="1" si="31"/>
        <v>pics\\Peper_6.jpg</v>
      </c>
      <c r="AT90">
        <f t="shared" ca="1" si="32"/>
        <v>0.97775430875431024</v>
      </c>
      <c r="AU90" t="s">
        <v>697</v>
      </c>
      <c r="AV90" t="str">
        <f t="shared" ca="1" si="33"/>
        <v>sound\\Noviy_plod.wav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_Красноватый_ли_</v>
      </c>
      <c r="BB90" t="str">
        <f t="shared" si="34"/>
        <v>_Красноватый_ли_XXXXX?</v>
      </c>
      <c r="BC90">
        <f>A90</f>
        <v>1212</v>
      </c>
      <c r="BD90" cm="1">
        <f t="array" aca="1" ref="BD90" ca="1">INDEX($L$90:$L$97,(RANK(AT2,$AT$2:$AT$9)))</f>
        <v>2139</v>
      </c>
      <c r="BE90" cm="1">
        <f t="array" aca="1" ref="BE90" ca="1">INDEX(BD66:BD81,(RANK(AT5,$AT$2:$AT$17)))</f>
        <v>2115</v>
      </c>
      <c r="BF90" cm="1">
        <f t="array" aca="1" ref="BF90" ca="1">INDEX(BD98:BD113,(RANK(AT5,$AT$2:$AT$17)))</f>
        <v>2067</v>
      </c>
      <c r="BG90" cm="1">
        <f t="array" aca="1" ref="BG90" ca="1">INDEX(BD114:BD129,(RANK(AT5,$AT$2:$AT$9)))</f>
        <v>2076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VLOOKUP(B91,audio_list_stym!$A$3:$BP$18,60,FALSE)</f>
        <v>16</v>
      </c>
      <c r="F91" t="str">
        <f>VLOOKUP(E91,metki!$A$2:$B$9,2,FALSE)</f>
        <v>импл_новые_без_названия</v>
      </c>
      <c r="G91" t="str">
        <f t="shared" si="28"/>
        <v>импл_</v>
      </c>
      <c r="H91" t="str">
        <f>VLOOKUP(B91,audio_list_stym!$A$3:$AJ$18,28,FALSE)</f>
        <v>Tamanid</v>
      </c>
      <c r="I91" t="s">
        <v>689</v>
      </c>
      <c r="J91" t="str">
        <f t="shared" si="29"/>
        <v>Tamanid_2</v>
      </c>
      <c r="K91">
        <v>16</v>
      </c>
      <c r="L91">
        <f>VLOOKUP(J91,total_visual_stym!$A$2:$D$129,2,FALSE)</f>
        <v>2138</v>
      </c>
      <c r="M91" t="str">
        <f>VLOOKUP(J91,total_visual_stym!$A$2:$D$129,3,FALSE)</f>
        <v>pics\\Tamanid_2.jpg</v>
      </c>
      <c r="N91">
        <f>VLOOKUP(J91,total_visual_stym!$A$1:$D$129,4,FALSE)</f>
        <v>214</v>
      </c>
      <c r="P91">
        <f>IF(G91="экспл",0,IF(G91="импл_",VLOOKUP(J91,quest_импл!$A$1:$J$129,7,FALSE),0))</f>
        <v>274</v>
      </c>
      <c r="Q91" t="str">
        <f>IF(G91="экспл",0,IF(G91="импл_",VLOOKUP(J91,quest_импл!$A$1:$J$129,8,FALSE),0))</f>
        <v>sound\\Izognut_li.wav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2032</v>
      </c>
      <c r="AD91" t="str">
        <f t="shared" ca="1" si="35"/>
        <v>pics\\Kokos_8.jpg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30"/>
        <v>pics\\Kokos_8.jpg</v>
      </c>
      <c r="AI91" t="s">
        <v>101</v>
      </c>
      <c r="AO91">
        <f t="shared" ca="1" si="36"/>
        <v>0.54836197976364676</v>
      </c>
      <c r="AP91" t="str">
        <f t="shared" ca="1" si="37"/>
        <v>pics\\Kokos_8.jpg</v>
      </c>
      <c r="AR91" t="str">
        <f t="shared" si="38"/>
        <v/>
      </c>
      <c r="AS91" t="str">
        <f t="shared" ca="1" si="31"/>
        <v>pics\\Kokos_8.jpg</v>
      </c>
      <c r="AT91">
        <f t="shared" ca="1" si="32"/>
        <v>0.51948571714761171</v>
      </c>
      <c r="AU91" t="s">
        <v>697</v>
      </c>
      <c r="AV91" t="str">
        <f t="shared" ca="1" si="33"/>
        <v>sound\\Redkiy_plod.wav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_Изогнут_ли_</v>
      </c>
      <c r="BB91" t="str">
        <f t="shared" si="34"/>
        <v>_Изогнут_ли_XXXXX?</v>
      </c>
      <c r="BD91" cm="1">
        <f t="array" aca="1" ref="BD91" ca="1">INDEX($L$90:$L$97,(RANK(AT3,$AT$2:$AT$9)))</f>
        <v>2143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VLOOKUP(B92,audio_list_stym!$A$3:$BP$18,60,FALSE)</f>
        <v>16</v>
      </c>
      <c r="F92" t="str">
        <f>VLOOKUP(E92,metki!$A$2:$B$9,2,FALSE)</f>
        <v>импл_новые_без_названия</v>
      </c>
      <c r="G92" t="str">
        <f t="shared" si="28"/>
        <v>импл_</v>
      </c>
      <c r="H92" t="str">
        <f>VLOOKUP(B92,audio_list_stym!$A$3:$AJ$18,28,FALSE)</f>
        <v>Tamanid</v>
      </c>
      <c r="I92" t="s">
        <v>690</v>
      </c>
      <c r="J92" t="str">
        <f t="shared" si="29"/>
        <v>Tamanid_3</v>
      </c>
      <c r="K92">
        <v>16</v>
      </c>
      <c r="L92">
        <f>VLOOKUP(J92,total_visual_stym!$A$2:$D$129,2,FALSE)</f>
        <v>2139</v>
      </c>
      <c r="M92" t="str">
        <f>VLOOKUP(J92,total_visual_stym!$A$2:$D$129,3,FALSE)</f>
        <v>pics\\Tamanid_3.jpg</v>
      </c>
      <c r="N92">
        <f>VLOOKUP(J92,total_visual_stym!$A$1:$D$129,4,FALSE)</f>
        <v>214</v>
      </c>
      <c r="P92">
        <f>IF(G92="экспл",0,IF(G92="импл_",VLOOKUP(J92,quest_импл!$A$1:$J$129,7,FALSE),0))</f>
        <v>275</v>
      </c>
      <c r="Q92" t="str">
        <f>IF(G92="экспл",0,IF(G92="импл_",VLOOKUP(J92,quest_импл!$A$1:$J$129,8,FALSE),0))</f>
        <v>sound\\Barhatistiy_li.wav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2050</v>
      </c>
      <c r="AD92" t="str">
        <f t="shared" ca="1" si="35"/>
        <v>pics\\Redis_2.jpg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30"/>
        <v>pics\\Redis_2.jpg</v>
      </c>
      <c r="AI92" t="s">
        <v>102</v>
      </c>
      <c r="AO92">
        <f t="shared" ca="1" si="36"/>
        <v>0.28375268682794585</v>
      </c>
      <c r="AP92" t="str">
        <f t="shared" ca="1" si="37"/>
        <v>pics\\Redis_2.jpg</v>
      </c>
      <c r="AR92" t="str">
        <f t="shared" si="38"/>
        <v/>
      </c>
      <c r="AS92" t="str">
        <f t="shared" ca="1" si="31"/>
        <v>pics\\Redis_2.jpg</v>
      </c>
      <c r="AT92">
        <f t="shared" ca="1" si="32"/>
        <v>0.333608229039561</v>
      </c>
      <c r="AU92" t="s">
        <v>697</v>
      </c>
      <c r="AV92" t="str">
        <f t="shared" ca="1" si="33"/>
        <v>sound\\Redkiy_plod.wav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_Бархатистый_ли_</v>
      </c>
      <c r="BB92" t="str">
        <f t="shared" si="34"/>
        <v>_Бархатистый_ли_XXXXX?</v>
      </c>
      <c r="BD92" cm="1">
        <f t="array" aca="1" ref="BD92" ca="1">INDEX($L$90:$L$97,(RANK(AT4,$AT$2:$AT$9)))</f>
        <v>2142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VLOOKUP(B93,audio_list_stym!$A$3:$BP$18,60,FALSE)</f>
        <v>16</v>
      </c>
      <c r="F93" t="str">
        <f>VLOOKUP(E93,metki!$A$2:$B$9,2,FALSE)</f>
        <v>импл_новые_без_названия</v>
      </c>
      <c r="G93" t="str">
        <f t="shared" si="28"/>
        <v>импл_</v>
      </c>
      <c r="H93" t="str">
        <f>VLOOKUP(B93,audio_list_stym!$A$3:$AJ$18,28,FALSE)</f>
        <v>Tamanid</v>
      </c>
      <c r="I93" t="s">
        <v>691</v>
      </c>
      <c r="J93" t="str">
        <f t="shared" si="29"/>
        <v>Tamanid_4</v>
      </c>
      <c r="K93">
        <v>16</v>
      </c>
      <c r="L93">
        <f>VLOOKUP(J93,total_visual_stym!$A$2:$D$129,2,FALSE)</f>
        <v>2140</v>
      </c>
      <c r="M93" t="str">
        <f>VLOOKUP(J93,total_visual_stym!$A$2:$D$129,3,FALSE)</f>
        <v>pics\\Tamanid_4.jpg</v>
      </c>
      <c r="N93">
        <f>VLOOKUP(J93,total_visual_stym!$A$1:$D$129,4,FALSE)</f>
        <v>214</v>
      </c>
      <c r="P93">
        <f>IF(G93="экспл",0,IF(G93="импл_",VLOOKUP(J93,quest_импл!$A$1:$J$129,7,FALSE),0))</f>
        <v>276</v>
      </c>
      <c r="Q93" t="str">
        <f>IF(G93="экспл",0,IF(G93="импл_",VLOOKUP(J93,quest_импл!$A$1:$J$129,8,FALSE),0))</f>
        <v>sound\\Odnotonniy_li.wav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2018</v>
      </c>
      <c r="AD93" t="str">
        <f t="shared" ca="1" si="35"/>
        <v>pics\\Goroh_2.jpg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30"/>
        <v>pics\\Goroh_2.jpg</v>
      </c>
      <c r="AI93" t="s">
        <v>103</v>
      </c>
      <c r="AO93">
        <f t="shared" ca="1" si="36"/>
        <v>0.7794578071676127</v>
      </c>
      <c r="AP93" t="str">
        <f t="shared" ca="1" si="37"/>
        <v>pics\\Goroh_2.jpg</v>
      </c>
      <c r="AR93" t="str">
        <f t="shared" si="38"/>
        <v/>
      </c>
      <c r="AS93" t="str">
        <f t="shared" ca="1" si="31"/>
        <v>pics\\Goroh_2.jpg</v>
      </c>
      <c r="AT93">
        <f t="shared" ca="1" si="32"/>
        <v>0.88149891060843788</v>
      </c>
      <c r="AU93" t="s">
        <v>697</v>
      </c>
      <c r="AV93" t="str">
        <f t="shared" ca="1" si="33"/>
        <v>sound\\Noviy_plod.wav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_Однотонный_ли_</v>
      </c>
      <c r="BB93" t="str">
        <f t="shared" si="34"/>
        <v>_Однотонный_ли_XXXXX?</v>
      </c>
      <c r="BD93" cm="1">
        <f t="array" aca="1" ref="BD93" ca="1">INDEX($L$90:$L$97,(RANK(AT5,$AT$2:$AT$9)))</f>
        <v>2140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VLOOKUP(B94,audio_list_stym!$A$3:$BP$18,60,FALSE)</f>
        <v>16</v>
      </c>
      <c r="F94" t="str">
        <f>VLOOKUP(E94,metki!$A$2:$B$9,2,FALSE)</f>
        <v>импл_новые_без_названия</v>
      </c>
      <c r="G94" t="str">
        <f t="shared" si="28"/>
        <v>импл_</v>
      </c>
      <c r="H94" t="str">
        <f>VLOOKUP(B94,audio_list_stym!$A$3:$AJ$18,28,FALSE)</f>
        <v>Tamanid</v>
      </c>
      <c r="I94" t="s">
        <v>692</v>
      </c>
      <c r="J94" t="str">
        <f t="shared" si="29"/>
        <v>Tamanid_5</v>
      </c>
      <c r="K94">
        <v>16</v>
      </c>
      <c r="L94">
        <f>VLOOKUP(J94,total_visual_stym!$A$2:$D$129,2,FALSE)</f>
        <v>2141</v>
      </c>
      <c r="M94" t="str">
        <f>VLOOKUP(J94,total_visual_stym!$A$2:$D$129,3,FALSE)</f>
        <v>pics\\Tamanid_5.jpg</v>
      </c>
      <c r="N94">
        <f>VLOOKUP(J94,total_visual_stym!$A$1:$D$129,4,FALSE)</f>
        <v>214</v>
      </c>
      <c r="P94">
        <f>IF(G94="экспл",0,IF(G94="импл_",VLOOKUP(J94,quest_импл!$A$1:$J$129,7,FALSE),0))</f>
        <v>277</v>
      </c>
      <c r="Q94" t="str">
        <f>IF(G94="экспл",0,IF(G94="импл_",VLOOKUP(J94,quest_импл!$A$1:$J$129,8,FALSE),0))</f>
        <v>sound\\Prozrachniy_li.wav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2010</v>
      </c>
      <c r="AD94" t="str">
        <f t="shared" ca="1" si="35"/>
        <v>pics\\Finik_2.jpg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30"/>
        <v>pics\\Finik_2.jpg</v>
      </c>
      <c r="AI94" t="s">
        <v>104</v>
      </c>
      <c r="AO94">
        <f t="shared" ca="1" si="36"/>
        <v>0.85727631212624378</v>
      </c>
      <c r="AP94" t="str">
        <f t="shared" ca="1" si="37"/>
        <v>pics\\Finik_2.jpg</v>
      </c>
      <c r="AR94" t="str">
        <f t="shared" si="38"/>
        <v/>
      </c>
      <c r="AS94" t="str">
        <f t="shared" ca="1" si="31"/>
        <v>pics\\Finik_2.jpg</v>
      </c>
      <c r="AT94">
        <f t="shared" ca="1" si="32"/>
        <v>0.444478665201265</v>
      </c>
      <c r="AU94" t="s">
        <v>697</v>
      </c>
      <c r="AV94" t="str">
        <f t="shared" ca="1" si="33"/>
        <v>sound\\Redkiy_plod.wav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_Прозрачный_ли_</v>
      </c>
      <c r="BB94" t="str">
        <f t="shared" si="34"/>
        <v>_Прозрачный_ли_XXXXX?</v>
      </c>
      <c r="BD94" cm="1">
        <f t="array" aca="1" ref="BD94" ca="1">INDEX($L$90:$L$97,(RANK(AT6,$AT$2:$AT$9)))</f>
        <v>2137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VLOOKUP(B95,audio_list_stym!$A$3:$BP$18,60,FALSE)</f>
        <v>16</v>
      </c>
      <c r="F95" t="str">
        <f>VLOOKUP(E95,metki!$A$2:$B$9,2,FALSE)</f>
        <v>импл_новые_без_названия</v>
      </c>
      <c r="G95" t="str">
        <f t="shared" si="28"/>
        <v>импл_</v>
      </c>
      <c r="H95" t="str">
        <f>VLOOKUP(B95,audio_list_stym!$A$3:$AJ$18,28,FALSE)</f>
        <v>Tamanid</v>
      </c>
      <c r="I95" t="s">
        <v>693</v>
      </c>
      <c r="J95" t="str">
        <f t="shared" si="29"/>
        <v>Tamanid_6</v>
      </c>
      <c r="K95">
        <v>16</v>
      </c>
      <c r="L95">
        <f>VLOOKUP(J95,total_visual_stym!$A$2:$D$129,2,FALSE)</f>
        <v>2142</v>
      </c>
      <c r="M95" t="str">
        <f>VLOOKUP(J95,total_visual_stym!$A$2:$D$129,3,FALSE)</f>
        <v>pics\\Tamanid_6.jpg</v>
      </c>
      <c r="N95">
        <f>VLOOKUP(J95,total_visual_stym!$A$1:$D$129,4,FALSE)</f>
        <v>214</v>
      </c>
      <c r="P95">
        <f>IF(G95="экспл",0,IF(G95="импл_",VLOOKUP(J95,quest_импл!$A$1:$J$129,7,FALSE),0))</f>
        <v>278</v>
      </c>
      <c r="Q95" t="str">
        <f>IF(G95="экспл",0,IF(G95="импл_",VLOOKUP(J95,quest_импл!$A$1:$J$129,8,FALSE),0))</f>
        <v>sound\\Izmelchen_li.wav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2009</v>
      </c>
      <c r="AD95" t="str">
        <f t="shared" ca="1" si="35"/>
        <v>pics\\Finik_1.jpg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30"/>
        <v>pics\\Finik_1.jpg</v>
      </c>
      <c r="AI95" t="s">
        <v>105</v>
      </c>
      <c r="AO95">
        <f t="shared" ca="1" si="36"/>
        <v>0.8787592769539585</v>
      </c>
      <c r="AP95" t="str">
        <f t="shared" ca="1" si="37"/>
        <v>pics\\Finik_1.jpg</v>
      </c>
      <c r="AR95" t="str">
        <f t="shared" si="38"/>
        <v/>
      </c>
      <c r="AS95" t="str">
        <f t="shared" ca="1" si="31"/>
        <v>pics\\Finik_1.jpg</v>
      </c>
      <c r="AT95">
        <f t="shared" ca="1" si="32"/>
        <v>0.6276196909911147</v>
      </c>
      <c r="AU95" t="s">
        <v>697</v>
      </c>
      <c r="AV95" t="str">
        <f t="shared" ca="1" si="33"/>
        <v>sound\\Noviy_plod.wav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_Измельчен_ли_</v>
      </c>
      <c r="BB95" t="str">
        <f t="shared" si="34"/>
        <v>_Измельчен_ли_XXXXX?</v>
      </c>
      <c r="BD95" cm="1">
        <f t="array" aca="1" ref="BD95" ca="1">INDEX($L$90:$L$97,(RANK(AT7,$AT$2:$AT$9)))</f>
        <v>2138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VLOOKUP(B96,audio_list_stym!$A$3:$BP$18,60,FALSE)</f>
        <v>16</v>
      </c>
      <c r="F96" t="str">
        <f>VLOOKUP(E96,metki!$A$2:$B$9,2,FALSE)</f>
        <v>импл_новые_без_названия</v>
      </c>
      <c r="G96" t="str">
        <f t="shared" si="28"/>
        <v>импл_</v>
      </c>
      <c r="H96" t="str">
        <f>VLOOKUP(B96,audio_list_stym!$A$3:$AJ$18,28,FALSE)</f>
        <v>Tamanid</v>
      </c>
      <c r="I96" t="s">
        <v>694</v>
      </c>
      <c r="J96" t="str">
        <f t="shared" si="29"/>
        <v>Tamanid_7</v>
      </c>
      <c r="K96">
        <v>16</v>
      </c>
      <c r="L96">
        <f>VLOOKUP(J96,total_visual_stym!$A$2:$D$129,2,FALSE)</f>
        <v>2143</v>
      </c>
      <c r="M96" t="str">
        <f>VLOOKUP(J96,total_visual_stym!$A$2:$D$129,3,FALSE)</f>
        <v>pics\\Tamanid_7.jpg</v>
      </c>
      <c r="N96">
        <f>VLOOKUP(J96,total_visual_stym!$A$1:$D$129,4,FALSE)</f>
        <v>214</v>
      </c>
      <c r="P96">
        <f>IF(G96="экспл",0,IF(G96="импл_",VLOOKUP(J96,quest_импл!$A$1:$J$129,7,FALSE),0))</f>
        <v>279</v>
      </c>
      <c r="Q96" t="str">
        <f>IF(G96="экспл",0,IF(G96="импл_",VLOOKUP(J96,quest_импл!$A$1:$J$129,8,FALSE),0))</f>
        <v>sound\\Cvetushiy_li.wav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2036</v>
      </c>
      <c r="AD96" t="str">
        <f t="shared" ca="1" si="35"/>
        <v>pics\\Limon_4.jpg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30"/>
        <v>pics\\Limon_4.jpg</v>
      </c>
      <c r="AI96" t="s">
        <v>106</v>
      </c>
      <c r="AO96">
        <f t="shared" ca="1" si="36"/>
        <v>0.49756206249655688</v>
      </c>
      <c r="AP96" t="str">
        <f t="shared" ca="1" si="37"/>
        <v>pics\\Limon_4.jpg</v>
      </c>
      <c r="AR96" t="str">
        <f t="shared" si="38"/>
        <v/>
      </c>
      <c r="AS96" t="str">
        <f t="shared" ca="1" si="31"/>
        <v>pics\\Limon_4.jpg</v>
      </c>
      <c r="AT96">
        <f t="shared" ca="1" si="32"/>
        <v>0.35890511157875149</v>
      </c>
      <c r="AU96" t="s">
        <v>697</v>
      </c>
      <c r="AV96" t="str">
        <f t="shared" ca="1" si="33"/>
        <v>sound\\Redkiy_plod.wav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_Цветущий_ли_</v>
      </c>
      <c r="BB96" t="str">
        <f t="shared" si="34"/>
        <v>_Цветущий_ли_XXXXX?</v>
      </c>
      <c r="BD96" cm="1">
        <f t="array" aca="1" ref="BD96" ca="1">INDEX($L$90:$L$97,(RANK(AT8,$AT$2:$AT$9)))</f>
        <v>2144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VLOOKUP(B97,audio_list_stym!$A$3:$BP$18,60,FALSE)</f>
        <v>16</v>
      </c>
      <c r="F97" t="str">
        <f>VLOOKUP(E97,metki!$A$2:$B$9,2,FALSE)</f>
        <v>импл_новые_без_названия</v>
      </c>
      <c r="G97" t="str">
        <f t="shared" si="28"/>
        <v>импл_</v>
      </c>
      <c r="H97" t="str">
        <f>VLOOKUP(B97,audio_list_stym!$A$3:$AJ$18,28,FALSE)</f>
        <v>Tamanid</v>
      </c>
      <c r="I97" t="s">
        <v>695</v>
      </c>
      <c r="J97" t="str">
        <f t="shared" si="29"/>
        <v>Tamanid_8</v>
      </c>
      <c r="K97">
        <v>16</v>
      </c>
      <c r="L97">
        <f>VLOOKUP(J97,total_visual_stym!$A$2:$D$129,2,FALSE)</f>
        <v>2144</v>
      </c>
      <c r="M97" t="str">
        <f>VLOOKUP(J97,total_visual_stym!$A$2:$D$129,3,FALSE)</f>
        <v>pics\\Tamanid_8.jpg</v>
      </c>
      <c r="N97">
        <f>VLOOKUP(J97,total_visual_stym!$A$1:$D$129,4,FALSE)</f>
        <v>214</v>
      </c>
      <c r="P97">
        <f>IF(G97="экспл",0,IF(G97="импл_",VLOOKUP(J97,quest_импл!$A$1:$J$129,7,FALSE),0))</f>
        <v>280</v>
      </c>
      <c r="Q97" t="str">
        <f>IF(G97="экспл",0,IF(G97="импл_",VLOOKUP(J97,quest_импл!$A$1:$J$129,8,FALSE),0))</f>
        <v>sound\\Skruchen_li.wav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2001</v>
      </c>
      <c r="AD97" t="str">
        <f t="shared" ca="1" si="35"/>
        <v>pics\\Banan_1.jpg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30"/>
        <v>pics\\Banan_1.jpg</v>
      </c>
      <c r="AI97" t="s">
        <v>107</v>
      </c>
      <c r="AO97">
        <f t="shared" ca="1" si="36"/>
        <v>0.97989482044928389</v>
      </c>
      <c r="AP97" t="str">
        <f t="shared" ca="1" si="37"/>
        <v>pics\\Banan_1.jpg</v>
      </c>
      <c r="AR97" t="str">
        <f t="shared" si="38"/>
        <v/>
      </c>
      <c r="AS97" t="str">
        <f t="shared" ca="1" si="31"/>
        <v>pics\\Banan_1.jpg</v>
      </c>
      <c r="AT97">
        <f t="shared" ca="1" si="32"/>
        <v>0.82723679542713735</v>
      </c>
      <c r="AU97" t="s">
        <v>697</v>
      </c>
      <c r="AV97" t="str">
        <f t="shared" ca="1" si="33"/>
        <v>sound\\Noviy_plod.wav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_Скручен_ли_</v>
      </c>
      <c r="BB97" t="str">
        <f t="shared" si="34"/>
        <v>_Скручен_ли_XXXXX?</v>
      </c>
      <c r="BD97" cm="1">
        <f t="array" aca="1" ref="BD97" ca="1">INDEX($L$90:$L$97,(RANK(AT9,$AT$2:$AT$9)))</f>
        <v>2141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VLOOKUP(B98,audio_list_stym!$A$3:$BP$18,60,FALSE)</f>
        <v>17</v>
      </c>
      <c r="F98" t="str">
        <f>VLOOKUP(E98,metki!$A$2:$B$9,2,FALSE)</f>
        <v>экспл_новые_без_названия</v>
      </c>
      <c r="G98" t="str">
        <f t="shared" si="28"/>
        <v>экспл</v>
      </c>
      <c r="H98" t="str">
        <f>VLOOKUP(B98,audio_list_stym!$A$3:$AJ$18,28,FALSE)</f>
        <v>ZF</v>
      </c>
      <c r="I98" t="s">
        <v>688</v>
      </c>
      <c r="J98" t="str">
        <f t="shared" si="29"/>
        <v>ZF_1</v>
      </c>
      <c r="K98">
        <v>17</v>
      </c>
      <c r="L98">
        <f>VLOOKUP(J98,total_visual_stym!$A$2:$D$129,2,FALSE)</f>
        <v>2145</v>
      </c>
      <c r="M98" t="str">
        <f>VLOOKUP(J98,total_visual_stym!$A$2:$D$129,3,FALSE)</f>
        <v>pics\\ZF_1.jpg</v>
      </c>
      <c r="N98">
        <f>VLOOKUP(J98,total_visual_stym!$A$1:$D$129,4,FALSE)</f>
        <v>215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153</v>
      </c>
      <c r="Z98" t="str">
        <f>IF(G98="экспл",VLOOKUP(J98,quest_экспл!$A$1:$N$129,12,FALSE),IF(G98="импл_",0,0))</f>
        <v>sound\\On_s_chashuykami.wav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2205</v>
      </c>
      <c r="AD98" t="str">
        <f t="shared" ca="1" si="35"/>
        <v>pics\\dis46.jpg</v>
      </c>
      <c r="AE98" s="22" t="str">
        <f t="array" aca="1" ref="AE98" ca="1">IF(G98="экспл",INDEX(total_visual_stym!$C$146:$C$209,(RANK(total_visual_stym!E178,total_visual_stym!$E$146:$E$209))),0)</f>
        <v>pics\\dis46.jpg</v>
      </c>
      <c r="AF98" s="22" t="str">
        <f t="shared" si="30"/>
        <v/>
      </c>
      <c r="AI98" t="s">
        <v>108</v>
      </c>
      <c r="AO98">
        <f t="shared" ca="1" si="36"/>
        <v>0.80670845890340426</v>
      </c>
      <c r="AP98" t="str">
        <f t="shared" ca="1" si="37"/>
        <v>pics\\Finik_6.jpg</v>
      </c>
      <c r="AR98" t="str">
        <f>IF(AH98="sound\\Ogorod",AP26,"")</f>
        <v/>
      </c>
      <c r="AS98" t="str">
        <f t="shared" si="31"/>
        <v/>
      </c>
      <c r="AT98">
        <f t="shared" ca="1" si="32"/>
        <v>0.82227702247942547</v>
      </c>
      <c r="AU98" t="s">
        <v>697</v>
      </c>
      <c r="AV98" t="str">
        <f t="shared" ca="1" si="33"/>
        <v>sound\\Noviy_plod.wav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_Он_с_чешуйками?</v>
      </c>
      <c r="BA98" t="e">
        <f>VLOOKUP(Q98,audio_list_stym!$B$2:$BQ$299,68,FALSE)</f>
        <v>#N/A</v>
      </c>
      <c r="BB98" t="str">
        <f t="shared" si="34"/>
        <v>На_экране_XXXXX._Он_с_чешуйками?</v>
      </c>
      <c r="BC98">
        <f>A98</f>
        <v>1213</v>
      </c>
      <c r="BD98" cm="1">
        <f t="array" aca="1" ref="BD98" ca="1">INDEX($L$98:$L$105,(RANK(AT2,$AT$2:$AT$9)))</f>
        <v>2147</v>
      </c>
      <c r="BE98" cm="1">
        <f t="array" aca="1" ref="BE98" ca="1">INDEX(BD66:BD81,(RANK(AT6,$AT$2:$AT$9)))</f>
        <v>2091</v>
      </c>
      <c r="BF98" cm="1">
        <f t="array" aca="1" ref="BF98" ca="1">INDEX(BD82:BD97,(RANK(AT6,$AT$2:$AT$9)))</f>
        <v>2131</v>
      </c>
      <c r="BG98" cm="1">
        <f t="array" aca="1" ref="BG98" ca="1">INDEX(BD106:BD129,(RANK(AT6,$AT$2:$AT$17)))</f>
        <v>2067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VLOOKUP(B99,audio_list_stym!$A$3:$BP$18,60,FALSE)</f>
        <v>17</v>
      </c>
      <c r="F99" t="str">
        <f>VLOOKUP(E99,metki!$A$2:$B$9,2,FALSE)</f>
        <v>экспл_новые_без_названия</v>
      </c>
      <c r="G99" t="str">
        <f t="shared" si="28"/>
        <v>экспл</v>
      </c>
      <c r="H99" t="str">
        <f>VLOOKUP(B99,audio_list_stym!$A$3:$AJ$18,28,FALSE)</f>
        <v>ZF</v>
      </c>
      <c r="I99" t="s">
        <v>689</v>
      </c>
      <c r="J99" t="str">
        <f t="shared" si="29"/>
        <v>ZF_2</v>
      </c>
      <c r="K99">
        <v>17</v>
      </c>
      <c r="L99">
        <f>VLOOKUP(J99,total_visual_stym!$A$2:$D$129,2,FALSE)</f>
        <v>2146</v>
      </c>
      <c r="M99" t="str">
        <f>VLOOKUP(J99,total_visual_stym!$A$2:$D$129,3,FALSE)</f>
        <v>pics\\ZF_2.jpg</v>
      </c>
      <c r="N99">
        <f>VLOOKUP(J99,total_visual_stym!$A$1:$D$129,4,FALSE)</f>
        <v>215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154</v>
      </c>
      <c r="Z99" t="str">
        <f>IF(G99="экспл",VLOOKUP(J99,quest_экспл!$A$1:$N$129,12,FALSE),IF(G99="импл_",0,0))</f>
        <v>sound\\On_rozoviy.wav</v>
      </c>
      <c r="AA99" t="str">
        <f>IF(G99="экспл",VLOOKUP(J99,quest_экспл!$A$1:$N$129,14,FALSE),IF(G99="импл_",0,0))</f>
        <v>нет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5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si="30"/>
        <v/>
      </c>
      <c r="AI99" t="s">
        <v>109</v>
      </c>
      <c r="AO99">
        <f t="shared" ca="1" si="36"/>
        <v>0.23781102460033532</v>
      </c>
      <c r="AP99" t="str">
        <f t="shared" ca="1" si="37"/>
        <v>pics\\Redis_5.jpg</v>
      </c>
      <c r="AR99" t="str">
        <f t="shared" ref="AR99:AR120" si="39">IF(AH99="sound\\Ogorod",AP27,"")</f>
        <v/>
      </c>
      <c r="AS99" t="str">
        <f t="shared" si="31"/>
        <v/>
      </c>
      <c r="AT99">
        <f t="shared" ca="1" si="32"/>
        <v>0.35703686728179473</v>
      </c>
      <c r="AU99" t="s">
        <v>697</v>
      </c>
      <c r="AV99" t="str">
        <f t="shared" ca="1" si="33"/>
        <v>sound\\Redkiy_plod.wav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_Он_розовый?</v>
      </c>
      <c r="BA99" t="e">
        <f>VLOOKUP(Q99,audio_list_stym!$B$2:$BQ$299,68,FALSE)</f>
        <v>#N/A</v>
      </c>
      <c r="BB99" t="str">
        <f t="shared" si="34"/>
        <v>Посмотрите,_вот_XXXXX._Он_розовый?</v>
      </c>
      <c r="BD99" cm="1">
        <f t="array" aca="1" ref="BD99" ca="1">INDEX($L$98:$L$105,(RANK(AT3,$AT$2:$AT$9)))</f>
        <v>2151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VLOOKUP(B100,audio_list_stym!$A$3:$BP$18,60,FALSE)</f>
        <v>17</v>
      </c>
      <c r="F100" t="str">
        <f>VLOOKUP(E100,metki!$A$2:$B$9,2,FALSE)</f>
        <v>экспл_новые_без_названия</v>
      </c>
      <c r="G100" t="str">
        <f t="shared" si="28"/>
        <v>экспл</v>
      </c>
      <c r="H100" t="str">
        <f>VLOOKUP(B100,audio_list_stym!$A$3:$AJ$18,28,FALSE)</f>
        <v>ZF</v>
      </c>
      <c r="I100" t="s">
        <v>690</v>
      </c>
      <c r="J100" t="str">
        <f t="shared" si="29"/>
        <v>ZF_3</v>
      </c>
      <c r="K100">
        <v>17</v>
      </c>
      <c r="L100">
        <f>VLOOKUP(J100,total_visual_stym!$A$2:$D$129,2,FALSE)</f>
        <v>2147</v>
      </c>
      <c r="M100" t="str">
        <f>VLOOKUP(J100,total_visual_stym!$A$2:$D$129,3,FALSE)</f>
        <v>pics\\ZF_3.jpg</v>
      </c>
      <c r="N100">
        <f>VLOOKUP(J100,total_visual_stym!$A$1:$D$129,4,FALSE)</f>
        <v>215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155</v>
      </c>
      <c r="Z100" t="str">
        <f>IF(G100="экспл",VLOOKUP(J100,quest_экспл!$A$1:$N$129,12,FALSE),IF(G100="импл_",0,0))</f>
        <v>sound\\Tonkiy_li_on.wav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2193</v>
      </c>
      <c r="AD100" t="str">
        <f t="shared" ca="1" si="35"/>
        <v>pics\\dis2.jpg</v>
      </c>
      <c r="AE100" s="22" t="str">
        <f t="array" aca="1" ref="AE100" ca="1">IF(G100="экспл",INDEX(total_visual_stym!$C$146:$C$209,(RANK(total_visual_stym!E180,total_visual_stym!$E$146:$E$209))),0)</f>
        <v>pics\\dis2.jpg</v>
      </c>
      <c r="AF100" s="22" t="str">
        <f t="shared" si="30"/>
        <v/>
      </c>
      <c r="AI100" t="s">
        <v>110</v>
      </c>
      <c r="AO100">
        <f t="shared" ca="1" si="36"/>
        <v>5.8107205606893864E-2</v>
      </c>
      <c r="AP100" t="str">
        <f t="shared" ca="1" si="37"/>
        <v>pics\\Tomat_2.jpg</v>
      </c>
      <c r="AR100" t="str">
        <f t="shared" si="39"/>
        <v/>
      </c>
      <c r="AS100" t="str">
        <f t="shared" si="31"/>
        <v/>
      </c>
      <c r="AT100">
        <f t="shared" ca="1" si="32"/>
        <v>0.11999992606143828</v>
      </c>
      <c r="AU100" t="s">
        <v>697</v>
      </c>
      <c r="AV100" t="str">
        <f t="shared" ca="1" si="33"/>
        <v>sound\\Redkiy_plod.wav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_Тонкий_ли_он?</v>
      </c>
      <c r="BA100" t="e">
        <f>VLOOKUP(Q100,audio_list_stym!$B$2:$BQ$299,68,FALSE)</f>
        <v>#N/A</v>
      </c>
      <c r="BB100" t="str">
        <f t="shared" si="34"/>
        <v>Вот_XXXXX._Тонкий_ли_он?</v>
      </c>
      <c r="BD100" cm="1">
        <f t="array" aca="1" ref="BD100" ca="1">INDEX($L$98:$L$105,(RANK(AT4,$AT$2:$AT$9)))</f>
        <v>2150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VLOOKUP(B101,audio_list_stym!$A$3:$BP$18,60,FALSE)</f>
        <v>17</v>
      </c>
      <c r="F101" t="str">
        <f>VLOOKUP(E101,metki!$A$2:$B$9,2,FALSE)</f>
        <v>экспл_новые_без_названия</v>
      </c>
      <c r="G101" t="str">
        <f t="shared" si="28"/>
        <v>экспл</v>
      </c>
      <c r="H101" t="str">
        <f>VLOOKUP(B101,audio_list_stym!$A$3:$AJ$18,28,FALSE)</f>
        <v>ZF</v>
      </c>
      <c r="I101" t="s">
        <v>691</v>
      </c>
      <c r="J101" t="str">
        <f t="shared" si="29"/>
        <v>ZF_4</v>
      </c>
      <c r="K101">
        <v>17</v>
      </c>
      <c r="L101">
        <f>VLOOKUP(J101,total_visual_stym!$A$2:$D$129,2,FALSE)</f>
        <v>2148</v>
      </c>
      <c r="M101" t="str">
        <f>VLOOKUP(J101,total_visual_stym!$A$2:$D$129,3,FALSE)</f>
        <v>pics\\ZF_4.jpg</v>
      </c>
      <c r="N101">
        <f>VLOOKUP(J101,total_visual_stym!$A$1:$D$129,4,FALSE)</f>
        <v>215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156</v>
      </c>
      <c r="Z101" t="str">
        <f>IF(G101="экспл",VLOOKUP(J101,quest_экспл!$A$1:$N$129,12,FALSE),IF(G101="импл_",0,0))</f>
        <v>sound\\Celniy_li_on.wav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2192</v>
      </c>
      <c r="AD101" t="str">
        <f t="shared" ca="1" si="35"/>
        <v>pics\\dis32.jpg</v>
      </c>
      <c r="AE101" s="22" t="str">
        <f t="array" aca="1" ref="AE101" ca="1">IF(G101="экспл",INDEX(total_visual_stym!$C$146:$C$209,(RANK(total_visual_stym!E181,total_visual_stym!$E$146:$E$209))),0)</f>
        <v>pics\\dis32.jpg</v>
      </c>
      <c r="AF101" s="22" t="str">
        <f t="shared" si="30"/>
        <v/>
      </c>
      <c r="AI101" t="s">
        <v>111</v>
      </c>
      <c r="AO101">
        <f t="shared" ca="1" si="36"/>
        <v>0.34385012511205537</v>
      </c>
      <c r="AP101" t="str">
        <f t="shared" ca="1" si="37"/>
        <v>pics\\Peper_7.jpg</v>
      </c>
      <c r="AR101" t="str">
        <f t="shared" si="39"/>
        <v/>
      </c>
      <c r="AS101" t="str">
        <f t="shared" si="31"/>
        <v/>
      </c>
      <c r="AT101">
        <f t="shared" ca="1" si="32"/>
        <v>0.44116425927863978</v>
      </c>
      <c r="AU101" t="s">
        <v>697</v>
      </c>
      <c r="AV101" t="str">
        <f t="shared" ca="1" si="33"/>
        <v>sound\\Redkiy_plod.wav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_Цельный_ли_он?</v>
      </c>
      <c r="BA101" t="e">
        <f>VLOOKUP(Q101,audio_list_stym!$B$2:$BQ$299,68,FALSE)</f>
        <v>#N/A</v>
      </c>
      <c r="BB101" t="str">
        <f t="shared" si="34"/>
        <v>Это_XXXXX._Цельный_ли_он?</v>
      </c>
      <c r="BD101" cm="1">
        <f t="array" aca="1" ref="BD101" ca="1">INDEX($L$98:$L$105,(RANK(AT5,$AT$2:$AT$9)))</f>
        <v>2148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VLOOKUP(B102,audio_list_stym!$A$3:$BP$18,60,FALSE)</f>
        <v>17</v>
      </c>
      <c r="F102" t="str">
        <f>VLOOKUP(E102,metki!$A$2:$B$9,2,FALSE)</f>
        <v>экспл_новые_без_названия</v>
      </c>
      <c r="G102" t="str">
        <f t="shared" si="28"/>
        <v>экспл</v>
      </c>
      <c r="H102" t="str">
        <f>VLOOKUP(B102,audio_list_stym!$A$3:$AJ$18,28,FALSE)</f>
        <v>ZF</v>
      </c>
      <c r="I102" t="s">
        <v>692</v>
      </c>
      <c r="J102" t="str">
        <f t="shared" si="29"/>
        <v>ZF_5</v>
      </c>
      <c r="K102">
        <v>17</v>
      </c>
      <c r="L102">
        <f>VLOOKUP(J102,total_visual_stym!$A$2:$D$129,2,FALSE)</f>
        <v>2149</v>
      </c>
      <c r="M102" t="str">
        <f>VLOOKUP(J102,total_visual_stym!$A$2:$D$129,3,FALSE)</f>
        <v>pics\\ZF_5.jpg</v>
      </c>
      <c r="N102">
        <f>VLOOKUP(J102,total_visual_stym!$A$1:$D$129,4,FALSE)</f>
        <v>215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157</v>
      </c>
      <c r="Z102" t="str">
        <f>IF(G102="экспл",VLOOKUP(J102,quest_экспл!$A$1:$N$129,12,FALSE),IF(G102="импл_",0,0))</f>
        <v>sound\\On_shershaviy.wav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2223</v>
      </c>
      <c r="AD102" t="str">
        <f t="shared" ca="1" si="35"/>
        <v>pics\\dis15.jpg</v>
      </c>
      <c r="AE102" s="22" t="str">
        <f t="array" aca="1" ref="AE102" ca="1">IF(G102="экспл",INDEX(total_visual_stym!$C$146:$C$209,(RANK(total_visual_stym!E182,total_visual_stym!$E$146:$E$209))),0)</f>
        <v>pics\\dis15.jpg</v>
      </c>
      <c r="AF102" s="22" t="str">
        <f t="shared" si="30"/>
        <v/>
      </c>
      <c r="AI102" t="s">
        <v>112</v>
      </c>
      <c r="AO102">
        <f t="shared" ca="1" si="36"/>
        <v>0.6460493956933484</v>
      </c>
      <c r="AP102" t="str">
        <f t="shared" ca="1" si="37"/>
        <v>pics\\Kokos_2.jpg</v>
      </c>
      <c r="AR102" t="str">
        <f t="shared" si="39"/>
        <v/>
      </c>
      <c r="AS102" t="str">
        <f t="shared" si="31"/>
        <v/>
      </c>
      <c r="AT102">
        <f t="shared" ca="1" si="32"/>
        <v>4.1640834367200452E-2</v>
      </c>
      <c r="AU102" t="s">
        <v>697</v>
      </c>
      <c r="AV102" t="str">
        <f t="shared" ca="1" si="33"/>
        <v>sound\\Redkiy_plod.wav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_Он_шершавый?</v>
      </c>
      <c r="BA102" t="e">
        <f>VLOOKUP(Q102,audio_list_stym!$B$2:$BQ$299,68,FALSE)</f>
        <v>#N/A</v>
      </c>
      <c r="BB102" t="str">
        <f t="shared" si="34"/>
        <v>На_картинке_XXXXX._Он_шершавый?</v>
      </c>
      <c r="BD102" cm="1">
        <f t="array" aca="1" ref="BD102" ca="1">INDEX($L$98:$L$105,(RANK(AT6,$AT$2:$AT$9)))</f>
        <v>2145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VLOOKUP(B103,audio_list_stym!$A$3:$BP$18,60,FALSE)</f>
        <v>17</v>
      </c>
      <c r="F103" t="str">
        <f>VLOOKUP(E103,metki!$A$2:$B$9,2,FALSE)</f>
        <v>экспл_новые_без_названия</v>
      </c>
      <c r="G103" t="str">
        <f t="shared" si="28"/>
        <v>экспл</v>
      </c>
      <c r="H103" t="str">
        <f>VLOOKUP(B103,audio_list_stym!$A$3:$AJ$18,28,FALSE)</f>
        <v>ZF</v>
      </c>
      <c r="I103" t="s">
        <v>693</v>
      </c>
      <c r="J103" t="str">
        <f t="shared" si="29"/>
        <v>ZF_6</v>
      </c>
      <c r="K103">
        <v>17</v>
      </c>
      <c r="L103">
        <f>VLOOKUP(J103,total_visual_stym!$A$2:$D$129,2,FALSE)</f>
        <v>2150</v>
      </c>
      <c r="M103" t="str">
        <f>VLOOKUP(J103,total_visual_stym!$A$2:$D$129,3,FALSE)</f>
        <v>pics\\ZF_6.jpg</v>
      </c>
      <c r="N103">
        <f>VLOOKUP(J103,total_visual_stym!$A$1:$D$129,4,FALSE)</f>
        <v>215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158</v>
      </c>
      <c r="Z103" t="str">
        <f>IF(G103="экспл",VLOOKUP(J103,quest_экспл!$A$1:$N$129,12,FALSE),IF(G103="импл_",0,0))</f>
        <v>sound\\Zaostrin_li_on.wav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2207</v>
      </c>
      <c r="AD103" t="str">
        <f t="shared" ca="1" si="35"/>
        <v>pics\\dis44.jpg</v>
      </c>
      <c r="AE103" s="22" t="str">
        <f t="array" aca="1" ref="AE103" ca="1">IF(G103="экспл",INDEX(total_visual_stym!$C$146:$C$209,(RANK(total_visual_stym!E183,total_visual_stym!$E$146:$E$209))),0)</f>
        <v>pics\\dis44.jpg</v>
      </c>
      <c r="AF103" s="22" t="str">
        <f t="shared" si="30"/>
        <v/>
      </c>
      <c r="AI103" t="s">
        <v>113</v>
      </c>
      <c r="AO103">
        <f t="shared" ca="1" si="36"/>
        <v>0.97960955972417585</v>
      </c>
      <c r="AP103" t="str">
        <f t="shared" ca="1" si="37"/>
        <v>pics\\Banan_2.jpg</v>
      </c>
      <c r="AR103" t="str">
        <f t="shared" si="39"/>
        <v/>
      </c>
      <c r="AS103" t="str">
        <f t="shared" si="31"/>
        <v/>
      </c>
      <c r="AT103">
        <f t="shared" ca="1" si="32"/>
        <v>0.46193019029067606</v>
      </c>
      <c r="AU103" t="s">
        <v>697</v>
      </c>
      <c r="AV103" t="str">
        <f t="shared" ca="1" si="33"/>
        <v>sound\\Redkiy_plod.wav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_Заострен_ли_он?</v>
      </c>
      <c r="BA103" t="e">
        <f>VLOOKUP(Q103,audio_list_stym!$B$2:$BQ$299,68,FALSE)</f>
        <v>#N/A</v>
      </c>
      <c r="BB103" t="str">
        <f t="shared" si="34"/>
        <v>На_мониторе_XXXXX._Заострен_ли_он?</v>
      </c>
      <c r="BD103" cm="1">
        <f t="array" aca="1" ref="BD103" ca="1">INDEX($L$98:$L$105,(RANK(AT7,$AT$2:$AT$9)))</f>
        <v>2146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VLOOKUP(B104,audio_list_stym!$A$3:$BP$18,60,FALSE)</f>
        <v>17</v>
      </c>
      <c r="F104" t="str">
        <f>VLOOKUP(E104,metki!$A$2:$B$9,2,FALSE)</f>
        <v>экспл_новые_без_названия</v>
      </c>
      <c r="G104" t="str">
        <f t="shared" si="28"/>
        <v>экспл</v>
      </c>
      <c r="H104" t="str">
        <f>VLOOKUP(B104,audio_list_stym!$A$3:$AJ$18,28,FALSE)</f>
        <v>ZF</v>
      </c>
      <c r="I104" t="s">
        <v>694</v>
      </c>
      <c r="J104" t="str">
        <f t="shared" si="29"/>
        <v>ZF_7</v>
      </c>
      <c r="K104">
        <v>17</v>
      </c>
      <c r="L104">
        <f>VLOOKUP(J104,total_visual_stym!$A$2:$D$129,2,FALSE)</f>
        <v>2151</v>
      </c>
      <c r="M104" t="str">
        <f>VLOOKUP(J104,total_visual_stym!$A$2:$D$129,3,FALSE)</f>
        <v>pics\\ZF_7.jpg</v>
      </c>
      <c r="N104">
        <f>VLOOKUP(J104,total_visual_stym!$A$1:$D$129,4,FALSE)</f>
        <v>215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159</v>
      </c>
      <c r="Z104" t="str">
        <f>IF(G104="экспл",VLOOKUP(J104,quest_экспл!$A$1:$N$129,12,FALSE),IF(G104="импл_",0,0))</f>
        <v>sound\\On_rassipchatiy.wav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2185</v>
      </c>
      <c r="AD104" t="str">
        <f t="shared" ca="1" si="35"/>
        <v>pics\\dis31.jpg</v>
      </c>
      <c r="AE104" s="22" t="str">
        <f t="array" aca="1" ref="AE104" ca="1">IF(G104="экспл",INDEX(total_visual_stym!$C$146:$C$209,(RANK(total_visual_stym!E184,total_visual_stym!$E$146:$E$209))),0)</f>
        <v>pics\\dis31.jpg</v>
      </c>
      <c r="AF104" s="22" t="str">
        <f t="shared" si="30"/>
        <v/>
      </c>
      <c r="AI104" t="s">
        <v>114</v>
      </c>
      <c r="AO104">
        <f t="shared" ca="1" si="36"/>
        <v>2.3732668433606885E-2</v>
      </c>
      <c r="AP104" t="str">
        <f t="shared" ca="1" si="37"/>
        <v>pics\\Tomat_7.jpg</v>
      </c>
      <c r="AR104" t="str">
        <f t="shared" si="39"/>
        <v/>
      </c>
      <c r="AS104" t="str">
        <f t="shared" si="31"/>
        <v/>
      </c>
      <c r="AT104">
        <f t="shared" ca="1" si="32"/>
        <v>0.8104809740008887</v>
      </c>
      <c r="AU104" t="s">
        <v>697</v>
      </c>
      <c r="AV104" t="str">
        <f t="shared" ca="1" si="33"/>
        <v>sound\\Noviy_plod.wav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_Он_рассыпчатый?</v>
      </c>
      <c r="BA104" t="e">
        <f>VLOOKUP(Q104,audio_list_stym!$B$2:$BQ$299,68,FALSE)</f>
        <v>#N/A</v>
      </c>
      <c r="BB104" t="str">
        <f t="shared" si="34"/>
        <v>Перед_Вами_XXXXX._Он_рассыпчатый?</v>
      </c>
      <c r="BD104" cm="1">
        <f t="array" aca="1" ref="BD104" ca="1">INDEX($L$98:$L$105,(RANK(AT8,$AT$2:$AT$9)))</f>
        <v>2152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VLOOKUP(B105,audio_list_stym!$A$3:$BP$18,60,FALSE)</f>
        <v>17</v>
      </c>
      <c r="F105" t="str">
        <f>VLOOKUP(E105,metki!$A$2:$B$9,2,FALSE)</f>
        <v>экспл_новые_без_названия</v>
      </c>
      <c r="G105" t="str">
        <f t="shared" si="28"/>
        <v>экспл</v>
      </c>
      <c r="H105" t="str">
        <f>VLOOKUP(B105,audio_list_stym!$A$3:$AJ$18,28,FALSE)</f>
        <v>ZF</v>
      </c>
      <c r="I105" t="s">
        <v>695</v>
      </c>
      <c r="J105" t="str">
        <f t="shared" si="29"/>
        <v>ZF_8</v>
      </c>
      <c r="K105">
        <v>17</v>
      </c>
      <c r="L105">
        <f>VLOOKUP(J105,total_visual_stym!$A$2:$D$129,2,FALSE)</f>
        <v>2152</v>
      </c>
      <c r="M105" t="str">
        <f>VLOOKUP(J105,total_visual_stym!$A$2:$D$129,3,FALSE)</f>
        <v>pics\\ZF_8.jpg</v>
      </c>
      <c r="N105">
        <f>VLOOKUP(J105,total_visual_stym!$A$1:$D$129,4,FALSE)</f>
        <v>215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160</v>
      </c>
      <c r="Z105" t="str">
        <f>IF(G105="экспл",VLOOKUP(J105,quest_экспл!$A$1:$N$129,12,FALSE),IF(G105="импл_",0,0))</f>
        <v>sound\\Ochishen_li_on.wav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2199</v>
      </c>
      <c r="AD105" t="str">
        <f t="shared" ca="1" si="35"/>
        <v>pics\\dis56.jpg</v>
      </c>
      <c r="AE105" s="22" t="str">
        <f t="array" aca="1" ref="AE105" ca="1">IF(G105="экспл",INDEX(total_visual_stym!$C$146:$C$209,(RANK(total_visual_stym!E185,total_visual_stym!$E$146:$E$209))),0)</f>
        <v>pics\\dis56.jpg</v>
      </c>
      <c r="AF105" s="22" t="str">
        <f t="shared" si="30"/>
        <v/>
      </c>
      <c r="AI105" t="s">
        <v>115</v>
      </c>
      <c r="AO105">
        <f t="shared" ca="1" si="36"/>
        <v>0.28756575063653333</v>
      </c>
      <c r="AP105" t="str">
        <f t="shared" ca="1" si="37"/>
        <v>pics\\Redis_1.jpg</v>
      </c>
      <c r="AR105" t="str">
        <f t="shared" si="39"/>
        <v/>
      </c>
      <c r="AS105" t="str">
        <f t="shared" si="31"/>
        <v/>
      </c>
      <c r="AT105">
        <f t="shared" ca="1" si="32"/>
        <v>0.81796878109971449</v>
      </c>
      <c r="AU105" t="s">
        <v>697</v>
      </c>
      <c r="AV105" t="str">
        <f t="shared" ca="1" si="33"/>
        <v>sound\\Noviy_plod.wav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_Очищен_ли_он?</v>
      </c>
      <c r="BA105" t="e">
        <f>VLOOKUP(Q105,audio_list_stym!$B$2:$BQ$299,68,FALSE)</f>
        <v>#N/A</v>
      </c>
      <c r="BB105" t="str">
        <f t="shared" si="34"/>
        <v>Вы_видите_XXXXX._Очищен_ли_он?</v>
      </c>
      <c r="BD105" cm="1">
        <f t="array" aca="1" ref="BD105" ca="1">INDEX($L$98:$L$105,(RANK(AT9,$AT$2:$AT$9)))</f>
        <v>2149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VLOOKUP(B106,audio_list_stym!$A$3:$BP$18,60,FALSE)</f>
        <v>14</v>
      </c>
      <c r="F106" t="str">
        <f>VLOOKUP(E106,metki!$A$2:$B$9,2,FALSE)</f>
        <v>импл_новые_с_названием</v>
      </c>
      <c r="G106" t="str">
        <f t="shared" si="28"/>
        <v>импл_</v>
      </c>
      <c r="H106" t="str">
        <f>VLOOKUP(B106,audio_list_stym!$A$3:$AJ$18,28,FALSE)</f>
        <v>Ackee</v>
      </c>
      <c r="I106" t="s">
        <v>688</v>
      </c>
      <c r="J106" t="str">
        <f t="shared" si="29"/>
        <v>Ackee_1</v>
      </c>
      <c r="K106">
        <v>14</v>
      </c>
      <c r="L106">
        <f>VLOOKUP(J106,total_visual_stym!$A$2:$D$129,2,FALSE)</f>
        <v>2065</v>
      </c>
      <c r="M106" t="str">
        <f>VLOOKUP(J106,total_visual_stym!$A$2:$D$129,3,FALSE)</f>
        <v>pics\\Ackee_1.jpg</v>
      </c>
      <c r="N106">
        <f>VLOOKUP(J106,total_visual_stym!$A$1:$D$129,4,FALSE)</f>
        <v>208</v>
      </c>
      <c r="P106">
        <f>IF(G106="экспл",0,IF(G106="импл_",VLOOKUP(J106,quest_импл!$A$1:$J$129,7,FALSE),0))</f>
        <v>225</v>
      </c>
      <c r="Q106" t="str">
        <f>IF(G106="экспл",0,IF(G106="импл_",VLOOKUP(J106,quest_импл!$A$1:$J$129,8,FALSE),0))</f>
        <v>sound\\Sushenniy_li.wav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нет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2008</v>
      </c>
      <c r="AD106" t="str">
        <f t="shared" ca="1" si="35"/>
        <v>pics\\Banan_8.jpg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30"/>
        <v>pics\\Banan_8.jpg</v>
      </c>
      <c r="AI106" t="s">
        <v>116</v>
      </c>
      <c r="AO106">
        <f t="shared" ca="1" si="36"/>
        <v>0.89491882360305031</v>
      </c>
      <c r="AP106" t="str">
        <f t="shared" ca="1" si="37"/>
        <v>pics\\Banan_8.jpg</v>
      </c>
      <c r="AR106" t="str">
        <f t="shared" si="39"/>
        <v/>
      </c>
      <c r="AS106" t="str">
        <f t="shared" ca="1" si="31"/>
        <v>pics\\Banan_8.jpg</v>
      </c>
      <c r="AT106">
        <f t="shared" ca="1" si="32"/>
        <v>0.84453468012702004</v>
      </c>
      <c r="AU106" t="s">
        <v>697</v>
      </c>
      <c r="AV106" t="str">
        <f t="shared" ca="1" si="33"/>
        <v>sound\\Noviy_plod.wav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_Сушеный_ли_</v>
      </c>
      <c r="BB106" t="str">
        <f t="shared" si="34"/>
        <v>_Сушеный_ли_ГОНИК?</v>
      </c>
      <c r="BC106">
        <f>A106</f>
        <v>1214</v>
      </c>
      <c r="BD106" cm="1">
        <f t="array" aca="1" ref="BD106" ca="1">INDEX($L$106:$L$113,(RANK(AT2,$AT$2:$AT$9)))</f>
        <v>2067</v>
      </c>
      <c r="BE106" cm="1">
        <f t="array" aca="1" ref="BE106" ca="1">INDEX(BD66:BD81,(RANK(AT7,$AT$2:$AT$17)))</f>
        <v>2093</v>
      </c>
      <c r="BF106" cm="1">
        <f t="array" aca="1" ref="BF106" ca="1">INDEX(BD90:BD105,(RANK(AT7,$AT$2:$AT$17)))</f>
        <v>2137</v>
      </c>
      <c r="BG106" cm="1">
        <f t="array" aca="1" ref="BG106" ca="1">INDEX(BD114:BD129,(RANK(AT7,$AT$2:$AT$9)))</f>
        <v>2079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VLOOKUP(B107,audio_list_stym!$A$3:$BP$18,60,FALSE)</f>
        <v>14</v>
      </c>
      <c r="F107" t="str">
        <f>VLOOKUP(E107,metki!$A$2:$B$9,2,FALSE)</f>
        <v>импл_новые_с_названием</v>
      </c>
      <c r="G107" t="str">
        <f t="shared" si="28"/>
        <v>импл_</v>
      </c>
      <c r="H107" t="str">
        <f>VLOOKUP(B107,audio_list_stym!$A$3:$AJ$18,28,FALSE)</f>
        <v>Ackee</v>
      </c>
      <c r="I107" t="s">
        <v>689</v>
      </c>
      <c r="J107" t="str">
        <f t="shared" si="29"/>
        <v>Ackee_2</v>
      </c>
      <c r="K107">
        <v>14</v>
      </c>
      <c r="L107">
        <f>VLOOKUP(J107,total_visual_stym!$A$2:$D$129,2,FALSE)</f>
        <v>2066</v>
      </c>
      <c r="M107" t="str">
        <f>VLOOKUP(J107,total_visual_stym!$A$2:$D$129,3,FALSE)</f>
        <v>pics\\Ackee_2.jpg</v>
      </c>
      <c r="N107">
        <f>VLOOKUP(J107,total_visual_stym!$A$1:$D$129,4,FALSE)</f>
        <v>208</v>
      </c>
      <c r="P107">
        <f>IF(G107="экспл",0,IF(G107="импл_",VLOOKUP(J107,quest_импл!$A$1:$J$129,7,FALSE),0))</f>
        <v>226</v>
      </c>
      <c r="Q107" t="str">
        <f>IF(G107="экспл",0,IF(G107="импл_",VLOOKUP(J107,quest_импл!$A$1:$J$129,8,FALSE),0))</f>
        <v>sound\\S_vetochkoy_li.wav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2005</v>
      </c>
      <c r="AD107" t="str">
        <f t="shared" ca="1" si="35"/>
        <v>pics\\Banan_5.jpg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30"/>
        <v>pics\\Banan_5.jpg</v>
      </c>
      <c r="AI107" t="s">
        <v>117</v>
      </c>
      <c r="AO107">
        <f t="shared" ca="1" si="36"/>
        <v>0.90741883389304689</v>
      </c>
      <c r="AP107" t="str">
        <f t="shared" ca="1" si="37"/>
        <v>pics\\Banan_5.jpg</v>
      </c>
      <c r="AR107" t="str">
        <f t="shared" si="39"/>
        <v/>
      </c>
      <c r="AS107" t="str">
        <f t="shared" ca="1" si="31"/>
        <v>pics\\Banan_5.jpg</v>
      </c>
      <c r="AT107">
        <f t="shared" ca="1" si="32"/>
        <v>4.4830903536728917E-3</v>
      </c>
      <c r="AU107" t="s">
        <v>697</v>
      </c>
      <c r="AV107" t="str">
        <f t="shared" ca="1" si="33"/>
        <v>sound\\Redkiy_plod.wav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_С_веточкой_ли_</v>
      </c>
      <c r="BB107" t="str">
        <f t="shared" si="34"/>
        <v>_С_веточкой_ли_ГОНИК?</v>
      </c>
      <c r="BD107" cm="1">
        <f t="array" aca="1" ref="BD107" ca="1">INDEX($L$106:$L$113,(RANK(AT3,$AT$2:$AT$9)))</f>
        <v>2071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VLOOKUP(B108,audio_list_stym!$A$3:$BP$18,60,FALSE)</f>
        <v>14</v>
      </c>
      <c r="F108" t="str">
        <f>VLOOKUP(E108,metki!$A$2:$B$9,2,FALSE)</f>
        <v>импл_новые_с_названием</v>
      </c>
      <c r="G108" t="str">
        <f t="shared" si="28"/>
        <v>импл_</v>
      </c>
      <c r="H108" t="str">
        <f>VLOOKUP(B108,audio_list_stym!$A$3:$AJ$18,28,FALSE)</f>
        <v>Ackee</v>
      </c>
      <c r="I108" t="s">
        <v>690</v>
      </c>
      <c r="J108" t="str">
        <f t="shared" si="29"/>
        <v>Ackee_3</v>
      </c>
      <c r="K108">
        <v>14</v>
      </c>
      <c r="L108">
        <f>VLOOKUP(J108,total_visual_stym!$A$2:$D$129,2,FALSE)</f>
        <v>2067</v>
      </c>
      <c r="M108" t="str">
        <f>VLOOKUP(J108,total_visual_stym!$A$2:$D$129,3,FALSE)</f>
        <v>pics\\Ackee_3.jpg</v>
      </c>
      <c r="N108">
        <f>VLOOKUP(J108,total_visual_stym!$A$1:$D$129,4,FALSE)</f>
        <v>208</v>
      </c>
      <c r="P108">
        <f>IF(G108="экспл",0,IF(G108="импл_",VLOOKUP(J108,quest_импл!$A$1:$J$129,7,FALSE),0))</f>
        <v>227</v>
      </c>
      <c r="Q108" t="str">
        <f>IF(G108="экспл",0,IF(G108="импл_",VLOOKUP(J108,quest_импл!$A$1:$J$129,8,FALSE),0))</f>
        <v>sound\\Rasskrit_li.wav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2025</v>
      </c>
      <c r="AD108" t="str">
        <f t="shared" ca="1" si="35"/>
        <v>pics\\Kokos_1.jpg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30"/>
        <v>pics\\Kokos_1.jpg</v>
      </c>
      <c r="AI108" t="s">
        <v>118</v>
      </c>
      <c r="AO108">
        <f t="shared" ca="1" si="36"/>
        <v>0.64754072105704941</v>
      </c>
      <c r="AP108" t="str">
        <f t="shared" ca="1" si="37"/>
        <v>pics\\Kokos_1.jpg</v>
      </c>
      <c r="AR108" t="str">
        <f t="shared" si="39"/>
        <v/>
      </c>
      <c r="AS108" t="str">
        <f t="shared" ca="1" si="31"/>
        <v>pics\\Kokos_1.jpg</v>
      </c>
      <c r="AT108">
        <f t="shared" ca="1" si="32"/>
        <v>0.38096416292351065</v>
      </c>
      <c r="AU108" t="s">
        <v>697</v>
      </c>
      <c r="AV108" t="str">
        <f t="shared" ca="1" si="33"/>
        <v>sound\\Redkiy_plod.wav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_Раскрыт_ли_</v>
      </c>
      <c r="BB108" t="str">
        <f t="shared" si="34"/>
        <v>_Раскрыт_ли_ГОНИК?</v>
      </c>
      <c r="BD108" cm="1">
        <f t="array" aca="1" ref="BD108" ca="1">INDEX($L$106:$L$113,(RANK(AT4,$AT$2:$AT$9)))</f>
        <v>2070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VLOOKUP(B109,audio_list_stym!$A$3:$BP$18,60,FALSE)</f>
        <v>14</v>
      </c>
      <c r="F109" t="str">
        <f>VLOOKUP(E109,metki!$A$2:$B$9,2,FALSE)</f>
        <v>импл_новые_с_названием</v>
      </c>
      <c r="G109" t="str">
        <f t="shared" si="28"/>
        <v>импл_</v>
      </c>
      <c r="H109" t="str">
        <f>VLOOKUP(B109,audio_list_stym!$A$3:$AJ$18,28,FALSE)</f>
        <v>Ackee</v>
      </c>
      <c r="I109" t="s">
        <v>691</v>
      </c>
      <c r="J109" t="str">
        <f t="shared" si="29"/>
        <v>Ackee_4</v>
      </c>
      <c r="K109">
        <v>14</v>
      </c>
      <c r="L109">
        <f>VLOOKUP(J109,total_visual_stym!$A$2:$D$129,2,FALSE)</f>
        <v>2068</v>
      </c>
      <c r="M109" t="str">
        <f>VLOOKUP(J109,total_visual_stym!$A$2:$D$129,3,FALSE)</f>
        <v>pics\\Ackee_4.jpg</v>
      </c>
      <c r="N109">
        <f>VLOOKUP(J109,total_visual_stym!$A$1:$D$129,4,FALSE)</f>
        <v>208</v>
      </c>
      <c r="P109">
        <f>IF(G109="экспл",0,IF(G109="импл_",VLOOKUP(J109,quest_импл!$A$1:$J$129,7,FALSE),0))</f>
        <v>228</v>
      </c>
      <c r="Q109" t="str">
        <f>IF(G109="экспл",0,IF(G109="импл_",VLOOKUP(J109,quest_импл!$A$1:$J$129,8,FALSE),0))</f>
        <v>sound\\Pushistiy_li.wav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2004</v>
      </c>
      <c r="AD109" t="str">
        <f t="shared" ca="1" si="35"/>
        <v>pics\\Banan_4.jpg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30"/>
        <v>pics\\Banan_4.jpg</v>
      </c>
      <c r="AI109" t="s">
        <v>119</v>
      </c>
      <c r="AO109">
        <f t="shared" ca="1" si="36"/>
        <v>0.93231186190334492</v>
      </c>
      <c r="AP109" t="str">
        <f t="shared" ca="1" si="37"/>
        <v>pics\\Banan_4.jpg</v>
      </c>
      <c r="AR109" t="str">
        <f t="shared" si="39"/>
        <v/>
      </c>
      <c r="AS109" t="str">
        <f t="shared" ca="1" si="31"/>
        <v>pics\\Banan_4.jpg</v>
      </c>
      <c r="AT109">
        <f t="shared" ca="1" si="32"/>
        <v>0.26448027044545575</v>
      </c>
      <c r="AU109" t="s">
        <v>697</v>
      </c>
      <c r="AV109" t="str">
        <f t="shared" ca="1" si="33"/>
        <v>sound\\Redkiy_plod.wav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_Пушистый_ли_</v>
      </c>
      <c r="BB109" t="str">
        <f t="shared" si="34"/>
        <v>_Пушистый_ли_ГОНИК?</v>
      </c>
      <c r="BD109" cm="1">
        <f t="array" aca="1" ref="BD109" ca="1">INDEX($L$106:$L$113,(RANK(AT5,$AT$2:$AT$9)))</f>
        <v>2068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VLOOKUP(B110,audio_list_stym!$A$3:$BP$18,60,FALSE)</f>
        <v>14</v>
      </c>
      <c r="F110" t="str">
        <f>VLOOKUP(E110,metki!$A$2:$B$9,2,FALSE)</f>
        <v>импл_новые_с_названием</v>
      </c>
      <c r="G110" t="str">
        <f t="shared" si="28"/>
        <v>импл_</v>
      </c>
      <c r="H110" t="str">
        <f>VLOOKUP(B110,audio_list_stym!$A$3:$AJ$18,28,FALSE)</f>
        <v>Ackee</v>
      </c>
      <c r="I110" t="s">
        <v>692</v>
      </c>
      <c r="J110" t="str">
        <f t="shared" si="29"/>
        <v>Ackee_5</v>
      </c>
      <c r="K110">
        <v>14</v>
      </c>
      <c r="L110">
        <f>VLOOKUP(J110,total_visual_stym!$A$2:$D$129,2,FALSE)</f>
        <v>2069</v>
      </c>
      <c r="M110" t="str">
        <f>VLOOKUP(J110,total_visual_stym!$A$2:$D$129,3,FALSE)</f>
        <v>pics\\Ackee_5.jpg</v>
      </c>
      <c r="N110">
        <f>VLOOKUP(J110,total_visual_stym!$A$1:$D$129,4,FALSE)</f>
        <v>208</v>
      </c>
      <c r="P110">
        <f>IF(G110="экспл",0,IF(G110="импл_",VLOOKUP(J110,quest_импл!$A$1:$J$129,7,FALSE),0))</f>
        <v>229</v>
      </c>
      <c r="Q110" t="str">
        <f>IF(G110="экспл",0,IF(G110="импл_",VLOOKUP(J110,quest_импл!$A$1:$J$129,8,FALSE),0))</f>
        <v>sound\\Kvadratniy_li.wav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2020</v>
      </c>
      <c r="AD110" t="str">
        <f t="shared" ca="1" si="35"/>
        <v>pics\\Goroh_4.jpg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30"/>
        <v>pics\\Goroh_4.jpg</v>
      </c>
      <c r="AI110" t="s">
        <v>120</v>
      </c>
      <c r="AO110">
        <f t="shared" ca="1" si="36"/>
        <v>0.7334831956983241</v>
      </c>
      <c r="AP110" t="str">
        <f t="shared" ca="1" si="37"/>
        <v>pics\\Goroh_4.jpg</v>
      </c>
      <c r="AR110" t="str">
        <f t="shared" si="39"/>
        <v/>
      </c>
      <c r="AS110" t="str">
        <f t="shared" ca="1" si="31"/>
        <v>pics\\Goroh_4.jpg</v>
      </c>
      <c r="AT110">
        <f t="shared" ca="1" si="32"/>
        <v>0.1986950930149205</v>
      </c>
      <c r="AU110" t="s">
        <v>697</v>
      </c>
      <c r="AV110" t="str">
        <f t="shared" ca="1" si="33"/>
        <v>sound\\Redkiy_plod.wav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_Квадратный_ли_</v>
      </c>
      <c r="BB110" t="str">
        <f t="shared" si="34"/>
        <v>_Квадратный_ли_ГОНИК?</v>
      </c>
      <c r="BD110" cm="1">
        <f t="array" aca="1" ref="BD110" ca="1">INDEX($L$106:$L$113,(RANK(AT6,$AT$2:$AT$9)))</f>
        <v>2065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VLOOKUP(B111,audio_list_stym!$A$3:$BP$18,60,FALSE)</f>
        <v>14</v>
      </c>
      <c r="F111" t="str">
        <f>VLOOKUP(E111,metki!$A$2:$B$9,2,FALSE)</f>
        <v>импл_новые_с_названием</v>
      </c>
      <c r="G111" t="str">
        <f t="shared" si="28"/>
        <v>импл_</v>
      </c>
      <c r="H111" t="str">
        <f>VLOOKUP(B111,audio_list_stym!$A$3:$AJ$18,28,FALSE)</f>
        <v>Ackee</v>
      </c>
      <c r="I111" t="s">
        <v>693</v>
      </c>
      <c r="J111" t="str">
        <f t="shared" si="29"/>
        <v>Ackee_6</v>
      </c>
      <c r="K111">
        <v>14</v>
      </c>
      <c r="L111">
        <f>VLOOKUP(J111,total_visual_stym!$A$2:$D$129,2,FALSE)</f>
        <v>2070</v>
      </c>
      <c r="M111" t="str">
        <f>VLOOKUP(J111,total_visual_stym!$A$2:$D$129,3,FALSE)</f>
        <v>pics\\Ackee_6.jpg</v>
      </c>
      <c r="N111">
        <f>VLOOKUP(J111,total_visual_stym!$A$1:$D$129,4,FALSE)</f>
        <v>208</v>
      </c>
      <c r="P111">
        <f>IF(G111="экспл",0,IF(G111="импл_",VLOOKUP(J111,quest_импл!$A$1:$J$129,7,FALSE),0))</f>
        <v>230</v>
      </c>
      <c r="Q111" t="str">
        <f>IF(G111="экспл",0,IF(G111="импл_",VLOOKUP(J111,quest_импл!$A$1:$J$129,8,FALSE),0))</f>
        <v>sound\\Sklizskiy_li.wav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2055</v>
      </c>
      <c r="AD111" t="str">
        <f t="shared" ca="1" si="35"/>
        <v>pics\\Redis_7.jpg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30"/>
        <v>pics\\Redis_7.jpg</v>
      </c>
      <c r="AI111" t="s">
        <v>121</v>
      </c>
      <c r="AO111">
        <f t="shared" ca="1" si="36"/>
        <v>0.1299750232915986</v>
      </c>
      <c r="AP111" t="str">
        <f t="shared" ca="1" si="37"/>
        <v>pics\\Redis_7.jpg</v>
      </c>
      <c r="AR111" t="str">
        <f t="shared" si="39"/>
        <v/>
      </c>
      <c r="AS111" t="str">
        <f t="shared" ca="1" si="31"/>
        <v>pics\\Redis_7.jpg</v>
      </c>
      <c r="AT111">
        <f t="shared" ca="1" si="32"/>
        <v>0.38913554025799146</v>
      </c>
      <c r="AU111" t="s">
        <v>697</v>
      </c>
      <c r="AV111" t="str">
        <f t="shared" ca="1" si="33"/>
        <v>sound\\Redkiy_plod.wav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_Склизкий_ли_</v>
      </c>
      <c r="BB111" t="str">
        <f t="shared" si="34"/>
        <v>_Склизкий_ли_ГОНИК?</v>
      </c>
      <c r="BD111" cm="1">
        <f t="array" aca="1" ref="BD111" ca="1">INDEX($L$106:$L$113,(RANK(AT7,$AT$2:$AT$9)))</f>
        <v>2066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VLOOKUP(B112,audio_list_stym!$A$3:$BP$18,60,FALSE)</f>
        <v>14</v>
      </c>
      <c r="F112" t="str">
        <f>VLOOKUP(E112,metki!$A$2:$B$9,2,FALSE)</f>
        <v>импл_новые_с_названием</v>
      </c>
      <c r="G112" t="str">
        <f t="shared" si="28"/>
        <v>импл_</v>
      </c>
      <c r="H112" t="str">
        <f>VLOOKUP(B112,audio_list_stym!$A$3:$AJ$18,28,FALSE)</f>
        <v>Ackee</v>
      </c>
      <c r="I112" t="s">
        <v>694</v>
      </c>
      <c r="J112" t="str">
        <f t="shared" si="29"/>
        <v>Ackee_7</v>
      </c>
      <c r="K112">
        <v>14</v>
      </c>
      <c r="L112">
        <f>VLOOKUP(J112,total_visual_stym!$A$2:$D$129,2,FALSE)</f>
        <v>2071</v>
      </c>
      <c r="M112" t="str">
        <f>VLOOKUP(J112,total_visual_stym!$A$2:$D$129,3,FALSE)</f>
        <v>pics\\Ackee_7.jpg</v>
      </c>
      <c r="N112">
        <f>VLOOKUP(J112,total_visual_stym!$A$1:$D$129,4,FALSE)</f>
        <v>208</v>
      </c>
      <c r="P112">
        <f>IF(G112="экспл",0,IF(G112="импл_",VLOOKUP(J112,quest_импл!$A$1:$J$129,7,FALSE),0))</f>
        <v>231</v>
      </c>
      <c r="Q112" t="str">
        <f>IF(G112="экспл",0,IF(G112="импл_",VLOOKUP(J112,quest_импл!$A$1:$J$129,8,FALSE),0))</f>
        <v>sound\\Uvyadshiy_li.wav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да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2031</v>
      </c>
      <c r="AD112" t="str">
        <f t="shared" ca="1" si="35"/>
        <v>pics\\Kokos_7.jpg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30"/>
        <v>pics\\Kokos_7.jpg</v>
      </c>
      <c r="AI112" t="s">
        <v>122</v>
      </c>
      <c r="AO112">
        <f t="shared" ca="1" si="36"/>
        <v>0.54971424930400836</v>
      </c>
      <c r="AP112" t="str">
        <f t="shared" ca="1" si="37"/>
        <v>pics\\Kokos_7.jpg</v>
      </c>
      <c r="AR112" t="str">
        <f t="shared" si="39"/>
        <v/>
      </c>
      <c r="AS112" t="str">
        <f t="shared" ca="1" si="31"/>
        <v>pics\\Kokos_7.jpg</v>
      </c>
      <c r="AT112">
        <f t="shared" ca="1" si="32"/>
        <v>0.85142719487437779</v>
      </c>
      <c r="AU112" t="s">
        <v>697</v>
      </c>
      <c r="AV112" t="str">
        <f t="shared" ca="1" si="33"/>
        <v>sound\\Noviy_plod.wav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_Увядший_ли_</v>
      </c>
      <c r="BB112" t="str">
        <f t="shared" si="34"/>
        <v>_Увядший_ли_ГОНИК?</v>
      </c>
      <c r="BD112" cm="1">
        <f t="array" aca="1" ref="BD112" ca="1">INDEX($L$106:$L$113,(RANK(AT8,$AT$2:$AT$9)))</f>
        <v>2072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VLOOKUP(B113,audio_list_stym!$A$3:$BP$18,60,FALSE)</f>
        <v>14</v>
      </c>
      <c r="F113" t="str">
        <f>VLOOKUP(E113,metki!$A$2:$B$9,2,FALSE)</f>
        <v>импл_новые_с_названием</v>
      </c>
      <c r="G113" t="str">
        <f t="shared" si="28"/>
        <v>импл_</v>
      </c>
      <c r="H113" t="str">
        <f>VLOOKUP(B113,audio_list_stym!$A$3:$AJ$18,28,FALSE)</f>
        <v>Ackee</v>
      </c>
      <c r="I113" t="s">
        <v>695</v>
      </c>
      <c r="J113" t="str">
        <f t="shared" si="29"/>
        <v>Ackee_8</v>
      </c>
      <c r="K113">
        <v>14</v>
      </c>
      <c r="L113">
        <f>VLOOKUP(J113,total_visual_stym!$A$2:$D$129,2,FALSE)</f>
        <v>2072</v>
      </c>
      <c r="M113" t="str">
        <f>VLOOKUP(J113,total_visual_stym!$A$2:$D$129,3,FALSE)</f>
        <v>pics\\Ackee_8.jpg</v>
      </c>
      <c r="N113">
        <f>VLOOKUP(J113,total_visual_stym!$A$1:$D$129,4,FALSE)</f>
        <v>208</v>
      </c>
      <c r="P113">
        <f>IF(G113="экспл",0,IF(G113="импл_",VLOOKUP(J113,quest_импл!$A$1:$J$129,7,FALSE),0))</f>
        <v>232</v>
      </c>
      <c r="Q113" t="str">
        <f>IF(G113="экспл",0,IF(G113="импл_",VLOOKUP(J113,quest_импл!$A$1:$J$129,8,FALSE),0))</f>
        <v>sound\\Raznocvetniy_li.wav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2061</v>
      </c>
      <c r="AD113" t="str">
        <f t="shared" ca="1" si="35"/>
        <v>pics\\Tomat_5.jpg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30"/>
        <v>pics\\Tomat_5.jpg</v>
      </c>
      <c r="AI113" t="s">
        <v>123</v>
      </c>
      <c r="AO113">
        <f t="shared" ca="1" si="36"/>
        <v>3.8940664281530091E-2</v>
      </c>
      <c r="AP113" t="str">
        <f t="shared" ca="1" si="37"/>
        <v>pics\\Tomat_5.jpg</v>
      </c>
      <c r="AR113" t="str">
        <f t="shared" si="39"/>
        <v/>
      </c>
      <c r="AS113" t="str">
        <f t="shared" ca="1" si="31"/>
        <v>pics\\Tomat_5.jpg</v>
      </c>
      <c r="AT113">
        <f t="shared" ca="1" si="32"/>
        <v>0.98163090869149394</v>
      </c>
      <c r="AU113" t="s">
        <v>697</v>
      </c>
      <c r="AV113" t="str">
        <f t="shared" ca="1" si="33"/>
        <v>sound\\Noviy_plod.wav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_Разноцветный_ли_</v>
      </c>
      <c r="BB113" t="str">
        <f t="shared" si="34"/>
        <v>_Разноцветный_ли_ГОНИК?</v>
      </c>
      <c r="BD113" cm="1">
        <f t="array" aca="1" ref="BD113" ca="1">INDEX($L$106:$L$113,(RANK(AT9,$AT$2:$AT$9)))</f>
        <v>2069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VLOOKUP(B114,audio_list_stym!$A$3:$BP$18,60,FALSE)</f>
        <v>15</v>
      </c>
      <c r="F114" t="str">
        <f>VLOOKUP(E114,metki!$A$2:$B$9,2,FALSE)</f>
        <v>экспл_новые_с_названием</v>
      </c>
      <c r="G114" t="str">
        <f t="shared" si="28"/>
        <v>экспл</v>
      </c>
      <c r="H114" t="str">
        <f>VLOOKUP(B114,audio_list_stym!$A$3:$AJ$18,28,FALSE)</f>
        <v>Ake</v>
      </c>
      <c r="I114" t="s">
        <v>688</v>
      </c>
      <c r="J114" t="str">
        <f t="shared" si="29"/>
        <v>Ake_1</v>
      </c>
      <c r="K114">
        <v>15</v>
      </c>
      <c r="L114">
        <f>VLOOKUP(J114,total_visual_stym!$A$2:$D$129,2,FALSE)</f>
        <v>2073</v>
      </c>
      <c r="M114" t="str">
        <f>VLOOKUP(J114,total_visual_stym!$A$2:$D$129,3,FALSE)</f>
        <v>pics\\Ake_1.jpg</v>
      </c>
      <c r="N114">
        <f>VLOOKUP(J114,total_visual_stym!$A$1:$D$129,4,FALSE)</f>
        <v>209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105</v>
      </c>
      <c r="Z114" t="str">
        <f>IF(G114="экспл",VLOOKUP(J114,quest_экспл!$A$1:$N$129,12,FALSE),IF(G114="импл_",0,0))</f>
        <v>sound\\On_imeet_myakot.wav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2190</v>
      </c>
      <c r="AD114" t="str">
        <f t="shared" ca="1" si="35"/>
        <v>pics\\dis27.jpg</v>
      </c>
      <c r="AE114" s="22" t="str">
        <f t="array" aca="1" ref="AE114" ca="1">IF(G114="экспл",INDEX(total_visual_stym!$C$146:$C$209,(RANK(total_visual_stym!E194,total_visual_stym!$E$146:$E$209))),0)</f>
        <v>pics\\dis27.jpg</v>
      </c>
      <c r="AF114" s="22" t="str">
        <f t="shared" si="30"/>
        <v/>
      </c>
      <c r="AI114" t="s">
        <v>86</v>
      </c>
      <c r="AO114">
        <f t="shared" ca="1" si="36"/>
        <v>0.52374668160453408</v>
      </c>
      <c r="AP114" t="str">
        <f t="shared" ca="1" si="37"/>
        <v>pics\\Limon_3.jpg</v>
      </c>
      <c r="AR114" t="str">
        <f t="shared" si="39"/>
        <v/>
      </c>
      <c r="AS114" t="str">
        <f t="shared" si="31"/>
        <v/>
      </c>
      <c r="AT114">
        <f t="shared" ca="1" si="32"/>
        <v>0.13160077739862674</v>
      </c>
      <c r="AU114" t="s">
        <v>697</v>
      </c>
      <c r="AV114" t="str">
        <f t="shared" ca="1" si="33"/>
        <v>sound\\Redkiy_plod.wav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_Он_имеет_мякоть?</v>
      </c>
      <c r="BA114" t="e">
        <f>VLOOKUP(Q114,audio_list_stym!$B$2:$BQ$299,68,FALSE)</f>
        <v>#N/A</v>
      </c>
      <c r="BB114" t="str">
        <f t="shared" si="34"/>
        <v>На_экране_ТОДИС._Он_имеет_мякоть?</v>
      </c>
      <c r="BC114">
        <f>A114</f>
        <v>1215</v>
      </c>
      <c r="BD114" cm="1">
        <f t="array" aca="1" ref="BD114" ca="1">INDEX($L$114:$L$121,(RANK(AT2,$AT$2:$AT$9)))</f>
        <v>2075</v>
      </c>
      <c r="BE114" cm="1">
        <f t="array" aca="1" ref="BE114" ca="1">INDEX(BD66:BD81,(RANK(AT8,$AT$2:$AT$17)))</f>
        <v>2117</v>
      </c>
      <c r="BF114" cm="1">
        <f t="array" aca="1" ref="BF114" ca="1">INDEX(BD82:BD97,(RANK(AT8,$AT$2:$AT$9)))</f>
        <v>2133</v>
      </c>
      <c r="BG114" cm="1">
        <f t="array" aca="1" ref="BG114" ca="1">INDEX(BD98:BD113,(RANK(AT8,$AT$2:$AT$9)))</f>
        <v>2149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VLOOKUP(B115,audio_list_stym!$A$3:$BP$18,60,FALSE)</f>
        <v>15</v>
      </c>
      <c r="F115" t="str">
        <f>VLOOKUP(E115,metki!$A$2:$B$9,2,FALSE)</f>
        <v>экспл_новые_с_названием</v>
      </c>
      <c r="G115" t="str">
        <f t="shared" si="28"/>
        <v>экспл</v>
      </c>
      <c r="H115" t="str">
        <f>VLOOKUP(B115,audio_list_stym!$A$3:$AJ$18,28,FALSE)</f>
        <v>Ake</v>
      </c>
      <c r="I115" t="s">
        <v>689</v>
      </c>
      <c r="J115" t="str">
        <f t="shared" si="29"/>
        <v>Ake_2</v>
      </c>
      <c r="K115">
        <v>15</v>
      </c>
      <c r="L115">
        <f>VLOOKUP(J115,total_visual_stym!$A$2:$D$129,2,FALSE)</f>
        <v>2074</v>
      </c>
      <c r="M115" t="str">
        <f>VLOOKUP(J115,total_visual_stym!$A$2:$D$129,3,FALSE)</f>
        <v>pics\\Ake_2.jpg</v>
      </c>
      <c r="N115">
        <f>VLOOKUP(J115,total_visual_stym!$A$1:$D$129,4,FALSE)</f>
        <v>209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106</v>
      </c>
      <c r="Z115" t="str">
        <f>IF(G115="экспл",VLOOKUP(J115,quest_экспл!$A$1:$N$129,12,FALSE),IF(G115="импл_",0,0))</f>
        <v>sound\\Prodolgovatiy_li_on.wav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2184</v>
      </c>
      <c r="AD115" t="str">
        <f t="shared" ca="1" si="35"/>
        <v>pics\\dis19.jpg</v>
      </c>
      <c r="AE115" s="22" t="str">
        <f t="array" aca="1" ref="AE115" ca="1">IF(G115="экспл",INDEX(total_visual_stym!$C$146:$C$209,(RANK(total_visual_stym!E195,total_visual_stym!$E$146:$E$209))),0)</f>
        <v>pics\\dis19.jpg</v>
      </c>
      <c r="AF115" s="22" t="str">
        <f t="shared" si="30"/>
        <v/>
      </c>
      <c r="AI115" t="s">
        <v>87</v>
      </c>
      <c r="AO115">
        <f t="shared" ca="1" si="36"/>
        <v>0.45937474277180756</v>
      </c>
      <c r="AP115" t="str">
        <f t="shared" ca="1" si="37"/>
        <v>pics\\Limon_7.jpg</v>
      </c>
      <c r="AR115" t="str">
        <f t="shared" si="39"/>
        <v/>
      </c>
      <c r="AS115" t="str">
        <f t="shared" si="31"/>
        <v/>
      </c>
      <c r="AT115">
        <f t="shared" ca="1" si="32"/>
        <v>0.83547990337727673</v>
      </c>
      <c r="AU115" t="s">
        <v>697</v>
      </c>
      <c r="AV115" t="str">
        <f t="shared" ca="1" si="33"/>
        <v>sound\\Noviy_plod.wav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_Продолговатый_ли_он?</v>
      </c>
      <c r="BA115" t="e">
        <f>VLOOKUP(Q115,audio_list_stym!$B$2:$BQ$299,68,FALSE)</f>
        <v>#N/A</v>
      </c>
      <c r="BB115" t="str">
        <f t="shared" si="34"/>
        <v>Посмотрите,_вот_ТОДИС._Продолговатый_ли_он?</v>
      </c>
      <c r="BD115" cm="1">
        <f t="array" aca="1" ref="BD115" ca="1">INDEX($L$114:$L$121,(RANK(AT3,$AT$2:$AT$9)))</f>
        <v>2079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VLOOKUP(B116,audio_list_stym!$A$3:$BP$18,60,FALSE)</f>
        <v>15</v>
      </c>
      <c r="F116" t="str">
        <f>VLOOKUP(E116,metki!$A$2:$B$9,2,FALSE)</f>
        <v>экспл_новые_с_названием</v>
      </c>
      <c r="G116" t="str">
        <f t="shared" si="28"/>
        <v>экспл</v>
      </c>
      <c r="H116" t="str">
        <f>VLOOKUP(B116,audio_list_stym!$A$3:$AJ$18,28,FALSE)</f>
        <v>Ake</v>
      </c>
      <c r="I116" t="s">
        <v>690</v>
      </c>
      <c r="J116" t="str">
        <f t="shared" si="29"/>
        <v>Ake_3</v>
      </c>
      <c r="K116">
        <v>15</v>
      </c>
      <c r="L116">
        <f>VLOOKUP(J116,total_visual_stym!$A$2:$D$129,2,FALSE)</f>
        <v>2075</v>
      </c>
      <c r="M116" t="str">
        <f>VLOOKUP(J116,total_visual_stym!$A$2:$D$129,3,FALSE)</f>
        <v>pics\\Ake_3.jpg</v>
      </c>
      <c r="N116">
        <f>VLOOKUP(J116,total_visual_stym!$A$1:$D$129,4,FALSE)</f>
        <v>209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107</v>
      </c>
      <c r="Z116" t="str">
        <f>IF(G116="экспл",VLOOKUP(J116,quest_экспл!$A$1:$N$129,12,FALSE),IF(G116="импл_",0,0))</f>
        <v>sound\\Pyatnistiy_li_on.wav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2206</v>
      </c>
      <c r="AD116" t="str">
        <f t="shared" ca="1" si="35"/>
        <v>pics\\dis50.jpg</v>
      </c>
      <c r="AE116" s="22" t="str">
        <f t="array" aca="1" ref="AE116" ca="1">IF(G116="экспл",INDEX(total_visual_stym!$C$146:$C$209,(RANK(total_visual_stym!E196,total_visual_stym!$E$146:$E$209))),0)</f>
        <v>pics\\dis50.jpg</v>
      </c>
      <c r="AF116" s="22" t="str">
        <f t="shared" si="30"/>
        <v/>
      </c>
      <c r="AI116" t="s">
        <v>88</v>
      </c>
      <c r="AO116">
        <f t="shared" ca="1" si="36"/>
        <v>5.5110497581421836E-2</v>
      </c>
      <c r="AP116" t="str">
        <f t="shared" ca="1" si="37"/>
        <v>pics\\Tomat_4.jpg</v>
      </c>
      <c r="AR116" t="str">
        <f t="shared" si="39"/>
        <v/>
      </c>
      <c r="AS116" t="str">
        <f t="shared" si="31"/>
        <v/>
      </c>
      <c r="AT116">
        <f t="shared" ca="1" si="32"/>
        <v>0.78146111714849187</v>
      </c>
      <c r="AU116" t="s">
        <v>697</v>
      </c>
      <c r="AV116" t="str">
        <f t="shared" ca="1" si="33"/>
        <v>sound\\Noviy_plod.wav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_Пятнистый_ли_он?</v>
      </c>
      <c r="BA116" t="e">
        <f>VLOOKUP(Q116,audio_list_stym!$B$2:$BQ$299,68,FALSE)</f>
        <v>#N/A</v>
      </c>
      <c r="BB116" t="str">
        <f t="shared" si="34"/>
        <v>Вот_ТОДИС._Пятнистый_ли_он?</v>
      </c>
      <c r="BD116" cm="1">
        <f t="array" aca="1" ref="BD116" ca="1">INDEX($L$114:$L$121,(RANK(AT4,$AT$2:$AT$9)))</f>
        <v>2078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VLOOKUP(B117,audio_list_stym!$A$3:$BP$18,60,FALSE)</f>
        <v>15</v>
      </c>
      <c r="F117" t="str">
        <f>VLOOKUP(E117,metki!$A$2:$B$9,2,FALSE)</f>
        <v>экспл_новые_с_названием</v>
      </c>
      <c r="G117" t="str">
        <f t="shared" si="28"/>
        <v>экспл</v>
      </c>
      <c r="H117" t="str">
        <f>VLOOKUP(B117,audio_list_stym!$A$3:$AJ$18,28,FALSE)</f>
        <v>Ake</v>
      </c>
      <c r="I117" t="s">
        <v>691</v>
      </c>
      <c r="J117" t="str">
        <f t="shared" si="29"/>
        <v>Ake_4</v>
      </c>
      <c r="K117">
        <v>15</v>
      </c>
      <c r="L117">
        <f>VLOOKUP(J117,total_visual_stym!$A$2:$D$129,2,FALSE)</f>
        <v>2076</v>
      </c>
      <c r="M117" t="str">
        <f>VLOOKUP(J117,total_visual_stym!$A$2:$D$129,3,FALSE)</f>
        <v>pics\\Ake_4.jpg</v>
      </c>
      <c r="N117">
        <f>VLOOKUP(J117,total_visual_stym!$A$1:$D$129,4,FALSE)</f>
        <v>209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108</v>
      </c>
      <c r="Z117" t="str">
        <f>IF(G117="экспл",VLOOKUP(J117,quest_экспл!$A$1:$N$129,12,FALSE),IF(G117="импл_",0,0))</f>
        <v>sound\\On_s_kozhuroy.wav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2229</v>
      </c>
      <c r="AD117" t="str">
        <f t="shared" ca="1" si="35"/>
        <v>pics\\dis10.jpg</v>
      </c>
      <c r="AE117" s="22" t="str">
        <f t="array" aca="1" ref="AE117" ca="1">IF(G117="экспл",INDEX(total_visual_stym!$C$146:$C$209,(RANK(total_visual_stym!E197,total_visual_stym!$E$146:$E$209))),0)</f>
        <v>pics\\dis10.jpg</v>
      </c>
      <c r="AF117" s="22" t="str">
        <f t="shared" si="30"/>
        <v/>
      </c>
      <c r="AI117" t="s">
        <v>89</v>
      </c>
      <c r="AO117">
        <f t="shared" ca="1" si="36"/>
        <v>0.73162435748641785</v>
      </c>
      <c r="AP117" t="str">
        <f t="shared" ca="1" si="37"/>
        <v>pics\\Goroh_5.jpg</v>
      </c>
      <c r="AR117" t="str">
        <f t="shared" si="39"/>
        <v/>
      </c>
      <c r="AS117" t="str">
        <f t="shared" si="31"/>
        <v/>
      </c>
      <c r="AT117">
        <f t="shared" ca="1" si="32"/>
        <v>0.11523952012814354</v>
      </c>
      <c r="AU117" t="s">
        <v>697</v>
      </c>
      <c r="AV117" t="str">
        <f t="shared" ca="1" si="33"/>
        <v>sound\\Redkiy_plod.wav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_Он_с_кожурой?</v>
      </c>
      <c r="BA117" t="e">
        <f>VLOOKUP(Q117,audio_list_stym!$B$2:$BQ$299,68,FALSE)</f>
        <v>#N/A</v>
      </c>
      <c r="BB117" t="str">
        <f t="shared" si="34"/>
        <v>Это_ТОДИС._Он_с_кожурой?</v>
      </c>
      <c r="BD117" cm="1">
        <f t="array" aca="1" ref="BD117" ca="1">INDEX($L$114:$L$121,(RANK(AT5,$AT$2:$AT$9)))</f>
        <v>2076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VLOOKUP(B118,audio_list_stym!$A$3:$BP$18,60,FALSE)</f>
        <v>15</v>
      </c>
      <c r="F118" t="str">
        <f>VLOOKUP(E118,metki!$A$2:$B$9,2,FALSE)</f>
        <v>экспл_новые_с_названием</v>
      </c>
      <c r="G118" t="str">
        <f t="shared" si="28"/>
        <v>экспл</v>
      </c>
      <c r="H118" t="str">
        <f>VLOOKUP(B118,audio_list_stym!$A$3:$AJ$18,28,FALSE)</f>
        <v>Ake</v>
      </c>
      <c r="I118" t="s">
        <v>692</v>
      </c>
      <c r="J118" t="str">
        <f t="shared" si="29"/>
        <v>Ake_5</v>
      </c>
      <c r="K118">
        <v>15</v>
      </c>
      <c r="L118">
        <f>VLOOKUP(J118,total_visual_stym!$A$2:$D$129,2,FALSE)</f>
        <v>2077</v>
      </c>
      <c r="M118" t="str">
        <f>VLOOKUP(J118,total_visual_stym!$A$2:$D$129,3,FALSE)</f>
        <v>pics\\Ake_5.jpg</v>
      </c>
      <c r="N118">
        <f>VLOOKUP(J118,total_visual_stym!$A$1:$D$129,4,FALSE)</f>
        <v>209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109</v>
      </c>
      <c r="Z118" t="str">
        <f>IF(G118="экспл",VLOOKUP(J118,quest_экспл!$A$1:$N$129,12,FALSE),IF(G118="импл_",0,0))</f>
        <v>sound\\Fioletoviy_li_on.wav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2215</v>
      </c>
      <c r="AD118" t="str">
        <f t="shared" ca="1" si="35"/>
        <v>pics\\dis62.jpg</v>
      </c>
      <c r="AE118" s="22" t="str">
        <f t="array" aca="1" ref="AE118" ca="1">IF(G118="экспл",INDEX(total_visual_stym!$C$146:$C$209,(RANK(total_visual_stym!E198,total_visual_stym!$E$146:$E$209))),0)</f>
        <v>pics\\dis62.jpg</v>
      </c>
      <c r="AF118" s="22" t="str">
        <f t="shared" si="30"/>
        <v/>
      </c>
      <c r="AI118" t="s">
        <v>90</v>
      </c>
      <c r="AO118">
        <f t="shared" ca="1" si="36"/>
        <v>0.829963480556549</v>
      </c>
      <c r="AP118" t="str">
        <f t="shared" ca="1" si="37"/>
        <v>pics\\Finik_4.jpg</v>
      </c>
      <c r="AR118" t="str">
        <f t="shared" si="39"/>
        <v/>
      </c>
      <c r="AS118" t="str">
        <f t="shared" si="31"/>
        <v/>
      </c>
      <c r="AT118">
        <f t="shared" ca="1" si="32"/>
        <v>0.45804210687520519</v>
      </c>
      <c r="AU118" t="s">
        <v>697</v>
      </c>
      <c r="AV118" t="str">
        <f t="shared" ca="1" si="33"/>
        <v>sound\\Redkiy_plod.wav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_Синий_ли_он?</v>
      </c>
      <c r="BA118" t="e">
        <f>VLOOKUP(Q118,audio_list_stym!$B$2:$BQ$299,68,FALSE)</f>
        <v>#N/A</v>
      </c>
      <c r="BB118" t="str">
        <f t="shared" si="34"/>
        <v>На_картинке_ТОДИС._Синий_ли_он?</v>
      </c>
      <c r="BD118" cm="1">
        <f t="array" aca="1" ref="BD118" ca="1">INDEX($L$114:$L$121,(RANK(AT6,$AT$2:$AT$9)))</f>
        <v>2073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VLOOKUP(B119,audio_list_stym!$A$3:$BP$18,60,FALSE)</f>
        <v>15</v>
      </c>
      <c r="F119" t="str">
        <f>VLOOKUP(E119,metki!$A$2:$B$9,2,FALSE)</f>
        <v>экспл_новые_с_названием</v>
      </c>
      <c r="G119" t="str">
        <f t="shared" si="28"/>
        <v>экспл</v>
      </c>
      <c r="H119" t="str">
        <f>VLOOKUP(B119,audio_list_stym!$A$3:$AJ$18,28,FALSE)</f>
        <v>Ake</v>
      </c>
      <c r="I119" t="s">
        <v>693</v>
      </c>
      <c r="J119" t="str">
        <f t="shared" si="29"/>
        <v>Ake_6</v>
      </c>
      <c r="K119">
        <v>15</v>
      </c>
      <c r="L119">
        <f>VLOOKUP(J119,total_visual_stym!$A$2:$D$129,2,FALSE)</f>
        <v>2078</v>
      </c>
      <c r="M119" t="str">
        <f>VLOOKUP(J119,total_visual_stym!$A$2:$D$129,3,FALSE)</f>
        <v>pics\\Ake_6.jpg</v>
      </c>
      <c r="N119">
        <f>VLOOKUP(J119,total_visual_stym!$A$1:$D$129,4,FALSE)</f>
        <v>209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110</v>
      </c>
      <c r="Z119" t="str">
        <f>IF(G119="экспл",VLOOKUP(J119,quest_экспл!$A$1:$N$129,12,FALSE),IF(G119="импл_",0,0))</f>
        <v>sound\\On_s_dolkami.wav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2227</v>
      </c>
      <c r="AD119" t="str">
        <f t="shared" ca="1" si="35"/>
        <v>pics\\dis39.jpg</v>
      </c>
      <c r="AE119" s="22" t="str">
        <f t="array" aca="1" ref="AE119" ca="1">IF(G119="экспл",INDEX(total_visual_stym!$C$146:$C$209,(RANK(total_visual_stym!E199,total_visual_stym!$E$146:$E$209))),0)</f>
        <v>pics\\dis39.jpg</v>
      </c>
      <c r="AF119" s="22" t="str">
        <f t="shared" si="30"/>
        <v/>
      </c>
      <c r="AI119" t="s">
        <v>91</v>
      </c>
      <c r="AO119">
        <f t="shared" ca="1" si="36"/>
        <v>0.66526487487342889</v>
      </c>
      <c r="AP119" t="str">
        <f t="shared" ca="1" si="37"/>
        <v>pics\\Goroh_8.jpg</v>
      </c>
      <c r="AR119" t="str">
        <f t="shared" si="39"/>
        <v/>
      </c>
      <c r="AS119" t="str">
        <f t="shared" si="31"/>
        <v/>
      </c>
      <c r="AT119">
        <f t="shared" ca="1" si="32"/>
        <v>0.11831185630929164</v>
      </c>
      <c r="AU119" t="s">
        <v>697</v>
      </c>
      <c r="AV119" t="str">
        <f t="shared" ca="1" si="33"/>
        <v>sound\\Redkiy_plod.wav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_Он_с_дольками?</v>
      </c>
      <c r="BA119" t="e">
        <f>VLOOKUP(Q119,audio_list_stym!$B$2:$BQ$299,68,FALSE)</f>
        <v>#N/A</v>
      </c>
      <c r="BB119" t="str">
        <f t="shared" si="34"/>
        <v>На_мониторе_ТОДИС._Он_с_дольками?</v>
      </c>
      <c r="BD119" cm="1">
        <f t="array" aca="1" ref="BD119" ca="1">INDEX($L$114:$L$121,(RANK(AT7,$AT$2:$AT$9)))</f>
        <v>2074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VLOOKUP(B120,audio_list_stym!$A$3:$BP$18,60,FALSE)</f>
        <v>15</v>
      </c>
      <c r="F120" t="str">
        <f>VLOOKUP(E120,metki!$A$2:$B$9,2,FALSE)</f>
        <v>экспл_новые_с_названием</v>
      </c>
      <c r="G120" t="str">
        <f t="shared" si="28"/>
        <v>экспл</v>
      </c>
      <c r="H120" t="str">
        <f>VLOOKUP(B120,audio_list_stym!$A$3:$AJ$18,28,FALSE)</f>
        <v>Ake</v>
      </c>
      <c r="I120" t="s">
        <v>694</v>
      </c>
      <c r="J120" t="str">
        <f t="shared" si="29"/>
        <v>Ake_7</v>
      </c>
      <c r="K120">
        <v>15</v>
      </c>
      <c r="L120">
        <f>VLOOKUP(J120,total_visual_stym!$A$2:$D$129,2,FALSE)</f>
        <v>2079</v>
      </c>
      <c r="M120" t="str">
        <f>VLOOKUP(J120,total_visual_stym!$A$2:$D$129,3,FALSE)</f>
        <v>pics\\Ake_7.jpg</v>
      </c>
      <c r="N120">
        <f>VLOOKUP(J120,total_visual_stym!$A$1:$D$129,4,FALSE)</f>
        <v>209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111</v>
      </c>
      <c r="Z120" t="str">
        <f>IF(G120="экспл",VLOOKUP(J120,quest_экспл!$A$1:$N$129,12,FALSE),IF(G120="импл_",0,0))</f>
        <v>sound\\On_visushenniy.wav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2209</v>
      </c>
      <c r="AD120" t="str">
        <f t="shared" ca="1" si="35"/>
        <v>pics\\dis51.jpg</v>
      </c>
      <c r="AE120" s="22" t="str">
        <f t="array" aca="1" ref="AE120" ca="1">IF(G120="экспл",INDEX(total_visual_stym!$C$146:$C$209,(RANK(total_visual_stym!E200,total_visual_stym!$E$146:$E$209))),0)</f>
        <v>pics\\dis51.jpg</v>
      </c>
      <c r="AF120" s="22" t="str">
        <f t="shared" si="30"/>
        <v/>
      </c>
      <c r="AI120" t="s">
        <v>92</v>
      </c>
      <c r="AO120">
        <f t="shared" ca="1" si="36"/>
        <v>1.2820612653192676E-3</v>
      </c>
      <c r="AP120" t="str">
        <f t="shared" ca="1" si="37"/>
        <v>pics\\Tomat_8.jpg</v>
      </c>
      <c r="AR120" t="str">
        <f t="shared" si="39"/>
        <v/>
      </c>
      <c r="AS120" t="str">
        <f t="shared" si="31"/>
        <v/>
      </c>
      <c r="AT120">
        <f t="shared" ca="1" si="32"/>
        <v>0.89362129796154821</v>
      </c>
      <c r="AU120" t="s">
        <v>697</v>
      </c>
      <c r="AV120" t="str">
        <f t="shared" ca="1" si="33"/>
        <v>sound\\Noviy_plod.wav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_Он_высушенный?</v>
      </c>
      <c r="BA120" t="e">
        <f>VLOOKUP(Q120,audio_list_stym!$B$2:$BQ$299,68,FALSE)</f>
        <v>#N/A</v>
      </c>
      <c r="BB120" t="str">
        <f t="shared" si="34"/>
        <v>Перед_Вами_ТОДИС._Он_высушенный?</v>
      </c>
      <c r="BD120" cm="1">
        <f t="array" aca="1" ref="BD120" ca="1">INDEX($L$114:$L$121,(RANK(AT8,$AT$2:$AT$9)))</f>
        <v>2080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VLOOKUP(B121,audio_list_stym!$A$3:$BP$18,60,FALSE)</f>
        <v>15</v>
      </c>
      <c r="F121" t="str">
        <f>VLOOKUP(E121,metki!$A$2:$B$9,2,FALSE)</f>
        <v>экспл_новые_с_названием</v>
      </c>
      <c r="G121" t="str">
        <f t="shared" si="28"/>
        <v>экспл</v>
      </c>
      <c r="H121" t="str">
        <f>VLOOKUP(B121,audio_list_stym!$A$3:$AJ$18,28,FALSE)</f>
        <v>Ake</v>
      </c>
      <c r="I121" t="s">
        <v>695</v>
      </c>
      <c r="J121" t="str">
        <f t="shared" si="29"/>
        <v>Ake_8</v>
      </c>
      <c r="K121">
        <v>15</v>
      </c>
      <c r="L121">
        <f>VLOOKUP(J121,total_visual_stym!$A$2:$D$129,2,FALSE)</f>
        <v>2080</v>
      </c>
      <c r="M121" t="str">
        <f>VLOOKUP(J121,total_visual_stym!$A$2:$D$129,3,FALSE)</f>
        <v>pics\\Ake_8.jpg</v>
      </c>
      <c r="N121">
        <f>VLOOKUP(J121,total_visual_stym!$A$1:$D$129,4,FALSE)</f>
        <v>209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112</v>
      </c>
      <c r="Z121" t="str">
        <f>IF(G121="экспл",VLOOKUP(J121,quest_экспл!$A$1:$N$129,12,FALSE),IF(G121="импл_",0,0))</f>
        <v>sound\\Myatiy_li_on.wav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2186</v>
      </c>
      <c r="AD121" t="str">
        <f t="shared" ca="1" si="35"/>
        <v>pics\\dis25.jpg</v>
      </c>
      <c r="AE121" s="22" t="str">
        <f t="array" aca="1" ref="AE121" ca="1">IF(G121="экспл",INDEX(total_visual_stym!$C$146:$C$209,(RANK(total_visual_stym!E201,total_visual_stym!$E$146:$E$209))),0)</f>
        <v>pics\\dis25.jpg</v>
      </c>
      <c r="AF121" s="22" t="str">
        <f t="shared" si="30"/>
        <v/>
      </c>
      <c r="AI121" t="s">
        <v>93</v>
      </c>
      <c r="AO121">
        <f t="shared" ca="1" si="36"/>
        <v>0.13793563164450573</v>
      </c>
      <c r="AP121" t="str">
        <f t="shared" ca="1" si="37"/>
        <v>pics\\Redis_6.jpg</v>
      </c>
      <c r="AR121" t="str">
        <f>IF(AH121="sound\\Ogorod",AP49,"")</f>
        <v/>
      </c>
      <c r="AS121" t="str">
        <f t="shared" si="31"/>
        <v/>
      </c>
      <c r="AT121">
        <f t="shared" ca="1" si="32"/>
        <v>0.47523760874130372</v>
      </c>
      <c r="AU121" t="s">
        <v>697</v>
      </c>
      <c r="AV121" t="str">
        <f t="shared" ca="1" si="33"/>
        <v>sound\\Redkiy_plod.wav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_Мятый_ли_он?</v>
      </c>
      <c r="BA121" t="e">
        <f>VLOOKUP(Q121,audio_list_stym!$B$2:$BQ$299,68,FALSE)</f>
        <v>#N/A</v>
      </c>
      <c r="BB121" t="str">
        <f t="shared" si="34"/>
        <v>Вы_видите_ТОДИС._Мятый_ли_он?</v>
      </c>
      <c r="BD121" cm="1">
        <f t="array" aca="1" ref="BD121" ca="1">INDEX($L$114:$L$121,(RANK(AT9,$AT$2:$AT$9)))</f>
        <v>2077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VLOOKUP(B122,audio_list_stym!$A$3:$BP$18,60,FALSE)</f>
        <v>16</v>
      </c>
      <c r="F122" t="str">
        <f>VLOOKUP(E122,metki!$A$2:$B$9,2,FALSE)</f>
        <v>импл_новые_без_названия</v>
      </c>
      <c r="G122" t="str">
        <f t="shared" si="28"/>
        <v>импл_</v>
      </c>
      <c r="H122" t="str">
        <f>VLOOKUP(B122,audio_list_stym!$A$3:$AJ$18,28,FALSE)</f>
        <v>Finger</v>
      </c>
      <c r="I122" t="s">
        <v>688</v>
      </c>
      <c r="J122" t="str">
        <f t="shared" si="29"/>
        <v>Finger_1</v>
      </c>
      <c r="K122">
        <v>16</v>
      </c>
      <c r="L122">
        <f>VLOOKUP(J122,total_visual_stym!$A$2:$D$129,2,FALSE)</f>
        <v>2081</v>
      </c>
      <c r="M122" t="str">
        <f>VLOOKUP(J122,total_visual_stym!$A$2:$D$129,3,FALSE)</f>
        <v>pics\\Finger_1.jpg</v>
      </c>
      <c r="N122">
        <f>VLOOKUP(J122,total_visual_stym!$A$1:$D$129,4,FALSE)</f>
        <v>210</v>
      </c>
      <c r="P122">
        <f>IF(G122="экспл",0,IF(G122="импл_",VLOOKUP(J122,quest_импл!$A$1:$J$129,7,FALSE),0))</f>
        <v>241</v>
      </c>
      <c r="Q122" t="str">
        <f>IF(G122="экспл",0,IF(G122="импл_",VLOOKUP(J122,quest_импл!$A$1:$J$129,8,FALSE),0))</f>
        <v>sound\\Vityanut_li.wav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2059</v>
      </c>
      <c r="AD122" t="str">
        <f t="shared" ca="1" si="35"/>
        <v>pics\\Tomat_3.jpg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30"/>
        <v>pics\\Tomat_3.jpg</v>
      </c>
      <c r="AI122" t="s">
        <v>124</v>
      </c>
      <c r="AO122">
        <f t="shared" ca="1" si="36"/>
        <v>5.6164712463899424E-2</v>
      </c>
      <c r="AP122" t="str">
        <f t="shared" ca="1" si="37"/>
        <v>pics\\Tomat_3.jpg</v>
      </c>
      <c r="AR122" t="str">
        <f t="shared" ref="AR122:AR129" si="40">IF(AH122="sound\\Ogorod",AP50,"")</f>
        <v/>
      </c>
      <c r="AS122" t="str">
        <f t="shared" ca="1" si="31"/>
        <v>pics\\Tomat_3.jpg</v>
      </c>
      <c r="AT122">
        <f t="shared" ca="1" si="32"/>
        <v>0.91959494039661238</v>
      </c>
      <c r="AU122" t="s">
        <v>697</v>
      </c>
      <c r="AV122" t="str">
        <f t="shared" ca="1" si="33"/>
        <v>sound\\Noviy_plod.wav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_Вытянут_ли_</v>
      </c>
      <c r="BB122" t="str">
        <f t="shared" si="34"/>
        <v>_Вытянут_ли_XXXXX?</v>
      </c>
      <c r="BC122">
        <f>A122</f>
        <v>1216</v>
      </c>
      <c r="BD122" cm="1">
        <f t="array" aca="1" ref="BD122" ca="1">INDEX($L$122:$L$129,(RANK(AT2,$AT$2:$AT$9)))</f>
        <v>2083</v>
      </c>
      <c r="BE122" cm="1">
        <f t="array" aca="1" ref="BE122" ca="1">INDEX(BD66:BD81,(RANK(AT9,$AT$2:$AT$17)))</f>
        <v>2119</v>
      </c>
      <c r="BF122" cm="1">
        <f t="array" aca="1" ref="BF122" ca="1">INDEX(BD90:BD105,(RANK(AT9,$AT$2:$AT$17)))</f>
        <v>2151</v>
      </c>
      <c r="BG122" cm="1">
        <f t="array" aca="1" ref="BG122" ca="1">INDEX(BD106:BD121,(RANK(AT9,$AT$2:$AT$17)))</f>
        <v>2079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VLOOKUP(B123,audio_list_stym!$A$3:$BP$18,60,FALSE)</f>
        <v>16</v>
      </c>
      <c r="F123" t="str">
        <f>VLOOKUP(E123,metki!$A$2:$B$9,2,FALSE)</f>
        <v>импл_новые_без_названия</v>
      </c>
      <c r="G123" t="str">
        <f t="shared" si="28"/>
        <v>импл_</v>
      </c>
      <c r="H123" t="str">
        <f>VLOOKUP(B123,audio_list_stym!$A$3:$AJ$18,28,FALSE)</f>
        <v>Finger</v>
      </c>
      <c r="I123" t="s">
        <v>689</v>
      </c>
      <c r="J123" t="str">
        <f t="shared" si="29"/>
        <v>Finger_2</v>
      </c>
      <c r="K123">
        <v>16</v>
      </c>
      <c r="L123">
        <f>VLOOKUP(J123,total_visual_stym!$A$2:$D$129,2,FALSE)</f>
        <v>2082</v>
      </c>
      <c r="M123" t="str">
        <f>VLOOKUP(J123,total_visual_stym!$A$2:$D$129,3,FALSE)</f>
        <v>pics\\Finger_2.jpg</v>
      </c>
      <c r="N123">
        <f>VLOOKUP(J123,total_visual_stym!$A$1:$D$129,4,FALSE)</f>
        <v>210</v>
      </c>
      <c r="P123">
        <f>IF(G123="экспл",0,IF(G123="импл_",VLOOKUP(J123,quest_импл!$A$1:$J$129,7,FALSE),0))</f>
        <v>242</v>
      </c>
      <c r="Q123" t="str">
        <f>IF(G123="экспл",0,IF(G123="импл_",VLOOKUP(J123,quest_импл!$A$1:$J$129,8,FALSE),0))</f>
        <v>sound\\Nadloman_li.wav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2045</v>
      </c>
      <c r="AD123" t="str">
        <f t="shared" ca="1" si="35"/>
        <v>pics\\Peper_5.jpg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30"/>
        <v>pics\\Peper_5.jpg</v>
      </c>
      <c r="AI123" t="s">
        <v>125</v>
      </c>
      <c r="AO123">
        <f t="shared" ca="1" si="36"/>
        <v>0.4019661766871383</v>
      </c>
      <c r="AP123" t="str">
        <f t="shared" ca="1" si="37"/>
        <v>pics\\Peper_5.jpg</v>
      </c>
      <c r="AR123" t="str">
        <f t="shared" si="40"/>
        <v/>
      </c>
      <c r="AS123" t="str">
        <f t="shared" ca="1" si="31"/>
        <v>pics\\Peper_5.jpg</v>
      </c>
      <c r="AT123">
        <f t="shared" ca="1" si="32"/>
        <v>0.84593932095884261</v>
      </c>
      <c r="AU123" t="s">
        <v>697</v>
      </c>
      <c r="AV123" t="str">
        <f t="shared" ca="1" si="33"/>
        <v>sound\\Noviy_plod.wav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_Надломан_ли_</v>
      </c>
      <c r="BB123" t="str">
        <f t="shared" si="34"/>
        <v>_Надломан_ли_XXXXX?</v>
      </c>
      <c r="BD123" cm="1">
        <f t="array" aca="1" ref="BD123" ca="1">INDEX($L$122:$L$129,(RANK(AT3,$AT$2:$AT$9)))</f>
        <v>2087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VLOOKUP(B124,audio_list_stym!$A$3:$BP$18,60,FALSE)</f>
        <v>16</v>
      </c>
      <c r="F124" t="str">
        <f>VLOOKUP(E124,metki!$A$2:$B$9,2,FALSE)</f>
        <v>импл_новые_без_названия</v>
      </c>
      <c r="G124" t="str">
        <f t="shared" si="28"/>
        <v>импл_</v>
      </c>
      <c r="H124" t="str">
        <f>VLOOKUP(B124,audio_list_stym!$A$3:$AJ$18,28,FALSE)</f>
        <v>Finger</v>
      </c>
      <c r="I124" t="s">
        <v>690</v>
      </c>
      <c r="J124" t="str">
        <f t="shared" si="29"/>
        <v>Finger_3</v>
      </c>
      <c r="K124">
        <v>16</v>
      </c>
      <c r="L124">
        <f>VLOOKUP(J124,total_visual_stym!$A$2:$D$129,2,FALSE)</f>
        <v>2083</v>
      </c>
      <c r="M124" t="str">
        <f>VLOOKUP(J124,total_visual_stym!$A$2:$D$129,3,FALSE)</f>
        <v>pics\\Finger_3.jpg</v>
      </c>
      <c r="N124">
        <f>VLOOKUP(J124,total_visual_stym!$A$1:$D$129,4,FALSE)</f>
        <v>210</v>
      </c>
      <c r="P124">
        <f>IF(G124="экспл",0,IF(G124="импл_",VLOOKUP(J124,quest_импл!$A$1:$J$129,7,FALSE),0))</f>
        <v>243</v>
      </c>
      <c r="Q124" t="str">
        <f>IF(G124="экспл",0,IF(G124="импл_",VLOOKUP(J124,quest_импл!$A$1:$J$129,8,FALSE),0))</f>
        <v>sound\\Volnistiy_li.wav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2019</v>
      </c>
      <c r="AD124" t="str">
        <f t="shared" ca="1" si="35"/>
        <v>pics\\Goroh_3.jpg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30"/>
        <v>pics\\Goroh_3.jpg</v>
      </c>
      <c r="AI124" t="s">
        <v>126</v>
      </c>
      <c r="AO124">
        <f t="shared" ca="1" si="36"/>
        <v>0.76171188219043928</v>
      </c>
      <c r="AP124" t="str">
        <f t="shared" ca="1" si="37"/>
        <v>pics\\Goroh_3.jpg</v>
      </c>
      <c r="AR124" t="str">
        <f t="shared" si="40"/>
        <v/>
      </c>
      <c r="AS124" t="str">
        <f t="shared" ca="1" si="31"/>
        <v>pics\\Goroh_3.jpg</v>
      </c>
      <c r="AT124">
        <f t="shared" ca="1" si="32"/>
        <v>0.93283913612289793</v>
      </c>
      <c r="AU124" t="s">
        <v>697</v>
      </c>
      <c r="AV124" t="str">
        <f t="shared" ca="1" si="33"/>
        <v>sound\\Noviy_plod.wav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_Волнистый_ли_</v>
      </c>
      <c r="BB124" t="str">
        <f t="shared" si="34"/>
        <v>_Волнистый_ли_XXXXX?</v>
      </c>
      <c r="BD124" cm="1">
        <f t="array" aca="1" ref="BD124" ca="1">INDEX($L$122:$L$129,(RANK(AT4,$AT$2:$AT$9)))</f>
        <v>2086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VLOOKUP(B125,audio_list_stym!$A$3:$BP$18,60,FALSE)</f>
        <v>16</v>
      </c>
      <c r="F125" t="str">
        <f>VLOOKUP(E125,metki!$A$2:$B$9,2,FALSE)</f>
        <v>импл_новые_без_названия</v>
      </c>
      <c r="G125" t="str">
        <f t="shared" si="28"/>
        <v>импл_</v>
      </c>
      <c r="H125" t="str">
        <f>VLOOKUP(B125,audio_list_stym!$A$3:$AJ$18,28,FALSE)</f>
        <v>Finger</v>
      </c>
      <c r="I125" t="s">
        <v>691</v>
      </c>
      <c r="J125" t="str">
        <f t="shared" si="29"/>
        <v>Finger_4</v>
      </c>
      <c r="K125">
        <v>16</v>
      </c>
      <c r="L125">
        <f>VLOOKUP(J125,total_visual_stym!$A$2:$D$129,2,FALSE)</f>
        <v>2084</v>
      </c>
      <c r="M125" t="str">
        <f>VLOOKUP(J125,total_visual_stym!$A$2:$D$129,3,FALSE)</f>
        <v>pics\\Finger_4.jpg</v>
      </c>
      <c r="N125">
        <f>VLOOKUP(J125,total_visual_stym!$A$1:$D$129,4,FALSE)</f>
        <v>210</v>
      </c>
      <c r="P125">
        <f>IF(G125="экспл",0,IF(G125="импл_",VLOOKUP(J125,quest_импл!$A$1:$J$129,7,FALSE),0))</f>
        <v>244</v>
      </c>
      <c r="Q125" t="str">
        <f>IF(G125="экспл",0,IF(G125="импл_",VLOOKUP(J125,quest_импл!$A$1:$J$129,8,FALSE),0))</f>
        <v>sound\\Buriy_li.wav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2023</v>
      </c>
      <c r="AD125" t="str">
        <f t="shared" ca="1" si="35"/>
        <v>pics\\Goroh_7.jpg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30"/>
        <v>pics\\Goroh_7.jpg</v>
      </c>
      <c r="AI125" t="s">
        <v>127</v>
      </c>
      <c r="AO125">
        <f t="shared" ca="1" si="36"/>
        <v>0.69720085791915887</v>
      </c>
      <c r="AP125" t="str">
        <f t="shared" ca="1" si="37"/>
        <v>pics\\Goroh_7.jpg</v>
      </c>
      <c r="AR125" t="str">
        <f t="shared" si="40"/>
        <v/>
      </c>
      <c r="AS125" t="str">
        <f t="shared" ca="1" si="31"/>
        <v>pics\\Goroh_7.jpg</v>
      </c>
      <c r="AT125">
        <f t="shared" ca="1" si="32"/>
        <v>0.29680533570663181</v>
      </c>
      <c r="AU125" t="s">
        <v>697</v>
      </c>
      <c r="AV125" t="str">
        <f t="shared" ca="1" si="33"/>
        <v>sound\\Redkiy_plod.wav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_Бурый_ли_</v>
      </c>
      <c r="BB125" t="str">
        <f t="shared" si="34"/>
        <v>_Бурый_ли_XXXXX?</v>
      </c>
      <c r="BD125" cm="1">
        <f t="array" aca="1" ref="BD125" ca="1">INDEX($L$122:$L$129,(RANK(AT5,$AT$2:$AT$9)))</f>
        <v>2084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VLOOKUP(B126,audio_list_stym!$A$3:$BP$18,60,FALSE)</f>
        <v>16</v>
      </c>
      <c r="F126" t="str">
        <f>VLOOKUP(E126,metki!$A$2:$B$9,2,FALSE)</f>
        <v>импл_новые_без_названия</v>
      </c>
      <c r="G126" t="str">
        <f t="shared" si="28"/>
        <v>импл_</v>
      </c>
      <c r="H126" t="str">
        <f>VLOOKUP(B126,audio_list_stym!$A$3:$AJ$18,28,FALSE)</f>
        <v>Finger</v>
      </c>
      <c r="I126" t="s">
        <v>692</v>
      </c>
      <c r="J126" t="str">
        <f t="shared" si="29"/>
        <v>Finger_5</v>
      </c>
      <c r="K126">
        <v>16</v>
      </c>
      <c r="L126">
        <f>VLOOKUP(J126,total_visual_stym!$A$2:$D$129,2,FALSE)</f>
        <v>2085</v>
      </c>
      <c r="M126" t="str">
        <f>VLOOKUP(J126,total_visual_stym!$A$2:$D$129,3,FALSE)</f>
        <v>pics\\Finger_5.jpg</v>
      </c>
      <c r="N126">
        <f>VLOOKUP(J126,total_visual_stym!$A$1:$D$129,4,FALSE)</f>
        <v>210</v>
      </c>
      <c r="P126">
        <f>IF(G126="экспл",0,IF(G126="импл_",VLOOKUP(J126,quest_импл!$A$1:$J$129,7,FALSE),0))</f>
        <v>245</v>
      </c>
      <c r="Q126" t="str">
        <f>IF(G126="экспл",0,IF(G126="импл_",VLOOKUP(J126,quest_импл!$A$1:$J$129,8,FALSE),0))</f>
        <v>sound\\Vizhatiy_li.wav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2051</v>
      </c>
      <c r="AD126" t="str">
        <f t="shared" ca="1" si="35"/>
        <v>pics\\Redis_3.jpg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30"/>
        <v>pics\\Redis_3.jpg</v>
      </c>
      <c r="AI126" t="s">
        <v>128</v>
      </c>
      <c r="AO126">
        <f t="shared" ca="1" si="36"/>
        <v>0.25351139590531668</v>
      </c>
      <c r="AP126" t="str">
        <f t="shared" ca="1" si="37"/>
        <v>pics\\Redis_3.jpg</v>
      </c>
      <c r="AR126" t="str">
        <f t="shared" si="40"/>
        <v/>
      </c>
      <c r="AS126" t="str">
        <f t="shared" ca="1" si="31"/>
        <v>pics\\Redis_3.jpg</v>
      </c>
      <c r="AT126">
        <f t="shared" ca="1" si="32"/>
        <v>0.26682895282834196</v>
      </c>
      <c r="AU126" t="s">
        <v>697</v>
      </c>
      <c r="AV126" t="str">
        <f t="shared" ca="1" si="33"/>
        <v>sound\\Redkiy_plod.wav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_Выжатый_ли_</v>
      </c>
      <c r="BB126" t="str">
        <f t="shared" si="34"/>
        <v>_Выжатый_ли_XXXXX?</v>
      </c>
      <c r="BD126" cm="1">
        <f t="array" aca="1" ref="BD126" ca="1">INDEX($L$122:$L$129,(RANK(AT6,$AT$2:$AT$9)))</f>
        <v>2081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VLOOKUP(B127,audio_list_stym!$A$3:$BP$18,60,FALSE)</f>
        <v>16</v>
      </c>
      <c r="F127" t="str">
        <f>VLOOKUP(E127,metki!$A$2:$B$9,2,FALSE)</f>
        <v>импл_новые_без_названия</v>
      </c>
      <c r="G127" t="str">
        <f t="shared" si="28"/>
        <v>импл_</v>
      </c>
      <c r="H127" t="str">
        <f>VLOOKUP(B127,audio_list_stym!$A$3:$AJ$18,28,FALSE)</f>
        <v>Finger</v>
      </c>
      <c r="I127" t="s">
        <v>693</v>
      </c>
      <c r="J127" t="str">
        <f t="shared" si="29"/>
        <v>Finger_6</v>
      </c>
      <c r="K127">
        <v>16</v>
      </c>
      <c r="L127">
        <f>VLOOKUP(J127,total_visual_stym!$A$2:$D$129,2,FALSE)</f>
        <v>2086</v>
      </c>
      <c r="M127" t="str">
        <f>VLOOKUP(J127,total_visual_stym!$A$2:$D$129,3,FALSE)</f>
        <v>pics\\Finger_6.jpg</v>
      </c>
      <c r="N127">
        <f>VLOOKUP(J127,total_visual_stym!$A$1:$D$129,4,FALSE)</f>
        <v>210</v>
      </c>
      <c r="P127">
        <f>IF(G127="экспл",0,IF(G127="импл_",VLOOKUP(J127,quest_импл!$A$1:$J$129,7,FALSE),0))</f>
        <v>246</v>
      </c>
      <c r="Q127" t="str">
        <f>IF(G127="экспл",0,IF(G127="импл_",VLOOKUP(J127,quest_импл!$A$1:$J$129,8,FALSE),0))</f>
        <v>sound\\Obemniy_li.wav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2028</v>
      </c>
      <c r="AD127" t="str">
        <f t="shared" ca="1" si="35"/>
        <v>pics\\Kokos_4.jpg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30"/>
        <v>pics\\Kokos_4.jpg</v>
      </c>
      <c r="AI127" t="s">
        <v>129</v>
      </c>
      <c r="AO127">
        <f t="shared" ca="1" si="36"/>
        <v>0.584473581640097</v>
      </c>
      <c r="AP127" t="str">
        <f t="shared" ca="1" si="37"/>
        <v>pics\\Kokos_4.jpg</v>
      </c>
      <c r="AR127" t="str">
        <f t="shared" si="40"/>
        <v/>
      </c>
      <c r="AS127" t="str">
        <f t="shared" ca="1" si="31"/>
        <v>pics\\Kokos_4.jpg</v>
      </c>
      <c r="AT127">
        <f t="shared" ca="1" si="32"/>
        <v>0.90575230842467525</v>
      </c>
      <c r="AU127" t="s">
        <v>697</v>
      </c>
      <c r="AV127" t="str">
        <f t="shared" ca="1" si="33"/>
        <v>sound\\Noviy_plod.wav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_Объемный_ли_</v>
      </c>
      <c r="BB127" t="str">
        <f t="shared" si="34"/>
        <v>_Объемный_ли_XXXXX?</v>
      </c>
      <c r="BD127" cm="1">
        <f t="array" aca="1" ref="BD127" ca="1">INDEX($L$122:$L$129,(RANK(AT7,$AT$2:$AT$9)))</f>
        <v>2082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VLOOKUP(B128,audio_list_stym!$A$3:$BP$18,60,FALSE)</f>
        <v>16</v>
      </c>
      <c r="F128" t="str">
        <f>VLOOKUP(E128,metki!$A$2:$B$9,2,FALSE)</f>
        <v>импл_новые_без_названия</v>
      </c>
      <c r="G128" t="str">
        <f t="shared" si="28"/>
        <v>импл_</v>
      </c>
      <c r="H128" t="str">
        <f>VLOOKUP(B128,audio_list_stym!$A$3:$AJ$18,28,FALSE)</f>
        <v>Finger</v>
      </c>
      <c r="I128" t="s">
        <v>694</v>
      </c>
      <c r="J128" t="str">
        <f t="shared" si="29"/>
        <v>Finger_7</v>
      </c>
      <c r="K128">
        <v>16</v>
      </c>
      <c r="L128">
        <f>VLOOKUP(J128,total_visual_stym!$A$2:$D$129,2,FALSE)</f>
        <v>2087</v>
      </c>
      <c r="M128" t="str">
        <f>VLOOKUP(J128,total_visual_stym!$A$2:$D$129,3,FALSE)</f>
        <v>pics\\Finger_7.jpg</v>
      </c>
      <c r="N128">
        <f>VLOOKUP(J128,total_visual_stym!$A$1:$D$129,4,FALSE)</f>
        <v>210</v>
      </c>
      <c r="P128">
        <f>IF(G128="экспл",0,IF(G128="импл_",VLOOKUP(J128,quest_импл!$A$1:$J$129,7,FALSE),0))</f>
        <v>247</v>
      </c>
      <c r="Q128" t="str">
        <f>IF(G128="экспл",0,IF(G128="импл_",VLOOKUP(J128,quest_импл!$A$1:$J$129,8,FALSE),0))</f>
        <v>sound\\Pustoy_li.wav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2038</v>
      </c>
      <c r="AD128" t="str">
        <f t="shared" ca="1" si="35"/>
        <v>pics\\Limon_6.jpg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30"/>
        <v>pics\\Limon_6.jpg</v>
      </c>
      <c r="AI128" t="s">
        <v>130</v>
      </c>
      <c r="AO128">
        <f t="shared" ca="1" si="36"/>
        <v>0.46306750156360144</v>
      </c>
      <c r="AP128" t="str">
        <f t="shared" ca="1" si="37"/>
        <v>pics\\Limon_6.jpg</v>
      </c>
      <c r="AR128" t="str">
        <f t="shared" si="40"/>
        <v/>
      </c>
      <c r="AS128" t="str">
        <f t="shared" ca="1" si="31"/>
        <v>pics\\Limon_6.jpg</v>
      </c>
      <c r="AT128">
        <f t="shared" ca="1" si="32"/>
        <v>0.95251897006556241</v>
      </c>
      <c r="AU128" t="s">
        <v>697</v>
      </c>
      <c r="AV128" t="str">
        <f t="shared" ca="1" si="33"/>
        <v>sound\\Noviy_plod.wav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_Пустой_ли_</v>
      </c>
      <c r="BB128" t="str">
        <f t="shared" si="34"/>
        <v>_Пустой_ли_XXXXX?</v>
      </c>
      <c r="BD128" cm="1">
        <f t="array" aca="1" ref="BD128" ca="1">INDEX($L$122:$L$129,(RANK(AT8,$AT$2:$AT$9)))</f>
        <v>2088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VLOOKUP(B129,audio_list_stym!$A$3:$BP$18,60,FALSE)</f>
        <v>16</v>
      </c>
      <c r="F129" t="str">
        <f>VLOOKUP(E129,metki!$A$2:$B$9,2,FALSE)</f>
        <v>импл_новые_без_названия</v>
      </c>
      <c r="G129" t="str">
        <f t="shared" si="28"/>
        <v>импл_</v>
      </c>
      <c r="H129" t="str">
        <f>VLOOKUP(B129,audio_list_stym!$A$3:$AJ$18,28,FALSE)</f>
        <v>Finger</v>
      </c>
      <c r="I129" t="s">
        <v>695</v>
      </c>
      <c r="J129" t="str">
        <f t="shared" si="29"/>
        <v>Finger_8</v>
      </c>
      <c r="K129">
        <v>16</v>
      </c>
      <c r="L129">
        <f>VLOOKUP(J129,total_visual_stym!$A$2:$D$129,2,FALSE)</f>
        <v>2088</v>
      </c>
      <c r="M129" t="str">
        <f>VLOOKUP(J129,total_visual_stym!$A$2:$D$129,3,FALSE)</f>
        <v>pics\\Finger_8.jpg</v>
      </c>
      <c r="N129">
        <f>VLOOKUP(J129,total_visual_stym!$A$1:$D$129,4,FALSE)</f>
        <v>210</v>
      </c>
      <c r="P129">
        <f>IF(G129="экспл",0,IF(G129="импл_",VLOOKUP(J129,quest_импл!$A$1:$J$129,7,FALSE),0))</f>
        <v>248</v>
      </c>
      <c r="Q129" t="str">
        <f>IF(G129="экспл",0,IF(G129="импл_",VLOOKUP(J129,quest_импл!$A$1:$J$129,8,FALSE),0))</f>
        <v>sound\\Beliy_li.wav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2029</v>
      </c>
      <c r="AD129" t="str">
        <f t="shared" ca="1" si="35"/>
        <v>pics\\Kokos_5.jpg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30"/>
        <v>pics\\Kokos_5.jpg</v>
      </c>
      <c r="AI129" t="s">
        <v>131</v>
      </c>
      <c r="AO129">
        <f t="shared" ca="1" si="36"/>
        <v>0.58357609000128163</v>
      </c>
      <c r="AP129" t="str">
        <f t="shared" ca="1" si="37"/>
        <v>pics\\Kokos_5.jpg</v>
      </c>
      <c r="AR129" t="str">
        <f t="shared" si="40"/>
        <v/>
      </c>
      <c r="AS129" t="str">
        <f t="shared" ca="1" si="31"/>
        <v>pics\\Kokos_5.jpg</v>
      </c>
      <c r="AT129">
        <f t="shared" ca="1" si="32"/>
        <v>0.47179547533951305</v>
      </c>
      <c r="AU129" t="s">
        <v>697</v>
      </c>
      <c r="AV129" t="str">
        <f t="shared" ca="1" si="33"/>
        <v>sound\\Redkiy_plod.wav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_Белый_ли_</v>
      </c>
      <c r="BB129" t="str">
        <f t="shared" si="34"/>
        <v>_Белый_ли_XXXXX?</v>
      </c>
      <c r="BD129" cm="1">
        <f t="array" aca="1" ref="BD129" ca="1">INDEX($L$122:$L$129,(RANK(AT9,$AT$2:$AT$9)))</f>
        <v>2085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800-000000000000}"/>
  <pageMargins left="0.7" right="0.7" top="0.75" bottom="0.75" header="0.3" footer="0.3"/>
  <pageSetup paperSize="9" orientation="portrait" horizontalDpi="4294967293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H161"/>
  <sheetViews>
    <sheetView topLeftCell="AX1" zoomScale="80" zoomScaleNormal="80" zoomScaleSheetLayoutView="40" workbookViewId="0">
      <selection activeCell="BH1" sqref="BH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C1" s="30" t="s">
        <v>0</v>
      </c>
      <c r="BD1" s="30" t="s">
        <v>1175</v>
      </c>
      <c r="BE1" s="30" t="s">
        <v>1170</v>
      </c>
      <c r="BF1" s="30" t="s">
        <v>1171</v>
      </c>
      <c r="BG1" s="30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VLOOKUP(B2,audio_list_stym!$A$3:$BP$18,61,FALSE)</f>
        <v>10</v>
      </c>
      <c r="F2" t="str">
        <f>VLOOKUP(E2,metki!$A$2:$B$9,2,FALSE)</f>
        <v>импл_реал_с_названием</v>
      </c>
      <c r="G2" t="str">
        <f t="shared" ref="G2:G33" si="0">LEFT(F2,5)</f>
        <v>импл_</v>
      </c>
      <c r="H2" t="str">
        <f>VLOOKUP(B2,audio_list_stym!$A$3:$AJ$18,29,FALSE)</f>
        <v>Tomat</v>
      </c>
      <c r="I2" t="s">
        <v>688</v>
      </c>
      <c r="J2" t="str">
        <f t="shared" ref="J2:J33" si="1">H2&amp;I2</f>
        <v>Tomat_1</v>
      </c>
      <c r="K2">
        <v>10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3" ca="1" si="2">IF(ISTEXT(AR2),AR2,IF(ISTEXT(AS2),AS2,""))</f>
        <v>pics\\Banan_1.jpg</v>
      </c>
      <c r="AH2" t="str">
        <f t="shared" ref="AH2:AH33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9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t="shared" ref="AO2:AO25" ca="1" si="6">RAND()</f>
        <v>0.58467312504749847</v>
      </c>
      <c r="AP2" t="str">
        <f t="shared" ref="AP2:AP25" ca="1" si="7">INDEX($AM$2:$AM$25,(RANK(AO2,$AO$2:$AO$25)))</f>
        <v>pics\\Banan_1.jpg</v>
      </c>
      <c r="AQ2" t="str">
        <f t="shared" ref="AQ2:AQ25" ca="1" si="8">INDEX($AN$2:$AN$25,(RANK(AO2,$AO$2:$AO$25)))</f>
        <v>pics\\Goroh_1.jpg</v>
      </c>
      <c r="AR2" t="str">
        <f t="shared" ref="AR2:AR9" ca="1" si="9">IF(AH2="sound\\Ogorod",AP2,"")</f>
        <v>pics\\Banan_1.jpg</v>
      </c>
      <c r="AT2">
        <f t="shared" ref="AT2:AT33" ca="1" si="10">RAND()</f>
        <v>0.45394435114679232</v>
      </c>
      <c r="AU2" t="str">
        <f>IF(OR(G2=10,G2=11,G2=14,G2=15),VLOOKUP(AT2,audio_list_stym!$A$3:$B$18,2,FALSE),"sound\\Noviy_plod.wav")</f>
        <v>sound\\Noviy_plod.wav</v>
      </c>
      <c r="AV2" t="str">
        <f t="shared" ref="AV2:AV33" ca="1" si="11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33" si="12">IF(G2="экспл",AY2&amp;AX2&amp;"."&amp;AZ2,IF(G2="импл_",BA2&amp;AX2&amp;"?"))</f>
        <v>_Целый_ли_ТОМАТ?</v>
      </c>
      <c r="BC2">
        <f>A2</f>
        <v>1201</v>
      </c>
      <c r="BD2" cm="1">
        <f t="array" aca="1" ref="BD2" ca="1">INDEX($L$2:$L$9,(RANK(AT2,$AT$2:$AT$9)))</f>
        <v>2061</v>
      </c>
      <c r="BE2" cm="1">
        <f t="array" aca="1" ref="BE2" ca="1">INDEX(BD10:BD25,(RANK(AT2,$AT$2:$AT$16)))</f>
        <v>2028</v>
      </c>
      <c r="BF2" cm="1">
        <f t="array" aca="1" ref="BF2" ca="1">INDEX(BD26:BD49,(RANK(AT2,$AT$2:$AT$16)))</f>
        <v>2044</v>
      </c>
      <c r="BG2" cm="1">
        <f t="array" aca="1" ref="BG2" ca="1">INDEX(BD50:BD65,(RANK(AT2,$AT$2:$AT$16)))</f>
        <v>2020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VLOOKUP(B3,audio_list_stym!$A$3:$BP$18,61,FALSE)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VLOOKUP(B3,audio_list_stym!$A$3:$AJ$18,29,FALSE)</f>
        <v>Tomat</v>
      </c>
      <c r="I3" t="s">
        <v>689</v>
      </c>
      <c r="J3" t="str">
        <f t="shared" si="1"/>
        <v>Tomat_2</v>
      </c>
      <c r="K3">
        <v>10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2157</v>
      </c>
      <c r="AD3" t="str">
        <f t="shared" ref="AD3:AD34" ca="1" si="13">IF(ISTEXT(AE3),AE3,IF(ISTEXT(AF3),AF3,""))</f>
        <v>pics\\Injir_5.jpg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pics\\Injir_5.jpg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ca="1" si="6"/>
        <v>0.19905017380139844</v>
      </c>
      <c r="AP3" t="str">
        <f t="shared" ca="1" si="7"/>
        <v>pics\\Injir_5.jpg</v>
      </c>
      <c r="AQ3" t="str">
        <f t="shared" ca="1" si="8"/>
        <v>pics\\Tikva_5.jpg</v>
      </c>
      <c r="AR3" t="str">
        <f t="shared" ca="1" si="9"/>
        <v>pics\\Injir_5.jpg</v>
      </c>
      <c r="AT3">
        <f t="shared" ca="1" si="10"/>
        <v>0.4939214274444711</v>
      </c>
      <c r="AU3" t="str">
        <f>IF(OR(G3=10,G3=11,G3=14,G3=15),VLOOKUP(AT3,audio_list_stym!$A$3:$B$18,2,FALSE),"sound\\Noviy_plod.wav")</f>
        <v>sound\\Noviy_plod.wav</v>
      </c>
      <c r="AV3" t="str">
        <f t="shared" ca="1" si="11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2"/>
        <v>_Мясистый_ли_ТОМАТ?</v>
      </c>
      <c r="BD3" cm="1">
        <f t="array" aca="1" ref="BD3" ca="1">INDEX($L$2:$L$9,(RANK(AT3,$AT$2:$AT$9)))</f>
        <v>2060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VLOOKUP(B4,audio_list_stym!$A$3:$BP$18,61,FALSE)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VLOOKUP(B4,audio_list_stym!$A$3:$AJ$18,29,FALSE)</f>
        <v>Tomat</v>
      </c>
      <c r="I4" t="s">
        <v>690</v>
      </c>
      <c r="J4" t="str">
        <f t="shared" si="1"/>
        <v>Tomat_3</v>
      </c>
      <c r="K4">
        <v>10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2034</v>
      </c>
      <c r="AD4" t="str">
        <f t="shared" ca="1" si="13"/>
        <v>pics\\Limon_2.jpg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pics\\Limon_2.jpg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6"/>
        <v>0.8643005455202124</v>
      </c>
      <c r="AP4" t="str">
        <f t="shared" ca="1" si="7"/>
        <v>pics\\Limon_2.jpg</v>
      </c>
      <c r="AQ4" t="str">
        <f t="shared" ca="1" si="8"/>
        <v>pics\\Redis_2.jpg</v>
      </c>
      <c r="AR4" t="str">
        <f t="shared" ca="1" si="9"/>
        <v>pics\\Limon_2.jpg</v>
      </c>
      <c r="AT4">
        <f t="shared" ca="1" si="10"/>
        <v>0.25422456253995729</v>
      </c>
      <c r="AU4" t="str">
        <f>IF(OR(G4=10,G4=11,G4=14,G4=15),VLOOKUP(AT4,audio_list_stym!$A$3:$B$18,2,FALSE),"sound\\Noviy_plod.wav")</f>
        <v>sound\\Noviy_plod.wav</v>
      </c>
      <c r="AV4" t="str">
        <f t="shared" ca="1" si="11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2"/>
        <v>_Горький_ли_ТОМАТ?</v>
      </c>
      <c r="BD4" cm="1">
        <f t="array" aca="1" ref="BD4" ca="1">INDEX($L$2:$L$9,(RANK(AT4,$AT$2:$AT$9)))</f>
        <v>2063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VLOOKUP(B5,audio_list_stym!$A$3:$BP$18,61,FALSE)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VLOOKUP(B5,audio_list_stym!$A$3:$AJ$18,29,FALSE)</f>
        <v>Tomat</v>
      </c>
      <c r="I5" t="s">
        <v>691</v>
      </c>
      <c r="J5" t="str">
        <f t="shared" si="1"/>
        <v>Tomat_4</v>
      </c>
      <c r="K5">
        <v>10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2037</v>
      </c>
      <c r="AD5" t="str">
        <f t="shared" ca="1" si="13"/>
        <v>pics\\Limon_5.jpg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pics\\Limon_5.jpg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6"/>
        <v>0.67150746499014502</v>
      </c>
      <c r="AP5" t="str">
        <f t="shared" ca="1" si="7"/>
        <v>pics\\Limon_5.jpg</v>
      </c>
      <c r="AQ5" t="str">
        <f t="shared" ca="1" si="8"/>
        <v>pics\\Redis_5.jpg</v>
      </c>
      <c r="AR5" t="str">
        <f t="shared" ca="1" si="9"/>
        <v>pics\\Limon_5.jpg</v>
      </c>
      <c r="AT5">
        <f t="shared" ca="1" si="10"/>
        <v>0.31922506277580898</v>
      </c>
      <c r="AU5" t="str">
        <f>IF(OR(G5=10,G5=11,G5=14,G5=15),VLOOKUP(AT5,audio_list_stym!$A$3:$B$18,2,FALSE),"sound\\Noviy_plod.wav")</f>
        <v>sound\\Noviy_plod.wav</v>
      </c>
      <c r="AV5" t="str">
        <f t="shared" ca="1" si="11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2"/>
        <v>_Яркий_ли_ТОМАТ?</v>
      </c>
      <c r="BD5" cm="1">
        <f t="array" aca="1" ref="BD5" ca="1">INDEX($L$2:$L$9,(RANK(AT5,$AT$2:$AT$9)))</f>
        <v>2062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VLOOKUP(B6,audio_list_stym!$A$3:$BP$18,61,FALSE)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VLOOKUP(B6,audio_list_stym!$A$3:$AJ$18,29,FALSE)</f>
        <v>Tomat</v>
      </c>
      <c r="I6" t="s">
        <v>692</v>
      </c>
      <c r="J6" t="str">
        <f t="shared" si="1"/>
        <v>Tomat_5</v>
      </c>
      <c r="K6">
        <v>10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2153</v>
      </c>
      <c r="AD6" t="str">
        <f t="shared" ca="1" si="13"/>
        <v>pics\\Injir_1.jpg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pics\\Injir_1.jpg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6"/>
        <v>0.24781497898256544</v>
      </c>
      <c r="AP6" t="str">
        <f t="shared" ca="1" si="7"/>
        <v>pics\\Injir_1.jpg</v>
      </c>
      <c r="AQ6" t="str">
        <f t="shared" ca="1" si="8"/>
        <v>pics\\Tikva_1.jpg</v>
      </c>
      <c r="AR6" t="str">
        <f t="shared" ca="1" si="9"/>
        <v>pics\\Injir_1.jpg</v>
      </c>
      <c r="AT6">
        <f t="shared" ca="1" si="10"/>
        <v>6.38505722684507E-2</v>
      </c>
      <c r="AU6" t="str">
        <f>IF(OR(G6=10,G6=11,G6=14,G6=15),VLOOKUP(AT6,audio_list_stym!$A$3:$B$18,2,FALSE),"sound\\Noviy_plod.wav")</f>
        <v>sound\\Noviy_plod.wav</v>
      </c>
      <c r="AV6" t="str">
        <f t="shared" ca="1" si="11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2"/>
        <v>_Острый_ли_ТОМАТ?</v>
      </c>
      <c r="BD6" cm="1">
        <f t="array" aca="1" ref="BD6" ca="1">INDEX($L$2:$L$9,(RANK(AT6,$AT$2:$AT$9)))</f>
        <v>2064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VLOOKUP(B7,audio_list_stym!$A$3:$BP$18,61,FALSE)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VLOOKUP(B7,audio_list_stym!$A$3:$AJ$18,29,FALSE)</f>
        <v>Tomat</v>
      </c>
      <c r="I7" t="s">
        <v>693</v>
      </c>
      <c r="J7" t="str">
        <f t="shared" si="1"/>
        <v>Tomat_6</v>
      </c>
      <c r="K7">
        <v>10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2160</v>
      </c>
      <c r="AD7" t="str">
        <f t="shared" ca="1" si="13"/>
        <v>pics\\Injir_8.jpg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pics\\Injir_8.jpg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6"/>
        <v>2.8042861543300379E-3</v>
      </c>
      <c r="AP7" t="str">
        <f t="shared" ca="1" si="7"/>
        <v>pics\\Injir_8.jpg</v>
      </c>
      <c r="AQ7" t="str">
        <f t="shared" ca="1" si="8"/>
        <v>pics\\Tikva_8.jpg</v>
      </c>
      <c r="AR7" t="str">
        <f t="shared" ca="1" si="9"/>
        <v>pics\\Injir_8.jpg</v>
      </c>
      <c r="AT7">
        <f t="shared" ca="1" si="10"/>
        <v>0.57130033744569486</v>
      </c>
      <c r="AU7" t="str">
        <f>IF(OR(G7=10,G7=11,G7=14,G7=15),VLOOKUP(AT7,audio_list_stym!$A$3:$B$18,2,FALSE),"sound\\Noviy_plod.wav")</f>
        <v>sound\\Noviy_plod.wav</v>
      </c>
      <c r="AV7" t="str">
        <f t="shared" ca="1" si="11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2"/>
        <v>_Спелый_ли_ТОМАТ?</v>
      </c>
      <c r="BD7" cm="1">
        <f t="array" aca="1" ref="BD7" ca="1">INDEX($L$2:$L$9,(RANK(AT7,$AT$2:$AT$9)))</f>
        <v>2059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VLOOKUP(B8,audio_list_stym!$A$3:$BP$18,61,FALSE)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VLOOKUP(B8,audio_list_stym!$A$3:$AJ$18,29,FALSE)</f>
        <v>Tomat</v>
      </c>
      <c r="I8" t="s">
        <v>694</v>
      </c>
      <c r="J8" t="str">
        <f t="shared" si="1"/>
        <v>Tomat_7</v>
      </c>
      <c r="K8">
        <v>10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2155</v>
      </c>
      <c r="AD8" t="str">
        <f t="shared" ca="1" si="13"/>
        <v>pics\\Injir_3.jpg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pics\\Injir_3.jpg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6"/>
        <v>0.22537608331249903</v>
      </c>
      <c r="AP8" t="str">
        <f t="shared" ca="1" si="7"/>
        <v>pics\\Injir_3.jpg</v>
      </c>
      <c r="AQ8" t="str">
        <f t="shared" ca="1" si="8"/>
        <v>pics\\Tikva_3.jpg</v>
      </c>
      <c r="AR8" t="str">
        <f t="shared" ca="1" si="9"/>
        <v>pics\\Injir_3.jpg</v>
      </c>
      <c r="AT8">
        <f t="shared" ca="1" si="10"/>
        <v>0.78094411352111004</v>
      </c>
      <c r="AU8" t="str">
        <f>IF(OR(G8=10,G8=11,G8=14,G8=15),VLOOKUP(AT8,audio_list_stym!$A$3:$B$18,2,FALSE),"sound\\Noviy_plod.wav")</f>
        <v>sound\\Noviy_plod.wav</v>
      </c>
      <c r="AV8" t="str">
        <f t="shared" ca="1" si="11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2"/>
        <v>_Серый_ли_ТОМАТ?</v>
      </c>
      <c r="BD8" cm="1">
        <f t="array" aca="1" ref="BD8" ca="1">INDEX($L$2:$L$9,(RANK(AT8,$AT$2:$AT$9)))</f>
        <v>2058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VLOOKUP(B9,audio_list_stym!$A$3:$BP$18,61,FALSE)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VLOOKUP(B9,audio_list_stym!$A$3:$AJ$18,29,FALSE)</f>
        <v>Tomat</v>
      </c>
      <c r="I9" t="s">
        <v>695</v>
      </c>
      <c r="J9" t="str">
        <f t="shared" si="1"/>
        <v>Tomat_8</v>
      </c>
      <c r="K9">
        <v>10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2004</v>
      </c>
      <c r="AD9" t="str">
        <f t="shared" ca="1" si="13"/>
        <v>pics\\Banan_4.jpg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pics\\Banan_4.jpg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6"/>
        <v>0.53930577168380311</v>
      </c>
      <c r="AP9" t="str">
        <f t="shared" ca="1" si="7"/>
        <v>pics\\Banan_4.jpg</v>
      </c>
      <c r="AQ9" t="str">
        <f t="shared" ca="1" si="8"/>
        <v>pics\\Goroh_4.jpg</v>
      </c>
      <c r="AR9" t="str">
        <f t="shared" ca="1" si="9"/>
        <v>pics\\Banan_4.jpg</v>
      </c>
      <c r="AT9">
        <f t="shared" ca="1" si="10"/>
        <v>0.79863050017111947</v>
      </c>
      <c r="AU9" t="str">
        <f>IF(OR(G9=10,G9=11,G9=14,G9=15),VLOOKUP(AT9,audio_list_stym!$A$3:$B$18,2,FALSE),"sound\\Noviy_plod.wav")</f>
        <v>sound\\Noviy_plod.wav</v>
      </c>
      <c r="AV9" t="str">
        <f t="shared" ca="1" si="11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2"/>
        <v>_Вязкий_ли_ТОМАТ?</v>
      </c>
      <c r="BD9" cm="1">
        <f t="array" aca="1" ref="BD9" ca="1">INDEX($L$2:$L$9,(RANK(AT9,$AT$2:$AT$9)))</f>
        <v>2057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VLOOKUP(B10,audio_list_stym!$A$3:$BP$18,61,FALSE)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VLOOKUP(B10,audio_list_stym!$A$3:$AJ$18,29,FALSE)</f>
        <v>Limon</v>
      </c>
      <c r="I10" t="s">
        <v>688</v>
      </c>
      <c r="J10" t="str">
        <f t="shared" si="1"/>
        <v>Limon_1</v>
      </c>
      <c r="K10">
        <v>11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2178</v>
      </c>
      <c r="AD10" t="str">
        <f t="shared" ca="1" si="13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6"/>
        <v>0.25644297959308471</v>
      </c>
      <c r="AP10" t="str">
        <f t="shared" ca="1" si="7"/>
        <v>pics\\Banan_8.jpg</v>
      </c>
      <c r="AQ10" t="str">
        <f t="shared" ca="1" si="8"/>
        <v>pics\\Goroh_8.jpg</v>
      </c>
      <c r="AT10">
        <f t="shared" ca="1" si="10"/>
        <v>0.78888870444523229</v>
      </c>
      <c r="AU10" t="str">
        <f>IF(OR(G10=10,G10=11,G10=14,G10=15),VLOOKUP(AT10,audio_list_stym!$A$3:$B$18,2,FALSE),"sound\\Noviy_plod.wav")</f>
        <v>sound\\Noviy_plod.wav</v>
      </c>
      <c r="AV10" t="str">
        <f t="shared" ca="1" si="11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2"/>
        <v>На_экране_ЛИМОН._Он_старый?</v>
      </c>
      <c r="BC10">
        <f>A10</f>
        <v>1202</v>
      </c>
      <c r="BD10" cm="1">
        <f t="array" aca="1" ref="BD10" ca="1">INDEX($L$10:$L$17,(RANK(AT2,$AT$2:$AT$9)))</f>
        <v>2037</v>
      </c>
      <c r="BE10" cm="1">
        <f t="array" aca="1" ref="BE10" ca="1">INDEX(BD2:BD9,(RANK(AT3,$AT$2:$AT$9)))</f>
        <v>2062</v>
      </c>
      <c r="BF10" cm="1">
        <f t="array" aca="1" ref="BF10" ca="1">INDEX(BD18:BD33,(RANK(AT3,$AT$2:$AT$16)))</f>
        <v>2053</v>
      </c>
      <c r="BG10" cm="1">
        <f t="array" aca="1" ref="BG10" ca="1">INDEX(BD34:BD65,(RANK(AT3,$AT$2:$AT$16)))</f>
        <v>2005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VLOOKUP(B11,audio_list_stym!$A$3:$BP$18,61,FALSE)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VLOOKUP(B11,audio_list_stym!$A$3:$AJ$18,29,FALSE)</f>
        <v>Limon</v>
      </c>
      <c r="I11" t="s">
        <v>689</v>
      </c>
      <c r="J11" t="str">
        <f t="shared" si="1"/>
        <v>Limon_2</v>
      </c>
      <c r="K11">
        <v>11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2210</v>
      </c>
      <c r="AD11" t="str">
        <f t="shared" ca="1" si="13"/>
        <v>pics\\dis48.jpg</v>
      </c>
      <c r="AE11" s="22" t="str">
        <f t="array" aca="1" ref="AE11" ca="1">IF(G11="экспл",INDEX(total_visual_stym!$C$146:$C$209,(RANK(total_visual_stym!E155,total_visual_stym!$E$146:$E$209))),0)</f>
        <v>pics\\dis48.jpg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6"/>
        <v>0.61501483125337497</v>
      </c>
      <c r="AP11" t="str">
        <f t="shared" ca="1" si="7"/>
        <v>pics\\Limon_8.jpg</v>
      </c>
      <c r="AQ11" t="str">
        <f t="shared" ca="1" si="8"/>
        <v>pics\\Redis_8.jpg</v>
      </c>
      <c r="AT11">
        <f t="shared" ca="1" si="10"/>
        <v>0.17536928901095306</v>
      </c>
      <c r="AU11" t="str">
        <f>IF(OR(G11=10,G11=11,G11=14,G11=15),VLOOKUP(AT11,audio_list_stym!$A$3:$B$18,2,FALSE),"sound\\Noviy_plod.wav")</f>
        <v>sound\\Noviy_plod.wav</v>
      </c>
      <c r="AV11" t="str">
        <f t="shared" ca="1" si="11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2"/>
        <v>Посмотрите,_вот_ЛИМОН._Фиолетовый_ли_он?</v>
      </c>
      <c r="BD11" cm="1">
        <f t="array" aca="1" ref="BD11" ca="1">INDEX($L$10:$L$17,(RANK(AT3,$AT$2:$AT$9)))</f>
        <v>2036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VLOOKUP(B12,audio_list_stym!$A$3:$BP$18,61,FALSE)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VLOOKUP(B12,audio_list_stym!$A$3:$AJ$18,29,FALSE)</f>
        <v>Limon</v>
      </c>
      <c r="I12" t="s">
        <v>690</v>
      </c>
      <c r="J12" t="str">
        <f t="shared" si="1"/>
        <v>Limon_3</v>
      </c>
      <c r="K12">
        <v>11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2201</v>
      </c>
      <c r="AD12" t="str">
        <f t="shared" ca="1" si="13"/>
        <v>pics\\dis43.jpg</v>
      </c>
      <c r="AE12" s="22" t="str">
        <f t="array" aca="1" ref="AE12" ca="1">IF(G12="экспл",INDEX(total_visual_stym!$C$146:$C$209,(RANK(total_visual_stym!E156,total_visual_stym!$E$146:$E$209))),0)</f>
        <v>pics\\dis43.jpg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6"/>
        <v>0.51717514531365327</v>
      </c>
      <c r="AP12" t="str">
        <f t="shared" ca="1" si="7"/>
        <v>pics\\Banan_6.jpg</v>
      </c>
      <c r="AQ12" t="str">
        <f t="shared" ca="1" si="8"/>
        <v>pics\\Goroh_6.jpg</v>
      </c>
      <c r="AT12">
        <f t="shared" ca="1" si="10"/>
        <v>2.8371131706402708E-2</v>
      </c>
      <c r="AU12" t="str">
        <f>IF(OR(G12=10,G12=11,G12=14,G12=15),VLOOKUP(AT12,audio_list_stym!$A$3:$B$18,2,FALSE),"sound\\Noviy_plod.wav")</f>
        <v>sound\\Noviy_plod.wav</v>
      </c>
      <c r="AV12" t="str">
        <f t="shared" ca="1" si="11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2"/>
        <v>Вот_ЛИМОН._Он_с_цедрой?</v>
      </c>
      <c r="BD12" cm="1">
        <f t="array" aca="1" ref="BD12" ca="1">INDEX($L$10:$L$17,(RANK(AT4,$AT$2:$AT$9)))</f>
        <v>2039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VLOOKUP(B13,audio_list_stym!$A$3:$BP$18,61,FALSE)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VLOOKUP(B13,audio_list_stym!$A$3:$AJ$18,29,FALSE)</f>
        <v>Limon</v>
      </c>
      <c r="I13" t="s">
        <v>691</v>
      </c>
      <c r="J13" t="str">
        <f t="shared" si="1"/>
        <v>Limon_4</v>
      </c>
      <c r="K13">
        <v>11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2203</v>
      </c>
      <c r="AD13" t="str">
        <f t="shared" ca="1" si="13"/>
        <v>pics\\dis53.jpg</v>
      </c>
      <c r="AE13" s="22" t="str">
        <f t="array" aca="1" ref="AE13" ca="1">IF(G13="экспл",INDEX(total_visual_stym!$C$146:$C$209,(RANK(total_visual_stym!E157,total_visual_stym!$E$146:$E$209))),0)</f>
        <v>pics\\dis53.jpg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6"/>
        <v>4.9857421888717335E-2</v>
      </c>
      <c r="AP13" t="str">
        <f t="shared" ca="1" si="7"/>
        <v>pics\\Injir_7.jpg</v>
      </c>
      <c r="AQ13" t="str">
        <f t="shared" ca="1" si="8"/>
        <v>pics\\Tikva_7.jpg</v>
      </c>
      <c r="AT13">
        <f t="shared" ca="1" si="10"/>
        <v>0.49815033517957164</v>
      </c>
      <c r="AU13" t="str">
        <f>IF(OR(G13=10,G13=11,G13=14,G13=15),VLOOKUP(AT13,audio_list_stym!$A$3:$B$18,2,FALSE),"sound\\Noviy_plod.wav")</f>
        <v>sound\\Noviy_plod.wav</v>
      </c>
      <c r="AV13" t="str">
        <f t="shared" ca="1" si="11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2"/>
        <v>Это_ЛИМОН._Кислый_ли_он?</v>
      </c>
      <c r="BD13" cm="1">
        <f t="array" aca="1" ref="BD13" ca="1">INDEX($L$10:$L$17,(RANK(AT5,$AT$2:$AT$9)))</f>
        <v>2038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VLOOKUP(B14,audio_list_stym!$A$3:$BP$18,61,FALSE)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VLOOKUP(B14,audio_list_stym!$A$3:$AJ$18,29,FALSE)</f>
        <v>Limon</v>
      </c>
      <c r="I14" t="s">
        <v>692</v>
      </c>
      <c r="J14" t="str">
        <f t="shared" si="1"/>
        <v>Limon_5</v>
      </c>
      <c r="K14">
        <v>11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2220</v>
      </c>
      <c r="AD14" t="str">
        <f t="shared" ca="1" si="13"/>
        <v>pics\\dis16.jpg</v>
      </c>
      <c r="AE14" s="22" t="str">
        <f t="array" aca="1" ref="AE14" ca="1">IF(G14="экспл",INDEX(total_visual_stym!$C$146:$C$209,(RANK(total_visual_stym!E158,total_visual_stym!$E$146:$E$209))),0)</f>
        <v>pics\\dis16.jpg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6"/>
        <v>0.67010944970139685</v>
      </c>
      <c r="AP14" t="str">
        <f t="shared" ca="1" si="7"/>
        <v>pics\\Limon_6.jpg</v>
      </c>
      <c r="AQ14" t="str">
        <f t="shared" ca="1" si="8"/>
        <v>pics\\Redis_6.jpg</v>
      </c>
      <c r="AT14">
        <f t="shared" ca="1" si="10"/>
        <v>0.91459795296286706</v>
      </c>
      <c r="AU14" t="str">
        <f>IF(OR(G14=10,G14=11,G14=14,G14=15),VLOOKUP(AT14,audio_list_stym!$A$3:$B$18,2,FALSE),"sound\\Noviy_plod.wav")</f>
        <v>sound\\Noviy_plod.wav</v>
      </c>
      <c r="AV14" t="str">
        <f t="shared" ca="1" si="11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2"/>
        <v>На_картинке_ЛИМОН._Сочный_ли_он?</v>
      </c>
      <c r="BD14" cm="1">
        <f t="array" aca="1" ref="BD14" ca="1">INDEX($L$10:$L$17,(RANK(AT6,$AT$2:$AT$9)))</f>
        <v>2040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VLOOKUP(B15,audio_list_stym!$A$3:$BP$18,61,FALSE)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VLOOKUP(B15,audio_list_stym!$A$3:$AJ$18,29,FALSE)</f>
        <v>Limon</v>
      </c>
      <c r="I15" t="s">
        <v>693</v>
      </c>
      <c r="J15" t="str">
        <f t="shared" si="1"/>
        <v>Limon_6</v>
      </c>
      <c r="K15">
        <v>11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2195</v>
      </c>
      <c r="AD15" t="str">
        <f t="shared" ca="1" si="13"/>
        <v>pics\\dis41.jpg</v>
      </c>
      <c r="AE15" s="22" t="str">
        <f t="array" aca="1" ref="AE15" ca="1">IF(G15="экспл",INDEX(total_visual_stym!$C$146:$C$209,(RANK(total_visual_stym!E159,total_visual_stym!$E$146:$E$209))),0)</f>
        <v>pics\\dis41.jpg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6"/>
        <v>0.62427019073528089</v>
      </c>
      <c r="AP15" t="str">
        <f t="shared" ca="1" si="7"/>
        <v>pics\\Limon_7.jpg</v>
      </c>
      <c r="AQ15" t="str">
        <f t="shared" ca="1" si="8"/>
        <v>pics\\Redis_7.jpg</v>
      </c>
      <c r="AT15">
        <f t="shared" ca="1" si="10"/>
        <v>0.51599563354831313</v>
      </c>
      <c r="AU15" t="str">
        <f>IF(OR(G15=10,G15=11,G15=14,G15=15),VLOOKUP(AT15,audio_list_stym!$A$3:$B$18,2,FALSE),"sound\\Noviy_plod.wav")</f>
        <v>sound\\Noviy_plod.wav</v>
      </c>
      <c r="AV15" t="str">
        <f t="shared" ca="1" si="11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2"/>
        <v>На_мониторе_ЛИМОН._Упругий_ли_он?</v>
      </c>
      <c r="BD15" cm="1">
        <f t="array" aca="1" ref="BD15" ca="1">INDEX($L$10:$L$17,(RANK(AT7,$AT$2:$AT$9)))</f>
        <v>2035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VLOOKUP(B16,audio_list_stym!$A$3:$BP$18,61,FALSE)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VLOOKUP(B16,audio_list_stym!$A$3:$AJ$18,29,FALSE)</f>
        <v>Limon</v>
      </c>
      <c r="I16" t="s">
        <v>694</v>
      </c>
      <c r="J16" t="str">
        <f t="shared" si="1"/>
        <v>Limon_7</v>
      </c>
      <c r="K16">
        <v>11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2226</v>
      </c>
      <c r="AD16" t="str">
        <f t="shared" ca="1" si="13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6"/>
        <v>0.25696064189209045</v>
      </c>
      <c r="AP16" t="str">
        <f t="shared" ca="1" si="7"/>
        <v>pics\\Banan_7.jpg</v>
      </c>
      <c r="AQ16" t="str">
        <f t="shared" ca="1" si="8"/>
        <v>pics\\Goroh_7.jpg</v>
      </c>
      <c r="AT16">
        <f t="shared" ca="1" si="10"/>
        <v>0.67003358814930236</v>
      </c>
      <c r="AU16" t="str">
        <f>IF(OR(G16=10,G16=11,G16=14,G16=15),VLOOKUP(AT16,audio_list_stym!$A$3:$B$18,2,FALSE),"sound\\Noviy_plod.wav")</f>
        <v>sound\\Noviy_plod.wav</v>
      </c>
      <c r="AV16" t="str">
        <f t="shared" ca="1" si="11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2"/>
        <v>Перед_Вами_ЛИМОН._Он_длинный?</v>
      </c>
      <c r="BD16" cm="1">
        <f t="array" aca="1" ref="BD16" ca="1">INDEX($L$10:$L$17,(RANK(AT8,$AT$2:$AT$9)))</f>
        <v>2034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VLOOKUP(B17,audio_list_stym!$A$3:$BP$18,61,FALSE)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VLOOKUP(B17,audio_list_stym!$A$3:$AJ$18,29,FALSE)</f>
        <v>Limon</v>
      </c>
      <c r="I17" t="s">
        <v>695</v>
      </c>
      <c r="J17" t="str">
        <f t="shared" si="1"/>
        <v>Limon_8</v>
      </c>
      <c r="K17">
        <v>11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2212</v>
      </c>
      <c r="AD17" t="str">
        <f t="shared" ca="1" si="13"/>
        <v>pics\\dis61.jpg</v>
      </c>
      <c r="AE17" s="22" t="str">
        <f t="array" aca="1" ref="AE17" ca="1">IF(G17="экспл",INDEX(total_visual_stym!$C$146:$C$209,(RANK(total_visual_stym!E161,total_visual_stym!$E$146:$E$209))),0)</f>
        <v>pics\\dis61.jpg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6"/>
        <v>0.97117055018902765</v>
      </c>
      <c r="AP17" t="str">
        <f t="shared" ca="1" si="7"/>
        <v>pics\\Limon_1.jpg</v>
      </c>
      <c r="AQ17" t="str">
        <f t="shared" ca="1" si="8"/>
        <v>pics\\Redis_1.jpg</v>
      </c>
      <c r="AT17">
        <f t="shared" ca="1" si="10"/>
        <v>0.93920594489030762</v>
      </c>
      <c r="AU17" t="str">
        <f>IF(OR(G17=10,G17=11,G17=14,G17=15),VLOOKUP(AT17,audio_list_stym!$A$3:$B$18,2,FALSE),"sound\\Noviy_plod.wav")</f>
        <v>sound\\Noviy_plod.wav</v>
      </c>
      <c r="AV17" t="str">
        <f t="shared" ca="1" si="11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2"/>
        <v>Вы_видите_ЛИМОН._Он_без_кожуры?</v>
      </c>
      <c r="BD17" cm="1">
        <f t="array" aca="1" ref="BD17" ca="1">INDEX($L$10:$L$17,(RANK(AT9,$AT$2:$AT$9)))</f>
        <v>2033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VLOOKUP(B18,audio_list_stym!$A$3:$BP$18,61,FALSE)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VLOOKUP(B18,audio_list_stym!$A$3:$AJ$18,29,FALSE)</f>
        <v>Kokos</v>
      </c>
      <c r="I18" t="s">
        <v>688</v>
      </c>
      <c r="J18" t="str">
        <f t="shared" si="1"/>
        <v>Kokos_1</v>
      </c>
      <c r="K18">
        <v>12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2162</v>
      </c>
      <c r="AD18" t="str">
        <f t="shared" ca="1" si="13"/>
        <v>pics\\Tikva_2.jpg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pics\\Tikva_2.jpg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ref="AK18:AK25" si="16">IF(OR(AJ18="pics\\Limon",AJ18="pics\\Banan",AJ18="pics\\Kokos",AJ18="pics\\Finik",AJ18="pics\\Injir"),AI18, )</f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6"/>
        <v>0.24226830232223384</v>
      </c>
      <c r="AP18" t="str">
        <f t="shared" ca="1" si="7"/>
        <v>pics\\Injir_2.jpg</v>
      </c>
      <c r="AQ18" t="str">
        <f t="shared" ca="1" si="8"/>
        <v>pics\\Tikva_2.jpg</v>
      </c>
      <c r="AS18" t="str">
        <f t="shared" ref="AS18:AS25" ca="1" si="17">IF(AH18="sound\\Tropic",AQ18,"")</f>
        <v>pics\\Tikva_2.jpg</v>
      </c>
      <c r="AT18">
        <f t="shared" ca="1" si="10"/>
        <v>0.56454055660758928</v>
      </c>
      <c r="AU18" t="str">
        <f>IF(OR(G18=10,G18=11,G18=14,G18=15),VLOOKUP(AT18,audio_list_stym!$A$3:$B$18,2,FALSE),"sound\\Noviy_plod.wav")</f>
        <v>sound\\Noviy_plod.wav</v>
      </c>
      <c r="AV18" t="str">
        <f t="shared" ca="1" si="11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2"/>
        <v>_С_молоком_ли_XXXXX?</v>
      </c>
      <c r="BC18">
        <f>A18</f>
        <v>1203</v>
      </c>
      <c r="BD18" cm="1">
        <f t="array" aca="1" ref="BD18" ca="1">INDEX($L$18:$L$25,(RANK(AT2,$AT$2:$AT$9)))</f>
        <v>2029</v>
      </c>
      <c r="BE18" cm="1">
        <f t="array" aca="1" ref="BE18" ca="1">INDEX(BD2:BD17,(RANK(AT4,$AT$2:$AT$16)))</f>
        <v>2038</v>
      </c>
      <c r="BF18" cm="1">
        <f t="array" aca="1" ref="BF18" ca="1">INDEX(BD26:BD49,(RANK(AT4,$AT$2:$AT$16)))</f>
        <v>2046</v>
      </c>
      <c r="BG18" cm="1">
        <f t="array" aca="1" ref="BG18" ca="1">INDEX(BD50:BD65,(RANK(AT4,$AT$2:$AT$16)))</f>
        <v>2022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VLOOKUP(B19,audio_list_stym!$A$3:$BP$18,61,FALSE)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VLOOKUP(B19,audio_list_stym!$A$3:$AJ$18,29,FALSE)</f>
        <v>Kokos</v>
      </c>
      <c r="I19" t="s">
        <v>689</v>
      </c>
      <c r="J19" t="str">
        <f t="shared" si="1"/>
        <v>Kokos_2</v>
      </c>
      <c r="K19">
        <v>12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2051</v>
      </c>
      <c r="AD19" t="str">
        <f t="shared" ca="1" si="13"/>
        <v>pics\\Redis_3.jpg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pics\\Redis_3.jpg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16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6"/>
        <v>0.80134617793817886</v>
      </c>
      <c r="AP19" t="str">
        <f t="shared" ca="1" si="7"/>
        <v>pics\\Limon_3.jpg</v>
      </c>
      <c r="AQ19" t="str">
        <f t="shared" ca="1" si="8"/>
        <v>pics\\Redis_3.jpg</v>
      </c>
      <c r="AS19" t="str">
        <f t="shared" ca="1" si="17"/>
        <v>pics\\Redis_3.jpg</v>
      </c>
      <c r="AT19">
        <f t="shared" ca="1" si="10"/>
        <v>0.46551578690412465</v>
      </c>
      <c r="AU19" t="str">
        <f>IF(OR(G19=10,G19=11,G19=14,G19=15),VLOOKUP(AT19,audio_list_stym!$A$3:$B$18,2,FALSE),"sound\\Noviy_plod.wav")</f>
        <v>sound\\Noviy_plod.wav</v>
      </c>
      <c r="AV19" t="str">
        <f t="shared" ca="1" si="11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2"/>
        <v>_Полый_ли_XXXXX?</v>
      </c>
      <c r="BD19" cm="1">
        <f t="array" aca="1" ref="BD19" ca="1">INDEX($L$18:$L$25,(RANK(AT3,$AT$2:$AT$9)))</f>
        <v>2028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VLOOKUP(B20,audio_list_stym!$A$3:$BP$18,61,FALSE)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VLOOKUP(B20,audio_list_stym!$A$3:$AJ$18,29,FALSE)</f>
        <v>Kokos</v>
      </c>
      <c r="I20" t="s">
        <v>690</v>
      </c>
      <c r="J20" t="str">
        <f t="shared" si="1"/>
        <v>Kokos_3</v>
      </c>
      <c r="K20">
        <v>12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2166</v>
      </c>
      <c r="AD20" t="str">
        <f t="shared" ca="1" si="13"/>
        <v>pics\\Tikva_6.jpg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pics\\Tikva_6.jpg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16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6"/>
        <v>0.16417727219543721</v>
      </c>
      <c r="AP20" t="str">
        <f t="shared" ca="1" si="7"/>
        <v>pics\\Injir_6.jpg</v>
      </c>
      <c r="AQ20" t="str">
        <f t="shared" ca="1" si="8"/>
        <v>pics\\Tikva_6.jpg</v>
      </c>
      <c r="AS20" t="str">
        <f t="shared" ca="1" si="17"/>
        <v>pics\\Tikva_6.jpg</v>
      </c>
      <c r="AT20">
        <f t="shared" ca="1" si="10"/>
        <v>0.292211704298321</v>
      </c>
      <c r="AU20" t="str">
        <f>IF(OR(G20=10,G20=11,G20=14,G20=15),VLOOKUP(AT20,audio_list_stym!$A$3:$B$18,2,FALSE),"sound\\Noviy_plod.wav")</f>
        <v>sound\\Noviy_plod.wav</v>
      </c>
      <c r="AV20" t="str">
        <f t="shared" ca="1" si="11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2"/>
        <v>_Гладкий_ли_XXXXX?</v>
      </c>
      <c r="BD20" cm="1">
        <f t="array" aca="1" ref="BD20" ca="1">INDEX($L$18:$L$25,(RANK(AT4,$AT$2:$AT$9)))</f>
        <v>2031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VLOOKUP(B21,audio_list_stym!$A$3:$BP$18,61,FALSE)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VLOOKUP(B21,audio_list_stym!$A$3:$AJ$18,29,FALSE)</f>
        <v>Kokos</v>
      </c>
      <c r="I21" t="s">
        <v>691</v>
      </c>
      <c r="J21" t="str">
        <f t="shared" si="1"/>
        <v>Kokos_4</v>
      </c>
      <c r="K21">
        <v>12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2052</v>
      </c>
      <c r="AD21" t="str">
        <f t="shared" ca="1" si="13"/>
        <v>pics\\Redis_4.jpg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pics\\Redis_4.jpg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16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6"/>
        <v>0.72287859862491211</v>
      </c>
      <c r="AP21" t="str">
        <f t="shared" ca="1" si="7"/>
        <v>pics\\Limon_4.jpg</v>
      </c>
      <c r="AQ21" t="str">
        <f t="shared" ca="1" si="8"/>
        <v>pics\\Redis_4.jpg</v>
      </c>
      <c r="AS21" t="str">
        <f t="shared" ca="1" si="17"/>
        <v>pics\\Redis_4.jpg</v>
      </c>
      <c r="AT21">
        <f t="shared" ca="1" si="10"/>
        <v>0.41369435538186183</v>
      </c>
      <c r="AU21" t="str">
        <f>IF(OR(G21=10,G21=11,G21=14,G21=15),VLOOKUP(AT21,audio_list_stym!$A$3:$B$18,2,FALSE),"sound\\Noviy_plod.wav")</f>
        <v>sound\\Noviy_plod.wav</v>
      </c>
      <c r="AV21" t="str">
        <f t="shared" ca="1" si="11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2"/>
        <v>_Пористый_ли_XXXXX?</v>
      </c>
      <c r="BD21" cm="1">
        <f t="array" aca="1" ref="BD21" ca="1">INDEX($L$18:$L$25,(RANK(AT5,$AT$2:$AT$9)))</f>
        <v>2030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VLOOKUP(B22,audio_list_stym!$A$3:$BP$18,61,FALSE)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VLOOKUP(B22,audio_list_stym!$A$3:$AJ$18,29,FALSE)</f>
        <v>Kokos</v>
      </c>
      <c r="I22" t="s">
        <v>692</v>
      </c>
      <c r="J22" t="str">
        <f t="shared" si="1"/>
        <v>Kokos_5</v>
      </c>
      <c r="K22">
        <v>12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2021</v>
      </c>
      <c r="AD22" t="str">
        <f t="shared" ca="1" si="13"/>
        <v>pics\\Goroh_5.jpg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pics\\Goroh_5.jpg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16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6"/>
        <v>0.52791786964283693</v>
      </c>
      <c r="AP22" t="str">
        <f t="shared" ca="1" si="7"/>
        <v>pics\\Banan_5.jpg</v>
      </c>
      <c r="AQ22" t="str">
        <f t="shared" ca="1" si="8"/>
        <v>pics\\Goroh_5.jpg</v>
      </c>
      <c r="AS22" t="str">
        <f t="shared" ca="1" si="17"/>
        <v>pics\\Goroh_5.jpg</v>
      </c>
      <c r="AT22">
        <f t="shared" ca="1" si="10"/>
        <v>0.14871578679252817</v>
      </c>
      <c r="AU22" t="str">
        <f>IF(OR(G22=10,G22=11,G22=14,G22=15),VLOOKUP(AT22,audio_list_stym!$A$3:$B$18,2,FALSE),"sound\\Noviy_plod.wav")</f>
        <v>sound\\Noviy_plod.wav</v>
      </c>
      <c r="AV22" t="str">
        <f t="shared" ca="1" si="11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2"/>
        <v>_Вареный_ли_XXXXX?</v>
      </c>
      <c r="BD22" cm="1">
        <f t="array" aca="1" ref="BD22" ca="1">INDEX($L$18:$L$25,(RANK(AT6,$AT$2:$AT$9)))</f>
        <v>2032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VLOOKUP(B23,audio_list_stym!$A$3:$BP$18,61,FALSE)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VLOOKUP(B23,audio_list_stym!$A$3:$AJ$18,29,FALSE)</f>
        <v>Kokos</v>
      </c>
      <c r="I23" t="s">
        <v>693</v>
      </c>
      <c r="J23" t="str">
        <f t="shared" si="1"/>
        <v>Kokos_6</v>
      </c>
      <c r="K23">
        <v>12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2019</v>
      </c>
      <c r="AD23" t="str">
        <f t="shared" ca="1" si="13"/>
        <v>pics\\Goroh_3.jpg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pics\\Goroh_3.jpg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16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6"/>
        <v>0.56785929886911979</v>
      </c>
      <c r="AP23" t="str">
        <f t="shared" ca="1" si="7"/>
        <v>pics\\Banan_3.jpg</v>
      </c>
      <c r="AQ23" t="str">
        <f t="shared" ca="1" si="8"/>
        <v>pics\\Goroh_3.jpg</v>
      </c>
      <c r="AS23" t="str">
        <f t="shared" ca="1" si="17"/>
        <v>pics\\Goroh_3.jpg</v>
      </c>
      <c r="AT23">
        <f t="shared" ca="1" si="10"/>
        <v>8.9801244433666105E-2</v>
      </c>
      <c r="AU23" t="str">
        <f>IF(OR(G23=10,G23=11,G23=14,G23=15),VLOOKUP(AT23,audio_list_stym!$A$3:$B$18,2,FALSE),"sound\\Noviy_plod.wav")</f>
        <v>sound\\Noviy_plod.wav</v>
      </c>
      <c r="AV23" t="str">
        <f t="shared" ca="1" si="11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2"/>
        <v>_Плотный_ли_XXXXX?</v>
      </c>
      <c r="BD23" cm="1">
        <f t="array" aca="1" ref="BD23" ca="1">INDEX($L$18:$L$25,(RANK(AT7,$AT$2:$AT$9)))</f>
        <v>2027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VLOOKUP(B24,audio_list_stym!$A$3:$BP$18,61,FALSE)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VLOOKUP(B24,audio_list_stym!$A$3:$AJ$18,29,FALSE)</f>
        <v>Kokos</v>
      </c>
      <c r="I24" t="s">
        <v>694</v>
      </c>
      <c r="J24" t="str">
        <f t="shared" si="1"/>
        <v>Kokos_7</v>
      </c>
      <c r="K24">
        <v>12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2018</v>
      </c>
      <c r="AD24" t="str">
        <f t="shared" ca="1" si="13"/>
        <v>pics\\Goroh_2.jpg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pics\\Goroh_2.jpg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16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6"/>
        <v>0.5772613900744199</v>
      </c>
      <c r="AP24" t="str">
        <f t="shared" ca="1" si="7"/>
        <v>pics\\Banan_2.jpg</v>
      </c>
      <c r="AQ24" t="str">
        <f t="shared" ca="1" si="8"/>
        <v>pics\\Goroh_2.jpg</v>
      </c>
      <c r="AS24" t="str">
        <f t="shared" ca="1" si="17"/>
        <v>pics\\Goroh_2.jpg</v>
      </c>
      <c r="AT24">
        <f t="shared" ca="1" si="10"/>
        <v>0.22612288807074188</v>
      </c>
      <c r="AU24" t="str">
        <f>IF(OR(G24=10,G24=11,G24=14,G24=15),VLOOKUP(AT24,audio_list_stym!$A$3:$B$18,2,FALSE),"sound\\Noviy_plod.wav")</f>
        <v>sound\\Noviy_plod.wav</v>
      </c>
      <c r="AV24" t="str">
        <f t="shared" ca="1" si="11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2"/>
        <v>_Ворсистый_ли_XXXXX?</v>
      </c>
      <c r="BD24" cm="1">
        <f t="array" aca="1" ref="BD24" ca="1">INDEX($L$18:$L$25,(RANK(AT8,$AT$2:$AT$9)))</f>
        <v>2026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VLOOKUP(B25,audio_list_stym!$A$3:$BP$18,61,FALSE)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VLOOKUP(B25,audio_list_stym!$A$3:$AJ$18,29,FALSE)</f>
        <v>Kokos</v>
      </c>
      <c r="I25" t="s">
        <v>695</v>
      </c>
      <c r="J25" t="str">
        <f t="shared" si="1"/>
        <v>Kokos_8</v>
      </c>
      <c r="K25">
        <v>12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2164</v>
      </c>
      <c r="AD25" t="str">
        <f t="shared" ca="1" si="13"/>
        <v>pics\\Tikva_4.jpg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pics\\Tikva_4.jpg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16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6"/>
        <v>0.21230639802529327</v>
      </c>
      <c r="AP25" t="str">
        <f t="shared" ca="1" si="7"/>
        <v>pics\\Injir_4.jpg</v>
      </c>
      <c r="AQ25" t="str">
        <f t="shared" ca="1" si="8"/>
        <v>pics\\Tikva_4.jpg</v>
      </c>
      <c r="AS25" t="str">
        <f t="shared" ca="1" si="17"/>
        <v>pics\\Tikva_4.jpg</v>
      </c>
      <c r="AT25">
        <f t="shared" ca="1" si="10"/>
        <v>0.29938694944318744</v>
      </c>
      <c r="AU25" t="str">
        <f>IF(OR(G25=10,G25=11,G25=14,G25=15),VLOOKUP(AT25,audio_list_stym!$A$3:$B$18,2,FALSE),"sound\\Noviy_plod.wav")</f>
        <v>sound\\Noviy_plod.wav</v>
      </c>
      <c r="AV25" t="str">
        <f t="shared" ca="1" si="11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2"/>
        <v>_Мягкий_ли_XXXXX?</v>
      </c>
      <c r="BD25" cm="1">
        <f t="array" aca="1" ref="BD25" ca="1">INDEX($L$18:$L$25,(RANK(AT9,$AT$2:$AT$9)))</f>
        <v>2025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VLOOKUP(B26,audio_list_stym!$A$3:$BP$18,61,FALSE)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VLOOKUP(B26,audio_list_stym!$A$3:$AJ$18,29,FALSE)</f>
        <v>Redis</v>
      </c>
      <c r="I26" t="s">
        <v>688</v>
      </c>
      <c r="J26" t="str">
        <f t="shared" si="1"/>
        <v>Redis_1</v>
      </c>
      <c r="K26">
        <v>13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2225</v>
      </c>
      <c r="AD26" t="str">
        <f t="shared" ca="1" si="13"/>
        <v>pics\\dis9.jpg</v>
      </c>
      <c r="AE26" s="22" t="str">
        <f t="array" aca="1" ref="AE26" ca="1">IF(G26="экспл",INDEX(total_visual_stym!$C$146:$C$209,(RANK(total_visual_stym!E170,total_visual_stym!$E$146:$E$209))),0)</f>
        <v>pics\\dis9.jpg</v>
      </c>
      <c r="AF26" s="22" t="str">
        <f t="shared" si="2"/>
        <v/>
      </c>
      <c r="AG26" t="str">
        <f t="shared" ref="AG26:AG33" si="18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10"/>
        <v>0.20930678779779499</v>
      </c>
      <c r="AU26" t="str">
        <f>IF(OR(G26=10,G26=11,G26=14,G26=15),VLOOKUP(AT26,audio_list_stym!$A$3:$B$18,2,FALSE),"sound\\Noviy_plod.wav")</f>
        <v>sound\\Noviy_plod.wav</v>
      </c>
      <c r="AV26" t="str">
        <f t="shared" ca="1" si="11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2"/>
        <v>На_экране_XXXXX._Он_с_ботвой?</v>
      </c>
      <c r="BC26">
        <f>A26</f>
        <v>1204</v>
      </c>
      <c r="BD26" cm="1">
        <f t="array" aca="1" ref="BD26" ca="1">INDEX($L$26:$L$33,(RANK(AT2,$AT$2:$AT$9)))</f>
        <v>2053</v>
      </c>
      <c r="BE26" cm="1">
        <f t="array" aca="1" ref="BE26" ca="1">INDEX(BD2:BD25,(RANK(AT5,$AT$2:$AT$16)))</f>
        <v>2039</v>
      </c>
      <c r="BF26" cm="1">
        <f t="array" aca="1" ref="BF26" ca="1">INDEX(BD34:BD49,(RANK(AT5,$AT$2:$AT$16)))</f>
        <v>2007</v>
      </c>
      <c r="BG26" cm="1">
        <f t="array" aca="1" ref="BG26" ca="1">INDEX(BD50:BD65,(RANK(AT5,$AT$2:$AT$16)))</f>
        <v>2023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VLOOKUP(B27,audio_list_stym!$A$3:$BP$18,61,FALSE)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VLOOKUP(B27,audio_list_stym!$A$3:$AJ$18,29,FALSE)</f>
        <v>Redis</v>
      </c>
      <c r="I27" t="s">
        <v>689</v>
      </c>
      <c r="J27" t="str">
        <f t="shared" si="1"/>
        <v>Redis_2</v>
      </c>
      <c r="K27">
        <v>13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2175</v>
      </c>
      <c r="AD27" t="str">
        <f t="shared" ca="1" si="13"/>
        <v>pics\\dis5.jpg</v>
      </c>
      <c r="AE27" s="22" t="str">
        <f t="array" aca="1" ref="AE27" ca="1">IF(G27="экспл",INDEX(total_visual_stym!$C$146:$C$209,(RANK(total_visual_stym!E171,total_visual_stym!$E$146:$E$209))),0)</f>
        <v>pics\\dis5.jpg</v>
      </c>
      <c r="AF27" s="22" t="str">
        <f t="shared" si="2"/>
        <v/>
      </c>
      <c r="AG27" t="str">
        <f t="shared" si="18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10"/>
        <v>0.901241473478959</v>
      </c>
      <c r="AU27" t="str">
        <f>IF(OR(G27=10,G27=11,G27=14,G27=15),VLOOKUP(AT27,audio_list_stym!$A$3:$B$18,2,FALSE),"sound\\Noviy_plod.wav")</f>
        <v>sound\\Noviy_plod.wav</v>
      </c>
      <c r="AV27" t="str">
        <f t="shared" ca="1" si="11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2"/>
        <v>Посмотрите,_вот_XXXXX._Он_алый?</v>
      </c>
      <c r="BD27" cm="1">
        <f t="array" aca="1" ref="BD27" ca="1">INDEX($L$26:$L$33,(RANK(AT3,$AT$2:$AT$9)))</f>
        <v>2052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VLOOKUP(B28,audio_list_stym!$A$3:$BP$18,61,FALSE)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VLOOKUP(B28,audio_list_stym!$A$3:$AJ$18,29,FALSE)</f>
        <v>Redis</v>
      </c>
      <c r="I28" t="s">
        <v>690</v>
      </c>
      <c r="J28" t="str">
        <f t="shared" si="1"/>
        <v>Redis_3</v>
      </c>
      <c r="K28">
        <v>13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2191</v>
      </c>
      <c r="AD28" t="str">
        <f t="shared" ca="1" si="13"/>
        <v>pics\\dis26.jpg</v>
      </c>
      <c r="AE28" s="22" t="str">
        <f t="array" aca="1" ref="AE28" ca="1">IF(G28="экспл",INDEX(total_visual_stym!$C$146:$C$209,(RANK(total_visual_stym!E172,total_visual_stym!$E$146:$E$209))),0)</f>
        <v>pics\\dis26.jpg</v>
      </c>
      <c r="AF28" s="22" t="str">
        <f t="shared" si="2"/>
        <v/>
      </c>
      <c r="AG28" t="str">
        <f t="shared" si="18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10"/>
        <v>0.97727577914909369</v>
      </c>
      <c r="AU28" t="str">
        <f>IF(OR(G28=10,G28=11,G28=14,G28=15),VLOOKUP(AT28,audio_list_stym!$A$3:$B$18,2,FALSE),"sound\\Noviy_plod.wav")</f>
        <v>sound\\Noviy_plod.wav</v>
      </c>
      <c r="AV28" t="str">
        <f t="shared" ca="1" si="11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2"/>
        <v>Вот_XXXXX._Пряный_ли_он?</v>
      </c>
      <c r="BD28" cm="1">
        <f t="array" aca="1" ref="BD28" ca="1">INDEX($L$26:$L$33,(RANK(AT4,$AT$2:$AT$9)))</f>
        <v>2055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VLOOKUP(B29,audio_list_stym!$A$3:$BP$18,61,FALSE)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VLOOKUP(B29,audio_list_stym!$A$3:$AJ$18,29,FALSE)</f>
        <v>Redis</v>
      </c>
      <c r="I29" t="s">
        <v>691</v>
      </c>
      <c r="J29" t="str">
        <f t="shared" si="1"/>
        <v>Redis_4</v>
      </c>
      <c r="K29">
        <v>13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2188</v>
      </c>
      <c r="AD29" t="str">
        <f t="shared" ca="1" si="13"/>
        <v>pics\\dis3.jpg</v>
      </c>
      <c r="AE29" s="22" t="str">
        <f t="array" aca="1" ref="AE29" ca="1">IF(G29="экспл",INDEX(total_visual_stym!$C$146:$C$209,(RANK(total_visual_stym!E173,total_visual_stym!$E$146:$E$209))),0)</f>
        <v>pics\\dis3.jpg</v>
      </c>
      <c r="AF29" s="22" t="str">
        <f t="shared" si="2"/>
        <v/>
      </c>
      <c r="AG29" t="str">
        <f t="shared" si="18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10"/>
        <v>8.8124267439736337E-2</v>
      </c>
      <c r="AU29" t="str">
        <f>IF(OR(G29=10,G29=11,G29=14,G29=15),VLOOKUP(AT29,audio_list_stym!$A$3:$B$18,2,FALSE),"sound\\Noviy_plod.wav")</f>
        <v>sound\\Noviy_plod.wav</v>
      </c>
      <c r="AV29" t="str">
        <f t="shared" ca="1" si="11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2"/>
        <v>Это_XXXXX._Жирный_ли_он?</v>
      </c>
      <c r="BD29" cm="1">
        <f t="array" aca="1" ref="BD29" ca="1">INDEX($L$26:$L$33,(RANK(AT5,$AT$2:$AT$9)))</f>
        <v>2054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VLOOKUP(B30,audio_list_stym!$A$3:$BP$18,61,FALSE)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VLOOKUP(B30,audio_list_stym!$A$3:$AJ$18,29,FALSE)</f>
        <v>Redis</v>
      </c>
      <c r="I30" t="s">
        <v>692</v>
      </c>
      <c r="J30" t="str">
        <f t="shared" si="1"/>
        <v>Redis_5</v>
      </c>
      <c r="K30">
        <v>13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2194</v>
      </c>
      <c r="AD30" t="str">
        <f t="shared" ca="1" si="13"/>
        <v>pics\\dis55.jpg</v>
      </c>
      <c r="AE30" s="22" t="str">
        <f t="array" aca="1" ref="AE30" ca="1">IF(G30="экспл",INDEX(total_visual_stym!$C$146:$C$209,(RANK(total_visual_stym!E174,total_visual_stym!$E$146:$E$209))),0)</f>
        <v>pics\\dis55.jpg</v>
      </c>
      <c r="AF30" s="22" t="str">
        <f t="shared" si="2"/>
        <v/>
      </c>
      <c r="AG30" t="str">
        <f t="shared" si="18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10"/>
        <v>0.60072532831722913</v>
      </c>
      <c r="AU30" t="str">
        <f>IF(OR(G30=10,G30=11,G30=14,G30=15),VLOOKUP(AT30,audio_list_stym!$A$3:$B$18,2,FALSE),"sound\\Noviy_plod.wav")</f>
        <v>sound\\Noviy_plod.wav</v>
      </c>
      <c r="AV30" t="str">
        <f t="shared" ca="1" si="11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2"/>
        <v>На_картинке_XXXXX._Он_соленый?</v>
      </c>
      <c r="BD30" cm="1">
        <f t="array" aca="1" ref="BD30" ca="1">INDEX($L$26:$L$33,(RANK(AT6,$AT$2:$AT$9)))</f>
        <v>2056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VLOOKUP(B31,audio_list_stym!$A$3:$BP$18,61,FALSE)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VLOOKUP(B31,audio_list_stym!$A$3:$AJ$18,29,FALSE)</f>
        <v>Redis</v>
      </c>
      <c r="I31" t="s">
        <v>693</v>
      </c>
      <c r="J31" t="str">
        <f t="shared" si="1"/>
        <v>Redis_6</v>
      </c>
      <c r="K31">
        <v>13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2219</v>
      </c>
      <c r="AD31" t="str">
        <f t="shared" ca="1" si="13"/>
        <v>pics\\dis17.jpg</v>
      </c>
      <c r="AE31" s="22" t="str">
        <f t="array" aca="1" ref="AE31" ca="1">IF(G31="экспл",INDEX(total_visual_stym!$C$146:$C$209,(RANK(total_visual_stym!E175,total_visual_stym!$E$146:$E$209))),0)</f>
        <v>pics\\dis17.jpg</v>
      </c>
      <c r="AF31" s="22" t="str">
        <f t="shared" si="2"/>
        <v/>
      </c>
      <c r="AG31" t="str">
        <f t="shared" si="18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10"/>
        <v>0.73137121013039152</v>
      </c>
      <c r="AU31" t="str">
        <f>IF(OR(G31=10,G31=11,G31=14,G31=15),VLOOKUP(AT31,audio_list_stym!$A$3:$B$18,2,FALSE),"sound\\Noviy_plod.wav")</f>
        <v>sound\\Noviy_plod.wav</v>
      </c>
      <c r="AV31" t="str">
        <f t="shared" ca="1" si="11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2"/>
        <v>На_мониторе_XXXXX._Пышный_ли_он?</v>
      </c>
      <c r="BD31" cm="1">
        <f t="array" aca="1" ref="BD31" ca="1">INDEX($L$26:$L$33,(RANK(AT7,$AT$2:$AT$9)))</f>
        <v>2051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VLOOKUP(B32,audio_list_stym!$A$3:$BP$18,61,FALSE)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VLOOKUP(B32,audio_list_stym!$A$3:$AJ$18,29,FALSE)</f>
        <v>Redis</v>
      </c>
      <c r="I32" t="s">
        <v>694</v>
      </c>
      <c r="J32" t="str">
        <f t="shared" si="1"/>
        <v>Redis_7</v>
      </c>
      <c r="K32">
        <v>13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2222</v>
      </c>
      <c r="AD32" t="str">
        <f t="shared" ca="1" si="13"/>
        <v>pics\\dis14.jpg</v>
      </c>
      <c r="AE32" s="22" t="str">
        <f t="array" aca="1" ref="AE32" ca="1">IF(G32="экспл",INDEX(total_visual_stym!$C$146:$C$209,(RANK(total_visual_stym!E176,total_visual_stym!$E$146:$E$209))),0)</f>
        <v>pics\\dis14.jpg</v>
      </c>
      <c r="AF32" s="22" t="str">
        <f t="shared" si="2"/>
        <v/>
      </c>
      <c r="AG32" t="str">
        <f t="shared" si="18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10"/>
        <v>0.66088552171382364</v>
      </c>
      <c r="AU32" t="str">
        <f>IF(OR(G32=10,G32=11,G32=14,G32=15),VLOOKUP(AT32,audio_list_stym!$A$3:$B$18,2,FALSE),"sound\\Noviy_plod.wav")</f>
        <v>sound\\Noviy_plod.wav</v>
      </c>
      <c r="AV32" t="str">
        <f t="shared" ca="1" si="11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2"/>
        <v>Перед_Вами_XXXXX._Крепкий_ли_он?</v>
      </c>
      <c r="BD32" cm="1">
        <f t="array" aca="1" ref="BD32" ca="1">INDEX($L$26:$L$33,(RANK(AT8,$AT$2:$AT$9)))</f>
        <v>2050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VLOOKUP(B33,audio_list_stym!$A$3:$BP$18,61,FALSE)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VLOOKUP(B33,audio_list_stym!$A$3:$AJ$18,29,FALSE)</f>
        <v>Redis</v>
      </c>
      <c r="I33" t="s">
        <v>695</v>
      </c>
      <c r="J33" t="str">
        <f t="shared" si="1"/>
        <v>Redis_8</v>
      </c>
      <c r="K33">
        <v>13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2231</v>
      </c>
      <c r="AD33" t="str">
        <f t="shared" ca="1" si="13"/>
        <v>pics\\dis12.jpg</v>
      </c>
      <c r="AE33" s="22" t="str">
        <f t="array" aca="1" ref="AE33" ca="1">IF(G33="экспл",INDEX(total_visual_stym!$C$146:$C$209,(RANK(total_visual_stym!E177,total_visual_stym!$E$146:$E$209))),0)</f>
        <v>pics\\dis12.jpg</v>
      </c>
      <c r="AF33" s="22" t="str">
        <f t="shared" si="2"/>
        <v/>
      </c>
      <c r="AG33" t="str">
        <f t="shared" si="18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10"/>
        <v>0.34717713057019106</v>
      </c>
      <c r="AU33" t="str">
        <f>IF(OR(G33=10,G33=11,G33=14,G33=15),VLOOKUP(AT33,audio_list_stym!$A$3:$B$18,2,FALSE),"sound\\Noviy_plod.wav")</f>
        <v>sound\\Noviy_plod.wav</v>
      </c>
      <c r="AV33" t="str">
        <f t="shared" ca="1" si="11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2"/>
        <v>Вы_видите_XXXXX._Он_круглый?</v>
      </c>
      <c r="BD33" cm="1">
        <f t="array" aca="1" ref="BD33" ca="1">INDEX($L$26:$L$33,(RANK(AT9,$AT$2:$AT$9)))</f>
        <v>2049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VLOOKUP(B34,audio_list_stym!$A$3:$BP$18,61,FALSE)</f>
        <v>10</v>
      </c>
      <c r="F34" t="str">
        <f>VLOOKUP(E34,metki!$A$2:$B$9,2,FALSE)</f>
        <v>импл_реал_с_названием</v>
      </c>
      <c r="G34" t="str">
        <f t="shared" ref="G34:G65" si="20">LEFT(F34,5)</f>
        <v>импл_</v>
      </c>
      <c r="H34" t="str">
        <f>VLOOKUP(B34,audio_list_stym!$A$3:$AJ$18,29,FALSE)</f>
        <v>Peper</v>
      </c>
      <c r="I34" t="s">
        <v>688</v>
      </c>
      <c r="J34" t="str">
        <f t="shared" ref="J34:J65" si="21">H34&amp;I34</f>
        <v>Peper_1</v>
      </c>
      <c r="K34">
        <v>10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2008</v>
      </c>
      <c r="AD34" t="str">
        <f t="shared" ca="1" si="13"/>
        <v>pics\\Banan_8.jpg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ref="AF34:AF65" ca="1" si="22">IF(ISTEXT(AR34),AR34,IF(ISTEXT(AS34),AS34,""))</f>
        <v>pics\\Banan_8.jpg</v>
      </c>
      <c r="AH34" t="str">
        <f t="shared" ref="AH34:AH65" si="23">IF(OR(E34=10,E34=12),LEFT(AW34,13),0)</f>
        <v>sound\\Ogorod</v>
      </c>
      <c r="AI34" t="s">
        <v>720</v>
      </c>
      <c r="AJ34" t="str">
        <f t="shared" si="4"/>
        <v>pics\\Injir</v>
      </c>
      <c r="AK34" t="str">
        <f t="shared" ref="AK34:AK41" si="24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5">IF(AH34="sound\\Ogorod",AP10,"")</f>
        <v>pics\\Banan_8.jpg</v>
      </c>
      <c r="AT34">
        <f t="shared" ref="AT34:AT65" ca="1" si="26">RAND()</f>
        <v>0.74311147623646645</v>
      </c>
      <c r="AU34" t="str">
        <f>IF(OR(G34=10,G34=11,G34=14,G34=15),VLOOKUP(AT34,audio_list_stym!$A$3:$B$18,2,FALSE),"sound\\Noviy_plod.wav")</f>
        <v>sound\\Noviy_plod.wav</v>
      </c>
      <c r="AV34" t="str">
        <f t="shared" ref="AV34:AV65" ca="1" si="27">INDEX($AU$2:$AU$129,(RANK(AT34,$AT$2:$AT$129)))</f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ref="BB34:BB65" si="28">IF(G34="экспл",AY34&amp;AX34&amp;"."&amp;AZ34,IF(G34="импл_",BA34&amp;AX34&amp;"?"))</f>
        <v>_Сырой_ли_ПЕРЕЦ?</v>
      </c>
      <c r="BC34">
        <f>A34</f>
        <v>1205</v>
      </c>
      <c r="BD34" cm="1">
        <f t="array" aca="1" ref="BD34" ca="1">INDEX($L$34:$L$41,(RANK(AT2,$AT$2:$AT$9)))</f>
        <v>2045</v>
      </c>
      <c r="BE34" cm="1">
        <f t="array" aca="1" ref="BE34" ca="1">INDEX(BD2:BD17,(RANK(AT5,$AT$2:$AT$17)))</f>
        <v>2038</v>
      </c>
      <c r="BF34" cm="1">
        <f t="array" aca="1" ref="BF34" ca="1">INDEX(BD18:BD33,(RANK(AT5,$AT$2:$AT$7)))</f>
        <v>2030</v>
      </c>
      <c r="BG34" cm="1">
        <f t="array" aca="1" ref="BG34" ca="1">INDEX(BD42:BD65,(RANK(AT5,$AT$2:$AT$17)))</f>
        <v>2014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VLOOKUP(B35,audio_list_stym!$A$3:$BP$18,61,FALSE)</f>
        <v>10</v>
      </c>
      <c r="F35" t="str">
        <f>VLOOKUP(E35,metki!$A$2:$B$9,2,FALSE)</f>
        <v>импл_реал_с_названием</v>
      </c>
      <c r="G35" t="str">
        <f t="shared" si="20"/>
        <v>импл_</v>
      </c>
      <c r="H35" t="str">
        <f>VLOOKUP(B35,audio_list_stym!$A$3:$AJ$18,29,FALSE)</f>
        <v>Peper</v>
      </c>
      <c r="I35" t="s">
        <v>689</v>
      </c>
      <c r="J35" t="str">
        <f t="shared" si="21"/>
        <v>Peper_2</v>
      </c>
      <c r="K35">
        <v>10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2040</v>
      </c>
      <c r="AD35" t="str">
        <f t="shared" ref="AD35:AD66" ca="1" si="29">IF(ISTEXT(AE35),AE35,IF(ISTEXT(AF35),AF35,""))</f>
        <v>pics\\Limon_8.jpg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2"/>
        <v>pics\\Limon_8.jpg</v>
      </c>
      <c r="AH35" t="str">
        <f t="shared" si="23"/>
        <v>sound\\Ogorod</v>
      </c>
      <c r="AI35" t="s">
        <v>721</v>
      </c>
      <c r="AJ35" t="str">
        <f t="shared" si="4"/>
        <v>pics\\Injir</v>
      </c>
      <c r="AK35" t="str">
        <f t="shared" si="24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5"/>
        <v>pics\\Limon_8.jpg</v>
      </c>
      <c r="AT35">
        <f t="shared" ca="1" si="26"/>
        <v>0.59319336070901618</v>
      </c>
      <c r="AU35" t="str">
        <f>IF(OR(G35=10,G35=11,G35=14,G35=15),VLOOKUP(AT35,audio_list_stym!$A$3:$B$18,2,FALSE),"sound\\Noviy_plod.wav")</f>
        <v>sound\\Noviy_plod.wav</v>
      </c>
      <c r="AV35" t="str">
        <f t="shared" ca="1" si="27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28"/>
        <v>_Слоеный_ли_ПЕРЕЦ?</v>
      </c>
      <c r="BD35" cm="1">
        <f t="array" aca="1" ref="BD35" ca="1">INDEX($L$34:$L$41,(RANK(AT3,$AT$2:$AT$9)))</f>
        <v>2044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VLOOKUP(B36,audio_list_stym!$A$3:$BP$18,61,FALSE)</f>
        <v>10</v>
      </c>
      <c r="F36" t="str">
        <f>VLOOKUP(E36,metki!$A$2:$B$9,2,FALSE)</f>
        <v>импл_реал_с_названием</v>
      </c>
      <c r="G36" t="str">
        <f t="shared" si="20"/>
        <v>импл_</v>
      </c>
      <c r="H36" t="str">
        <f>VLOOKUP(B36,audio_list_stym!$A$3:$AJ$18,29,FALSE)</f>
        <v>Peper</v>
      </c>
      <c r="I36" t="s">
        <v>690</v>
      </c>
      <c r="J36" t="str">
        <f t="shared" si="21"/>
        <v>Peper_3</v>
      </c>
      <c r="K36">
        <v>10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2006</v>
      </c>
      <c r="AD36" t="str">
        <f t="shared" ca="1" si="29"/>
        <v>pics\\Banan_6.jpg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2"/>
        <v>pics\\Banan_6.jpg</v>
      </c>
      <c r="AH36" t="str">
        <f t="shared" si="23"/>
        <v>sound\\Ogorod</v>
      </c>
      <c r="AI36" t="s">
        <v>722</v>
      </c>
      <c r="AJ36" t="str">
        <f t="shared" si="4"/>
        <v>pics\\Injir</v>
      </c>
      <c r="AK36" t="str">
        <f t="shared" si="24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5"/>
        <v>pics\\Banan_6.jpg</v>
      </c>
      <c r="AT36">
        <f t="shared" ca="1" si="26"/>
        <v>0.96191714278903695</v>
      </c>
      <c r="AU36" t="str">
        <f>IF(OR(G36=10,G36=11,G36=14,G36=15),VLOOKUP(AT36,audio_list_stym!$A$3:$B$18,2,FALSE),"sound\\Noviy_plod.wav")</f>
        <v>sound\\Noviy_plod.wav</v>
      </c>
      <c r="AV36" t="str">
        <f t="shared" ca="1" si="27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28"/>
        <v>_Гнилой_ли_ПЕРЕЦ?</v>
      </c>
      <c r="BD36" cm="1">
        <f t="array" aca="1" ref="BD36" ca="1">INDEX($L$34:$L$41,(RANK(AT4,$AT$2:$AT$9)))</f>
        <v>2047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VLOOKUP(B37,audio_list_stym!$A$3:$BP$18,61,FALSE)</f>
        <v>10</v>
      </c>
      <c r="F37" t="str">
        <f>VLOOKUP(E37,metki!$A$2:$B$9,2,FALSE)</f>
        <v>импл_реал_с_названием</v>
      </c>
      <c r="G37" t="str">
        <f t="shared" si="20"/>
        <v>импл_</v>
      </c>
      <c r="H37" t="str">
        <f>VLOOKUP(B37,audio_list_stym!$A$3:$AJ$18,29,FALSE)</f>
        <v>Peper</v>
      </c>
      <c r="I37" t="s">
        <v>691</v>
      </c>
      <c r="J37" t="str">
        <f t="shared" si="21"/>
        <v>Peper_4</v>
      </c>
      <c r="K37">
        <v>10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2159</v>
      </c>
      <c r="AD37" t="str">
        <f t="shared" ca="1" si="29"/>
        <v>pics\\Injir_7.jpg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2"/>
        <v>pics\\Injir_7.jpg</v>
      </c>
      <c r="AH37" t="str">
        <f t="shared" si="23"/>
        <v>sound\\Ogorod</v>
      </c>
      <c r="AI37" t="s">
        <v>723</v>
      </c>
      <c r="AJ37" t="str">
        <f t="shared" si="4"/>
        <v>pics\\Injir</v>
      </c>
      <c r="AK37" t="str">
        <f t="shared" si="24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5"/>
        <v>pics\\Injir_7.jpg</v>
      </c>
      <c r="AT37">
        <f t="shared" ca="1" si="26"/>
        <v>0.16367010134933568</v>
      </c>
      <c r="AU37" t="str">
        <f>IF(OR(G37=10,G37=11,G37=14,G37=15),VLOOKUP(AT37,audio_list_stym!$A$3:$B$18,2,FALSE),"sound\\Noviy_plod.wav")</f>
        <v>sound\\Noviy_plod.wav</v>
      </c>
      <c r="AV37" t="str">
        <f t="shared" ca="1" si="27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28"/>
        <v>_Бугристый_ли_ПЕРЕЦ?</v>
      </c>
      <c r="BD37" cm="1">
        <f t="array" aca="1" ref="BD37" ca="1">INDEX($L$34:$L$41,(RANK(AT5,$AT$2:$AT$9)))</f>
        <v>2046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VLOOKUP(B38,audio_list_stym!$A$3:$BP$18,61,FALSE)</f>
        <v>10</v>
      </c>
      <c r="F38" t="str">
        <f>VLOOKUP(E38,metki!$A$2:$B$9,2,FALSE)</f>
        <v>импл_реал_с_названием</v>
      </c>
      <c r="G38" t="str">
        <f t="shared" si="20"/>
        <v>импл_</v>
      </c>
      <c r="H38" t="str">
        <f>VLOOKUP(B38,audio_list_stym!$A$3:$AJ$18,29,FALSE)</f>
        <v>Peper</v>
      </c>
      <c r="I38" t="s">
        <v>692</v>
      </c>
      <c r="J38" t="str">
        <f t="shared" si="21"/>
        <v>Peper_5</v>
      </c>
      <c r="K38">
        <v>10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2038</v>
      </c>
      <c r="AD38" t="str">
        <f t="shared" ca="1" si="29"/>
        <v>pics\\Limon_6.jpg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2"/>
        <v>pics\\Limon_6.jpg</v>
      </c>
      <c r="AH38" t="str">
        <f t="shared" si="23"/>
        <v>sound\\Ogorod</v>
      </c>
      <c r="AI38" t="s">
        <v>724</v>
      </c>
      <c r="AJ38" t="str">
        <f t="shared" si="4"/>
        <v>pics\\Injir</v>
      </c>
      <c r="AK38" t="str">
        <f t="shared" si="24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5"/>
        <v>pics\\Limon_6.jpg</v>
      </c>
      <c r="AT38">
        <f t="shared" ca="1" si="26"/>
        <v>0.83307044209255132</v>
      </c>
      <c r="AU38" t="str">
        <f>IF(OR(G38=10,G38=11,G38=14,G38=15),VLOOKUP(AT38,audio_list_stym!$A$3:$B$18,2,FALSE),"sound\\Noviy_plod.wav")</f>
        <v>sound\\Noviy_plod.wav</v>
      </c>
      <c r="AV38" t="str">
        <f t="shared" ca="1" si="27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28"/>
        <v>_Черный_ли_ПЕРЕЦ?</v>
      </c>
      <c r="BD38" cm="1">
        <f t="array" aca="1" ref="BD38" ca="1">INDEX($L$34:$L$41,(RANK(AT6,$AT$2:$AT$9)))</f>
        <v>2048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VLOOKUP(B39,audio_list_stym!$A$3:$BP$18,61,FALSE)</f>
        <v>10</v>
      </c>
      <c r="F39" t="str">
        <f>VLOOKUP(E39,metki!$A$2:$B$9,2,FALSE)</f>
        <v>импл_реал_с_названием</v>
      </c>
      <c r="G39" t="str">
        <f t="shared" si="20"/>
        <v>импл_</v>
      </c>
      <c r="H39" t="str">
        <f>VLOOKUP(B39,audio_list_stym!$A$3:$AJ$18,29,FALSE)</f>
        <v>Peper</v>
      </c>
      <c r="I39" t="s">
        <v>693</v>
      </c>
      <c r="J39" t="str">
        <f t="shared" si="21"/>
        <v>Peper_6</v>
      </c>
      <c r="K39">
        <v>10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2039</v>
      </c>
      <c r="AD39" t="str">
        <f t="shared" ca="1" si="29"/>
        <v>pics\\Limon_7.jpg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t="shared" ca="1" si="22"/>
        <v>pics\\Limon_7.jpg</v>
      </c>
      <c r="AH39" t="str">
        <f t="shared" si="23"/>
        <v>sound\\Ogorod</v>
      </c>
      <c r="AI39" t="s">
        <v>725</v>
      </c>
      <c r="AJ39" t="str">
        <f t="shared" si="4"/>
        <v>pics\\Injir</v>
      </c>
      <c r="AK39" t="str">
        <f t="shared" si="24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5"/>
        <v>pics\\Limon_7.jpg</v>
      </c>
      <c r="AT39">
        <f t="shared" ca="1" si="26"/>
        <v>0.8682972972091485</v>
      </c>
      <c r="AU39" t="str">
        <f>IF(OR(G39=10,G39=11,G39=14,G39=15),VLOOKUP(AT39,audio_list_stym!$A$3:$B$18,2,FALSE),"sound\\Noviy_plod.wav")</f>
        <v>sound\\Noviy_plod.wav</v>
      </c>
      <c r="AV39" t="str">
        <f t="shared" ca="1" si="27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28"/>
        <v>_Хрустящий_ли_ПЕРЕЦ?</v>
      </c>
      <c r="BD39" cm="1">
        <f t="array" aca="1" ref="BD39" ca="1">INDEX($L$34:$L$41,(RANK(AT7,$AT$2:$AT$9)))</f>
        <v>2043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VLOOKUP(B40,audio_list_stym!$A$3:$BP$18,61,FALSE)</f>
        <v>10</v>
      </c>
      <c r="F40" t="str">
        <f>VLOOKUP(E40,metki!$A$2:$B$9,2,FALSE)</f>
        <v>импл_реал_с_названием</v>
      </c>
      <c r="G40" t="str">
        <f t="shared" si="20"/>
        <v>импл_</v>
      </c>
      <c r="H40" t="str">
        <f>VLOOKUP(B40,audio_list_stym!$A$3:$AJ$18,29,FALSE)</f>
        <v>Peper</v>
      </c>
      <c r="I40" t="s">
        <v>694</v>
      </c>
      <c r="J40" t="str">
        <f t="shared" si="21"/>
        <v>Peper_7</v>
      </c>
      <c r="K40">
        <v>10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2007</v>
      </c>
      <c r="AD40" t="str">
        <f t="shared" ca="1" si="29"/>
        <v>pics\\Banan_7.jpg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t="shared" ca="1" si="22"/>
        <v>pics\\Banan_7.jpg</v>
      </c>
      <c r="AH40" t="str">
        <f t="shared" si="23"/>
        <v>sound\\Ogorod</v>
      </c>
      <c r="AI40" t="s">
        <v>726</v>
      </c>
      <c r="AJ40" t="str">
        <f t="shared" si="4"/>
        <v>pics\\Injir</v>
      </c>
      <c r="AK40" t="str">
        <f t="shared" si="24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5"/>
        <v>pics\\Banan_7.jpg</v>
      </c>
      <c r="AT40">
        <f t="shared" ca="1" si="26"/>
        <v>0.66093312281168914</v>
      </c>
      <c r="AU40" t="str">
        <f>IF(OR(G40=10,G40=11,G40=14,G40=15),VLOOKUP(AT40,audio_list_stym!$A$3:$B$18,2,FALSE),"sound\\Noviy_plod.wav")</f>
        <v>sound\\Noviy_plod.wav</v>
      </c>
      <c r="AV40" t="str">
        <f t="shared" ca="1" si="27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28"/>
        <v>_Блестит_ли_ПЕРЕЦ?</v>
      </c>
      <c r="BD40" cm="1">
        <f t="array" aca="1" ref="BD40" ca="1">INDEX($L$34:$L$41,(RANK(AT8,$AT$2:$AT$9)))</f>
        <v>2042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VLOOKUP(B41,audio_list_stym!$A$3:$BP$18,61,FALSE)</f>
        <v>10</v>
      </c>
      <c r="F41" t="str">
        <f>VLOOKUP(E41,metki!$A$2:$B$9,2,FALSE)</f>
        <v>импл_реал_с_названием</v>
      </c>
      <c r="G41" t="str">
        <f t="shared" si="20"/>
        <v>импл_</v>
      </c>
      <c r="H41" t="str">
        <f>VLOOKUP(B41,audio_list_stym!$A$3:$AJ$18,29,FALSE)</f>
        <v>Peper</v>
      </c>
      <c r="I41" t="s">
        <v>695</v>
      </c>
      <c r="J41" t="str">
        <f t="shared" si="21"/>
        <v>Peper_8</v>
      </c>
      <c r="K41">
        <v>10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2033</v>
      </c>
      <c r="AD41" t="str">
        <f t="shared" ca="1" si="29"/>
        <v>pics\\Limon_1.jpg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ca="1" si="22"/>
        <v>pics\\Limon_1.jpg</v>
      </c>
      <c r="AH41" t="str">
        <f t="shared" si="23"/>
        <v>sound\\Ogorod</v>
      </c>
      <c r="AI41" t="s">
        <v>727</v>
      </c>
      <c r="AJ41" t="str">
        <f t="shared" si="4"/>
        <v>pics\\Injir</v>
      </c>
      <c r="AK41" t="str">
        <f t="shared" si="24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5"/>
        <v>pics\\Limon_1.jpg</v>
      </c>
      <c r="AT41">
        <f t="shared" ca="1" si="26"/>
        <v>0.23021220626738959</v>
      </c>
      <c r="AU41" t="str">
        <f>IF(OR(G41=10,G41=11,G41=14,G41=15),VLOOKUP(AT41,audio_list_stym!$A$3:$B$18,2,FALSE),"sound\\Noviy_plod.wav")</f>
        <v>sound\\Noviy_plod.wav</v>
      </c>
      <c r="AV41" t="str">
        <f t="shared" ca="1" si="27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28"/>
        <v>_Цитрусовый_ли_ПЕРЕЦ?</v>
      </c>
      <c r="BD41" cm="1">
        <f t="array" aca="1" ref="BD41" ca="1">INDEX($L$34:$L$41,(RANK(AT9,$AT$2:$AT$9)))</f>
        <v>2041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VLOOKUP(B42,audio_list_stym!$A$3:$BP$18,61,FALSE)</f>
        <v>11</v>
      </c>
      <c r="F42" t="str">
        <f>VLOOKUP(E42,metki!$A$2:$B$9,2,FALSE)</f>
        <v>экспл_реал_с_названием</v>
      </c>
      <c r="G42" t="str">
        <f t="shared" si="20"/>
        <v>экспл</v>
      </c>
      <c r="H42" t="str">
        <f>VLOOKUP(B42,audio_list_stym!$A$3:$AJ$18,29,FALSE)</f>
        <v>Banan</v>
      </c>
      <c r="I42" t="s">
        <v>688</v>
      </c>
      <c r="J42" t="str">
        <f t="shared" si="21"/>
        <v>Banan_1</v>
      </c>
      <c r="K42">
        <v>11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2230</v>
      </c>
      <c r="AD42" t="str">
        <f t="shared" ca="1" si="29"/>
        <v>pics\\dis8.jpg</v>
      </c>
      <c r="AE42" s="22" t="str">
        <f t="array" aca="1" ref="AE42" ca="1">IF(G42="экспл",INDEX(total_visual_stym!$C$146:$C$209,(RANK(total_visual_stym!E186,total_visual_stym!$E$146:$E$209))),0)</f>
        <v>pics\\dis8.jpg</v>
      </c>
      <c r="AF42" s="22" t="str">
        <f t="shared" si="22"/>
        <v/>
      </c>
      <c r="AG42" t="str">
        <f t="shared" ref="AG42:AG49" si="30">IF(OR(E42=11,E42=13),M42,"")</f>
        <v>pics\\Banan_1.jpg</v>
      </c>
      <c r="AH42">
        <f t="shared" si="23"/>
        <v>0</v>
      </c>
      <c r="AI42" t="s">
        <v>728</v>
      </c>
      <c r="AJ42" t="str">
        <f t="shared" si="4"/>
        <v>pics\\Tikva</v>
      </c>
      <c r="AL42" t="str">
        <f t="shared" ref="AL42:AL49" si="3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26"/>
        <v>0.84550894676152533</v>
      </c>
      <c r="AU42" t="str">
        <f>IF(OR(G42=10,G42=11,G42=14,G42=15),VLOOKUP(AT42,audio_list_stym!$A$3:$B$18,2,FALSE),"sound\\Noviy_plod.wav")</f>
        <v>sound\\Noviy_plod.wav</v>
      </c>
      <c r="AV42" t="str">
        <f t="shared" ca="1" si="27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28"/>
        <v>На_экране_БАНАН._Он_чистый?</v>
      </c>
      <c r="BC42">
        <f>A42</f>
        <v>1206</v>
      </c>
      <c r="BD42" cm="1">
        <f t="array" aca="1" ref="BD42" ca="1">INDEX($L$42:$L$49,(RANK(AT2,$AT$2:$AT$9)))</f>
        <v>2005</v>
      </c>
      <c r="BE42" cm="1">
        <f t="array" aca="1" ref="BE42" ca="1">INDEX(BD2:BD17,(RANK(AT6,$AT$2:$AT17)))</f>
        <v>2034</v>
      </c>
      <c r="BF42" cm="1">
        <f t="array" aca="1" ref="BF42" ca="1">INDEX(BD26:BD41,(RANK(AT6,$AT$2:$AT$17)))</f>
        <v>2042</v>
      </c>
      <c r="BG42" cm="1">
        <f t="array" aca="1" ref="BG42" ca="1">INDEX(BD50:BD65,(RANK(AT6,$AT$2:$AT$17)))</f>
        <v>2018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VLOOKUP(B43,audio_list_stym!$A$3:$BP$18,61,FALSE)</f>
        <v>11</v>
      </c>
      <c r="F43" t="str">
        <f>VLOOKUP(E43,metki!$A$2:$B$9,2,FALSE)</f>
        <v>экспл_реал_с_названием</v>
      </c>
      <c r="G43" t="str">
        <f t="shared" si="20"/>
        <v>экспл</v>
      </c>
      <c r="H43" t="str">
        <f>VLOOKUP(B43,audio_list_stym!$A$3:$AJ$18,29,FALSE)</f>
        <v>Banan</v>
      </c>
      <c r="I43" t="s">
        <v>689</v>
      </c>
      <c r="J43" t="str">
        <f t="shared" si="21"/>
        <v>Banan_2</v>
      </c>
      <c r="K43">
        <v>11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2173</v>
      </c>
      <c r="AD43" t="str">
        <f t="shared" ca="1" si="29"/>
        <v>pics\\dis37.jpg</v>
      </c>
      <c r="AE43" s="22" t="str">
        <f t="array" aca="1" ref="AE43" ca="1">IF(G43="экспл",INDEX(total_visual_stym!$C$146:$C$209,(RANK(total_visual_stym!E187,total_visual_stym!$E$146:$E$209))),0)</f>
        <v>pics\\dis37.jpg</v>
      </c>
      <c r="AF43" s="22" t="str">
        <f t="shared" si="22"/>
        <v/>
      </c>
      <c r="AG43" t="str">
        <f t="shared" si="30"/>
        <v>pics\\Banan_2.jpg</v>
      </c>
      <c r="AH43">
        <f t="shared" si="23"/>
        <v>0</v>
      </c>
      <c r="AI43" t="s">
        <v>729</v>
      </c>
      <c r="AJ43" t="str">
        <f t="shared" si="4"/>
        <v>pics\\Tikva</v>
      </c>
      <c r="AL43" t="str">
        <f t="shared" si="31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26"/>
        <v>0.69379415290320534</v>
      </c>
      <c r="AU43" t="str">
        <f>IF(OR(G43=10,G43=11,G43=14,G43=15),VLOOKUP(AT43,audio_list_stym!$A$3:$B$18,2,FALSE),"sound\\Noviy_plod.wav")</f>
        <v>sound\\Noviy_plod.wav</v>
      </c>
      <c r="AV43" t="str">
        <f t="shared" ca="1" si="27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28"/>
        <v>Посмотрите,_вот_БАНАН._Свежий_ли_он?</v>
      </c>
      <c r="BD43" cm="1">
        <f t="array" aca="1" ref="BD43" ca="1">INDEX($L$42:$L$49,(RANK(AT3,$AT$2:$AT$9)))</f>
        <v>2004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VLOOKUP(B44,audio_list_stym!$A$3:$BP$18,61,FALSE)</f>
        <v>11</v>
      </c>
      <c r="F44" t="str">
        <f>VLOOKUP(E44,metki!$A$2:$B$9,2,FALSE)</f>
        <v>экспл_реал_с_названием</v>
      </c>
      <c r="G44" t="str">
        <f t="shared" si="20"/>
        <v>экспл</v>
      </c>
      <c r="H44" t="str">
        <f>VLOOKUP(B44,audio_list_stym!$A$3:$AJ$18,29,FALSE)</f>
        <v>Banan</v>
      </c>
      <c r="I44" t="s">
        <v>690</v>
      </c>
      <c r="J44" t="str">
        <f t="shared" si="21"/>
        <v>Banan_3</v>
      </c>
      <c r="K44">
        <v>11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2176</v>
      </c>
      <c r="AD44" t="str">
        <f t="shared" ca="1" si="29"/>
        <v>pics\\dis21.jpg</v>
      </c>
      <c r="AE44" s="22" t="str">
        <f t="array" aca="1" ref="AE44" ca="1">IF(G44="экспл",INDEX(total_visual_stym!$C$146:$C$209,(RANK(total_visual_stym!E188,total_visual_stym!$E$146:$E$209))),0)</f>
        <v>pics\\dis21.jpg</v>
      </c>
      <c r="AF44" s="22" t="str">
        <f t="shared" si="22"/>
        <v/>
      </c>
      <c r="AG44" t="str">
        <f t="shared" si="30"/>
        <v>pics\\Banan_3.jpg</v>
      </c>
      <c r="AH44">
        <f t="shared" si="23"/>
        <v>0</v>
      </c>
      <c r="AI44" t="s">
        <v>730</v>
      </c>
      <c r="AJ44" t="str">
        <f t="shared" si="4"/>
        <v>pics\\Tikva</v>
      </c>
      <c r="AL44" t="str">
        <f t="shared" si="31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26"/>
        <v>0.31273589124490353</v>
      </c>
      <c r="AU44" t="str">
        <f>IF(OR(G44=10,G44=11,G44=14,G44=15),VLOOKUP(AT44,audio_list_stym!$A$3:$B$18,2,FALSE),"sound\\Noviy_plod.wav")</f>
        <v>sound\\Noviy_plod.wav</v>
      </c>
      <c r="AV44" t="str">
        <f t="shared" ca="1" si="27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28"/>
        <v>Вот_БАНАН._Он_жаренный?</v>
      </c>
      <c r="BD44" cm="1">
        <f t="array" aca="1" ref="BD44" ca="1">INDEX($L$42:$L$49,(RANK(AT4,$AT$2:$AT$9)))</f>
        <v>2007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VLOOKUP(B45,audio_list_stym!$A$3:$BP$18,61,FALSE)</f>
        <v>11</v>
      </c>
      <c r="F45" t="str">
        <f>VLOOKUP(E45,metki!$A$2:$B$9,2,FALSE)</f>
        <v>экспл_реал_с_названием</v>
      </c>
      <c r="G45" t="str">
        <f t="shared" si="20"/>
        <v>экспл</v>
      </c>
      <c r="H45" t="str">
        <f>VLOOKUP(B45,audio_list_stym!$A$3:$AJ$18,29,FALSE)</f>
        <v>Banan</v>
      </c>
      <c r="I45" t="s">
        <v>691</v>
      </c>
      <c r="J45" t="str">
        <f t="shared" si="21"/>
        <v>Banan_4</v>
      </c>
      <c r="K45">
        <v>11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2183</v>
      </c>
      <c r="AD45" t="str">
        <f t="shared" ca="1" si="29"/>
        <v>pics\\dis18.jpg</v>
      </c>
      <c r="AE45" s="22" t="str">
        <f t="array" aca="1" ref="AE45" ca="1">IF(G45="экспл",INDEX(total_visual_stym!$C$146:$C$209,(RANK(total_visual_stym!E189,total_visual_stym!$E$146:$E$209))),0)</f>
        <v>pics\\dis18.jpg</v>
      </c>
      <c r="AF45" s="22" t="str">
        <f t="shared" si="22"/>
        <v/>
      </c>
      <c r="AG45" t="str">
        <f t="shared" si="30"/>
        <v>pics\\Banan_4.jpg</v>
      </c>
      <c r="AH45">
        <f t="shared" si="23"/>
        <v>0</v>
      </c>
      <c r="AI45" t="s">
        <v>731</v>
      </c>
      <c r="AJ45" t="str">
        <f t="shared" si="4"/>
        <v>pics\\Tikva</v>
      </c>
      <c r="AL45" t="str">
        <f t="shared" si="31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26"/>
        <v>0.5411319150744569</v>
      </c>
      <c r="AU45" t="str">
        <f>IF(OR(G45=10,G45=11,G45=14,G45=15),VLOOKUP(AT45,audio_list_stym!$A$3:$B$18,2,FALSE),"sound\\Noviy_plod.wav")</f>
        <v>sound\\Noviy_plod.wav</v>
      </c>
      <c r="AV45" t="str">
        <f t="shared" ca="1" si="27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28"/>
        <v>Это_БАНАН._Сладкий_ли_он?</v>
      </c>
      <c r="BD45" cm="1">
        <f t="array" aca="1" ref="BD45" ca="1">INDEX($L$42:$L$49,(RANK(AT5,$AT$2:$AT$9)))</f>
        <v>2006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VLOOKUP(B46,audio_list_stym!$A$3:$BP$18,61,FALSE)</f>
        <v>11</v>
      </c>
      <c r="F46" t="str">
        <f>VLOOKUP(E46,metki!$A$2:$B$9,2,FALSE)</f>
        <v>экспл_реал_с_названием</v>
      </c>
      <c r="G46" t="str">
        <f t="shared" si="20"/>
        <v>экспл</v>
      </c>
      <c r="H46" t="str">
        <f>VLOOKUP(B46,audio_list_stym!$A$3:$AJ$18,29,FALSE)</f>
        <v>Banan</v>
      </c>
      <c r="I46" t="s">
        <v>692</v>
      </c>
      <c r="J46" t="str">
        <f t="shared" si="21"/>
        <v>Banan_5</v>
      </c>
      <c r="K46">
        <v>11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2180</v>
      </c>
      <c r="AD46" t="str">
        <f t="shared" ca="1" si="29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2"/>
        <v/>
      </c>
      <c r="AG46" t="str">
        <f t="shared" si="30"/>
        <v>pics\\Banan_5.jpg</v>
      </c>
      <c r="AH46">
        <f t="shared" si="23"/>
        <v>0</v>
      </c>
      <c r="AI46" t="s">
        <v>732</v>
      </c>
      <c r="AJ46" t="str">
        <f t="shared" si="4"/>
        <v>pics\\Tikva</v>
      </c>
      <c r="AL46" t="str">
        <f t="shared" si="31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26"/>
        <v>0.3189564916976394</v>
      </c>
      <c r="AU46" t="str">
        <f>IF(OR(G46=10,G46=11,G46=14,G46=15),VLOOKUP(AT46,audio_list_stym!$A$3:$B$18,2,FALSE),"sound\\Noviy_plod.wav")</f>
        <v>sound\\Noviy_plod.wav</v>
      </c>
      <c r="AV46" t="str">
        <f t="shared" ca="1" si="27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28"/>
        <v>На_картинке_БАНАН._Влажный_ли_он?</v>
      </c>
      <c r="BD46" cm="1">
        <f t="array" aca="1" ref="BD46" ca="1">INDEX($L$42:$L$49,(RANK(AT6,$AT$2:$AT$9)))</f>
        <v>2008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VLOOKUP(B47,audio_list_stym!$A$3:$BP$18,61,FALSE)</f>
        <v>11</v>
      </c>
      <c r="F47" t="str">
        <f>VLOOKUP(E47,metki!$A$2:$B$9,2,FALSE)</f>
        <v>экспл_реал_с_названием</v>
      </c>
      <c r="G47" t="str">
        <f t="shared" si="20"/>
        <v>экспл</v>
      </c>
      <c r="H47" t="str">
        <f>VLOOKUP(B47,audio_list_stym!$A$3:$AJ$18,29,FALSE)</f>
        <v>Banan</v>
      </c>
      <c r="I47" t="s">
        <v>693</v>
      </c>
      <c r="J47" t="str">
        <f t="shared" si="21"/>
        <v>Banan_6</v>
      </c>
      <c r="K47">
        <v>11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2211</v>
      </c>
      <c r="AD47" t="str">
        <f t="shared" ca="1" si="29"/>
        <v>pics\\dis60.jpg</v>
      </c>
      <c r="AE47" s="22" t="str">
        <f t="array" aca="1" ref="AE47" ca="1">IF(G47="экспл",INDEX(total_visual_stym!$C$146:$C$209,(RANK(total_visual_stym!E191,total_visual_stym!$E$146:$E$209))),0)</f>
        <v>pics\\dis60.jpg</v>
      </c>
      <c r="AF47" s="22" t="str">
        <f t="shared" si="22"/>
        <v/>
      </c>
      <c r="AG47" t="str">
        <f t="shared" si="30"/>
        <v>pics\\Banan_6.jpg</v>
      </c>
      <c r="AH47">
        <f t="shared" si="23"/>
        <v>0</v>
      </c>
      <c r="AI47" t="s">
        <v>733</v>
      </c>
      <c r="AJ47" t="str">
        <f t="shared" si="4"/>
        <v>pics\\Tikva</v>
      </c>
      <c r="AL47" t="str">
        <f t="shared" si="31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26"/>
        <v>0.1932737523787883</v>
      </c>
      <c r="AU47" t="str">
        <f>IF(OR(G47=10,G47=11,G47=14,G47=15),VLOOKUP(AT47,audio_list_stym!$A$3:$B$18,2,FALSE),"sound\\Noviy_plod.wav")</f>
        <v>sound\\Noviy_plod.wav</v>
      </c>
      <c r="AV47" t="str">
        <f t="shared" ca="1" si="27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28"/>
        <v>На_мониторе_БАНАН._Он_съедобный?</v>
      </c>
      <c r="BD47" cm="1">
        <f t="array" aca="1" ref="BD47" ca="1">INDEX($L$42:$L$49,(RANK(AT7,$AT$2:$AT$9)))</f>
        <v>2003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VLOOKUP(B48,audio_list_stym!$A$3:$BP$18,61,FALSE)</f>
        <v>11</v>
      </c>
      <c r="F48" t="str">
        <f>VLOOKUP(E48,metki!$A$2:$B$9,2,FALSE)</f>
        <v>экспл_реал_с_названием</v>
      </c>
      <c r="G48" t="str">
        <f t="shared" si="20"/>
        <v>экспл</v>
      </c>
      <c r="H48" t="str">
        <f>VLOOKUP(B48,audio_list_stym!$A$3:$AJ$18,29,FALSE)</f>
        <v>Banan</v>
      </c>
      <c r="I48" t="s">
        <v>694</v>
      </c>
      <c r="J48" t="str">
        <f t="shared" si="21"/>
        <v>Banan_7</v>
      </c>
      <c r="K48">
        <v>11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2218</v>
      </c>
      <c r="AD48" t="str">
        <f t="shared" ca="1" si="29"/>
        <v>pics\\dis64.jpg</v>
      </c>
      <c r="AE48" s="22" t="str">
        <f t="array" aca="1" ref="AE48" ca="1">IF(G48="экспл",INDEX(total_visual_stym!$C$146:$C$209,(RANK(total_visual_stym!E192,total_visual_stym!$E$146:$E$209))),0)</f>
        <v>pics\\dis64.jpg</v>
      </c>
      <c r="AF48" s="22" t="str">
        <f t="shared" si="22"/>
        <v/>
      </c>
      <c r="AG48" t="str">
        <f t="shared" si="30"/>
        <v>pics\\Banan_7.jpg</v>
      </c>
      <c r="AH48">
        <f t="shared" si="23"/>
        <v>0</v>
      </c>
      <c r="AI48" t="s">
        <v>734</v>
      </c>
      <c r="AJ48" t="str">
        <f t="shared" si="4"/>
        <v>pics\\Tikva</v>
      </c>
      <c r="AL48" t="str">
        <f t="shared" si="31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26"/>
        <v>2.758129606354276E-2</v>
      </c>
      <c r="AU48" t="str">
        <f>IF(OR(G48=10,G48=11,G48=14,G48=15),VLOOKUP(AT48,audio_list_stym!$A$3:$B$18,2,FALSE),"sound\\Noviy_plod.wav")</f>
        <v>sound\\Noviy_plod.wav</v>
      </c>
      <c r="AV48" t="str">
        <f t="shared" ca="1" si="27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28"/>
        <v>Перед_Вами_БАНАН._Сиреневый_ли_он?</v>
      </c>
      <c r="BD48" cm="1">
        <f t="array" aca="1" ref="BD48" ca="1">INDEX($L$42:$L$49,(RANK(AT8,$AT$2:$AT$9)))</f>
        <v>2002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VLOOKUP(B49,audio_list_stym!$A$3:$BP$18,61,FALSE)</f>
        <v>11</v>
      </c>
      <c r="F49" t="str">
        <f>VLOOKUP(E49,metki!$A$2:$B$9,2,FALSE)</f>
        <v>экспл_реал_с_названием</v>
      </c>
      <c r="G49" t="str">
        <f t="shared" si="20"/>
        <v>экспл</v>
      </c>
      <c r="H49" t="str">
        <f>VLOOKUP(B49,audio_list_stym!$A$3:$AJ$18,29,FALSE)</f>
        <v>Banan</v>
      </c>
      <c r="I49" t="s">
        <v>695</v>
      </c>
      <c r="J49" t="str">
        <f t="shared" si="21"/>
        <v>Banan_8</v>
      </c>
      <c r="K49">
        <v>11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2232</v>
      </c>
      <c r="AD49" t="str">
        <f t="shared" ca="1" si="29"/>
        <v>pics\\dis13.jpg</v>
      </c>
      <c r="AE49" s="22" t="str">
        <f t="array" aca="1" ref="AE49" ca="1">IF(G49="экспл",INDEX(total_visual_stym!$C$146:$C$209,(RANK(total_visual_stym!E193,total_visual_stym!$E$146:$E$209))),0)</f>
        <v>pics\\dis13.jpg</v>
      </c>
      <c r="AF49" s="22" t="str">
        <f t="shared" si="22"/>
        <v/>
      </c>
      <c r="AG49" t="str">
        <f t="shared" si="30"/>
        <v>pics\\Banan_8.jpg</v>
      </c>
      <c r="AH49">
        <f t="shared" si="23"/>
        <v>0</v>
      </c>
      <c r="AI49" t="s">
        <v>735</v>
      </c>
      <c r="AJ49" t="str">
        <f t="shared" si="4"/>
        <v>pics\\Tikva</v>
      </c>
      <c r="AL49" t="str">
        <f t="shared" si="31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26"/>
        <v>2.1906051962778506E-2</v>
      </c>
      <c r="AU49" t="str">
        <f>IF(OR(G49=10,G49=11,G49=14,G49=15),VLOOKUP(AT49,audio_list_stym!$A$3:$B$18,2,FALSE),"sound\\Noviy_plod.wav")</f>
        <v>sound\\Noviy_plod.wav</v>
      </c>
      <c r="AV49" t="str">
        <f t="shared" ca="1" si="27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28"/>
        <v>Вы_видите_БАНАН._Он_репчатый?</v>
      </c>
      <c r="BD49" cm="1">
        <f t="array" aca="1" ref="BD49" ca="1">INDEX($L$42:$L$49,(RANK(AT9,$AT$2:$AT$9)))</f>
        <v>2001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VLOOKUP(B50,audio_list_stym!$A$3:$BP$18,61,FALSE)</f>
        <v>12</v>
      </c>
      <c r="F50" t="str">
        <f>VLOOKUP(E50,metki!$A$2:$B$9,2,FALSE)</f>
        <v>импл_реал_без_названия</v>
      </c>
      <c r="G50" t="str">
        <f t="shared" si="20"/>
        <v>импл_</v>
      </c>
      <c r="H50" t="str">
        <f>VLOOKUP(B50,audio_list_stym!$A$3:$AJ$18,29,FALSE)</f>
        <v>Finik</v>
      </c>
      <c r="I50" t="s">
        <v>688</v>
      </c>
      <c r="J50" t="str">
        <f t="shared" si="21"/>
        <v>Finik_1</v>
      </c>
      <c r="K50">
        <v>12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2017</v>
      </c>
      <c r="AD50" t="str">
        <f t="shared" ca="1" si="29"/>
        <v>pics\\Goroh_1.jpg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pics\\Goroh_1.jpg</v>
      </c>
      <c r="AH50" t="str">
        <f t="shared" si="23"/>
        <v>sound\\Tropic</v>
      </c>
      <c r="AS50" t="str">
        <f t="shared" ref="AS50:AS57" ca="1" si="32">IF(AH50="sound\\Tropic",AQ2,"")</f>
        <v>pics\\Goroh_1.jpg</v>
      </c>
      <c r="AT50">
        <f t="shared" ca="1" si="26"/>
        <v>1.3265778353913404E-2</v>
      </c>
      <c r="AU50" t="str">
        <f>IF(OR(G50=10,G50=11,G50=14,G50=15),VLOOKUP(AT50,audio_list_stym!$A$3:$B$18,2,FALSE),"sound\\Noviy_plod.wav")</f>
        <v>sound\\Noviy_plod.wav</v>
      </c>
      <c r="AV50" t="str">
        <f t="shared" ca="1" si="27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28"/>
        <v>_Коричневый_ли_XXXXX?</v>
      </c>
      <c r="BC50">
        <f>A50</f>
        <v>1207</v>
      </c>
      <c r="BD50" cm="1">
        <f t="array" aca="1" ref="BD50" ca="1">INDEX($L$50:$L$57,(RANK(AT2,$AT$2:$AT$9)))</f>
        <v>2013</v>
      </c>
      <c r="BE50" cm="1">
        <f t="array" aca="1" ref="BE50" ca="1">INDEX(BD2:BD17,(RANK(AT7,$AT$2:$AT$17)))</f>
        <v>2058</v>
      </c>
      <c r="BF50" cm="1">
        <f t="array" aca="1" ref="BF50" ca="1">INDEX(BD18:BD49,(RANK(AT7,$AT$2:$AT$17)))</f>
        <v>2026</v>
      </c>
      <c r="BG50" cm="1">
        <f t="array" aca="1" ref="BG50" ca="1">INDEX(BD58:BD65,(RANK(AT7,$AT$2:$AT$9)))</f>
        <v>2023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VLOOKUP(B51,audio_list_stym!$A$3:$BP$18,61,FALSE)</f>
        <v>12</v>
      </c>
      <c r="F51" t="str">
        <f>VLOOKUP(E51,metki!$A$2:$B$9,2,FALSE)</f>
        <v>импл_реал_без_названия</v>
      </c>
      <c r="G51" t="str">
        <f t="shared" si="20"/>
        <v>импл_</v>
      </c>
      <c r="H51" t="str">
        <f>VLOOKUP(B51,audio_list_stym!$A$3:$AJ$18,29,FALSE)</f>
        <v>Finik</v>
      </c>
      <c r="I51" t="s">
        <v>689</v>
      </c>
      <c r="J51" t="str">
        <f t="shared" si="21"/>
        <v>Finik_2</v>
      </c>
      <c r="K51">
        <v>12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2165</v>
      </c>
      <c r="AD51" t="str">
        <f t="shared" ca="1" si="29"/>
        <v>pics\\Tikva_5.jpg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pics\\Tikva_5.jpg</v>
      </c>
      <c r="AH51" t="str">
        <f t="shared" si="23"/>
        <v>sound\\Tropic</v>
      </c>
      <c r="AS51" t="str">
        <f t="shared" ca="1" si="32"/>
        <v>pics\\Tikva_5.jpg</v>
      </c>
      <c r="AT51">
        <f t="shared" ca="1" si="26"/>
        <v>0.29611140850196171</v>
      </c>
      <c r="AU51" t="str">
        <f>IF(OR(G51=10,G51=11,G51=14,G51=15),VLOOKUP(AT51,audio_list_stym!$A$3:$B$18,2,FALSE),"sound\\Noviy_plod.wav")</f>
        <v>sound\\Noviy_plod.wav</v>
      </c>
      <c r="AV51" t="str">
        <f t="shared" ca="1" si="27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28"/>
        <v>_Сахаристый_ли_XXXXX?</v>
      </c>
      <c r="BD51" cm="1">
        <f t="array" aca="1" ref="BD51" ca="1">INDEX($L$50:$L$57,(RANK(AT3,$AT$2:$AT$9)))</f>
        <v>2012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VLOOKUP(B52,audio_list_stym!$A$3:$BP$18,61,FALSE)</f>
        <v>12</v>
      </c>
      <c r="F52" t="str">
        <f>VLOOKUP(E52,metki!$A$2:$B$9,2,FALSE)</f>
        <v>импл_реал_без_названия</v>
      </c>
      <c r="G52" t="str">
        <f t="shared" si="20"/>
        <v>импл_</v>
      </c>
      <c r="H52" t="str">
        <f>VLOOKUP(B52,audio_list_stym!$A$3:$AJ$18,29,FALSE)</f>
        <v>Finik</v>
      </c>
      <c r="I52" t="s">
        <v>690</v>
      </c>
      <c r="J52" t="str">
        <f t="shared" si="21"/>
        <v>Finik_3</v>
      </c>
      <c r="K52">
        <v>12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2050</v>
      </c>
      <c r="AD52" t="str">
        <f t="shared" ca="1" si="29"/>
        <v>pics\\Redis_2.jpg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pics\\Redis_2.jpg</v>
      </c>
      <c r="AH52" t="str">
        <f t="shared" si="23"/>
        <v>sound\\Tropic</v>
      </c>
      <c r="AS52" t="str">
        <f t="shared" ca="1" si="32"/>
        <v>pics\\Redis_2.jpg</v>
      </c>
      <c r="AT52">
        <f t="shared" ca="1" si="26"/>
        <v>0.87828492825584137</v>
      </c>
      <c r="AU52" t="str">
        <f>IF(OR(G52=10,G52=11,G52=14,G52=15),VLOOKUP(AT52,audio_list_stym!$A$3:$B$18,2,FALSE),"sound\\Noviy_plod.wav")</f>
        <v>sound\\Noviy_plod.wav</v>
      </c>
      <c r="AV52" t="str">
        <f t="shared" ca="1" si="27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28"/>
        <v>_Скользкий_ли_XXXXX?</v>
      </c>
      <c r="BD52" cm="1">
        <f t="array" aca="1" ref="BD52" ca="1">INDEX($L$50:$L$57,(RANK(AT4,$AT$2:$AT$9)))</f>
        <v>2015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VLOOKUP(B53,audio_list_stym!$A$3:$BP$18,61,FALSE)</f>
        <v>12</v>
      </c>
      <c r="F53" t="str">
        <f>VLOOKUP(E53,metki!$A$2:$B$9,2,FALSE)</f>
        <v>импл_реал_без_названия</v>
      </c>
      <c r="G53" t="str">
        <f t="shared" si="20"/>
        <v>импл_</v>
      </c>
      <c r="H53" t="str">
        <f>VLOOKUP(B53,audio_list_stym!$A$3:$AJ$18,29,FALSE)</f>
        <v>Finik</v>
      </c>
      <c r="I53" t="s">
        <v>691</v>
      </c>
      <c r="J53" t="str">
        <f t="shared" si="21"/>
        <v>Finik_4</v>
      </c>
      <c r="K53">
        <v>12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2053</v>
      </c>
      <c r="AD53" t="str">
        <f t="shared" ca="1" si="29"/>
        <v>pics\\Redis_5.jpg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pics\\Redis_5.jpg</v>
      </c>
      <c r="AH53" t="str">
        <f t="shared" si="23"/>
        <v>sound\\Tropic</v>
      </c>
      <c r="AS53" t="str">
        <f t="shared" ca="1" si="32"/>
        <v>pics\\Redis_5.jpg</v>
      </c>
      <c r="AT53">
        <f t="shared" ca="1" si="26"/>
        <v>4.5830792969096423E-2</v>
      </c>
      <c r="AU53" t="str">
        <f>IF(OR(G53=10,G53=11,G53=14,G53=15),VLOOKUP(AT53,audio_list_stym!$A$3:$B$18,2,FALSE),"sound\\Noviy_plod.wav")</f>
        <v>sound\\Noviy_plod.wav</v>
      </c>
      <c r="AV53" t="str">
        <f t="shared" ca="1" si="27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28"/>
        <v>_Ломкий_ли_XXXXX?</v>
      </c>
      <c r="BD53" cm="1">
        <f t="array" aca="1" ref="BD53" ca="1">INDEX($L$50:$L$57,(RANK(AT5,$AT$2:$AT$9)))</f>
        <v>2014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VLOOKUP(B54,audio_list_stym!$A$3:$BP$18,61,FALSE)</f>
        <v>12</v>
      </c>
      <c r="F54" t="str">
        <f>VLOOKUP(E54,metki!$A$2:$B$9,2,FALSE)</f>
        <v>импл_реал_без_названия</v>
      </c>
      <c r="G54" t="str">
        <f t="shared" si="20"/>
        <v>импл_</v>
      </c>
      <c r="H54" t="str">
        <f>VLOOKUP(B54,audio_list_stym!$A$3:$AJ$18,29,FALSE)</f>
        <v>Finik</v>
      </c>
      <c r="I54" t="s">
        <v>692</v>
      </c>
      <c r="J54" t="str">
        <f t="shared" si="21"/>
        <v>Finik_5</v>
      </c>
      <c r="K54">
        <v>12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2161</v>
      </c>
      <c r="AD54" t="str">
        <f t="shared" ca="1" si="29"/>
        <v>pics\\Tikva_1.jpg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pics\\Tikva_1.jpg</v>
      </c>
      <c r="AH54" t="str">
        <f t="shared" si="23"/>
        <v>sound\\Tropic</v>
      </c>
      <c r="AI54" s="11"/>
      <c r="AS54" t="str">
        <f t="shared" ca="1" si="32"/>
        <v>pics\\Tikva_1.jpg</v>
      </c>
      <c r="AT54">
        <f t="shared" ca="1" si="26"/>
        <v>0.67223727000647526</v>
      </c>
      <c r="AU54" t="str">
        <f>IF(OR(G54=10,G54=11,G54=14,G54=15),VLOOKUP(AT54,audio_list_stym!$A$3:$B$18,2,FALSE),"sound\\Noviy_plod.wav")</f>
        <v>sound\\Noviy_plod.wav</v>
      </c>
      <c r="AV54" t="str">
        <f t="shared" ca="1" si="27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28"/>
        <v>_Мохнатый_ли_XXXXX?</v>
      </c>
      <c r="BD54" cm="1">
        <f t="array" aca="1" ref="BD54" ca="1">INDEX($L$50:$L$57,(RANK(AT6,$AT$2:$AT$9)))</f>
        <v>2016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VLOOKUP(B55,audio_list_stym!$A$3:$BP$18,61,FALSE)</f>
        <v>12</v>
      </c>
      <c r="F55" t="str">
        <f>VLOOKUP(E55,metki!$A$2:$B$9,2,FALSE)</f>
        <v>импл_реал_без_названия</v>
      </c>
      <c r="G55" t="str">
        <f t="shared" si="20"/>
        <v>импл_</v>
      </c>
      <c r="H55" t="str">
        <f>VLOOKUP(B55,audio_list_stym!$A$3:$AJ$18,29,FALSE)</f>
        <v>Finik</v>
      </c>
      <c r="I55" t="s">
        <v>693</v>
      </c>
      <c r="J55" t="str">
        <f t="shared" si="21"/>
        <v>Finik_6</v>
      </c>
      <c r="K55">
        <v>12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2168</v>
      </c>
      <c r="AD55" t="str">
        <f t="shared" ca="1" si="29"/>
        <v>pics\\Tikva_8.jpg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pics\\Tikva_8.jpg</v>
      </c>
      <c r="AH55" t="str">
        <f t="shared" si="23"/>
        <v>sound\\Tropic</v>
      </c>
      <c r="AS55" t="str">
        <f t="shared" ca="1" si="32"/>
        <v>pics\\Tikva_8.jpg</v>
      </c>
      <c r="AT55">
        <f t="shared" ca="1" si="26"/>
        <v>0.62955753475575449</v>
      </c>
      <c r="AU55" t="str">
        <f>IF(OR(G55=10,G55=11,G55=14,G55=15),VLOOKUP(AT55,audio_list_stym!$A$3:$B$18,2,FALSE),"sound\\Noviy_plod.wav")</f>
        <v>sound\\Noviy_plod.wav</v>
      </c>
      <c r="AV55" t="str">
        <f t="shared" ca="1" si="27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28"/>
        <v>_Сморщенный_ли_XXXXX?</v>
      </c>
      <c r="BD55" cm="1">
        <f t="array" aca="1" ref="BD55" ca="1">INDEX($L$50:$L$57,(RANK(AT7,$AT$2:$AT$9)))</f>
        <v>2011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VLOOKUP(B56,audio_list_stym!$A$3:$BP$18,61,FALSE)</f>
        <v>12</v>
      </c>
      <c r="F56" t="str">
        <f>VLOOKUP(E56,metki!$A$2:$B$9,2,FALSE)</f>
        <v>импл_реал_без_названия</v>
      </c>
      <c r="G56" t="str">
        <f t="shared" si="20"/>
        <v>импл_</v>
      </c>
      <c r="H56" t="str">
        <f>VLOOKUP(B56,audio_list_stym!$A$3:$AJ$18,29,FALSE)</f>
        <v>Finik</v>
      </c>
      <c r="I56" t="s">
        <v>694</v>
      </c>
      <c r="J56" t="str">
        <f t="shared" si="21"/>
        <v>Finik_7</v>
      </c>
      <c r="K56">
        <v>12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2163</v>
      </c>
      <c r="AD56" t="str">
        <f t="shared" ca="1" si="29"/>
        <v>pics\\Tikva_3.jpg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t="shared" ca="1" si="22"/>
        <v>pics\\Tikva_3.jpg</v>
      </c>
      <c r="AH56" t="str">
        <f t="shared" si="23"/>
        <v>sound\\Tropic</v>
      </c>
      <c r="AS56" t="str">
        <f t="shared" ca="1" si="32"/>
        <v>pics\\Tikva_3.jpg</v>
      </c>
      <c r="AT56">
        <f t="shared" ca="1" si="26"/>
        <v>0.40102987610267116</v>
      </c>
      <c r="AU56" t="str">
        <f>IF(OR(G56=10,G56=11,G56=14,G56=15),VLOOKUP(AT56,audio_list_stym!$A$3:$B$18,2,FALSE),"sound\\Noviy_plod.wav")</f>
        <v>sound\\Noviy_plod.wav</v>
      </c>
      <c r="AV56" t="str">
        <f t="shared" ca="1" si="27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28"/>
        <v>_С_косточкой_ли_XXXXX?</v>
      </c>
      <c r="BD56" cm="1">
        <f t="array" aca="1" ref="BD56" ca="1">INDEX($L$50:$L$57,(RANK(AT8,$AT$2:$AT$9)))</f>
        <v>2010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VLOOKUP(B57,audio_list_stym!$A$3:$BP$18,61,FALSE)</f>
        <v>12</v>
      </c>
      <c r="F57" t="str">
        <f>VLOOKUP(E57,metki!$A$2:$B$9,2,FALSE)</f>
        <v>импл_реал_без_названия</v>
      </c>
      <c r="G57" t="str">
        <f t="shared" si="20"/>
        <v>импл_</v>
      </c>
      <c r="H57" t="str">
        <f>VLOOKUP(B57,audio_list_stym!$A$3:$AJ$18,29,FALSE)</f>
        <v>Finik</v>
      </c>
      <c r="I57" t="s">
        <v>695</v>
      </c>
      <c r="J57" t="str">
        <f t="shared" si="21"/>
        <v>Finik_8</v>
      </c>
      <c r="K57">
        <v>12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2020</v>
      </c>
      <c r="AD57" t="str">
        <f t="shared" ca="1" si="29"/>
        <v>pics\\Goroh_4.jpg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t="shared" ca="1" si="22"/>
        <v>pics\\Goroh_4.jpg</v>
      </c>
      <c r="AH57" t="str">
        <f t="shared" si="23"/>
        <v>sound\\Tropic</v>
      </c>
      <c r="AI57" s="11"/>
      <c r="AS57" t="str">
        <f t="shared" ca="1" si="32"/>
        <v>pics\\Goroh_4.jpg</v>
      </c>
      <c r="AT57">
        <f t="shared" ca="1" si="26"/>
        <v>0.45560442704551785</v>
      </c>
      <c r="AU57" t="str">
        <f>IF(OR(G57=10,G57=11,G57=14,G57=15),VLOOKUP(AT57,audio_list_stym!$A$3:$B$18,2,FALSE),"sound\\Noviy_plod.wav")</f>
        <v>sound\\Noviy_plod.wav</v>
      </c>
      <c r="AV57" t="str">
        <f t="shared" ca="1" si="27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28"/>
        <v>_Треугольный_ли_XXXXX?</v>
      </c>
      <c r="BD57" cm="1">
        <f t="array" aca="1" ref="BD57" ca="1">INDEX($L$50:$L$57,(RANK(AT9,$AT$2:$AT$9)))</f>
        <v>2009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VLOOKUP(B58,audio_list_stym!$A$3:$BP$18,61,FALSE)</f>
        <v>13</v>
      </c>
      <c r="F58" t="str">
        <f>VLOOKUP(E58,metki!$A$2:$B$9,2,FALSE)</f>
        <v>экспл_реал_без_названия</v>
      </c>
      <c r="G58" t="str">
        <f t="shared" si="20"/>
        <v>экспл</v>
      </c>
      <c r="H58" t="str">
        <f>VLOOKUP(B58,audio_list_stym!$A$3:$AJ$18,29,FALSE)</f>
        <v>Goroh</v>
      </c>
      <c r="I58" t="s">
        <v>688</v>
      </c>
      <c r="J58" t="str">
        <f t="shared" si="21"/>
        <v>Goroh_1</v>
      </c>
      <c r="K58">
        <v>13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2204</v>
      </c>
      <c r="AD58" t="str">
        <f t="shared" ca="1" si="29"/>
        <v>pics\\dis52.jpg</v>
      </c>
      <c r="AE58" s="22" t="str">
        <f t="array" aca="1" ref="AE58" ca="1">IF(G58="экспл",INDEX(total_visual_stym!$C$146:$C$209,(RANK(total_visual_stym!E202,total_visual_stym!$E$146:$E$209))),0)</f>
        <v>pics\\dis52.jpg</v>
      </c>
      <c r="AF58" s="22" t="str">
        <f t="shared" si="22"/>
        <v/>
      </c>
      <c r="AG58" t="str">
        <f t="shared" ref="AG58:AG65" si="33">IF(OR(E58=11,E58=13),M58,"")</f>
        <v>pics\\Goroh_1.jpg</v>
      </c>
      <c r="AH58">
        <f t="shared" si="23"/>
        <v>0</v>
      </c>
      <c r="AI58" s="11"/>
      <c r="AT58">
        <f t="shared" ca="1" si="26"/>
        <v>0.17451571639735619</v>
      </c>
      <c r="AU58" t="str">
        <f>IF(OR(G58=10,G58=11,G58=14,G58=15),VLOOKUP(AT58,audio_list_stym!$A$3:$B$18,2,FALSE),"sound\\Noviy_plod.wav")</f>
        <v>sound\\Noviy_plod.wav</v>
      </c>
      <c r="AV58" t="str">
        <f t="shared" ca="1" si="27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28"/>
        <v>На_экране_XXXXX._Рыхлый_ли_он?</v>
      </c>
      <c r="BC58">
        <f>A58</f>
        <v>1208</v>
      </c>
      <c r="BD58" cm="1">
        <f t="array" aca="1" ref="BD58" ca="1">INDEX($L$58:$L$65,(RANK(AT2,$AT$2:$AT$9)))</f>
        <v>2021</v>
      </c>
      <c r="BE58" cm="1">
        <f t="array" aca="1" ref="BE58" ca="1">INDEX(BD2:BD17,(RANK(AT8,$AT$2:$AT$17)))</f>
        <v>2064</v>
      </c>
      <c r="BF58" cm="1">
        <f t="array" aca="1" ref="BF58" ca="1">INDEX(BD18:BD33,(RANK(AT8,$AT$2:$AT$17)))</f>
        <v>2032</v>
      </c>
      <c r="BG58" cm="1">
        <f t="array" aca="1" ref="BG58" ca="1">INDEX(BD42:BD57,(RANK(AT8,$AT$2:$AT$9)))</f>
        <v>2004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VLOOKUP(B59,audio_list_stym!$A$3:$BP$18,61,FALSE)</f>
        <v>13</v>
      </c>
      <c r="F59" t="str">
        <f>VLOOKUP(E59,metki!$A$2:$B$9,2,FALSE)</f>
        <v>экспл_реал_без_названия</v>
      </c>
      <c r="G59" t="str">
        <f t="shared" si="20"/>
        <v>экспл</v>
      </c>
      <c r="H59" t="str">
        <f>VLOOKUP(B59,audio_list_stym!$A$3:$AJ$18,29,FALSE)</f>
        <v>Goroh</v>
      </c>
      <c r="I59" t="s">
        <v>689</v>
      </c>
      <c r="J59" t="str">
        <f t="shared" si="21"/>
        <v>Goroh_2</v>
      </c>
      <c r="K59">
        <v>13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2213</v>
      </c>
      <c r="AD59" t="str">
        <f t="shared" ca="1" si="29"/>
        <v>pics\\dis49.jpg</v>
      </c>
      <c r="AE59" s="22" t="str">
        <f t="array" aca="1" ref="AE59" ca="1">IF(G59="экспл",INDEX(total_visual_stym!$C$146:$C$209,(RANK(total_visual_stym!E203,total_visual_stym!$E$146:$E$209))),0)</f>
        <v>pics\\dis49.jpg</v>
      </c>
      <c r="AF59" s="22" t="str">
        <f t="shared" si="22"/>
        <v/>
      </c>
      <c r="AG59" t="str">
        <f t="shared" si="33"/>
        <v>pics\\Goroh_2.jpg</v>
      </c>
      <c r="AH59">
        <f t="shared" si="23"/>
        <v>0</v>
      </c>
      <c r="AT59">
        <f t="shared" ca="1" si="26"/>
        <v>8.964380595003929E-2</v>
      </c>
      <c r="AU59" t="str">
        <f>IF(OR(G59=10,G59=11,G59=14,G59=15),VLOOKUP(AT59,audio_list_stym!$A$3:$B$18,2,FALSE),"sound\\Noviy_plod.wav")</f>
        <v>sound\\Noviy_plod.wav</v>
      </c>
      <c r="AV59" t="str">
        <f t="shared" ca="1" si="27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28"/>
        <v>Посмотрите,_вот_XXXXX._Он_в_стручке?</v>
      </c>
      <c r="BD59" cm="1">
        <f t="array" aca="1" ref="BD59" ca="1">INDEX($L$58:$L$65,(RANK(AT3,$AT$2:$AT$9)))</f>
        <v>2020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VLOOKUP(B60,audio_list_stym!$A$3:$BP$18,61,FALSE)</f>
        <v>13</v>
      </c>
      <c r="F60" t="str">
        <f>VLOOKUP(E60,metki!$A$2:$B$9,2,FALSE)</f>
        <v>экспл_реал_без_названия</v>
      </c>
      <c r="G60" t="str">
        <f t="shared" si="20"/>
        <v>экспл</v>
      </c>
      <c r="H60" t="str">
        <f>VLOOKUP(B60,audio_list_stym!$A$3:$AJ$18,29,FALSE)</f>
        <v>Goroh</v>
      </c>
      <c r="I60" t="s">
        <v>690</v>
      </c>
      <c r="J60" t="str">
        <f t="shared" si="21"/>
        <v>Goroh_3</v>
      </c>
      <c r="K60">
        <v>13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2198</v>
      </c>
      <c r="AD60" t="str">
        <f t="shared" ca="1" si="29"/>
        <v>pics\\dis42.jpg</v>
      </c>
      <c r="AE60" s="22" t="str">
        <f t="array" aca="1" ref="AE60" ca="1">IF(G60="экспл",INDEX(total_visual_stym!$C$146:$C$209,(RANK(total_visual_stym!E204,total_visual_stym!$E$146:$E$209))),0)</f>
        <v>pics\\dis42.jpg</v>
      </c>
      <c r="AF60" s="22" t="str">
        <f t="shared" si="22"/>
        <v/>
      </c>
      <c r="AG60" t="str">
        <f t="shared" si="33"/>
        <v>pics\\Goroh_3.jpg</v>
      </c>
      <c r="AH60">
        <f t="shared" si="23"/>
        <v>0</v>
      </c>
      <c r="AT60">
        <f t="shared" ca="1" si="26"/>
        <v>0.88588877462790816</v>
      </c>
      <c r="AU60" t="str">
        <f>IF(OR(G60=10,G60=11,G60=14,G60=15),VLOOKUP(AT60,audio_list_stym!$A$3:$B$18,2,FALSE),"sound\\Noviy_plod.wav")</f>
        <v>sound\\Noviy_plod.wav</v>
      </c>
      <c r="AV60" t="str">
        <f t="shared" ca="1" si="27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28"/>
        <v>Вот_XXXXX._Ядовитый_ли_он?</v>
      </c>
      <c r="BD60" cm="1">
        <f t="array" aca="1" ref="BD60" ca="1">INDEX($L$58:$L$65,(RANK(AT4,$AT$2:$AT$9)))</f>
        <v>2023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VLOOKUP(B61,audio_list_stym!$A$3:$BP$18,61,FALSE)</f>
        <v>13</v>
      </c>
      <c r="F61" t="str">
        <f>VLOOKUP(E61,metki!$A$2:$B$9,2,FALSE)</f>
        <v>экспл_реал_без_названия</v>
      </c>
      <c r="G61" t="str">
        <f t="shared" si="20"/>
        <v>экспл</v>
      </c>
      <c r="H61" t="str">
        <f>VLOOKUP(B61,audio_list_stym!$A$3:$AJ$18,29,FALSE)</f>
        <v>Goroh</v>
      </c>
      <c r="I61" t="s">
        <v>691</v>
      </c>
      <c r="J61" t="str">
        <f t="shared" si="21"/>
        <v>Goroh_4</v>
      </c>
      <c r="K61">
        <v>13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2174</v>
      </c>
      <c r="AD61" t="str">
        <f t="shared" ca="1" si="29"/>
        <v>pics\\dis7.jpg</v>
      </c>
      <c r="AE61" s="22" t="str">
        <f t="array" aca="1" ref="AE61" ca="1">IF(G61="экспл",INDEX(total_visual_stym!$C$146:$C$209,(RANK(total_visual_stym!E205,total_visual_stym!$E$146:$E$209))),0)</f>
        <v>pics\\dis7.jpg</v>
      </c>
      <c r="AF61" s="22" t="str">
        <f t="shared" si="22"/>
        <v/>
      </c>
      <c r="AG61" t="str">
        <f t="shared" si="33"/>
        <v>pics\\Goroh_4.jpg</v>
      </c>
      <c r="AH61">
        <f t="shared" si="23"/>
        <v>0</v>
      </c>
      <c r="AT61">
        <f t="shared" ca="1" si="26"/>
        <v>0.88580779237410157</v>
      </c>
      <c r="AU61" t="str">
        <f>IF(OR(G61=10,G61=11,G61=14,G61=15),VLOOKUP(AT61,audio_list_stym!$A$3:$B$18,2,FALSE),"sound\\Noviy_plod.wav")</f>
        <v>sound\\Noviy_plod.wav</v>
      </c>
      <c r="AV61" t="str">
        <f t="shared" ca="1" si="27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28"/>
        <v>Это_XXXXX._Он_полосатый?</v>
      </c>
      <c r="BD61" cm="1">
        <f t="array" aca="1" ref="BD61" ca="1">INDEX($L$58:$L$65,(RANK(AT5,$AT$2:$AT$9)))</f>
        <v>2022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VLOOKUP(B62,audio_list_stym!$A$3:$BP$18,61,FALSE)</f>
        <v>13</v>
      </c>
      <c r="F62" t="str">
        <f>VLOOKUP(E62,metki!$A$2:$B$9,2,FALSE)</f>
        <v>экспл_реал_без_названия</v>
      </c>
      <c r="G62" t="str">
        <f t="shared" si="20"/>
        <v>экспл</v>
      </c>
      <c r="H62" t="str">
        <f>VLOOKUP(B62,audio_list_stym!$A$3:$AJ$18,29,FALSE)</f>
        <v>Goroh</v>
      </c>
      <c r="I62" t="s">
        <v>692</v>
      </c>
      <c r="J62" t="str">
        <f t="shared" si="21"/>
        <v>Goroh_5</v>
      </c>
      <c r="K62">
        <v>13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2179</v>
      </c>
      <c r="AD62" t="str">
        <f t="shared" ca="1" si="29"/>
        <v>pics\\dis20.jpg</v>
      </c>
      <c r="AE62" s="22" t="str">
        <f t="array" aca="1" ref="AE62" ca="1">IF(G62="экспл",INDEX(total_visual_stym!$C$146:$C$209,(RANK(total_visual_stym!E206,total_visual_stym!$E$146:$E$209))),0)</f>
        <v>pics\\dis20.jpg</v>
      </c>
      <c r="AF62" s="22" t="str">
        <f t="shared" si="22"/>
        <v/>
      </c>
      <c r="AG62" t="str">
        <f t="shared" si="33"/>
        <v>pics\\Goroh_5.jpg</v>
      </c>
      <c r="AH62">
        <f t="shared" si="23"/>
        <v>0</v>
      </c>
      <c r="AT62">
        <f t="shared" ca="1" si="26"/>
        <v>0.11158182029851904</v>
      </c>
      <c r="AU62" t="str">
        <f>IF(OR(G62=10,G62=11,G62=14,G62=15),VLOOKUP(AT62,audio_list_stym!$A$3:$B$18,2,FALSE),"sound\\Noviy_plod.wav")</f>
        <v>sound\\Noviy_plod.wav</v>
      </c>
      <c r="AV62" t="str">
        <f t="shared" ca="1" si="27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28"/>
        <v>На_картинке_XXXXX._Он_плоский?</v>
      </c>
      <c r="BD62" cm="1">
        <f t="array" aca="1" ref="BD62" ca="1">INDEX($L$58:$L$65,(RANK(AT6,$AT$2:$AT$9)))</f>
        <v>2024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VLOOKUP(B63,audio_list_stym!$A$3:$BP$18,61,FALSE)</f>
        <v>13</v>
      </c>
      <c r="F63" t="str">
        <f>VLOOKUP(E63,metki!$A$2:$B$9,2,FALSE)</f>
        <v>экспл_реал_без_названия</v>
      </c>
      <c r="G63" t="str">
        <f t="shared" si="20"/>
        <v>экспл</v>
      </c>
      <c r="H63" t="str">
        <f>VLOOKUP(B63,audio_list_stym!$A$3:$AJ$18,29,FALSE)</f>
        <v>Goroh</v>
      </c>
      <c r="I63" t="s">
        <v>693</v>
      </c>
      <c r="J63" t="str">
        <f t="shared" si="21"/>
        <v>Goroh_6</v>
      </c>
      <c r="K63">
        <v>13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2196</v>
      </c>
      <c r="AD63" t="str">
        <f t="shared" ca="1" si="29"/>
        <v>pics\\dis40.jpg</v>
      </c>
      <c r="AE63" s="22" t="str">
        <f t="array" aca="1" ref="AE63" ca="1">IF(G63="экспл",INDEX(total_visual_stym!$C$146:$C$209,(RANK(total_visual_stym!E207,total_visual_stym!$E$146:$E$209))),0)</f>
        <v>pics\\dis40.jpg</v>
      </c>
      <c r="AF63" s="22" t="str">
        <f t="shared" si="22"/>
        <v/>
      </c>
      <c r="AG63" t="str">
        <f t="shared" si="33"/>
        <v>pics\\Goroh_6.jpg</v>
      </c>
      <c r="AH63">
        <f t="shared" si="23"/>
        <v>0</v>
      </c>
      <c r="AT63">
        <f t="shared" ca="1" si="26"/>
        <v>0.23382659429533625</v>
      </c>
      <c r="AU63" t="str">
        <f>IF(OR(G63=10,G63=11,G63=14,G63=15),VLOOKUP(AT63,audio_list_stym!$A$3:$B$18,2,FALSE),"sound\\Noviy_plod.wav")</f>
        <v>sound\\Noviy_plod.wav</v>
      </c>
      <c r="AV63" t="str">
        <f t="shared" ca="1" si="27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28"/>
        <v>На_мониторе_XXXXX._Он_толченый?</v>
      </c>
      <c r="BD63" cm="1">
        <f t="array" aca="1" ref="BD63" ca="1">INDEX($L$58:$L$65,(RANK(AT7,$AT$2:$AT$9)))</f>
        <v>2019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VLOOKUP(B64,audio_list_stym!$A$3:$BP$18,61,FALSE)</f>
        <v>13</v>
      </c>
      <c r="F64" t="str">
        <f>VLOOKUP(E64,metki!$A$2:$B$9,2,FALSE)</f>
        <v>экспл_реал_без_названия</v>
      </c>
      <c r="G64" t="str">
        <f t="shared" si="20"/>
        <v>экспл</v>
      </c>
      <c r="H64" t="str">
        <f>VLOOKUP(B64,audio_list_stym!$A$3:$AJ$18,29,FALSE)</f>
        <v>Goroh</v>
      </c>
      <c r="I64" t="s">
        <v>694</v>
      </c>
      <c r="J64" t="str">
        <f t="shared" si="21"/>
        <v>Goroh_7</v>
      </c>
      <c r="K64">
        <v>13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2228</v>
      </c>
      <c r="AD64" t="str">
        <f t="shared" ca="1" si="29"/>
        <v>pics\\dis38.jpg</v>
      </c>
      <c r="AE64" s="22" t="str">
        <f t="array" aca="1" ref="AE64" ca="1">IF(G64="экспл",INDEX(total_visual_stym!$C$146:$C$209,(RANK(total_visual_stym!E208,total_visual_stym!$E$146:$E$209))),0)</f>
        <v>pics\\dis38.jpg</v>
      </c>
      <c r="AF64" s="22" t="str">
        <f t="shared" si="22"/>
        <v/>
      </c>
      <c r="AG64" t="str">
        <f t="shared" si="33"/>
        <v>pics\\Goroh_7.jpg</v>
      </c>
      <c r="AH64">
        <f t="shared" si="23"/>
        <v>0</v>
      </c>
      <c r="AI64" s="11"/>
      <c r="AT64">
        <f t="shared" ca="1" si="26"/>
        <v>0.65754442908369914</v>
      </c>
      <c r="AU64" t="str">
        <f>IF(OR(G64=10,G64=11,G64=14,G64=15),VLOOKUP(AT64,audio_list_stym!$A$3:$B$18,2,FALSE),"sound\\Noviy_plod.wav")</f>
        <v>sound\\Noviy_plod.wav</v>
      </c>
      <c r="AV64" t="str">
        <f t="shared" ca="1" si="27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28"/>
        <v>Перед_Вами_XXXXX._Зеленый_ли_он?</v>
      </c>
      <c r="BD64" cm="1">
        <f t="array" aca="1" ref="BD64" ca="1">INDEX($L$58:$L$65,(RANK(AT8,$AT$2:$AT$9)))</f>
        <v>2018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VLOOKUP(B65,audio_list_stym!$A$3:$BP$18,61,FALSE)</f>
        <v>13</v>
      </c>
      <c r="F65" t="str">
        <f>VLOOKUP(E65,metki!$A$2:$B$9,2,FALSE)</f>
        <v>экспл_реал_без_названия</v>
      </c>
      <c r="G65" t="str">
        <f t="shared" si="20"/>
        <v>экспл</v>
      </c>
      <c r="H65" t="str">
        <f>VLOOKUP(B65,audio_list_stym!$A$3:$AJ$18,29,FALSE)</f>
        <v>Goroh</v>
      </c>
      <c r="I65" t="s">
        <v>695</v>
      </c>
      <c r="J65" t="str">
        <f t="shared" si="21"/>
        <v>Goroh_8</v>
      </c>
      <c r="K65">
        <v>13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2189</v>
      </c>
      <c r="AD65" t="str">
        <f t="shared" ca="1" si="29"/>
        <v>pics\\dis33.jpg</v>
      </c>
      <c r="AE65" s="22" t="str">
        <f t="array" aca="1" ref="AE65" ca="1">IF(G65="экспл",INDEX(total_visual_stym!$C$146:$C$209,(RANK(total_visual_stym!E209,total_visual_stym!$E$146:$E$209))),0)</f>
        <v>pics\\dis33.jpg</v>
      </c>
      <c r="AF65" s="22" t="str">
        <f t="shared" si="22"/>
        <v/>
      </c>
      <c r="AG65" t="str">
        <f t="shared" si="33"/>
        <v>pics\\Goroh_8.jpg</v>
      </c>
      <c r="AH65">
        <f t="shared" si="23"/>
        <v>0</v>
      </c>
      <c r="AT65">
        <f t="shared" ca="1" si="26"/>
        <v>0.18920877912822964</v>
      </c>
      <c r="AU65" t="s">
        <v>697</v>
      </c>
      <c r="AV65" t="str">
        <f t="shared" ca="1" si="27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28"/>
        <v>Вы_видите_XXXXX._Легкий_ли_он?</v>
      </c>
      <c r="BD65" cm="1">
        <f t="array" aca="1" ref="BD65" ca="1">INDEX($L$58:$L$65,(RANK(AT9,$AT$2:$AT$9)))</f>
        <v>2017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VLOOKUP(B66,audio_list_stym!$A$3:$BP$18,61,FALSE)</f>
        <v>14</v>
      </c>
      <c r="F66" t="str">
        <f>VLOOKUP(E66,metki!$A$2:$B$9,2,FALSE)</f>
        <v>импл_новые_с_названием</v>
      </c>
      <c r="G66" t="str">
        <f t="shared" ref="G66:G97" si="34">LEFT(F66,5)</f>
        <v>импл_</v>
      </c>
      <c r="H66" t="str">
        <f>VLOOKUP(B66,audio_list_stym!$A$3:$AJ$18,29,FALSE)</f>
        <v>Noni</v>
      </c>
      <c r="I66" t="s">
        <v>688</v>
      </c>
      <c r="J66" t="str">
        <f t="shared" ref="J66:J97" si="35">H66&amp;I66</f>
        <v>Noni_1</v>
      </c>
      <c r="K66">
        <v>14</v>
      </c>
      <c r="L66">
        <f>VLOOKUP(J66,total_visual_stym!$A$2:$D$129,2,FALSE)</f>
        <v>2113</v>
      </c>
      <c r="M66" t="str">
        <f>VLOOKUP(J66,total_visual_stym!$A$2:$D$129,3,FALSE)</f>
        <v>pics\\Noni_1.jpg</v>
      </c>
      <c r="N66">
        <f>VLOOKUP(J66,total_visual_stym!$A$1:$D$129,4,FALSE)</f>
        <v>212</v>
      </c>
      <c r="P66">
        <f>IF(G66="экспл",0,IF(G66="импл_",VLOOKUP(J66,quest_импл!$A$1:$J$129,7,FALSE),0))</f>
        <v>257</v>
      </c>
      <c r="Q66" t="str">
        <f>IF(G66="экспл",0,IF(G66="импл_",VLOOKUP(J66,quest_импл!$A$1:$J$129,8,FALSE),0))</f>
        <v>sound\\Beliy_li_vnutri.wav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2044</v>
      </c>
      <c r="AD66" t="str">
        <f t="shared" ca="1" si="29"/>
        <v>pics\\Peper_4.jpg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97" ca="1" si="36">AS66</f>
        <v>pics\\Peper_4.jpg</v>
      </c>
      <c r="AI66" t="s">
        <v>67</v>
      </c>
      <c r="AO66">
        <f t="shared" ref="AO66:AO97" ca="1" si="37">RAND()</f>
        <v>0.26387384147139736</v>
      </c>
      <c r="AP66" t="str">
        <f t="shared" ref="AP66:AP97" ca="1" si="38">INDEX($AI$66:$AI$129,(RANK(AO66,$AO$66:$AO$129)))</f>
        <v>pics\\Peper_4.jpg</v>
      </c>
      <c r="AS66" t="str">
        <f t="shared" ref="AS66:AS97" ca="1" si="39">IF(G66="импл_",AP66,"")</f>
        <v>pics\\Peper_4.jpg</v>
      </c>
      <c r="AT66">
        <f t="shared" ref="AT66:AT97" ca="1" si="40">RAND()</f>
        <v>0.55748904570508129</v>
      </c>
      <c r="AU66" t="s">
        <v>697</v>
      </c>
      <c r="AV66" t="str">
        <f t="shared" ref="AV66:AV97" ca="1" si="41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_Белый_ли_внутри_</v>
      </c>
      <c r="BB66" t="str">
        <f t="shared" ref="BB66:BB97" si="42">IF(G66="экспл",AY66&amp;AX66&amp;"."&amp;AZ66,IF(G66="импл_",BA66&amp;AX66&amp;"?"))</f>
        <v>_Белый_ли_внутри_РЕНАН?</v>
      </c>
      <c r="BC66">
        <f>A66</f>
        <v>1209</v>
      </c>
      <c r="BD66" cm="1">
        <f t="array" aca="1" ref="BD66" ca="1">INDEX(L66:L73,(RANK(AT2,$AT$2:$AT$9)))</f>
        <v>2117</v>
      </c>
      <c r="BE66" cm="1">
        <f t="array" aca="1" ref="BE66" ca="1">INDEX(BD74:BD89,(RANK(AT2,$AT$2:$AT$7)))</f>
        <v>2135</v>
      </c>
      <c r="BF66" cm="1">
        <f t="array" aca="1" ref="BF66" ca="1">INDEX(BD90:BD113,(RANK(AT2,$AT$2:$AT$17)))</f>
        <v>2071</v>
      </c>
      <c r="BG66" cm="1">
        <f t="array" aca="1" ref="BG66" ca="1">INDEX(BD114:BD129,(RANK(AT2,$AT$2:$AT$17)))</f>
        <v>2095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VLOOKUP(B67,audio_list_stym!$A$3:$BP$18,61,FALSE)</f>
        <v>14</v>
      </c>
      <c r="F67" t="str">
        <f>VLOOKUP(E67,metki!$A$2:$B$9,2,FALSE)</f>
        <v>импл_новые_с_названием</v>
      </c>
      <c r="G67" t="str">
        <f t="shared" si="34"/>
        <v>импл_</v>
      </c>
      <c r="H67" t="str">
        <f>VLOOKUP(B67,audio_list_stym!$A$3:$AJ$18,29,FALSE)</f>
        <v>Noni</v>
      </c>
      <c r="I67" t="s">
        <v>689</v>
      </c>
      <c r="J67" t="str">
        <f t="shared" si="35"/>
        <v>Noni_2</v>
      </c>
      <c r="K67">
        <v>14</v>
      </c>
      <c r="L67">
        <f>VLOOKUP(J67,total_visual_stym!$A$2:$D$129,2,FALSE)</f>
        <v>2114</v>
      </c>
      <c r="M67" t="str">
        <f>VLOOKUP(J67,total_visual_stym!$A$2:$D$129,3,FALSE)</f>
        <v>pics\\Noni_2.jpg</v>
      </c>
      <c r="N67">
        <f>VLOOKUP(J67,total_visual_stym!$A$1:$D$129,4,FALSE)</f>
        <v>212</v>
      </c>
      <c r="P67">
        <f>IF(G67="экспл",0,IF(G67="импл_",VLOOKUP(J67,quest_импл!$A$1:$J$129,7,FALSE),0))</f>
        <v>258</v>
      </c>
      <c r="Q67" t="str">
        <f>IF(G67="экспл",0,IF(G67="импл_",VLOOKUP(J67,quest_импл!$A$1:$J$129,8,FALSE),0))</f>
        <v>sound\\Rebristiy_li.wav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2064</v>
      </c>
      <c r="AD67" t="str">
        <f t="shared" ref="AD67:AD98" ca="1" si="43">IF(ISTEXT(AE67),AE67,IF(ISTEXT(AF67),AF67,""))</f>
        <v>pics\\Tomat_8.jpg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6"/>
        <v>pics\\Tomat_8.jpg</v>
      </c>
      <c r="AI67" t="s">
        <v>68</v>
      </c>
      <c r="AO67">
        <f t="shared" ca="1" si="37"/>
        <v>6.9506182937246752E-3</v>
      </c>
      <c r="AP67" t="str">
        <f t="shared" ca="1" si="38"/>
        <v>pics\\Tomat_8.jpg</v>
      </c>
      <c r="AS67" t="str">
        <f t="shared" ca="1" si="39"/>
        <v>pics\\Tomat_8.jpg</v>
      </c>
      <c r="AT67">
        <f t="shared" ca="1" si="40"/>
        <v>0.75821219758275105</v>
      </c>
      <c r="AU67" t="s">
        <v>697</v>
      </c>
      <c r="AV67" t="str">
        <f t="shared" ca="1" si="41"/>
        <v>sound\\Noviy_plod.wav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_Ребристый_ли_</v>
      </c>
      <c r="BB67" t="str">
        <f t="shared" si="42"/>
        <v>_Ребристый_ли_РЕНАН?</v>
      </c>
      <c r="BD67" cm="1">
        <f t="array" aca="1" ref="BD67" ca="1">INDEX(L67:L74,(RANK(AT3,$AT$2:$AT$9)))</f>
        <v>2117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VLOOKUP(B68,audio_list_stym!$A$3:$BP$18,61,FALSE)</f>
        <v>14</v>
      </c>
      <c r="F68" t="str">
        <f>VLOOKUP(E68,metki!$A$2:$B$9,2,FALSE)</f>
        <v>импл_новые_с_названием</v>
      </c>
      <c r="G68" t="str">
        <f t="shared" si="34"/>
        <v>импл_</v>
      </c>
      <c r="H68" t="str">
        <f>VLOOKUP(B68,audio_list_stym!$A$3:$AJ$18,29,FALSE)</f>
        <v>Noni</v>
      </c>
      <c r="I68" t="s">
        <v>690</v>
      </c>
      <c r="J68" t="str">
        <f t="shared" si="35"/>
        <v>Noni_3</v>
      </c>
      <c r="K68">
        <v>14</v>
      </c>
      <c r="L68">
        <f>VLOOKUP(J68,total_visual_stym!$A$2:$D$129,2,FALSE)</f>
        <v>2115</v>
      </c>
      <c r="M68" t="str">
        <f>VLOOKUP(J68,total_visual_stym!$A$2:$D$129,3,FALSE)</f>
        <v>pics\\Noni_3.jpg</v>
      </c>
      <c r="N68">
        <f>VLOOKUP(J68,total_visual_stym!$A$1:$D$129,4,FALSE)</f>
        <v>212</v>
      </c>
      <c r="P68">
        <f>IF(G68="экспл",0,IF(G68="импл_",VLOOKUP(J68,quest_импл!$A$1:$J$129,7,FALSE),0))</f>
        <v>259</v>
      </c>
      <c r="Q68" t="str">
        <f>IF(G68="экспл",0,IF(G68="импл_",VLOOKUP(J68,quest_импл!$A$1:$J$129,8,FALSE),0))</f>
        <v>sound\\Goluboy_li.wav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2032</v>
      </c>
      <c r="AD68" t="str">
        <f t="shared" ca="1" si="43"/>
        <v>pics\\Kokos_8.jpg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6"/>
        <v>pics\\Kokos_8.jpg</v>
      </c>
      <c r="AI68" t="s">
        <v>69</v>
      </c>
      <c r="AO68">
        <f t="shared" ca="1" si="37"/>
        <v>0.41706484353317652</v>
      </c>
      <c r="AP68" t="str">
        <f t="shared" ca="1" si="38"/>
        <v>pics\\Kokos_8.jpg</v>
      </c>
      <c r="AS68" t="str">
        <f t="shared" ca="1" si="39"/>
        <v>pics\\Kokos_8.jpg</v>
      </c>
      <c r="AT68">
        <f t="shared" ca="1" si="40"/>
        <v>0.48245608715802102</v>
      </c>
      <c r="AU68" t="s">
        <v>697</v>
      </c>
      <c r="AV68" t="str">
        <f t="shared" ca="1" si="41"/>
        <v>sound\\Noviy_plod.wav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_Голубой_ли_</v>
      </c>
      <c r="BB68" t="str">
        <f t="shared" si="42"/>
        <v>_Голубой_ли_РЕНАН?</v>
      </c>
      <c r="BD68" cm="1">
        <f t="array" aca="1" ref="BD68" ca="1">INDEX(L68:L75,(RANK(AT4,$AT$2:$AT$9)))</f>
        <v>2129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VLOOKUP(B69,audio_list_stym!$A$3:$BP$18,61,FALSE)</f>
        <v>14</v>
      </c>
      <c r="F69" t="str">
        <f>VLOOKUP(E69,metki!$A$2:$B$9,2,FALSE)</f>
        <v>импл_новые_с_названием</v>
      </c>
      <c r="G69" t="str">
        <f t="shared" si="34"/>
        <v>импл_</v>
      </c>
      <c r="H69" t="str">
        <f>VLOOKUP(B69,audio_list_stym!$A$3:$AJ$18,29,FALSE)</f>
        <v>Noni</v>
      </c>
      <c r="I69" t="s">
        <v>691</v>
      </c>
      <c r="J69" t="str">
        <f t="shared" si="35"/>
        <v>Noni_4</v>
      </c>
      <c r="K69">
        <v>14</v>
      </c>
      <c r="L69">
        <f>VLOOKUP(J69,total_visual_stym!$A$2:$D$129,2,FALSE)</f>
        <v>2116</v>
      </c>
      <c r="M69" t="str">
        <f>VLOOKUP(J69,total_visual_stym!$A$2:$D$129,3,FALSE)</f>
        <v>pics\\Noni_4.jpg</v>
      </c>
      <c r="N69">
        <f>VLOOKUP(J69,total_visual_stym!$A$1:$D$129,4,FALSE)</f>
        <v>212</v>
      </c>
      <c r="P69">
        <f>IF(G69="экспл",0,IF(G69="импл_",VLOOKUP(J69,quest_импл!$A$1:$J$129,7,FALSE),0))</f>
        <v>260</v>
      </c>
      <c r="Q69" t="str">
        <f>IF(G69="экспл",0,IF(G69="импл_",VLOOKUP(J69,quest_импл!$A$1:$J$129,8,FALSE),0))</f>
        <v>sound\\S_bugorkami_li.wav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2016</v>
      </c>
      <c r="AD69" t="str">
        <f t="shared" ca="1" si="43"/>
        <v>pics\\Finik_8.jpg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6"/>
        <v>pics\\Finik_8.jpg</v>
      </c>
      <c r="AI69" t="s">
        <v>70</v>
      </c>
      <c r="AO69">
        <f t="shared" ca="1" si="37"/>
        <v>0.76222647540428101</v>
      </c>
      <c r="AP69" t="str">
        <f t="shared" ca="1" si="38"/>
        <v>pics\\Finik_8.jpg</v>
      </c>
      <c r="AS69" t="str">
        <f t="shared" ca="1" si="39"/>
        <v>pics\\Finik_8.jpg</v>
      </c>
      <c r="AT69">
        <f t="shared" ca="1" si="40"/>
        <v>0.16428524194850747</v>
      </c>
      <c r="AU69" t="s">
        <v>697</v>
      </c>
      <c r="AV69" t="str">
        <f t="shared" ca="1" si="41"/>
        <v>sound\\Redkiy_plod.wav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_С_бугорками_ли_</v>
      </c>
      <c r="BB69" t="str">
        <f t="shared" si="42"/>
        <v>_С_бугорками_ли_РЕНАН?</v>
      </c>
      <c r="BD69" cm="1">
        <f t="array" aca="1" ref="BD69" ca="1">INDEX(L69:L76,(RANK(AT5,$AT$2:$AT$9)))</f>
        <v>2129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VLOOKUP(B70,audio_list_stym!$A$3:$BP$18,61,FALSE)</f>
        <v>14</v>
      </c>
      <c r="F70" t="str">
        <f>VLOOKUP(E70,metki!$A$2:$B$9,2,FALSE)</f>
        <v>импл_новые_с_названием</v>
      </c>
      <c r="G70" t="str">
        <f t="shared" si="34"/>
        <v>импл_</v>
      </c>
      <c r="H70" t="str">
        <f>VLOOKUP(B70,audio_list_stym!$A$3:$AJ$18,29,FALSE)</f>
        <v>Noni</v>
      </c>
      <c r="I70" t="s">
        <v>692</v>
      </c>
      <c r="J70" t="str">
        <f t="shared" si="35"/>
        <v>Noni_5</v>
      </c>
      <c r="K70">
        <v>14</v>
      </c>
      <c r="L70">
        <f>VLOOKUP(J70,total_visual_stym!$A$2:$D$129,2,FALSE)</f>
        <v>2117</v>
      </c>
      <c r="M70" t="str">
        <f>VLOOKUP(J70,total_visual_stym!$A$2:$D$129,3,FALSE)</f>
        <v>pics\\Noni_5.jpg</v>
      </c>
      <c r="N70">
        <f>VLOOKUP(J70,total_visual_stym!$A$1:$D$129,4,FALSE)</f>
        <v>212</v>
      </c>
      <c r="P70">
        <f>IF(G70="экспл",0,IF(G70="импл_",VLOOKUP(J70,quest_импл!$A$1:$J$129,7,FALSE),0))</f>
        <v>261</v>
      </c>
      <c r="Q70" t="str">
        <f>IF(G70="экспл",0,IF(G70="импл_",VLOOKUP(J70,quest_импл!$A$1:$J$129,8,FALSE),0))</f>
        <v>sound\\Ovalniy_li.wav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2003</v>
      </c>
      <c r="AD70" t="str">
        <f t="shared" ca="1" si="43"/>
        <v>pics\\Banan_3.jpg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6"/>
        <v>pics\\Banan_3.jpg</v>
      </c>
      <c r="AI70" t="s">
        <v>71</v>
      </c>
      <c r="AO70">
        <f t="shared" ca="1" si="37"/>
        <v>0.98858491851580821</v>
      </c>
      <c r="AP70" t="str">
        <f t="shared" ca="1" si="38"/>
        <v>pics\\Banan_3.jpg</v>
      </c>
      <c r="AS70" t="str">
        <f t="shared" ca="1" si="39"/>
        <v>pics\\Banan_3.jpg</v>
      </c>
      <c r="AT70">
        <f t="shared" ca="1" si="40"/>
        <v>0.97001977282118224</v>
      </c>
      <c r="AU70" t="s">
        <v>697</v>
      </c>
      <c r="AV70" t="str">
        <f t="shared" ca="1" si="41"/>
        <v>sound\\Noviy_plod.wav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_Овальный_ли_</v>
      </c>
      <c r="BB70" t="str">
        <f t="shared" si="42"/>
        <v>_Овальный_ли_РЕНАН?</v>
      </c>
      <c r="BD70" cm="1">
        <f t="array" aca="1" ref="BD70" ca="1">INDEX(L70:L77,(RANK(AT6,$AT$2:$AT$9)))</f>
        <v>2132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VLOOKUP(B71,audio_list_stym!$A$3:$BP$18,61,FALSE)</f>
        <v>14</v>
      </c>
      <c r="F71" t="str">
        <f>VLOOKUP(E71,metki!$A$2:$B$9,2,FALSE)</f>
        <v>импл_новые_с_названием</v>
      </c>
      <c r="G71" t="str">
        <f t="shared" si="34"/>
        <v>импл_</v>
      </c>
      <c r="H71" t="str">
        <f>VLOOKUP(B71,audio_list_stym!$A$3:$AJ$18,29,FALSE)</f>
        <v>Noni</v>
      </c>
      <c r="I71" t="s">
        <v>693</v>
      </c>
      <c r="J71" t="str">
        <f t="shared" si="35"/>
        <v>Noni_6</v>
      </c>
      <c r="K71">
        <v>14</v>
      </c>
      <c r="L71">
        <f>VLOOKUP(J71,total_visual_stym!$A$2:$D$129,2,FALSE)</f>
        <v>2118</v>
      </c>
      <c r="M71" t="str">
        <f>VLOOKUP(J71,total_visual_stym!$A$2:$D$129,3,FALSE)</f>
        <v>pics\\Noni_6.jpg</v>
      </c>
      <c r="N71">
        <f>VLOOKUP(J71,total_visual_stym!$A$1:$D$129,4,FALSE)</f>
        <v>212</v>
      </c>
      <c r="P71">
        <f>IF(G71="экспл",0,IF(G71="импл_",VLOOKUP(J71,quest_импл!$A$1:$J$129,7,FALSE),0))</f>
        <v>262</v>
      </c>
      <c r="Q71" t="str">
        <f>IF(G71="экспл",0,IF(G71="импл_",VLOOKUP(J71,quest_импл!$A$1:$J$129,8,FALSE),0))</f>
        <v>sound\\Zhidkiy_li.wav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2006</v>
      </c>
      <c r="AD71" t="str">
        <f t="shared" ca="1" si="43"/>
        <v>pics\\Banan_6.jpg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6"/>
        <v>pics\\Banan_6.jpg</v>
      </c>
      <c r="AI71" t="s">
        <v>72</v>
      </c>
      <c r="AO71">
        <f t="shared" ca="1" si="37"/>
        <v>0.98025892020884664</v>
      </c>
      <c r="AP71" t="str">
        <f t="shared" ca="1" si="38"/>
        <v>pics\\Banan_6.jpg</v>
      </c>
      <c r="AS71" t="str">
        <f t="shared" ca="1" si="39"/>
        <v>pics\\Banan_6.jpg</v>
      </c>
      <c r="AT71">
        <f t="shared" ca="1" si="40"/>
        <v>0.9462821332658331</v>
      </c>
      <c r="AU71" t="s">
        <v>697</v>
      </c>
      <c r="AV71" t="str">
        <f t="shared" ca="1" si="41"/>
        <v>sound\\Noviy_plod.wav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_Жидкий_ли_</v>
      </c>
      <c r="BB71" t="str">
        <f t="shared" si="42"/>
        <v>_Жидкий_ли_РЕНАН?</v>
      </c>
      <c r="BD71" cm="1">
        <f t="array" aca="1" ref="BD71" ca="1">INDEX(L71:L78,(RANK(AT7,$AT$2:$AT$9)))</f>
        <v>2120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VLOOKUP(B72,audio_list_stym!$A$3:$BP$18,61,FALSE)</f>
        <v>14</v>
      </c>
      <c r="F72" t="str">
        <f>VLOOKUP(E72,metki!$A$2:$B$9,2,FALSE)</f>
        <v>импл_новые_с_названием</v>
      </c>
      <c r="G72" t="str">
        <f t="shared" si="34"/>
        <v>импл_</v>
      </c>
      <c r="H72" t="str">
        <f>VLOOKUP(B72,audio_list_stym!$A$3:$AJ$18,29,FALSE)</f>
        <v>Noni</v>
      </c>
      <c r="I72" t="s">
        <v>694</v>
      </c>
      <c r="J72" t="str">
        <f t="shared" si="35"/>
        <v>Noni_7</v>
      </c>
      <c r="K72">
        <v>14</v>
      </c>
      <c r="L72">
        <f>VLOOKUP(J72,total_visual_stym!$A$2:$D$129,2,FALSE)</f>
        <v>2119</v>
      </c>
      <c r="M72" t="str">
        <f>VLOOKUP(J72,total_visual_stym!$A$2:$D$129,3,FALSE)</f>
        <v>pics\\Noni_7.jpg</v>
      </c>
      <c r="N72">
        <f>VLOOKUP(J72,total_visual_stym!$A$1:$D$129,4,FALSE)</f>
        <v>212</v>
      </c>
      <c r="P72">
        <f>IF(G72="экспл",0,IF(G72="импл_",VLOOKUP(J72,quest_импл!$A$1:$J$129,7,FALSE),0))</f>
        <v>263</v>
      </c>
      <c r="Q72" t="str">
        <f>IF(G72="экспл",0,IF(G72="импл_",VLOOKUP(J72,quest_импл!$A$1:$J$129,8,FALSE),0))</f>
        <v>sound\\Lohmatiy_li.wav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2063</v>
      </c>
      <c r="AD72" t="str">
        <f t="shared" ca="1" si="43"/>
        <v>pics\\Tomat_7.jpg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6"/>
        <v>pics\\Tomat_7.jpg</v>
      </c>
      <c r="AI72" t="s">
        <v>73</v>
      </c>
      <c r="AO72">
        <f t="shared" ca="1" si="37"/>
        <v>2.9179031489477647E-2</v>
      </c>
      <c r="AP72" t="str">
        <f t="shared" ca="1" si="38"/>
        <v>pics\\Tomat_7.jpg</v>
      </c>
      <c r="AS72" t="str">
        <f t="shared" ca="1" si="39"/>
        <v>pics\\Tomat_7.jpg</v>
      </c>
      <c r="AT72">
        <f t="shared" ca="1" si="40"/>
        <v>0.40588325994127372</v>
      </c>
      <c r="AU72" t="s">
        <v>697</v>
      </c>
      <c r="AV72" t="str">
        <f t="shared" ca="1" si="41"/>
        <v>sound\\Redkiy_plod.wav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_Лохматый_ли_</v>
      </c>
      <c r="BB72" t="str">
        <f t="shared" si="42"/>
        <v>_Лохматый_ли_РЕНАН?</v>
      </c>
      <c r="BD72" cm="1">
        <f t="array" aca="1" ref="BD72" ca="1">INDEX(L72:L79,(RANK(AT8,$AT$2:$AT$9)))</f>
        <v>2120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VLOOKUP(B73,audio_list_stym!$A$3:$BP$18,61,FALSE)</f>
        <v>14</v>
      </c>
      <c r="F73" t="str">
        <f>VLOOKUP(E73,metki!$A$2:$B$9,2,FALSE)</f>
        <v>импл_новые_с_названием</v>
      </c>
      <c r="G73" t="str">
        <f t="shared" si="34"/>
        <v>импл_</v>
      </c>
      <c r="H73" t="str">
        <f>VLOOKUP(B73,audio_list_stym!$A$3:$AJ$18,29,FALSE)</f>
        <v>Noni</v>
      </c>
      <c r="I73" t="s">
        <v>695</v>
      </c>
      <c r="J73" t="str">
        <f t="shared" si="35"/>
        <v>Noni_8</v>
      </c>
      <c r="K73">
        <v>14</v>
      </c>
      <c r="L73">
        <f>VLOOKUP(J73,total_visual_stym!$A$2:$D$129,2,FALSE)</f>
        <v>2120</v>
      </c>
      <c r="M73" t="str">
        <f>VLOOKUP(J73,total_visual_stym!$A$2:$D$129,3,FALSE)</f>
        <v>pics\\Noni_8.jpg</v>
      </c>
      <c r="N73">
        <f>VLOOKUP(J73,total_visual_stym!$A$1:$D$129,4,FALSE)</f>
        <v>212</v>
      </c>
      <c r="P73">
        <f>IF(G73="экспл",0,IF(G73="импл_",VLOOKUP(J73,quest_импл!$A$1:$J$129,7,FALSE),0))</f>
        <v>264</v>
      </c>
      <c r="Q73" t="str">
        <f>IF(G73="экспл",0,IF(G73="импл_",VLOOKUP(J73,quest_импл!$A$1:$J$129,8,FALSE),0))</f>
        <v>sound\\Zolotistiy_li.wav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2001</v>
      </c>
      <c r="AD73" t="str">
        <f t="shared" ca="1" si="43"/>
        <v>pics\\Banan_1.jpg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6"/>
        <v>pics\\Banan_1.jpg</v>
      </c>
      <c r="AI73" t="s">
        <v>74</v>
      </c>
      <c r="AO73">
        <f t="shared" ca="1" si="37"/>
        <v>0.99306223879607569</v>
      </c>
      <c r="AP73" t="str">
        <f t="shared" ca="1" si="38"/>
        <v>pics\\Banan_1.jpg</v>
      </c>
      <c r="AS73" t="str">
        <f t="shared" ca="1" si="39"/>
        <v>pics\\Banan_1.jpg</v>
      </c>
      <c r="AT73">
        <f t="shared" ca="1" si="40"/>
        <v>0.89232101214363246</v>
      </c>
      <c r="AU73" t="s">
        <v>697</v>
      </c>
      <c r="AV73" t="str">
        <f t="shared" ca="1" si="41"/>
        <v>sound\\Noviy_plod.wav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_Золотистый_ли_</v>
      </c>
      <c r="BB73" t="str">
        <f t="shared" si="42"/>
        <v>_Золотистый_ли_РЕНАН?</v>
      </c>
      <c r="BD73" cm="1">
        <f t="array" aca="1" ref="BD73" ca="1">INDEX(L73:L80,(RANK(AT9,$AT$2:$AT$9)))</f>
        <v>2120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VLOOKUP(B74,audio_list_stym!$A$3:$BP$18,61,FALSE)</f>
        <v>15</v>
      </c>
      <c r="F74" t="str">
        <f>VLOOKUP(E74,metki!$A$2:$B$9,2,FALSE)</f>
        <v>экспл_новые_с_названием</v>
      </c>
      <c r="G74" t="str">
        <f t="shared" si="34"/>
        <v>экспл</v>
      </c>
      <c r="H74" t="str">
        <f>VLOOKUP(B74,audio_list_stym!$A$3:$AJ$18,29,FALSE)</f>
        <v>Sapota</v>
      </c>
      <c r="I74" t="s">
        <v>688</v>
      </c>
      <c r="J74" t="str">
        <f t="shared" si="35"/>
        <v>Sapota_1</v>
      </c>
      <c r="K74">
        <v>15</v>
      </c>
      <c r="L74">
        <f>VLOOKUP(J74,total_visual_stym!$A$2:$D$129,2,FALSE)</f>
        <v>2129</v>
      </c>
      <c r="M74" t="str">
        <f>VLOOKUP(J74,total_visual_stym!$A$2:$D$129,3,FALSE)</f>
        <v>pics\\Sapota_1.jpg</v>
      </c>
      <c r="N74">
        <f>VLOOKUP(J74,total_visual_stym!$A$1:$D$129,4,FALSE)</f>
        <v>213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137</v>
      </c>
      <c r="Z74" t="str">
        <f>IF(G74="экспл",VLOOKUP(J74,quest_экспл!$A$1:$N$129,12,FALSE),IF(G74="импл_",0,0))</f>
        <v>sound\\On_sharoobraxniy.wav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2178</v>
      </c>
      <c r="AD74" t="str">
        <f t="shared" ca="1" si="43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36"/>
        <v/>
      </c>
      <c r="AI74" t="s">
        <v>76</v>
      </c>
      <c r="AO74">
        <f t="shared" ca="1" si="37"/>
        <v>0.84609209432494303</v>
      </c>
      <c r="AP74" t="str">
        <f t="shared" ca="1" si="38"/>
        <v>pics\\Finik_4.jpg</v>
      </c>
      <c r="AR74" t="str">
        <f t="shared" ref="AR74:AR105" si="44">IF(AH74="sound\\Ogorod",AP2,"")</f>
        <v/>
      </c>
      <c r="AS74" t="str">
        <f t="shared" si="39"/>
        <v/>
      </c>
      <c r="AT74">
        <f t="shared" ca="1" si="40"/>
        <v>0.72239070765261426</v>
      </c>
      <c r="AU74" t="s">
        <v>697</v>
      </c>
      <c r="AV74" t="str">
        <f t="shared" ca="1" si="41"/>
        <v>sound\\Noviy_plod.wav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_Он_шарообразный?</v>
      </c>
      <c r="BA74" t="e">
        <f>VLOOKUP(Q74,audio_list_stym!$B$2:$BQ$299,68,FALSE)</f>
        <v>#N/A</v>
      </c>
      <c r="BB74" t="str">
        <f t="shared" si="42"/>
        <v>На_экране_БАРОХ._Он_шарообразный?</v>
      </c>
      <c r="BC74">
        <f>A74</f>
        <v>1210</v>
      </c>
      <c r="BD74" cm="1">
        <f t="array" aca="1" ref="BD74" ca="1">INDEX($L$74:$L$81,(RANK(AT2,$AT$2:$AT$9)))</f>
        <v>2133</v>
      </c>
      <c r="BE74" cm="1">
        <f t="array" aca="1" ref="BE74" ca="1">INDEX(BD66:BD73,(RANK(AT3,$AT$2:$AT$9)))</f>
        <v>2129</v>
      </c>
      <c r="BF74" cm="1">
        <f t="array" aca="1" ref="BF74" ca="1">INDEX(BD82:BD105,(RANK(AT3,$AT$2:$AT$17)))</f>
        <v>2148</v>
      </c>
      <c r="BG74" cm="1">
        <f t="array" aca="1" ref="BG74" ca="1">INDEX(BD106:BD129,(RANK(AT3,$AT$2:$AT$9)))</f>
        <v>2078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VLOOKUP(B75,audio_list_stym!$A$3:$BP$18,61,FALSE)</f>
        <v>15</v>
      </c>
      <c r="F75" t="str">
        <f>VLOOKUP(E75,metki!$A$2:$B$9,2,FALSE)</f>
        <v>экспл_новые_с_названием</v>
      </c>
      <c r="G75" t="str">
        <f t="shared" si="34"/>
        <v>экспл</v>
      </c>
      <c r="H75" t="str">
        <f>VLOOKUP(B75,audio_list_stym!$A$3:$AJ$18,29,FALSE)</f>
        <v>Sapota</v>
      </c>
      <c r="I75" t="s">
        <v>689</v>
      </c>
      <c r="J75" t="str">
        <f t="shared" si="35"/>
        <v>Sapota_2</v>
      </c>
      <c r="K75">
        <v>15</v>
      </c>
      <c r="L75">
        <f>VLOOKUP(J75,total_visual_stym!$A$2:$D$129,2,FALSE)</f>
        <v>2130</v>
      </c>
      <c r="M75" t="str">
        <f>VLOOKUP(J75,total_visual_stym!$A$2:$D$129,3,FALSE)</f>
        <v>pics\\Sapota_2.jpg</v>
      </c>
      <c r="N75">
        <f>VLOOKUP(J75,total_visual_stym!$A$1:$D$129,4,FALSE)</f>
        <v>213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138</v>
      </c>
      <c r="Z75" t="str">
        <f>IF(G75="экспл",VLOOKUP(J75,quest_экспл!$A$1:$N$129,12,FALSE),IF(G75="импл_",0,0))</f>
        <v>sound\\On_nadrezan.wav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2210</v>
      </c>
      <c r="AD75" t="str">
        <f t="shared" ca="1" si="43"/>
        <v>pics\\dis48.jpg</v>
      </c>
      <c r="AE75" s="22" t="str">
        <f t="array" aca="1" ref="AE75" ca="1">IF(G75="экспл",INDEX(total_visual_stym!$C$146:$C$209,(RANK(total_visual_stym!E155,total_visual_stym!$E$146:$E$209))),0)</f>
        <v>pics\\dis48.jpg</v>
      </c>
      <c r="AF75" s="22" t="str">
        <f t="shared" si="36"/>
        <v/>
      </c>
      <c r="AI75" t="s">
        <v>77</v>
      </c>
      <c r="AO75">
        <f t="shared" ca="1" si="37"/>
        <v>0.37497294045552143</v>
      </c>
      <c r="AP75" t="str">
        <f t="shared" ca="1" si="38"/>
        <v>pics\\Limon_5.jpg</v>
      </c>
      <c r="AR75" t="str">
        <f t="shared" si="44"/>
        <v/>
      </c>
      <c r="AS75" t="str">
        <f t="shared" si="39"/>
        <v/>
      </c>
      <c r="AT75">
        <f t="shared" ca="1" si="40"/>
        <v>0.16141377127501089</v>
      </c>
      <c r="AU75" t="s">
        <v>697</v>
      </c>
      <c r="AV75" t="str">
        <f t="shared" ca="1" si="41"/>
        <v>sound\\Redkiy_plod.wav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_Он_надрезан?</v>
      </c>
      <c r="BA75" t="e">
        <f>VLOOKUP(Q75,audio_list_stym!$B$2:$BQ$299,68,FALSE)</f>
        <v>#N/A</v>
      </c>
      <c r="BB75" t="str">
        <f t="shared" si="42"/>
        <v>Посмотрите,_вот_БАРОХ._Он_надрезан?</v>
      </c>
      <c r="BD75" cm="1">
        <f t="array" aca="1" ref="BD75" ca="1">INDEX($L$74:$L$81,(RANK(AT3,$AT$2:$AT$9)))</f>
        <v>2132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VLOOKUP(B76,audio_list_stym!$A$3:$BP$18,61,FALSE)</f>
        <v>15</v>
      </c>
      <c r="F76" t="str">
        <f>VLOOKUP(E76,metki!$A$2:$B$9,2,FALSE)</f>
        <v>экспл_новые_с_названием</v>
      </c>
      <c r="G76" t="str">
        <f t="shared" si="34"/>
        <v>экспл</v>
      </c>
      <c r="H76" t="str">
        <f>VLOOKUP(B76,audio_list_stym!$A$3:$AJ$18,29,FALSE)</f>
        <v>Sapota</v>
      </c>
      <c r="I76" t="s">
        <v>690</v>
      </c>
      <c r="J76" t="str">
        <f t="shared" si="35"/>
        <v>Sapota_3</v>
      </c>
      <c r="K76">
        <v>15</v>
      </c>
      <c r="L76">
        <f>VLOOKUP(J76,total_visual_stym!$A$2:$D$129,2,FALSE)</f>
        <v>2131</v>
      </c>
      <c r="M76" t="str">
        <f>VLOOKUP(J76,total_visual_stym!$A$2:$D$129,3,FALSE)</f>
        <v>pics\\Sapota_3.jpg</v>
      </c>
      <c r="N76">
        <f>VLOOKUP(J76,total_visual_stym!$A$1:$D$129,4,FALSE)</f>
        <v>213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139</v>
      </c>
      <c r="Z76" t="str">
        <f>IF(G76="экспл",VLOOKUP(J76,quest_экспл!$A$1:$N$129,12,FALSE),IF(G76="импл_",0,0))</f>
        <v>sound\\On_perekruchen.wav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2201</v>
      </c>
      <c r="AD76" t="str">
        <f t="shared" ca="1" si="43"/>
        <v>pics\\dis43.jpg</v>
      </c>
      <c r="AE76" s="22" t="str">
        <f t="array" aca="1" ref="AE76" ca="1">IF(G76="экспл",INDEX(total_visual_stym!$C$146:$C$209,(RANK(total_visual_stym!E156,total_visual_stym!$E$146:$E$209))),0)</f>
        <v>pics\\dis43.jpg</v>
      </c>
      <c r="AF76" s="22" t="str">
        <f t="shared" si="36"/>
        <v/>
      </c>
      <c r="AI76" t="s">
        <v>78</v>
      </c>
      <c r="AO76">
        <f t="shared" ca="1" si="37"/>
        <v>0.73452507956725477</v>
      </c>
      <c r="AP76" t="str">
        <f t="shared" ca="1" si="38"/>
        <v>pics\\Goroh_3.jpg</v>
      </c>
      <c r="AR76" t="str">
        <f t="shared" si="44"/>
        <v/>
      </c>
      <c r="AS76" t="str">
        <f t="shared" si="39"/>
        <v/>
      </c>
      <c r="AT76">
        <f t="shared" ca="1" si="40"/>
        <v>0.72190369917441688</v>
      </c>
      <c r="AU76" t="s">
        <v>697</v>
      </c>
      <c r="AV76" t="str">
        <f t="shared" ca="1" si="41"/>
        <v>sound\\Noviy_plod.wav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_Он_перекручен?</v>
      </c>
      <c r="BA76" t="e">
        <f>VLOOKUP(Q76,audio_list_stym!$B$2:$BQ$299,68,FALSE)</f>
        <v>#N/A</v>
      </c>
      <c r="BB76" t="str">
        <f t="shared" si="42"/>
        <v>Вот_БАРОХ._Он_перекручен?</v>
      </c>
      <c r="BD76" cm="1">
        <f t="array" aca="1" ref="BD76" ca="1">INDEX($L$74:$L$81,(RANK(AT4,$AT$2:$AT$9)))</f>
        <v>2135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VLOOKUP(B77,audio_list_stym!$A$3:$BP$18,61,FALSE)</f>
        <v>15</v>
      </c>
      <c r="F77" t="str">
        <f>VLOOKUP(E77,metki!$A$2:$B$9,2,FALSE)</f>
        <v>экспл_новые_с_названием</v>
      </c>
      <c r="G77" t="str">
        <f t="shared" si="34"/>
        <v>экспл</v>
      </c>
      <c r="H77" t="str">
        <f>VLOOKUP(B77,audio_list_stym!$A$3:$AJ$18,29,FALSE)</f>
        <v>Sapota</v>
      </c>
      <c r="I77" t="s">
        <v>691</v>
      </c>
      <c r="J77" t="str">
        <f t="shared" si="35"/>
        <v>Sapota_4</v>
      </c>
      <c r="K77">
        <v>15</v>
      </c>
      <c r="L77">
        <f>VLOOKUP(J77,total_visual_stym!$A$2:$D$129,2,FALSE)</f>
        <v>2132</v>
      </c>
      <c r="M77" t="str">
        <f>VLOOKUP(J77,total_visual_stym!$A$2:$D$129,3,FALSE)</f>
        <v>pics\\Sapota_4.jpg</v>
      </c>
      <c r="N77">
        <f>VLOOKUP(J77,total_visual_stym!$A$1:$D$129,4,FALSE)</f>
        <v>213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140</v>
      </c>
      <c r="Z77" t="str">
        <f>IF(G77="экспл",VLOOKUP(J77,quest_экспл!$A$1:$N$129,12,FALSE),IF(G77="импл_",0,0))</f>
        <v>sound\\Sorvan_li_on.wav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2203</v>
      </c>
      <c r="AD77" t="str">
        <f t="shared" ca="1" si="43"/>
        <v>pics\\dis53.jpg</v>
      </c>
      <c r="AE77" s="22" t="str">
        <f t="array" aca="1" ref="AE77" ca="1">IF(G77="экспл",INDEX(total_visual_stym!$C$146:$C$209,(RANK(total_visual_stym!E157,total_visual_stym!$E$146:$E$209))),0)</f>
        <v>pics\\dis53.jpg</v>
      </c>
      <c r="AF77" s="22" t="str">
        <f t="shared" si="36"/>
        <v/>
      </c>
      <c r="AI77" t="s">
        <v>79</v>
      </c>
      <c r="AO77">
        <f t="shared" ca="1" si="37"/>
        <v>0.13526056503502371</v>
      </c>
      <c r="AP77" t="str">
        <f t="shared" ca="1" si="38"/>
        <v>pics\\Redis_3.jpg</v>
      </c>
      <c r="AR77" t="str">
        <f t="shared" si="44"/>
        <v/>
      </c>
      <c r="AS77" t="str">
        <f t="shared" si="39"/>
        <v/>
      </c>
      <c r="AT77">
        <f t="shared" ca="1" si="40"/>
        <v>0.85500613326002373</v>
      </c>
      <c r="AU77" t="s">
        <v>697</v>
      </c>
      <c r="AV77" t="str">
        <f t="shared" ca="1" si="41"/>
        <v>sound\\Noviy_plod.wav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_Сорван_ли_он?</v>
      </c>
      <c r="BA77" t="e">
        <f>VLOOKUP(Q77,audio_list_stym!$B$2:$BQ$299,68,FALSE)</f>
        <v>#N/A</v>
      </c>
      <c r="BB77" t="str">
        <f t="shared" si="42"/>
        <v>Это_БАРОХ._Сорван_ли_он?</v>
      </c>
      <c r="BD77" cm="1">
        <f t="array" aca="1" ref="BD77" ca="1">INDEX($L$74:$L$81,(RANK(AT5,$AT$2:$AT$9)))</f>
        <v>2134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VLOOKUP(B78,audio_list_stym!$A$3:$BP$18,61,FALSE)</f>
        <v>15</v>
      </c>
      <c r="F78" t="str">
        <f>VLOOKUP(E78,metki!$A$2:$B$9,2,FALSE)</f>
        <v>экспл_новые_с_названием</v>
      </c>
      <c r="G78" t="str">
        <f t="shared" si="34"/>
        <v>экспл</v>
      </c>
      <c r="H78" t="str">
        <f>VLOOKUP(B78,audio_list_stym!$A$3:$AJ$18,29,FALSE)</f>
        <v>Sapota</v>
      </c>
      <c r="I78" t="s">
        <v>692</v>
      </c>
      <c r="J78" t="str">
        <f t="shared" si="35"/>
        <v>Sapota_5</v>
      </c>
      <c r="K78">
        <v>15</v>
      </c>
      <c r="L78">
        <f>VLOOKUP(J78,total_visual_stym!$A$2:$D$129,2,FALSE)</f>
        <v>2133</v>
      </c>
      <c r="M78" t="str">
        <f>VLOOKUP(J78,total_visual_stym!$A$2:$D$129,3,FALSE)</f>
        <v>pics\\Sapota_5.jpg</v>
      </c>
      <c r="N78">
        <f>VLOOKUP(J78,total_visual_stym!$A$1:$D$129,4,FALSE)</f>
        <v>213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141</v>
      </c>
      <c r="Z78" t="str">
        <f>IF(G78="экспл",VLOOKUP(J78,quest_экспл!$A$1:$N$129,12,FALSE),IF(G78="импл_",0,0))</f>
        <v>sound\\Spressovan_li_on.wav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2220</v>
      </c>
      <c r="AD78" t="str">
        <f t="shared" ca="1" si="43"/>
        <v>pics\\dis16.jpg</v>
      </c>
      <c r="AE78" s="22" t="str">
        <f t="array" aca="1" ref="AE78" ca="1">IF(G78="экспл",INDEX(total_visual_stym!$C$146:$C$209,(RANK(total_visual_stym!E158,total_visual_stym!$E$146:$E$209))),0)</f>
        <v>pics\\dis16.jpg</v>
      </c>
      <c r="AF78" s="22" t="str">
        <f t="shared" si="36"/>
        <v/>
      </c>
      <c r="AI78" t="s">
        <v>80</v>
      </c>
      <c r="AO78">
        <f t="shared" ca="1" si="37"/>
        <v>0.39534006556673507</v>
      </c>
      <c r="AP78" t="str">
        <f t="shared" ca="1" si="38"/>
        <v>pics\\Limon_3.jpg</v>
      </c>
      <c r="AR78" t="str">
        <f t="shared" si="44"/>
        <v/>
      </c>
      <c r="AS78" t="str">
        <f t="shared" si="39"/>
        <v/>
      </c>
      <c r="AT78">
        <f t="shared" ca="1" si="40"/>
        <v>0.24934840658267432</v>
      </c>
      <c r="AU78" t="s">
        <v>697</v>
      </c>
      <c r="AV78" t="str">
        <f t="shared" ca="1" si="41"/>
        <v>sound\\Redkiy_plod.wav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_Спрессован_ли_он?</v>
      </c>
      <c r="BA78" t="e">
        <f>VLOOKUP(Q78,audio_list_stym!$B$2:$BQ$299,68,FALSE)</f>
        <v>#N/A</v>
      </c>
      <c r="BB78" t="str">
        <f t="shared" si="42"/>
        <v>На_картинке_БАРОХ._Спрессован_ли_он?</v>
      </c>
      <c r="BD78" cm="1">
        <f t="array" aca="1" ref="BD78" ca="1">INDEX($L$74:$L$81,(RANK(AT6,$AT$2:$AT$9)))</f>
        <v>2136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VLOOKUP(B79,audio_list_stym!$A$3:$BP$18,61,FALSE)</f>
        <v>15</v>
      </c>
      <c r="F79" t="str">
        <f>VLOOKUP(E79,metki!$A$2:$B$9,2,FALSE)</f>
        <v>экспл_новые_с_названием</v>
      </c>
      <c r="G79" t="str">
        <f t="shared" si="34"/>
        <v>экспл</v>
      </c>
      <c r="H79" t="str">
        <f>VLOOKUP(B79,audio_list_stym!$A$3:$AJ$18,29,FALSE)</f>
        <v>Sapota</v>
      </c>
      <c r="I79" t="s">
        <v>693</v>
      </c>
      <c r="J79" t="str">
        <f t="shared" si="35"/>
        <v>Sapota_6</v>
      </c>
      <c r="K79">
        <v>15</v>
      </c>
      <c r="L79">
        <f>VLOOKUP(J79,total_visual_stym!$A$2:$D$129,2,FALSE)</f>
        <v>2134</v>
      </c>
      <c r="M79" t="str">
        <f>VLOOKUP(J79,total_visual_stym!$A$2:$D$129,3,FALSE)</f>
        <v>pics\\Sapota_6.jpg</v>
      </c>
      <c r="N79">
        <f>VLOOKUP(J79,total_visual_stym!$A$1:$D$129,4,FALSE)</f>
        <v>213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142</v>
      </c>
      <c r="Z79" t="str">
        <f>IF(G79="экспл",VLOOKUP(J79,quest_экспл!$A$1:$N$129,12,FALSE),IF(G79="импл_",0,0))</f>
        <v>sound\\Zheltiy_li_on.wav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2195</v>
      </c>
      <c r="AD79" t="str">
        <f t="shared" ca="1" si="43"/>
        <v>pics\\dis41.jpg</v>
      </c>
      <c r="AE79" s="22" t="str">
        <f t="array" aca="1" ref="AE79" ca="1">IF(G79="экспл",INDEX(total_visual_stym!$C$146:$C$209,(RANK(total_visual_stym!E159,total_visual_stym!$E$146:$E$209))),0)</f>
        <v>pics\\dis41.jpg</v>
      </c>
      <c r="AF79" s="22" t="str">
        <f t="shared" si="36"/>
        <v/>
      </c>
      <c r="AI79" t="s">
        <v>81</v>
      </c>
      <c r="AO79">
        <f t="shared" ca="1" si="37"/>
        <v>0.49516963281435322</v>
      </c>
      <c r="AP79" t="str">
        <f t="shared" ca="1" si="38"/>
        <v>pics\\Kokos_4.jpg</v>
      </c>
      <c r="AR79" t="str">
        <f t="shared" si="44"/>
        <v/>
      </c>
      <c r="AS79" t="str">
        <f t="shared" si="39"/>
        <v/>
      </c>
      <c r="AT79">
        <f t="shared" ca="1" si="40"/>
        <v>0.76039666422401253</v>
      </c>
      <c r="AU79" t="s">
        <v>697</v>
      </c>
      <c r="AV79" t="str">
        <f t="shared" ca="1" si="41"/>
        <v>sound\\Noviy_plod.wav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_Желтый_ли_он?</v>
      </c>
      <c r="BA79" t="e">
        <f>VLOOKUP(Q79,audio_list_stym!$B$2:$BQ$299,68,FALSE)</f>
        <v>#N/A</v>
      </c>
      <c r="BB79" t="str">
        <f t="shared" si="42"/>
        <v>На_мониторе_БАРОХ._Желтый_ли_он?</v>
      </c>
      <c r="BD79" cm="1">
        <f t="array" aca="1" ref="BD79" ca="1">INDEX($L$74:$L$81,(RANK(AT7,$AT$2:$AT$9)))</f>
        <v>2131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VLOOKUP(B80,audio_list_stym!$A$3:$BP$18,61,FALSE)</f>
        <v>15</v>
      </c>
      <c r="F80" t="str">
        <f>VLOOKUP(E80,metki!$A$2:$B$9,2,FALSE)</f>
        <v>экспл_новые_с_названием</v>
      </c>
      <c r="G80" t="str">
        <f t="shared" si="34"/>
        <v>экспл</v>
      </c>
      <c r="H80" t="str">
        <f>VLOOKUP(B80,audio_list_stym!$A$3:$AJ$18,29,FALSE)</f>
        <v>Sapota</v>
      </c>
      <c r="I80" t="s">
        <v>694</v>
      </c>
      <c r="J80" t="str">
        <f t="shared" si="35"/>
        <v>Sapota_7</v>
      </c>
      <c r="K80">
        <v>15</v>
      </c>
      <c r="L80">
        <f>VLOOKUP(J80,total_visual_stym!$A$2:$D$129,2,FALSE)</f>
        <v>2135</v>
      </c>
      <c r="M80" t="str">
        <f>VLOOKUP(J80,total_visual_stym!$A$2:$D$129,3,FALSE)</f>
        <v>pics\\Sapota_7.jpg</v>
      </c>
      <c r="N80">
        <f>VLOOKUP(J80,total_visual_stym!$A$1:$D$129,4,FALSE)</f>
        <v>213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143</v>
      </c>
      <c r="Z80" t="str">
        <f>IF(G80="экспл",VLOOKUP(J80,quest_экспл!$A$1:$N$129,12,FALSE),IF(G80="импл_",0,0))</f>
        <v>sound\\Rovniy_li_on.wav</v>
      </c>
      <c r="AA80" t="str">
        <f>IF(G80="экспл",VLOOKUP(J80,quest_экспл!$A$1:$N$129,14,FALSE),IF(G80="импл_",0,0))</f>
        <v>да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2226</v>
      </c>
      <c r="AD80" t="str">
        <f t="shared" ca="1" si="43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36"/>
        <v/>
      </c>
      <c r="AI80" t="s">
        <v>82</v>
      </c>
      <c r="AO80">
        <f t="shared" ca="1" si="37"/>
        <v>0.74950170845668329</v>
      </c>
      <c r="AP80" t="str">
        <f t="shared" ca="1" si="38"/>
        <v>pics\\Goroh_1.jpg</v>
      </c>
      <c r="AR80" t="str">
        <f t="shared" si="44"/>
        <v/>
      </c>
      <c r="AS80" t="str">
        <f t="shared" si="39"/>
        <v/>
      </c>
      <c r="AT80">
        <f t="shared" ca="1" si="40"/>
        <v>0.9569231343144794</v>
      </c>
      <c r="AU80" t="s">
        <v>697</v>
      </c>
      <c r="AV80" t="str">
        <f t="shared" ca="1" si="41"/>
        <v>sound\\Noviy_plod.wav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_Ровный_ли_он?</v>
      </c>
      <c r="BA80" t="e">
        <f>VLOOKUP(Q80,audio_list_stym!$B$2:$BQ$299,68,FALSE)</f>
        <v>#N/A</v>
      </c>
      <c r="BB80" t="str">
        <f t="shared" si="42"/>
        <v>Перед_Вами_БАРОХ._Ровный_ли_он?</v>
      </c>
      <c r="BD80" cm="1">
        <f t="array" aca="1" ref="BD80" ca="1">INDEX($L$74:$L$81,(RANK(AT8,$AT$2:$AT$9)))</f>
        <v>2130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VLOOKUP(B81,audio_list_stym!$A$3:$BP$18,61,FALSE)</f>
        <v>15</v>
      </c>
      <c r="F81" t="str">
        <f>VLOOKUP(E81,metki!$A$2:$B$9,2,FALSE)</f>
        <v>экспл_новые_с_названием</v>
      </c>
      <c r="G81" t="str">
        <f t="shared" si="34"/>
        <v>экспл</v>
      </c>
      <c r="H81" t="str">
        <f>VLOOKUP(B81,audio_list_stym!$A$3:$AJ$18,29,FALSE)</f>
        <v>Sapota</v>
      </c>
      <c r="I81" t="s">
        <v>695</v>
      </c>
      <c r="J81" t="str">
        <f t="shared" si="35"/>
        <v>Sapota_8</v>
      </c>
      <c r="K81">
        <v>15</v>
      </c>
      <c r="L81">
        <f>VLOOKUP(J81,total_visual_stym!$A$2:$D$129,2,FALSE)</f>
        <v>2136</v>
      </c>
      <c r="M81" t="str">
        <f>VLOOKUP(J81,total_visual_stym!$A$2:$D$129,3,FALSE)</f>
        <v>pics\\Sapota_8.jpg</v>
      </c>
      <c r="N81">
        <f>VLOOKUP(J81,total_visual_stym!$A$1:$D$129,4,FALSE)</f>
        <v>213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144</v>
      </c>
      <c r="Z81" t="str">
        <f>IF(G81="экспл",VLOOKUP(J81,quest_экспл!$A$1:$N$129,12,FALSE),IF(G81="импл_",0,0))</f>
        <v>sound\\On_imeet_shipi.wav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2212</v>
      </c>
      <c r="AD81" t="str">
        <f t="shared" ca="1" si="43"/>
        <v>pics\\dis61.jpg</v>
      </c>
      <c r="AE81" s="22" t="str">
        <f t="array" aca="1" ref="AE81" ca="1">IF(G81="экспл",INDEX(total_visual_stym!$C$146:$C$209,(RANK(total_visual_stym!E161,total_visual_stym!$E$146:$E$209))),0)</f>
        <v>pics\\dis61.jpg</v>
      </c>
      <c r="AF81" s="22" t="str">
        <f t="shared" si="36"/>
        <v/>
      </c>
      <c r="AI81" t="s">
        <v>83</v>
      </c>
      <c r="AO81">
        <f t="shared" ca="1" si="37"/>
        <v>0.35684134406695767</v>
      </c>
      <c r="AP81" t="str">
        <f t="shared" ca="1" si="38"/>
        <v>pics\\Limon_6.jpg</v>
      </c>
      <c r="AR81" t="str">
        <f t="shared" si="44"/>
        <v/>
      </c>
      <c r="AS81" t="str">
        <f t="shared" si="39"/>
        <v/>
      </c>
      <c r="AT81">
        <f t="shared" ca="1" si="40"/>
        <v>0.19658079868131184</v>
      </c>
      <c r="AU81" t="s">
        <v>697</v>
      </c>
      <c r="AV81" t="str">
        <f t="shared" ca="1" si="41"/>
        <v>sound\\Redkiy_plod.wav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_Он_имеет_шипы?</v>
      </c>
      <c r="BA81" t="e">
        <f>VLOOKUP(Q81,audio_list_stym!$B$2:$BQ$299,68,FALSE)</f>
        <v>#N/A</v>
      </c>
      <c r="BB81" t="str">
        <f t="shared" si="42"/>
        <v>Вы_видите_БАРОХ._Он_имеет_шипы?</v>
      </c>
      <c r="BD81" cm="1">
        <f t="array" aca="1" ref="BD81" ca="1">INDEX($L$74:$L$81,(RANK(AT9,$AT$2:$AT$9)))</f>
        <v>2129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VLOOKUP(B82,audio_list_stym!$A$3:$BP$18,61,FALSE)</f>
        <v>16</v>
      </c>
      <c r="F82" t="str">
        <f>VLOOKUP(E82,metki!$A$2:$B$9,2,FALSE)</f>
        <v>импл_новые_без_названия</v>
      </c>
      <c r="G82" t="str">
        <f t="shared" si="34"/>
        <v>импл_</v>
      </c>
      <c r="H82" t="str">
        <f>VLOOKUP(B82,audio_list_stym!$A$3:$AJ$18,29,FALSE)</f>
        <v>Tamanid</v>
      </c>
      <c r="I82" t="s">
        <v>688</v>
      </c>
      <c r="J82" t="str">
        <f t="shared" si="35"/>
        <v>Tamanid_1</v>
      </c>
      <c r="K82">
        <v>16</v>
      </c>
      <c r="L82">
        <f>VLOOKUP(J82,total_visual_stym!$A$2:$D$129,2,FALSE)</f>
        <v>2137</v>
      </c>
      <c r="M82" t="str">
        <f>VLOOKUP(J82,total_visual_stym!$A$2:$D$129,3,FALSE)</f>
        <v>pics\\Tamanid_1.jpg</v>
      </c>
      <c r="N82">
        <f>VLOOKUP(J82,total_visual_stym!$A$1:$D$129,4,FALSE)</f>
        <v>214</v>
      </c>
      <c r="P82">
        <f>IF(G82="экспл",0,IF(G82="импл_",VLOOKUP(J82,quest_импл!$A$1:$J$129,7,FALSE),0))</f>
        <v>273</v>
      </c>
      <c r="Q82" t="str">
        <f>IF(G82="экспл",0,IF(G82="импл_",VLOOKUP(J82,quest_импл!$A$1:$J$129,8,FALSE),0))</f>
        <v>sound\\Krasnovatiy_li.wav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2041</v>
      </c>
      <c r="AD82" t="str">
        <f t="shared" ca="1" si="43"/>
        <v>pics\\Peper_1.jpg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6"/>
        <v>pics\\Peper_1.jpg</v>
      </c>
      <c r="AI82" t="s">
        <v>84</v>
      </c>
      <c r="AO82">
        <f t="shared" ca="1" si="37"/>
        <v>0.31657514161431266</v>
      </c>
      <c r="AP82" t="str">
        <f t="shared" ca="1" si="38"/>
        <v>pics\\Peper_1.jpg</v>
      </c>
      <c r="AR82" t="str">
        <f t="shared" si="44"/>
        <v/>
      </c>
      <c r="AS82" t="str">
        <f t="shared" ca="1" si="39"/>
        <v>pics\\Peper_1.jpg</v>
      </c>
      <c r="AT82">
        <f t="shared" ca="1" si="40"/>
        <v>0.24526270030505448</v>
      </c>
      <c r="AU82" t="s">
        <v>697</v>
      </c>
      <c r="AV82" t="str">
        <f t="shared" ca="1" si="41"/>
        <v>sound\\Redkiy_plod.wav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_Красноватый_ли_</v>
      </c>
      <c r="BB82" t="str">
        <f t="shared" si="42"/>
        <v>_Красноватый_ли_XXXXX?</v>
      </c>
      <c r="BC82">
        <f>A82</f>
        <v>1211</v>
      </c>
      <c r="BD82" cm="1">
        <f t="array" aca="1" ref="BD82" ca="1">INDEX($L$82:$L$89,(RANK(AT2,$AT$2:$AT$9)))</f>
        <v>2141</v>
      </c>
      <c r="BE82" cm="1">
        <f t="array" aca="1" ref="BE82" ca="1">INDEX(BD66:BD81,(RANK(AT4,$AT$2:$AT$17)))</f>
        <v>2136</v>
      </c>
      <c r="BF82" cm="1">
        <f t="array" aca="1" ref="BF82" ca="1">INDEX(BD90:BD105,(RANK(AT4,$AT$2:$AT$17)))</f>
        <v>2072</v>
      </c>
      <c r="BG82" cm="1">
        <f t="array" aca="1" ref="BG82" ca="1">INDEX(BD106:BD129,(RANK(AT4,$AT$2:$AT$9)))</f>
        <v>2074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VLOOKUP(B83,audio_list_stym!$A$3:$BP$18,61,FALSE)</f>
        <v>16</v>
      </c>
      <c r="F83" t="str">
        <f>VLOOKUP(E83,metki!$A$2:$B$9,2,FALSE)</f>
        <v>импл_новые_без_названия</v>
      </c>
      <c r="G83" t="str">
        <f t="shared" si="34"/>
        <v>импл_</v>
      </c>
      <c r="H83" t="str">
        <f>VLOOKUP(B83,audio_list_stym!$A$3:$AJ$18,29,FALSE)</f>
        <v>Tamanid</v>
      </c>
      <c r="I83" t="s">
        <v>689</v>
      </c>
      <c r="J83" t="str">
        <f t="shared" si="35"/>
        <v>Tamanid_2</v>
      </c>
      <c r="K83">
        <v>16</v>
      </c>
      <c r="L83">
        <f>VLOOKUP(J83,total_visual_stym!$A$2:$D$129,2,FALSE)</f>
        <v>2138</v>
      </c>
      <c r="M83" t="str">
        <f>VLOOKUP(J83,total_visual_stym!$A$2:$D$129,3,FALSE)</f>
        <v>pics\\Tamanid_2.jpg</v>
      </c>
      <c r="N83">
        <f>VLOOKUP(J83,total_visual_stym!$A$1:$D$129,4,FALSE)</f>
        <v>214</v>
      </c>
      <c r="P83">
        <f>IF(G83="экспл",0,IF(G83="импл_",VLOOKUP(J83,quest_импл!$A$1:$J$129,7,FALSE),0))</f>
        <v>274</v>
      </c>
      <c r="Q83" t="str">
        <f>IF(G83="экспл",0,IF(G83="импл_",VLOOKUP(J83,quest_импл!$A$1:$J$129,8,FALSE),0))</f>
        <v>sound\\Izognut_li.wav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2036</v>
      </c>
      <c r="AD83" t="str">
        <f t="shared" ca="1" si="43"/>
        <v>pics\\Limon_4.jpg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6"/>
        <v>pics\\Limon_4.jpg</v>
      </c>
      <c r="AI83" t="s">
        <v>85</v>
      </c>
      <c r="AO83">
        <f t="shared" ca="1" si="37"/>
        <v>0.38279635091006181</v>
      </c>
      <c r="AP83" t="str">
        <f t="shared" ca="1" si="38"/>
        <v>pics\\Limon_4.jpg</v>
      </c>
      <c r="AR83" t="str">
        <f t="shared" si="44"/>
        <v/>
      </c>
      <c r="AS83" t="str">
        <f t="shared" ca="1" si="39"/>
        <v>pics\\Limon_4.jpg</v>
      </c>
      <c r="AT83">
        <f t="shared" ca="1" si="40"/>
        <v>1.863061900145091E-2</v>
      </c>
      <c r="AU83" t="s">
        <v>697</v>
      </c>
      <c r="AV83" t="str">
        <f t="shared" ca="1" si="41"/>
        <v>sound\\Redkiy_plod.wav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_Изогнут_ли_</v>
      </c>
      <c r="BB83" t="str">
        <f t="shared" si="42"/>
        <v>_Изогнут_ли_XXXXX?</v>
      </c>
      <c r="BD83" cm="1">
        <f t="array" aca="1" ref="BD83" ca="1">INDEX($L$82:$L$89,(RANK(AT3,$AT$2:$AT$9)))</f>
        <v>2140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VLOOKUP(B84,audio_list_stym!$A$3:$BP$18,61,FALSE)</f>
        <v>16</v>
      </c>
      <c r="F84" t="str">
        <f>VLOOKUP(E84,metki!$A$2:$B$9,2,FALSE)</f>
        <v>импл_новые_без_названия</v>
      </c>
      <c r="G84" t="str">
        <f t="shared" si="34"/>
        <v>импл_</v>
      </c>
      <c r="H84" t="str">
        <f>VLOOKUP(B84,audio_list_stym!$A$3:$AJ$18,29,FALSE)</f>
        <v>Tamanid</v>
      </c>
      <c r="I84" t="s">
        <v>690</v>
      </c>
      <c r="J84" t="str">
        <f t="shared" si="35"/>
        <v>Tamanid_3</v>
      </c>
      <c r="K84">
        <v>16</v>
      </c>
      <c r="L84">
        <f>VLOOKUP(J84,total_visual_stym!$A$2:$D$129,2,FALSE)</f>
        <v>2139</v>
      </c>
      <c r="M84" t="str">
        <f>VLOOKUP(J84,total_visual_stym!$A$2:$D$129,3,FALSE)</f>
        <v>pics\\Tamanid_3.jpg</v>
      </c>
      <c r="N84">
        <f>VLOOKUP(J84,total_visual_stym!$A$1:$D$129,4,FALSE)</f>
        <v>214</v>
      </c>
      <c r="P84">
        <f>IF(G84="экспл",0,IF(G84="импл_",VLOOKUP(J84,quest_импл!$A$1:$J$129,7,FALSE),0))</f>
        <v>275</v>
      </c>
      <c r="Q84" t="str">
        <f>IF(G84="экспл",0,IF(G84="импл_",VLOOKUP(J84,quest_импл!$A$1:$J$129,8,FALSE),0))</f>
        <v>sound\\Barhatistiy_li.wav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2002</v>
      </c>
      <c r="AD84" t="str">
        <f t="shared" ca="1" si="43"/>
        <v>pics\\Banan_2.jpg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6"/>
        <v>pics\\Banan_2.jpg</v>
      </c>
      <c r="AI84" t="s">
        <v>94</v>
      </c>
      <c r="AO84">
        <f t="shared" ca="1" si="37"/>
        <v>0.99034627146639387</v>
      </c>
      <c r="AP84" t="str">
        <f t="shared" ca="1" si="38"/>
        <v>pics\\Banan_2.jpg</v>
      </c>
      <c r="AR84" t="str">
        <f t="shared" si="44"/>
        <v/>
      </c>
      <c r="AS84" t="str">
        <f t="shared" ca="1" si="39"/>
        <v>pics\\Banan_2.jpg</v>
      </c>
      <c r="AT84">
        <f t="shared" ca="1" si="40"/>
        <v>1.4061638814433453E-2</v>
      </c>
      <c r="AU84" t="s">
        <v>697</v>
      </c>
      <c r="AV84" t="str">
        <f t="shared" ca="1" si="41"/>
        <v>sound\\Redkiy_plod.wav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_Бархатистый_ли_</v>
      </c>
      <c r="BB84" t="str">
        <f t="shared" si="42"/>
        <v>_Бархатистый_ли_XXXXX?</v>
      </c>
      <c r="BD84" cm="1">
        <f t="array" aca="1" ref="BD84" ca="1">INDEX($L$82:$L$89,(RANK(AT4,$AT$2:$AT$9)))</f>
        <v>2143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VLOOKUP(B85,audio_list_stym!$A$3:$BP$18,61,FALSE)</f>
        <v>16</v>
      </c>
      <c r="F85" t="str">
        <f>VLOOKUP(E85,metki!$A$2:$B$9,2,FALSE)</f>
        <v>импл_новые_без_названия</v>
      </c>
      <c r="G85" t="str">
        <f t="shared" si="34"/>
        <v>импл_</v>
      </c>
      <c r="H85" t="str">
        <f>VLOOKUP(B85,audio_list_stym!$A$3:$AJ$18,29,FALSE)</f>
        <v>Tamanid</v>
      </c>
      <c r="I85" t="s">
        <v>691</v>
      </c>
      <c r="J85" t="str">
        <f t="shared" si="35"/>
        <v>Tamanid_4</v>
      </c>
      <c r="K85">
        <v>16</v>
      </c>
      <c r="L85">
        <f>VLOOKUP(J85,total_visual_stym!$A$2:$D$129,2,FALSE)</f>
        <v>2140</v>
      </c>
      <c r="M85" t="str">
        <f>VLOOKUP(J85,total_visual_stym!$A$2:$D$129,3,FALSE)</f>
        <v>pics\\Tamanid_4.jpg</v>
      </c>
      <c r="N85">
        <f>VLOOKUP(J85,total_visual_stym!$A$1:$D$129,4,FALSE)</f>
        <v>214</v>
      </c>
      <c r="P85">
        <f>IF(G85="экспл",0,IF(G85="импл_",VLOOKUP(J85,quest_импл!$A$1:$J$129,7,FALSE),0))</f>
        <v>276</v>
      </c>
      <c r="Q85" t="str">
        <f>IF(G85="экспл",0,IF(G85="импл_",VLOOKUP(J85,quest_импл!$A$1:$J$129,8,FALSE),0))</f>
        <v>sound\\Odnotonniy_li.wav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2040</v>
      </c>
      <c r="AD85" t="str">
        <f t="shared" ca="1" si="43"/>
        <v>pics\\Limon_8.jpg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6"/>
        <v>pics\\Limon_8.jpg</v>
      </c>
      <c r="AI85" t="s">
        <v>95</v>
      </c>
      <c r="AO85">
        <f t="shared" ca="1" si="37"/>
        <v>0.31902892403079597</v>
      </c>
      <c r="AP85" t="str">
        <f t="shared" ca="1" si="38"/>
        <v>pics\\Limon_8.jpg</v>
      </c>
      <c r="AR85" t="str">
        <f t="shared" si="44"/>
        <v/>
      </c>
      <c r="AS85" t="str">
        <f t="shared" ca="1" si="39"/>
        <v>pics\\Limon_8.jpg</v>
      </c>
      <c r="AT85">
        <f t="shared" ca="1" si="40"/>
        <v>0.6831470803006503</v>
      </c>
      <c r="AU85" t="s">
        <v>697</v>
      </c>
      <c r="AV85" t="str">
        <f t="shared" ca="1" si="41"/>
        <v>sound\\Noviy_plod.wav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_Однотонный_ли_</v>
      </c>
      <c r="BB85" t="str">
        <f t="shared" si="42"/>
        <v>_Однотонный_ли_XXXXX?</v>
      </c>
      <c r="BD85" cm="1">
        <f t="array" aca="1" ref="BD85" ca="1">INDEX($L$82:$L$89,(RANK(AT5,$AT$2:$AT$9)))</f>
        <v>2142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VLOOKUP(B86,audio_list_stym!$A$3:$BP$18,61,FALSE)</f>
        <v>16</v>
      </c>
      <c r="F86" t="str">
        <f>VLOOKUP(E86,metki!$A$2:$B$9,2,FALSE)</f>
        <v>импл_новые_без_названия</v>
      </c>
      <c r="G86" t="str">
        <f t="shared" si="34"/>
        <v>импл_</v>
      </c>
      <c r="H86" t="str">
        <f>VLOOKUP(B86,audio_list_stym!$A$3:$AJ$18,29,FALSE)</f>
        <v>Tamanid</v>
      </c>
      <c r="I86" t="s">
        <v>692</v>
      </c>
      <c r="J86" t="str">
        <f t="shared" si="35"/>
        <v>Tamanid_5</v>
      </c>
      <c r="K86">
        <v>16</v>
      </c>
      <c r="L86">
        <f>VLOOKUP(J86,total_visual_stym!$A$2:$D$129,2,FALSE)</f>
        <v>2141</v>
      </c>
      <c r="M86" t="str">
        <f>VLOOKUP(J86,total_visual_stym!$A$2:$D$129,3,FALSE)</f>
        <v>pics\\Tamanid_5.jpg</v>
      </c>
      <c r="N86">
        <f>VLOOKUP(J86,total_visual_stym!$A$1:$D$129,4,FALSE)</f>
        <v>214</v>
      </c>
      <c r="P86">
        <f>IF(G86="экспл",0,IF(G86="импл_",VLOOKUP(J86,quest_импл!$A$1:$J$129,7,FALSE),0))</f>
        <v>277</v>
      </c>
      <c r="Q86" t="str">
        <f>IF(G86="экспл",0,IF(G86="импл_",VLOOKUP(J86,quest_импл!$A$1:$J$129,8,FALSE),0))</f>
        <v>sound\\Prozrachniy_li.wav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2015</v>
      </c>
      <c r="AD86" t="str">
        <f t="shared" ca="1" si="43"/>
        <v>pics\\Finik_7.jpg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6"/>
        <v>pics\\Finik_7.jpg</v>
      </c>
      <c r="AI86" t="s">
        <v>96</v>
      </c>
      <c r="AO86">
        <f t="shared" ca="1" si="37"/>
        <v>0.78883220627913564</v>
      </c>
      <c r="AP86" t="str">
        <f t="shared" ca="1" si="38"/>
        <v>pics\\Finik_7.jpg</v>
      </c>
      <c r="AR86" t="str">
        <f t="shared" si="44"/>
        <v/>
      </c>
      <c r="AS86" t="str">
        <f t="shared" ca="1" si="39"/>
        <v>pics\\Finik_7.jpg</v>
      </c>
      <c r="AT86">
        <f t="shared" ca="1" si="40"/>
        <v>0.28002771371535573</v>
      </c>
      <c r="AU86" t="s">
        <v>697</v>
      </c>
      <c r="AV86" t="str">
        <f t="shared" ca="1" si="41"/>
        <v>sound\\Redkiy_plod.wav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_Прозрачный_ли_</v>
      </c>
      <c r="BB86" t="str">
        <f t="shared" si="42"/>
        <v>_Прозрачный_ли_XXXXX?</v>
      </c>
      <c r="BD86" cm="1">
        <f t="array" aca="1" ref="BD86" ca="1">INDEX($L$82:$L$89,(RANK(AT6,$AT$2:$AT$9)))</f>
        <v>2144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VLOOKUP(B87,audio_list_stym!$A$3:$BP$18,61,FALSE)</f>
        <v>16</v>
      </c>
      <c r="F87" t="str">
        <f>VLOOKUP(E87,metki!$A$2:$B$9,2,FALSE)</f>
        <v>импл_новые_без_названия</v>
      </c>
      <c r="G87" t="str">
        <f t="shared" si="34"/>
        <v>импл_</v>
      </c>
      <c r="H87" t="str">
        <f>VLOOKUP(B87,audio_list_stym!$A$3:$AJ$18,29,FALSE)</f>
        <v>Tamanid</v>
      </c>
      <c r="I87" t="s">
        <v>693</v>
      </c>
      <c r="J87" t="str">
        <f t="shared" si="35"/>
        <v>Tamanid_6</v>
      </c>
      <c r="K87">
        <v>16</v>
      </c>
      <c r="L87">
        <f>VLOOKUP(J87,total_visual_stym!$A$2:$D$129,2,FALSE)</f>
        <v>2142</v>
      </c>
      <c r="M87" t="str">
        <f>VLOOKUP(J87,total_visual_stym!$A$2:$D$129,3,FALSE)</f>
        <v>pics\\Tamanid_6.jpg</v>
      </c>
      <c r="N87">
        <f>VLOOKUP(J87,total_visual_stym!$A$1:$D$129,4,FALSE)</f>
        <v>214</v>
      </c>
      <c r="P87">
        <f>IF(G87="экспл",0,IF(G87="импл_",VLOOKUP(J87,quest_импл!$A$1:$J$129,7,FALSE),0))</f>
        <v>278</v>
      </c>
      <c r="Q87" t="str">
        <f>IF(G87="экспл",0,IF(G87="импл_",VLOOKUP(J87,quest_импл!$A$1:$J$129,8,FALSE),0))</f>
        <v>sound\\Izmelchen_li.wav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2046</v>
      </c>
      <c r="AD87" t="str">
        <f t="shared" ca="1" si="43"/>
        <v>pics\\Peper_6.jpg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6"/>
        <v>pics\\Peper_6.jpg</v>
      </c>
      <c r="AI87" t="s">
        <v>97</v>
      </c>
      <c r="AO87">
        <f t="shared" ca="1" si="37"/>
        <v>0.20421067664817905</v>
      </c>
      <c r="AP87" t="str">
        <f t="shared" ca="1" si="38"/>
        <v>pics\\Peper_6.jpg</v>
      </c>
      <c r="AR87" t="str">
        <f t="shared" si="44"/>
        <v/>
      </c>
      <c r="AS87" t="str">
        <f t="shared" ca="1" si="39"/>
        <v>pics\\Peper_6.jpg</v>
      </c>
      <c r="AT87">
        <f t="shared" ca="1" si="40"/>
        <v>0.25278501880661841</v>
      </c>
      <c r="AU87" t="s">
        <v>697</v>
      </c>
      <c r="AV87" t="str">
        <f t="shared" ca="1" si="41"/>
        <v>sound\\Redkiy_plod.wav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_Измельчен_ли_</v>
      </c>
      <c r="BB87" t="str">
        <f t="shared" si="42"/>
        <v>_Измельчен_ли_XXXXX?</v>
      </c>
      <c r="BD87" cm="1">
        <f t="array" aca="1" ref="BD87" ca="1">INDEX($L$82:$L$89,(RANK(AT7,$AT$2:$AT$9)))</f>
        <v>2139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VLOOKUP(B88,audio_list_stym!$A$3:$BP$18,61,FALSE)</f>
        <v>16</v>
      </c>
      <c r="F88" t="str">
        <f>VLOOKUP(E88,metki!$A$2:$B$9,2,FALSE)</f>
        <v>импл_новые_без_названия</v>
      </c>
      <c r="G88" t="str">
        <f t="shared" si="34"/>
        <v>импл_</v>
      </c>
      <c r="H88" t="str">
        <f>VLOOKUP(B88,audio_list_stym!$A$3:$AJ$18,29,FALSE)</f>
        <v>Tamanid</v>
      </c>
      <c r="I88" t="s">
        <v>694</v>
      </c>
      <c r="J88" t="str">
        <f t="shared" si="35"/>
        <v>Tamanid_7</v>
      </c>
      <c r="K88">
        <v>16</v>
      </c>
      <c r="L88">
        <f>VLOOKUP(J88,total_visual_stym!$A$2:$D$129,2,FALSE)</f>
        <v>2143</v>
      </c>
      <c r="M88" t="str">
        <f>VLOOKUP(J88,total_visual_stym!$A$2:$D$129,3,FALSE)</f>
        <v>pics\\Tamanid_7.jpg</v>
      </c>
      <c r="N88">
        <f>VLOOKUP(J88,total_visual_stym!$A$1:$D$129,4,FALSE)</f>
        <v>214</v>
      </c>
      <c r="P88">
        <f>IF(G88="экспл",0,IF(G88="импл_",VLOOKUP(J88,quest_импл!$A$1:$J$129,7,FALSE),0))</f>
        <v>279</v>
      </c>
      <c r="Q88" t="str">
        <f>IF(G88="экспл",0,IF(G88="импл_",VLOOKUP(J88,quest_импл!$A$1:$J$129,8,FALSE),0))</f>
        <v>sound\\Cvetushiy_li.wav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2061</v>
      </c>
      <c r="AD88" t="str">
        <f t="shared" ca="1" si="43"/>
        <v>pics\\Tomat_5.jpg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6"/>
        <v>pics\\Tomat_5.jpg</v>
      </c>
      <c r="AI88" t="s">
        <v>98</v>
      </c>
      <c r="AO88">
        <f t="shared" ca="1" si="37"/>
        <v>3.887941384730409E-2</v>
      </c>
      <c r="AP88" t="str">
        <f t="shared" ca="1" si="38"/>
        <v>pics\\Tomat_5.jpg</v>
      </c>
      <c r="AR88" t="str">
        <f t="shared" si="44"/>
        <v/>
      </c>
      <c r="AS88" t="str">
        <f t="shared" ca="1" si="39"/>
        <v>pics\\Tomat_5.jpg</v>
      </c>
      <c r="AT88">
        <f t="shared" ca="1" si="40"/>
        <v>0.57935912299179493</v>
      </c>
      <c r="AU88" t="s">
        <v>697</v>
      </c>
      <c r="AV88" t="str">
        <f t="shared" ca="1" si="41"/>
        <v>sound\\Noviy_plod.wav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_Цветущий_ли_</v>
      </c>
      <c r="BB88" t="str">
        <f t="shared" si="42"/>
        <v>_Цветущий_ли_XXXXX?</v>
      </c>
      <c r="BD88" cm="1">
        <f t="array" aca="1" ref="BD88" ca="1">INDEX($L$82:$L$89,(RANK(AT8,$AT$2:$AT$9)))</f>
        <v>2138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VLOOKUP(B89,audio_list_stym!$A$3:$BP$18,61,FALSE)</f>
        <v>16</v>
      </c>
      <c r="F89" t="str">
        <f>VLOOKUP(E89,metki!$A$2:$B$9,2,FALSE)</f>
        <v>импл_новые_без_названия</v>
      </c>
      <c r="G89" t="str">
        <f t="shared" si="34"/>
        <v>импл_</v>
      </c>
      <c r="H89" t="str">
        <f>VLOOKUP(B89,audio_list_stym!$A$3:$AJ$18,29,FALSE)</f>
        <v>Tamanid</v>
      </c>
      <c r="I89" t="s">
        <v>695</v>
      </c>
      <c r="J89" t="str">
        <f t="shared" si="35"/>
        <v>Tamanid_8</v>
      </c>
      <c r="K89">
        <v>16</v>
      </c>
      <c r="L89">
        <f>VLOOKUP(J89,total_visual_stym!$A$2:$D$129,2,FALSE)</f>
        <v>2144</v>
      </c>
      <c r="M89" t="str">
        <f>VLOOKUP(J89,total_visual_stym!$A$2:$D$129,3,FALSE)</f>
        <v>pics\\Tamanid_8.jpg</v>
      </c>
      <c r="N89">
        <f>VLOOKUP(J89,total_visual_stym!$A$1:$D$129,4,FALSE)</f>
        <v>214</v>
      </c>
      <c r="P89">
        <f>IF(G89="экспл",0,IF(G89="импл_",VLOOKUP(J89,quest_импл!$A$1:$J$129,7,FALSE),0))</f>
        <v>280</v>
      </c>
      <c r="Q89" t="str">
        <f>IF(G89="экспл",0,IF(G89="импл_",VLOOKUP(J89,quest_импл!$A$1:$J$129,8,FALSE),0))</f>
        <v>sound\\Skruchen_li.wav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2060</v>
      </c>
      <c r="AD89" t="str">
        <f t="shared" ca="1" si="43"/>
        <v>pics\\Tomat_4.jpg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6"/>
        <v>pics\\Tomat_4.jpg</v>
      </c>
      <c r="AI89" t="s">
        <v>99</v>
      </c>
      <c r="AO89">
        <f t="shared" ca="1" si="37"/>
        <v>4.3638608111405297E-2</v>
      </c>
      <c r="AP89" t="str">
        <f t="shared" ca="1" si="38"/>
        <v>pics\\Tomat_4.jpg</v>
      </c>
      <c r="AR89" t="str">
        <f t="shared" si="44"/>
        <v/>
      </c>
      <c r="AS89" t="str">
        <f t="shared" ca="1" si="39"/>
        <v>pics\\Tomat_4.jpg</v>
      </c>
      <c r="AT89">
        <f t="shared" ca="1" si="40"/>
        <v>0.68326148752448146</v>
      </c>
      <c r="AU89" t="s">
        <v>697</v>
      </c>
      <c r="AV89" t="str">
        <f t="shared" ca="1" si="41"/>
        <v>sound\\Noviy_plod.wav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_Скручен_ли_</v>
      </c>
      <c r="BB89" t="str">
        <f t="shared" si="42"/>
        <v>_Скручен_ли_XXXXX?</v>
      </c>
      <c r="BD89" cm="1">
        <f t="array" aca="1" ref="BD89" ca="1">INDEX($L$82:$L$89,(RANK(AT9,$AT$2:$AT$9)))</f>
        <v>2137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VLOOKUP(B90,audio_list_stym!$A$3:$BP$18,61,FALSE)</f>
        <v>17</v>
      </c>
      <c r="F90" t="str">
        <f>VLOOKUP(E90,metki!$A$2:$B$9,2,FALSE)</f>
        <v>экспл_новые_без_названия</v>
      </c>
      <c r="G90" t="str">
        <f t="shared" si="34"/>
        <v>экспл</v>
      </c>
      <c r="H90" t="str">
        <f>VLOOKUP(B90,audio_list_stym!$A$3:$AJ$18,29,FALSE)</f>
        <v>ZF</v>
      </c>
      <c r="I90" t="s">
        <v>688</v>
      </c>
      <c r="J90" t="str">
        <f t="shared" si="35"/>
        <v>ZF_1</v>
      </c>
      <c r="K90">
        <v>17</v>
      </c>
      <c r="L90">
        <f>VLOOKUP(J90,total_visual_stym!$A$2:$D$129,2,FALSE)</f>
        <v>2145</v>
      </c>
      <c r="M90" t="str">
        <f>VLOOKUP(J90,total_visual_stym!$A$2:$D$129,3,FALSE)</f>
        <v>pics\\ZF_1.jpg</v>
      </c>
      <c r="N90">
        <f>VLOOKUP(J90,total_visual_stym!$A$1:$D$129,4,FALSE)</f>
        <v>215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153</v>
      </c>
      <c r="Z90" t="str">
        <f>IF(G90="экспл",VLOOKUP(J90,quest_экспл!$A$1:$N$129,12,FALSE),IF(G90="импл_",0,0))</f>
        <v>sound\\On_s_chashuykami.wav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2225</v>
      </c>
      <c r="AD90" t="str">
        <f t="shared" ca="1" si="43"/>
        <v>pics\\dis9.jpg</v>
      </c>
      <c r="AE90" s="22" t="str">
        <f t="array" aca="1" ref="AE90" ca="1">IF(G90="экспл",INDEX(total_visual_stym!$C$146:$C$209,(RANK(total_visual_stym!E170,total_visual_stym!$E$146:$E$209))),0)</f>
        <v>pics\\dis9.jpg</v>
      </c>
      <c r="AF90" s="22" t="str">
        <f t="shared" si="36"/>
        <v/>
      </c>
      <c r="AI90" t="s">
        <v>100</v>
      </c>
      <c r="AO90">
        <f t="shared" ca="1" si="37"/>
        <v>9.8301037100500199E-2</v>
      </c>
      <c r="AP90" t="str">
        <f t="shared" ca="1" si="38"/>
        <v>pics\\Redis_4.jpg</v>
      </c>
      <c r="AR90" t="str">
        <f t="shared" si="44"/>
        <v/>
      </c>
      <c r="AS90" t="str">
        <f t="shared" si="39"/>
        <v/>
      </c>
      <c r="AT90">
        <f t="shared" ca="1" si="40"/>
        <v>0.408855880564858</v>
      </c>
      <c r="AU90" t="s">
        <v>697</v>
      </c>
      <c r="AV90" t="str">
        <f t="shared" ca="1" si="41"/>
        <v>sound\\Redkiy_plod.wav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_Он_с_чешуйками?</v>
      </c>
      <c r="BA90" t="e">
        <f>VLOOKUP(Q90,audio_list_stym!$B$2:$BQ$299,68,FALSE)</f>
        <v>#N/A</v>
      </c>
      <c r="BB90" t="str">
        <f t="shared" si="42"/>
        <v>На_экране_XXXXX._Он_с_чешуйками?</v>
      </c>
      <c r="BC90">
        <f>A90</f>
        <v>1212</v>
      </c>
      <c r="BD90" cm="1">
        <f t="array" aca="1" ref="BD90" ca="1">INDEX($L$90:$L$97,(RANK(AT2,$AT$2:$AT$9)))</f>
        <v>2149</v>
      </c>
      <c r="BE90" cm="1">
        <f t="array" aca="1" ref="BE90" ca="1">INDEX(BD66:BD81,(RANK(AT5,$AT$2:$AT$17)))</f>
        <v>2134</v>
      </c>
      <c r="BF90" cm="1">
        <f t="array" aca="1" ref="BF90" ca="1">INDEX(BD98:BD113,(RANK(AT5,$AT$2:$AT$17)))</f>
        <v>2078</v>
      </c>
      <c r="BG90" cm="1">
        <f t="array" aca="1" ref="BG90" ca="1">INDEX(BD114:BD129,(RANK(AT5,$AT$2:$AT$9)))</f>
        <v>2083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VLOOKUP(B91,audio_list_stym!$A$3:$BP$18,61,FALSE)</f>
        <v>17</v>
      </c>
      <c r="F91" t="str">
        <f>VLOOKUP(E91,metki!$A$2:$B$9,2,FALSE)</f>
        <v>экспл_новые_без_названия</v>
      </c>
      <c r="G91" t="str">
        <f t="shared" si="34"/>
        <v>экспл</v>
      </c>
      <c r="H91" t="str">
        <f>VLOOKUP(B91,audio_list_stym!$A$3:$AJ$18,29,FALSE)</f>
        <v>ZF</v>
      </c>
      <c r="I91" t="s">
        <v>689</v>
      </c>
      <c r="J91" t="str">
        <f t="shared" si="35"/>
        <v>ZF_2</v>
      </c>
      <c r="K91">
        <v>17</v>
      </c>
      <c r="L91">
        <f>VLOOKUP(J91,total_visual_stym!$A$2:$D$129,2,FALSE)</f>
        <v>2146</v>
      </c>
      <c r="M91" t="str">
        <f>VLOOKUP(J91,total_visual_stym!$A$2:$D$129,3,FALSE)</f>
        <v>pics\\ZF_2.jpg</v>
      </c>
      <c r="N91">
        <f>VLOOKUP(J91,total_visual_stym!$A$1:$D$129,4,FALSE)</f>
        <v>215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154</v>
      </c>
      <c r="Z91" t="str">
        <f>IF(G91="экспл",VLOOKUP(J91,quest_экспл!$A$1:$N$129,12,FALSE),IF(G91="импл_",0,0))</f>
        <v>sound\\On_rozoviy.wav</v>
      </c>
      <c r="AA91" t="str">
        <f>IF(G91="экспл",VLOOKUP(J91,quest_экспл!$A$1:$N$129,14,FALSE),IF(G91="импл_",0,0))</f>
        <v>нет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2175</v>
      </c>
      <c r="AD91" t="str">
        <f t="shared" ca="1" si="43"/>
        <v>pics\\dis5.jpg</v>
      </c>
      <c r="AE91" s="22" t="str">
        <f t="array" aca="1" ref="AE91" ca="1">IF(G91="экспл",INDEX(total_visual_stym!$C$146:$C$209,(RANK(total_visual_stym!E171,total_visual_stym!$E$146:$E$209))),0)</f>
        <v>pics\\dis5.jpg</v>
      </c>
      <c r="AF91" s="22" t="str">
        <f t="shared" si="36"/>
        <v/>
      </c>
      <c r="AI91" t="s">
        <v>101</v>
      </c>
      <c r="AO91">
        <f t="shared" ca="1" si="37"/>
        <v>0.39651650259465554</v>
      </c>
      <c r="AP91" t="str">
        <f t="shared" ca="1" si="38"/>
        <v>pics\\Limon_2.jpg</v>
      </c>
      <c r="AR91" t="str">
        <f t="shared" si="44"/>
        <v/>
      </c>
      <c r="AS91" t="str">
        <f t="shared" si="39"/>
        <v/>
      </c>
      <c r="AT91">
        <f t="shared" ca="1" si="40"/>
        <v>0.43969439080679706</v>
      </c>
      <c r="AU91" t="s">
        <v>697</v>
      </c>
      <c r="AV91" t="str">
        <f t="shared" ca="1" si="41"/>
        <v>sound\\Redkiy_plod.wav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_Он_розовый?</v>
      </c>
      <c r="BA91" t="e">
        <f>VLOOKUP(Q91,audio_list_stym!$B$2:$BQ$299,68,FALSE)</f>
        <v>#N/A</v>
      </c>
      <c r="BB91" t="str">
        <f t="shared" si="42"/>
        <v>Посмотрите,_вот_XXXXX._Он_розовый?</v>
      </c>
      <c r="BD91" cm="1">
        <f t="array" aca="1" ref="BD91" ca="1">INDEX($L$90:$L$97,(RANK(AT3,$AT$2:$AT$9)))</f>
        <v>2148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VLOOKUP(B92,audio_list_stym!$A$3:$BP$18,61,FALSE)</f>
        <v>17</v>
      </c>
      <c r="F92" t="str">
        <f>VLOOKUP(E92,metki!$A$2:$B$9,2,FALSE)</f>
        <v>экспл_новые_без_названия</v>
      </c>
      <c r="G92" t="str">
        <f t="shared" si="34"/>
        <v>экспл</v>
      </c>
      <c r="H92" t="str">
        <f>VLOOKUP(B92,audio_list_stym!$A$3:$AJ$18,29,FALSE)</f>
        <v>ZF</v>
      </c>
      <c r="I92" t="s">
        <v>690</v>
      </c>
      <c r="J92" t="str">
        <f t="shared" si="35"/>
        <v>ZF_3</v>
      </c>
      <c r="K92">
        <v>17</v>
      </c>
      <c r="L92">
        <f>VLOOKUP(J92,total_visual_stym!$A$2:$D$129,2,FALSE)</f>
        <v>2147</v>
      </c>
      <c r="M92" t="str">
        <f>VLOOKUP(J92,total_visual_stym!$A$2:$D$129,3,FALSE)</f>
        <v>pics\\ZF_3.jpg</v>
      </c>
      <c r="N92">
        <f>VLOOKUP(J92,total_visual_stym!$A$1:$D$129,4,FALSE)</f>
        <v>215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155</v>
      </c>
      <c r="Z92" t="str">
        <f>IF(G92="экспл",VLOOKUP(J92,quest_экспл!$A$1:$N$129,12,FALSE),IF(G92="импл_",0,0))</f>
        <v>sound\\Tonkiy_li_on.wav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2191</v>
      </c>
      <c r="AD92" t="str">
        <f t="shared" ca="1" si="43"/>
        <v>pics\\dis26.jpg</v>
      </c>
      <c r="AE92" s="22" t="str">
        <f t="array" aca="1" ref="AE92" ca="1">IF(G92="экспл",INDEX(total_visual_stym!$C$146:$C$209,(RANK(total_visual_stym!E172,total_visual_stym!$E$146:$E$209))),0)</f>
        <v>pics\\dis26.jpg</v>
      </c>
      <c r="AF92" s="22" t="str">
        <f t="shared" si="36"/>
        <v/>
      </c>
      <c r="AI92" t="s">
        <v>102</v>
      </c>
      <c r="AO92">
        <f t="shared" ca="1" si="37"/>
        <v>0.61861835243538232</v>
      </c>
      <c r="AP92" t="str">
        <f t="shared" ca="1" si="38"/>
        <v>pics\\Kokos_1.jpg</v>
      </c>
      <c r="AR92" t="str">
        <f t="shared" si="44"/>
        <v/>
      </c>
      <c r="AS92" t="str">
        <f t="shared" si="39"/>
        <v/>
      </c>
      <c r="AT92">
        <f t="shared" ca="1" si="40"/>
        <v>0.60989059883951779</v>
      </c>
      <c r="AU92" t="s">
        <v>697</v>
      </c>
      <c r="AV92" t="str">
        <f t="shared" ca="1" si="41"/>
        <v>sound\\Noviy_plod.wav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_Тонкий_ли_он?</v>
      </c>
      <c r="BA92" t="e">
        <f>VLOOKUP(Q92,audio_list_stym!$B$2:$BQ$299,68,FALSE)</f>
        <v>#N/A</v>
      </c>
      <c r="BB92" t="str">
        <f t="shared" si="42"/>
        <v>Вот_XXXXX._Тонкий_ли_он?</v>
      </c>
      <c r="BD92" cm="1">
        <f t="array" aca="1" ref="BD92" ca="1">INDEX($L$90:$L$97,(RANK(AT4,$AT$2:$AT$9)))</f>
        <v>2151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VLOOKUP(B93,audio_list_stym!$A$3:$BP$18,61,FALSE)</f>
        <v>17</v>
      </c>
      <c r="F93" t="str">
        <f>VLOOKUP(E93,metki!$A$2:$B$9,2,FALSE)</f>
        <v>экспл_новые_без_названия</v>
      </c>
      <c r="G93" t="str">
        <f t="shared" si="34"/>
        <v>экспл</v>
      </c>
      <c r="H93" t="str">
        <f>VLOOKUP(B93,audio_list_stym!$A$3:$AJ$18,29,FALSE)</f>
        <v>ZF</v>
      </c>
      <c r="I93" t="s">
        <v>691</v>
      </c>
      <c r="J93" t="str">
        <f t="shared" si="35"/>
        <v>ZF_4</v>
      </c>
      <c r="K93">
        <v>17</v>
      </c>
      <c r="L93">
        <f>VLOOKUP(J93,total_visual_stym!$A$2:$D$129,2,FALSE)</f>
        <v>2148</v>
      </c>
      <c r="M93" t="str">
        <f>VLOOKUP(J93,total_visual_stym!$A$2:$D$129,3,FALSE)</f>
        <v>pics\\ZF_4.jpg</v>
      </c>
      <c r="N93">
        <f>VLOOKUP(J93,total_visual_stym!$A$1:$D$129,4,FALSE)</f>
        <v>215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156</v>
      </c>
      <c r="Z93" t="str">
        <f>IF(G93="экспл",VLOOKUP(J93,quest_экспл!$A$1:$N$129,12,FALSE),IF(G93="импл_",0,0))</f>
        <v>sound\\Celniy_li_on.wav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2188</v>
      </c>
      <c r="AD93" t="str">
        <f t="shared" ca="1" si="43"/>
        <v>pics\\dis3.jpg</v>
      </c>
      <c r="AE93" s="22" t="str">
        <f t="array" aca="1" ref="AE93" ca="1">IF(G93="экспл",INDEX(total_visual_stym!$C$146:$C$209,(RANK(total_visual_stym!E173,total_visual_stym!$E$146:$E$209))),0)</f>
        <v>pics\\dis3.jpg</v>
      </c>
      <c r="AF93" s="22" t="str">
        <f t="shared" si="36"/>
        <v/>
      </c>
      <c r="AI93" t="s">
        <v>103</v>
      </c>
      <c r="AO93">
        <f t="shared" ca="1" si="37"/>
        <v>0.45597634183785096</v>
      </c>
      <c r="AP93" t="str">
        <f t="shared" ca="1" si="38"/>
        <v>pics\\Kokos_6.jpg</v>
      </c>
      <c r="AR93" t="str">
        <f t="shared" si="44"/>
        <v/>
      </c>
      <c r="AS93" t="str">
        <f t="shared" si="39"/>
        <v/>
      </c>
      <c r="AT93">
        <f t="shared" ca="1" si="40"/>
        <v>0.10791668277218736</v>
      </c>
      <c r="AU93" t="s">
        <v>697</v>
      </c>
      <c r="AV93" t="str">
        <f t="shared" ca="1" si="41"/>
        <v>sound\\Redkiy_plod.wav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_Цельный_ли_он?</v>
      </c>
      <c r="BA93" t="e">
        <f>VLOOKUP(Q93,audio_list_stym!$B$2:$BQ$299,68,FALSE)</f>
        <v>#N/A</v>
      </c>
      <c r="BB93" t="str">
        <f t="shared" si="42"/>
        <v>Это_XXXXX._Цельный_ли_он?</v>
      </c>
      <c r="BD93" cm="1">
        <f t="array" aca="1" ref="BD93" ca="1">INDEX($L$90:$L$97,(RANK(AT5,$AT$2:$AT$9)))</f>
        <v>2150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VLOOKUP(B94,audio_list_stym!$A$3:$BP$18,61,FALSE)</f>
        <v>17</v>
      </c>
      <c r="F94" t="str">
        <f>VLOOKUP(E94,metki!$A$2:$B$9,2,FALSE)</f>
        <v>экспл_новые_без_названия</v>
      </c>
      <c r="G94" t="str">
        <f t="shared" si="34"/>
        <v>экспл</v>
      </c>
      <c r="H94" t="str">
        <f>VLOOKUP(B94,audio_list_stym!$A$3:$AJ$18,29,FALSE)</f>
        <v>ZF</v>
      </c>
      <c r="I94" t="s">
        <v>692</v>
      </c>
      <c r="J94" t="str">
        <f t="shared" si="35"/>
        <v>ZF_5</v>
      </c>
      <c r="K94">
        <v>17</v>
      </c>
      <c r="L94">
        <f>VLOOKUP(J94,total_visual_stym!$A$2:$D$129,2,FALSE)</f>
        <v>2149</v>
      </c>
      <c r="M94" t="str">
        <f>VLOOKUP(J94,total_visual_stym!$A$2:$D$129,3,FALSE)</f>
        <v>pics\\ZF_5.jpg</v>
      </c>
      <c r="N94">
        <f>VLOOKUP(J94,total_visual_stym!$A$1:$D$129,4,FALSE)</f>
        <v>215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157</v>
      </c>
      <c r="Z94" t="str">
        <f>IF(G94="экспл",VLOOKUP(J94,quest_экспл!$A$1:$N$129,12,FALSE),IF(G94="импл_",0,0))</f>
        <v>sound\\On_shershaviy.wav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2194</v>
      </c>
      <c r="AD94" t="str">
        <f t="shared" ca="1" si="43"/>
        <v>pics\\dis55.jpg</v>
      </c>
      <c r="AE94" s="22" t="str">
        <f t="array" aca="1" ref="AE94" ca="1">IF(G94="экспл",INDEX(total_visual_stym!$C$146:$C$209,(RANK(total_visual_stym!E174,total_visual_stym!$E$146:$E$209))),0)</f>
        <v>pics\\dis55.jpg</v>
      </c>
      <c r="AF94" s="22" t="str">
        <f t="shared" si="36"/>
        <v/>
      </c>
      <c r="AI94" t="s">
        <v>104</v>
      </c>
      <c r="AO94">
        <f t="shared" ca="1" si="37"/>
        <v>0.24534758899448128</v>
      </c>
      <c r="AP94" t="str">
        <f t="shared" ca="1" si="38"/>
        <v>pics\\Peper_5.jpg</v>
      </c>
      <c r="AR94" t="str">
        <f t="shared" si="44"/>
        <v/>
      </c>
      <c r="AS94" t="str">
        <f t="shared" si="39"/>
        <v/>
      </c>
      <c r="AT94">
        <f t="shared" ca="1" si="40"/>
        <v>0.48770299614152701</v>
      </c>
      <c r="AU94" t="s">
        <v>697</v>
      </c>
      <c r="AV94" t="str">
        <f t="shared" ca="1" si="41"/>
        <v>sound\\Noviy_plod.wav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_Он_шершавый?</v>
      </c>
      <c r="BA94" t="e">
        <f>VLOOKUP(Q94,audio_list_stym!$B$2:$BQ$299,68,FALSE)</f>
        <v>#N/A</v>
      </c>
      <c r="BB94" t="str">
        <f t="shared" si="42"/>
        <v>На_картинке_XXXXX._Он_шершавый?</v>
      </c>
      <c r="BD94" cm="1">
        <f t="array" aca="1" ref="BD94" ca="1">INDEX($L$90:$L$97,(RANK(AT6,$AT$2:$AT$9)))</f>
        <v>2152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VLOOKUP(B95,audio_list_stym!$A$3:$BP$18,61,FALSE)</f>
        <v>17</v>
      </c>
      <c r="F95" t="str">
        <f>VLOOKUP(E95,metki!$A$2:$B$9,2,FALSE)</f>
        <v>экспл_новые_без_названия</v>
      </c>
      <c r="G95" t="str">
        <f t="shared" si="34"/>
        <v>экспл</v>
      </c>
      <c r="H95" t="str">
        <f>VLOOKUP(B95,audio_list_stym!$A$3:$AJ$18,29,FALSE)</f>
        <v>ZF</v>
      </c>
      <c r="I95" t="s">
        <v>693</v>
      </c>
      <c r="J95" t="str">
        <f t="shared" si="35"/>
        <v>ZF_6</v>
      </c>
      <c r="K95">
        <v>17</v>
      </c>
      <c r="L95">
        <f>VLOOKUP(J95,total_visual_stym!$A$2:$D$129,2,FALSE)</f>
        <v>2150</v>
      </c>
      <c r="M95" t="str">
        <f>VLOOKUP(J95,total_visual_stym!$A$2:$D$129,3,FALSE)</f>
        <v>pics\\ZF_6.jpg</v>
      </c>
      <c r="N95">
        <f>VLOOKUP(J95,total_visual_stym!$A$1:$D$129,4,FALSE)</f>
        <v>215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158</v>
      </c>
      <c r="Z95" t="str">
        <f>IF(G95="экспл",VLOOKUP(J95,quest_экспл!$A$1:$N$129,12,FALSE),IF(G95="импл_",0,0))</f>
        <v>sound\\Zaostrin_li_on.wav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2219</v>
      </c>
      <c r="AD95" t="str">
        <f t="shared" ca="1" si="43"/>
        <v>pics\\dis17.jpg</v>
      </c>
      <c r="AE95" s="22" t="str">
        <f t="array" aca="1" ref="AE95" ca="1">IF(G95="экспл",INDEX(total_visual_stym!$C$146:$C$209,(RANK(total_visual_stym!E175,total_visual_stym!$E$146:$E$209))),0)</f>
        <v>pics\\dis17.jpg</v>
      </c>
      <c r="AF95" s="22" t="str">
        <f t="shared" si="36"/>
        <v/>
      </c>
      <c r="AI95" t="s">
        <v>105</v>
      </c>
      <c r="AO95">
        <f t="shared" ca="1" si="37"/>
        <v>7.5275466182341599E-2</v>
      </c>
      <c r="AP95" t="str">
        <f t="shared" ca="1" si="38"/>
        <v>pics\\Redis_7.jpg</v>
      </c>
      <c r="AR95" t="str">
        <f t="shared" si="44"/>
        <v/>
      </c>
      <c r="AS95" t="str">
        <f t="shared" si="39"/>
        <v/>
      </c>
      <c r="AT95">
        <f t="shared" ca="1" si="40"/>
        <v>0.34142117507862924</v>
      </c>
      <c r="AU95" t="s">
        <v>697</v>
      </c>
      <c r="AV95" t="str">
        <f t="shared" ca="1" si="41"/>
        <v>sound\\Redkiy_plod.wav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_Заострен_ли_он?</v>
      </c>
      <c r="BA95" t="e">
        <f>VLOOKUP(Q95,audio_list_stym!$B$2:$BQ$299,68,FALSE)</f>
        <v>#N/A</v>
      </c>
      <c r="BB95" t="str">
        <f t="shared" si="42"/>
        <v>На_мониторе_XXXXX._Заострен_ли_он?</v>
      </c>
      <c r="BD95" cm="1">
        <f t="array" aca="1" ref="BD95" ca="1">INDEX($L$90:$L$97,(RANK(AT7,$AT$2:$AT$9)))</f>
        <v>2147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VLOOKUP(B96,audio_list_stym!$A$3:$BP$18,61,FALSE)</f>
        <v>17</v>
      </c>
      <c r="F96" t="str">
        <f>VLOOKUP(E96,metki!$A$2:$B$9,2,FALSE)</f>
        <v>экспл_новые_без_названия</v>
      </c>
      <c r="G96" t="str">
        <f t="shared" si="34"/>
        <v>экспл</v>
      </c>
      <c r="H96" t="str">
        <f>VLOOKUP(B96,audio_list_stym!$A$3:$AJ$18,29,FALSE)</f>
        <v>ZF</v>
      </c>
      <c r="I96" t="s">
        <v>694</v>
      </c>
      <c r="J96" t="str">
        <f t="shared" si="35"/>
        <v>ZF_7</v>
      </c>
      <c r="K96">
        <v>17</v>
      </c>
      <c r="L96">
        <f>VLOOKUP(J96,total_visual_stym!$A$2:$D$129,2,FALSE)</f>
        <v>2151</v>
      </c>
      <c r="M96" t="str">
        <f>VLOOKUP(J96,total_visual_stym!$A$2:$D$129,3,FALSE)</f>
        <v>pics\\ZF_7.jpg</v>
      </c>
      <c r="N96">
        <f>VLOOKUP(J96,total_visual_stym!$A$1:$D$129,4,FALSE)</f>
        <v>215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159</v>
      </c>
      <c r="Z96" t="str">
        <f>IF(G96="экспл",VLOOKUP(J96,quest_экспл!$A$1:$N$129,12,FALSE),IF(G96="импл_",0,0))</f>
        <v>sound\\On_rassipchatiy.wav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2222</v>
      </c>
      <c r="AD96" t="str">
        <f t="shared" ca="1" si="43"/>
        <v>pics\\dis14.jpg</v>
      </c>
      <c r="AE96" s="22" t="str">
        <f t="array" aca="1" ref="AE96" ca="1">IF(G96="экспл",INDEX(total_visual_stym!$C$146:$C$209,(RANK(total_visual_stym!E176,total_visual_stym!$E$146:$E$209))),0)</f>
        <v>pics\\dis14.jpg</v>
      </c>
      <c r="AF96" s="22" t="str">
        <f t="shared" si="36"/>
        <v/>
      </c>
      <c r="AI96" t="s">
        <v>106</v>
      </c>
      <c r="AO96">
        <f t="shared" ca="1" si="37"/>
        <v>0.94388358137975592</v>
      </c>
      <c r="AP96" t="str">
        <f t="shared" ca="1" si="38"/>
        <v>pics\\Banan_8.jpg</v>
      </c>
      <c r="AR96" t="str">
        <f t="shared" si="44"/>
        <v/>
      </c>
      <c r="AS96" t="str">
        <f t="shared" si="39"/>
        <v/>
      </c>
      <c r="AT96">
        <f t="shared" ca="1" si="40"/>
        <v>0.21014493490149422</v>
      </c>
      <c r="AU96" t="s">
        <v>697</v>
      </c>
      <c r="AV96" t="str">
        <f t="shared" ca="1" si="41"/>
        <v>sound\\Redkiy_plod.wav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_Он_рассыпчатый?</v>
      </c>
      <c r="BA96" t="e">
        <f>VLOOKUP(Q96,audio_list_stym!$B$2:$BQ$299,68,FALSE)</f>
        <v>#N/A</v>
      </c>
      <c r="BB96" t="str">
        <f t="shared" si="42"/>
        <v>Перед_Вами_XXXXX._Он_рассыпчатый?</v>
      </c>
      <c r="BD96" cm="1">
        <f t="array" aca="1" ref="BD96" ca="1">INDEX($L$90:$L$97,(RANK(AT8,$AT$2:$AT$9)))</f>
        <v>2146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VLOOKUP(B97,audio_list_stym!$A$3:$BP$18,61,FALSE)</f>
        <v>17</v>
      </c>
      <c r="F97" t="str">
        <f>VLOOKUP(E97,metki!$A$2:$B$9,2,FALSE)</f>
        <v>экспл_новые_без_названия</v>
      </c>
      <c r="G97" t="str">
        <f t="shared" si="34"/>
        <v>экспл</v>
      </c>
      <c r="H97" t="str">
        <f>VLOOKUP(B97,audio_list_stym!$A$3:$AJ$18,29,FALSE)</f>
        <v>ZF</v>
      </c>
      <c r="I97" t="s">
        <v>695</v>
      </c>
      <c r="J97" t="str">
        <f t="shared" si="35"/>
        <v>ZF_8</v>
      </c>
      <c r="K97">
        <v>17</v>
      </c>
      <c r="L97">
        <f>VLOOKUP(J97,total_visual_stym!$A$2:$D$129,2,FALSE)</f>
        <v>2152</v>
      </c>
      <c r="M97" t="str">
        <f>VLOOKUP(J97,total_visual_stym!$A$2:$D$129,3,FALSE)</f>
        <v>pics\\ZF_8.jpg</v>
      </c>
      <c r="N97">
        <f>VLOOKUP(J97,total_visual_stym!$A$1:$D$129,4,FALSE)</f>
        <v>215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160</v>
      </c>
      <c r="Z97" t="str">
        <f>IF(G97="экспл",VLOOKUP(J97,quest_экспл!$A$1:$N$129,12,FALSE),IF(G97="импл_",0,0))</f>
        <v>sound\\Ochishen_li_on.wav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2231</v>
      </c>
      <c r="AD97" t="str">
        <f t="shared" ca="1" si="43"/>
        <v>pics\\dis12.jpg</v>
      </c>
      <c r="AE97" s="22" t="str">
        <f t="array" aca="1" ref="AE97" ca="1">IF(G97="экспл",INDEX(total_visual_stym!$C$146:$C$209,(RANK(total_visual_stym!E177,total_visual_stym!$E$146:$E$209))),0)</f>
        <v>pics\\dis12.jpg</v>
      </c>
      <c r="AF97" s="22" t="str">
        <f t="shared" si="36"/>
        <v/>
      </c>
      <c r="AI97" t="s">
        <v>107</v>
      </c>
      <c r="AO97">
        <f t="shared" ca="1" si="37"/>
        <v>0.71902728249981618</v>
      </c>
      <c r="AP97" t="str">
        <f t="shared" ca="1" si="38"/>
        <v>pics\\Goroh_4.jpg</v>
      </c>
      <c r="AR97" t="str">
        <f t="shared" si="44"/>
        <v/>
      </c>
      <c r="AS97" t="str">
        <f t="shared" si="39"/>
        <v/>
      </c>
      <c r="AT97">
        <f t="shared" ca="1" si="40"/>
        <v>0.676224715120186</v>
      </c>
      <c r="AU97" t="s">
        <v>697</v>
      </c>
      <c r="AV97" t="str">
        <f t="shared" ca="1" si="41"/>
        <v>sound\\Noviy_plod.wav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_Очищен_ли_он?</v>
      </c>
      <c r="BA97" t="e">
        <f>VLOOKUP(Q97,audio_list_stym!$B$2:$BQ$299,68,FALSE)</f>
        <v>#N/A</v>
      </c>
      <c r="BB97" t="str">
        <f t="shared" si="42"/>
        <v>Вы_видите_XXXXX._Очищен_ли_он?</v>
      </c>
      <c r="BD97" cm="1">
        <f t="array" aca="1" ref="BD97" ca="1">INDEX($L$90:$L$97,(RANK(AT9,$AT$2:$AT$9)))</f>
        <v>2145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VLOOKUP(B98,audio_list_stym!$A$3:$BP$18,61,FALSE)</f>
        <v>14</v>
      </c>
      <c r="F98" t="str">
        <f>VLOOKUP(E98,metki!$A$2:$B$9,2,FALSE)</f>
        <v>импл_новые_с_названием</v>
      </c>
      <c r="G98" t="str">
        <f t="shared" ref="G98:G129" si="45">LEFT(F98,5)</f>
        <v>импл_</v>
      </c>
      <c r="H98" t="str">
        <f>VLOOKUP(B98,audio_list_stym!$A$3:$AJ$18,29,FALSE)</f>
        <v>Ackee</v>
      </c>
      <c r="I98" t="s">
        <v>688</v>
      </c>
      <c r="J98" t="str">
        <f t="shared" ref="J98:J129" si="46">H98&amp;I98</f>
        <v>Ackee_1</v>
      </c>
      <c r="K98">
        <v>14</v>
      </c>
      <c r="L98">
        <f>VLOOKUP(J98,total_visual_stym!$A$2:$D$129,2,FALSE)</f>
        <v>2065</v>
      </c>
      <c r="M98" t="str">
        <f>VLOOKUP(J98,total_visual_stym!$A$2:$D$129,3,FALSE)</f>
        <v>pics\\Ackee_1.jpg</v>
      </c>
      <c r="N98">
        <f>VLOOKUP(J98,total_visual_stym!$A$1:$D$129,4,FALSE)</f>
        <v>208</v>
      </c>
      <c r="P98">
        <f>IF(G98="экспл",0,IF(G98="импл_",VLOOKUP(J98,quest_импл!$A$1:$J$129,7,FALSE),0))</f>
        <v>225</v>
      </c>
      <c r="Q98" t="str">
        <f>IF(G98="экспл",0,IF(G98="импл_",VLOOKUP(J98,quest_импл!$A$1:$J$129,8,FALSE),0))</f>
        <v>sound\\Sushenniy_li.wav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нет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2011</v>
      </c>
      <c r="AD98" t="str">
        <f t="shared" ca="1" si="43"/>
        <v>pics\\Finik_3.jpg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ref="AF98:AF129" ca="1" si="47">AS98</f>
        <v>pics\\Finik_3.jpg</v>
      </c>
      <c r="AI98" t="s">
        <v>108</v>
      </c>
      <c r="AO98">
        <f t="shared" ref="AO98:AO129" ca="1" si="48">RAND()</f>
        <v>0.89601866152134046</v>
      </c>
      <c r="AP98" t="str">
        <f t="shared" ref="AP98:AP129" ca="1" si="49">INDEX($AI$66:$AI$129,(RANK(AO98,$AO$66:$AO$129)))</f>
        <v>pics\\Finik_3.jpg</v>
      </c>
      <c r="AR98" t="str">
        <f t="shared" si="44"/>
        <v/>
      </c>
      <c r="AS98" t="str">
        <f t="shared" ref="AS98:AS129" ca="1" si="50">IF(G98="импл_",AP98,"")</f>
        <v>pics\\Finik_3.jpg</v>
      </c>
      <c r="AT98">
        <f t="shared" ref="AT98:AT129" ca="1" si="51">RAND()</f>
        <v>0.27723828556404573</v>
      </c>
      <c r="AU98" t="s">
        <v>697</v>
      </c>
      <c r="AV98" t="str">
        <f t="shared" ref="AV98:AV129" ca="1" si="52">INDEX($AU$2:$AU$129,(RANK(AT98,$AT$2:$AT$129)))</f>
        <v>sound\\Redkiy_plod.wav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_Сушеный_ли_</v>
      </c>
      <c r="BB98" t="str">
        <f t="shared" ref="BB98:BB129" si="53">IF(G98="экспл",AY98&amp;AX98&amp;"."&amp;AZ98,IF(G98="импл_",BA98&amp;AX98&amp;"?"))</f>
        <v>_Сушеный_ли_КОДИС?</v>
      </c>
      <c r="BC98">
        <f>A98</f>
        <v>1213</v>
      </c>
      <c r="BD98" cm="1">
        <f t="array" aca="1" ref="BD98" ca="1">INDEX($L$98:$L$105,(RANK(AT2,$AT$2:$AT$9)))</f>
        <v>2069</v>
      </c>
      <c r="BE98" cm="1">
        <f t="array" aca="1" ref="BE98" ca="1">INDEX(BD66:BD81,(RANK(AT6,$AT$2:$AT$9)))</f>
        <v>2120</v>
      </c>
      <c r="BF98" cm="1">
        <f t="array" aca="1" ref="BF98" ca="1">INDEX(BD82:BD97,(RANK(AT6,$AT$2:$AT$9)))</f>
        <v>2137</v>
      </c>
      <c r="BG98" cm="1">
        <f t="array" aca="1" ref="BG98" ca="1">INDEX(BD106:BD129,(RANK(AT6,$AT$2:$AT$17)))</f>
        <v>2082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VLOOKUP(B99,audio_list_stym!$A$3:$BP$18,61,FALSE)</f>
        <v>14</v>
      </c>
      <c r="F99" t="str">
        <f>VLOOKUP(E99,metki!$A$2:$B$9,2,FALSE)</f>
        <v>импл_новые_с_названием</v>
      </c>
      <c r="G99" t="str">
        <f t="shared" si="45"/>
        <v>импл_</v>
      </c>
      <c r="H99" t="str">
        <f>VLOOKUP(B99,audio_list_stym!$A$3:$AJ$18,29,FALSE)</f>
        <v>Ackee</v>
      </c>
      <c r="I99" t="s">
        <v>689</v>
      </c>
      <c r="J99" t="str">
        <f t="shared" si="46"/>
        <v>Ackee_2</v>
      </c>
      <c r="K99">
        <v>14</v>
      </c>
      <c r="L99">
        <f>VLOOKUP(J99,total_visual_stym!$A$2:$D$129,2,FALSE)</f>
        <v>2066</v>
      </c>
      <c r="M99" t="str">
        <f>VLOOKUP(J99,total_visual_stym!$A$2:$D$129,3,FALSE)</f>
        <v>pics\\Ackee_2.jpg</v>
      </c>
      <c r="N99">
        <f>VLOOKUP(J99,total_visual_stym!$A$1:$D$129,4,FALSE)</f>
        <v>208</v>
      </c>
      <c r="P99">
        <f>IF(G99="экспл",0,IF(G99="импл_",VLOOKUP(J99,quest_импл!$A$1:$J$129,7,FALSE),0))</f>
        <v>226</v>
      </c>
      <c r="Q99" t="str">
        <f>IF(G99="экспл",0,IF(G99="импл_",VLOOKUP(J99,quest_импл!$A$1:$J$129,8,FALSE),0))</f>
        <v>sound\\S_vetochkoy_li.wav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2050</v>
      </c>
      <c r="AD99" t="str">
        <f t="shared" ref="AD99:AD129" ca="1" si="54">IF(ISTEXT(AE99),AE99,IF(ISTEXT(AF99),AF99,""))</f>
        <v>pics\\Redis_2.jpg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47"/>
        <v>pics\\Redis_2.jpg</v>
      </c>
      <c r="AI99" t="s">
        <v>109</v>
      </c>
      <c r="AO99">
        <f t="shared" ca="1" si="48"/>
        <v>0.14479682720147324</v>
      </c>
      <c r="AP99" t="str">
        <f t="shared" ca="1" si="49"/>
        <v>pics\\Redis_2.jpg</v>
      </c>
      <c r="AR99" t="str">
        <f t="shared" si="44"/>
        <v/>
      </c>
      <c r="AS99" t="str">
        <f t="shared" ca="1" si="50"/>
        <v>pics\\Redis_2.jpg</v>
      </c>
      <c r="AT99">
        <f t="shared" ca="1" si="51"/>
        <v>0.47659431096005023</v>
      </c>
      <c r="AU99" t="s">
        <v>697</v>
      </c>
      <c r="AV99" t="str">
        <f t="shared" ca="1" si="52"/>
        <v>sound\\Noviy_plod.wav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_С_веточкой_ли_</v>
      </c>
      <c r="BB99" t="str">
        <f t="shared" si="53"/>
        <v>_С_веточкой_ли_КОДИС?</v>
      </c>
      <c r="BD99" cm="1">
        <f t="array" aca="1" ref="BD99" ca="1">INDEX($L$98:$L$105,(RANK(AT3,$AT$2:$AT$9)))</f>
        <v>2068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VLOOKUP(B100,audio_list_stym!$A$3:$BP$18,61,FALSE)</f>
        <v>14</v>
      </c>
      <c r="F100" t="str">
        <f>VLOOKUP(E100,metki!$A$2:$B$9,2,FALSE)</f>
        <v>импл_новые_с_названием</v>
      </c>
      <c r="G100" t="str">
        <f t="shared" si="45"/>
        <v>импл_</v>
      </c>
      <c r="H100" t="str">
        <f>VLOOKUP(B100,audio_list_stym!$A$3:$AJ$18,29,FALSE)</f>
        <v>Ackee</v>
      </c>
      <c r="I100" t="s">
        <v>690</v>
      </c>
      <c r="J100" t="str">
        <f t="shared" si="46"/>
        <v>Ackee_3</v>
      </c>
      <c r="K100">
        <v>14</v>
      </c>
      <c r="L100">
        <f>VLOOKUP(J100,total_visual_stym!$A$2:$D$129,2,FALSE)</f>
        <v>2067</v>
      </c>
      <c r="M100" t="str">
        <f>VLOOKUP(J100,total_visual_stym!$A$2:$D$129,3,FALSE)</f>
        <v>pics\\Ackee_3.jpg</v>
      </c>
      <c r="N100">
        <f>VLOOKUP(J100,total_visual_stym!$A$1:$D$129,4,FALSE)</f>
        <v>208</v>
      </c>
      <c r="P100">
        <f>IF(G100="экспл",0,IF(G100="импл_",VLOOKUP(J100,quest_импл!$A$1:$J$129,7,FALSE),0))</f>
        <v>227</v>
      </c>
      <c r="Q100" t="str">
        <f>IF(G100="экспл",0,IF(G100="импл_",VLOOKUP(J100,quest_импл!$A$1:$J$129,8,FALSE),0))</f>
        <v>sound\\Rasskrit_li.wav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2056</v>
      </c>
      <c r="AD100" t="str">
        <f t="shared" ca="1" si="54"/>
        <v>pics\\Redis_8.jpg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47"/>
        <v>pics\\Redis_8.jpg</v>
      </c>
      <c r="AI100" t="s">
        <v>110</v>
      </c>
      <c r="AO100">
        <f t="shared" ca="1" si="48"/>
        <v>7.1553057455471247E-2</v>
      </c>
      <c r="AP100" t="str">
        <f t="shared" ca="1" si="49"/>
        <v>pics\\Redis_8.jpg</v>
      </c>
      <c r="AR100" t="str">
        <f t="shared" si="44"/>
        <v/>
      </c>
      <c r="AS100" t="str">
        <f t="shared" ca="1" si="50"/>
        <v>pics\\Redis_8.jpg</v>
      </c>
      <c r="AT100">
        <f t="shared" ca="1" si="51"/>
        <v>0.73576814766500021</v>
      </c>
      <c r="AU100" t="s">
        <v>697</v>
      </c>
      <c r="AV100" t="str">
        <f t="shared" ca="1" si="52"/>
        <v>sound\\Noviy_plod.wav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_Раскрыт_ли_</v>
      </c>
      <c r="BB100" t="str">
        <f t="shared" si="53"/>
        <v>_Раскрыт_ли_КОДИС?</v>
      </c>
      <c r="BD100" cm="1">
        <f t="array" aca="1" ref="BD100" ca="1">INDEX($L$98:$L$105,(RANK(AT4,$AT$2:$AT$9)))</f>
        <v>2071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VLOOKUP(B101,audio_list_stym!$A$3:$BP$18,61,FALSE)</f>
        <v>14</v>
      </c>
      <c r="F101" t="str">
        <f>VLOOKUP(E101,metki!$A$2:$B$9,2,FALSE)</f>
        <v>импл_новые_с_названием</v>
      </c>
      <c r="G101" t="str">
        <f t="shared" si="45"/>
        <v>импл_</v>
      </c>
      <c r="H101" t="str">
        <f>VLOOKUP(B101,audio_list_stym!$A$3:$AJ$18,29,FALSE)</f>
        <v>Ackee</v>
      </c>
      <c r="I101" t="s">
        <v>691</v>
      </c>
      <c r="J101" t="str">
        <f t="shared" si="46"/>
        <v>Ackee_4</v>
      </c>
      <c r="K101">
        <v>14</v>
      </c>
      <c r="L101">
        <f>VLOOKUP(J101,total_visual_stym!$A$2:$D$129,2,FALSE)</f>
        <v>2068</v>
      </c>
      <c r="M101" t="str">
        <f>VLOOKUP(J101,total_visual_stym!$A$2:$D$129,3,FALSE)</f>
        <v>pics\\Ackee_4.jpg</v>
      </c>
      <c r="N101">
        <f>VLOOKUP(J101,total_visual_stym!$A$1:$D$129,4,FALSE)</f>
        <v>208</v>
      </c>
      <c r="P101">
        <f>IF(G101="экспл",0,IF(G101="импл_",VLOOKUP(J101,quest_импл!$A$1:$J$129,7,FALSE),0))</f>
        <v>228</v>
      </c>
      <c r="Q101" t="str">
        <f>IF(G101="экспл",0,IF(G101="импл_",VLOOKUP(J101,quest_импл!$A$1:$J$129,8,FALSE),0))</f>
        <v>sound\\Pushistiy_li.wav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2021</v>
      </c>
      <c r="AD101" t="str">
        <f t="shared" ca="1" si="54"/>
        <v>pics\\Goroh_5.jpg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47"/>
        <v>pics\\Goroh_5.jpg</v>
      </c>
      <c r="AI101" t="s">
        <v>111</v>
      </c>
      <c r="AO101">
        <f t="shared" ca="1" si="48"/>
        <v>0.69896498962667519</v>
      </c>
      <c r="AP101" t="str">
        <f t="shared" ca="1" si="49"/>
        <v>pics\\Goroh_5.jpg</v>
      </c>
      <c r="AR101" t="str">
        <f t="shared" si="44"/>
        <v/>
      </c>
      <c r="AS101" t="str">
        <f t="shared" ca="1" si="50"/>
        <v>pics\\Goroh_5.jpg</v>
      </c>
      <c r="AT101">
        <f t="shared" ca="1" si="51"/>
        <v>7.6466920463348687E-2</v>
      </c>
      <c r="AU101" t="s">
        <v>697</v>
      </c>
      <c r="AV101" t="str">
        <f t="shared" ca="1" si="52"/>
        <v>sound\\Redkiy_plod.wav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_Пушистый_ли_</v>
      </c>
      <c r="BB101" t="str">
        <f t="shared" si="53"/>
        <v>_Пушистый_ли_КОДИС?</v>
      </c>
      <c r="BD101" cm="1">
        <f t="array" aca="1" ref="BD101" ca="1">INDEX($L$98:$L$105,(RANK(AT5,$AT$2:$AT$9)))</f>
        <v>2070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VLOOKUP(B102,audio_list_stym!$A$3:$BP$18,61,FALSE)</f>
        <v>14</v>
      </c>
      <c r="F102" t="str">
        <f>VLOOKUP(E102,metki!$A$2:$B$9,2,FALSE)</f>
        <v>импл_новые_с_названием</v>
      </c>
      <c r="G102" t="str">
        <f t="shared" si="45"/>
        <v>импл_</v>
      </c>
      <c r="H102" t="str">
        <f>VLOOKUP(B102,audio_list_stym!$A$3:$AJ$18,29,FALSE)</f>
        <v>Ackee</v>
      </c>
      <c r="I102" t="s">
        <v>692</v>
      </c>
      <c r="J102" t="str">
        <f t="shared" si="46"/>
        <v>Ackee_5</v>
      </c>
      <c r="K102">
        <v>14</v>
      </c>
      <c r="L102">
        <f>VLOOKUP(J102,total_visual_stym!$A$2:$D$129,2,FALSE)</f>
        <v>2069</v>
      </c>
      <c r="M102" t="str">
        <f>VLOOKUP(J102,total_visual_stym!$A$2:$D$129,3,FALSE)</f>
        <v>pics\\Ackee_5.jpg</v>
      </c>
      <c r="N102">
        <f>VLOOKUP(J102,total_visual_stym!$A$1:$D$129,4,FALSE)</f>
        <v>208</v>
      </c>
      <c r="P102">
        <f>IF(G102="экспл",0,IF(G102="импл_",VLOOKUP(J102,quest_импл!$A$1:$J$129,7,FALSE),0))</f>
        <v>229</v>
      </c>
      <c r="Q102" t="str">
        <f>IF(G102="экспл",0,IF(G102="импл_",VLOOKUP(J102,quest_импл!$A$1:$J$129,8,FALSE),0))</f>
        <v>sound\\Kvadratniy_li.wav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2047</v>
      </c>
      <c r="AD102" t="str">
        <f t="shared" ca="1" si="54"/>
        <v>pics\\Peper_7.jpg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47"/>
        <v>pics\\Peper_7.jpg</v>
      </c>
      <c r="AI102" t="s">
        <v>112</v>
      </c>
      <c r="AO102">
        <f t="shared" ca="1" si="48"/>
        <v>0.18101227297746902</v>
      </c>
      <c r="AP102" t="str">
        <f t="shared" ca="1" si="49"/>
        <v>pics\\Peper_7.jpg</v>
      </c>
      <c r="AR102" t="str">
        <f t="shared" si="44"/>
        <v/>
      </c>
      <c r="AS102" t="str">
        <f t="shared" ca="1" si="50"/>
        <v>pics\\Peper_7.jpg</v>
      </c>
      <c r="AT102">
        <f t="shared" ca="1" si="51"/>
        <v>0.99868836298479735</v>
      </c>
      <c r="AU102" t="s">
        <v>697</v>
      </c>
      <c r="AV102" t="str">
        <f t="shared" ca="1" si="52"/>
        <v>sound\\Noviy_plod.wav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_Квадратный_ли_</v>
      </c>
      <c r="BB102" t="str">
        <f t="shared" si="53"/>
        <v>_Квадратный_ли_КОДИС?</v>
      </c>
      <c r="BD102" cm="1">
        <f t="array" aca="1" ref="BD102" ca="1">INDEX($L$98:$L$105,(RANK(AT6,$AT$2:$AT$9)))</f>
        <v>2072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VLOOKUP(B103,audio_list_stym!$A$3:$BP$18,61,FALSE)</f>
        <v>14</v>
      </c>
      <c r="F103" t="str">
        <f>VLOOKUP(E103,metki!$A$2:$B$9,2,FALSE)</f>
        <v>импл_новые_с_названием</v>
      </c>
      <c r="G103" t="str">
        <f t="shared" si="45"/>
        <v>импл_</v>
      </c>
      <c r="H103" t="str">
        <f>VLOOKUP(B103,audio_list_stym!$A$3:$AJ$18,29,FALSE)</f>
        <v>Ackee</v>
      </c>
      <c r="I103" t="s">
        <v>693</v>
      </c>
      <c r="J103" t="str">
        <f t="shared" si="46"/>
        <v>Ackee_6</v>
      </c>
      <c r="K103">
        <v>14</v>
      </c>
      <c r="L103">
        <f>VLOOKUP(J103,total_visual_stym!$A$2:$D$129,2,FALSE)</f>
        <v>2070</v>
      </c>
      <c r="M103" t="str">
        <f>VLOOKUP(J103,total_visual_stym!$A$2:$D$129,3,FALSE)</f>
        <v>pics\\Ackee_6.jpg</v>
      </c>
      <c r="N103">
        <f>VLOOKUP(J103,total_visual_stym!$A$1:$D$129,4,FALSE)</f>
        <v>208</v>
      </c>
      <c r="P103">
        <f>IF(G103="экспл",0,IF(G103="импл_",VLOOKUP(J103,quest_импл!$A$1:$J$129,7,FALSE),0))</f>
        <v>230</v>
      </c>
      <c r="Q103" t="str">
        <f>IF(G103="экспл",0,IF(G103="импл_",VLOOKUP(J103,quest_импл!$A$1:$J$129,8,FALSE),0))</f>
        <v>sound\\Sklizskiy_li.wav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2022</v>
      </c>
      <c r="AD103" t="str">
        <f t="shared" ca="1" si="54"/>
        <v>pics\\Goroh_6.jpg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47"/>
        <v>pics\\Goroh_6.jpg</v>
      </c>
      <c r="AI103" t="s">
        <v>113</v>
      </c>
      <c r="AO103">
        <f t="shared" ca="1" si="48"/>
        <v>0.68409349996833801</v>
      </c>
      <c r="AP103" t="str">
        <f t="shared" ca="1" si="49"/>
        <v>pics\\Goroh_6.jpg</v>
      </c>
      <c r="AR103" t="str">
        <f t="shared" si="44"/>
        <v/>
      </c>
      <c r="AS103" t="str">
        <f t="shared" ca="1" si="50"/>
        <v>pics\\Goroh_6.jpg</v>
      </c>
      <c r="AT103">
        <f t="shared" ca="1" si="51"/>
        <v>0.97481178865243878</v>
      </c>
      <c r="AU103" t="s">
        <v>697</v>
      </c>
      <c r="AV103" t="str">
        <f t="shared" ca="1" si="52"/>
        <v>sound\\Noviy_plod.wav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_Склизкий_ли_</v>
      </c>
      <c r="BB103" t="str">
        <f t="shared" si="53"/>
        <v>_Склизкий_ли_КОДИС?</v>
      </c>
      <c r="BD103" cm="1">
        <f t="array" aca="1" ref="BD103" ca="1">INDEX($L$98:$L$105,(RANK(AT7,$AT$2:$AT$9)))</f>
        <v>2067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VLOOKUP(B104,audio_list_stym!$A$3:$BP$18,61,FALSE)</f>
        <v>14</v>
      </c>
      <c r="F104" t="str">
        <f>VLOOKUP(E104,metki!$A$2:$B$9,2,FALSE)</f>
        <v>импл_новые_с_названием</v>
      </c>
      <c r="G104" t="str">
        <f t="shared" si="45"/>
        <v>импл_</v>
      </c>
      <c r="H104" t="str">
        <f>VLOOKUP(B104,audio_list_stym!$A$3:$AJ$18,29,FALSE)</f>
        <v>Ackee</v>
      </c>
      <c r="I104" t="s">
        <v>694</v>
      </c>
      <c r="J104" t="str">
        <f t="shared" si="46"/>
        <v>Ackee_7</v>
      </c>
      <c r="K104">
        <v>14</v>
      </c>
      <c r="L104">
        <f>VLOOKUP(J104,total_visual_stym!$A$2:$D$129,2,FALSE)</f>
        <v>2071</v>
      </c>
      <c r="M104" t="str">
        <f>VLOOKUP(J104,total_visual_stym!$A$2:$D$129,3,FALSE)</f>
        <v>pics\\Ackee_7.jpg</v>
      </c>
      <c r="N104">
        <f>VLOOKUP(J104,total_visual_stym!$A$1:$D$129,4,FALSE)</f>
        <v>208</v>
      </c>
      <c r="P104">
        <f>IF(G104="экспл",0,IF(G104="импл_",VLOOKUP(J104,quest_импл!$A$1:$J$129,7,FALSE),0))</f>
        <v>231</v>
      </c>
      <c r="Q104" t="str">
        <f>IF(G104="экспл",0,IF(G104="импл_",VLOOKUP(J104,quest_импл!$A$1:$J$129,8,FALSE),0))</f>
        <v>sound\\Uvyadshiy_li.wav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да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2054</v>
      </c>
      <c r="AD104" t="str">
        <f t="shared" ca="1" si="54"/>
        <v>pics\\Redis_6.jpg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47"/>
        <v>pics\\Redis_6.jpg</v>
      </c>
      <c r="AI104" t="s">
        <v>114</v>
      </c>
      <c r="AO104">
        <f t="shared" ca="1" si="48"/>
        <v>8.8400949248524707E-2</v>
      </c>
      <c r="AP104" t="str">
        <f t="shared" ca="1" si="49"/>
        <v>pics\\Redis_6.jpg</v>
      </c>
      <c r="AR104" t="str">
        <f t="shared" si="44"/>
        <v/>
      </c>
      <c r="AS104" t="str">
        <f t="shared" ca="1" si="50"/>
        <v>pics\\Redis_6.jpg</v>
      </c>
      <c r="AT104">
        <f t="shared" ca="1" si="51"/>
        <v>0.37934255342219003</v>
      </c>
      <c r="AU104" t="s">
        <v>697</v>
      </c>
      <c r="AV104" t="str">
        <f t="shared" ca="1" si="52"/>
        <v>sound\\Redkiy_plod.wav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_Увядший_ли_</v>
      </c>
      <c r="BB104" t="str">
        <f t="shared" si="53"/>
        <v>_Увядший_ли_КОДИС?</v>
      </c>
      <c r="BD104" cm="1">
        <f t="array" aca="1" ref="BD104" ca="1">INDEX($L$98:$L$105,(RANK(AT8,$AT$2:$AT$9)))</f>
        <v>2066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VLOOKUP(B105,audio_list_stym!$A$3:$BP$18,61,FALSE)</f>
        <v>14</v>
      </c>
      <c r="F105" t="str">
        <f>VLOOKUP(E105,metki!$A$2:$B$9,2,FALSE)</f>
        <v>импл_новые_с_названием</v>
      </c>
      <c r="G105" t="str">
        <f t="shared" si="45"/>
        <v>импл_</v>
      </c>
      <c r="H105" t="str">
        <f>VLOOKUP(B105,audio_list_stym!$A$3:$AJ$18,29,FALSE)</f>
        <v>Ackee</v>
      </c>
      <c r="I105" t="s">
        <v>695</v>
      </c>
      <c r="J105" t="str">
        <f t="shared" si="46"/>
        <v>Ackee_8</v>
      </c>
      <c r="K105">
        <v>14</v>
      </c>
      <c r="L105">
        <f>VLOOKUP(J105,total_visual_stym!$A$2:$D$129,2,FALSE)</f>
        <v>2072</v>
      </c>
      <c r="M105" t="str">
        <f>VLOOKUP(J105,total_visual_stym!$A$2:$D$129,3,FALSE)</f>
        <v>pics\\Ackee_8.jpg</v>
      </c>
      <c r="N105">
        <f>VLOOKUP(J105,total_visual_stym!$A$1:$D$129,4,FALSE)</f>
        <v>208</v>
      </c>
      <c r="P105">
        <f>IF(G105="экспл",0,IF(G105="импл_",VLOOKUP(J105,quest_импл!$A$1:$J$129,7,FALSE),0))</f>
        <v>232</v>
      </c>
      <c r="Q105" t="str">
        <f>IF(G105="экспл",0,IF(G105="импл_",VLOOKUP(J105,quest_импл!$A$1:$J$129,8,FALSE),0))</f>
        <v>sound\\Raznocvetniy_li.wav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2004</v>
      </c>
      <c r="AD105" t="str">
        <f t="shared" ca="1" si="54"/>
        <v>pics\\Banan_4.jpg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47"/>
        <v>pics\\Banan_4.jpg</v>
      </c>
      <c r="AI105" t="s">
        <v>115</v>
      </c>
      <c r="AO105">
        <f t="shared" ca="1" si="48"/>
        <v>0.98142012958955527</v>
      </c>
      <c r="AP105" t="str">
        <f t="shared" ca="1" si="49"/>
        <v>pics\\Banan_4.jpg</v>
      </c>
      <c r="AR105" t="str">
        <f t="shared" si="44"/>
        <v/>
      </c>
      <c r="AS105" t="str">
        <f t="shared" ca="1" si="50"/>
        <v>pics\\Banan_4.jpg</v>
      </c>
      <c r="AT105">
        <f t="shared" ca="1" si="51"/>
        <v>0.53563249146865366</v>
      </c>
      <c r="AU105" t="s">
        <v>697</v>
      </c>
      <c r="AV105" t="str">
        <f t="shared" ca="1" si="52"/>
        <v>sound\\Noviy_plod.wav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_Разноцветный_ли_</v>
      </c>
      <c r="BB105" t="str">
        <f t="shared" si="53"/>
        <v>_Разноцветный_ли_КОДИС?</v>
      </c>
      <c r="BD105" cm="1">
        <f t="array" aca="1" ref="BD105" ca="1">INDEX($L$98:$L$105,(RANK(AT9,$AT$2:$AT$9)))</f>
        <v>2065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VLOOKUP(B106,audio_list_stym!$A$3:$BP$18,61,FALSE)</f>
        <v>15</v>
      </c>
      <c r="F106" t="str">
        <f>VLOOKUP(E106,metki!$A$2:$B$9,2,FALSE)</f>
        <v>экспл_новые_с_названием</v>
      </c>
      <c r="G106" t="str">
        <f t="shared" si="45"/>
        <v>экспл</v>
      </c>
      <c r="H106" t="str">
        <f>VLOOKUP(B106,audio_list_stym!$A$3:$AJ$18,29,FALSE)</f>
        <v>Ake</v>
      </c>
      <c r="I106" t="s">
        <v>688</v>
      </c>
      <c r="J106" t="str">
        <f t="shared" si="46"/>
        <v>Ake_1</v>
      </c>
      <c r="K106">
        <v>15</v>
      </c>
      <c r="L106">
        <f>VLOOKUP(J106,total_visual_stym!$A$2:$D$129,2,FALSE)</f>
        <v>2073</v>
      </c>
      <c r="M106" t="str">
        <f>VLOOKUP(J106,total_visual_stym!$A$2:$D$129,3,FALSE)</f>
        <v>pics\\Ake_1.jpg</v>
      </c>
      <c r="N106">
        <f>VLOOKUP(J106,total_visual_stym!$A$1:$D$129,4,FALSE)</f>
        <v>209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105</v>
      </c>
      <c r="Z106" t="str">
        <f>IF(G106="экспл",VLOOKUP(J106,quest_экспл!$A$1:$N$129,12,FALSE),IF(G106="импл_",0,0))</f>
        <v>sound\\On_imeet_myakot.wav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2230</v>
      </c>
      <c r="AD106" t="str">
        <f t="shared" ca="1" si="54"/>
        <v>pics\\dis8.jpg</v>
      </c>
      <c r="AE106" s="22" t="str">
        <f t="array" aca="1" ref="AE106" ca="1">IF(G106="экспл",INDEX(total_visual_stym!$C$146:$C$209,(RANK(total_visual_stym!E186,total_visual_stym!$E$146:$E$209))),0)</f>
        <v>pics\\dis8.jpg</v>
      </c>
      <c r="AF106" s="22" t="str">
        <f t="shared" si="47"/>
        <v/>
      </c>
      <c r="AI106" t="s">
        <v>116</v>
      </c>
      <c r="AO106">
        <f t="shared" ca="1" si="48"/>
        <v>5.3231812315297944E-2</v>
      </c>
      <c r="AP106" t="str">
        <f t="shared" ca="1" si="49"/>
        <v>pics\\Tomat_2.jpg</v>
      </c>
      <c r="AR106" t="str">
        <f t="shared" ref="AR106:AR129" si="55">IF(AH106="sound\\Ogorod",AP34,"")</f>
        <v/>
      </c>
      <c r="AS106" t="str">
        <f t="shared" si="50"/>
        <v/>
      </c>
      <c r="AT106">
        <f t="shared" ca="1" si="51"/>
        <v>0.29649533938622852</v>
      </c>
      <c r="AU106" t="s">
        <v>697</v>
      </c>
      <c r="AV106" t="str">
        <f t="shared" ca="1" si="52"/>
        <v>sound\\Redkiy_plod.wav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_Он_имеет_мякоть?</v>
      </c>
      <c r="BA106" t="e">
        <f>VLOOKUP(Q106,audio_list_stym!$B$2:$BQ$299,68,FALSE)</f>
        <v>#N/A</v>
      </c>
      <c r="BB106" t="str">
        <f t="shared" si="53"/>
        <v>На_экране_ГОНИК._Он_имеет_мякоть?</v>
      </c>
      <c r="BC106">
        <f>A106</f>
        <v>1214</v>
      </c>
      <c r="BD106" cm="1">
        <f t="array" aca="1" ref="BD106" ca="1">INDEX($L$106:$L$113,(RANK(AT2,$AT$2:$AT$9)))</f>
        <v>2077</v>
      </c>
      <c r="BE106" cm="1">
        <f t="array" aca="1" ref="BE106" ca="1">INDEX(BD66:BD81,(RANK(AT7,$AT$2:$AT$17)))</f>
        <v>2120</v>
      </c>
      <c r="BF106" cm="1">
        <f t="array" aca="1" ref="BF106" ca="1">INDEX(BD90:BD105,(RANK(AT7,$AT$2:$AT$17)))</f>
        <v>2146</v>
      </c>
      <c r="BG106" cm="1">
        <f t="array" aca="1" ref="BG106" ca="1">INDEX(BD114:BD129,(RANK(AT7,$AT$2:$AT$9)))</f>
        <v>2087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VLOOKUP(B107,audio_list_stym!$A$3:$BP$18,61,FALSE)</f>
        <v>15</v>
      </c>
      <c r="F107" t="str">
        <f>VLOOKUP(E107,metki!$A$2:$B$9,2,FALSE)</f>
        <v>экспл_новые_с_названием</v>
      </c>
      <c r="G107" t="str">
        <f t="shared" si="45"/>
        <v>экспл</v>
      </c>
      <c r="H107" t="str">
        <f>VLOOKUP(B107,audio_list_stym!$A$3:$AJ$18,29,FALSE)</f>
        <v>Ake</v>
      </c>
      <c r="I107" t="s">
        <v>689</v>
      </c>
      <c r="J107" t="str">
        <f t="shared" si="46"/>
        <v>Ake_2</v>
      </c>
      <c r="K107">
        <v>15</v>
      </c>
      <c r="L107">
        <f>VLOOKUP(J107,total_visual_stym!$A$2:$D$129,2,FALSE)</f>
        <v>2074</v>
      </c>
      <c r="M107" t="str">
        <f>VLOOKUP(J107,total_visual_stym!$A$2:$D$129,3,FALSE)</f>
        <v>pics\\Ake_2.jpg</v>
      </c>
      <c r="N107">
        <f>VLOOKUP(J107,total_visual_stym!$A$1:$D$129,4,FALSE)</f>
        <v>209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106</v>
      </c>
      <c r="Z107" t="str">
        <f>IF(G107="экспл",VLOOKUP(J107,quest_экспл!$A$1:$N$129,12,FALSE),IF(G107="импл_",0,0))</f>
        <v>sound\\Prodolgovatiy_li_on.wav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2173</v>
      </c>
      <c r="AD107" t="str">
        <f t="shared" ca="1" si="54"/>
        <v>pics\\dis37.jpg</v>
      </c>
      <c r="AE107" s="22" t="str">
        <f t="array" aca="1" ref="AE107" ca="1">IF(G107="экспл",INDEX(total_visual_stym!$C$146:$C$209,(RANK(total_visual_stym!E187,total_visual_stym!$E$146:$E$209))),0)</f>
        <v>pics\\dis37.jpg</v>
      </c>
      <c r="AF107" s="22" t="str">
        <f t="shared" si="47"/>
        <v/>
      </c>
      <c r="AI107" t="s">
        <v>117</v>
      </c>
      <c r="AO107">
        <f t="shared" ca="1" si="48"/>
        <v>0.94804791366778129</v>
      </c>
      <c r="AP107" t="str">
        <f t="shared" ca="1" si="49"/>
        <v>pics\\Banan_7.jpg</v>
      </c>
      <c r="AR107" t="str">
        <f t="shared" si="55"/>
        <v/>
      </c>
      <c r="AS107" t="str">
        <f t="shared" si="50"/>
        <v/>
      </c>
      <c r="AT107">
        <f t="shared" ca="1" si="51"/>
        <v>0.24044294782076359</v>
      </c>
      <c r="AU107" t="s">
        <v>697</v>
      </c>
      <c r="AV107" t="str">
        <f t="shared" ca="1" si="52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_Продолговатый_ли_он?</v>
      </c>
      <c r="BA107" t="e">
        <f>VLOOKUP(Q107,audio_list_stym!$B$2:$BQ$299,68,FALSE)</f>
        <v>#N/A</v>
      </c>
      <c r="BB107" t="str">
        <f t="shared" si="53"/>
        <v>Посмотрите,_вот_ГОНИК._Продолговатый_ли_он?</v>
      </c>
      <c r="BD107" cm="1">
        <f t="array" aca="1" ref="BD107" ca="1">INDEX($L$106:$L$113,(RANK(AT3,$AT$2:$AT$9)))</f>
        <v>2076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VLOOKUP(B108,audio_list_stym!$A$3:$BP$18,61,FALSE)</f>
        <v>15</v>
      </c>
      <c r="F108" t="str">
        <f>VLOOKUP(E108,metki!$A$2:$B$9,2,FALSE)</f>
        <v>экспл_новые_с_названием</v>
      </c>
      <c r="G108" t="str">
        <f t="shared" si="45"/>
        <v>экспл</v>
      </c>
      <c r="H108" t="str">
        <f>VLOOKUP(B108,audio_list_stym!$A$3:$AJ$18,29,FALSE)</f>
        <v>Ake</v>
      </c>
      <c r="I108" t="s">
        <v>690</v>
      </c>
      <c r="J108" t="str">
        <f t="shared" si="46"/>
        <v>Ake_3</v>
      </c>
      <c r="K108">
        <v>15</v>
      </c>
      <c r="L108">
        <f>VLOOKUP(J108,total_visual_stym!$A$2:$D$129,2,FALSE)</f>
        <v>2075</v>
      </c>
      <c r="M108" t="str">
        <f>VLOOKUP(J108,total_visual_stym!$A$2:$D$129,3,FALSE)</f>
        <v>pics\\Ake_3.jpg</v>
      </c>
      <c r="N108">
        <f>VLOOKUP(J108,total_visual_stym!$A$1:$D$129,4,FALSE)</f>
        <v>209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107</v>
      </c>
      <c r="Z108" t="str">
        <f>IF(G108="экспл",VLOOKUP(J108,quest_экспл!$A$1:$N$129,12,FALSE),IF(G108="импл_",0,0))</f>
        <v>sound\\Pyatnistiy_li_on.wav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2176</v>
      </c>
      <c r="AD108" t="str">
        <f t="shared" ca="1" si="54"/>
        <v>pics\\dis21.jpg</v>
      </c>
      <c r="AE108" s="22" t="str">
        <f t="array" aca="1" ref="AE108" ca="1">IF(G108="экспл",INDEX(total_visual_stym!$C$146:$C$209,(RANK(total_visual_stym!E188,total_visual_stym!$E$146:$E$209))),0)</f>
        <v>pics\\dis21.jpg</v>
      </c>
      <c r="AF108" s="22" t="str">
        <f t="shared" si="47"/>
        <v/>
      </c>
      <c r="AI108" t="s">
        <v>118</v>
      </c>
      <c r="AO108">
        <f t="shared" ca="1" si="48"/>
        <v>0.59036881324168633</v>
      </c>
      <c r="AP108" t="str">
        <f t="shared" ca="1" si="49"/>
        <v>pics\\Kokos_2.jpg</v>
      </c>
      <c r="AR108" t="str">
        <f t="shared" si="55"/>
        <v/>
      </c>
      <c r="AS108" t="str">
        <f t="shared" si="50"/>
        <v/>
      </c>
      <c r="AT108">
        <f t="shared" ca="1" si="51"/>
        <v>3.360828732298371E-4</v>
      </c>
      <c r="AU108" t="s">
        <v>697</v>
      </c>
      <c r="AV108" t="str">
        <f t="shared" ca="1" si="52"/>
        <v>sound\\Redkiy_plod.wav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_Пятнистый_ли_он?</v>
      </c>
      <c r="BA108" t="e">
        <f>VLOOKUP(Q108,audio_list_stym!$B$2:$BQ$299,68,FALSE)</f>
        <v>#N/A</v>
      </c>
      <c r="BB108" t="str">
        <f t="shared" si="53"/>
        <v>Вот_ГОНИК._Пятнистый_ли_он?</v>
      </c>
      <c r="BD108" cm="1">
        <f t="array" aca="1" ref="BD108" ca="1">INDEX($L$106:$L$113,(RANK(AT4,$AT$2:$AT$9)))</f>
        <v>2079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VLOOKUP(B109,audio_list_stym!$A$3:$BP$18,61,FALSE)</f>
        <v>15</v>
      </c>
      <c r="F109" t="str">
        <f>VLOOKUP(E109,metki!$A$2:$B$9,2,FALSE)</f>
        <v>экспл_новые_с_названием</v>
      </c>
      <c r="G109" t="str">
        <f t="shared" si="45"/>
        <v>экспл</v>
      </c>
      <c r="H109" t="str">
        <f>VLOOKUP(B109,audio_list_stym!$A$3:$AJ$18,29,FALSE)</f>
        <v>Ake</v>
      </c>
      <c r="I109" t="s">
        <v>691</v>
      </c>
      <c r="J109" t="str">
        <f t="shared" si="46"/>
        <v>Ake_4</v>
      </c>
      <c r="K109">
        <v>15</v>
      </c>
      <c r="L109">
        <f>VLOOKUP(J109,total_visual_stym!$A$2:$D$129,2,FALSE)</f>
        <v>2076</v>
      </c>
      <c r="M109" t="str">
        <f>VLOOKUP(J109,total_visual_stym!$A$2:$D$129,3,FALSE)</f>
        <v>pics\\Ake_4.jpg</v>
      </c>
      <c r="N109">
        <f>VLOOKUP(J109,total_visual_stym!$A$1:$D$129,4,FALSE)</f>
        <v>209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108</v>
      </c>
      <c r="Z109" t="str">
        <f>IF(G109="экспл",VLOOKUP(J109,quest_экспл!$A$1:$N$129,12,FALSE),IF(G109="импл_",0,0))</f>
        <v>sound\\On_s_kozhuroy.wav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2183</v>
      </c>
      <c r="AD109" t="str">
        <f t="shared" ca="1" si="54"/>
        <v>pics\\dis18.jpg</v>
      </c>
      <c r="AE109" s="22" t="str">
        <f t="array" aca="1" ref="AE109" ca="1">IF(G109="экспл",INDEX(total_visual_stym!$C$146:$C$209,(RANK(total_visual_stym!E189,total_visual_stym!$E$146:$E$209))),0)</f>
        <v>pics\\dis18.jpg</v>
      </c>
      <c r="AF109" s="22" t="str">
        <f t="shared" si="47"/>
        <v/>
      </c>
      <c r="AI109" t="s">
        <v>119</v>
      </c>
      <c r="AO109">
        <f t="shared" ca="1" si="48"/>
        <v>0.6678851356128489</v>
      </c>
      <c r="AP109" t="str">
        <f t="shared" ca="1" si="49"/>
        <v>pics\\Goroh_7.jpg</v>
      </c>
      <c r="AR109" t="str">
        <f t="shared" si="55"/>
        <v/>
      </c>
      <c r="AS109" t="str">
        <f t="shared" si="50"/>
        <v/>
      </c>
      <c r="AT109">
        <f t="shared" ca="1" si="51"/>
        <v>0.45537462980930699</v>
      </c>
      <c r="AU109" t="s">
        <v>697</v>
      </c>
      <c r="AV109" t="str">
        <f t="shared" ca="1" si="52"/>
        <v>sound\\Redkiy_plod.wav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_Он_с_кожурой?</v>
      </c>
      <c r="BA109" t="e">
        <f>VLOOKUP(Q109,audio_list_stym!$B$2:$BQ$299,68,FALSE)</f>
        <v>#N/A</v>
      </c>
      <c r="BB109" t="str">
        <f t="shared" si="53"/>
        <v>Это_ГОНИК._Он_с_кожурой?</v>
      </c>
      <c r="BD109" cm="1">
        <f t="array" aca="1" ref="BD109" ca="1">INDEX($L$106:$L$113,(RANK(AT5,$AT$2:$AT$9)))</f>
        <v>2078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VLOOKUP(B110,audio_list_stym!$A$3:$BP$18,61,FALSE)</f>
        <v>15</v>
      </c>
      <c r="F110" t="str">
        <f>VLOOKUP(E110,metki!$A$2:$B$9,2,FALSE)</f>
        <v>экспл_новые_с_названием</v>
      </c>
      <c r="G110" t="str">
        <f t="shared" si="45"/>
        <v>экспл</v>
      </c>
      <c r="H110" t="str">
        <f>VLOOKUP(B110,audio_list_stym!$A$3:$AJ$18,29,FALSE)</f>
        <v>Ake</v>
      </c>
      <c r="I110" t="s">
        <v>692</v>
      </c>
      <c r="J110" t="str">
        <f t="shared" si="46"/>
        <v>Ake_5</v>
      </c>
      <c r="K110">
        <v>15</v>
      </c>
      <c r="L110">
        <f>VLOOKUP(J110,total_visual_stym!$A$2:$D$129,2,FALSE)</f>
        <v>2077</v>
      </c>
      <c r="M110" t="str">
        <f>VLOOKUP(J110,total_visual_stym!$A$2:$D$129,3,FALSE)</f>
        <v>pics\\Ake_5.jpg</v>
      </c>
      <c r="N110">
        <f>VLOOKUP(J110,total_visual_stym!$A$1:$D$129,4,FALSE)</f>
        <v>209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109</v>
      </c>
      <c r="Z110" t="str">
        <f>IF(G110="экспл",VLOOKUP(J110,quest_экспл!$A$1:$N$129,12,FALSE),IF(G110="импл_",0,0))</f>
        <v>sound\\Fioletoviy_li_on.wav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2180</v>
      </c>
      <c r="AD110" t="str">
        <f t="shared" ca="1" si="54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47"/>
        <v/>
      </c>
      <c r="AI110" t="s">
        <v>120</v>
      </c>
      <c r="AO110">
        <f t="shared" ca="1" si="48"/>
        <v>9.0771175211626254E-2</v>
      </c>
      <c r="AP110" t="str">
        <f t="shared" ca="1" si="49"/>
        <v>pics\\Redis_5.jpg</v>
      </c>
      <c r="AR110" t="str">
        <f t="shared" si="55"/>
        <v/>
      </c>
      <c r="AS110" t="str">
        <f t="shared" si="50"/>
        <v/>
      </c>
      <c r="AT110">
        <f t="shared" ca="1" si="51"/>
        <v>0.75994855048722598</v>
      </c>
      <c r="AU110" t="s">
        <v>697</v>
      </c>
      <c r="AV110" t="str">
        <f t="shared" ca="1" si="52"/>
        <v>sound\\Noviy_plod.wav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_Синий_ли_он?</v>
      </c>
      <c r="BA110" t="e">
        <f>VLOOKUP(Q110,audio_list_stym!$B$2:$BQ$299,68,FALSE)</f>
        <v>#N/A</v>
      </c>
      <c r="BB110" t="str">
        <f t="shared" si="53"/>
        <v>На_картинке_ГОНИК._Синий_ли_он?</v>
      </c>
      <c r="BD110" cm="1">
        <f t="array" aca="1" ref="BD110" ca="1">INDEX($L$106:$L$113,(RANK(AT6,$AT$2:$AT$9)))</f>
        <v>2080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VLOOKUP(B111,audio_list_stym!$A$3:$BP$18,61,FALSE)</f>
        <v>15</v>
      </c>
      <c r="F111" t="str">
        <f>VLOOKUP(E111,metki!$A$2:$B$9,2,FALSE)</f>
        <v>экспл_новые_с_названием</v>
      </c>
      <c r="G111" t="str">
        <f t="shared" si="45"/>
        <v>экспл</v>
      </c>
      <c r="H111" t="str">
        <f>VLOOKUP(B111,audio_list_stym!$A$3:$AJ$18,29,FALSE)</f>
        <v>Ake</v>
      </c>
      <c r="I111" t="s">
        <v>693</v>
      </c>
      <c r="J111" t="str">
        <f t="shared" si="46"/>
        <v>Ake_6</v>
      </c>
      <c r="K111">
        <v>15</v>
      </c>
      <c r="L111">
        <f>VLOOKUP(J111,total_visual_stym!$A$2:$D$129,2,FALSE)</f>
        <v>2078</v>
      </c>
      <c r="M111" t="str">
        <f>VLOOKUP(J111,total_visual_stym!$A$2:$D$129,3,FALSE)</f>
        <v>pics\\Ake_6.jpg</v>
      </c>
      <c r="N111">
        <f>VLOOKUP(J111,total_visual_stym!$A$1:$D$129,4,FALSE)</f>
        <v>209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110</v>
      </c>
      <c r="Z111" t="str">
        <f>IF(G111="экспл",VLOOKUP(J111,quest_экспл!$A$1:$N$129,12,FALSE),IF(G111="импл_",0,0))</f>
        <v>sound\\On_s_dolkami.wav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2211</v>
      </c>
      <c r="AD111" t="str">
        <f t="shared" ca="1" si="54"/>
        <v>pics\\dis60.jpg</v>
      </c>
      <c r="AE111" s="22" t="str">
        <f t="array" aca="1" ref="AE111" ca="1">IF(G111="экспл",INDEX(total_visual_stym!$C$146:$C$209,(RANK(total_visual_stym!E191,total_visual_stym!$E$146:$E$209))),0)</f>
        <v>pics\\dis60.jpg</v>
      </c>
      <c r="AF111" s="22" t="str">
        <f t="shared" si="47"/>
        <v/>
      </c>
      <c r="AI111" t="s">
        <v>121</v>
      </c>
      <c r="AO111">
        <f t="shared" ca="1" si="48"/>
        <v>3.3920704233094567E-2</v>
      </c>
      <c r="AP111" t="str">
        <f t="shared" ca="1" si="49"/>
        <v>pics\\Tomat_6.jpg</v>
      </c>
      <c r="AR111" t="str">
        <f t="shared" si="55"/>
        <v/>
      </c>
      <c r="AS111" t="str">
        <f t="shared" si="50"/>
        <v/>
      </c>
      <c r="AT111">
        <f t="shared" ca="1" si="51"/>
        <v>0.11926438654438964</v>
      </c>
      <c r="AU111" t="s">
        <v>697</v>
      </c>
      <c r="AV111" t="str">
        <f t="shared" ca="1" si="52"/>
        <v>sound\\Redkiy_plod.wav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_Он_с_дольками?</v>
      </c>
      <c r="BA111" t="e">
        <f>VLOOKUP(Q111,audio_list_stym!$B$2:$BQ$299,68,FALSE)</f>
        <v>#N/A</v>
      </c>
      <c r="BB111" t="str">
        <f t="shared" si="53"/>
        <v>На_мониторе_ГОНИК._Он_с_дольками?</v>
      </c>
      <c r="BD111" cm="1">
        <f t="array" aca="1" ref="BD111" ca="1">INDEX($L$106:$L$113,(RANK(AT7,$AT$2:$AT$9)))</f>
        <v>2075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VLOOKUP(B112,audio_list_stym!$A$3:$BP$18,61,FALSE)</f>
        <v>15</v>
      </c>
      <c r="F112" t="str">
        <f>VLOOKUP(E112,metki!$A$2:$B$9,2,FALSE)</f>
        <v>экспл_новые_с_названием</v>
      </c>
      <c r="G112" t="str">
        <f t="shared" si="45"/>
        <v>экспл</v>
      </c>
      <c r="H112" t="str">
        <f>VLOOKUP(B112,audio_list_stym!$A$3:$AJ$18,29,FALSE)</f>
        <v>Ake</v>
      </c>
      <c r="I112" t="s">
        <v>694</v>
      </c>
      <c r="J112" t="str">
        <f t="shared" si="46"/>
        <v>Ake_7</v>
      </c>
      <c r="K112">
        <v>15</v>
      </c>
      <c r="L112">
        <f>VLOOKUP(J112,total_visual_stym!$A$2:$D$129,2,FALSE)</f>
        <v>2079</v>
      </c>
      <c r="M112" t="str">
        <f>VLOOKUP(J112,total_visual_stym!$A$2:$D$129,3,FALSE)</f>
        <v>pics\\Ake_7.jpg</v>
      </c>
      <c r="N112">
        <f>VLOOKUP(J112,total_visual_stym!$A$1:$D$129,4,FALSE)</f>
        <v>209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111</v>
      </c>
      <c r="Z112" t="str">
        <f>IF(G112="экспл",VLOOKUP(J112,quest_экспл!$A$1:$N$129,12,FALSE),IF(G112="импл_",0,0))</f>
        <v>sound\\On_visushenniy.wav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2218</v>
      </c>
      <c r="AD112" t="str">
        <f t="shared" ca="1" si="54"/>
        <v>pics\\dis64.jpg</v>
      </c>
      <c r="AE112" s="22" t="str">
        <f t="array" aca="1" ref="AE112" ca="1">IF(G112="экспл",INDEX(total_visual_stym!$C$146:$C$209,(RANK(total_visual_stym!E192,total_visual_stym!$E$146:$E$209))),0)</f>
        <v>pics\\dis64.jpg</v>
      </c>
      <c r="AF112" s="22" t="str">
        <f t="shared" si="47"/>
        <v/>
      </c>
      <c r="AI112" t="s">
        <v>122</v>
      </c>
      <c r="AO112">
        <f t="shared" ca="1" si="48"/>
        <v>4.7780579381803134E-2</v>
      </c>
      <c r="AP112" t="str">
        <f t="shared" ca="1" si="49"/>
        <v>pics\\Tomat_3.jpg</v>
      </c>
      <c r="AR112" t="str">
        <f t="shared" si="55"/>
        <v/>
      </c>
      <c r="AS112" t="str">
        <f t="shared" si="50"/>
        <v/>
      </c>
      <c r="AT112">
        <f t="shared" ca="1" si="51"/>
        <v>0.72257085055573467</v>
      </c>
      <c r="AU112" t="s">
        <v>697</v>
      </c>
      <c r="AV112" t="str">
        <f t="shared" ca="1" si="52"/>
        <v>sound\\Noviy_plod.wav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_Он_высушенный?</v>
      </c>
      <c r="BA112" t="e">
        <f>VLOOKUP(Q112,audio_list_stym!$B$2:$BQ$299,68,FALSE)</f>
        <v>#N/A</v>
      </c>
      <c r="BB112" t="str">
        <f t="shared" si="53"/>
        <v>Перед_Вами_ГОНИК._Он_высушенный?</v>
      </c>
      <c r="BD112" cm="1">
        <f t="array" aca="1" ref="BD112" ca="1">INDEX($L$106:$L$113,(RANK(AT8,$AT$2:$AT$9)))</f>
        <v>2074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VLOOKUP(B113,audio_list_stym!$A$3:$BP$18,61,FALSE)</f>
        <v>15</v>
      </c>
      <c r="F113" t="str">
        <f>VLOOKUP(E113,metki!$A$2:$B$9,2,FALSE)</f>
        <v>экспл_новые_с_названием</v>
      </c>
      <c r="G113" t="str">
        <f t="shared" si="45"/>
        <v>экспл</v>
      </c>
      <c r="H113" t="str">
        <f>VLOOKUP(B113,audio_list_stym!$A$3:$AJ$18,29,FALSE)</f>
        <v>Ake</v>
      </c>
      <c r="I113" t="s">
        <v>695</v>
      </c>
      <c r="J113" t="str">
        <f t="shared" si="46"/>
        <v>Ake_8</v>
      </c>
      <c r="K113">
        <v>15</v>
      </c>
      <c r="L113">
        <f>VLOOKUP(J113,total_visual_stym!$A$2:$D$129,2,FALSE)</f>
        <v>2080</v>
      </c>
      <c r="M113" t="str">
        <f>VLOOKUP(J113,total_visual_stym!$A$2:$D$129,3,FALSE)</f>
        <v>pics\\Ake_8.jpg</v>
      </c>
      <c r="N113">
        <f>VLOOKUP(J113,total_visual_stym!$A$1:$D$129,4,FALSE)</f>
        <v>209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112</v>
      </c>
      <c r="Z113" t="str">
        <f>IF(G113="экспл",VLOOKUP(J113,quest_экспл!$A$1:$N$129,12,FALSE),IF(G113="импл_",0,0))</f>
        <v>sound\\Myatiy_li_on.wav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2232</v>
      </c>
      <c r="AD113" t="str">
        <f t="shared" ca="1" si="54"/>
        <v>pics\\dis13.jpg</v>
      </c>
      <c r="AE113" s="22" t="str">
        <f t="array" aca="1" ref="AE113" ca="1">IF(G113="экспл",INDEX(total_visual_stym!$C$146:$C$209,(RANK(total_visual_stym!E193,total_visual_stym!$E$146:$E$209))),0)</f>
        <v>pics\\dis13.jpg</v>
      </c>
      <c r="AF113" s="22" t="str">
        <f t="shared" si="47"/>
        <v/>
      </c>
      <c r="AI113" t="s">
        <v>123</v>
      </c>
      <c r="AO113">
        <f t="shared" ca="1" si="48"/>
        <v>0.41681678110804188</v>
      </c>
      <c r="AP113" t="str">
        <f t="shared" ca="1" si="49"/>
        <v>pics\\Limon_1.jpg</v>
      </c>
      <c r="AR113" t="str">
        <f t="shared" si="55"/>
        <v/>
      </c>
      <c r="AS113" t="str">
        <f t="shared" si="50"/>
        <v/>
      </c>
      <c r="AT113">
        <f t="shared" ca="1" si="51"/>
        <v>0.35175496954653618</v>
      </c>
      <c r="AU113" t="s">
        <v>697</v>
      </c>
      <c r="AV113" t="str">
        <f t="shared" ca="1" si="52"/>
        <v>sound\\Redkiy_plod.wav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_Мятый_ли_он?</v>
      </c>
      <c r="BA113" t="e">
        <f>VLOOKUP(Q113,audio_list_stym!$B$2:$BQ$299,68,FALSE)</f>
        <v>#N/A</v>
      </c>
      <c r="BB113" t="str">
        <f t="shared" si="53"/>
        <v>Вы_видите_ГОНИК._Мятый_ли_он?</v>
      </c>
      <c r="BD113" cm="1">
        <f t="array" aca="1" ref="BD113" ca="1">INDEX($L$106:$L$113,(RANK(AT9,$AT$2:$AT$9)))</f>
        <v>2073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VLOOKUP(B114,audio_list_stym!$A$3:$BP$18,61,FALSE)</f>
        <v>16</v>
      </c>
      <c r="F114" t="str">
        <f>VLOOKUP(E114,metki!$A$2:$B$9,2,FALSE)</f>
        <v>импл_новые_без_названия</v>
      </c>
      <c r="G114" t="str">
        <f t="shared" si="45"/>
        <v>импл_</v>
      </c>
      <c r="H114" t="str">
        <f>VLOOKUP(B114,audio_list_stym!$A$3:$AJ$18,29,FALSE)</f>
        <v>Finger</v>
      </c>
      <c r="I114" t="s">
        <v>688</v>
      </c>
      <c r="J114" t="str">
        <f t="shared" si="46"/>
        <v>Finger_1</v>
      </c>
      <c r="K114">
        <v>16</v>
      </c>
      <c r="L114">
        <f>VLOOKUP(J114,total_visual_stym!$A$2:$D$129,2,FALSE)</f>
        <v>2081</v>
      </c>
      <c r="M114" t="str">
        <f>VLOOKUP(J114,total_visual_stym!$A$2:$D$129,3,FALSE)</f>
        <v>pics\\Finger_1.jpg</v>
      </c>
      <c r="N114">
        <f>VLOOKUP(J114,total_visual_stym!$A$1:$D$129,4,FALSE)</f>
        <v>210</v>
      </c>
      <c r="P114">
        <f>IF(G114="экспл",0,IF(G114="импл_",VLOOKUP(J114,quest_импл!$A$1:$J$129,7,FALSE),0))</f>
        <v>241</v>
      </c>
      <c r="Q114" t="str">
        <f>IF(G114="экспл",0,IF(G114="импл_",VLOOKUP(J114,quest_импл!$A$1:$J$129,8,FALSE),0))</f>
        <v>sound\\Vityanut_li.wav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2048</v>
      </c>
      <c r="AD114" t="str">
        <f t="shared" ca="1" si="54"/>
        <v>pics\\Peper_8.jpg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47"/>
        <v>pics\\Peper_8.jpg</v>
      </c>
      <c r="AI114" t="s">
        <v>86</v>
      </c>
      <c r="AO114">
        <f t="shared" ca="1" si="48"/>
        <v>0.14654547640182991</v>
      </c>
      <c r="AP114" t="str">
        <f t="shared" ca="1" si="49"/>
        <v>pics\\Peper_8.jpg</v>
      </c>
      <c r="AR114" t="str">
        <f t="shared" si="55"/>
        <v/>
      </c>
      <c r="AS114" t="str">
        <f t="shared" ca="1" si="50"/>
        <v>pics\\Peper_8.jpg</v>
      </c>
      <c r="AT114">
        <f t="shared" ca="1" si="51"/>
        <v>0.16042031660025724</v>
      </c>
      <c r="AU114" t="s">
        <v>697</v>
      </c>
      <c r="AV114" t="str">
        <f t="shared" ca="1" si="52"/>
        <v>sound\\Redkiy_plod.wav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_Вытянут_ли_</v>
      </c>
      <c r="BB114" t="str">
        <f t="shared" si="53"/>
        <v>_Вытянут_ли_XXXXX?</v>
      </c>
      <c r="BC114">
        <f>A114</f>
        <v>1215</v>
      </c>
      <c r="BD114" cm="1">
        <f t="array" aca="1" ref="BD114" ca="1">INDEX($L$114:$L$121,(RANK(AT2,$AT$2:$AT$9)))</f>
        <v>2085</v>
      </c>
      <c r="BE114" cm="1">
        <f t="array" aca="1" ref="BE114" ca="1">INDEX(BD66:BD81,(RANK(AT8,$AT$2:$AT$17)))</f>
        <v>2132</v>
      </c>
      <c r="BF114" cm="1">
        <f t="array" aca="1" ref="BF114" ca="1">INDEX(BD82:BD97,(RANK(AT8,$AT$2:$AT$9)))</f>
        <v>2140</v>
      </c>
      <c r="BG114" cm="1">
        <f t="array" aca="1" ref="BG114" ca="1">INDEX(BD98:BD113,(RANK(AT8,$AT$2:$AT$9)))</f>
        <v>2068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VLOOKUP(B115,audio_list_stym!$A$3:$BP$18,61,FALSE)</f>
        <v>16</v>
      </c>
      <c r="F115" t="str">
        <f>VLOOKUP(E115,metki!$A$2:$B$9,2,FALSE)</f>
        <v>импл_новые_без_названия</v>
      </c>
      <c r="G115" t="str">
        <f t="shared" si="45"/>
        <v>импл_</v>
      </c>
      <c r="H115" t="str">
        <f>VLOOKUP(B115,audio_list_stym!$A$3:$AJ$18,29,FALSE)</f>
        <v>Finger</v>
      </c>
      <c r="I115" t="s">
        <v>689</v>
      </c>
      <c r="J115" t="str">
        <f t="shared" si="46"/>
        <v>Finger_2</v>
      </c>
      <c r="K115">
        <v>16</v>
      </c>
      <c r="L115">
        <f>VLOOKUP(J115,total_visual_stym!$A$2:$D$129,2,FALSE)</f>
        <v>2082</v>
      </c>
      <c r="M115" t="str">
        <f>VLOOKUP(J115,total_visual_stym!$A$2:$D$129,3,FALSE)</f>
        <v>pics\\Finger_2.jpg</v>
      </c>
      <c r="N115">
        <f>VLOOKUP(J115,total_visual_stym!$A$1:$D$129,4,FALSE)</f>
        <v>210</v>
      </c>
      <c r="P115">
        <f>IF(G115="экспл",0,IF(G115="импл_",VLOOKUP(J115,quest_импл!$A$1:$J$129,7,FALSE),0))</f>
        <v>242</v>
      </c>
      <c r="Q115" t="str">
        <f>IF(G115="экспл",0,IF(G115="импл_",VLOOKUP(J115,quest_импл!$A$1:$J$129,8,FALSE),0))</f>
        <v>sound\\Nadloman_li.wav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2027</v>
      </c>
      <c r="AD115" t="str">
        <f t="shared" ca="1" si="54"/>
        <v>pics\\Kokos_3.jpg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47"/>
        <v>pics\\Kokos_3.jpg</v>
      </c>
      <c r="AI115" t="s">
        <v>87</v>
      </c>
      <c r="AO115">
        <f t="shared" ca="1" si="48"/>
        <v>0.50391183822325569</v>
      </c>
      <c r="AP115" t="str">
        <f t="shared" ca="1" si="49"/>
        <v>pics\\Kokos_3.jpg</v>
      </c>
      <c r="AR115" t="str">
        <f t="shared" si="55"/>
        <v/>
      </c>
      <c r="AS115" t="str">
        <f t="shared" ca="1" si="50"/>
        <v>pics\\Kokos_3.jpg</v>
      </c>
      <c r="AT115">
        <f t="shared" ca="1" si="51"/>
        <v>0.56022922448922063</v>
      </c>
      <c r="AU115" t="s">
        <v>697</v>
      </c>
      <c r="AV115" t="str">
        <f t="shared" ca="1" si="52"/>
        <v>sound\\Noviy_plod.wav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_Надломан_ли_</v>
      </c>
      <c r="BB115" t="str">
        <f t="shared" si="53"/>
        <v>_Надломан_ли_XXXXX?</v>
      </c>
      <c r="BD115" cm="1">
        <f t="array" aca="1" ref="BD115" ca="1">INDEX($L$114:$L$121,(RANK(AT3,$AT$2:$AT$9)))</f>
        <v>2084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VLOOKUP(B116,audio_list_stym!$A$3:$BP$18,61,FALSE)</f>
        <v>16</v>
      </c>
      <c r="F116" t="str">
        <f>VLOOKUP(E116,metki!$A$2:$B$9,2,FALSE)</f>
        <v>импл_новые_без_названия</v>
      </c>
      <c r="G116" t="str">
        <f t="shared" si="45"/>
        <v>импл_</v>
      </c>
      <c r="H116" t="str">
        <f>VLOOKUP(B116,audio_list_stym!$A$3:$AJ$18,29,FALSE)</f>
        <v>Finger</v>
      </c>
      <c r="I116" t="s">
        <v>690</v>
      </c>
      <c r="J116" t="str">
        <f t="shared" si="46"/>
        <v>Finger_3</v>
      </c>
      <c r="K116">
        <v>16</v>
      </c>
      <c r="L116">
        <f>VLOOKUP(J116,total_visual_stym!$A$2:$D$129,2,FALSE)</f>
        <v>2083</v>
      </c>
      <c r="M116" t="str">
        <f>VLOOKUP(J116,total_visual_stym!$A$2:$D$129,3,FALSE)</f>
        <v>pics\\Finger_3.jpg</v>
      </c>
      <c r="N116">
        <f>VLOOKUP(J116,total_visual_stym!$A$1:$D$129,4,FALSE)</f>
        <v>210</v>
      </c>
      <c r="P116">
        <f>IF(G116="экспл",0,IF(G116="импл_",VLOOKUP(J116,quest_импл!$A$1:$J$129,7,FALSE),0))</f>
        <v>243</v>
      </c>
      <c r="Q116" t="str">
        <f>IF(G116="экспл",0,IF(G116="импл_",VLOOKUP(J116,quest_импл!$A$1:$J$129,8,FALSE),0))</f>
        <v>sound\\Volnistiy_li.wav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2005</v>
      </c>
      <c r="AD116" t="str">
        <f t="shared" ca="1" si="54"/>
        <v>pics\\Banan_5.jpg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47"/>
        <v>pics\\Banan_5.jpg</v>
      </c>
      <c r="AI116" t="s">
        <v>88</v>
      </c>
      <c r="AO116">
        <f t="shared" ca="1" si="48"/>
        <v>0.98032043661961288</v>
      </c>
      <c r="AP116" t="str">
        <f t="shared" ca="1" si="49"/>
        <v>pics\\Banan_5.jpg</v>
      </c>
      <c r="AR116" t="str">
        <f t="shared" si="55"/>
        <v/>
      </c>
      <c r="AS116" t="str">
        <f t="shared" ca="1" si="50"/>
        <v>pics\\Banan_5.jpg</v>
      </c>
      <c r="AT116">
        <f t="shared" ca="1" si="51"/>
        <v>0.68018984584685971</v>
      </c>
      <c r="AU116" t="s">
        <v>697</v>
      </c>
      <c r="AV116" t="str">
        <f t="shared" ca="1" si="52"/>
        <v>sound\\Noviy_plod.wav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_Волнистый_ли_</v>
      </c>
      <c r="BB116" t="str">
        <f t="shared" si="53"/>
        <v>_Волнистый_ли_XXXXX?</v>
      </c>
      <c r="BD116" cm="1">
        <f t="array" aca="1" ref="BD116" ca="1">INDEX($L$114:$L$121,(RANK(AT4,$AT$2:$AT$9)))</f>
        <v>2087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VLOOKUP(B117,audio_list_stym!$A$3:$BP$18,61,FALSE)</f>
        <v>16</v>
      </c>
      <c r="F117" t="str">
        <f>VLOOKUP(E117,metki!$A$2:$B$9,2,FALSE)</f>
        <v>импл_новые_без_названия</v>
      </c>
      <c r="G117" t="str">
        <f t="shared" si="45"/>
        <v>импл_</v>
      </c>
      <c r="H117" t="str">
        <f>VLOOKUP(B117,audio_list_stym!$A$3:$AJ$18,29,FALSE)</f>
        <v>Finger</v>
      </c>
      <c r="I117" t="s">
        <v>691</v>
      </c>
      <c r="J117" t="str">
        <f t="shared" si="46"/>
        <v>Finger_4</v>
      </c>
      <c r="K117">
        <v>16</v>
      </c>
      <c r="L117">
        <f>VLOOKUP(J117,total_visual_stym!$A$2:$D$129,2,FALSE)</f>
        <v>2084</v>
      </c>
      <c r="M117" t="str">
        <f>VLOOKUP(J117,total_visual_stym!$A$2:$D$129,3,FALSE)</f>
        <v>pics\\Finger_4.jpg</v>
      </c>
      <c r="N117">
        <f>VLOOKUP(J117,total_visual_stym!$A$1:$D$129,4,FALSE)</f>
        <v>210</v>
      </c>
      <c r="P117">
        <f>IF(G117="экспл",0,IF(G117="импл_",VLOOKUP(J117,quest_импл!$A$1:$J$129,7,FALSE),0))</f>
        <v>244</v>
      </c>
      <c r="Q117" t="str">
        <f>IF(G117="экспл",0,IF(G117="импл_",VLOOKUP(J117,quest_импл!$A$1:$J$129,8,FALSE),0))</f>
        <v>sound\\Buriy_li.wav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2057</v>
      </c>
      <c r="AD117" t="str">
        <f t="shared" ca="1" si="54"/>
        <v>pics\\Tomat_1.jpg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47"/>
        <v>pics\\Tomat_1.jpg</v>
      </c>
      <c r="AI117" t="s">
        <v>89</v>
      </c>
      <c r="AO117">
        <f t="shared" ca="1" si="48"/>
        <v>6.6870858146976908E-2</v>
      </c>
      <c r="AP117" t="str">
        <f t="shared" ca="1" si="49"/>
        <v>pics\\Tomat_1.jpg</v>
      </c>
      <c r="AR117" t="str">
        <f t="shared" si="55"/>
        <v/>
      </c>
      <c r="AS117" t="str">
        <f t="shared" ca="1" si="50"/>
        <v>pics\\Tomat_1.jpg</v>
      </c>
      <c r="AT117">
        <f t="shared" ca="1" si="51"/>
        <v>0.86218098033567159</v>
      </c>
      <c r="AU117" t="s">
        <v>697</v>
      </c>
      <c r="AV117" t="str">
        <f t="shared" ca="1" si="52"/>
        <v>sound\\Noviy_plod.wav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_Бурый_ли_</v>
      </c>
      <c r="BB117" t="str">
        <f t="shared" si="53"/>
        <v>_Бурый_ли_XXXXX?</v>
      </c>
      <c r="BD117" cm="1">
        <f t="array" aca="1" ref="BD117" ca="1">INDEX($L$114:$L$121,(RANK(AT5,$AT$2:$AT$9)))</f>
        <v>2086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VLOOKUP(B118,audio_list_stym!$A$3:$BP$18,61,FALSE)</f>
        <v>16</v>
      </c>
      <c r="F118" t="str">
        <f>VLOOKUP(E118,metki!$A$2:$B$9,2,FALSE)</f>
        <v>импл_новые_без_названия</v>
      </c>
      <c r="G118" t="str">
        <f t="shared" si="45"/>
        <v>импл_</v>
      </c>
      <c r="H118" t="str">
        <f>VLOOKUP(B118,audio_list_stym!$A$3:$AJ$18,29,FALSE)</f>
        <v>Finger</v>
      </c>
      <c r="I118" t="s">
        <v>692</v>
      </c>
      <c r="J118" t="str">
        <f t="shared" si="46"/>
        <v>Finger_5</v>
      </c>
      <c r="K118">
        <v>16</v>
      </c>
      <c r="L118">
        <f>VLOOKUP(J118,total_visual_stym!$A$2:$D$129,2,FALSE)</f>
        <v>2085</v>
      </c>
      <c r="M118" t="str">
        <f>VLOOKUP(J118,total_visual_stym!$A$2:$D$129,3,FALSE)</f>
        <v>pics\\Finger_5.jpg</v>
      </c>
      <c r="N118">
        <f>VLOOKUP(J118,total_visual_stym!$A$1:$D$129,4,FALSE)</f>
        <v>210</v>
      </c>
      <c r="P118">
        <f>IF(G118="экспл",0,IF(G118="импл_",VLOOKUP(J118,quest_импл!$A$1:$J$129,7,FALSE),0))</f>
        <v>245</v>
      </c>
      <c r="Q118" t="str">
        <f>IF(G118="экспл",0,IF(G118="импл_",VLOOKUP(J118,quest_импл!$A$1:$J$129,8,FALSE),0))</f>
        <v>sound\\Vizhatiy_li.wav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2014</v>
      </c>
      <c r="AD118" t="str">
        <f t="shared" ca="1" si="54"/>
        <v>pics\\Finik_6.jpg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47"/>
        <v>pics\\Finik_6.jpg</v>
      </c>
      <c r="AI118" t="s">
        <v>90</v>
      </c>
      <c r="AO118">
        <f t="shared" ca="1" si="48"/>
        <v>0.79996462852965022</v>
      </c>
      <c r="AP118" t="str">
        <f t="shared" ca="1" si="49"/>
        <v>pics\\Finik_6.jpg</v>
      </c>
      <c r="AR118" t="str">
        <f t="shared" si="55"/>
        <v/>
      </c>
      <c r="AS118" t="str">
        <f t="shared" ca="1" si="50"/>
        <v>pics\\Finik_6.jpg</v>
      </c>
      <c r="AT118">
        <f t="shared" ca="1" si="51"/>
        <v>0.36570366924407316</v>
      </c>
      <c r="AU118" t="s">
        <v>697</v>
      </c>
      <c r="AV118" t="str">
        <f t="shared" ca="1" si="52"/>
        <v>sound\\Redkiy_plod.wav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_Выжатый_ли_</v>
      </c>
      <c r="BB118" t="str">
        <f t="shared" si="53"/>
        <v>_Выжатый_ли_XXXXX?</v>
      </c>
      <c r="BD118" cm="1">
        <f t="array" aca="1" ref="BD118" ca="1">INDEX($L$114:$L$121,(RANK(AT6,$AT$2:$AT$9)))</f>
        <v>2088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VLOOKUP(B119,audio_list_stym!$A$3:$BP$18,61,FALSE)</f>
        <v>16</v>
      </c>
      <c r="F119" t="str">
        <f>VLOOKUP(E119,metki!$A$2:$B$9,2,FALSE)</f>
        <v>импл_новые_без_названия</v>
      </c>
      <c r="G119" t="str">
        <f t="shared" si="45"/>
        <v>импл_</v>
      </c>
      <c r="H119" t="str">
        <f>VLOOKUP(B119,audio_list_stym!$A$3:$AJ$18,29,FALSE)</f>
        <v>Finger</v>
      </c>
      <c r="I119" t="s">
        <v>693</v>
      </c>
      <c r="J119" t="str">
        <f t="shared" si="46"/>
        <v>Finger_6</v>
      </c>
      <c r="K119">
        <v>16</v>
      </c>
      <c r="L119">
        <f>VLOOKUP(J119,total_visual_stym!$A$2:$D$129,2,FALSE)</f>
        <v>2086</v>
      </c>
      <c r="M119" t="str">
        <f>VLOOKUP(J119,total_visual_stym!$A$2:$D$129,3,FALSE)</f>
        <v>pics\\Finger_6.jpg</v>
      </c>
      <c r="N119">
        <f>VLOOKUP(J119,total_visual_stym!$A$1:$D$129,4,FALSE)</f>
        <v>210</v>
      </c>
      <c r="P119">
        <f>IF(G119="экспл",0,IF(G119="импл_",VLOOKUP(J119,quest_импл!$A$1:$J$129,7,FALSE),0))</f>
        <v>246</v>
      </c>
      <c r="Q119" t="str">
        <f>IF(G119="экспл",0,IF(G119="импл_",VLOOKUP(J119,quest_импл!$A$1:$J$129,8,FALSE),0))</f>
        <v>sound\\Obemniy_li.wav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2043</v>
      </c>
      <c r="AD119" t="str">
        <f t="shared" ca="1" si="54"/>
        <v>pics\\Peper_3.jpg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47"/>
        <v>pics\\Peper_3.jpg</v>
      </c>
      <c r="AI119" t="s">
        <v>91</v>
      </c>
      <c r="AO119">
        <f t="shared" ca="1" si="48"/>
        <v>0.28475201011845408</v>
      </c>
      <c r="AP119" t="str">
        <f t="shared" ca="1" si="49"/>
        <v>pics\\Peper_3.jpg</v>
      </c>
      <c r="AR119" t="str">
        <f t="shared" si="55"/>
        <v/>
      </c>
      <c r="AS119" t="str">
        <f t="shared" ca="1" si="50"/>
        <v>pics\\Peper_3.jpg</v>
      </c>
      <c r="AT119">
        <f t="shared" ca="1" si="51"/>
        <v>0.57348582163475281</v>
      </c>
      <c r="AU119" t="s">
        <v>697</v>
      </c>
      <c r="AV119" t="str">
        <f t="shared" ca="1" si="52"/>
        <v>sound\\Noviy_plod.wav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_Объемный_ли_</v>
      </c>
      <c r="BB119" t="str">
        <f t="shared" si="53"/>
        <v>_Объемный_ли_XXXXX?</v>
      </c>
      <c r="BD119" cm="1">
        <f t="array" aca="1" ref="BD119" ca="1">INDEX($L$114:$L$121,(RANK(AT7,$AT$2:$AT$9)))</f>
        <v>2083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VLOOKUP(B120,audio_list_stym!$A$3:$BP$18,61,FALSE)</f>
        <v>16</v>
      </c>
      <c r="F120" t="str">
        <f>VLOOKUP(E120,metki!$A$2:$B$9,2,FALSE)</f>
        <v>импл_новые_без_названия</v>
      </c>
      <c r="G120" t="str">
        <f t="shared" si="45"/>
        <v>импл_</v>
      </c>
      <c r="H120" t="str">
        <f>VLOOKUP(B120,audio_list_stym!$A$3:$AJ$18,29,FALSE)</f>
        <v>Finger</v>
      </c>
      <c r="I120" t="s">
        <v>694</v>
      </c>
      <c r="J120" t="str">
        <f t="shared" si="46"/>
        <v>Finger_7</v>
      </c>
      <c r="K120">
        <v>16</v>
      </c>
      <c r="L120">
        <f>VLOOKUP(J120,total_visual_stym!$A$2:$D$129,2,FALSE)</f>
        <v>2087</v>
      </c>
      <c r="M120" t="str">
        <f>VLOOKUP(J120,total_visual_stym!$A$2:$D$129,3,FALSE)</f>
        <v>pics\\Finger_7.jpg</v>
      </c>
      <c r="N120">
        <f>VLOOKUP(J120,total_visual_stym!$A$1:$D$129,4,FALSE)</f>
        <v>210</v>
      </c>
      <c r="P120">
        <f>IF(G120="экспл",0,IF(G120="импл_",VLOOKUP(J120,quest_импл!$A$1:$J$129,7,FALSE),0))</f>
        <v>247</v>
      </c>
      <c r="Q120" t="str">
        <f>IF(G120="экспл",0,IF(G120="импл_",VLOOKUP(J120,quest_импл!$A$1:$J$129,8,FALSE),0))</f>
        <v>sound\\Pustoy_li.wav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2039</v>
      </c>
      <c r="AD120" t="str">
        <f t="shared" ca="1" si="54"/>
        <v>pics\\Limon_7.jpg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47"/>
        <v>pics\\Limon_7.jpg</v>
      </c>
      <c r="AI120" t="s">
        <v>92</v>
      </c>
      <c r="AO120">
        <f t="shared" ca="1" si="48"/>
        <v>0.35210915803630294</v>
      </c>
      <c r="AP120" t="str">
        <f t="shared" ca="1" si="49"/>
        <v>pics\\Limon_7.jpg</v>
      </c>
      <c r="AR120" t="str">
        <f t="shared" si="55"/>
        <v/>
      </c>
      <c r="AS120" t="str">
        <f t="shared" ca="1" si="50"/>
        <v>pics\\Limon_7.jpg</v>
      </c>
      <c r="AT120">
        <f t="shared" ca="1" si="51"/>
        <v>9.3962370121466798E-2</v>
      </c>
      <c r="AU120" t="s">
        <v>697</v>
      </c>
      <c r="AV120" t="str">
        <f t="shared" ca="1" si="52"/>
        <v>sound\\Redkiy_plod.wav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_Пустой_ли_</v>
      </c>
      <c r="BB120" t="str">
        <f t="shared" si="53"/>
        <v>_Пустой_ли_XXXXX?</v>
      </c>
      <c r="BD120" cm="1">
        <f t="array" aca="1" ref="BD120" ca="1">INDEX($L$114:$L$121,(RANK(AT8,$AT$2:$AT$9)))</f>
        <v>2082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VLOOKUP(B121,audio_list_stym!$A$3:$BP$18,61,FALSE)</f>
        <v>16</v>
      </c>
      <c r="F121" t="str">
        <f>VLOOKUP(E121,metki!$A$2:$B$9,2,FALSE)</f>
        <v>импл_новые_без_названия</v>
      </c>
      <c r="G121" t="str">
        <f t="shared" si="45"/>
        <v>импл_</v>
      </c>
      <c r="H121" t="str">
        <f>VLOOKUP(B121,audio_list_stym!$A$3:$AJ$18,29,FALSE)</f>
        <v>Finger</v>
      </c>
      <c r="I121" t="s">
        <v>695</v>
      </c>
      <c r="J121" t="str">
        <f t="shared" si="46"/>
        <v>Finger_8</v>
      </c>
      <c r="K121">
        <v>16</v>
      </c>
      <c r="L121">
        <f>VLOOKUP(J121,total_visual_stym!$A$2:$D$129,2,FALSE)</f>
        <v>2088</v>
      </c>
      <c r="M121" t="str">
        <f>VLOOKUP(J121,total_visual_stym!$A$2:$D$129,3,FALSE)</f>
        <v>pics\\Finger_8.jpg</v>
      </c>
      <c r="N121">
        <f>VLOOKUP(J121,total_visual_stym!$A$1:$D$129,4,FALSE)</f>
        <v>210</v>
      </c>
      <c r="P121">
        <f>IF(G121="экспл",0,IF(G121="импл_",VLOOKUP(J121,quest_импл!$A$1:$J$129,7,FALSE),0))</f>
        <v>248</v>
      </c>
      <c r="Q121" t="str">
        <f>IF(G121="экспл",0,IF(G121="импл_",VLOOKUP(J121,quest_импл!$A$1:$J$129,8,FALSE),0))</f>
        <v>sound\\Beliy_li.wav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2024</v>
      </c>
      <c r="AD121" t="str">
        <f t="shared" ca="1" si="54"/>
        <v>pics\\Goroh_8.jpg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47"/>
        <v>pics\\Goroh_8.jpg</v>
      </c>
      <c r="AI121" t="s">
        <v>93</v>
      </c>
      <c r="AO121">
        <f t="shared" ca="1" si="48"/>
        <v>0.66694287237481908</v>
      </c>
      <c r="AP121" t="str">
        <f t="shared" ca="1" si="49"/>
        <v>pics\\Goroh_8.jpg</v>
      </c>
      <c r="AR121" t="str">
        <f t="shared" si="55"/>
        <v/>
      </c>
      <c r="AS121" t="str">
        <f t="shared" ca="1" si="50"/>
        <v>pics\\Goroh_8.jpg</v>
      </c>
      <c r="AT121">
        <f t="shared" ca="1" si="51"/>
        <v>0.99481032828799365</v>
      </c>
      <c r="AU121" t="s">
        <v>697</v>
      </c>
      <c r="AV121" t="str">
        <f t="shared" ca="1" si="52"/>
        <v>sound\\Noviy_plod.wav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_Белый_ли_</v>
      </c>
      <c r="BB121" t="str">
        <f t="shared" si="53"/>
        <v>_Белый_ли_XXXXX?</v>
      </c>
      <c r="BD121" cm="1">
        <f t="array" aca="1" ref="BD121" ca="1">INDEX($L$114:$L$121,(RANK(AT9,$AT$2:$AT$9)))</f>
        <v>2081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VLOOKUP(B122,audio_list_stym!$A$3:$BP$18,61,FALSE)</f>
        <v>17</v>
      </c>
      <c r="F122" t="str">
        <f>VLOOKUP(E122,metki!$A$2:$B$9,2,FALSE)</f>
        <v>экспл_новые_без_названия</v>
      </c>
      <c r="G122" t="str">
        <f t="shared" si="45"/>
        <v>экспл</v>
      </c>
      <c r="H122" t="str">
        <f>VLOOKUP(B122,audio_list_stym!$A$3:$AJ$18,29,FALSE)</f>
        <v>Gac</v>
      </c>
      <c r="I122" t="s">
        <v>688</v>
      </c>
      <c r="J122" t="str">
        <f t="shared" si="46"/>
        <v>Gac_1</v>
      </c>
      <c r="K122">
        <v>17</v>
      </c>
      <c r="L122">
        <f>VLOOKUP(J122,total_visual_stym!$A$2:$D$129,2,FALSE)</f>
        <v>2089</v>
      </c>
      <c r="M122" t="str">
        <f>VLOOKUP(J122,total_visual_stym!$A$2:$D$129,3,FALSE)</f>
        <v>pics\\Gac_1.jpg</v>
      </c>
      <c r="N122">
        <f>VLOOKUP(J122,total_visual_stym!$A$1:$D$129,4,FALSE)</f>
        <v>211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121</v>
      </c>
      <c r="Z122" t="str">
        <f>IF(G122="экспл",VLOOKUP(J122,quest_экспл!$A$1:$N$129,12,FALSE),IF(G122="импл_",0,0))</f>
        <v>sound\\Ispachkan_li_on.wav</v>
      </c>
      <c r="AA122" t="str">
        <f>IF(G122="экспл",VLOOKUP(J122,quest_экспл!$A$1:$N$129,14,FALSE),IF(G122="импл_",0,0))</f>
        <v>нет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2204</v>
      </c>
      <c r="AD122" t="str">
        <f t="shared" ca="1" si="54"/>
        <v>pics\\dis52.jpg</v>
      </c>
      <c r="AE122" s="22" t="str">
        <f t="array" aca="1" ref="AE122" ca="1">IF(G122="экспл",INDEX(total_visual_stym!$C$146:$C$209,(RANK(total_visual_stym!E202,total_visual_stym!$E$146:$E$209))),0)</f>
        <v>pics\\dis52.jpg</v>
      </c>
      <c r="AF122" s="22" t="str">
        <f t="shared" si="47"/>
        <v/>
      </c>
      <c r="AI122" t="s">
        <v>124</v>
      </c>
      <c r="AO122">
        <f t="shared" ca="1" si="48"/>
        <v>0.41821268902910824</v>
      </c>
      <c r="AP122" t="str">
        <f t="shared" ca="1" si="49"/>
        <v>pics\\Kokos_7.jpg</v>
      </c>
      <c r="AR122" t="str">
        <f t="shared" si="55"/>
        <v/>
      </c>
      <c r="AS122" t="str">
        <f t="shared" si="50"/>
        <v/>
      </c>
      <c r="AT122">
        <f t="shared" ca="1" si="51"/>
        <v>0.20337197997500722</v>
      </c>
      <c r="AU122" t="s">
        <v>697</v>
      </c>
      <c r="AV122" t="str">
        <f t="shared" ca="1" si="52"/>
        <v>sound\\Redkiy_plod.wav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_Испачкан_ли_он?</v>
      </c>
      <c r="BA122" t="e">
        <f>VLOOKUP(Q122,audio_list_stym!$B$2:$BQ$299,68,FALSE)</f>
        <v>#N/A</v>
      </c>
      <c r="BB122" t="str">
        <f t="shared" si="53"/>
        <v>На_экране_XXXXX._Испачкан_ли_он?</v>
      </c>
      <c r="BC122">
        <f>A122</f>
        <v>1216</v>
      </c>
      <c r="BD122" cm="1">
        <f t="array" aca="1" ref="BD122" ca="1">INDEX($L$122:$L$129,(RANK(AT2,$AT$2:$AT$9)))</f>
        <v>2093</v>
      </c>
      <c r="BE122" cm="1">
        <f t="array" aca="1" ref="BE122" ca="1">INDEX(BD66:BD81,(RANK(AT9,$AT$2:$AT$17)))</f>
        <v>2129</v>
      </c>
      <c r="BF122" cm="1">
        <f t="array" aca="1" ref="BF122" ca="1">INDEX(BD90:BD105,(RANK(AT9,$AT$2:$AT$17)))</f>
        <v>2151</v>
      </c>
      <c r="BG122" cm="1">
        <f t="array" aca="1" ref="BG122" ca="1">INDEX(BD106:BD121,(RANK(AT9,$AT$2:$AT$17)))</f>
        <v>2079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VLOOKUP(B123,audio_list_stym!$A$3:$BP$18,61,FALSE)</f>
        <v>17</v>
      </c>
      <c r="F123" t="str">
        <f>VLOOKUP(E123,metki!$A$2:$B$9,2,FALSE)</f>
        <v>экспл_новые_без_названия</v>
      </c>
      <c r="G123" t="str">
        <f t="shared" si="45"/>
        <v>экспл</v>
      </c>
      <c r="H123" t="str">
        <f>VLOOKUP(B123,audio_list_stym!$A$3:$AJ$18,29,FALSE)</f>
        <v>Gac</v>
      </c>
      <c r="I123" t="s">
        <v>689</v>
      </c>
      <c r="J123" t="str">
        <f t="shared" si="46"/>
        <v>Gac_2</v>
      </c>
      <c r="K123">
        <v>17</v>
      </c>
      <c r="L123">
        <f>VLOOKUP(J123,total_visual_stym!$A$2:$D$129,2,FALSE)</f>
        <v>2090</v>
      </c>
      <c r="M123" t="str">
        <f>VLOOKUP(J123,total_visual_stym!$A$2:$D$129,3,FALSE)</f>
        <v>pics\\Gac_2.jpg</v>
      </c>
      <c r="N123">
        <f>VLOOKUP(J123,total_visual_stym!$A$1:$D$129,4,FALSE)</f>
        <v>211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122</v>
      </c>
      <c r="Z123" t="str">
        <f>IF(G123="экспл",VLOOKUP(J123,quest_экспл!$A$1:$N$129,12,FALSE),IF(G123="импл_",0,0))</f>
        <v>sound\\On_farshirovanniy.wav</v>
      </c>
      <c r="AA123" t="str">
        <f>IF(G123="экспл",VLOOKUP(J123,quest_экспл!$A$1:$N$129,14,FALSE),IF(G123="импл_",0,0))</f>
        <v>нет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2213</v>
      </c>
      <c r="AD123" t="str">
        <f t="shared" ca="1" si="54"/>
        <v>pics\\dis49.jpg</v>
      </c>
      <c r="AE123" s="22" t="str">
        <f t="array" aca="1" ref="AE123" ca="1">IF(G123="экспл",INDEX(total_visual_stym!$C$146:$C$209,(RANK(total_visual_stym!E203,total_visual_stym!$E$146:$E$209))),0)</f>
        <v>pics\\dis49.jpg</v>
      </c>
      <c r="AF123" s="22" t="str">
        <f t="shared" si="47"/>
        <v/>
      </c>
      <c r="AI123" t="s">
        <v>125</v>
      </c>
      <c r="AO123">
        <f t="shared" ca="1" si="48"/>
        <v>0.14561788389704267</v>
      </c>
      <c r="AP123" t="str">
        <f t="shared" ca="1" si="49"/>
        <v>pics\\Redis_1.jpg</v>
      </c>
      <c r="AR123" t="str">
        <f t="shared" si="55"/>
        <v/>
      </c>
      <c r="AS123" t="str">
        <f t="shared" si="50"/>
        <v/>
      </c>
      <c r="AT123">
        <f t="shared" ca="1" si="51"/>
        <v>0.76914766192810446</v>
      </c>
      <c r="AU123" t="s">
        <v>697</v>
      </c>
      <c r="AV123" t="str">
        <f t="shared" ca="1" si="52"/>
        <v>sound\\Noviy_plod.wav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_Он_фаршированный?</v>
      </c>
      <c r="BA123" t="e">
        <f>VLOOKUP(Q123,audio_list_stym!$B$2:$BQ$299,68,FALSE)</f>
        <v>#N/A</v>
      </c>
      <c r="BB123" t="str">
        <f t="shared" si="53"/>
        <v>Посмотрите,_вот_XXXXX._Он_фаршированный?</v>
      </c>
      <c r="BD123" cm="1">
        <f t="array" aca="1" ref="BD123" ca="1">INDEX($L$122:$L$129,(RANK(AT3,$AT$2:$AT$9)))</f>
        <v>2092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VLOOKUP(B124,audio_list_stym!$A$3:$BP$18,61,FALSE)</f>
        <v>17</v>
      </c>
      <c r="F124" t="str">
        <f>VLOOKUP(E124,metki!$A$2:$B$9,2,FALSE)</f>
        <v>экспл_новые_без_названия</v>
      </c>
      <c r="G124" t="str">
        <f t="shared" si="45"/>
        <v>экспл</v>
      </c>
      <c r="H124" t="str">
        <f>VLOOKUP(B124,audio_list_stym!$A$3:$AJ$18,29,FALSE)</f>
        <v>Gac</v>
      </c>
      <c r="I124" t="s">
        <v>690</v>
      </c>
      <c r="J124" t="str">
        <f t="shared" si="46"/>
        <v>Gac_3</v>
      </c>
      <c r="K124">
        <v>17</v>
      </c>
      <c r="L124">
        <f>VLOOKUP(J124,total_visual_stym!$A$2:$D$129,2,FALSE)</f>
        <v>2091</v>
      </c>
      <c r="M124" t="str">
        <f>VLOOKUP(J124,total_visual_stym!$A$2:$D$129,3,FALSE)</f>
        <v>pics\\Gac_3.jpg</v>
      </c>
      <c r="N124">
        <f>VLOOKUP(J124,total_visual_stym!$A$1:$D$129,4,FALSE)</f>
        <v>211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123</v>
      </c>
      <c r="Z124" t="str">
        <f>IF(G124="экспл",VLOOKUP(J124,quest_экспл!$A$1:$N$129,12,FALSE),IF(G124="импл_",0,0))</f>
        <v>sound\\On_razrezanniy.wav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2198</v>
      </c>
      <c r="AD124" t="str">
        <f t="shared" ca="1" si="54"/>
        <v>pics\\dis42.jpg</v>
      </c>
      <c r="AE124" s="22" t="str">
        <f t="array" aca="1" ref="AE124" ca="1">IF(G124="экспл",INDEX(total_visual_stym!$C$146:$C$209,(RANK(total_visual_stym!E204,total_visual_stym!$E$146:$E$209))),0)</f>
        <v>pics\\dis42.jpg</v>
      </c>
      <c r="AF124" s="22" t="str">
        <f t="shared" si="47"/>
        <v/>
      </c>
      <c r="AI124" t="s">
        <v>126</v>
      </c>
      <c r="AO124">
        <f t="shared" ca="1" si="48"/>
        <v>0.28858590468773038</v>
      </c>
      <c r="AP124" t="str">
        <f t="shared" ca="1" si="49"/>
        <v>pics\\Peper_2.jpg</v>
      </c>
      <c r="AR124" t="str">
        <f t="shared" si="55"/>
        <v/>
      </c>
      <c r="AS124" t="str">
        <f t="shared" si="50"/>
        <v/>
      </c>
      <c r="AT124">
        <f t="shared" ca="1" si="51"/>
        <v>0.47046815035869194</v>
      </c>
      <c r="AU124" t="s">
        <v>697</v>
      </c>
      <c r="AV124" t="str">
        <f t="shared" ca="1" si="52"/>
        <v>sound\\Redkiy_plod.wav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_Он_разрезанный?</v>
      </c>
      <c r="BA124" t="e">
        <f>VLOOKUP(Q124,audio_list_stym!$B$2:$BQ$299,68,FALSE)</f>
        <v>#N/A</v>
      </c>
      <c r="BB124" t="str">
        <f t="shared" si="53"/>
        <v>Вот_XXXXX._Он_разрезанный?</v>
      </c>
      <c r="BD124" cm="1">
        <f t="array" aca="1" ref="BD124" ca="1">INDEX($L$122:$L$129,(RANK(AT4,$AT$2:$AT$9)))</f>
        <v>2095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VLOOKUP(B125,audio_list_stym!$A$3:$BP$18,61,FALSE)</f>
        <v>17</v>
      </c>
      <c r="F125" t="str">
        <f>VLOOKUP(E125,metki!$A$2:$B$9,2,FALSE)</f>
        <v>экспл_новые_без_названия</v>
      </c>
      <c r="G125" t="str">
        <f t="shared" si="45"/>
        <v>экспл</v>
      </c>
      <c r="H125" t="str">
        <f>VLOOKUP(B125,audio_list_stym!$A$3:$AJ$18,29,FALSE)</f>
        <v>Gac</v>
      </c>
      <c r="I125" t="s">
        <v>691</v>
      </c>
      <c r="J125" t="str">
        <f t="shared" si="46"/>
        <v>Gac_4</v>
      </c>
      <c r="K125">
        <v>17</v>
      </c>
      <c r="L125">
        <f>VLOOKUP(J125,total_visual_stym!$A$2:$D$129,2,FALSE)</f>
        <v>2092</v>
      </c>
      <c r="M125" t="str">
        <f>VLOOKUP(J125,total_visual_stym!$A$2:$D$129,3,FALSE)</f>
        <v>pics\\Gac_4.jpg</v>
      </c>
      <c r="N125">
        <f>VLOOKUP(J125,total_visual_stym!$A$1:$D$129,4,FALSE)</f>
        <v>211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124</v>
      </c>
      <c r="Z125" t="str">
        <f>IF(G125="экспл",VLOOKUP(J125,quest_экспл!$A$1:$N$129,12,FALSE),IF(G125="импл_",0,0))</f>
        <v>sound\\On_s_lepestkami.wav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2174</v>
      </c>
      <c r="AD125" t="str">
        <f t="shared" ca="1" si="54"/>
        <v>pics\\dis7.jpg</v>
      </c>
      <c r="AE125" s="22" t="str">
        <f t="array" aca="1" ref="AE125" ca="1">IF(G125="экспл",INDEX(total_visual_stym!$C$146:$C$209,(RANK(total_visual_stym!E205,total_visual_stym!$E$146:$E$209))),0)</f>
        <v>pics\\dis7.jpg</v>
      </c>
      <c r="AF125" s="22" t="str">
        <f t="shared" si="47"/>
        <v/>
      </c>
      <c r="AI125" t="s">
        <v>127</v>
      </c>
      <c r="AO125">
        <f t="shared" ca="1" si="48"/>
        <v>0.93507511985239711</v>
      </c>
      <c r="AP125" t="str">
        <f t="shared" ca="1" si="49"/>
        <v>pics\\Finik_1.jpg</v>
      </c>
      <c r="AR125" t="str">
        <f t="shared" si="55"/>
        <v/>
      </c>
      <c r="AS125" t="str">
        <f t="shared" si="50"/>
        <v/>
      </c>
      <c r="AT125">
        <f t="shared" ca="1" si="51"/>
        <v>0.71605464123728424</v>
      </c>
      <c r="AU125" t="s">
        <v>697</v>
      </c>
      <c r="AV125" t="str">
        <f t="shared" ca="1" si="52"/>
        <v>sound\\Noviy_plod.wav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_Он_с_лепестками?</v>
      </c>
      <c r="BA125" t="e">
        <f>VLOOKUP(Q125,audio_list_stym!$B$2:$BQ$299,68,FALSE)</f>
        <v>#N/A</v>
      </c>
      <c r="BB125" t="str">
        <f t="shared" si="53"/>
        <v>Это_XXXXX._Он_с_лепестками?</v>
      </c>
      <c r="BD125" cm="1">
        <f t="array" aca="1" ref="BD125" ca="1">INDEX($L$122:$L$129,(RANK(AT5,$AT$2:$AT$9)))</f>
        <v>2094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VLOOKUP(B126,audio_list_stym!$A$3:$BP$18,61,FALSE)</f>
        <v>17</v>
      </c>
      <c r="F126" t="str">
        <f>VLOOKUP(E126,metki!$A$2:$B$9,2,FALSE)</f>
        <v>экспл_новые_без_названия</v>
      </c>
      <c r="G126" t="str">
        <f t="shared" si="45"/>
        <v>экспл</v>
      </c>
      <c r="H126" t="str">
        <f>VLOOKUP(B126,audio_list_stym!$A$3:$AJ$18,29,FALSE)</f>
        <v>Gac</v>
      </c>
      <c r="I126" t="s">
        <v>692</v>
      </c>
      <c r="J126" t="str">
        <f t="shared" si="46"/>
        <v>Gac_5</v>
      </c>
      <c r="K126">
        <v>17</v>
      </c>
      <c r="L126">
        <f>VLOOKUP(J126,total_visual_stym!$A$2:$D$129,2,FALSE)</f>
        <v>2093</v>
      </c>
      <c r="M126" t="str">
        <f>VLOOKUP(J126,total_visual_stym!$A$2:$D$129,3,FALSE)</f>
        <v>pics\\Gac_5.jpg</v>
      </c>
      <c r="N126">
        <f>VLOOKUP(J126,total_visual_stym!$A$1:$D$129,4,FALSE)</f>
        <v>211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125</v>
      </c>
      <c r="Z126" t="str">
        <f>IF(G126="экспл",VLOOKUP(J126,quest_экспл!$A$1:$N$129,12,FALSE),IF(G126="импл_",0,0))</f>
        <v>sound\\Kolyuchiy_li_on.wav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2179</v>
      </c>
      <c r="AD126" t="str">
        <f t="shared" ca="1" si="54"/>
        <v>pics\\dis20.jpg</v>
      </c>
      <c r="AE126" s="22" t="str">
        <f t="array" aca="1" ref="AE126" ca="1">IF(G126="экспл",INDEX(total_visual_stym!$C$146:$C$209,(RANK(total_visual_stym!E206,total_visual_stym!$E$146:$E$209))),0)</f>
        <v>pics\\dis20.jpg</v>
      </c>
      <c r="AF126" s="22" t="str">
        <f t="shared" si="47"/>
        <v/>
      </c>
      <c r="AI126" t="s">
        <v>128</v>
      </c>
      <c r="AO126">
        <f t="shared" ca="1" si="48"/>
        <v>0.90758769314696175</v>
      </c>
      <c r="AP126" t="str">
        <f t="shared" ca="1" si="49"/>
        <v>pics\\Finik_2.jpg</v>
      </c>
      <c r="AR126" t="str">
        <f t="shared" si="55"/>
        <v/>
      </c>
      <c r="AS126" t="str">
        <f t="shared" si="50"/>
        <v/>
      </c>
      <c r="AT126">
        <f t="shared" ca="1" si="51"/>
        <v>0.34858792570585895</v>
      </c>
      <c r="AU126" t="s">
        <v>697</v>
      </c>
      <c r="AV126" t="str">
        <f t="shared" ca="1" si="52"/>
        <v>sound\\Redkiy_plod.wav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_Колючий_ли_он?</v>
      </c>
      <c r="BA126" t="e">
        <f>VLOOKUP(Q126,audio_list_stym!$B$2:$BQ$299,68,FALSE)</f>
        <v>#N/A</v>
      </c>
      <c r="BB126" t="str">
        <f t="shared" si="53"/>
        <v>На_картинке_XXXXX._Колючий_ли_он?</v>
      </c>
      <c r="BD126" cm="1">
        <f t="array" aca="1" ref="BD126" ca="1">INDEX($L$122:$L$129,(RANK(AT6,$AT$2:$AT$9)))</f>
        <v>2096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VLOOKUP(B127,audio_list_stym!$A$3:$BP$18,61,FALSE)</f>
        <v>17</v>
      </c>
      <c r="F127" t="str">
        <f>VLOOKUP(E127,metki!$A$2:$B$9,2,FALSE)</f>
        <v>экспл_новые_без_названия</v>
      </c>
      <c r="G127" t="str">
        <f t="shared" si="45"/>
        <v>экспл</v>
      </c>
      <c r="H127" t="str">
        <f>VLOOKUP(B127,audio_list_stym!$A$3:$AJ$18,29,FALSE)</f>
        <v>Gac</v>
      </c>
      <c r="I127" t="s">
        <v>693</v>
      </c>
      <c r="J127" t="str">
        <f t="shared" si="46"/>
        <v>Gac_6</v>
      </c>
      <c r="K127">
        <v>17</v>
      </c>
      <c r="L127">
        <f>VLOOKUP(J127,total_visual_stym!$A$2:$D$129,2,FALSE)</f>
        <v>2094</v>
      </c>
      <c r="M127" t="str">
        <f>VLOOKUP(J127,total_visual_stym!$A$2:$D$129,3,FALSE)</f>
        <v>pics\\Gac_6.jpg</v>
      </c>
      <c r="N127">
        <f>VLOOKUP(J127,total_visual_stym!$A$1:$D$129,4,FALSE)</f>
        <v>211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126</v>
      </c>
      <c r="Z127" t="str">
        <f>IF(G127="экспл",VLOOKUP(J127,quest_экспл!$A$1:$N$129,12,FALSE),IF(G127="импл_",0,0))</f>
        <v>sound\\Oranzheviy_li_on.wav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2196</v>
      </c>
      <c r="AD127" t="str">
        <f t="shared" ca="1" si="54"/>
        <v>pics\\dis40.jpg</v>
      </c>
      <c r="AE127" s="22" t="str">
        <f t="array" aca="1" ref="AE127" ca="1">IF(G127="экспл",INDEX(total_visual_stym!$C$146:$C$209,(RANK(total_visual_stym!E207,total_visual_stym!$E$146:$E$209))),0)</f>
        <v>pics\\dis40.jpg</v>
      </c>
      <c r="AF127" s="22" t="str">
        <f t="shared" si="47"/>
        <v/>
      </c>
      <c r="AI127" t="s">
        <v>129</v>
      </c>
      <c r="AO127">
        <f t="shared" ca="1" si="48"/>
        <v>0.74094217227230152</v>
      </c>
      <c r="AP127" t="str">
        <f t="shared" ca="1" si="49"/>
        <v>pics\\Goroh_2.jpg</v>
      </c>
      <c r="AR127" t="str">
        <f t="shared" si="55"/>
        <v/>
      </c>
      <c r="AS127" t="str">
        <f t="shared" si="50"/>
        <v/>
      </c>
      <c r="AT127">
        <f t="shared" ca="1" si="51"/>
        <v>0.49448289079750196</v>
      </c>
      <c r="AU127" t="s">
        <v>697</v>
      </c>
      <c r="AV127" t="str">
        <f t="shared" ca="1" si="52"/>
        <v>sound\\Noviy_plod.wav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_Оранжевый_ли_он?</v>
      </c>
      <c r="BA127" t="e">
        <f>VLOOKUP(Q127,audio_list_stym!$B$2:$BQ$299,68,FALSE)</f>
        <v>#N/A</v>
      </c>
      <c r="BB127" t="str">
        <f t="shared" si="53"/>
        <v>На_мониторе_XXXXX._Оранжевый_ли_он?</v>
      </c>
      <c r="BD127" cm="1">
        <f t="array" aca="1" ref="BD127" ca="1">INDEX($L$122:$L$129,(RANK(AT7,$AT$2:$AT$9)))</f>
        <v>2091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VLOOKUP(B128,audio_list_stym!$A$3:$BP$18,61,FALSE)</f>
        <v>17</v>
      </c>
      <c r="F128" t="str">
        <f>VLOOKUP(E128,metki!$A$2:$B$9,2,FALSE)</f>
        <v>экспл_новые_без_названия</v>
      </c>
      <c r="G128" t="str">
        <f t="shared" si="45"/>
        <v>экспл</v>
      </c>
      <c r="H128" t="str">
        <f>VLOOKUP(B128,audio_list_stym!$A$3:$AJ$18,29,FALSE)</f>
        <v>Gac</v>
      </c>
      <c r="I128" t="s">
        <v>694</v>
      </c>
      <c r="J128" t="str">
        <f t="shared" si="46"/>
        <v>Gac_7</v>
      </c>
      <c r="K128">
        <v>17</v>
      </c>
      <c r="L128">
        <f>VLOOKUP(J128,total_visual_stym!$A$2:$D$129,2,FALSE)</f>
        <v>2095</v>
      </c>
      <c r="M128" t="str">
        <f>VLOOKUP(J128,total_visual_stym!$A$2:$D$129,3,FALSE)</f>
        <v>pics\\Gac_7.jpg</v>
      </c>
      <c r="N128">
        <f>VLOOKUP(J128,total_visual_stym!$A$1:$D$129,4,FALSE)</f>
        <v>211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127</v>
      </c>
      <c r="Z128" t="str">
        <f>IF(G128="экспл",VLOOKUP(J128,quest_экспл!$A$1:$N$129,12,FALSE),IF(G128="импл_",0,0))</f>
        <v>sound\\On_zernistiy.wav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2228</v>
      </c>
      <c r="AD128" t="str">
        <f t="shared" ca="1" si="54"/>
        <v>pics\\dis38.jpg</v>
      </c>
      <c r="AE128" s="22" t="str">
        <f t="array" aca="1" ref="AE128" ca="1">IF(G128="экспл",INDEX(total_visual_stym!$C$146:$C$209,(RANK(total_visual_stym!E208,total_visual_stym!$E$146:$E$209))),0)</f>
        <v>pics\\dis38.jpg</v>
      </c>
      <c r="AF128" s="22" t="str">
        <f t="shared" si="47"/>
        <v/>
      </c>
      <c r="AI128" t="s">
        <v>130</v>
      </c>
      <c r="AO128">
        <f t="shared" ca="1" si="48"/>
        <v>0.48010666207244668</v>
      </c>
      <c r="AP128" t="str">
        <f t="shared" ca="1" si="49"/>
        <v>pics\\Kokos_5.jpg</v>
      </c>
      <c r="AR128" t="str">
        <f t="shared" si="55"/>
        <v/>
      </c>
      <c r="AS128" t="str">
        <f t="shared" si="50"/>
        <v/>
      </c>
      <c r="AT128">
        <f t="shared" ca="1" si="51"/>
        <v>0.32291941242797406</v>
      </c>
      <c r="AU128" t="s">
        <v>697</v>
      </c>
      <c r="AV128" t="str">
        <f t="shared" ca="1" si="52"/>
        <v>sound\\Redkiy_plod.wav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_Он_зернистый?</v>
      </c>
      <c r="BA128" t="e">
        <f>VLOOKUP(Q128,audio_list_stym!$B$2:$BQ$299,68,FALSE)</f>
        <v>#N/A</v>
      </c>
      <c r="BB128" t="str">
        <f t="shared" si="53"/>
        <v>Перед_Вами_XXXXX._Он_зернистый?</v>
      </c>
      <c r="BD128" cm="1">
        <f t="array" aca="1" ref="BD128" ca="1">INDEX($L$122:$L$129,(RANK(AT8,$AT$2:$AT$9)))</f>
        <v>2090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VLOOKUP(B129,audio_list_stym!$A$3:$BP$18,61,FALSE)</f>
        <v>17</v>
      </c>
      <c r="F129" t="str">
        <f>VLOOKUP(E129,metki!$A$2:$B$9,2,FALSE)</f>
        <v>экспл_новые_без_названия</v>
      </c>
      <c r="G129" t="str">
        <f t="shared" si="45"/>
        <v>экспл</v>
      </c>
      <c r="H129" t="str">
        <f>VLOOKUP(B129,audio_list_stym!$A$3:$AJ$18,29,FALSE)</f>
        <v>Gac</v>
      </c>
      <c r="I129" t="s">
        <v>695</v>
      </c>
      <c r="J129" t="str">
        <f t="shared" si="46"/>
        <v>Gac_8</v>
      </c>
      <c r="K129">
        <v>17</v>
      </c>
      <c r="L129">
        <f>VLOOKUP(J129,total_visual_stym!$A$2:$D$129,2,FALSE)</f>
        <v>2096</v>
      </c>
      <c r="M129" t="str">
        <f>VLOOKUP(J129,total_visual_stym!$A$2:$D$129,3,FALSE)</f>
        <v>pics\\Gac_8.jpg</v>
      </c>
      <c r="N129">
        <f>VLOOKUP(J129,total_visual_stym!$A$1:$D$129,4,FALSE)</f>
        <v>211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128</v>
      </c>
      <c r="Z129" t="str">
        <f>IF(G129="экспл",VLOOKUP(J129,quest_экспл!$A$1:$N$129,12,FALSE),IF(G129="импл_",0,0))</f>
        <v>sound\\Okruglya_li_on.wav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2189</v>
      </c>
      <c r="AD129" t="str">
        <f t="shared" ca="1" si="54"/>
        <v>pics\\dis33.jpg</v>
      </c>
      <c r="AE129" s="22" t="str">
        <f t="array" aca="1" ref="AE129" ca="1">IF(G129="экспл",INDEX(total_visual_stym!$C$146:$C$209,(RANK(total_visual_stym!E209,total_visual_stym!$E$146:$E$209))),0)</f>
        <v>pics\\dis33.jpg</v>
      </c>
      <c r="AF129" s="22" t="str">
        <f t="shared" si="47"/>
        <v/>
      </c>
      <c r="AI129" t="s">
        <v>131</v>
      </c>
      <c r="AO129">
        <f t="shared" ca="1" si="48"/>
        <v>0.82031324670130579</v>
      </c>
      <c r="AP129" t="str">
        <f t="shared" ca="1" si="49"/>
        <v>pics\\Finik_5.jpg</v>
      </c>
      <c r="AR129" t="str">
        <f t="shared" si="55"/>
        <v/>
      </c>
      <c r="AS129" t="str">
        <f t="shared" si="50"/>
        <v/>
      </c>
      <c r="AT129">
        <f t="shared" ca="1" si="51"/>
        <v>0.17824971158047542</v>
      </c>
      <c r="AU129" t="s">
        <v>697</v>
      </c>
      <c r="AV129" t="str">
        <f t="shared" ca="1" si="52"/>
        <v>sound\\Redkiy_plod.wav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_Округлый_ли_он?</v>
      </c>
      <c r="BA129" t="e">
        <f>VLOOKUP(Q129,audio_list_stym!$B$2:$BQ$299,68,FALSE)</f>
        <v>#N/A</v>
      </c>
      <c r="BB129" t="str">
        <f t="shared" si="53"/>
        <v>Вы_видите_XXXXX._Округлый_ли_он?</v>
      </c>
      <c r="BD129" cm="1">
        <f t="array" aca="1" ref="BD129" ca="1">INDEX($L$122:$L$129,(RANK(AT9,$AT$2:$AT$9)))</f>
        <v>2089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A00-000000000000}"/>
  <pageMargins left="0.7" right="0.7" top="0.75" bottom="0.75" header="0.3" footer="0.3"/>
  <pageSetup paperSize="9" orientation="portrait" horizontalDpi="4294967293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H161"/>
  <sheetViews>
    <sheetView topLeftCell="AY1" zoomScale="80" zoomScaleNormal="80" zoomScaleSheetLayoutView="40" workbookViewId="0">
      <selection activeCell="BH1" sqref="BH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C1" s="30" t="s">
        <v>0</v>
      </c>
      <c r="BD1" s="30" t="s">
        <v>1175</v>
      </c>
      <c r="BE1" s="30" t="s">
        <v>1170</v>
      </c>
      <c r="BF1" s="30" t="s">
        <v>1171</v>
      </c>
      <c r="BG1" s="30" t="s">
        <v>1172</v>
      </c>
      <c r="BH1" s="23" t="s">
        <v>1176</v>
      </c>
    </row>
    <row r="2" spans="1:60" ht="11.5" customHeight="1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VLOOKUP(B2,audio_list_stym!$A$3:$BP$18,62,FALSE)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VLOOKUP(B2,audio_list_stym!$A$3:$AJ$18,30,FALSE)</f>
        <v>Tomat</v>
      </c>
      <c r="I2" t="s">
        <v>688</v>
      </c>
      <c r="J2" t="str">
        <f t="shared" ref="J2:J65" si="1">H2&amp;I2</f>
        <v>Tomat_1</v>
      </c>
      <c r="K2">
        <v>11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pics\\dis63.jpg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0.38268918882295777</v>
      </c>
      <c r="AP2" t="str">
        <f ca="1">INDEX($AM$2:$AM$25,(RANK(AO2,$AO$2:$AO$25)))</f>
        <v>pics\\Finik_7.jpg</v>
      </c>
      <c r="AQ2" t="str">
        <f ca="1">INDEX($AN$2:$AN$25,(RANK(AO2,$AO$2:$AO$25)))</f>
        <v>pics\\Peper_7.jpg</v>
      </c>
      <c r="AT2">
        <f t="shared" ref="AT2:AT65" ca="1" si="7">RAND()</f>
        <v>0.75340495051405043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2059</v>
      </c>
      <c r="BE2" cm="1">
        <f t="array" aca="1" ref="BE2" ca="1">INDEX(BD10:BD25,(RANK(AT2,$AT$2:$AT$16)))</f>
        <v>2034</v>
      </c>
      <c r="BF2" cm="1">
        <f t="array" aca="1" ref="BF2" ca="1">INDEX(BD26:BD49,(RANK(AT2,$AT$2:$AT$16)))</f>
        <v>2050</v>
      </c>
      <c r="BG2" cm="1">
        <f t="array" aca="1" ref="BG2" ca="1">INDEX(BD50:BD65,(RANK(AT2,$AT$2:$AT$16)))</f>
        <v>2010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VLOOKUP(B3,audio_list_stym!$A$3:$BP$18,62,FALSE)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VLOOKUP(B3,audio_list_stym!$A$3:$AJ$18,30,FALSE)</f>
        <v>Tomat</v>
      </c>
      <c r="I3" t="s">
        <v>689</v>
      </c>
      <c r="J3" t="str">
        <f t="shared" si="1"/>
        <v>Tomat_2</v>
      </c>
      <c r="K3">
        <v>11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2221</v>
      </c>
      <c r="AD3" t="str">
        <f t="shared" ref="AD3:AD66" ca="1" si="10">IF(ISTEXT(AE3),AE3,IF(ISTEXT(AF3),AF3,""))</f>
        <v>pics\\dis28.jpg</v>
      </c>
      <c r="AE3" s="22" t="str">
        <f t="array" aca="1" ref="AE3" ca="1">IF(G3="экспл",INDEX(total_visual_stym!$C$146:$C$209,(RANK(total_visual_stym!E147,total_visual_stym!$E$146:$E$209))),0)</f>
        <v>pics\\dis28.jpg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0.21223315200316406</v>
      </c>
      <c r="AP3" t="str">
        <f t="shared" ref="AP3:AP25" ca="1" si="12">INDEX($AM$2:$AM$25,(RANK(AO3,$AO$2:$AO$25)))</f>
        <v>pics\\Injir_2.jpg</v>
      </c>
      <c r="AQ3" t="str">
        <f t="shared" ref="AQ3:AQ25" ca="1" si="13">INDEX($AN$2:$AN$25,(RANK(AO3,$AO$2:$AO$25)))</f>
        <v>pics\\Tikva_2.jpg</v>
      </c>
      <c r="AT3">
        <f t="shared" ca="1" si="7"/>
        <v>0.3472280917725229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Посмотрите,_вот_ТОМАТ._Мясистый_ли_он?</v>
      </c>
      <c r="BD3" cm="1">
        <f t="array" aca="1" ref="BD3" ca="1">INDEX($L$2:$L$9,(RANK(AT3,$AT$2:$AT$9)))</f>
        <v>2063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VLOOKUP(B4,audio_list_stym!$A$3:$BP$18,62,FALSE)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VLOOKUP(B4,audio_list_stym!$A$3:$AJ$18,30,FALSE)</f>
        <v>Tomat</v>
      </c>
      <c r="I4" t="s">
        <v>690</v>
      </c>
      <c r="J4" t="str">
        <f t="shared" si="1"/>
        <v>Tomat_3</v>
      </c>
      <c r="K4">
        <v>11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2177</v>
      </c>
      <c r="AD4" t="str">
        <f t="shared" ca="1" si="10"/>
        <v>pics\\dis35.jpg</v>
      </c>
      <c r="AE4" s="22" t="str">
        <f t="array" aca="1" ref="AE4" ca="1">IF(G4="экспл",INDEX(total_visual_stym!$C$146:$C$209,(RANK(total_visual_stym!E148,total_visual_stym!$E$146:$E$209))),0)</f>
        <v>pics\\dis35.jpg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4.3319507525260037E-2</v>
      </c>
      <c r="AP4" t="str">
        <f t="shared" ca="1" si="12"/>
        <v>pics\\Injir_8.jpg</v>
      </c>
      <c r="AQ4" t="str">
        <f t="shared" ca="1" si="13"/>
        <v>pics\\Tikva_8.jpg</v>
      </c>
      <c r="AT4">
        <f t="shared" ca="1" si="7"/>
        <v>7.5085091190886577E-2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Вот_ТОМАТ._Горький_ли_он?</v>
      </c>
      <c r="BD4" cm="1">
        <f t="array" aca="1" ref="BD4" ca="1">INDEX($L$2:$L$9,(RANK(AT4,$AT$2:$AT$9)))</f>
        <v>2064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VLOOKUP(B5,audio_list_stym!$A$3:$BP$18,62,FALSE)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VLOOKUP(B5,audio_list_stym!$A$3:$AJ$18,30,FALSE)</f>
        <v>Tomat</v>
      </c>
      <c r="I5" t="s">
        <v>691</v>
      </c>
      <c r="J5" t="str">
        <f t="shared" si="1"/>
        <v>Tomat_4</v>
      </c>
      <c r="K5">
        <v>11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2208</v>
      </c>
      <c r="AD5" t="str">
        <f t="shared" ca="1" si="10"/>
        <v>pics\\dis45.jpg</v>
      </c>
      <c r="AE5" s="22" t="str">
        <f t="array" aca="1" ref="AE5" ca="1">IF(G5="экспл",INDEX(total_visual_stym!$C$146:$C$209,(RANK(total_visual_stym!E149,total_visual_stym!$E$146:$E$209))),0)</f>
        <v>pics\\dis45.jpg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0.25885683538905335</v>
      </c>
      <c r="AP5" t="str">
        <f t="shared" ca="1" si="12"/>
        <v>pics\\Injir_1.jpg</v>
      </c>
      <c r="AQ5" t="str">
        <f t="shared" ca="1" si="13"/>
        <v>pics\\Tikva_1.jpg</v>
      </c>
      <c r="AT5">
        <f t="shared" ca="1" si="7"/>
        <v>0.85433340537358471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Это_ТОМАТ._Он_яркий?</v>
      </c>
      <c r="BD5" cm="1">
        <f t="array" aca="1" ref="BD5" ca="1">INDEX($L$2:$L$9,(RANK(AT5,$AT$2:$AT$9)))</f>
        <v>2058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VLOOKUP(B6,audio_list_stym!$A$3:$BP$18,62,FALSE)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VLOOKUP(B6,audio_list_stym!$A$3:$AJ$18,30,FALSE)</f>
        <v>Tomat</v>
      </c>
      <c r="I6" t="s">
        <v>692</v>
      </c>
      <c r="J6" t="str">
        <f t="shared" si="1"/>
        <v>Tomat_5</v>
      </c>
      <c r="K6">
        <v>11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2170</v>
      </c>
      <c r="AD6" t="str">
        <f t="shared" ca="1" si="10"/>
        <v>pics\\dis36.jpg</v>
      </c>
      <c r="AE6" s="22" t="str">
        <f t="array" aca="1" ref="AE6" ca="1">IF(G6="экспл",INDEX(total_visual_stym!$C$146:$C$209,(RANK(total_visual_stym!E150,total_visual_stym!$E$146:$E$209))),0)</f>
        <v>pics\\dis36.jpg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0.70964260614870367</v>
      </c>
      <c r="AP6" t="str">
        <f t="shared" ca="1" si="12"/>
        <v>pics\\Kokos_4.jpg</v>
      </c>
      <c r="AQ6" t="str">
        <f t="shared" ca="1" si="13"/>
        <v>pics\\Tomat_4.jpg</v>
      </c>
      <c r="AT6">
        <f t="shared" ca="1" si="7"/>
        <v>0.40327892229656737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На_картинке_ТОМАТ._Он_острый?</v>
      </c>
      <c r="BD6" cm="1">
        <f t="array" aca="1" ref="BD6" ca="1">INDEX($L$2:$L$9,(RANK(AT6,$AT$2:$AT$9)))</f>
        <v>2062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VLOOKUP(B7,audio_list_stym!$A$3:$BP$18,62,FALSE)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VLOOKUP(B7,audio_list_stym!$A$3:$AJ$18,30,FALSE)</f>
        <v>Tomat</v>
      </c>
      <c r="I7" t="s">
        <v>693</v>
      </c>
      <c r="J7" t="str">
        <f t="shared" si="1"/>
        <v>Tomat_6</v>
      </c>
      <c r="K7">
        <v>11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2181</v>
      </c>
      <c r="AD7" t="str">
        <f t="shared" ca="1" si="10"/>
        <v>pics\\dis24.jpg</v>
      </c>
      <c r="AE7" s="22" t="str">
        <f t="array" aca="1" ref="AE7" ca="1">IF(G7="экспл",INDEX(total_visual_stym!$C$146:$C$209,(RANK(total_visual_stym!E151,total_visual_stym!$E$146:$E$209))),0)</f>
        <v>pics\\dis24.jpg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0.12244383542466653</v>
      </c>
      <c r="AP7" t="str">
        <f t="shared" ca="1" si="12"/>
        <v>pics\\Injir_6.jpg</v>
      </c>
      <c r="AQ7" t="str">
        <f t="shared" ca="1" si="13"/>
        <v>pics\\Tikva_6.jpg</v>
      </c>
      <c r="AT7">
        <f t="shared" ca="1" si="7"/>
        <v>0.40773842745282518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На_мониторе_ТОМАТ._Он_спелый?</v>
      </c>
      <c r="BD7" cm="1">
        <f t="array" aca="1" ref="BD7" ca="1">INDEX($L$2:$L$9,(RANK(AT7,$AT$2:$AT$9)))</f>
        <v>2061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VLOOKUP(B8,audio_list_stym!$A$3:$BP$18,62,FALSE)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VLOOKUP(B8,audio_list_stym!$A$3:$AJ$18,30,FALSE)</f>
        <v>Tomat</v>
      </c>
      <c r="I8" t="s">
        <v>694</v>
      </c>
      <c r="J8" t="str">
        <f t="shared" si="1"/>
        <v>Tomat_7</v>
      </c>
      <c r="K8">
        <v>11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2200</v>
      </c>
      <c r="AD8" t="str">
        <f t="shared" ca="1" si="10"/>
        <v>pics\\dis57.jpg</v>
      </c>
      <c r="AE8" s="22" t="str">
        <f t="array" aca="1" ref="AE8" ca="1">IF(G8="экспл",INDEX(total_visual_stym!$C$146:$C$209,(RANK(total_visual_stym!E152,total_visual_stym!$E$146:$E$209))),0)</f>
        <v>pics\\dis57.jpg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0.6545190818999318</v>
      </c>
      <c r="AP8" t="str">
        <f t="shared" ca="1" si="12"/>
        <v>pics\\Kokos_7.jpg</v>
      </c>
      <c r="AQ8" t="str">
        <f t="shared" ca="1" si="13"/>
        <v>pics\\Tomat_7.jpg</v>
      </c>
      <c r="AT8">
        <f t="shared" ca="1" si="7"/>
        <v>0.70257365700588159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Перед_Вами_ТОМАТ._Он_серый?</v>
      </c>
      <c r="BD8" cm="1">
        <f t="array" aca="1" ref="BD8" ca="1">INDEX($L$2:$L$9,(RANK(AT8,$AT$2:$AT$9)))</f>
        <v>2060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VLOOKUP(B9,audio_list_stym!$A$3:$BP$18,62,FALSE)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VLOOKUP(B9,audio_list_stym!$A$3:$AJ$18,30,FALSE)</f>
        <v>Tomat</v>
      </c>
      <c r="I9" t="s">
        <v>695</v>
      </c>
      <c r="J9" t="str">
        <f t="shared" si="1"/>
        <v>Tomat_8</v>
      </c>
      <c r="K9">
        <v>11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10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0.8032482681644969</v>
      </c>
      <c r="AP9" t="str">
        <f t="shared" ca="1" si="12"/>
        <v>pics\\Kokos_2.jpg</v>
      </c>
      <c r="AQ9" t="str">
        <f t="shared" ca="1" si="13"/>
        <v>pics\\Tomat_2.jpg</v>
      </c>
      <c r="AT9">
        <f t="shared" ca="1" si="7"/>
        <v>0.87986179664472597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Вы_видите_ТОМАТ._Вязкий_ли_он?</v>
      </c>
      <c r="BD9" cm="1">
        <f t="array" aca="1" ref="BD9" ca="1">INDEX($L$2:$L$9,(RANK(AT9,$AT$2:$AT$9)))</f>
        <v>2057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VLOOKUP(B10,audio_list_stym!$A$3:$BP$18,62,FALSE)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VLOOKUP(B10,audio_list_stym!$A$3:$AJ$18,30,FALSE)</f>
        <v>Limon</v>
      </c>
      <c r="I10" t="s">
        <v>688</v>
      </c>
      <c r="J10" t="str">
        <f t="shared" si="1"/>
        <v>Limon_1</v>
      </c>
      <c r="K10">
        <v>12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2042</v>
      </c>
      <c r="AD10" t="str">
        <f t="shared" ca="1" si="10"/>
        <v>pics\\Peper_2.jpg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pics\\Peper_2.jpg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0.54482558523186519</v>
      </c>
      <c r="AP10" t="str">
        <f t="shared" ca="1" si="12"/>
        <v>pics\\Finik_2.jpg</v>
      </c>
      <c r="AQ10" t="str">
        <f t="shared" ca="1" si="13"/>
        <v>pics\\Peper_2.jpg</v>
      </c>
      <c r="AS10" t="str">
        <f t="shared" ref="AS10:AS17" ca="1" si="15">IF(AH10="sound\\Tropic",AQ10,"")</f>
        <v>pics\\Peper_2.jpg</v>
      </c>
      <c r="AT10">
        <f t="shared" ca="1" si="7"/>
        <v>2.8089653918845103E-2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_Старый_ли_XXXXX?</v>
      </c>
      <c r="BC10">
        <f>A10</f>
        <v>1202</v>
      </c>
      <c r="BD10" cm="1">
        <f t="array" aca="1" ref="BD10" ca="1">INDEX($L$10:$L$17,(RANK(AT2,$AT$2:$AT$9)))</f>
        <v>2035</v>
      </c>
      <c r="BE10" cm="1">
        <f t="array" aca="1" ref="BE10" ca="1">INDEX(BD2:BD9,(RANK(AT3,$AT$2:$AT$9)))</f>
        <v>2060</v>
      </c>
      <c r="BF10" cm="1">
        <f t="array" aca="1" ref="BF10" ca="1">INDEX(BD18:BD33,(RANK(AT3,$AT$2:$AT$16)))</f>
        <v>2050</v>
      </c>
      <c r="BG10" cm="1">
        <f t="array" aca="1" ref="BG10" ca="1">INDEX(BD34:BD65,(RANK(AT3,$AT$2:$AT$16)))</f>
        <v>2002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VLOOKUP(B11,audio_list_stym!$A$3:$BP$18,62,FALSE)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VLOOKUP(B11,audio_list_stym!$A$3:$AJ$18,30,FALSE)</f>
        <v>Limon</v>
      </c>
      <c r="I11" t="s">
        <v>689</v>
      </c>
      <c r="J11" t="str">
        <f t="shared" si="1"/>
        <v>Limon_2</v>
      </c>
      <c r="K11">
        <v>12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2043</v>
      </c>
      <c r="AD11" t="str">
        <f t="shared" ca="1" si="10"/>
        <v>pics\\Peper_3.jpg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pics\\Peper_3.jpg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0.53827119233983023</v>
      </c>
      <c r="AP11" t="str">
        <f t="shared" ca="1" si="12"/>
        <v>pics\\Finik_3.jpg</v>
      </c>
      <c r="AQ11" t="str">
        <f t="shared" ca="1" si="13"/>
        <v>pics\\Peper_3.jpg</v>
      </c>
      <c r="AS11" t="str">
        <f t="shared" ca="1" si="15"/>
        <v>pics\\Peper_3.jpg</v>
      </c>
      <c r="AT11">
        <f t="shared" ca="1" si="7"/>
        <v>0.39214854768867702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_Фиолетовый_ли_XXXXX?</v>
      </c>
      <c r="BD11" cm="1">
        <f t="array" aca="1" ref="BD11" ca="1">INDEX($L$10:$L$17,(RANK(AT3,$AT$2:$AT$9)))</f>
        <v>2039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VLOOKUP(B12,audio_list_stym!$A$3:$BP$18,62,FALSE)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VLOOKUP(B12,audio_list_stym!$A$3:$AJ$18,30,FALSE)</f>
        <v>Limon</v>
      </c>
      <c r="I12" t="s">
        <v>690</v>
      </c>
      <c r="J12" t="str">
        <f t="shared" si="1"/>
        <v>Limon_3</v>
      </c>
      <c r="K12">
        <v>12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2164</v>
      </c>
      <c r="AD12" t="str">
        <f t="shared" ca="1" si="10"/>
        <v>pics\\Tikva_4.jpg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pics\\Tikva_4.jpg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0.20138255751339329</v>
      </c>
      <c r="AP12" t="str">
        <f t="shared" ca="1" si="12"/>
        <v>pics\\Injir_4.jpg</v>
      </c>
      <c r="AQ12" t="str">
        <f t="shared" ca="1" si="13"/>
        <v>pics\\Tikva_4.jpg</v>
      </c>
      <c r="AS12" t="str">
        <f t="shared" ca="1" si="15"/>
        <v>pics\\Tikva_4.jpg</v>
      </c>
      <c r="AT12">
        <f t="shared" ca="1" si="7"/>
        <v>0.44389700993794468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_С_цедрой_ли_XXXXX?</v>
      </c>
      <c r="BD12" cm="1">
        <f t="array" aca="1" ref="BD12" ca="1">INDEX($L$10:$L$17,(RANK(AT4,$AT$2:$AT$9)))</f>
        <v>2040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VLOOKUP(B13,audio_list_stym!$A$3:$BP$18,62,FALSE)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VLOOKUP(B13,audio_list_stym!$A$3:$AJ$18,30,FALSE)</f>
        <v>Limon</v>
      </c>
      <c r="I13" t="s">
        <v>691</v>
      </c>
      <c r="J13" t="str">
        <f t="shared" si="1"/>
        <v>Limon_4</v>
      </c>
      <c r="K13">
        <v>12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2041</v>
      </c>
      <c r="AD13" t="str">
        <f t="shared" ca="1" si="10"/>
        <v>pics\\Peper_1.jpg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pics\\Peper_1.jpg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0.56976387747144019</v>
      </c>
      <c r="AP13" t="str">
        <f t="shared" ca="1" si="12"/>
        <v>pics\\Finik_1.jpg</v>
      </c>
      <c r="AQ13" t="str">
        <f t="shared" ca="1" si="13"/>
        <v>pics\\Peper_1.jpg</v>
      </c>
      <c r="AS13" t="str">
        <f t="shared" ca="1" si="15"/>
        <v>pics\\Peper_1.jpg</v>
      </c>
      <c r="AT13">
        <f t="shared" ca="1" si="7"/>
        <v>0.44534846180020049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_Кислый_ли_XXXXX?</v>
      </c>
      <c r="BD13" cm="1">
        <f t="array" aca="1" ref="BD13" ca="1">INDEX($L$10:$L$17,(RANK(AT5,$AT$2:$AT$9)))</f>
        <v>2034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VLOOKUP(B14,audio_list_stym!$A$3:$BP$18,62,FALSE)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VLOOKUP(B14,audio_list_stym!$A$3:$AJ$18,30,FALSE)</f>
        <v>Limon</v>
      </c>
      <c r="I14" t="s">
        <v>692</v>
      </c>
      <c r="J14" t="str">
        <f t="shared" si="1"/>
        <v>Limon_5</v>
      </c>
      <c r="K14">
        <v>12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2048</v>
      </c>
      <c r="AD14" t="str">
        <f t="shared" ca="1" si="10"/>
        <v>pics\\Peper_8.jpg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pics\\Peper_8.jpg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0.31195793638995528</v>
      </c>
      <c r="AP14" t="str">
        <f t="shared" ca="1" si="12"/>
        <v>pics\\Finik_8.jpg</v>
      </c>
      <c r="AQ14" t="str">
        <f t="shared" ca="1" si="13"/>
        <v>pics\\Peper_8.jpg</v>
      </c>
      <c r="AS14" t="str">
        <f t="shared" ca="1" si="15"/>
        <v>pics\\Peper_8.jpg</v>
      </c>
      <c r="AT14">
        <f t="shared" ca="1" si="7"/>
        <v>0.50503916556177231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_Сочный_ли_XXXXX?</v>
      </c>
      <c r="BD14" cm="1">
        <f t="array" aca="1" ref="BD14" ca="1">INDEX($L$10:$L$17,(RANK(AT6,$AT$2:$AT$9)))</f>
        <v>2038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VLOOKUP(B15,audio_list_stym!$A$3:$BP$18,62,FALSE)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VLOOKUP(B15,audio_list_stym!$A$3:$AJ$18,30,FALSE)</f>
        <v>Limon</v>
      </c>
      <c r="I15" t="s">
        <v>693</v>
      </c>
      <c r="J15" t="str">
        <f t="shared" si="1"/>
        <v>Limon_6</v>
      </c>
      <c r="K15">
        <v>12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2165</v>
      </c>
      <c r="AD15" t="str">
        <f t="shared" ca="1" si="10"/>
        <v>pics\\Tikva_5.jpg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pics\\Tikva_5.jpg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0.12848798822356744</v>
      </c>
      <c r="AP15" t="str">
        <f t="shared" ca="1" si="12"/>
        <v>pics\\Injir_5.jpg</v>
      </c>
      <c r="AQ15" t="str">
        <f t="shared" ca="1" si="13"/>
        <v>pics\\Tikva_5.jpg</v>
      </c>
      <c r="AS15" t="str">
        <f t="shared" ca="1" si="15"/>
        <v>pics\\Tikva_5.jpg</v>
      </c>
      <c r="AT15">
        <f t="shared" ca="1" si="7"/>
        <v>0.88823317800309554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_Длинный_ли_XXXXX?</v>
      </c>
      <c r="BD15" cm="1">
        <f t="array" aca="1" ref="BD15" ca="1">INDEX($L$10:$L$17,(RANK(AT7,$AT$2:$AT$9)))</f>
        <v>2037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VLOOKUP(B16,audio_list_stym!$A$3:$BP$18,62,FALSE)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VLOOKUP(B16,audio_list_stym!$A$3:$AJ$18,30,FALSE)</f>
        <v>Limon</v>
      </c>
      <c r="I16" t="s">
        <v>694</v>
      </c>
      <c r="J16" t="str">
        <f t="shared" si="1"/>
        <v>Limon_7</v>
      </c>
      <c r="K16">
        <v>12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2057</v>
      </c>
      <c r="AD16" t="str">
        <f t="shared" ca="1" si="10"/>
        <v>pics\\Tomat_1.jpg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pics\\Tomat_1.jpg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0.93342852551109912</v>
      </c>
      <c r="AP16" t="str">
        <f t="shared" ca="1" si="12"/>
        <v>pics\\Kokos_1.jpg</v>
      </c>
      <c r="AQ16" t="str">
        <f t="shared" ca="1" si="13"/>
        <v>pics\\Tomat_1.jpg</v>
      </c>
      <c r="AS16" t="str">
        <f t="shared" ca="1" si="15"/>
        <v>pics\\Tomat_1.jpg</v>
      </c>
      <c r="AT16">
        <f t="shared" ca="1" si="7"/>
        <v>0.25666185654961582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_Упругий_ли_XXXXX?</v>
      </c>
      <c r="BD16" cm="1">
        <f t="array" aca="1" ref="BD16" ca="1">INDEX($L$10:$L$17,(RANK(AT8,$AT$2:$AT$9)))</f>
        <v>2036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VLOOKUP(B17,audio_list_stym!$A$3:$BP$18,62,FALSE)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VLOOKUP(B17,audio_list_stym!$A$3:$AJ$18,30,FALSE)</f>
        <v>Limon</v>
      </c>
      <c r="I17" t="s">
        <v>695</v>
      </c>
      <c r="J17" t="str">
        <f t="shared" si="1"/>
        <v>Limon_8</v>
      </c>
      <c r="K17">
        <v>12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2064</v>
      </c>
      <c r="AD17" t="str">
        <f t="shared" ca="1" si="10"/>
        <v>pics\\Tomat_8.jpg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pics\\Tomat_8.jpg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0.65172955183186632</v>
      </c>
      <c r="AP17" t="str">
        <f t="shared" ca="1" si="12"/>
        <v>pics\\Kokos_8.jpg</v>
      </c>
      <c r="AQ17" t="str">
        <f t="shared" ca="1" si="13"/>
        <v>pics\\Tomat_8.jpg</v>
      </c>
      <c r="AS17" t="str">
        <f t="shared" ca="1" si="15"/>
        <v>pics\\Tomat_8.jpg</v>
      </c>
      <c r="AT17">
        <f t="shared" ca="1" si="7"/>
        <v>0.90621801786600831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_Без_кожуры_ли_XXXXX?</v>
      </c>
      <c r="BD17" cm="1">
        <f t="array" aca="1" ref="BD17" ca="1">INDEX($L$10:$L$17,(RANK(AT9,$AT$2:$AT$9)))</f>
        <v>2033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VLOOKUP(B18,audio_list_stym!$A$3:$BP$18,62,FALSE)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VLOOKUP(B18,audio_list_stym!$A$3:$AJ$18,30,FALSE)</f>
        <v>Kokos</v>
      </c>
      <c r="I18" t="s">
        <v>688</v>
      </c>
      <c r="J18" t="str">
        <f t="shared" si="1"/>
        <v>Kokos_1</v>
      </c>
      <c r="K18">
        <v>13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2202</v>
      </c>
      <c r="AD18" t="str">
        <f t="shared" ca="1" si="10"/>
        <v>pics\\dis47.jpg</v>
      </c>
      <c r="AE18" s="22" t="str">
        <f t="array" aca="1" ref="AE18" ca="1">IF(G18="экспл",INDEX(total_visual_stym!$C$146:$C$209,(RANK(total_visual_stym!E162,total_visual_stym!$E$146:$E$209))),0)</f>
        <v>pics\\dis47.jpg</v>
      </c>
      <c r="AF18" s="22" t="str">
        <f t="shared" si="2"/>
        <v/>
      </c>
      <c r="AG18" t="str">
        <f t="shared" ref="AG18:AG65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8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0.73721879697776616</v>
      </c>
      <c r="AP18" t="str">
        <f t="shared" ca="1" si="12"/>
        <v>pics\\Kokos_3.jpg</v>
      </c>
      <c r="AQ18" t="str">
        <f t="shared" ca="1" si="13"/>
        <v>pics\\Tomat_3.jpg</v>
      </c>
      <c r="AT18">
        <f t="shared" ca="1" si="7"/>
        <v>0.9771266225416092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2027</v>
      </c>
      <c r="BE18" cm="1">
        <f t="array" aca="1" ref="BE18" ca="1">INDEX(BD2:BD17,(RANK(AT4,$AT$2:$AT$16)))</f>
        <v>2037</v>
      </c>
      <c r="BF18" cm="1">
        <f t="array" aca="1" ref="BF18" ca="1">INDEX(BD26:BD49,(RANK(AT4,$AT$2:$AT$16)))</f>
        <v>2045</v>
      </c>
      <c r="BG18" cm="1">
        <f t="array" aca="1" ref="BG18" ca="1">INDEX(BD50:BD65,(RANK(AT4,$AT$2:$AT$16)))</f>
        <v>2021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VLOOKUP(B19,audio_list_stym!$A$3:$BP$18,62,FALSE)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VLOOKUP(B19,audio_list_stym!$A$3:$AJ$18,30,FALSE)</f>
        <v>Kokos</v>
      </c>
      <c r="I19" t="s">
        <v>689</v>
      </c>
      <c r="J19" t="str">
        <f t="shared" si="1"/>
        <v>Kokos_2</v>
      </c>
      <c r="K19">
        <v>13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2171</v>
      </c>
      <c r="AD19" t="str">
        <f t="shared" ca="1" si="10"/>
        <v>pics\\dis22.jpg</v>
      </c>
      <c r="AE19" s="22" t="str">
        <f t="array" aca="1" ref="AE19" ca="1">IF(G19="экспл",INDEX(total_visual_stym!$C$146:$C$209,(RANK(total_visual_stym!E163,total_visual_stym!$E$146:$E$209))),0)</f>
        <v>pics\\dis22.jpg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8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0.66835138235535418</v>
      </c>
      <c r="AP19" t="str">
        <f t="shared" ca="1" si="12"/>
        <v>pics\\Kokos_6.jpg</v>
      </c>
      <c r="AQ19" t="str">
        <f t="shared" ca="1" si="13"/>
        <v>pics\\Tomat_6.jpg</v>
      </c>
      <c r="AT19">
        <f t="shared" ca="1" si="7"/>
        <v>9.6500313682380545E-3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Посмотрите,_вот_XXXXX._Полый_ли_он?</v>
      </c>
      <c r="BD19" cm="1">
        <f t="array" aca="1" ref="BD19" ca="1">INDEX($L$18:$L$25,(RANK(AT3,$AT$2:$AT$9)))</f>
        <v>2031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VLOOKUP(B20,audio_list_stym!$A$3:$BP$18,62,FALSE)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VLOOKUP(B20,audio_list_stym!$A$3:$AJ$18,30,FALSE)</f>
        <v>Kokos</v>
      </c>
      <c r="I20" t="s">
        <v>690</v>
      </c>
      <c r="J20" t="str">
        <f t="shared" si="1"/>
        <v>Kokos_3</v>
      </c>
      <c r="K20">
        <v>13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2217</v>
      </c>
      <c r="AD20" t="str">
        <f t="shared" ca="1" si="10"/>
        <v>pics\\dis58.jpg</v>
      </c>
      <c r="AE20" s="22" t="str">
        <f t="array" aca="1" ref="AE20" ca="1">IF(G20="экспл",INDEX(total_visual_stym!$C$146:$C$209,(RANK(total_visual_stym!E164,total_visual_stym!$E$146:$E$209))),0)</f>
        <v>pics\\dis58.jpg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8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0.70247273007369271</v>
      </c>
      <c r="AP20" t="str">
        <f t="shared" ca="1" si="12"/>
        <v>pics\\Kokos_5.jpg</v>
      </c>
      <c r="AQ20" t="str">
        <f t="shared" ca="1" si="13"/>
        <v>pics\\Tomat_5.jpg</v>
      </c>
      <c r="AT20">
        <f t="shared" ca="1" si="7"/>
        <v>6.2624219770104572E-2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Вот_XXXXX._Гладкий_ли_он?</v>
      </c>
      <c r="BD20" cm="1">
        <f t="array" aca="1" ref="BD20" ca="1">INDEX($L$18:$L$25,(RANK(AT4,$AT$2:$AT$9)))</f>
        <v>2032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VLOOKUP(B21,audio_list_stym!$A$3:$BP$18,62,FALSE)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VLOOKUP(B21,audio_list_stym!$A$3:$AJ$18,30,FALSE)</f>
        <v>Kokos</v>
      </c>
      <c r="I21" t="s">
        <v>691</v>
      </c>
      <c r="J21" t="str">
        <f t="shared" si="1"/>
        <v>Kokos_4</v>
      </c>
      <c r="K21">
        <v>13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2224</v>
      </c>
      <c r="AD21" t="str">
        <f t="shared" ca="1" si="10"/>
        <v>pics\\dis29.jpg</v>
      </c>
      <c r="AE21" s="22" t="str">
        <f t="array" aca="1" ref="AE21" ca="1">IF(G21="экспл",INDEX(total_visual_stym!$C$146:$C$209,(RANK(total_visual_stym!E165,total_visual_stym!$E$146:$E$209))),0)</f>
        <v>pics\\dis29.jpg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8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0.40602945529626622</v>
      </c>
      <c r="AP21" t="str">
        <f t="shared" ca="1" si="12"/>
        <v>pics\\Finik_5.jpg</v>
      </c>
      <c r="AQ21" t="str">
        <f t="shared" ca="1" si="13"/>
        <v>pics\\Peper_5.jpg</v>
      </c>
      <c r="AT21">
        <f t="shared" ca="1" si="7"/>
        <v>0.21154309405848026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Это_XXXXX._Пористый_ли_он?</v>
      </c>
      <c r="BD21" cm="1">
        <f t="array" aca="1" ref="BD21" ca="1">INDEX($L$18:$L$25,(RANK(AT5,$AT$2:$AT$9)))</f>
        <v>2026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VLOOKUP(B22,audio_list_stym!$A$3:$BP$18,62,FALSE)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VLOOKUP(B22,audio_list_stym!$A$3:$AJ$18,30,FALSE)</f>
        <v>Kokos</v>
      </c>
      <c r="I22" t="s">
        <v>692</v>
      </c>
      <c r="J22" t="str">
        <f t="shared" si="1"/>
        <v>Kokos_5</v>
      </c>
      <c r="K22">
        <v>13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2172</v>
      </c>
      <c r="AD22" t="str">
        <f t="shared" ca="1" si="10"/>
        <v>pics\\dis23.jpg</v>
      </c>
      <c r="AE22" s="22" t="str">
        <f t="array" aca="1" ref="AE22" ca="1">IF(G22="экспл",INDEX(total_visual_stym!$C$146:$C$209,(RANK(total_visual_stym!E166,total_visual_stym!$E$146:$E$209))),0)</f>
        <v>pics\\dis23.jpg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8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0.10976672234360718</v>
      </c>
      <c r="AP22" t="str">
        <f t="shared" ca="1" si="12"/>
        <v>pics\\Injir_7.jpg</v>
      </c>
      <c r="AQ22" t="str">
        <f t="shared" ca="1" si="13"/>
        <v>pics\\Tikva_7.jpg</v>
      </c>
      <c r="AT22">
        <f t="shared" ca="1" si="7"/>
        <v>0.29928815624713634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На_картинке_XXXXX._Он_вареный?</v>
      </c>
      <c r="BD22" cm="1">
        <f t="array" aca="1" ref="BD22" ca="1">INDEX($L$18:$L$25,(RANK(AT6,$AT$2:$AT$9)))</f>
        <v>2030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VLOOKUP(B23,audio_list_stym!$A$3:$BP$18,62,FALSE)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VLOOKUP(B23,audio_list_stym!$A$3:$AJ$18,30,FALSE)</f>
        <v>Kokos</v>
      </c>
      <c r="I23" t="s">
        <v>693</v>
      </c>
      <c r="J23" t="str">
        <f t="shared" si="1"/>
        <v>Kokos_6</v>
      </c>
      <c r="K23">
        <v>13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2187</v>
      </c>
      <c r="AD23" t="str">
        <f t="shared" ca="1" si="10"/>
        <v>pics\\dis1.jpg</v>
      </c>
      <c r="AE23" s="22" t="str">
        <f t="array" aca="1" ref="AE23" ca="1">IF(G23="экспл",INDEX(total_visual_stym!$C$146:$C$209,(RANK(total_visual_stym!E167,total_visual_stym!$E$146:$E$209))),0)</f>
        <v>pics\\dis1.jpg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8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0.3989687793462916</v>
      </c>
      <c r="AP23" t="str">
        <f t="shared" ca="1" si="12"/>
        <v>pics\\Finik_6.jpg</v>
      </c>
      <c r="AQ23" t="str">
        <f t="shared" ca="1" si="13"/>
        <v>pics\\Peper_6.jpg</v>
      </c>
      <c r="AT23">
        <f t="shared" ca="1" si="7"/>
        <v>0.76656834489894132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На_мониторе_XXXXX._Плотный_ли_он?</v>
      </c>
      <c r="BD23" cm="1">
        <f t="array" aca="1" ref="BD23" ca="1">INDEX($L$18:$L$25,(RANK(AT7,$AT$2:$AT$9)))</f>
        <v>2029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VLOOKUP(B24,audio_list_stym!$A$3:$BP$18,62,FALSE)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VLOOKUP(B24,audio_list_stym!$A$3:$AJ$18,30,FALSE)</f>
        <v>Kokos</v>
      </c>
      <c r="I24" t="s">
        <v>694</v>
      </c>
      <c r="J24" t="str">
        <f t="shared" si="1"/>
        <v>Kokos_7</v>
      </c>
      <c r="K24">
        <v>13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2197</v>
      </c>
      <c r="AD24" t="str">
        <f t="shared" ca="1" si="10"/>
        <v>pics\\dis54.jpg</v>
      </c>
      <c r="AE24" s="22" t="str">
        <f t="array" aca="1" ref="AE24" ca="1">IF(G24="экспл",INDEX(total_visual_stym!$C$146:$C$209,(RANK(total_visual_stym!E168,total_visual_stym!$E$146:$E$209))),0)</f>
        <v>pics\\dis54.jpg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8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0.40941188817362739</v>
      </c>
      <c r="AP24" t="str">
        <f t="shared" ca="1" si="12"/>
        <v>pics\\Finik_4.jpg</v>
      </c>
      <c r="AQ24" t="str">
        <f t="shared" ca="1" si="13"/>
        <v>pics\\Peper_4.jpg</v>
      </c>
      <c r="AT24">
        <f t="shared" ca="1" si="7"/>
        <v>0.5766082547947311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Перед_Вами_XXXXX._Он_ворсистый?</v>
      </c>
      <c r="BD24" cm="1">
        <f t="array" aca="1" ref="BD24" ca="1">INDEX($L$18:$L$25,(RANK(AT8,$AT$2:$AT$9)))</f>
        <v>2028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VLOOKUP(B25,audio_list_stym!$A$3:$BP$18,62,FALSE)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VLOOKUP(B25,audio_list_stym!$A$3:$AJ$18,30,FALSE)</f>
        <v>Kokos</v>
      </c>
      <c r="I25" t="s">
        <v>695</v>
      </c>
      <c r="J25" t="str">
        <f t="shared" si="1"/>
        <v>Kokos_8</v>
      </c>
      <c r="K25">
        <v>13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2216</v>
      </c>
      <c r="AD25" t="str">
        <f t="shared" ca="1" si="10"/>
        <v>pics\\dis59.jpg</v>
      </c>
      <c r="AE25" s="22" t="str">
        <f t="array" aca="1" ref="AE25" ca="1">IF(G25="экспл",INDEX(total_visual_stym!$C$146:$C$209,(RANK(total_visual_stym!E169,total_visual_stym!$E$146:$E$209))),0)</f>
        <v>pics\\dis59.jpg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8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0.20922026272232774</v>
      </c>
      <c r="AP25" t="str">
        <f t="shared" ca="1" si="12"/>
        <v>pics\\Injir_3.jpg</v>
      </c>
      <c r="AQ25" t="str">
        <f t="shared" ca="1" si="13"/>
        <v>pics\\Tikva_3.jpg</v>
      </c>
      <c r="AT25">
        <f t="shared" ca="1" si="7"/>
        <v>0.6921955111936321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Вы_видите_XXXXX._Он_мягкий?</v>
      </c>
      <c r="BD25" cm="1">
        <f t="array" aca="1" ref="BD25" ca="1">INDEX($L$18:$L$25,(RANK(AT9,$AT$2:$AT$9)))</f>
        <v>2025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VLOOKUP(B26,audio_list_stym!$A$3:$BP$18,62,FALSE)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VLOOKUP(B26,audio_list_stym!$A$3:$AJ$18,30,FALSE)</f>
        <v>Redis</v>
      </c>
      <c r="I26" t="s">
        <v>688</v>
      </c>
      <c r="J26" t="str">
        <f t="shared" si="1"/>
        <v>Redis_1</v>
      </c>
      <c r="K26">
        <v>10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2015</v>
      </c>
      <c r="AD26" t="str">
        <f t="shared" ca="1" si="10"/>
        <v>pics\\Finik_7.jpg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pics\\Finik_7.jpg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pics\\Finik_7.jpg</v>
      </c>
      <c r="AT26">
        <f t="shared" ca="1" si="7"/>
        <v>0.33991130587456908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_С_ботвой_ли_РЕДИС?</v>
      </c>
      <c r="BC26">
        <f>A26</f>
        <v>1204</v>
      </c>
      <c r="BD26" cm="1">
        <f t="array" aca="1" ref="BD26" ca="1">INDEX($L$26:$L$33,(RANK(AT2,$AT$2:$AT$9)))</f>
        <v>2051</v>
      </c>
      <c r="BE26" cm="1">
        <f t="array" aca="1" ref="BE26" ca="1">INDEX(BD2:BD25,(RANK(AT5,$AT$2:$AT$16)))</f>
        <v>2064</v>
      </c>
      <c r="BF26" cm="1">
        <f t="array" aca="1" ref="BF26" ca="1">INDEX(BD34:BD49,(RANK(AT5,$AT$2:$AT$16)))</f>
        <v>2048</v>
      </c>
      <c r="BG26" cm="1">
        <f t="array" aca="1" ref="BG26" ca="1">INDEX(BD50:BD65,(RANK(AT5,$AT$2:$AT$16)))</f>
        <v>2016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VLOOKUP(B27,audio_list_stym!$A$3:$BP$18,62,FALSE)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VLOOKUP(B27,audio_list_stym!$A$3:$AJ$18,30,FALSE)</f>
        <v>Redis</v>
      </c>
      <c r="I27" t="s">
        <v>689</v>
      </c>
      <c r="J27" t="str">
        <f t="shared" si="1"/>
        <v>Redis_2</v>
      </c>
      <c r="K27">
        <v>10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2154</v>
      </c>
      <c r="AD27" t="str">
        <f t="shared" ca="1" si="10"/>
        <v>pics\\Injir_2.jpg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pics\\Injir_2.jpg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pics\\Injir_2.jpg</v>
      </c>
      <c r="AT27">
        <f t="shared" ca="1" si="7"/>
        <v>0.11887831844175833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_Алый_ли_РЕДИС?</v>
      </c>
      <c r="BD27" cm="1">
        <f t="array" aca="1" ref="BD27" ca="1">INDEX($L$26:$L$33,(RANK(AT3,$AT$2:$AT$9)))</f>
        <v>2055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VLOOKUP(B28,audio_list_stym!$A$3:$BP$18,62,FALSE)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VLOOKUP(B28,audio_list_stym!$A$3:$AJ$18,30,FALSE)</f>
        <v>Redis</v>
      </c>
      <c r="I28" t="s">
        <v>690</v>
      </c>
      <c r="J28" t="str">
        <f t="shared" si="1"/>
        <v>Redis_3</v>
      </c>
      <c r="K28">
        <v>10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2160</v>
      </c>
      <c r="AD28" t="str">
        <f t="shared" ca="1" si="10"/>
        <v>pics\\Injir_8.jpg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pics\\Injir_8.jpg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pics\\Injir_8.jpg</v>
      </c>
      <c r="AT28">
        <f t="shared" ca="1" si="7"/>
        <v>0.3862400887478612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_Пряный_ли_РЕДИС?</v>
      </c>
      <c r="BD28" cm="1">
        <f t="array" aca="1" ref="BD28" ca="1">INDEX($L$26:$L$33,(RANK(AT4,$AT$2:$AT$9)))</f>
        <v>2056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VLOOKUP(B29,audio_list_stym!$A$3:$BP$18,62,FALSE)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VLOOKUP(B29,audio_list_stym!$A$3:$AJ$18,30,FALSE)</f>
        <v>Redis</v>
      </c>
      <c r="I29" t="s">
        <v>691</v>
      </c>
      <c r="J29" t="str">
        <f t="shared" si="1"/>
        <v>Redis_4</v>
      </c>
      <c r="K29">
        <v>10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2153</v>
      </c>
      <c r="AD29" t="str">
        <f t="shared" ca="1" si="10"/>
        <v>pics\\Injir_1.jpg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pics\\Injir_1.jpg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pics\\Injir_1.jpg</v>
      </c>
      <c r="AT29">
        <f t="shared" ca="1" si="7"/>
        <v>0.73344827039726457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_Жирный_ли_РЕДИС?</v>
      </c>
      <c r="BD29" cm="1">
        <f t="array" aca="1" ref="BD29" ca="1">INDEX($L$26:$L$33,(RANK(AT5,$AT$2:$AT$9)))</f>
        <v>2050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VLOOKUP(B30,audio_list_stym!$A$3:$BP$18,62,FALSE)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VLOOKUP(B30,audio_list_stym!$A$3:$AJ$18,30,FALSE)</f>
        <v>Redis</v>
      </c>
      <c r="I30" t="s">
        <v>692</v>
      </c>
      <c r="J30" t="str">
        <f t="shared" si="1"/>
        <v>Redis_5</v>
      </c>
      <c r="K30">
        <v>10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2028</v>
      </c>
      <c r="AD30" t="str">
        <f t="shared" ca="1" si="10"/>
        <v>pics\\Kokos_4.jpg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pics\\Kokos_4.jpg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pics\\Kokos_4.jpg</v>
      </c>
      <c r="AT30">
        <f t="shared" ca="1" si="7"/>
        <v>0.28830937341617224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_Соленый_ли_РЕДИС?</v>
      </c>
      <c r="BD30" cm="1">
        <f t="array" aca="1" ref="BD30" ca="1">INDEX($L$26:$L$33,(RANK(AT6,$AT$2:$AT$9)))</f>
        <v>2054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VLOOKUP(B31,audio_list_stym!$A$3:$BP$18,62,FALSE)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VLOOKUP(B31,audio_list_stym!$A$3:$AJ$18,30,FALSE)</f>
        <v>Redis</v>
      </c>
      <c r="I31" t="s">
        <v>693</v>
      </c>
      <c r="J31" t="str">
        <f t="shared" si="1"/>
        <v>Redis_6</v>
      </c>
      <c r="K31">
        <v>10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2158</v>
      </c>
      <c r="AD31" t="str">
        <f t="shared" ca="1" si="10"/>
        <v>pics\\Injir_6.jpg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pics\\Injir_6.jpg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pics\\Injir_6.jpg</v>
      </c>
      <c r="AT31">
        <f t="shared" ca="1" si="7"/>
        <v>0.22330648958949018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_Пышный_ли_РЕДИС?</v>
      </c>
      <c r="BD31" cm="1">
        <f t="array" aca="1" ref="BD31" ca="1">INDEX($L$26:$L$33,(RANK(AT7,$AT$2:$AT$9)))</f>
        <v>2053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VLOOKUP(B32,audio_list_stym!$A$3:$BP$18,62,FALSE)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VLOOKUP(B32,audio_list_stym!$A$3:$AJ$18,30,FALSE)</f>
        <v>Redis</v>
      </c>
      <c r="I32" t="s">
        <v>694</v>
      </c>
      <c r="J32" t="str">
        <f t="shared" si="1"/>
        <v>Redis_7</v>
      </c>
      <c r="K32">
        <v>10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2031</v>
      </c>
      <c r="AD32" t="str">
        <f t="shared" ca="1" si="10"/>
        <v>pics\\Kokos_7.jpg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pics\\Kokos_7.jpg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pics\\Kokos_7.jpg</v>
      </c>
      <c r="AT32">
        <f t="shared" ca="1" si="7"/>
        <v>0.72275128816676126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_Крепкий_ли_РЕДИС?</v>
      </c>
      <c r="BD32" cm="1">
        <f t="array" aca="1" ref="BD32" ca="1">INDEX($L$26:$L$33,(RANK(AT8,$AT$2:$AT$9)))</f>
        <v>2052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VLOOKUP(B33,audio_list_stym!$A$3:$BP$18,62,FALSE)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VLOOKUP(B33,audio_list_stym!$A$3:$AJ$18,30,FALSE)</f>
        <v>Redis</v>
      </c>
      <c r="I33" t="s">
        <v>695</v>
      </c>
      <c r="J33" t="str">
        <f t="shared" si="1"/>
        <v>Redis_8</v>
      </c>
      <c r="K33">
        <v>10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2026</v>
      </c>
      <c r="AD33" t="str">
        <f t="shared" ca="1" si="10"/>
        <v>pics\\Kokos_2.jpg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pics\\Kokos_2.jpg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pics\\Kokos_2.jpg</v>
      </c>
      <c r="AT33">
        <f t="shared" ca="1" si="7"/>
        <v>0.81086385573146591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_Круглый_ли_РЕДИС?</v>
      </c>
      <c r="BD33" cm="1">
        <f t="array" aca="1" ref="BD33" ca="1">INDEX($L$26:$L$33,(RANK(AT9,$AT$2:$AT$9)))</f>
        <v>2049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VLOOKUP(B34,audio_list_stym!$A$3:$BP$18,62,FALSE)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VLOOKUP(B34,audio_list_stym!$A$3:$AJ$18,30,FALSE)</f>
        <v>Peper</v>
      </c>
      <c r="I34" t="s">
        <v>688</v>
      </c>
      <c r="J34" t="str">
        <f t="shared" si="1"/>
        <v>Peper_1</v>
      </c>
      <c r="K34">
        <v>11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2205</v>
      </c>
      <c r="AD34" t="str">
        <f t="shared" ca="1" si="10"/>
        <v>pics\\dis46.jpg</v>
      </c>
      <c r="AE34" s="22" t="str">
        <f t="array" aca="1" ref="AE34" ca="1">IF(G34="экспл",INDEX(total_visual_stym!$C$146:$C$209,(RANK(total_visual_stym!E178,total_visual_stym!$E$146:$E$209))),0)</f>
        <v>pics\\dis46.jpg</v>
      </c>
      <c r="AF34" s="22" t="str">
        <f t="shared" si="2"/>
        <v/>
      </c>
      <c r="AG34" t="str">
        <f t="shared" si="17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7.1830452205235984E-3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2043</v>
      </c>
      <c r="BE34" cm="1">
        <f t="array" aca="1" ref="BE34" ca="1">INDEX(BD2:BD17,(RANK(AT5,$AT$2:$AT$17)))</f>
        <v>2058</v>
      </c>
      <c r="BF34" cm="1">
        <f t="array" aca="1" ref="BF34" ca="1">INDEX(BD18:BD33,(RANK(AT5,$AT$2:$AT$7)))</f>
        <v>2027</v>
      </c>
      <c r="BG34" cm="1">
        <f t="array" aca="1" ref="BG34" ca="1">INDEX(BD42:BD65,(RANK(AT5,$AT$2:$AT$17)))</f>
        <v>2002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VLOOKUP(B35,audio_list_stym!$A$3:$BP$18,62,FALSE)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VLOOKUP(B35,audio_list_stym!$A$3:$AJ$18,30,FALSE)</f>
        <v>Peper</v>
      </c>
      <c r="I35" t="s">
        <v>689</v>
      </c>
      <c r="J35" t="str">
        <f t="shared" si="1"/>
        <v>Peper_2</v>
      </c>
      <c r="K35">
        <v>11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10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2"/>
        <v/>
      </c>
      <c r="AG35" t="str">
        <f t="shared" si="17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0.11030366748705345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Посмотрите,_вот_ПЕРЕЦ._Черный_ли_он?</v>
      </c>
      <c r="BD35" cm="1">
        <f t="array" aca="1" ref="BD35" ca="1">INDEX($L$34:$L$41,(RANK(AT3,$AT$2:$AT$9)))</f>
        <v>2047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VLOOKUP(B36,audio_list_stym!$A$3:$BP$18,62,FALSE)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VLOOKUP(B36,audio_list_stym!$A$3:$AJ$18,30,FALSE)</f>
        <v>Peper</v>
      </c>
      <c r="I36" t="s">
        <v>690</v>
      </c>
      <c r="J36" t="str">
        <f t="shared" si="1"/>
        <v>Peper_3</v>
      </c>
      <c r="K36">
        <v>11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2193</v>
      </c>
      <c r="AD36" t="str">
        <f t="shared" ca="1" si="10"/>
        <v>pics\\dis2.jpg</v>
      </c>
      <c r="AE36" s="22" t="str">
        <f t="array" aca="1" ref="AE36" ca="1">IF(G36="экспл",INDEX(total_visual_stym!$C$146:$C$209,(RANK(total_visual_stym!E180,total_visual_stym!$E$146:$E$209))),0)</f>
        <v>pics\\dis2.jpg</v>
      </c>
      <c r="AF36" s="22" t="str">
        <f t="shared" si="2"/>
        <v/>
      </c>
      <c r="AG36" t="str">
        <f t="shared" si="17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0.8038295340046353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Вот_ПЕРЕЦ._Он_гнилой?</v>
      </c>
      <c r="BD36" cm="1">
        <f t="array" aca="1" ref="BD36" ca="1">INDEX($L$34:$L$41,(RANK(AT4,$AT$2:$AT$9)))</f>
        <v>2048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VLOOKUP(B37,audio_list_stym!$A$3:$BP$18,62,FALSE)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VLOOKUP(B37,audio_list_stym!$A$3:$AJ$18,30,FALSE)</f>
        <v>Peper</v>
      </c>
      <c r="I37" t="s">
        <v>691</v>
      </c>
      <c r="J37" t="str">
        <f t="shared" si="1"/>
        <v>Peper_4</v>
      </c>
      <c r="K37">
        <v>11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2192</v>
      </c>
      <c r="AD37" t="str">
        <f t="shared" ca="1" si="10"/>
        <v>pics\\dis32.jpg</v>
      </c>
      <c r="AE37" s="22" t="str">
        <f t="array" aca="1" ref="AE37" ca="1">IF(G37="экспл",INDEX(total_visual_stym!$C$146:$C$209,(RANK(total_visual_stym!E181,total_visual_stym!$E$146:$E$209))),0)</f>
        <v>pics\\dis32.jpg</v>
      </c>
      <c r="AF37" s="22" t="str">
        <f t="shared" si="2"/>
        <v/>
      </c>
      <c r="AG37" t="str">
        <f t="shared" si="17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0.47757798514131189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Это_ПЕРЕЦ._Он_бугристый?</v>
      </c>
      <c r="BD37" cm="1">
        <f t="array" aca="1" ref="BD37" ca="1">INDEX($L$34:$L$41,(RANK(AT5,$AT$2:$AT$9)))</f>
        <v>2042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VLOOKUP(B38,audio_list_stym!$A$3:$BP$18,62,FALSE)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VLOOKUP(B38,audio_list_stym!$A$3:$AJ$18,30,FALSE)</f>
        <v>Peper</v>
      </c>
      <c r="I38" t="s">
        <v>692</v>
      </c>
      <c r="J38" t="str">
        <f t="shared" si="1"/>
        <v>Peper_5</v>
      </c>
      <c r="K38">
        <v>11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2223</v>
      </c>
      <c r="AD38" t="str">
        <f t="shared" ca="1" si="10"/>
        <v>pics\\dis15.jpg</v>
      </c>
      <c r="AE38" s="22" t="str">
        <f t="array" aca="1" ref="AE38" ca="1">IF(G38="экспл",INDEX(total_visual_stym!$C$146:$C$209,(RANK(total_visual_stym!E182,total_visual_stym!$E$146:$E$209))),0)</f>
        <v>pics\\dis15.jpg</v>
      </c>
      <c r="AF38" s="22" t="str">
        <f t="shared" si="2"/>
        <v/>
      </c>
      <c r="AG38" t="str">
        <f t="shared" si="17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0.65406145618433154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На_картинке_ПЕРЕЦ._Он_слоеный?</v>
      </c>
      <c r="BD38" cm="1">
        <f t="array" aca="1" ref="BD38" ca="1">INDEX($L$34:$L$41,(RANK(AT6,$AT$2:$AT$9)))</f>
        <v>2046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VLOOKUP(B39,audio_list_stym!$A$3:$BP$18,62,FALSE)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VLOOKUP(B39,audio_list_stym!$A$3:$AJ$18,30,FALSE)</f>
        <v>Peper</v>
      </c>
      <c r="I39" t="s">
        <v>693</v>
      </c>
      <c r="J39" t="str">
        <f t="shared" si="1"/>
        <v>Peper_6</v>
      </c>
      <c r="K39">
        <v>11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2207</v>
      </c>
      <c r="AD39" t="str">
        <f t="shared" ca="1" si="10"/>
        <v>pics\\dis44.jpg</v>
      </c>
      <c r="AE39" s="22" t="str">
        <f t="array" aca="1" ref="AE39" ca="1">IF(G39="экспл",INDEX(total_visual_stym!$C$146:$C$209,(RANK(total_visual_stym!E183,total_visual_stym!$E$146:$E$209))),0)</f>
        <v>pics\\dis44.jpg</v>
      </c>
      <c r="AF39" s="22" t="str">
        <f>IF(ISTEXT(AR39),AR39,IF(ISTEXT(AS39),AS39,""))</f>
        <v/>
      </c>
      <c r="AG39" t="str">
        <f t="shared" si="17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1.5755418441940505E-2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На_мониторе_ПЕРЕЦ._Хрустящий_ли_он?</v>
      </c>
      <c r="BD39" cm="1">
        <f t="array" aca="1" ref="BD39" ca="1">INDEX($L$34:$L$41,(RANK(AT7,$AT$2:$AT$9)))</f>
        <v>2045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VLOOKUP(B40,audio_list_stym!$A$3:$BP$18,62,FALSE)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VLOOKUP(B40,audio_list_stym!$A$3:$AJ$18,30,FALSE)</f>
        <v>Peper</v>
      </c>
      <c r="I40" t="s">
        <v>694</v>
      </c>
      <c r="J40" t="str">
        <f t="shared" si="1"/>
        <v>Peper_7</v>
      </c>
      <c r="K40">
        <v>11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2185</v>
      </c>
      <c r="AD40" t="str">
        <f t="shared" ca="1" si="10"/>
        <v>pics\\dis31.jpg</v>
      </c>
      <c r="AE40" s="22" t="str">
        <f t="array" aca="1" ref="AE40" ca="1">IF(G40="экспл",INDEX(total_visual_stym!$C$146:$C$209,(RANK(total_visual_stym!E184,total_visual_stym!$E$146:$E$209))),0)</f>
        <v>pics\\dis31.jpg</v>
      </c>
      <c r="AF40" s="22" t="str">
        <f>IF(ISTEXT(AR40),AR40,IF(ISTEXT(AS40),AS40,""))</f>
        <v/>
      </c>
      <c r="AG40" t="str">
        <f t="shared" si="17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0.1487809289412978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Перед_Вами_ПЕРЕЦ._Блестит_ли_он?</v>
      </c>
      <c r="BD40" cm="1">
        <f t="array" aca="1" ref="BD40" ca="1">INDEX($L$34:$L$41,(RANK(AT8,$AT$2:$AT$9)))</f>
        <v>2044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VLOOKUP(B41,audio_list_stym!$A$3:$BP$18,62,FALSE)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VLOOKUP(B41,audio_list_stym!$A$3:$AJ$18,30,FALSE)</f>
        <v>Peper</v>
      </c>
      <c r="I41" t="s">
        <v>695</v>
      </c>
      <c r="J41" t="str">
        <f t="shared" si="1"/>
        <v>Peper_8</v>
      </c>
      <c r="K41">
        <v>11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2199</v>
      </c>
      <c r="AD41" t="str">
        <f t="shared" ca="1" si="10"/>
        <v>pics\\dis56.jpg</v>
      </c>
      <c r="AE41" s="22" t="str">
        <f t="array" aca="1" ref="AE41" ca="1">IF(G41="экспл",INDEX(total_visual_stym!$C$146:$C$209,(RANK(total_visual_stym!E185,total_visual_stym!$E$146:$E$209))),0)</f>
        <v>pics\\dis56.jpg</v>
      </c>
      <c r="AF41" s="22" t="str">
        <f t="shared" ref="AF41:AF55" si="21">IF(ISTEXT(AR41),AR41,IF(ISTEXT(AS41),AS41,""))</f>
        <v/>
      </c>
      <c r="AG41" t="str">
        <f t="shared" si="17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0.29877283145163114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Вы_видите_ПЕРЕЦ._Он_цитрусовый?</v>
      </c>
      <c r="BD41" cm="1">
        <f t="array" aca="1" ref="BD41" ca="1">INDEX($L$34:$L$41,(RANK(AT9,$AT$2:$AT$9)))</f>
        <v>2041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VLOOKUP(B42,audio_list_stym!$A$3:$BP$18,62,FALSE)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VLOOKUP(B42,audio_list_stym!$A$3:$AJ$18,30,FALSE)</f>
        <v>Banan</v>
      </c>
      <c r="I42" t="s">
        <v>688</v>
      </c>
      <c r="J42" t="str">
        <f t="shared" si="1"/>
        <v>Banan_1</v>
      </c>
      <c r="K42">
        <v>12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2059</v>
      </c>
      <c r="AD42" t="str">
        <f t="shared" ca="1" si="10"/>
        <v>pics\\Tomat_3.jpg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pics\\Tomat_3.jpg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pics\\Tomat_3.jpg</v>
      </c>
      <c r="AT42">
        <f t="shared" ca="1" si="7"/>
        <v>0.2401711884685015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_Чистый_ли_XXXXX?</v>
      </c>
      <c r="BC42">
        <f>A42</f>
        <v>1206</v>
      </c>
      <c r="BD42" cm="1">
        <f t="array" aca="1" ref="BD42" ca="1">INDEX($L$42:$L$49,(RANK(AT2,$AT$2:$AT$9)))</f>
        <v>2003</v>
      </c>
      <c r="BE42" cm="1">
        <f t="array" aca="1" ref="BE42" ca="1">INDEX(BD2:BD17,(RANK(AT6,$AT$2:$AT17)))</f>
        <v>2040</v>
      </c>
      <c r="BF42" cm="1">
        <f t="array" aca="1" ref="BF42" ca="1">INDEX(BD26:BD41,(RANK(AT6,$AT$2:$AT$17)))</f>
        <v>2048</v>
      </c>
      <c r="BG42" cm="1">
        <f t="array" aca="1" ref="BG42" ca="1">INDEX(BD50:BD65,(RANK(AT6,$AT$2:$AT$17)))</f>
        <v>2024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VLOOKUP(B43,audio_list_stym!$A$3:$BP$18,62,FALSE)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VLOOKUP(B43,audio_list_stym!$A$3:$AJ$18,30,FALSE)</f>
        <v>Banan</v>
      </c>
      <c r="I43" t="s">
        <v>689</v>
      </c>
      <c r="J43" t="str">
        <f t="shared" si="1"/>
        <v>Banan_2</v>
      </c>
      <c r="K43">
        <v>12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2062</v>
      </c>
      <c r="AD43" t="str">
        <f t="shared" ca="1" si="10"/>
        <v>pics\\Tomat_6.jpg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pics\\Tomat_6.jpg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pics\\Tomat_6.jpg</v>
      </c>
      <c r="AT43">
        <f t="shared" ca="1" si="7"/>
        <v>0.61502132225292516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_Свежий_ли_XXXXX?</v>
      </c>
      <c r="BD43" cm="1">
        <f t="array" aca="1" ref="BD43" ca="1">INDEX($L$42:$L$49,(RANK(AT3,$AT$2:$AT$9)))</f>
        <v>2007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VLOOKUP(B44,audio_list_stym!$A$3:$BP$18,62,FALSE)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VLOOKUP(B44,audio_list_stym!$A$3:$AJ$18,30,FALSE)</f>
        <v>Banan</v>
      </c>
      <c r="I44" t="s">
        <v>690</v>
      </c>
      <c r="J44" t="str">
        <f t="shared" si="1"/>
        <v>Banan_3</v>
      </c>
      <c r="K44">
        <v>12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2061</v>
      </c>
      <c r="AD44" t="str">
        <f t="shared" ca="1" si="10"/>
        <v>pics\\Tomat_5.jpg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pics\\Tomat_5.jpg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pics\\Tomat_5.jpg</v>
      </c>
      <c r="AT44">
        <f t="shared" ca="1" si="7"/>
        <v>2.4382757469894156E-2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_Жаренный_ли_XXXXX?</v>
      </c>
      <c r="BD44" cm="1">
        <f t="array" aca="1" ref="BD44" ca="1">INDEX($L$42:$L$49,(RANK(AT4,$AT$2:$AT$9)))</f>
        <v>2008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VLOOKUP(B45,audio_list_stym!$A$3:$BP$18,62,FALSE)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VLOOKUP(B45,audio_list_stym!$A$3:$AJ$18,30,FALSE)</f>
        <v>Banan</v>
      </c>
      <c r="I45" t="s">
        <v>691</v>
      </c>
      <c r="J45" t="str">
        <f t="shared" si="1"/>
        <v>Banan_4</v>
      </c>
      <c r="K45">
        <v>12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2045</v>
      </c>
      <c r="AD45" t="str">
        <f t="shared" ca="1" si="10"/>
        <v>pics\\Peper_5.jpg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pics\\Peper_5.jpg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pics\\Peper_5.jpg</v>
      </c>
      <c r="AT45">
        <f t="shared" ca="1" si="7"/>
        <v>0.84249508549507823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_Сладкий_ли_XXXXX?</v>
      </c>
      <c r="BD45" cm="1">
        <f t="array" aca="1" ref="BD45" ca="1">INDEX($L$42:$L$49,(RANK(AT5,$AT$2:$AT$9)))</f>
        <v>2002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VLOOKUP(B46,audio_list_stym!$A$3:$BP$18,62,FALSE)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VLOOKUP(B46,audio_list_stym!$A$3:$AJ$18,30,FALSE)</f>
        <v>Banan</v>
      </c>
      <c r="I46" t="s">
        <v>692</v>
      </c>
      <c r="J46" t="str">
        <f t="shared" si="1"/>
        <v>Banan_5</v>
      </c>
      <c r="K46">
        <v>12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2167</v>
      </c>
      <c r="AD46" t="str">
        <f t="shared" ca="1" si="10"/>
        <v>pics\\Tikva_7.jpg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pics\\Tikva_7.jpg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pics\\Tikva_7.jpg</v>
      </c>
      <c r="AT46">
        <f t="shared" ca="1" si="7"/>
        <v>0.25723323857849556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_Влажный_ли_XXXXX?</v>
      </c>
      <c r="BD46" cm="1">
        <f t="array" aca="1" ref="BD46" ca="1">INDEX($L$42:$L$49,(RANK(AT6,$AT$2:$AT$9)))</f>
        <v>2006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VLOOKUP(B47,audio_list_stym!$A$3:$BP$18,62,FALSE)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VLOOKUP(B47,audio_list_stym!$A$3:$AJ$18,30,FALSE)</f>
        <v>Banan</v>
      </c>
      <c r="I47" t="s">
        <v>693</v>
      </c>
      <c r="J47" t="str">
        <f t="shared" si="1"/>
        <v>Banan_6</v>
      </c>
      <c r="K47">
        <v>12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2046</v>
      </c>
      <c r="AD47" t="str">
        <f t="shared" ca="1" si="10"/>
        <v>pics\\Peper_6.jpg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pics\\Peper_6.jpg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pics\\Peper_6.jpg</v>
      </c>
      <c r="AT47">
        <f t="shared" ca="1" si="7"/>
        <v>0.45788602421370439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_Съедобный_ли_XXXXX?</v>
      </c>
      <c r="BD47" cm="1">
        <f t="array" aca="1" ref="BD47" ca="1">INDEX($L$42:$L$49,(RANK(AT7,$AT$2:$AT$9)))</f>
        <v>2005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VLOOKUP(B48,audio_list_stym!$A$3:$BP$18,62,FALSE)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VLOOKUP(B48,audio_list_stym!$A$3:$AJ$18,30,FALSE)</f>
        <v>Banan</v>
      </c>
      <c r="I48" t="s">
        <v>694</v>
      </c>
      <c r="J48" t="str">
        <f t="shared" si="1"/>
        <v>Banan_7</v>
      </c>
      <c r="K48">
        <v>12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2044</v>
      </c>
      <c r="AD48" t="str">
        <f t="shared" ca="1" si="10"/>
        <v>pics\\Peper_4.jpg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pics\\Peper_4.jpg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pics\\Peper_4.jpg</v>
      </c>
      <c r="AT48">
        <f t="shared" ca="1" si="7"/>
        <v>0.83250288632701674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_Сиреневый_ли_XXXXX?</v>
      </c>
      <c r="BD48" cm="1">
        <f t="array" aca="1" ref="BD48" ca="1">INDEX($L$42:$L$49,(RANK(AT8,$AT$2:$AT$9)))</f>
        <v>2004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VLOOKUP(B49,audio_list_stym!$A$3:$BP$18,62,FALSE)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VLOOKUP(B49,audio_list_stym!$A$3:$AJ$18,30,FALSE)</f>
        <v>Banan</v>
      </c>
      <c r="I49" t="s">
        <v>695</v>
      </c>
      <c r="J49" t="str">
        <f t="shared" si="1"/>
        <v>Banan_8</v>
      </c>
      <c r="K49">
        <v>12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2163</v>
      </c>
      <c r="AD49" t="str">
        <f t="shared" ca="1" si="10"/>
        <v>pics\\Tikva_3.jpg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pics\\Tikva_3.jpg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pics\\Tikva_3.jpg</v>
      </c>
      <c r="AT49">
        <f t="shared" ca="1" si="7"/>
        <v>0.47800325501355301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_Репчатый_ли_XXXXX?</v>
      </c>
      <c r="BD49" cm="1">
        <f t="array" aca="1" ref="BD49" ca="1">INDEX($L$42:$L$49,(RANK(AT9,$AT$2:$AT$9)))</f>
        <v>2001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VLOOKUP(B50,audio_list_stym!$A$3:$BP$18,62,FALSE)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VLOOKUP(B50,audio_list_stym!$A$3:$AJ$18,30,FALSE)</f>
        <v>Finik</v>
      </c>
      <c r="I50" t="s">
        <v>688</v>
      </c>
      <c r="J50" t="str">
        <f t="shared" si="1"/>
        <v>Finik_1</v>
      </c>
      <c r="K50">
        <v>13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2190</v>
      </c>
      <c r="AD50" t="str">
        <f t="shared" ca="1" si="10"/>
        <v>pics\\dis27.jpg</v>
      </c>
      <c r="AE50" s="22" t="str">
        <f t="array" aca="1" ref="AE50" ca="1">IF(G50="экспл",INDEX(total_visual_stym!$C$146:$C$209,(RANK(total_visual_stym!E194,total_visual_stym!$E$146:$E$209))),0)</f>
        <v>pics\\dis27.jpg</v>
      </c>
      <c r="AF50" s="22" t="str">
        <f t="shared" si="21"/>
        <v/>
      </c>
      <c r="AG50" t="str">
        <f t="shared" si="17"/>
        <v>pics\\Finik_1.jpg</v>
      </c>
      <c r="AH50">
        <f t="shared" si="4"/>
        <v>0</v>
      </c>
      <c r="AT50">
        <f t="shared" ca="1" si="7"/>
        <v>0.81225562972284615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2011</v>
      </c>
      <c r="BE50" cm="1">
        <f t="array" aca="1" ref="BE50" ca="1">INDEX(BD2:BD17,(RANK(AT7,$AT$2:$AT$17)))</f>
        <v>2039</v>
      </c>
      <c r="BF50" cm="1">
        <f t="array" aca="1" ref="BF50" ca="1">INDEX(BD18:BD49,(RANK(AT7,$AT$2:$AT$17)))</f>
        <v>2055</v>
      </c>
      <c r="BG50" cm="1">
        <f t="array" aca="1" ref="BG50" ca="1">INDEX(BD58:BD65,(RANK(AT7,$AT$2:$AT$9)))</f>
        <v>2022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VLOOKUP(B51,audio_list_stym!$A$3:$BP$18,62,FALSE)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VLOOKUP(B51,audio_list_stym!$A$3:$AJ$18,30,FALSE)</f>
        <v>Finik</v>
      </c>
      <c r="I51" t="s">
        <v>689</v>
      </c>
      <c r="J51" t="str">
        <f t="shared" si="1"/>
        <v>Finik_2</v>
      </c>
      <c r="K51">
        <v>13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2184</v>
      </c>
      <c r="AD51" t="str">
        <f t="shared" ca="1" si="10"/>
        <v>pics\\dis19.jpg</v>
      </c>
      <c r="AE51" s="22" t="str">
        <f t="array" aca="1" ref="AE51" ca="1">IF(G51="экспл",INDEX(total_visual_stym!$C$146:$C$209,(RANK(total_visual_stym!E195,total_visual_stym!$E$146:$E$209))),0)</f>
        <v>pics\\dis19.jpg</v>
      </c>
      <c r="AF51" s="22" t="str">
        <f t="shared" si="21"/>
        <v/>
      </c>
      <c r="AG51" t="str">
        <f t="shared" si="17"/>
        <v>pics\\Finik_2.jpg</v>
      </c>
      <c r="AH51">
        <f t="shared" si="4"/>
        <v>0</v>
      </c>
      <c r="AT51">
        <f t="shared" ca="1" si="7"/>
        <v>0.36537831423828782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Посмотрите,_вот_XXXXX._Сахаристый_ли_он?</v>
      </c>
      <c r="BD51" cm="1">
        <f t="array" aca="1" ref="BD51" ca="1">INDEX($L$50:$L$57,(RANK(AT3,$AT$2:$AT$9)))</f>
        <v>2015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VLOOKUP(B52,audio_list_stym!$A$3:$BP$18,62,FALSE)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VLOOKUP(B52,audio_list_stym!$A$3:$AJ$18,30,FALSE)</f>
        <v>Finik</v>
      </c>
      <c r="I52" t="s">
        <v>690</v>
      </c>
      <c r="J52" t="str">
        <f t="shared" si="1"/>
        <v>Finik_3</v>
      </c>
      <c r="K52">
        <v>13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2206</v>
      </c>
      <c r="AD52" t="str">
        <f t="shared" ca="1" si="10"/>
        <v>pics\\dis50.jpg</v>
      </c>
      <c r="AE52" s="22" t="str">
        <f t="array" aca="1" ref="AE52" ca="1">IF(G52="экспл",INDEX(total_visual_stym!$C$146:$C$209,(RANK(total_visual_stym!E196,total_visual_stym!$E$146:$E$209))),0)</f>
        <v>pics\\dis50.jpg</v>
      </c>
      <c r="AF52" s="22" t="str">
        <f t="shared" si="21"/>
        <v/>
      </c>
      <c r="AG52" t="str">
        <f t="shared" si="17"/>
        <v>pics\\Finik_3.jpg</v>
      </c>
      <c r="AH52">
        <f t="shared" si="4"/>
        <v>0</v>
      </c>
      <c r="AT52">
        <f t="shared" ca="1" si="7"/>
        <v>0.18125557741021703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Вот_XXXXX._Он_скользкий?</v>
      </c>
      <c r="BD52" cm="1">
        <f t="array" aca="1" ref="BD52" ca="1">INDEX($L$50:$L$57,(RANK(AT4,$AT$2:$AT$9)))</f>
        <v>2016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VLOOKUP(B53,audio_list_stym!$A$3:$BP$18,62,FALSE)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VLOOKUP(B53,audio_list_stym!$A$3:$AJ$18,30,FALSE)</f>
        <v>Finik</v>
      </c>
      <c r="I53" t="s">
        <v>691</v>
      </c>
      <c r="J53" t="str">
        <f t="shared" si="1"/>
        <v>Finik_4</v>
      </c>
      <c r="K53">
        <v>13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2229</v>
      </c>
      <c r="AD53" t="str">
        <f t="shared" ca="1" si="10"/>
        <v>pics\\dis10.jpg</v>
      </c>
      <c r="AE53" s="22" t="str">
        <f t="array" aca="1" ref="AE53" ca="1">IF(G53="экспл",INDEX(total_visual_stym!$C$146:$C$209,(RANK(total_visual_stym!E197,total_visual_stym!$E$146:$E$209))),0)</f>
        <v>pics\\dis10.jpg</v>
      </c>
      <c r="AF53" s="22" t="str">
        <f t="shared" si="21"/>
        <v/>
      </c>
      <c r="AG53" t="str">
        <f t="shared" si="17"/>
        <v>pics\\Finik_4.jpg</v>
      </c>
      <c r="AH53">
        <f t="shared" si="4"/>
        <v>0</v>
      </c>
      <c r="AT53">
        <f t="shared" ca="1" si="7"/>
        <v>0.15206421553765703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Это_XXXXX._Ломкий_ли_он?</v>
      </c>
      <c r="BD53" cm="1">
        <f t="array" aca="1" ref="BD53" ca="1">INDEX($L$50:$L$57,(RANK(AT5,$AT$2:$AT$9)))</f>
        <v>2010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VLOOKUP(B54,audio_list_stym!$A$3:$BP$18,62,FALSE)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VLOOKUP(B54,audio_list_stym!$A$3:$AJ$18,30,FALSE)</f>
        <v>Finik</v>
      </c>
      <c r="I54" t="s">
        <v>692</v>
      </c>
      <c r="J54" t="str">
        <f t="shared" si="1"/>
        <v>Finik_5</v>
      </c>
      <c r="K54">
        <v>13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2215</v>
      </c>
      <c r="AD54" t="str">
        <f t="shared" ca="1" si="10"/>
        <v>pics\\dis62.jpg</v>
      </c>
      <c r="AE54" s="22" t="str">
        <f t="array" aca="1" ref="AE54" ca="1">IF(G54="экспл",INDEX(total_visual_stym!$C$146:$C$209,(RANK(total_visual_stym!E198,total_visual_stym!$E$146:$E$209))),0)</f>
        <v>pics\\dis62.jpg</v>
      </c>
      <c r="AF54" s="22" t="str">
        <f t="shared" si="21"/>
        <v/>
      </c>
      <c r="AG54" t="str">
        <f t="shared" si="17"/>
        <v>pics\\Finik_5.jpg</v>
      </c>
      <c r="AH54">
        <f t="shared" si="4"/>
        <v>0</v>
      </c>
      <c r="AI54" s="11"/>
      <c r="AT54">
        <f t="shared" ca="1" si="7"/>
        <v>0.99701301892296834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На_картинке_XXXXX._Мохнатый_ли_он?</v>
      </c>
      <c r="BD54" cm="1">
        <f t="array" aca="1" ref="BD54" ca="1">INDEX($L$50:$L$57,(RANK(AT6,$AT$2:$AT$9)))</f>
        <v>2014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VLOOKUP(B55,audio_list_stym!$A$3:$BP$18,62,FALSE)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VLOOKUP(B55,audio_list_stym!$A$3:$AJ$18,30,FALSE)</f>
        <v>Finik</v>
      </c>
      <c r="I55" t="s">
        <v>693</v>
      </c>
      <c r="J55" t="str">
        <f t="shared" si="1"/>
        <v>Finik_6</v>
      </c>
      <c r="K55">
        <v>13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2227</v>
      </c>
      <c r="AD55" t="str">
        <f t="shared" ca="1" si="10"/>
        <v>pics\\dis39.jpg</v>
      </c>
      <c r="AE55" s="22" t="str">
        <f t="array" aca="1" ref="AE55" ca="1">IF(G55="экспл",INDEX(total_visual_stym!$C$146:$C$209,(RANK(total_visual_stym!E199,total_visual_stym!$E$146:$E$209))),0)</f>
        <v>pics\\dis39.jpg</v>
      </c>
      <c r="AF55" s="22" t="str">
        <f t="shared" si="21"/>
        <v/>
      </c>
      <c r="AG55" t="str">
        <f t="shared" si="17"/>
        <v>pics\\Finik_6.jpg</v>
      </c>
      <c r="AH55">
        <f t="shared" si="4"/>
        <v>0</v>
      </c>
      <c r="AT55">
        <f t="shared" ca="1" si="7"/>
        <v>0.73412135779255205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На_мониторе_XXXXX._Он_сморщенный?</v>
      </c>
      <c r="BD55" cm="1">
        <f t="array" aca="1" ref="BD55" ca="1">INDEX($L$50:$L$57,(RANK(AT7,$AT$2:$AT$9)))</f>
        <v>2013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VLOOKUP(B56,audio_list_stym!$A$3:$BP$18,62,FALSE)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VLOOKUP(B56,audio_list_stym!$A$3:$AJ$18,30,FALSE)</f>
        <v>Finik</v>
      </c>
      <c r="I56" t="s">
        <v>694</v>
      </c>
      <c r="J56" t="str">
        <f t="shared" si="1"/>
        <v>Finik_7</v>
      </c>
      <c r="K56">
        <v>13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2209</v>
      </c>
      <c r="AD56" t="str">
        <f t="shared" ca="1" si="10"/>
        <v>pics\\dis51.jpg</v>
      </c>
      <c r="AE56" s="22" t="str">
        <f t="array" aca="1" ref="AE56" ca="1">IF(G56="экспл",INDEX(total_visual_stym!$C$146:$C$209,(RANK(total_visual_stym!E200,total_visual_stym!$E$146:$E$209))),0)</f>
        <v>pics\\dis51.jpg</v>
      </c>
      <c r="AF56" s="22" t="str">
        <f>IF(ISTEXT(AR56),AR56,IF(ISTEXT(AS56),AS56,""))</f>
        <v/>
      </c>
      <c r="AG56" t="str">
        <f t="shared" si="17"/>
        <v>pics\\Finik_7.jpg</v>
      </c>
      <c r="AH56">
        <f t="shared" si="4"/>
        <v>0</v>
      </c>
      <c r="AT56">
        <f t="shared" ca="1" si="7"/>
        <v>2.5190383582842646E-3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Перед_Вами_XXXXX._Он_с_косточкой?</v>
      </c>
      <c r="BD56" cm="1">
        <f t="array" aca="1" ref="BD56" ca="1">INDEX($L$50:$L$57,(RANK(AT8,$AT$2:$AT$9)))</f>
        <v>2012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VLOOKUP(B57,audio_list_stym!$A$3:$BP$18,62,FALSE)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VLOOKUP(B57,audio_list_stym!$A$3:$AJ$18,30,FALSE)</f>
        <v>Finik</v>
      </c>
      <c r="I57" t="s">
        <v>695</v>
      </c>
      <c r="J57" t="str">
        <f t="shared" si="1"/>
        <v>Finik_8</v>
      </c>
      <c r="K57">
        <v>13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2186</v>
      </c>
      <c r="AD57" t="str">
        <f t="shared" ca="1" si="10"/>
        <v>pics\\dis25.jpg</v>
      </c>
      <c r="AE57" s="22" t="str">
        <f t="array" aca="1" ref="AE57" ca="1">IF(G57="экспл",INDEX(total_visual_stym!$C$146:$C$209,(RANK(total_visual_stym!E201,total_visual_stym!$E$146:$E$209))),0)</f>
        <v>pics\\dis25.jpg</v>
      </c>
      <c r="AF57" s="22" t="str">
        <f>IF(ISTEXT(AR57),AR57,IF(ISTEXT(AS57),AS57,""))</f>
        <v/>
      </c>
      <c r="AG57" t="str">
        <f t="shared" si="17"/>
        <v>pics\\Finik_8.jpg</v>
      </c>
      <c r="AH57">
        <f t="shared" si="4"/>
        <v>0</v>
      </c>
      <c r="AI57" s="11"/>
      <c r="AT57">
        <f t="shared" ca="1" si="7"/>
        <v>0.16939994037459871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Вы_видите_XXXXX._Он_треугольный?</v>
      </c>
      <c r="BD57" cm="1">
        <f t="array" aca="1" ref="BD57" ca="1">INDEX($L$50:$L$57,(RANK(AT9,$AT$2:$AT$9)))</f>
        <v>2009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VLOOKUP(B58,audio_list_stym!$A$3:$BP$18,62,FALSE)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VLOOKUP(B58,audio_list_stym!$A$3:$AJ$18,30,FALSE)</f>
        <v>Goroh</v>
      </c>
      <c r="I58" t="s">
        <v>688</v>
      </c>
      <c r="J58" t="str">
        <f t="shared" si="1"/>
        <v>Goroh_1</v>
      </c>
      <c r="K58">
        <v>10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2010</v>
      </c>
      <c r="AD58" t="str">
        <f t="shared" ca="1" si="10"/>
        <v>pics\\Finik_2.jpg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pics\\Finik_2.jpg</v>
      </c>
      <c r="AG58" t="str">
        <f t="shared" si="17"/>
        <v/>
      </c>
      <c r="AH58" t="str">
        <f t="shared" si="4"/>
        <v>sound\\Ogorod</v>
      </c>
      <c r="AI58" s="11"/>
      <c r="AR58" t="str">
        <f t="shared" ref="AR58:AR65" ca="1" si="25">IF(AH58="sound\\Ogorod",AP10,"")</f>
        <v>pics\\Finik_2.jpg</v>
      </c>
      <c r="AT58">
        <f t="shared" ca="1" si="7"/>
        <v>0.47278500116093569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_Рыхлый_ли_ГОРОХ?</v>
      </c>
      <c r="BC58">
        <f>A58</f>
        <v>1208</v>
      </c>
      <c r="BD58" cm="1">
        <f t="array" aca="1" ref="BD58" ca="1">INDEX($L$58:$L$65,(RANK(AT2,$AT$2:$AT$9)))</f>
        <v>2019</v>
      </c>
      <c r="BE58" cm="1">
        <f t="array" aca="1" ref="BE58" ca="1">INDEX(BD2:BD17,(RANK(AT8,$AT$2:$AT$17)))</f>
        <v>2061</v>
      </c>
      <c r="BF58" cm="1">
        <f t="array" aca="1" ref="BF58" ca="1">INDEX(BD18:BD33,(RANK(AT8,$AT$2:$AT$17)))</f>
        <v>2029</v>
      </c>
      <c r="BG58" cm="1">
        <f t="array" aca="1" ref="BG58" ca="1">INDEX(BD42:BD57,(RANK(AT8,$AT$2:$AT$9)))</f>
        <v>2002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VLOOKUP(B59,audio_list_stym!$A$3:$BP$18,62,FALSE)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VLOOKUP(B59,audio_list_stym!$A$3:$AJ$18,30,FALSE)</f>
        <v>Goroh</v>
      </c>
      <c r="I59" t="s">
        <v>689</v>
      </c>
      <c r="J59" t="str">
        <f t="shared" si="1"/>
        <v>Goroh_2</v>
      </c>
      <c r="K59">
        <v>10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2011</v>
      </c>
      <c r="AD59" t="str">
        <f t="shared" ca="1" si="10"/>
        <v>pics\\Finik_3.jpg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pics\\Finik_3.jpg</v>
      </c>
      <c r="AG59" t="str">
        <f t="shared" si="17"/>
        <v/>
      </c>
      <c r="AH59" t="str">
        <f t="shared" si="4"/>
        <v>sound\\Ogorod</v>
      </c>
      <c r="AR59" t="str">
        <f t="shared" ca="1" si="25"/>
        <v>pics\\Finik_3.jpg</v>
      </c>
      <c r="AT59">
        <f t="shared" ca="1" si="7"/>
        <v>0.79720593046768973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_В_стручке_ли_ГОРОХ?</v>
      </c>
      <c r="BD59" cm="1">
        <f t="array" aca="1" ref="BD59" ca="1">INDEX($L$58:$L$65,(RANK(AT3,$AT$2:$AT$9)))</f>
        <v>2023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VLOOKUP(B60,audio_list_stym!$A$3:$BP$18,62,FALSE)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VLOOKUP(B60,audio_list_stym!$A$3:$AJ$18,30,FALSE)</f>
        <v>Goroh</v>
      </c>
      <c r="I60" t="s">
        <v>690</v>
      </c>
      <c r="J60" t="str">
        <f t="shared" si="1"/>
        <v>Goroh_3</v>
      </c>
      <c r="K60">
        <v>10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2156</v>
      </c>
      <c r="AD60" t="str">
        <f t="shared" ca="1" si="10"/>
        <v>pics\\Injir_4.jpg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pics\\Injir_4.jpg</v>
      </c>
      <c r="AG60" t="str">
        <f t="shared" si="17"/>
        <v/>
      </c>
      <c r="AH60" t="str">
        <f t="shared" si="4"/>
        <v>sound\\Ogorod</v>
      </c>
      <c r="AR60" t="str">
        <f t="shared" ca="1" si="25"/>
        <v>pics\\Injir_4.jpg</v>
      </c>
      <c r="AT60">
        <f t="shared" ca="1" si="7"/>
        <v>0.77748657180382974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_Ядовитый_ли_ГОРОХ?</v>
      </c>
      <c r="BD60" cm="1">
        <f t="array" aca="1" ref="BD60" ca="1">INDEX($L$58:$L$65,(RANK(AT4,$AT$2:$AT$9)))</f>
        <v>2024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VLOOKUP(B61,audio_list_stym!$A$3:$BP$18,62,FALSE)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VLOOKUP(B61,audio_list_stym!$A$3:$AJ$18,30,FALSE)</f>
        <v>Goroh</v>
      </c>
      <c r="I61" t="s">
        <v>691</v>
      </c>
      <c r="J61" t="str">
        <f t="shared" si="1"/>
        <v>Goroh_4</v>
      </c>
      <c r="K61">
        <v>10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2009</v>
      </c>
      <c r="AD61" t="str">
        <f t="shared" ca="1" si="10"/>
        <v>pics\\Finik_1.jpg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pics\\Finik_1.jpg</v>
      </c>
      <c r="AG61" t="str">
        <f t="shared" si="17"/>
        <v/>
      </c>
      <c r="AH61" t="str">
        <f t="shared" si="4"/>
        <v>sound\\Ogorod</v>
      </c>
      <c r="AR61" t="str">
        <f t="shared" ca="1" si="25"/>
        <v>pics\\Finik_1.jpg</v>
      </c>
      <c r="AT61">
        <f t="shared" ca="1" si="7"/>
        <v>0.63399624573597835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_Полосатый_ли_ГОРОХ?</v>
      </c>
      <c r="BD61" cm="1">
        <f t="array" aca="1" ref="BD61" ca="1">INDEX($L$58:$L$65,(RANK(AT5,$AT$2:$AT$9)))</f>
        <v>2018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VLOOKUP(B62,audio_list_stym!$A$3:$BP$18,62,FALSE)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VLOOKUP(B62,audio_list_stym!$A$3:$AJ$18,30,FALSE)</f>
        <v>Goroh</v>
      </c>
      <c r="I62" t="s">
        <v>692</v>
      </c>
      <c r="J62" t="str">
        <f t="shared" si="1"/>
        <v>Goroh_5</v>
      </c>
      <c r="K62">
        <v>10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2016</v>
      </c>
      <c r="AD62" t="str">
        <f t="shared" ca="1" si="10"/>
        <v>pics\\Finik_8.jpg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pics\\Finik_8.jpg</v>
      </c>
      <c r="AG62" t="str">
        <f t="shared" si="17"/>
        <v/>
      </c>
      <c r="AH62" t="str">
        <f t="shared" si="4"/>
        <v>sound\\Ogorod</v>
      </c>
      <c r="AR62" t="str">
        <f t="shared" ca="1" si="25"/>
        <v>pics\\Finik_8.jpg</v>
      </c>
      <c r="AT62">
        <f t="shared" ca="1" si="7"/>
        <v>0.7296485294111984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_Плоский_ли_ГОРОХ?</v>
      </c>
      <c r="BD62" cm="1">
        <f t="array" aca="1" ref="BD62" ca="1">INDEX($L$58:$L$65,(RANK(AT6,$AT$2:$AT$9)))</f>
        <v>2022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VLOOKUP(B63,audio_list_stym!$A$3:$BP$18,62,FALSE)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VLOOKUP(B63,audio_list_stym!$A$3:$AJ$18,30,FALSE)</f>
        <v>Goroh</v>
      </c>
      <c r="I63" t="s">
        <v>693</v>
      </c>
      <c r="J63" t="str">
        <f t="shared" si="1"/>
        <v>Goroh_6</v>
      </c>
      <c r="K63">
        <v>10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2157</v>
      </c>
      <c r="AD63" t="str">
        <f t="shared" ca="1" si="10"/>
        <v>pics\\Injir_5.jpg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pics\\Injir_5.jpg</v>
      </c>
      <c r="AG63" t="str">
        <f t="shared" si="17"/>
        <v/>
      </c>
      <c r="AH63" t="str">
        <f t="shared" si="4"/>
        <v>sound\\Ogorod</v>
      </c>
      <c r="AR63" t="str">
        <f t="shared" ca="1" si="25"/>
        <v>pics\\Injir_5.jpg</v>
      </c>
      <c r="AT63">
        <f t="shared" ca="1" si="7"/>
        <v>0.97752419232960075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_Толченый_ли_ГОРОХ?</v>
      </c>
      <c r="BD63" cm="1">
        <f t="array" aca="1" ref="BD63" ca="1">INDEX($L$58:$L$65,(RANK(AT7,$AT$2:$AT$9)))</f>
        <v>2021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VLOOKUP(B64,audio_list_stym!$A$3:$BP$18,62,FALSE)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VLOOKUP(B64,audio_list_stym!$A$3:$AJ$18,30,FALSE)</f>
        <v>Goroh</v>
      </c>
      <c r="I64" t="s">
        <v>694</v>
      </c>
      <c r="J64" t="str">
        <f t="shared" si="1"/>
        <v>Goroh_7</v>
      </c>
      <c r="K64">
        <v>10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2025</v>
      </c>
      <c r="AD64" t="str">
        <f t="shared" ca="1" si="10"/>
        <v>pics\\Kokos_1.jpg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pics\\Kokos_1.jpg</v>
      </c>
      <c r="AG64" t="str">
        <f t="shared" si="17"/>
        <v/>
      </c>
      <c r="AH64" t="str">
        <f t="shared" si="4"/>
        <v>sound\\Ogorod</v>
      </c>
      <c r="AI64" s="11"/>
      <c r="AR64" t="str">
        <f t="shared" ca="1" si="25"/>
        <v>pics\\Kokos_1.jpg</v>
      </c>
      <c r="AT64">
        <f t="shared" ca="1" si="7"/>
        <v>9.5823661333886978E-3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_Зеленый_ли_ГОРОХ?</v>
      </c>
      <c r="BD64" cm="1">
        <f t="array" aca="1" ref="BD64" ca="1">INDEX($L$58:$L$65,(RANK(AT8,$AT$2:$AT$9)))</f>
        <v>2020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VLOOKUP(B65,audio_list_stym!$A$3:$BP$18,62,FALSE)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VLOOKUP(B65,audio_list_stym!$A$3:$AJ$18,30,FALSE)</f>
        <v>Goroh</v>
      </c>
      <c r="I65" t="s">
        <v>695</v>
      </c>
      <c r="J65" t="str">
        <f t="shared" si="1"/>
        <v>Goroh_8</v>
      </c>
      <c r="K65">
        <v>10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2032</v>
      </c>
      <c r="AD65" t="str">
        <f t="shared" ca="1" si="10"/>
        <v>pics\\Kokos_8.jpg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pics\\Kokos_8.jpg</v>
      </c>
      <c r="AG65" t="str">
        <f t="shared" si="17"/>
        <v/>
      </c>
      <c r="AH65" t="str">
        <f t="shared" si="4"/>
        <v>sound\\Ogorod</v>
      </c>
      <c r="AR65" t="str">
        <f t="shared" ca="1" si="25"/>
        <v>pics\\Kokos_8.jpg</v>
      </c>
      <c r="AT65">
        <f t="shared" ca="1" si="7"/>
        <v>0.80218575408976656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_Легкий_ли_ГОРОХ?</v>
      </c>
      <c r="BD65" cm="1">
        <f t="array" aca="1" ref="BD65" ca="1">INDEX($L$58:$L$65,(RANK(AT9,$AT$2:$AT$9)))</f>
        <v>2017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VLOOKUP(B66,audio_list_stym!$A$3:$BP$18,62,FALSE)</f>
        <v>15</v>
      </c>
      <c r="F66" t="str">
        <f>VLOOKUP(E66,metki!$A$2:$B$9,2,FALSE)</f>
        <v>экспл_новые_с_названием</v>
      </c>
      <c r="G66" t="str">
        <f t="shared" ref="G66:G129" si="26">LEFT(F66,5)</f>
        <v>экспл</v>
      </c>
      <c r="H66" t="str">
        <f>VLOOKUP(B66,audio_list_stym!$A$3:$AJ$18,30,FALSE)</f>
        <v>Noni</v>
      </c>
      <c r="I66" t="s">
        <v>688</v>
      </c>
      <c r="J66" t="str">
        <f t="shared" ref="J66:J129" si="27">H66&amp;I66</f>
        <v>Noni_1</v>
      </c>
      <c r="K66">
        <v>15</v>
      </c>
      <c r="L66">
        <f>VLOOKUP(J66,total_visual_stym!$A$2:$D$129,2,FALSE)</f>
        <v>2113</v>
      </c>
      <c r="M66" t="str">
        <f>VLOOKUP(J66,total_visual_stym!$A$2:$D$129,3,FALSE)</f>
        <v>pics\\Noni_1.jpg</v>
      </c>
      <c r="N66">
        <f>VLOOKUP(J66,total_visual_stym!$A$1:$D$129,4,FALSE)</f>
        <v>212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129</v>
      </c>
      <c r="Z66" t="str">
        <f>IF(G66="экспл",VLOOKUP(J66,quest_экспл!$A$1:$N$129,12,FALSE),IF(G66="импл_",0,0))</f>
        <v>sound\\On_beliy_vnutri.wav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2214</v>
      </c>
      <c r="AD66" t="str">
        <f t="shared" ca="1" si="10"/>
        <v>pics\\dis63.jpg</v>
      </c>
      <c r="AE66" s="22" t="str">
        <f t="array" aca="1" ref="AE66" ca="1">IF(G66="экспл",INDEX(total_visual_stym!$C$146:$C$209,(RANK(total_visual_stym!E146,total_visual_stym!$E$146:$E$209))),0)</f>
        <v>pics\\dis63.jpg</v>
      </c>
      <c r="AF66" s="22">
        <f t="shared" ref="AF66:AF129" si="28">AS66</f>
        <v>0</v>
      </c>
      <c r="AI66" t="s">
        <v>67</v>
      </c>
      <c r="AO66">
        <f ca="1">RAND()</f>
        <v>0.77336866993076736</v>
      </c>
      <c r="AP66" t="str">
        <f ca="1">INDEX($AI$66:$AI$129,(RANK(AO66,$AO$66:$AO$129)))</f>
        <v>pics\\Goroh_3.jpg</v>
      </c>
      <c r="AT66">
        <f t="shared" ref="AT66:AT129" ca="1" si="29">RAND()</f>
        <v>0.97514833242954557</v>
      </c>
      <c r="AU66" t="s">
        <v>697</v>
      </c>
      <c r="AV66" t="str">
        <f t="shared" ref="AV66:AV129" ca="1" si="30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_Он_белый_внутри?</v>
      </c>
      <c r="BA66" t="e">
        <f>VLOOKUP(Q66,audio_list_stym!$B$2:$BQ$299,68,FALSE)</f>
        <v>#N/A</v>
      </c>
      <c r="BB66" t="str">
        <f t="shared" ref="BB66:BB129" si="31">IF(G66="экспл",AY66&amp;AX66&amp;"."&amp;AZ66,IF(G66="импл_",BA66&amp;AX66&amp;"?"))</f>
        <v>На_экране_РЕНАН._Он_белый_внутри?</v>
      </c>
      <c r="BC66">
        <f>A66</f>
        <v>1209</v>
      </c>
      <c r="BD66" cm="1">
        <f t="array" aca="1" ref="BD66" ca="1">INDEX(L66:L73,(RANK(AT2,$AT$2:$AT$9)))</f>
        <v>2115</v>
      </c>
      <c r="BE66" cm="1">
        <f t="array" aca="1" ref="BE66" ca="1">INDEX(BD74:BD89,(RANK(AT2,$AT$2:$AT$7)))</f>
        <v>2135</v>
      </c>
      <c r="BF66" cm="1">
        <f t="array" aca="1" ref="BF66" ca="1">INDEX(BD90:BD113,(RANK(AT2,$AT$2:$AT$17)))</f>
        <v>2150</v>
      </c>
      <c r="BG66" cm="1">
        <f t="array" aca="1" ref="BG66" ca="1">INDEX(BD114:BD129,(RANK(AT2,$AT$2:$AT$17)))</f>
        <v>2086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VLOOKUP(B67,audio_list_stym!$A$3:$BP$18,62,FALSE)</f>
        <v>15</v>
      </c>
      <c r="F67" t="str">
        <f>VLOOKUP(E67,metki!$A$2:$B$9,2,FALSE)</f>
        <v>экспл_новые_с_названием</v>
      </c>
      <c r="G67" t="str">
        <f t="shared" si="26"/>
        <v>экспл</v>
      </c>
      <c r="H67" t="str">
        <f>VLOOKUP(B67,audio_list_stym!$A$3:$AJ$18,30,FALSE)</f>
        <v>Noni</v>
      </c>
      <c r="I67" t="s">
        <v>689</v>
      </c>
      <c r="J67" t="str">
        <f t="shared" si="27"/>
        <v>Noni_2</v>
      </c>
      <c r="K67">
        <v>15</v>
      </c>
      <c r="L67">
        <f>VLOOKUP(J67,total_visual_stym!$A$2:$D$129,2,FALSE)</f>
        <v>2114</v>
      </c>
      <c r="M67" t="str">
        <f>VLOOKUP(J67,total_visual_stym!$A$2:$D$129,3,FALSE)</f>
        <v>pics\\Noni_2.jpg</v>
      </c>
      <c r="N67">
        <f>VLOOKUP(J67,total_visual_stym!$A$1:$D$129,4,FALSE)</f>
        <v>212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130</v>
      </c>
      <c r="Z67" t="str">
        <f>IF(G67="экспл",VLOOKUP(J67,quest_экспл!$A$1:$N$129,12,FALSE),IF(G67="импл_",0,0))</f>
        <v>sound\\Rebristiy_li_on.wav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2221</v>
      </c>
      <c r="AD67" t="str">
        <f t="shared" ref="AD67:AD129" ca="1" si="32">IF(ISTEXT(AE67),AE67,IF(ISTEXT(AF67),AF67,""))</f>
        <v>pics\\dis28.jpg</v>
      </c>
      <c r="AE67" s="22" t="str">
        <f t="array" aca="1" ref="AE67" ca="1">IF(G67="экспл",INDEX(total_visual_stym!$C$146:$C$209,(RANK(total_visual_stym!E147,total_visual_stym!$E$146:$E$209))),0)</f>
        <v>pics\\dis28.jpg</v>
      </c>
      <c r="AF67" s="22">
        <f t="shared" si="28"/>
        <v>0</v>
      </c>
      <c r="AI67" t="s">
        <v>68</v>
      </c>
      <c r="AO67">
        <f t="shared" ref="AO67:AO129" ca="1" si="33">RAND()</f>
        <v>0.1153843571843739</v>
      </c>
      <c r="AP67" t="str">
        <f t="shared" ref="AP67:AP129" ca="1" si="34">INDEX($AI$66:$AI$129,(RANK(AO67,$AO$66:$AO$129)))</f>
        <v>pics\\Redis_5.jpg</v>
      </c>
      <c r="AT67">
        <f t="shared" ca="1" si="29"/>
        <v>0.26913404592827694</v>
      </c>
      <c r="AU67" t="s">
        <v>697</v>
      </c>
      <c r="AV67" t="str">
        <f t="shared" ca="1" si="30"/>
        <v>sound\\Redkiy_plod.wav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_Ребристый_ли_он?</v>
      </c>
      <c r="BA67" t="e">
        <f>VLOOKUP(Q67,audio_list_stym!$B$2:$BQ$299,68,FALSE)</f>
        <v>#N/A</v>
      </c>
      <c r="BB67" t="str">
        <f t="shared" si="31"/>
        <v>Посмотрите,_вот_РЕНАН._Ребристый_ли_он?</v>
      </c>
      <c r="BD67" cm="1">
        <f t="array" aca="1" ref="BD67" ca="1">INDEX(L67:L74,(RANK(AT3,$AT$2:$AT$9)))</f>
        <v>2120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VLOOKUP(B68,audio_list_stym!$A$3:$BP$18,62,FALSE)</f>
        <v>15</v>
      </c>
      <c r="F68" t="str">
        <f>VLOOKUP(E68,metki!$A$2:$B$9,2,FALSE)</f>
        <v>экспл_новые_с_названием</v>
      </c>
      <c r="G68" t="str">
        <f t="shared" si="26"/>
        <v>экспл</v>
      </c>
      <c r="H68" t="str">
        <f>VLOOKUP(B68,audio_list_stym!$A$3:$AJ$18,30,FALSE)</f>
        <v>Noni</v>
      </c>
      <c r="I68" t="s">
        <v>690</v>
      </c>
      <c r="J68" t="str">
        <f t="shared" si="27"/>
        <v>Noni_3</v>
      </c>
      <c r="K68">
        <v>15</v>
      </c>
      <c r="L68">
        <f>VLOOKUP(J68,total_visual_stym!$A$2:$D$129,2,FALSE)</f>
        <v>2115</v>
      </c>
      <c r="M68" t="str">
        <f>VLOOKUP(J68,total_visual_stym!$A$2:$D$129,3,FALSE)</f>
        <v>pics\\Noni_3.jpg</v>
      </c>
      <c r="N68">
        <f>VLOOKUP(J68,total_visual_stym!$A$1:$D$129,4,FALSE)</f>
        <v>212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131</v>
      </c>
      <c r="Z68" t="str">
        <f>IF(G68="экспл",VLOOKUP(J68,quest_экспл!$A$1:$N$129,12,FALSE),IF(G68="импл_",0,0))</f>
        <v>sound\\Goluboy_li_on.wav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2177</v>
      </c>
      <c r="AD68" t="str">
        <f t="shared" ca="1" si="32"/>
        <v>pics\\dis35.jpg</v>
      </c>
      <c r="AE68" s="22" t="str">
        <f t="array" aca="1" ref="AE68" ca="1">IF(G68="экспл",INDEX(total_visual_stym!$C$146:$C$209,(RANK(total_visual_stym!E148,total_visual_stym!$E$146:$E$209))),0)</f>
        <v>pics\\dis35.jpg</v>
      </c>
      <c r="AF68" s="22">
        <f t="shared" si="28"/>
        <v>0</v>
      </c>
      <c r="AI68" t="s">
        <v>69</v>
      </c>
      <c r="AO68">
        <f t="shared" ca="1" si="33"/>
        <v>0.65382157414709463</v>
      </c>
      <c r="AP68" t="str">
        <f t="shared" ca="1" si="34"/>
        <v>pics\\Kokos_3.jpg</v>
      </c>
      <c r="AT68">
        <f t="shared" ca="1" si="29"/>
        <v>0.6422133048714237</v>
      </c>
      <c r="AU68" t="s">
        <v>697</v>
      </c>
      <c r="AV68" t="str">
        <f t="shared" ca="1" si="30"/>
        <v>sound\\Noviy_plod.wav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_Голубой_ли_он?</v>
      </c>
      <c r="BA68" t="e">
        <f>VLOOKUP(Q68,audio_list_stym!$B$2:$BQ$299,68,FALSE)</f>
        <v>#N/A</v>
      </c>
      <c r="BB68" t="str">
        <f t="shared" si="31"/>
        <v>Вот_РЕНАН._Голубой_ли_он?</v>
      </c>
      <c r="BD68" cm="1">
        <f t="array" aca="1" ref="BD68" ca="1">INDEX(L68:L75,(RANK(AT4,$AT$2:$AT$9)))</f>
        <v>2130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VLOOKUP(B69,audio_list_stym!$A$3:$BP$18,62,FALSE)</f>
        <v>15</v>
      </c>
      <c r="F69" t="str">
        <f>VLOOKUP(E69,metki!$A$2:$B$9,2,FALSE)</f>
        <v>экспл_новые_с_названием</v>
      </c>
      <c r="G69" t="str">
        <f t="shared" si="26"/>
        <v>экспл</v>
      </c>
      <c r="H69" t="str">
        <f>VLOOKUP(B69,audio_list_stym!$A$3:$AJ$18,30,FALSE)</f>
        <v>Noni</v>
      </c>
      <c r="I69" t="s">
        <v>691</v>
      </c>
      <c r="J69" t="str">
        <f t="shared" si="27"/>
        <v>Noni_4</v>
      </c>
      <c r="K69">
        <v>15</v>
      </c>
      <c r="L69">
        <f>VLOOKUP(J69,total_visual_stym!$A$2:$D$129,2,FALSE)</f>
        <v>2116</v>
      </c>
      <c r="M69" t="str">
        <f>VLOOKUP(J69,total_visual_stym!$A$2:$D$129,3,FALSE)</f>
        <v>pics\\Noni_4.jpg</v>
      </c>
      <c r="N69">
        <f>VLOOKUP(J69,total_visual_stym!$A$1:$D$129,4,FALSE)</f>
        <v>212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132</v>
      </c>
      <c r="Z69" t="str">
        <f>IF(G69="экспл",VLOOKUP(J69,quest_экспл!$A$1:$N$129,12,FALSE),IF(G69="импл_",0,0))</f>
        <v>sound\\On_s_bugorkami.wav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2208</v>
      </c>
      <c r="AD69" t="str">
        <f t="shared" ca="1" si="32"/>
        <v>pics\\dis45.jpg</v>
      </c>
      <c r="AE69" s="22" t="str">
        <f t="array" aca="1" ref="AE69" ca="1">IF(G69="экспл",INDEX(total_visual_stym!$C$146:$C$209,(RANK(total_visual_stym!E149,total_visual_stym!$E$146:$E$209))),0)</f>
        <v>pics\\dis45.jpg</v>
      </c>
      <c r="AF69" s="22">
        <f t="shared" si="28"/>
        <v>0</v>
      </c>
      <c r="AI69" t="s">
        <v>70</v>
      </c>
      <c r="AO69">
        <f t="shared" ca="1" si="33"/>
        <v>0.88059880576860283</v>
      </c>
      <c r="AP69" t="str">
        <f t="shared" ca="1" si="34"/>
        <v>pics\\Finik_3.jpg</v>
      </c>
      <c r="AT69">
        <f t="shared" ca="1" si="29"/>
        <v>0.23309448245319164</v>
      </c>
      <c r="AU69" t="s">
        <v>697</v>
      </c>
      <c r="AV69" t="str">
        <f t="shared" ca="1" si="30"/>
        <v>sound\\Redkiy_plod.wav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_Он_с_бугорками?</v>
      </c>
      <c r="BA69" t="e">
        <f>VLOOKUP(Q69,audio_list_stym!$B$2:$BQ$299,68,FALSE)</f>
        <v>#N/A</v>
      </c>
      <c r="BB69" t="str">
        <f t="shared" si="31"/>
        <v>Это_РЕНАН._Он_с_бугорками?</v>
      </c>
      <c r="BD69" cm="1">
        <f t="array" aca="1" ref="BD69" ca="1">INDEX(L69:L76,(RANK(AT5,$AT$2:$AT$9)))</f>
        <v>2117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VLOOKUP(B70,audio_list_stym!$A$3:$BP$18,62,FALSE)</f>
        <v>15</v>
      </c>
      <c r="F70" t="str">
        <f>VLOOKUP(E70,metki!$A$2:$B$9,2,FALSE)</f>
        <v>экспл_новые_с_названием</v>
      </c>
      <c r="G70" t="str">
        <f t="shared" si="26"/>
        <v>экспл</v>
      </c>
      <c r="H70" t="str">
        <f>VLOOKUP(B70,audio_list_stym!$A$3:$AJ$18,30,FALSE)</f>
        <v>Noni</v>
      </c>
      <c r="I70" t="s">
        <v>692</v>
      </c>
      <c r="J70" t="str">
        <f t="shared" si="27"/>
        <v>Noni_5</v>
      </c>
      <c r="K70">
        <v>15</v>
      </c>
      <c r="L70">
        <f>VLOOKUP(J70,total_visual_stym!$A$2:$D$129,2,FALSE)</f>
        <v>2117</v>
      </c>
      <c r="M70" t="str">
        <f>VLOOKUP(J70,total_visual_stym!$A$2:$D$129,3,FALSE)</f>
        <v>pics\\Noni_5.jpg</v>
      </c>
      <c r="N70">
        <f>VLOOKUP(J70,total_visual_stym!$A$1:$D$129,4,FALSE)</f>
        <v>212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133</v>
      </c>
      <c r="Z70" t="str">
        <f>IF(G70="экспл",VLOOKUP(J70,quest_экспл!$A$1:$N$129,12,FALSE),IF(G70="импл_",0,0))</f>
        <v>sound\\Ovalniy_li_on.wav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2170</v>
      </c>
      <c r="AD70" t="str">
        <f t="shared" ca="1" si="32"/>
        <v>pics\\dis36.jpg</v>
      </c>
      <c r="AE70" s="22" t="str">
        <f t="array" aca="1" ref="AE70" ca="1">IF(G70="экспл",INDEX(total_visual_stym!$C$146:$C$209,(RANK(total_visual_stym!E150,total_visual_stym!$E$146:$E$209))),0)</f>
        <v>pics\\dis36.jpg</v>
      </c>
      <c r="AF70" s="22">
        <f t="shared" si="28"/>
        <v>0</v>
      </c>
      <c r="AI70" t="s">
        <v>71</v>
      </c>
      <c r="AO70">
        <f t="shared" ca="1" si="33"/>
        <v>0.76267258957763251</v>
      </c>
      <c r="AP70" t="str">
        <f t="shared" ca="1" si="34"/>
        <v>pics\\Goroh_5.jpg</v>
      </c>
      <c r="AT70">
        <f t="shared" ca="1" si="29"/>
        <v>0.26311802570070231</v>
      </c>
      <c r="AU70" t="s">
        <v>697</v>
      </c>
      <c r="AV70" t="str">
        <f t="shared" ca="1" si="30"/>
        <v>sound\\Redkiy_plod.wav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_Овальный_ли_он?</v>
      </c>
      <c r="BA70" t="e">
        <f>VLOOKUP(Q70,audio_list_stym!$B$2:$BQ$299,68,FALSE)</f>
        <v>#N/A</v>
      </c>
      <c r="BB70" t="str">
        <f t="shared" si="31"/>
        <v>На_картинке_РЕНАН._Овальный_ли_он?</v>
      </c>
      <c r="BD70" cm="1">
        <f t="array" aca="1" ref="BD70" ca="1">INDEX(L70:L77,(RANK(AT6,$AT$2:$AT$9)))</f>
        <v>2130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VLOOKUP(B71,audio_list_stym!$A$3:$BP$18,62,FALSE)</f>
        <v>15</v>
      </c>
      <c r="F71" t="str">
        <f>VLOOKUP(E71,metki!$A$2:$B$9,2,FALSE)</f>
        <v>экспл_новые_с_названием</v>
      </c>
      <c r="G71" t="str">
        <f t="shared" si="26"/>
        <v>экспл</v>
      </c>
      <c r="H71" t="str">
        <f>VLOOKUP(B71,audio_list_stym!$A$3:$AJ$18,30,FALSE)</f>
        <v>Noni</v>
      </c>
      <c r="I71" t="s">
        <v>693</v>
      </c>
      <c r="J71" t="str">
        <f t="shared" si="27"/>
        <v>Noni_6</v>
      </c>
      <c r="K71">
        <v>15</v>
      </c>
      <c r="L71">
        <f>VLOOKUP(J71,total_visual_stym!$A$2:$D$129,2,FALSE)</f>
        <v>2118</v>
      </c>
      <c r="M71" t="str">
        <f>VLOOKUP(J71,total_visual_stym!$A$2:$D$129,3,FALSE)</f>
        <v>pics\\Noni_6.jpg</v>
      </c>
      <c r="N71">
        <f>VLOOKUP(J71,total_visual_stym!$A$1:$D$129,4,FALSE)</f>
        <v>212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134</v>
      </c>
      <c r="Z71" t="str">
        <f>IF(G71="экспл",VLOOKUP(J71,quest_экспл!$A$1:$N$129,12,FALSE),IF(G71="импл_",0,0))</f>
        <v>sound\\Zhidkiy_li_on.wav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2181</v>
      </c>
      <c r="AD71" t="str">
        <f t="shared" ca="1" si="32"/>
        <v>pics\\dis24.jpg</v>
      </c>
      <c r="AE71" s="22" t="str">
        <f t="array" aca="1" ref="AE71" ca="1">IF(G71="экспл",INDEX(total_visual_stym!$C$146:$C$209,(RANK(total_visual_stym!E151,total_visual_stym!$E$146:$E$209))),0)</f>
        <v>pics\\dis24.jpg</v>
      </c>
      <c r="AF71" s="22">
        <f t="shared" si="28"/>
        <v>0</v>
      </c>
      <c r="AI71" t="s">
        <v>72</v>
      </c>
      <c r="AO71">
        <f t="shared" ca="1" si="33"/>
        <v>0.55037912728460547</v>
      </c>
      <c r="AP71" t="str">
        <f t="shared" ca="1" si="34"/>
        <v>pics\\Kokos_5.jpg</v>
      </c>
      <c r="AT71">
        <f t="shared" ca="1" si="29"/>
        <v>0.16082884034038314</v>
      </c>
      <c r="AU71" t="s">
        <v>697</v>
      </c>
      <c r="AV71" t="str">
        <f t="shared" ca="1" si="30"/>
        <v>sound\\Redkiy_plod.wav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_Жидкий_ли_он?</v>
      </c>
      <c r="BA71" t="e">
        <f>VLOOKUP(Q71,audio_list_stym!$B$2:$BQ$299,68,FALSE)</f>
        <v>#N/A</v>
      </c>
      <c r="BB71" t="str">
        <f t="shared" si="31"/>
        <v>На_мониторе_РЕНАН._Жидкий_ли_он?</v>
      </c>
      <c r="BD71" cm="1">
        <f t="array" aca="1" ref="BD71" ca="1">INDEX(L71:L78,(RANK(AT7,$AT$2:$AT$9)))</f>
        <v>2130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VLOOKUP(B72,audio_list_stym!$A$3:$BP$18,62,FALSE)</f>
        <v>15</v>
      </c>
      <c r="F72" t="str">
        <f>VLOOKUP(E72,metki!$A$2:$B$9,2,FALSE)</f>
        <v>экспл_новые_с_названием</v>
      </c>
      <c r="G72" t="str">
        <f t="shared" si="26"/>
        <v>экспл</v>
      </c>
      <c r="H72" t="str">
        <f>VLOOKUP(B72,audio_list_stym!$A$3:$AJ$18,30,FALSE)</f>
        <v>Noni</v>
      </c>
      <c r="I72" t="s">
        <v>694</v>
      </c>
      <c r="J72" t="str">
        <f t="shared" si="27"/>
        <v>Noni_7</v>
      </c>
      <c r="K72">
        <v>15</v>
      </c>
      <c r="L72">
        <f>VLOOKUP(J72,total_visual_stym!$A$2:$D$129,2,FALSE)</f>
        <v>2119</v>
      </c>
      <c r="M72" t="str">
        <f>VLOOKUP(J72,total_visual_stym!$A$2:$D$129,3,FALSE)</f>
        <v>pics\\Noni_7.jpg</v>
      </c>
      <c r="N72">
        <f>VLOOKUP(J72,total_visual_stym!$A$1:$D$129,4,FALSE)</f>
        <v>212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135</v>
      </c>
      <c r="Z72" t="str">
        <f>IF(G72="экспл",VLOOKUP(J72,quest_экспл!$A$1:$N$129,12,FALSE),IF(G72="импл_",0,0))</f>
        <v>sound\\On_lohmatiy.wav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2200</v>
      </c>
      <c r="AD72" t="str">
        <f t="shared" ca="1" si="32"/>
        <v>pics\\dis57.jpg</v>
      </c>
      <c r="AE72" s="22" t="str">
        <f t="array" aca="1" ref="AE72" ca="1">IF(G72="экспл",INDEX(total_visual_stym!$C$146:$C$209,(RANK(total_visual_stym!E152,total_visual_stym!$E$146:$E$209))),0)</f>
        <v>pics\\dis57.jpg</v>
      </c>
      <c r="AF72" s="22">
        <f t="shared" si="28"/>
        <v>0</v>
      </c>
      <c r="AI72" t="s">
        <v>73</v>
      </c>
      <c r="AO72">
        <f t="shared" ca="1" si="33"/>
        <v>0.84452755971591043</v>
      </c>
      <c r="AP72" t="str">
        <f t="shared" ca="1" si="34"/>
        <v>pics\\Finik_7.jpg</v>
      </c>
      <c r="AT72">
        <f t="shared" ca="1" si="29"/>
        <v>0.75630297356839227</v>
      </c>
      <c r="AU72" t="s">
        <v>697</v>
      </c>
      <c r="AV72" t="str">
        <f t="shared" ca="1" si="30"/>
        <v>sound\\Noviy_plod.wav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_Он_лохматый?</v>
      </c>
      <c r="BA72" t="e">
        <f>VLOOKUP(Q72,audio_list_stym!$B$2:$BQ$299,68,FALSE)</f>
        <v>#N/A</v>
      </c>
      <c r="BB72" t="str">
        <f t="shared" si="31"/>
        <v>Перед_Вами_РЕНАН._Он_лохматый?</v>
      </c>
      <c r="BD72" cm="1">
        <f t="array" aca="1" ref="BD72" ca="1">INDEX(L72:L79,(RANK(AT8,$AT$2:$AT$9)))</f>
        <v>2130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VLOOKUP(B73,audio_list_stym!$A$3:$BP$18,62,FALSE)</f>
        <v>15</v>
      </c>
      <c r="F73" t="str">
        <f>VLOOKUP(E73,metki!$A$2:$B$9,2,FALSE)</f>
        <v>экспл_новые_с_названием</v>
      </c>
      <c r="G73" t="str">
        <f t="shared" si="26"/>
        <v>экспл</v>
      </c>
      <c r="H73" t="str">
        <f>VLOOKUP(B73,audio_list_stym!$A$3:$AJ$18,30,FALSE)</f>
        <v>Noni</v>
      </c>
      <c r="I73" t="s">
        <v>695</v>
      </c>
      <c r="J73" t="str">
        <f t="shared" si="27"/>
        <v>Noni_8</v>
      </c>
      <c r="K73">
        <v>15</v>
      </c>
      <c r="L73">
        <f>VLOOKUP(J73,total_visual_stym!$A$2:$D$129,2,FALSE)</f>
        <v>2120</v>
      </c>
      <c r="M73" t="str">
        <f>VLOOKUP(J73,total_visual_stym!$A$2:$D$129,3,FALSE)</f>
        <v>pics\\Noni_8.jpg</v>
      </c>
      <c r="N73">
        <f>VLOOKUP(J73,total_visual_stym!$A$1:$D$129,4,FALSE)</f>
        <v>212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136</v>
      </c>
      <c r="Z73" t="str">
        <f>IF(G73="экспл",VLOOKUP(J73,quest_экспл!$A$1:$N$129,12,FALSE),IF(G73="импл_",0,0))</f>
        <v>sound\\On_zolotistiy.wav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2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>
        <f t="shared" si="28"/>
        <v>0</v>
      </c>
      <c r="AI73" t="s">
        <v>74</v>
      </c>
      <c r="AO73">
        <f t="shared" ca="1" si="33"/>
        <v>0.85910827410791868</v>
      </c>
      <c r="AP73" t="str">
        <f t="shared" ca="1" si="34"/>
        <v>pics\\Finik_5.jpg</v>
      </c>
      <c r="AT73">
        <f t="shared" ca="1" si="29"/>
        <v>0.38371404590149993</v>
      </c>
      <c r="AU73" t="s">
        <v>697</v>
      </c>
      <c r="AV73" t="str">
        <f t="shared" ca="1" si="30"/>
        <v>sound\\Redkiy_plod.wav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_Он_золотистый?</v>
      </c>
      <c r="BA73" t="e">
        <f>VLOOKUP(Q73,audio_list_stym!$B$2:$BQ$299,68,FALSE)</f>
        <v>#N/A</v>
      </c>
      <c r="BB73" t="str">
        <f t="shared" si="31"/>
        <v>Вы_видите_РЕНАН._Он_золотистый?</v>
      </c>
      <c r="BD73" cm="1">
        <f t="array" aca="1" ref="BD73" ca="1">INDEX(L73:L80,(RANK(AT9,$AT$2:$AT$9)))</f>
        <v>2120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VLOOKUP(B74,audio_list_stym!$A$3:$BP$18,62,FALSE)</f>
        <v>16</v>
      </c>
      <c r="F74" t="str">
        <f>VLOOKUP(E74,metki!$A$2:$B$9,2,FALSE)</f>
        <v>импл_новые_без_названия</v>
      </c>
      <c r="G74" t="str">
        <f t="shared" si="26"/>
        <v>импл_</v>
      </c>
      <c r="H74" t="str">
        <f>VLOOKUP(B74,audio_list_stym!$A$3:$AJ$18,30,FALSE)</f>
        <v>Sapota</v>
      </c>
      <c r="I74" t="s">
        <v>688</v>
      </c>
      <c r="J74" t="str">
        <f t="shared" si="27"/>
        <v>Sapota_1</v>
      </c>
      <c r="K74">
        <v>16</v>
      </c>
      <c r="L74">
        <f>VLOOKUP(J74,total_visual_stym!$A$2:$D$129,2,FALSE)</f>
        <v>2129</v>
      </c>
      <c r="M74" t="str">
        <f>VLOOKUP(J74,total_visual_stym!$A$2:$D$129,3,FALSE)</f>
        <v>pics\\Sapota_1.jpg</v>
      </c>
      <c r="N74">
        <f>VLOOKUP(J74,total_visual_stym!$A$1:$D$129,4,FALSE)</f>
        <v>213</v>
      </c>
      <c r="P74">
        <f>IF(G74="экспл",0,IF(G74="импл_",VLOOKUP(J74,quest_импл!$A$1:$J$129,7,FALSE),0))</f>
        <v>265</v>
      </c>
      <c r="Q74" t="str">
        <f>IF(G74="экспл",0,IF(G74="импл_",VLOOKUP(J74,quest_импл!$A$1:$J$129,8,FALSE),0))</f>
        <v>sound\\Sharoobrazniy_li.wav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2023</v>
      </c>
      <c r="AD74" t="str">
        <f t="shared" ca="1" si="32"/>
        <v>pics\\Goroh_7.jpg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pics\\Goroh_7.jpg</v>
      </c>
      <c r="AI74" t="s">
        <v>76</v>
      </c>
      <c r="AO74">
        <f t="shared" ca="1" si="33"/>
        <v>0.75960139668032467</v>
      </c>
      <c r="AP74" t="str">
        <f t="shared" ca="1" si="34"/>
        <v>pics\\Goroh_7.jpg</v>
      </c>
      <c r="AR74" t="str">
        <f>IF(AH74="sound\\Ogorod",AP2,"")</f>
        <v/>
      </c>
      <c r="AS74" t="str">
        <f t="shared" ref="AS74:AS129" ca="1" si="35">IF(G74="импл_",AP74,"")</f>
        <v>pics\\Goroh_7.jpg</v>
      </c>
      <c r="AT74">
        <f t="shared" ca="1" si="29"/>
        <v>0.80477408742289758</v>
      </c>
      <c r="AU74" t="s">
        <v>697</v>
      </c>
      <c r="AV74" t="str">
        <f t="shared" ca="1" si="30"/>
        <v>sound\\Noviy_plod.wav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_Шарообразный_ли_</v>
      </c>
      <c r="BB74" t="str">
        <f t="shared" si="31"/>
        <v>_Шарообразный_ли_XXXXX?</v>
      </c>
      <c r="BC74">
        <f>A74</f>
        <v>1210</v>
      </c>
      <c r="BD74" cm="1">
        <f t="array" aca="1" ref="BD74" ca="1">INDEX($L$74:$L$81,(RANK(AT2,$AT$2:$AT$9)))</f>
        <v>2131</v>
      </c>
      <c r="BE74" cm="1">
        <f t="array" aca="1" ref="BE74" ca="1">INDEX(BD66:BD73,(RANK(AT3,$AT$2:$AT$9)))</f>
        <v>2130</v>
      </c>
      <c r="BF74" cm="1">
        <f t="array" aca="1" ref="BF74" ca="1">INDEX(BD82:BD105,(RANK(AT3,$AT$2:$AT$17)))</f>
        <v>2150</v>
      </c>
      <c r="BG74" cm="1">
        <f t="array" aca="1" ref="BG74" ca="1">INDEX(BD106:BD129,(RANK(AT3,$AT$2:$AT$9)))</f>
        <v>2076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VLOOKUP(B75,audio_list_stym!$A$3:$BP$18,62,FALSE)</f>
        <v>16</v>
      </c>
      <c r="F75" t="str">
        <f>VLOOKUP(E75,metki!$A$2:$B$9,2,FALSE)</f>
        <v>импл_новые_без_названия</v>
      </c>
      <c r="G75" t="str">
        <f t="shared" si="26"/>
        <v>импл_</v>
      </c>
      <c r="H75" t="str">
        <f>VLOOKUP(B75,audio_list_stym!$A$3:$AJ$18,30,FALSE)</f>
        <v>Sapota</v>
      </c>
      <c r="I75" t="s">
        <v>689</v>
      </c>
      <c r="J75" t="str">
        <f t="shared" si="27"/>
        <v>Sapota_2</v>
      </c>
      <c r="K75">
        <v>16</v>
      </c>
      <c r="L75">
        <f>VLOOKUP(J75,total_visual_stym!$A$2:$D$129,2,FALSE)</f>
        <v>2130</v>
      </c>
      <c r="M75" t="str">
        <f>VLOOKUP(J75,total_visual_stym!$A$2:$D$129,3,FALSE)</f>
        <v>pics\\Sapota_2.jpg</v>
      </c>
      <c r="N75">
        <f>VLOOKUP(J75,total_visual_stym!$A$1:$D$129,4,FALSE)</f>
        <v>213</v>
      </c>
      <c r="P75">
        <f>IF(G75="экспл",0,IF(G75="импл_",VLOOKUP(J75,quest_импл!$A$1:$J$129,7,FALSE),0))</f>
        <v>266</v>
      </c>
      <c r="Q75" t="str">
        <f>IF(G75="экспл",0,IF(G75="импл_",VLOOKUP(J75,quest_импл!$A$1:$J$129,8,FALSE),0))</f>
        <v>sound\\Nadrezan_li.wav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2045</v>
      </c>
      <c r="AD75" t="str">
        <f t="shared" ca="1" si="32"/>
        <v>pics\\Peper_5.jpg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pics\\Peper_5.jpg</v>
      </c>
      <c r="AI75" t="s">
        <v>77</v>
      </c>
      <c r="AO75">
        <f t="shared" ca="1" si="33"/>
        <v>0.24398822009498988</v>
      </c>
      <c r="AP75" t="str">
        <f t="shared" ca="1" si="34"/>
        <v>pics\\Peper_5.jpg</v>
      </c>
      <c r="AR75" t="str">
        <f t="shared" ref="AR75:AR97" si="36">IF(AH75="sound\\Ogorod",AP3,"")</f>
        <v/>
      </c>
      <c r="AS75" t="str">
        <f t="shared" ca="1" si="35"/>
        <v>pics\\Peper_5.jpg</v>
      </c>
      <c r="AT75">
        <f t="shared" ca="1" si="29"/>
        <v>0.69474281081236455</v>
      </c>
      <c r="AU75" t="s">
        <v>697</v>
      </c>
      <c r="AV75" t="str">
        <f t="shared" ca="1" si="30"/>
        <v>sound\\Noviy_plod.wav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_Надрезан_ли_</v>
      </c>
      <c r="BB75" t="str">
        <f t="shared" si="31"/>
        <v>_Надрезан_ли_XXXXX?</v>
      </c>
      <c r="BD75" cm="1">
        <f t="array" aca="1" ref="BD75" ca="1">INDEX($L$74:$L$81,(RANK(AT3,$AT$2:$AT$9)))</f>
        <v>2135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VLOOKUP(B76,audio_list_stym!$A$3:$BP$18,62,FALSE)</f>
        <v>16</v>
      </c>
      <c r="F76" t="str">
        <f>VLOOKUP(E76,metki!$A$2:$B$9,2,FALSE)</f>
        <v>импл_новые_без_названия</v>
      </c>
      <c r="G76" t="str">
        <f t="shared" si="26"/>
        <v>импл_</v>
      </c>
      <c r="H76" t="str">
        <f>VLOOKUP(B76,audio_list_stym!$A$3:$AJ$18,30,FALSE)</f>
        <v>Sapota</v>
      </c>
      <c r="I76" t="s">
        <v>690</v>
      </c>
      <c r="J76" t="str">
        <f t="shared" si="27"/>
        <v>Sapota_3</v>
      </c>
      <c r="K76">
        <v>16</v>
      </c>
      <c r="L76">
        <f>VLOOKUP(J76,total_visual_stym!$A$2:$D$129,2,FALSE)</f>
        <v>2131</v>
      </c>
      <c r="M76" t="str">
        <f>VLOOKUP(J76,total_visual_stym!$A$2:$D$129,3,FALSE)</f>
        <v>pics\\Sapota_3.jpg</v>
      </c>
      <c r="N76">
        <f>VLOOKUP(J76,total_visual_stym!$A$1:$D$129,4,FALSE)</f>
        <v>213</v>
      </c>
      <c r="P76">
        <f>IF(G76="экспл",0,IF(G76="импл_",VLOOKUP(J76,quest_импл!$A$1:$J$129,7,FALSE),0))</f>
        <v>267</v>
      </c>
      <c r="Q76" t="str">
        <f>IF(G76="экспл",0,IF(G76="импл_",VLOOKUP(J76,quest_импл!$A$1:$J$129,8,FALSE),0))</f>
        <v>sound\\Perekruchen_li.wav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2050</v>
      </c>
      <c r="AD76" t="str">
        <f t="shared" ca="1" si="32"/>
        <v>pics\\Redis_2.jpg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pics\\Redis_2.jpg</v>
      </c>
      <c r="AI76" t="s">
        <v>78</v>
      </c>
      <c r="AO76">
        <f t="shared" ca="1" si="33"/>
        <v>0.16681586456402198</v>
      </c>
      <c r="AP76" t="str">
        <f t="shared" ca="1" si="34"/>
        <v>pics\\Redis_2.jpg</v>
      </c>
      <c r="AR76" t="str">
        <f t="shared" si="36"/>
        <v/>
      </c>
      <c r="AS76" t="str">
        <f t="shared" ca="1" si="35"/>
        <v>pics\\Redis_2.jpg</v>
      </c>
      <c r="AT76">
        <f t="shared" ca="1" si="29"/>
        <v>0.93117226551040122</v>
      </c>
      <c r="AU76" t="s">
        <v>697</v>
      </c>
      <c r="AV76" t="str">
        <f t="shared" ca="1" si="30"/>
        <v>sound\\Noviy_plod.wav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_Перекручен_ли_</v>
      </c>
      <c r="BB76" t="str">
        <f t="shared" si="31"/>
        <v>_Перекручен_ли_XXXXX?</v>
      </c>
      <c r="BD76" cm="1">
        <f t="array" aca="1" ref="BD76" ca="1">INDEX($L$74:$L$81,(RANK(AT4,$AT$2:$AT$9)))</f>
        <v>2136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VLOOKUP(B77,audio_list_stym!$A$3:$BP$18,62,FALSE)</f>
        <v>16</v>
      </c>
      <c r="F77" t="str">
        <f>VLOOKUP(E77,metki!$A$2:$B$9,2,FALSE)</f>
        <v>импл_новые_без_названия</v>
      </c>
      <c r="G77" t="str">
        <f t="shared" si="26"/>
        <v>импл_</v>
      </c>
      <c r="H77" t="str">
        <f>VLOOKUP(B77,audio_list_stym!$A$3:$AJ$18,30,FALSE)</f>
        <v>Sapota</v>
      </c>
      <c r="I77" t="s">
        <v>691</v>
      </c>
      <c r="J77" t="str">
        <f t="shared" si="27"/>
        <v>Sapota_4</v>
      </c>
      <c r="K77">
        <v>16</v>
      </c>
      <c r="L77">
        <f>VLOOKUP(J77,total_visual_stym!$A$2:$D$129,2,FALSE)</f>
        <v>2132</v>
      </c>
      <c r="M77" t="str">
        <f>VLOOKUP(J77,total_visual_stym!$A$2:$D$129,3,FALSE)</f>
        <v>pics\\Sapota_4.jpg</v>
      </c>
      <c r="N77">
        <f>VLOOKUP(J77,total_visual_stym!$A$1:$D$129,4,FALSE)</f>
        <v>213</v>
      </c>
      <c r="P77">
        <f>IF(G77="экспл",0,IF(G77="импл_",VLOOKUP(J77,quest_импл!$A$1:$J$129,7,FALSE),0))</f>
        <v>268</v>
      </c>
      <c r="Q77" t="str">
        <f>IF(G77="экспл",0,IF(G77="импл_",VLOOKUP(J77,quest_импл!$A$1:$J$129,8,FALSE),0))</f>
        <v>sound\\Sorvan_li.wav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2007</v>
      </c>
      <c r="AD77" t="str">
        <f t="shared" ca="1" si="32"/>
        <v>pics\\Banan_7.jpg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pics\\Banan_7.jpg</v>
      </c>
      <c r="AI77" t="s">
        <v>79</v>
      </c>
      <c r="AO77">
        <f t="shared" ca="1" si="33"/>
        <v>0.92400656656875002</v>
      </c>
      <c r="AP77" t="str">
        <f t="shared" ca="1" si="34"/>
        <v>pics\\Banan_7.jpg</v>
      </c>
      <c r="AR77" t="str">
        <f t="shared" si="36"/>
        <v/>
      </c>
      <c r="AS77" t="str">
        <f t="shared" ca="1" si="35"/>
        <v>pics\\Banan_7.jpg</v>
      </c>
      <c r="AT77">
        <f t="shared" ca="1" si="29"/>
        <v>0.26688480717663021</v>
      </c>
      <c r="AU77" t="s">
        <v>697</v>
      </c>
      <c r="AV77" t="str">
        <f t="shared" ca="1" si="30"/>
        <v>sound\\Redkiy_plod.wav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_Сорван_ли_</v>
      </c>
      <c r="BB77" t="str">
        <f t="shared" si="31"/>
        <v>_Сорван_ли_XXXXX?</v>
      </c>
      <c r="BD77" cm="1">
        <f t="array" aca="1" ref="BD77" ca="1">INDEX($L$74:$L$81,(RANK(AT5,$AT$2:$AT$9)))</f>
        <v>2130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VLOOKUP(B78,audio_list_stym!$A$3:$BP$18,62,FALSE)</f>
        <v>16</v>
      </c>
      <c r="F78" t="str">
        <f>VLOOKUP(E78,metki!$A$2:$B$9,2,FALSE)</f>
        <v>импл_новые_без_названия</v>
      </c>
      <c r="G78" t="str">
        <f t="shared" si="26"/>
        <v>импл_</v>
      </c>
      <c r="H78" t="str">
        <f>VLOOKUP(B78,audio_list_stym!$A$3:$AJ$18,30,FALSE)</f>
        <v>Sapota</v>
      </c>
      <c r="I78" t="s">
        <v>692</v>
      </c>
      <c r="J78" t="str">
        <f t="shared" si="27"/>
        <v>Sapota_5</v>
      </c>
      <c r="K78">
        <v>16</v>
      </c>
      <c r="L78">
        <f>VLOOKUP(J78,total_visual_stym!$A$2:$D$129,2,FALSE)</f>
        <v>2133</v>
      </c>
      <c r="M78" t="str">
        <f>VLOOKUP(J78,total_visual_stym!$A$2:$D$129,3,FALSE)</f>
        <v>pics\\Sapota_5.jpg</v>
      </c>
      <c r="N78">
        <f>VLOOKUP(J78,total_visual_stym!$A$1:$D$129,4,FALSE)</f>
        <v>213</v>
      </c>
      <c r="P78">
        <f>IF(G78="экспл",0,IF(G78="импл_",VLOOKUP(J78,quest_импл!$A$1:$J$129,7,FALSE),0))</f>
        <v>269</v>
      </c>
      <c r="Q78" t="str">
        <f>IF(G78="экспл",0,IF(G78="импл_",VLOOKUP(J78,quest_импл!$A$1:$J$129,8,FALSE),0))</f>
        <v>sound\\Spresovan_li.wav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2040</v>
      </c>
      <c r="AD78" t="str">
        <f t="shared" ca="1" si="32"/>
        <v>pics\\Limon_8.jpg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pics\\Limon_8.jpg</v>
      </c>
      <c r="AI78" t="s">
        <v>80</v>
      </c>
      <c r="AO78">
        <f t="shared" ca="1" si="33"/>
        <v>0.35874159931350813</v>
      </c>
      <c r="AP78" t="str">
        <f t="shared" ca="1" si="34"/>
        <v>pics\\Limon_8.jpg</v>
      </c>
      <c r="AR78" t="str">
        <f t="shared" si="36"/>
        <v/>
      </c>
      <c r="AS78" t="str">
        <f t="shared" ca="1" si="35"/>
        <v>pics\\Limon_8.jpg</v>
      </c>
      <c r="AT78">
        <f t="shared" ca="1" si="29"/>
        <v>0.80955660602068258</v>
      </c>
      <c r="AU78" t="s">
        <v>697</v>
      </c>
      <c r="AV78" t="str">
        <f t="shared" ca="1" si="30"/>
        <v>sound\\Noviy_plod.wav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_Спрессован_ли_</v>
      </c>
      <c r="BB78" t="str">
        <f t="shared" si="31"/>
        <v>_Спрессован_ли_XXXXX?</v>
      </c>
      <c r="BD78" cm="1">
        <f t="array" aca="1" ref="BD78" ca="1">INDEX($L$74:$L$81,(RANK(AT6,$AT$2:$AT$9)))</f>
        <v>2134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VLOOKUP(B79,audio_list_stym!$A$3:$BP$18,62,FALSE)</f>
        <v>16</v>
      </c>
      <c r="F79" t="str">
        <f>VLOOKUP(E79,metki!$A$2:$B$9,2,FALSE)</f>
        <v>импл_новые_без_названия</v>
      </c>
      <c r="G79" t="str">
        <f t="shared" si="26"/>
        <v>импл_</v>
      </c>
      <c r="H79" t="str">
        <f>VLOOKUP(B79,audio_list_stym!$A$3:$AJ$18,30,FALSE)</f>
        <v>Sapota</v>
      </c>
      <c r="I79" t="s">
        <v>693</v>
      </c>
      <c r="J79" t="str">
        <f t="shared" si="27"/>
        <v>Sapota_6</v>
      </c>
      <c r="K79">
        <v>16</v>
      </c>
      <c r="L79">
        <f>VLOOKUP(J79,total_visual_stym!$A$2:$D$129,2,FALSE)</f>
        <v>2134</v>
      </c>
      <c r="M79" t="str">
        <f>VLOOKUP(J79,total_visual_stym!$A$2:$D$129,3,FALSE)</f>
        <v>pics\\Sapota_6.jpg</v>
      </c>
      <c r="N79">
        <f>VLOOKUP(J79,total_visual_stym!$A$1:$D$129,4,FALSE)</f>
        <v>213</v>
      </c>
      <c r="P79">
        <f>IF(G79="экспл",0,IF(G79="импл_",VLOOKUP(J79,quest_импл!$A$1:$J$129,7,FALSE),0))</f>
        <v>270</v>
      </c>
      <c r="Q79" t="str">
        <f>IF(G79="экспл",0,IF(G79="импл_",VLOOKUP(J79,quest_импл!$A$1:$J$129,8,FALSE),0))</f>
        <v>sound\\Zheltiy_li.wav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2043</v>
      </c>
      <c r="AD79" t="str">
        <f t="shared" ca="1" si="32"/>
        <v>pics\\Peper_3.jpg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pics\\Peper_3.jpg</v>
      </c>
      <c r="AI79" t="s">
        <v>81</v>
      </c>
      <c r="AO79">
        <f t="shared" ca="1" si="33"/>
        <v>0.27564548169170067</v>
      </c>
      <c r="AP79" t="str">
        <f t="shared" ca="1" si="34"/>
        <v>pics\\Peper_3.jpg</v>
      </c>
      <c r="AR79" t="str">
        <f t="shared" si="36"/>
        <v/>
      </c>
      <c r="AS79" t="str">
        <f t="shared" ca="1" si="35"/>
        <v>pics\\Peper_3.jpg</v>
      </c>
      <c r="AT79">
        <f t="shared" ca="1" si="29"/>
        <v>0.66707324460080664</v>
      </c>
      <c r="AU79" t="s">
        <v>697</v>
      </c>
      <c r="AV79" t="str">
        <f t="shared" ca="1" si="30"/>
        <v>sound\\Noviy_plod.wav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_Желтый_ли_</v>
      </c>
      <c r="BB79" t="str">
        <f t="shared" si="31"/>
        <v>_Желтый_ли_XXXXX?</v>
      </c>
      <c r="BD79" cm="1">
        <f t="array" aca="1" ref="BD79" ca="1">INDEX($L$74:$L$81,(RANK(AT7,$AT$2:$AT$9)))</f>
        <v>2133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VLOOKUP(B80,audio_list_stym!$A$3:$BP$18,62,FALSE)</f>
        <v>16</v>
      </c>
      <c r="F80" t="str">
        <f>VLOOKUP(E80,metki!$A$2:$B$9,2,FALSE)</f>
        <v>импл_новые_без_названия</v>
      </c>
      <c r="G80" t="str">
        <f t="shared" si="26"/>
        <v>импл_</v>
      </c>
      <c r="H80" t="str">
        <f>VLOOKUP(B80,audio_list_stym!$A$3:$AJ$18,30,FALSE)</f>
        <v>Sapota</v>
      </c>
      <c r="I80" t="s">
        <v>694</v>
      </c>
      <c r="J80" t="str">
        <f t="shared" si="27"/>
        <v>Sapota_7</v>
      </c>
      <c r="K80">
        <v>16</v>
      </c>
      <c r="L80">
        <f>VLOOKUP(J80,total_visual_stym!$A$2:$D$129,2,FALSE)</f>
        <v>2135</v>
      </c>
      <c r="M80" t="str">
        <f>VLOOKUP(J80,total_visual_stym!$A$2:$D$129,3,FALSE)</f>
        <v>pics\\Sapota_7.jpg</v>
      </c>
      <c r="N80">
        <f>VLOOKUP(J80,total_visual_stym!$A$1:$D$129,4,FALSE)</f>
        <v>213</v>
      </c>
      <c r="P80">
        <f>IF(G80="экспл",0,IF(G80="импл_",VLOOKUP(J80,quest_импл!$A$1:$J$129,7,FALSE),0))</f>
        <v>271</v>
      </c>
      <c r="Q80" t="str">
        <f>IF(G80="экспл",0,IF(G80="импл_",VLOOKUP(J80,quest_импл!$A$1:$J$129,8,FALSE),0))</f>
        <v>sound\\Rovniy_li.wav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да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2059</v>
      </c>
      <c r="AD80" t="str">
        <f t="shared" ca="1" si="32"/>
        <v>pics\\Tomat_3.jpg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pics\\Tomat_3.jpg</v>
      </c>
      <c r="AI80" t="s">
        <v>82</v>
      </c>
      <c r="AO80">
        <f t="shared" ca="1" si="33"/>
        <v>5.3226047190890635E-2</v>
      </c>
      <c r="AP80" t="str">
        <f t="shared" ca="1" si="34"/>
        <v>pics\\Tomat_3.jpg</v>
      </c>
      <c r="AR80" t="str">
        <f t="shared" si="36"/>
        <v/>
      </c>
      <c r="AS80" t="str">
        <f t="shared" ca="1" si="35"/>
        <v>pics\\Tomat_3.jpg</v>
      </c>
      <c r="AT80">
        <f t="shared" ca="1" si="29"/>
        <v>0.70809649239524242</v>
      </c>
      <c r="AU80" t="s">
        <v>697</v>
      </c>
      <c r="AV80" t="str">
        <f t="shared" ca="1" si="30"/>
        <v>sound\\Noviy_plod.wav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_Ровный_ли_</v>
      </c>
      <c r="BB80" t="str">
        <f t="shared" si="31"/>
        <v>_Ровный_ли_XXXXX?</v>
      </c>
      <c r="BD80" cm="1">
        <f t="array" aca="1" ref="BD80" ca="1">INDEX($L$74:$L$81,(RANK(AT8,$AT$2:$AT$9)))</f>
        <v>2132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VLOOKUP(B81,audio_list_stym!$A$3:$BP$18,62,FALSE)</f>
        <v>16</v>
      </c>
      <c r="F81" t="str">
        <f>VLOOKUP(E81,metki!$A$2:$B$9,2,FALSE)</f>
        <v>импл_новые_без_названия</v>
      </c>
      <c r="G81" t="str">
        <f t="shared" si="26"/>
        <v>импл_</v>
      </c>
      <c r="H81" t="str">
        <f>VLOOKUP(B81,audio_list_stym!$A$3:$AJ$18,30,FALSE)</f>
        <v>Sapota</v>
      </c>
      <c r="I81" t="s">
        <v>695</v>
      </c>
      <c r="J81" t="str">
        <f t="shared" si="27"/>
        <v>Sapota_8</v>
      </c>
      <c r="K81">
        <v>16</v>
      </c>
      <c r="L81">
        <f>VLOOKUP(J81,total_visual_stym!$A$2:$D$129,2,FALSE)</f>
        <v>2136</v>
      </c>
      <c r="M81" t="str">
        <f>VLOOKUP(J81,total_visual_stym!$A$2:$D$129,3,FALSE)</f>
        <v>pics\\Sapota_8.jpg</v>
      </c>
      <c r="N81">
        <f>VLOOKUP(J81,total_visual_stym!$A$1:$D$129,4,FALSE)</f>
        <v>213</v>
      </c>
      <c r="P81">
        <f>IF(G81="экспл",0,IF(G81="импл_",VLOOKUP(J81,quest_импл!$A$1:$J$129,7,FALSE),0))</f>
        <v>272</v>
      </c>
      <c r="Q81" t="str">
        <f>IF(G81="экспл",0,IF(G81="импл_",VLOOKUP(J81,quest_импл!$A$1:$J$129,8,FALSE),0))</f>
        <v>sound\\Imeet_li_shipi.wav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2038</v>
      </c>
      <c r="AD81" t="str">
        <f t="shared" ca="1" si="32"/>
        <v>pics\\Limon_6.jpg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pics\\Limon_6.jpg</v>
      </c>
      <c r="AI81" t="s">
        <v>83</v>
      </c>
      <c r="AO81">
        <f t="shared" ca="1" si="33"/>
        <v>0.41820851342215259</v>
      </c>
      <c r="AP81" t="str">
        <f t="shared" ca="1" si="34"/>
        <v>pics\\Limon_6.jpg</v>
      </c>
      <c r="AR81" t="str">
        <f t="shared" si="36"/>
        <v/>
      </c>
      <c r="AS81" t="str">
        <f t="shared" ca="1" si="35"/>
        <v>pics\\Limon_6.jpg</v>
      </c>
      <c r="AT81">
        <f t="shared" ca="1" si="29"/>
        <v>8.1143502933751499E-2</v>
      </c>
      <c r="AU81" t="s">
        <v>697</v>
      </c>
      <c r="AV81" t="str">
        <f t="shared" ca="1" si="30"/>
        <v>sound\\Redkiy_plod.wav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_Имеет_ли_шипы_</v>
      </c>
      <c r="BB81" t="str">
        <f t="shared" si="31"/>
        <v>_Имеет_ли_шипы_XXXXX?</v>
      </c>
      <c r="BD81" cm="1">
        <f t="array" aca="1" ref="BD81" ca="1">INDEX($L$74:$L$81,(RANK(AT9,$AT$2:$AT$9)))</f>
        <v>2129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VLOOKUP(B82,audio_list_stym!$A$3:$BP$18,62,FALSE)</f>
        <v>17</v>
      </c>
      <c r="F82" t="str">
        <f>VLOOKUP(E82,metki!$A$2:$B$9,2,FALSE)</f>
        <v>экспл_новые_без_названия</v>
      </c>
      <c r="G82" t="str">
        <f t="shared" si="26"/>
        <v>экспл</v>
      </c>
      <c r="H82" t="str">
        <f>VLOOKUP(B82,audio_list_stym!$A$3:$AJ$18,30,FALSE)</f>
        <v>Tamanid</v>
      </c>
      <c r="I82" t="s">
        <v>688</v>
      </c>
      <c r="J82" t="str">
        <f t="shared" si="27"/>
        <v>Tamanid_1</v>
      </c>
      <c r="K82">
        <v>17</v>
      </c>
      <c r="L82">
        <f>VLOOKUP(J82,total_visual_stym!$A$2:$D$129,2,FALSE)</f>
        <v>2137</v>
      </c>
      <c r="M82" t="str">
        <f>VLOOKUP(J82,total_visual_stym!$A$2:$D$129,3,FALSE)</f>
        <v>pics\\Tamanid_1.jpg</v>
      </c>
      <c r="N82">
        <f>VLOOKUP(J82,total_visual_stym!$A$1:$D$129,4,FALSE)</f>
        <v>214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145</v>
      </c>
      <c r="Z82" t="str">
        <f>IF(G82="экспл",VLOOKUP(J82,quest_экспл!$A$1:$N$129,12,FALSE),IF(G82="импл_",0,0))</f>
        <v>sound\\On_krasnovatiy.wav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2202</v>
      </c>
      <c r="AD82" t="str">
        <f t="shared" ca="1" si="32"/>
        <v>pics\\dis47.jpg</v>
      </c>
      <c r="AE82" s="22" t="str">
        <f t="array" aca="1" ref="AE82" ca="1">IF(G82="экспл",INDEX(total_visual_stym!$C$146:$C$209,(RANK(total_visual_stym!E162,total_visual_stym!$E$146:$E$209))),0)</f>
        <v>pics\\dis47.jpg</v>
      </c>
      <c r="AF82" s="22" t="str">
        <f t="shared" si="28"/>
        <v/>
      </c>
      <c r="AI82" t="s">
        <v>84</v>
      </c>
      <c r="AO82">
        <f t="shared" ca="1" si="33"/>
        <v>0.91430494068991575</v>
      </c>
      <c r="AP82" t="str">
        <f t="shared" ca="1" si="34"/>
        <v>pics\\Banan_8.jpg</v>
      </c>
      <c r="AR82" t="str">
        <f t="shared" si="36"/>
        <v/>
      </c>
      <c r="AS82" t="str">
        <f t="shared" si="35"/>
        <v/>
      </c>
      <c r="AT82">
        <f t="shared" ca="1" si="29"/>
        <v>0.60444268211056018</v>
      </c>
      <c r="AU82" t="s">
        <v>697</v>
      </c>
      <c r="AV82" t="str">
        <f t="shared" ca="1" si="30"/>
        <v>sound\\Noviy_plod.wav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_Он_красноватый?</v>
      </c>
      <c r="BA82" t="e">
        <f>VLOOKUP(Q82,audio_list_stym!$B$2:$BQ$299,68,FALSE)</f>
        <v>#N/A</v>
      </c>
      <c r="BB82" t="str">
        <f t="shared" si="31"/>
        <v>На_экране_XXXXX._Он_красноватый?</v>
      </c>
      <c r="BC82">
        <f>A82</f>
        <v>1211</v>
      </c>
      <c r="BD82" cm="1">
        <f t="array" aca="1" ref="BD82" ca="1">INDEX($L$82:$L$89,(RANK(AT2,$AT$2:$AT$9)))</f>
        <v>2139</v>
      </c>
      <c r="BE82" cm="1">
        <f t="array" aca="1" ref="BE82" ca="1">INDEX(BD66:BD81,(RANK(AT4,$AT$2:$AT$17)))</f>
        <v>2132</v>
      </c>
      <c r="BF82" cm="1">
        <f t="array" aca="1" ref="BF82" ca="1">INDEX(BD90:BD105,(RANK(AT4,$AT$2:$AT$17)))</f>
        <v>2068</v>
      </c>
      <c r="BG82" cm="1">
        <f t="array" aca="1" ref="BG82" ca="1">INDEX(BD106:BD129,(RANK(AT4,$AT$2:$AT$9)))</f>
        <v>2073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VLOOKUP(B83,audio_list_stym!$A$3:$BP$18,62,FALSE)</f>
        <v>17</v>
      </c>
      <c r="F83" t="str">
        <f>VLOOKUP(E83,metki!$A$2:$B$9,2,FALSE)</f>
        <v>экспл_новые_без_названия</v>
      </c>
      <c r="G83" t="str">
        <f t="shared" si="26"/>
        <v>экспл</v>
      </c>
      <c r="H83" t="str">
        <f>VLOOKUP(B83,audio_list_stym!$A$3:$AJ$18,30,FALSE)</f>
        <v>Tamanid</v>
      </c>
      <c r="I83" t="s">
        <v>689</v>
      </c>
      <c r="J83" t="str">
        <f t="shared" si="27"/>
        <v>Tamanid_2</v>
      </c>
      <c r="K83">
        <v>17</v>
      </c>
      <c r="L83">
        <f>VLOOKUP(J83,total_visual_stym!$A$2:$D$129,2,FALSE)</f>
        <v>2138</v>
      </c>
      <c r="M83" t="str">
        <f>VLOOKUP(J83,total_visual_stym!$A$2:$D$129,3,FALSE)</f>
        <v>pics\\Tamanid_2.jpg</v>
      </c>
      <c r="N83">
        <f>VLOOKUP(J83,total_visual_stym!$A$1:$D$129,4,FALSE)</f>
        <v>214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146</v>
      </c>
      <c r="Z83" t="str">
        <f>IF(G83="экспл",VLOOKUP(J83,quest_экспл!$A$1:$N$129,12,FALSE),IF(G83="импл_",0,0))</f>
        <v>sound\\Izognut_li_on.wav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2171</v>
      </c>
      <c r="AD83" t="str">
        <f t="shared" ca="1" si="32"/>
        <v>pics\\dis22.jpg</v>
      </c>
      <c r="AE83" s="22" t="str">
        <f t="array" aca="1" ref="AE83" ca="1">IF(G83="экспл",INDEX(total_visual_stym!$C$146:$C$209,(RANK(total_visual_stym!E163,total_visual_stym!$E$146:$E$209))),0)</f>
        <v>pics\\dis22.jpg</v>
      </c>
      <c r="AF83" s="22" t="str">
        <f t="shared" si="28"/>
        <v/>
      </c>
      <c r="AI83" t="s">
        <v>85</v>
      </c>
      <c r="AO83">
        <f t="shared" ca="1" si="33"/>
        <v>0.60945591105794972</v>
      </c>
      <c r="AP83" t="str">
        <f t="shared" ca="1" si="34"/>
        <v>pics\\Kokos_4.jpg</v>
      </c>
      <c r="AR83" t="str">
        <f t="shared" si="36"/>
        <v/>
      </c>
      <c r="AS83" t="str">
        <f t="shared" si="35"/>
        <v/>
      </c>
      <c r="AT83">
        <f t="shared" ca="1" si="29"/>
        <v>0.52748327993058908</v>
      </c>
      <c r="AU83" t="s">
        <v>697</v>
      </c>
      <c r="AV83" t="str">
        <f t="shared" ca="1" si="30"/>
        <v>sound\\Noviy_plod.wav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_Изогнут_ли_он?</v>
      </c>
      <c r="BA83" t="e">
        <f>VLOOKUP(Q83,audio_list_stym!$B$2:$BQ$299,68,FALSE)</f>
        <v>#N/A</v>
      </c>
      <c r="BB83" t="str">
        <f t="shared" si="31"/>
        <v>Посмотрите,_вот_XXXXX._Изогнут_ли_он?</v>
      </c>
      <c r="BD83" cm="1">
        <f t="array" aca="1" ref="BD83" ca="1">INDEX($L$82:$L$89,(RANK(AT3,$AT$2:$AT$9)))</f>
        <v>2143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VLOOKUP(B84,audio_list_stym!$A$3:$BP$18,62,FALSE)</f>
        <v>17</v>
      </c>
      <c r="F84" t="str">
        <f>VLOOKUP(E84,metki!$A$2:$B$9,2,FALSE)</f>
        <v>экспл_новые_без_названия</v>
      </c>
      <c r="G84" t="str">
        <f t="shared" si="26"/>
        <v>экспл</v>
      </c>
      <c r="H84" t="str">
        <f>VLOOKUP(B84,audio_list_stym!$A$3:$AJ$18,30,FALSE)</f>
        <v>Tamanid</v>
      </c>
      <c r="I84" t="s">
        <v>690</v>
      </c>
      <c r="J84" t="str">
        <f t="shared" si="27"/>
        <v>Tamanid_3</v>
      </c>
      <c r="K84">
        <v>17</v>
      </c>
      <c r="L84">
        <f>VLOOKUP(J84,total_visual_stym!$A$2:$D$129,2,FALSE)</f>
        <v>2139</v>
      </c>
      <c r="M84" t="str">
        <f>VLOOKUP(J84,total_visual_stym!$A$2:$D$129,3,FALSE)</f>
        <v>pics\\Tamanid_3.jpg</v>
      </c>
      <c r="N84">
        <f>VLOOKUP(J84,total_visual_stym!$A$1:$D$129,4,FALSE)</f>
        <v>214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147</v>
      </c>
      <c r="Z84" t="str">
        <f>IF(G84="экспл",VLOOKUP(J84,quest_экспл!$A$1:$N$129,12,FALSE),IF(G84="импл_",0,0))</f>
        <v>sound\\On_barhatistiy.wav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2217</v>
      </c>
      <c r="AD84" t="str">
        <f t="shared" ca="1" si="32"/>
        <v>pics\\dis58.jpg</v>
      </c>
      <c r="AE84" s="22" t="str">
        <f t="array" aca="1" ref="AE84" ca="1">IF(G84="экспл",INDEX(total_visual_stym!$C$146:$C$209,(RANK(total_visual_stym!E164,total_visual_stym!$E$146:$E$209))),0)</f>
        <v>pics\\dis58.jpg</v>
      </c>
      <c r="AF84" s="22" t="str">
        <f t="shared" si="28"/>
        <v/>
      </c>
      <c r="AI84" t="s">
        <v>94</v>
      </c>
      <c r="AO84">
        <f t="shared" ca="1" si="33"/>
        <v>0.49809999244746739</v>
      </c>
      <c r="AP84" t="str">
        <f t="shared" ca="1" si="34"/>
        <v>pics\\Kokos_7.jpg</v>
      </c>
      <c r="AR84" t="str">
        <f t="shared" si="36"/>
        <v/>
      </c>
      <c r="AS84" t="str">
        <f t="shared" si="35"/>
        <v/>
      </c>
      <c r="AT84">
        <f t="shared" ca="1" si="29"/>
        <v>0.16964280564083967</v>
      </c>
      <c r="AU84" t="s">
        <v>697</v>
      </c>
      <c r="AV84" t="str">
        <f t="shared" ca="1" si="30"/>
        <v>sound\\Redkiy_plod.wav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_Он_бархатистый?</v>
      </c>
      <c r="BA84" t="e">
        <f>VLOOKUP(Q84,audio_list_stym!$B$2:$BQ$299,68,FALSE)</f>
        <v>#N/A</v>
      </c>
      <c r="BB84" t="str">
        <f t="shared" si="31"/>
        <v>Вот_XXXXX._Он_бархатистый?</v>
      </c>
      <c r="BD84" cm="1">
        <f t="array" aca="1" ref="BD84" ca="1">INDEX($L$82:$L$89,(RANK(AT4,$AT$2:$AT$9)))</f>
        <v>2144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VLOOKUP(B85,audio_list_stym!$A$3:$BP$18,62,FALSE)</f>
        <v>17</v>
      </c>
      <c r="F85" t="str">
        <f>VLOOKUP(E85,metki!$A$2:$B$9,2,FALSE)</f>
        <v>экспл_новые_без_названия</v>
      </c>
      <c r="G85" t="str">
        <f t="shared" si="26"/>
        <v>экспл</v>
      </c>
      <c r="H85" t="str">
        <f>VLOOKUP(B85,audio_list_stym!$A$3:$AJ$18,30,FALSE)</f>
        <v>Tamanid</v>
      </c>
      <c r="I85" t="s">
        <v>691</v>
      </c>
      <c r="J85" t="str">
        <f t="shared" si="27"/>
        <v>Tamanid_4</v>
      </c>
      <c r="K85">
        <v>17</v>
      </c>
      <c r="L85">
        <f>VLOOKUP(J85,total_visual_stym!$A$2:$D$129,2,FALSE)</f>
        <v>2140</v>
      </c>
      <c r="M85" t="str">
        <f>VLOOKUP(J85,total_visual_stym!$A$2:$D$129,3,FALSE)</f>
        <v>pics\\Tamanid_4.jpg</v>
      </c>
      <c r="N85">
        <f>VLOOKUP(J85,total_visual_stym!$A$1:$D$129,4,FALSE)</f>
        <v>214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148</v>
      </c>
      <c r="Z85" t="str">
        <f>IF(G85="экспл",VLOOKUP(J85,quest_экспл!$A$1:$N$129,12,FALSE),IF(G85="импл_",0,0))</f>
        <v>sound\\Odnotonniy_li_on.wav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2224</v>
      </c>
      <c r="AD85" t="str">
        <f t="shared" ca="1" si="32"/>
        <v>pics\\dis29.jpg</v>
      </c>
      <c r="AE85" s="22" t="str">
        <f t="array" aca="1" ref="AE85" ca="1">IF(G85="экспл",INDEX(total_visual_stym!$C$146:$C$209,(RANK(total_visual_stym!E165,total_visual_stym!$E$146:$E$209))),0)</f>
        <v>pics\\dis29.jpg</v>
      </c>
      <c r="AF85" s="22" t="str">
        <f t="shared" si="28"/>
        <v/>
      </c>
      <c r="AI85" t="s">
        <v>95</v>
      </c>
      <c r="AO85">
        <f t="shared" ca="1" si="33"/>
        <v>0.44686789552010375</v>
      </c>
      <c r="AP85" t="str">
        <f t="shared" ca="1" si="34"/>
        <v>pics\\Limon_1.jpg</v>
      </c>
      <c r="AR85" t="str">
        <f t="shared" si="36"/>
        <v/>
      </c>
      <c r="AS85" t="str">
        <f t="shared" si="35"/>
        <v/>
      </c>
      <c r="AT85">
        <f t="shared" ca="1" si="29"/>
        <v>0.23988569210760435</v>
      </c>
      <c r="AU85" t="s">
        <v>697</v>
      </c>
      <c r="AV85" t="str">
        <f t="shared" ca="1" si="30"/>
        <v>sound\\Redkiy_plod.wav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_Однотонный_ли_он?</v>
      </c>
      <c r="BA85" t="e">
        <f>VLOOKUP(Q85,audio_list_stym!$B$2:$BQ$299,68,FALSE)</f>
        <v>#N/A</v>
      </c>
      <c r="BB85" t="str">
        <f t="shared" si="31"/>
        <v>Это_XXXXX._Однотонный_ли_он?</v>
      </c>
      <c r="BD85" cm="1">
        <f t="array" aca="1" ref="BD85" ca="1">INDEX($L$82:$L$89,(RANK(AT5,$AT$2:$AT$9)))</f>
        <v>2138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VLOOKUP(B86,audio_list_stym!$A$3:$BP$18,62,FALSE)</f>
        <v>17</v>
      </c>
      <c r="F86" t="str">
        <f>VLOOKUP(E86,metki!$A$2:$B$9,2,FALSE)</f>
        <v>экспл_новые_без_названия</v>
      </c>
      <c r="G86" t="str">
        <f t="shared" si="26"/>
        <v>экспл</v>
      </c>
      <c r="H86" t="str">
        <f>VLOOKUP(B86,audio_list_stym!$A$3:$AJ$18,30,FALSE)</f>
        <v>Tamanid</v>
      </c>
      <c r="I86" t="s">
        <v>692</v>
      </c>
      <c r="J86" t="str">
        <f t="shared" si="27"/>
        <v>Tamanid_5</v>
      </c>
      <c r="K86">
        <v>17</v>
      </c>
      <c r="L86">
        <f>VLOOKUP(J86,total_visual_stym!$A$2:$D$129,2,FALSE)</f>
        <v>2141</v>
      </c>
      <c r="M86" t="str">
        <f>VLOOKUP(J86,total_visual_stym!$A$2:$D$129,3,FALSE)</f>
        <v>pics\\Tamanid_5.jpg</v>
      </c>
      <c r="N86">
        <f>VLOOKUP(J86,total_visual_stym!$A$1:$D$129,4,FALSE)</f>
        <v>214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149</v>
      </c>
      <c r="Z86" t="str">
        <f>IF(G86="экспл",VLOOKUP(J86,quest_экспл!$A$1:$N$129,12,FALSE),IF(G86="импл_",0,0))</f>
        <v>sound\\On_prozrachniy.wav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2172</v>
      </c>
      <c r="AD86" t="str">
        <f t="shared" ca="1" si="32"/>
        <v>pics\\dis23.jpg</v>
      </c>
      <c r="AE86" s="22" t="str">
        <f t="array" aca="1" ref="AE86" ca="1">IF(G86="экспл",INDEX(total_visual_stym!$C$146:$C$209,(RANK(total_visual_stym!E166,total_visual_stym!$E$146:$E$209))),0)</f>
        <v>pics\\dis23.jpg</v>
      </c>
      <c r="AF86" s="22" t="str">
        <f t="shared" si="28"/>
        <v/>
      </c>
      <c r="AI86" t="s">
        <v>96</v>
      </c>
      <c r="AO86">
        <f t="shared" ca="1" si="33"/>
        <v>0.76929295882509074</v>
      </c>
      <c r="AP86" t="str">
        <f t="shared" ca="1" si="34"/>
        <v>pics\\Goroh_4.jpg</v>
      </c>
      <c r="AR86" t="str">
        <f t="shared" si="36"/>
        <v/>
      </c>
      <c r="AS86" t="str">
        <f t="shared" si="35"/>
        <v/>
      </c>
      <c r="AT86">
        <f t="shared" ca="1" si="29"/>
        <v>0.76688879428091017</v>
      </c>
      <c r="AU86" t="s">
        <v>697</v>
      </c>
      <c r="AV86" t="str">
        <f t="shared" ca="1" si="30"/>
        <v>sound\\Noviy_plod.wav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_Он_прозрачный?</v>
      </c>
      <c r="BA86" t="e">
        <f>VLOOKUP(Q86,audio_list_stym!$B$2:$BQ$299,68,FALSE)</f>
        <v>#N/A</v>
      </c>
      <c r="BB86" t="str">
        <f t="shared" si="31"/>
        <v>На_картинке_XXXXX._Он_прозрачный?</v>
      </c>
      <c r="BD86" cm="1">
        <f t="array" aca="1" ref="BD86" ca="1">INDEX($L$82:$L$89,(RANK(AT6,$AT$2:$AT$9)))</f>
        <v>2142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VLOOKUP(B87,audio_list_stym!$A$3:$BP$18,62,FALSE)</f>
        <v>17</v>
      </c>
      <c r="F87" t="str">
        <f>VLOOKUP(E87,metki!$A$2:$B$9,2,FALSE)</f>
        <v>экспл_новые_без_названия</v>
      </c>
      <c r="G87" t="str">
        <f t="shared" si="26"/>
        <v>экспл</v>
      </c>
      <c r="H87" t="str">
        <f>VLOOKUP(B87,audio_list_stym!$A$3:$AJ$18,30,FALSE)</f>
        <v>Tamanid</v>
      </c>
      <c r="I87" t="s">
        <v>693</v>
      </c>
      <c r="J87" t="str">
        <f t="shared" si="27"/>
        <v>Tamanid_6</v>
      </c>
      <c r="K87">
        <v>17</v>
      </c>
      <c r="L87">
        <f>VLOOKUP(J87,total_visual_stym!$A$2:$D$129,2,FALSE)</f>
        <v>2142</v>
      </c>
      <c r="M87" t="str">
        <f>VLOOKUP(J87,total_visual_stym!$A$2:$D$129,3,FALSE)</f>
        <v>pics\\Tamanid_6.jpg</v>
      </c>
      <c r="N87">
        <f>VLOOKUP(J87,total_visual_stym!$A$1:$D$129,4,FALSE)</f>
        <v>214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150</v>
      </c>
      <c r="Z87" t="str">
        <f>IF(G87="экспл",VLOOKUP(J87,quest_экспл!$A$1:$N$129,12,FALSE),IF(G87="импл_",0,0))</f>
        <v>sound\\On_izmelchen.wav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2187</v>
      </c>
      <c r="AD87" t="str">
        <f t="shared" ca="1" si="32"/>
        <v>pics\\dis1.jpg</v>
      </c>
      <c r="AE87" s="22" t="str">
        <f t="array" aca="1" ref="AE87" ca="1">IF(G87="экспл",INDEX(total_visual_stym!$C$146:$C$209,(RANK(total_visual_stym!E167,total_visual_stym!$E$146:$E$209))),0)</f>
        <v>pics\\dis1.jpg</v>
      </c>
      <c r="AF87" s="22" t="str">
        <f t="shared" si="28"/>
        <v/>
      </c>
      <c r="AI87" t="s">
        <v>97</v>
      </c>
      <c r="AO87">
        <f t="shared" ca="1" si="33"/>
        <v>0.78030239505901455</v>
      </c>
      <c r="AP87" t="str">
        <f t="shared" ca="1" si="34"/>
        <v>pics\\Goroh_2.jpg</v>
      </c>
      <c r="AR87" t="str">
        <f t="shared" si="36"/>
        <v/>
      </c>
      <c r="AS87" t="str">
        <f t="shared" si="35"/>
        <v/>
      </c>
      <c r="AT87">
        <f t="shared" ca="1" si="29"/>
        <v>0.24481255576018268</v>
      </c>
      <c r="AU87" t="s">
        <v>697</v>
      </c>
      <c r="AV87" t="str">
        <f t="shared" ca="1" si="30"/>
        <v>sound\\Redkiy_plod.wav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_Он_измельчен?</v>
      </c>
      <c r="BA87" t="e">
        <f>VLOOKUP(Q87,audio_list_stym!$B$2:$BQ$299,68,FALSE)</f>
        <v>#N/A</v>
      </c>
      <c r="BB87" t="str">
        <f t="shared" si="31"/>
        <v>На_мониторе_XXXXX._Он_измельчен?</v>
      </c>
      <c r="BD87" cm="1">
        <f t="array" aca="1" ref="BD87" ca="1">INDEX($L$82:$L$89,(RANK(AT7,$AT$2:$AT$9)))</f>
        <v>2141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VLOOKUP(B88,audio_list_stym!$A$3:$BP$18,62,FALSE)</f>
        <v>17</v>
      </c>
      <c r="F88" t="str">
        <f>VLOOKUP(E88,metki!$A$2:$B$9,2,FALSE)</f>
        <v>экспл_новые_без_названия</v>
      </c>
      <c r="G88" t="str">
        <f t="shared" si="26"/>
        <v>экспл</v>
      </c>
      <c r="H88" t="str">
        <f>VLOOKUP(B88,audio_list_stym!$A$3:$AJ$18,30,FALSE)</f>
        <v>Tamanid</v>
      </c>
      <c r="I88" t="s">
        <v>694</v>
      </c>
      <c r="J88" t="str">
        <f t="shared" si="27"/>
        <v>Tamanid_7</v>
      </c>
      <c r="K88">
        <v>17</v>
      </c>
      <c r="L88">
        <f>VLOOKUP(J88,total_visual_stym!$A$2:$D$129,2,FALSE)</f>
        <v>2143</v>
      </c>
      <c r="M88" t="str">
        <f>VLOOKUP(J88,total_visual_stym!$A$2:$D$129,3,FALSE)</f>
        <v>pics\\Tamanid_7.jpg</v>
      </c>
      <c r="N88">
        <f>VLOOKUP(J88,total_visual_stym!$A$1:$D$129,4,FALSE)</f>
        <v>214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151</v>
      </c>
      <c r="Z88" t="str">
        <f>IF(G88="экспл",VLOOKUP(J88,quest_экспл!$A$1:$N$129,12,FALSE),IF(G88="импл_",0,0))</f>
        <v>sound\\Cvetushiy_li_on.wav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2197</v>
      </c>
      <c r="AD88" t="str">
        <f t="shared" ca="1" si="32"/>
        <v>pics\\dis54.jpg</v>
      </c>
      <c r="AE88" s="22" t="str">
        <f t="array" aca="1" ref="AE88" ca="1">IF(G88="экспл",INDEX(total_visual_stym!$C$146:$C$209,(RANK(total_visual_stym!E168,total_visual_stym!$E$146:$E$209))),0)</f>
        <v>pics\\dis54.jpg</v>
      </c>
      <c r="AF88" s="22" t="str">
        <f t="shared" si="28"/>
        <v/>
      </c>
      <c r="AI88" t="s">
        <v>98</v>
      </c>
      <c r="AO88">
        <f t="shared" ca="1" si="33"/>
        <v>0.68674422198394958</v>
      </c>
      <c r="AP88" t="str">
        <f t="shared" ca="1" si="34"/>
        <v>pics\\Kokos_2.jpg</v>
      </c>
      <c r="AR88" t="str">
        <f t="shared" si="36"/>
        <v/>
      </c>
      <c r="AS88" t="str">
        <f t="shared" si="35"/>
        <v/>
      </c>
      <c r="AT88">
        <f t="shared" ca="1" si="29"/>
        <v>0.59914915903416677</v>
      </c>
      <c r="AU88" t="s">
        <v>697</v>
      </c>
      <c r="AV88" t="str">
        <f t="shared" ca="1" si="30"/>
        <v>sound\\Noviy_plod.wav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_Цветущий_ли_он?</v>
      </c>
      <c r="BA88" t="e">
        <f>VLOOKUP(Q88,audio_list_stym!$B$2:$BQ$299,68,FALSE)</f>
        <v>#N/A</v>
      </c>
      <c r="BB88" t="str">
        <f t="shared" si="31"/>
        <v>Перед_Вами_XXXXX._Цветущий_ли_он?</v>
      </c>
      <c r="BD88" cm="1">
        <f t="array" aca="1" ref="BD88" ca="1">INDEX($L$82:$L$89,(RANK(AT8,$AT$2:$AT$9)))</f>
        <v>2140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VLOOKUP(B89,audio_list_stym!$A$3:$BP$18,62,FALSE)</f>
        <v>17</v>
      </c>
      <c r="F89" t="str">
        <f>VLOOKUP(E89,metki!$A$2:$B$9,2,FALSE)</f>
        <v>экспл_новые_без_названия</v>
      </c>
      <c r="G89" t="str">
        <f t="shared" si="26"/>
        <v>экспл</v>
      </c>
      <c r="H89" t="str">
        <f>VLOOKUP(B89,audio_list_stym!$A$3:$AJ$18,30,FALSE)</f>
        <v>Tamanid</v>
      </c>
      <c r="I89" t="s">
        <v>695</v>
      </c>
      <c r="J89" t="str">
        <f t="shared" si="27"/>
        <v>Tamanid_8</v>
      </c>
      <c r="K89">
        <v>17</v>
      </c>
      <c r="L89">
        <f>VLOOKUP(J89,total_visual_stym!$A$2:$D$129,2,FALSE)</f>
        <v>2144</v>
      </c>
      <c r="M89" t="str">
        <f>VLOOKUP(J89,total_visual_stym!$A$2:$D$129,3,FALSE)</f>
        <v>pics\\Tamanid_8.jpg</v>
      </c>
      <c r="N89">
        <f>VLOOKUP(J89,total_visual_stym!$A$1:$D$129,4,FALSE)</f>
        <v>214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152</v>
      </c>
      <c r="Z89" t="str">
        <f>IF(G89="экспл",VLOOKUP(J89,quest_экспл!$A$1:$N$129,12,FALSE),IF(G89="импл_",0,0))</f>
        <v>sound\\Skruchen_li_on.wav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2216</v>
      </c>
      <c r="AD89" t="str">
        <f t="shared" ca="1" si="32"/>
        <v>pics\\dis59.jpg</v>
      </c>
      <c r="AE89" s="22" t="str">
        <f t="array" aca="1" ref="AE89" ca="1">IF(G89="экспл",INDEX(total_visual_stym!$C$146:$C$209,(RANK(total_visual_stym!E169,total_visual_stym!$E$146:$E$209))),0)</f>
        <v>pics\\dis59.jpg</v>
      </c>
      <c r="AF89" s="22" t="str">
        <f t="shared" si="28"/>
        <v/>
      </c>
      <c r="AI89" t="s">
        <v>99</v>
      </c>
      <c r="AO89">
        <f t="shared" ca="1" si="33"/>
        <v>2.2317434517887702E-2</v>
      </c>
      <c r="AP89" t="str">
        <f t="shared" ca="1" si="34"/>
        <v>pics\\Tomat_7.jpg</v>
      </c>
      <c r="AR89" t="str">
        <f t="shared" si="36"/>
        <v/>
      </c>
      <c r="AS89" t="str">
        <f t="shared" si="35"/>
        <v/>
      </c>
      <c r="AT89">
        <f t="shared" ca="1" si="29"/>
        <v>0.82322587878139031</v>
      </c>
      <c r="AU89" t="s">
        <v>697</v>
      </c>
      <c r="AV89" t="str">
        <f t="shared" ca="1" si="30"/>
        <v>sound\\Noviy_plod.wav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_Скручен_ли_он?</v>
      </c>
      <c r="BA89" t="e">
        <f>VLOOKUP(Q89,audio_list_stym!$B$2:$BQ$299,68,FALSE)</f>
        <v>#N/A</v>
      </c>
      <c r="BB89" t="str">
        <f t="shared" si="31"/>
        <v>Вы_видите_XXXXX._Скручен_ли_он?</v>
      </c>
      <c r="BD89" cm="1">
        <f t="array" aca="1" ref="BD89" ca="1">INDEX($L$82:$L$89,(RANK(AT9,$AT$2:$AT$9)))</f>
        <v>2137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VLOOKUP(B90,audio_list_stym!$A$3:$BP$18,62,FALSE)</f>
        <v>14</v>
      </c>
      <c r="F90" t="str">
        <f>VLOOKUP(E90,metki!$A$2:$B$9,2,FALSE)</f>
        <v>импл_новые_с_названием</v>
      </c>
      <c r="G90" t="str">
        <f t="shared" si="26"/>
        <v>импл_</v>
      </c>
      <c r="H90" t="str">
        <f>VLOOKUP(B90,audio_list_stym!$A$3:$AJ$18,30,FALSE)</f>
        <v>ZF</v>
      </c>
      <c r="I90" t="s">
        <v>688</v>
      </c>
      <c r="J90" t="str">
        <f t="shared" si="27"/>
        <v>ZF_1</v>
      </c>
      <c r="K90">
        <v>14</v>
      </c>
      <c r="L90">
        <f>VLOOKUP(J90,total_visual_stym!$A$2:$D$129,2,FALSE)</f>
        <v>2145</v>
      </c>
      <c r="M90" t="str">
        <f>VLOOKUP(J90,total_visual_stym!$A$2:$D$129,3,FALSE)</f>
        <v>pics\\ZF_1.jpg</v>
      </c>
      <c r="N90">
        <f>VLOOKUP(J90,total_visual_stym!$A$1:$D$129,4,FALSE)</f>
        <v>215</v>
      </c>
      <c r="P90">
        <f>IF(G90="экспл",0,IF(G90="импл_",VLOOKUP(J90,quest_импл!$A$1:$J$129,7,FALSE),0))</f>
        <v>281</v>
      </c>
      <c r="Q90" t="str">
        <f>IF(G90="экспл",0,IF(G90="импл_",VLOOKUP(J90,quest_импл!$A$1:$J$129,8,FALSE),0))</f>
        <v>sound\\S_chashuykami_li.wav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2034</v>
      </c>
      <c r="AD90" t="str">
        <f t="shared" ca="1" si="32"/>
        <v>pics\\Limon_2.jpg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pics\\Limon_2.jpg</v>
      </c>
      <c r="AI90" t="s">
        <v>100</v>
      </c>
      <c r="AO90">
        <f t="shared" ca="1" si="33"/>
        <v>0.42695788528754364</v>
      </c>
      <c r="AP90" t="str">
        <f t="shared" ca="1" si="34"/>
        <v>pics\\Limon_2.jpg</v>
      </c>
      <c r="AR90" t="str">
        <f t="shared" si="36"/>
        <v/>
      </c>
      <c r="AS90" t="str">
        <f t="shared" ca="1" si="35"/>
        <v>pics\\Limon_2.jpg</v>
      </c>
      <c r="AT90">
        <f t="shared" ca="1" si="29"/>
        <v>0.28325817713879098</v>
      </c>
      <c r="AU90" t="s">
        <v>697</v>
      </c>
      <c r="AV90" t="str">
        <f t="shared" ca="1" si="30"/>
        <v>sound\\Redkiy_plod.wav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_С_чешуйками_ли_</v>
      </c>
      <c r="BB90" t="str">
        <f t="shared" si="31"/>
        <v>_С_чешуйками_ли_ФИМОН?</v>
      </c>
      <c r="BC90">
        <f>A90</f>
        <v>1212</v>
      </c>
      <c r="BD90" cm="1">
        <f t="array" aca="1" ref="BD90" ca="1">INDEX($L$90:$L$97,(RANK(AT2,$AT$2:$AT$9)))</f>
        <v>2147</v>
      </c>
      <c r="BE90" cm="1">
        <f t="array" aca="1" ref="BE90" ca="1">INDEX(BD66:BD81,(RANK(AT5,$AT$2:$AT$17)))</f>
        <v>2117</v>
      </c>
      <c r="BF90" cm="1">
        <f t="array" aca="1" ref="BF90" ca="1">INDEX(BD98:BD113,(RANK(AT5,$AT$2:$AT$17)))</f>
        <v>2066</v>
      </c>
      <c r="BG90" cm="1">
        <f t="array" aca="1" ref="BG90" ca="1">INDEX(BD114:BD129,(RANK(AT5,$AT$2:$AT$9)))</f>
        <v>2087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VLOOKUP(B91,audio_list_stym!$A$3:$BP$18,62,FALSE)</f>
        <v>14</v>
      </c>
      <c r="F91" t="str">
        <f>VLOOKUP(E91,metki!$A$2:$B$9,2,FALSE)</f>
        <v>импл_новые_с_названием</v>
      </c>
      <c r="G91" t="str">
        <f t="shared" si="26"/>
        <v>импл_</v>
      </c>
      <c r="H91" t="str">
        <f>VLOOKUP(B91,audio_list_stym!$A$3:$AJ$18,30,FALSE)</f>
        <v>ZF</v>
      </c>
      <c r="I91" t="s">
        <v>689</v>
      </c>
      <c r="J91" t="str">
        <f t="shared" si="27"/>
        <v>ZF_2</v>
      </c>
      <c r="K91">
        <v>14</v>
      </c>
      <c r="L91">
        <f>VLOOKUP(J91,total_visual_stym!$A$2:$D$129,2,FALSE)</f>
        <v>2146</v>
      </c>
      <c r="M91" t="str">
        <f>VLOOKUP(J91,total_visual_stym!$A$2:$D$129,3,FALSE)</f>
        <v>pics\\ZF_2.jpg</v>
      </c>
      <c r="N91">
        <f>VLOOKUP(J91,total_visual_stym!$A$1:$D$129,4,FALSE)</f>
        <v>215</v>
      </c>
      <c r="P91">
        <f>IF(G91="экспл",0,IF(G91="импл_",VLOOKUP(J91,quest_импл!$A$1:$J$129,7,FALSE),0))</f>
        <v>282</v>
      </c>
      <c r="Q91" t="str">
        <f>IF(G91="экспл",0,IF(G91="импл_",VLOOKUP(J91,quest_импл!$A$1:$J$129,8,FALSE),0))</f>
        <v>sound\\Rozoviy_li.wav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нет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2006</v>
      </c>
      <c r="AD91" t="str">
        <f t="shared" ca="1" si="32"/>
        <v>pics\\Banan_6.jpg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pics\\Banan_6.jpg</v>
      </c>
      <c r="AI91" t="s">
        <v>101</v>
      </c>
      <c r="AO91">
        <f t="shared" ca="1" si="33"/>
        <v>0.93600329794250903</v>
      </c>
      <c r="AP91" t="str">
        <f t="shared" ca="1" si="34"/>
        <v>pics\\Banan_6.jpg</v>
      </c>
      <c r="AR91" t="str">
        <f t="shared" si="36"/>
        <v/>
      </c>
      <c r="AS91" t="str">
        <f t="shared" ca="1" si="35"/>
        <v>pics\\Banan_6.jpg</v>
      </c>
      <c r="AT91">
        <f t="shared" ca="1" si="29"/>
        <v>0.80261834225903372</v>
      </c>
      <c r="AU91" t="s">
        <v>697</v>
      </c>
      <c r="AV91" t="str">
        <f t="shared" ca="1" si="30"/>
        <v>sound\\Noviy_plod.wav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_Розовый_ли_</v>
      </c>
      <c r="BB91" t="str">
        <f t="shared" si="31"/>
        <v>_Розовый_ли_ФИМОН?</v>
      </c>
      <c r="BD91" cm="1">
        <f t="array" aca="1" ref="BD91" ca="1">INDEX($L$90:$L$97,(RANK(AT3,$AT$2:$AT$9)))</f>
        <v>2151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VLOOKUP(B92,audio_list_stym!$A$3:$BP$18,62,FALSE)</f>
        <v>14</v>
      </c>
      <c r="F92" t="str">
        <f>VLOOKUP(E92,metki!$A$2:$B$9,2,FALSE)</f>
        <v>импл_новые_с_названием</v>
      </c>
      <c r="G92" t="str">
        <f t="shared" si="26"/>
        <v>импл_</v>
      </c>
      <c r="H92" t="str">
        <f>VLOOKUP(B92,audio_list_stym!$A$3:$AJ$18,30,FALSE)</f>
        <v>ZF</v>
      </c>
      <c r="I92" t="s">
        <v>690</v>
      </c>
      <c r="J92" t="str">
        <f t="shared" si="27"/>
        <v>ZF_3</v>
      </c>
      <c r="K92">
        <v>14</v>
      </c>
      <c r="L92">
        <f>VLOOKUP(J92,total_visual_stym!$A$2:$D$129,2,FALSE)</f>
        <v>2147</v>
      </c>
      <c r="M92" t="str">
        <f>VLOOKUP(J92,total_visual_stym!$A$2:$D$129,3,FALSE)</f>
        <v>pics\\ZF_3.jpg</v>
      </c>
      <c r="N92">
        <f>VLOOKUP(J92,total_visual_stym!$A$1:$D$129,4,FALSE)</f>
        <v>215</v>
      </c>
      <c r="P92">
        <f>IF(G92="экспл",0,IF(G92="импл_",VLOOKUP(J92,quest_импл!$A$1:$J$129,7,FALSE),0))</f>
        <v>283</v>
      </c>
      <c r="Q92" t="str">
        <f>IF(G92="экспл",0,IF(G92="импл_",VLOOKUP(J92,quest_импл!$A$1:$J$129,8,FALSE),0))</f>
        <v>sound\\Tonkiy_li.wav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2064</v>
      </c>
      <c r="AD92" t="str">
        <f t="shared" ca="1" si="32"/>
        <v>pics\\Tomat_8.jpg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pics\\Tomat_8.jpg</v>
      </c>
      <c r="AI92" t="s">
        <v>102</v>
      </c>
      <c r="AO92">
        <f t="shared" ca="1" si="33"/>
        <v>1.4120713597498336E-2</v>
      </c>
      <c r="AP92" t="str">
        <f t="shared" ca="1" si="34"/>
        <v>pics\\Tomat_8.jpg</v>
      </c>
      <c r="AR92" t="str">
        <f t="shared" si="36"/>
        <v/>
      </c>
      <c r="AS92" t="str">
        <f t="shared" ca="1" si="35"/>
        <v>pics\\Tomat_8.jpg</v>
      </c>
      <c r="AT92">
        <f t="shared" ca="1" si="29"/>
        <v>0.95988868423595841</v>
      </c>
      <c r="AU92" t="s">
        <v>697</v>
      </c>
      <c r="AV92" t="str">
        <f t="shared" ca="1" si="30"/>
        <v>sound\\Noviy_plod.wav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_Тонкий_ли_</v>
      </c>
      <c r="BB92" t="str">
        <f t="shared" si="31"/>
        <v>_Тонкий_ли_ФИМОН?</v>
      </c>
      <c r="BD92" cm="1">
        <f t="array" aca="1" ref="BD92" ca="1">INDEX($L$90:$L$97,(RANK(AT4,$AT$2:$AT$9)))</f>
        <v>2152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VLOOKUP(B93,audio_list_stym!$A$3:$BP$18,62,FALSE)</f>
        <v>14</v>
      </c>
      <c r="F93" t="str">
        <f>VLOOKUP(E93,metki!$A$2:$B$9,2,FALSE)</f>
        <v>импл_новые_с_названием</v>
      </c>
      <c r="G93" t="str">
        <f t="shared" si="26"/>
        <v>импл_</v>
      </c>
      <c r="H93" t="str">
        <f>VLOOKUP(B93,audio_list_stym!$A$3:$AJ$18,30,FALSE)</f>
        <v>ZF</v>
      </c>
      <c r="I93" t="s">
        <v>691</v>
      </c>
      <c r="J93" t="str">
        <f t="shared" si="27"/>
        <v>ZF_4</v>
      </c>
      <c r="K93">
        <v>14</v>
      </c>
      <c r="L93">
        <f>VLOOKUP(J93,total_visual_stym!$A$2:$D$129,2,FALSE)</f>
        <v>2148</v>
      </c>
      <c r="M93" t="str">
        <f>VLOOKUP(J93,total_visual_stym!$A$2:$D$129,3,FALSE)</f>
        <v>pics\\ZF_4.jpg</v>
      </c>
      <c r="N93">
        <f>VLOOKUP(J93,total_visual_stym!$A$1:$D$129,4,FALSE)</f>
        <v>215</v>
      </c>
      <c r="P93">
        <f>IF(G93="экспл",0,IF(G93="импл_",VLOOKUP(J93,quest_импл!$A$1:$J$129,7,FALSE),0))</f>
        <v>284</v>
      </c>
      <c r="Q93" t="str">
        <f>IF(G93="экспл",0,IF(G93="импл_",VLOOKUP(J93,quest_импл!$A$1:$J$129,8,FALSE),0))</f>
        <v>sound\\Celniy_li.wav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2051</v>
      </c>
      <c r="AD93" t="str">
        <f t="shared" ca="1" si="32"/>
        <v>pics\\Redis_3.jpg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pics\\Redis_3.jpg</v>
      </c>
      <c r="AI93" t="s">
        <v>103</v>
      </c>
      <c r="AO93">
        <f t="shared" ca="1" si="33"/>
        <v>0.16341544813451092</v>
      </c>
      <c r="AP93" t="str">
        <f t="shared" ca="1" si="34"/>
        <v>pics\\Redis_3.jpg</v>
      </c>
      <c r="AR93" t="str">
        <f t="shared" si="36"/>
        <v/>
      </c>
      <c r="AS93" t="str">
        <f t="shared" ca="1" si="35"/>
        <v>pics\\Redis_3.jpg</v>
      </c>
      <c r="AT93">
        <f t="shared" ca="1" si="29"/>
        <v>0.29203435356640983</v>
      </c>
      <c r="AU93" t="s">
        <v>697</v>
      </c>
      <c r="AV93" t="str">
        <f t="shared" ca="1" si="30"/>
        <v>sound\\Redkiy_plod.wav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_Цельный_ли_</v>
      </c>
      <c r="BB93" t="str">
        <f t="shared" si="31"/>
        <v>_Цельный_ли_ФИМОН?</v>
      </c>
      <c r="BD93" cm="1">
        <f t="array" aca="1" ref="BD93" ca="1">INDEX($L$90:$L$97,(RANK(AT5,$AT$2:$AT$9)))</f>
        <v>2146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VLOOKUP(B94,audio_list_stym!$A$3:$BP$18,62,FALSE)</f>
        <v>14</v>
      </c>
      <c r="F94" t="str">
        <f>VLOOKUP(E94,metki!$A$2:$B$9,2,FALSE)</f>
        <v>импл_новые_с_названием</v>
      </c>
      <c r="G94" t="str">
        <f t="shared" si="26"/>
        <v>импл_</v>
      </c>
      <c r="H94" t="str">
        <f>VLOOKUP(B94,audio_list_stym!$A$3:$AJ$18,30,FALSE)</f>
        <v>ZF</v>
      </c>
      <c r="I94" t="s">
        <v>692</v>
      </c>
      <c r="J94" t="str">
        <f t="shared" si="27"/>
        <v>ZF_5</v>
      </c>
      <c r="K94">
        <v>14</v>
      </c>
      <c r="L94">
        <f>VLOOKUP(J94,total_visual_stym!$A$2:$D$129,2,FALSE)</f>
        <v>2149</v>
      </c>
      <c r="M94" t="str">
        <f>VLOOKUP(J94,total_visual_stym!$A$2:$D$129,3,FALSE)</f>
        <v>pics\\ZF_5.jpg</v>
      </c>
      <c r="N94">
        <f>VLOOKUP(J94,total_visual_stym!$A$1:$D$129,4,FALSE)</f>
        <v>215</v>
      </c>
      <c r="P94">
        <f>IF(G94="экспл",0,IF(G94="импл_",VLOOKUP(J94,quest_импл!$A$1:$J$129,7,FALSE),0))</f>
        <v>285</v>
      </c>
      <c r="Q94" t="str">
        <f>IF(G94="экспл",0,IF(G94="импл_",VLOOKUP(J94,quest_импл!$A$1:$J$129,8,FALSE),0))</f>
        <v>sound\\Shershaviy_li.wav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2046</v>
      </c>
      <c r="AD94" t="str">
        <f t="shared" ca="1" si="32"/>
        <v>pics\\Peper_6.jpg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pics\\Peper_6.jpg</v>
      </c>
      <c r="AI94" t="s">
        <v>104</v>
      </c>
      <c r="AO94">
        <f t="shared" ca="1" si="33"/>
        <v>0.23045742011190706</v>
      </c>
      <c r="AP94" t="str">
        <f t="shared" ca="1" si="34"/>
        <v>pics\\Peper_6.jpg</v>
      </c>
      <c r="AR94" t="str">
        <f t="shared" si="36"/>
        <v/>
      </c>
      <c r="AS94" t="str">
        <f t="shared" ca="1" si="35"/>
        <v>pics\\Peper_6.jpg</v>
      </c>
      <c r="AT94">
        <f t="shared" ca="1" si="29"/>
        <v>8.7390831352402998E-3</v>
      </c>
      <c r="AU94" t="s">
        <v>697</v>
      </c>
      <c r="AV94" t="str">
        <f t="shared" ca="1" si="30"/>
        <v>sound\\Redkiy_plod.wav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_Шершавый_ли_</v>
      </c>
      <c r="BB94" t="str">
        <f t="shared" si="31"/>
        <v>_Шершавый_ли_ФИМОН?</v>
      </c>
      <c r="BD94" cm="1">
        <f t="array" aca="1" ref="BD94" ca="1">INDEX($L$90:$L$97,(RANK(AT6,$AT$2:$AT$9)))</f>
        <v>2150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VLOOKUP(B95,audio_list_stym!$A$3:$BP$18,62,FALSE)</f>
        <v>14</v>
      </c>
      <c r="F95" t="str">
        <f>VLOOKUP(E95,metki!$A$2:$B$9,2,FALSE)</f>
        <v>импл_новые_с_названием</v>
      </c>
      <c r="G95" t="str">
        <f t="shared" si="26"/>
        <v>импл_</v>
      </c>
      <c r="H95" t="str">
        <f>VLOOKUP(B95,audio_list_stym!$A$3:$AJ$18,30,FALSE)</f>
        <v>ZF</v>
      </c>
      <c r="I95" t="s">
        <v>693</v>
      </c>
      <c r="J95" t="str">
        <f t="shared" si="27"/>
        <v>ZF_6</v>
      </c>
      <c r="K95">
        <v>14</v>
      </c>
      <c r="L95">
        <f>VLOOKUP(J95,total_visual_stym!$A$2:$D$129,2,FALSE)</f>
        <v>2150</v>
      </c>
      <c r="M95" t="str">
        <f>VLOOKUP(J95,total_visual_stym!$A$2:$D$129,3,FALSE)</f>
        <v>pics\\ZF_6.jpg</v>
      </c>
      <c r="N95">
        <f>VLOOKUP(J95,total_visual_stym!$A$1:$D$129,4,FALSE)</f>
        <v>215</v>
      </c>
      <c r="P95">
        <f>IF(G95="экспл",0,IF(G95="импл_",VLOOKUP(J95,quest_импл!$A$1:$J$129,7,FALSE),0))</f>
        <v>286</v>
      </c>
      <c r="Q95" t="str">
        <f>IF(G95="экспл",0,IF(G95="импл_",VLOOKUP(J95,quest_импл!$A$1:$J$129,8,FALSE),0))</f>
        <v>sound\\Zaostryen_li.wav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2001</v>
      </c>
      <c r="AD95" t="str">
        <f t="shared" ca="1" si="32"/>
        <v>pics\\Banan_1.jpg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pics\\Banan_1.jpg</v>
      </c>
      <c r="AI95" t="s">
        <v>105</v>
      </c>
      <c r="AO95">
        <f t="shared" ca="1" si="33"/>
        <v>0.97749302485879042</v>
      </c>
      <c r="AP95" t="str">
        <f t="shared" ca="1" si="34"/>
        <v>pics\\Banan_1.jpg</v>
      </c>
      <c r="AR95" t="str">
        <f t="shared" si="36"/>
        <v/>
      </c>
      <c r="AS95" t="str">
        <f t="shared" ca="1" si="35"/>
        <v>pics\\Banan_1.jpg</v>
      </c>
      <c r="AT95">
        <f t="shared" ca="1" si="29"/>
        <v>0.35247310139665045</v>
      </c>
      <c r="AU95" t="s">
        <v>697</v>
      </c>
      <c r="AV95" t="str">
        <f t="shared" ca="1" si="30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_Заострен_ли_</v>
      </c>
      <c r="BB95" t="str">
        <f t="shared" si="31"/>
        <v>_Заострен_ли_ФИМОН?</v>
      </c>
      <c r="BD95" cm="1">
        <f t="array" aca="1" ref="BD95" ca="1">INDEX($L$90:$L$97,(RANK(AT7,$AT$2:$AT$9)))</f>
        <v>2149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VLOOKUP(B96,audio_list_stym!$A$3:$BP$18,62,FALSE)</f>
        <v>14</v>
      </c>
      <c r="F96" t="str">
        <f>VLOOKUP(E96,metki!$A$2:$B$9,2,FALSE)</f>
        <v>импл_новые_с_названием</v>
      </c>
      <c r="G96" t="str">
        <f t="shared" si="26"/>
        <v>импл_</v>
      </c>
      <c r="H96" t="str">
        <f>VLOOKUP(B96,audio_list_stym!$A$3:$AJ$18,30,FALSE)</f>
        <v>ZF</v>
      </c>
      <c r="I96" t="s">
        <v>694</v>
      </c>
      <c r="J96" t="str">
        <f t="shared" si="27"/>
        <v>ZF_7</v>
      </c>
      <c r="K96">
        <v>14</v>
      </c>
      <c r="L96">
        <f>VLOOKUP(J96,total_visual_stym!$A$2:$D$129,2,FALSE)</f>
        <v>2151</v>
      </c>
      <c r="M96" t="str">
        <f>VLOOKUP(J96,total_visual_stym!$A$2:$D$129,3,FALSE)</f>
        <v>pics\\ZF_7.jpg</v>
      </c>
      <c r="N96">
        <f>VLOOKUP(J96,total_visual_stym!$A$1:$D$129,4,FALSE)</f>
        <v>215</v>
      </c>
      <c r="P96">
        <f>IF(G96="экспл",0,IF(G96="импл_",VLOOKUP(J96,quest_импл!$A$1:$J$129,7,FALSE),0))</f>
        <v>287</v>
      </c>
      <c r="Q96" t="str">
        <f>IF(G96="экспл",0,IF(G96="импл_",VLOOKUP(J96,quest_импл!$A$1:$J$129,8,FALSE),0))</f>
        <v>sound\\Rassipchatiy_li.wav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2058</v>
      </c>
      <c r="AD96" t="str">
        <f t="shared" ca="1" si="32"/>
        <v>pics\\Tomat_2.jpg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pics\\Tomat_2.jpg</v>
      </c>
      <c r="AI96" t="s">
        <v>106</v>
      </c>
      <c r="AO96">
        <f t="shared" ca="1" si="33"/>
        <v>6.2953885471392246E-2</v>
      </c>
      <c r="AP96" t="str">
        <f t="shared" ca="1" si="34"/>
        <v>pics\\Tomat_2.jpg</v>
      </c>
      <c r="AR96" t="str">
        <f t="shared" si="36"/>
        <v/>
      </c>
      <c r="AS96" t="str">
        <f t="shared" ca="1" si="35"/>
        <v>pics\\Tomat_2.jpg</v>
      </c>
      <c r="AT96">
        <f t="shared" ca="1" si="29"/>
        <v>9.7254493082260307E-2</v>
      </c>
      <c r="AU96" t="s">
        <v>697</v>
      </c>
      <c r="AV96" t="str">
        <f t="shared" ca="1" si="30"/>
        <v>sound\\Redkiy_plod.wav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_Рассыпчатый_ли_</v>
      </c>
      <c r="BB96" t="str">
        <f t="shared" si="31"/>
        <v>_Рассыпчатый_ли_ФИМОН?</v>
      </c>
      <c r="BD96" cm="1">
        <f t="array" aca="1" ref="BD96" ca="1">INDEX($L$90:$L$97,(RANK(AT8,$AT$2:$AT$9)))</f>
        <v>2148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VLOOKUP(B97,audio_list_stym!$A$3:$BP$18,62,FALSE)</f>
        <v>14</v>
      </c>
      <c r="F97" t="str">
        <f>VLOOKUP(E97,metki!$A$2:$B$9,2,FALSE)</f>
        <v>импл_новые_с_названием</v>
      </c>
      <c r="G97" t="str">
        <f t="shared" si="26"/>
        <v>импл_</v>
      </c>
      <c r="H97" t="str">
        <f>VLOOKUP(B97,audio_list_stym!$A$3:$AJ$18,30,FALSE)</f>
        <v>ZF</v>
      </c>
      <c r="I97" t="s">
        <v>695</v>
      </c>
      <c r="J97" t="str">
        <f t="shared" si="27"/>
        <v>ZF_8</v>
      </c>
      <c r="K97">
        <v>14</v>
      </c>
      <c r="L97">
        <f>VLOOKUP(J97,total_visual_stym!$A$2:$D$129,2,FALSE)</f>
        <v>2152</v>
      </c>
      <c r="M97" t="str">
        <f>VLOOKUP(J97,total_visual_stym!$A$2:$D$129,3,FALSE)</f>
        <v>pics\\ZF_8.jpg</v>
      </c>
      <c r="N97">
        <f>VLOOKUP(J97,total_visual_stym!$A$1:$D$129,4,FALSE)</f>
        <v>215</v>
      </c>
      <c r="P97">
        <f>IF(G97="экспл",0,IF(G97="импл_",VLOOKUP(J97,quest_импл!$A$1:$J$129,7,FALSE),0))</f>
        <v>288</v>
      </c>
      <c r="Q97" t="str">
        <f>IF(G97="экспл",0,IF(G97="импл_",VLOOKUP(J97,quest_импл!$A$1:$J$129,8,FALSE),0))</f>
        <v>sound\\Ochishen_li.wav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2010</v>
      </c>
      <c r="AD97" t="str">
        <f t="shared" ca="1" si="32"/>
        <v>pics\\Finik_2.jpg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pics\\Finik_2.jpg</v>
      </c>
      <c r="AI97" t="s">
        <v>107</v>
      </c>
      <c r="AO97">
        <f t="shared" ca="1" si="33"/>
        <v>0.88551311537271116</v>
      </c>
      <c r="AP97" t="str">
        <f t="shared" ca="1" si="34"/>
        <v>pics\\Finik_2.jpg</v>
      </c>
      <c r="AR97" t="str">
        <f t="shared" si="36"/>
        <v/>
      </c>
      <c r="AS97" t="str">
        <f t="shared" ca="1" si="35"/>
        <v>pics\\Finik_2.jpg</v>
      </c>
      <c r="AT97">
        <f t="shared" ca="1" si="29"/>
        <v>0.84762513703371689</v>
      </c>
      <c r="AU97" t="s">
        <v>697</v>
      </c>
      <c r="AV97" t="str">
        <f t="shared" ca="1" si="30"/>
        <v>sound\\Noviy_plod.wav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_Очищен_ли_</v>
      </c>
      <c r="BB97" t="str">
        <f t="shared" si="31"/>
        <v>_Очищен_ли_ФИМОН?</v>
      </c>
      <c r="BD97" cm="1">
        <f t="array" aca="1" ref="BD97" ca="1">INDEX($L$90:$L$97,(RANK(AT9,$AT$2:$AT$9)))</f>
        <v>2145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VLOOKUP(B98,audio_list_stym!$A$3:$BP$18,62,FALSE)</f>
        <v>15</v>
      </c>
      <c r="F98" t="str">
        <f>VLOOKUP(E98,metki!$A$2:$B$9,2,FALSE)</f>
        <v>экспл_новые_с_названием</v>
      </c>
      <c r="G98" t="str">
        <f t="shared" si="26"/>
        <v>экспл</v>
      </c>
      <c r="H98" t="str">
        <f>VLOOKUP(B98,audio_list_stym!$A$3:$AJ$18,30,FALSE)</f>
        <v>Ackee</v>
      </c>
      <c r="I98" t="s">
        <v>688</v>
      </c>
      <c r="J98" t="str">
        <f t="shared" si="27"/>
        <v>Ackee_1</v>
      </c>
      <c r="K98">
        <v>15</v>
      </c>
      <c r="L98">
        <f>VLOOKUP(J98,total_visual_stym!$A$2:$D$129,2,FALSE)</f>
        <v>2065</v>
      </c>
      <c r="M98" t="str">
        <f>VLOOKUP(J98,total_visual_stym!$A$2:$D$129,3,FALSE)</f>
        <v>pics\\Ackee_1.jpg</v>
      </c>
      <c r="N98">
        <f>VLOOKUP(J98,total_visual_stym!$A$1:$D$129,4,FALSE)</f>
        <v>208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97</v>
      </c>
      <c r="Z98" t="str">
        <f>IF(G98="экспл",VLOOKUP(J98,quest_экспл!$A$1:$N$129,12,FALSE),IF(G98="импл_",0,0))</f>
        <v>sound\\Sushenniy_li_on.wav</v>
      </c>
      <c r="AA98" t="str">
        <f>IF(G98="экспл",VLOOKUP(J98,quest_экспл!$A$1:$N$129,14,FALSE),IF(G98="импл_",0,0))</f>
        <v>нет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2205</v>
      </c>
      <c r="AD98" t="str">
        <f t="shared" ca="1" si="32"/>
        <v>pics\\dis46.jpg</v>
      </c>
      <c r="AE98" s="22" t="str">
        <f t="array" aca="1" ref="AE98" ca="1">IF(G98="экспл",INDEX(total_visual_stym!$C$146:$C$209,(RANK(total_visual_stym!E178,total_visual_stym!$E$146:$E$209))),0)</f>
        <v>pics\\dis46.jpg</v>
      </c>
      <c r="AF98" s="22" t="str">
        <f t="shared" si="28"/>
        <v/>
      </c>
      <c r="AI98" t="s">
        <v>108</v>
      </c>
      <c r="AO98">
        <f t="shared" ca="1" si="33"/>
        <v>0.27485059932561451</v>
      </c>
      <c r="AP98" t="str">
        <f t="shared" ca="1" si="34"/>
        <v>pics\\Peper_4.jpg</v>
      </c>
      <c r="AR98" t="str">
        <f>IF(AH98="sound\\Ogorod",AP26,"")</f>
        <v/>
      </c>
      <c r="AS98" t="str">
        <f t="shared" si="35"/>
        <v/>
      </c>
      <c r="AT98">
        <f t="shared" ca="1" si="29"/>
        <v>0.93357847467821686</v>
      </c>
      <c r="AU98" t="s">
        <v>697</v>
      </c>
      <c r="AV98" t="str">
        <f t="shared" ca="1" si="30"/>
        <v>sound\\Noviy_plod.wav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_Сушеный_ли_он?</v>
      </c>
      <c r="BA98" t="e">
        <f>VLOOKUP(Q98,audio_list_stym!$B$2:$BQ$299,68,FALSE)</f>
        <v>#N/A</v>
      </c>
      <c r="BB98" t="str">
        <f t="shared" si="31"/>
        <v>На_экране_КОДИС._Сушеный_ли_он?</v>
      </c>
      <c r="BC98">
        <f>A98</f>
        <v>1213</v>
      </c>
      <c r="BD98" cm="1">
        <f t="array" aca="1" ref="BD98" ca="1">INDEX($L$98:$L$105,(RANK(AT2,$AT$2:$AT$9)))</f>
        <v>2067</v>
      </c>
      <c r="BE98" cm="1">
        <f t="array" aca="1" ref="BE98" ca="1">INDEX(BD66:BD81,(RANK(AT6,$AT$2:$AT$9)))</f>
        <v>2130</v>
      </c>
      <c r="BF98" cm="1">
        <f t="array" aca="1" ref="BF98" ca="1">INDEX(BD82:BD97,(RANK(AT6,$AT$2:$AT$9)))</f>
        <v>2141</v>
      </c>
      <c r="BG98" cm="1">
        <f t="array" aca="1" ref="BG98" ca="1">INDEX(BD106:BD129,(RANK(AT6,$AT$2:$AT$17)))</f>
        <v>2088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VLOOKUP(B99,audio_list_stym!$A$3:$BP$18,62,FALSE)</f>
        <v>15</v>
      </c>
      <c r="F99" t="str">
        <f>VLOOKUP(E99,metki!$A$2:$B$9,2,FALSE)</f>
        <v>экспл_новые_с_названием</v>
      </c>
      <c r="G99" t="str">
        <f t="shared" si="26"/>
        <v>экспл</v>
      </c>
      <c r="H99" t="str">
        <f>VLOOKUP(B99,audio_list_stym!$A$3:$AJ$18,30,FALSE)</f>
        <v>Ackee</v>
      </c>
      <c r="I99" t="s">
        <v>689</v>
      </c>
      <c r="J99" t="str">
        <f t="shared" si="27"/>
        <v>Ackee_2</v>
      </c>
      <c r="K99">
        <v>15</v>
      </c>
      <c r="L99">
        <f>VLOOKUP(J99,total_visual_stym!$A$2:$D$129,2,FALSE)</f>
        <v>2066</v>
      </c>
      <c r="M99" t="str">
        <f>VLOOKUP(J99,total_visual_stym!$A$2:$D$129,3,FALSE)</f>
        <v>pics\\Ackee_2.jpg</v>
      </c>
      <c r="N99">
        <f>VLOOKUP(J99,total_visual_stym!$A$1:$D$129,4,FALSE)</f>
        <v>208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98</v>
      </c>
      <c r="Z99" t="str">
        <f>IF(G99="экспл",VLOOKUP(J99,quest_экспл!$A$1:$N$129,12,FALSE),IF(G99="импл_",0,0))</f>
        <v>sound\\On_s_vetochkoy.wav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2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si="28"/>
        <v/>
      </c>
      <c r="AI99" t="s">
        <v>109</v>
      </c>
      <c r="AO99">
        <f t="shared" ca="1" si="33"/>
        <v>0.81228864039040816</v>
      </c>
      <c r="AP99" t="str">
        <f t="shared" ca="1" si="34"/>
        <v>pics\\Finik_8.jpg</v>
      </c>
      <c r="AR99" t="str">
        <f t="shared" ref="AR99:AR120" si="37">IF(AH99="sound\\Ogorod",AP27,"")</f>
        <v/>
      </c>
      <c r="AS99" t="str">
        <f t="shared" si="35"/>
        <v/>
      </c>
      <c r="AT99">
        <f t="shared" ca="1" si="29"/>
        <v>0.26591048424983887</v>
      </c>
      <c r="AU99" t="s">
        <v>697</v>
      </c>
      <c r="AV99" t="str">
        <f t="shared" ca="1" si="30"/>
        <v>sound\\Redkiy_plod.wav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_Он_с_веточкой?</v>
      </c>
      <c r="BA99" t="e">
        <f>VLOOKUP(Q99,audio_list_stym!$B$2:$BQ$299,68,FALSE)</f>
        <v>#N/A</v>
      </c>
      <c r="BB99" t="str">
        <f t="shared" si="31"/>
        <v>Посмотрите,_вот_КОДИС._Он_с_веточкой?</v>
      </c>
      <c r="BD99" cm="1">
        <f t="array" aca="1" ref="BD99" ca="1">INDEX($L$98:$L$105,(RANK(AT3,$AT$2:$AT$9)))</f>
        <v>2071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VLOOKUP(B100,audio_list_stym!$A$3:$BP$18,62,FALSE)</f>
        <v>15</v>
      </c>
      <c r="F100" t="str">
        <f>VLOOKUP(E100,metki!$A$2:$B$9,2,FALSE)</f>
        <v>экспл_новые_с_названием</v>
      </c>
      <c r="G100" t="str">
        <f t="shared" si="26"/>
        <v>экспл</v>
      </c>
      <c r="H100" t="str">
        <f>VLOOKUP(B100,audio_list_stym!$A$3:$AJ$18,30,FALSE)</f>
        <v>Ackee</v>
      </c>
      <c r="I100" t="s">
        <v>690</v>
      </c>
      <c r="J100" t="str">
        <f t="shared" si="27"/>
        <v>Ackee_3</v>
      </c>
      <c r="K100">
        <v>15</v>
      </c>
      <c r="L100">
        <f>VLOOKUP(J100,total_visual_stym!$A$2:$D$129,2,FALSE)</f>
        <v>2067</v>
      </c>
      <c r="M100" t="str">
        <f>VLOOKUP(J100,total_visual_stym!$A$2:$D$129,3,FALSE)</f>
        <v>pics\\Ackee_3.jpg</v>
      </c>
      <c r="N100">
        <f>VLOOKUP(J100,total_visual_stym!$A$1:$D$129,4,FALSE)</f>
        <v>208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99</v>
      </c>
      <c r="Z100" t="str">
        <f>IF(G100="экспл",VLOOKUP(J100,quest_экспл!$A$1:$N$129,12,FALSE),IF(G100="импл_",0,0))</f>
        <v>sound\\On_rasskrit.wav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2193</v>
      </c>
      <c r="AD100" t="str">
        <f t="shared" ca="1" si="32"/>
        <v>pics\\dis2.jpg</v>
      </c>
      <c r="AE100" s="22" t="str">
        <f t="array" aca="1" ref="AE100" ca="1">IF(G100="экспл",INDEX(total_visual_stym!$C$146:$C$209,(RANK(total_visual_stym!E180,total_visual_stym!$E$146:$E$209))),0)</f>
        <v>pics\\dis2.jpg</v>
      </c>
      <c r="AF100" s="22" t="str">
        <f t="shared" si="28"/>
        <v/>
      </c>
      <c r="AI100" t="s">
        <v>110</v>
      </c>
      <c r="AO100">
        <f t="shared" ca="1" si="33"/>
        <v>0.9624834409330274</v>
      </c>
      <c r="AP100" t="str">
        <f t="shared" ca="1" si="34"/>
        <v>pics\\Banan_4.jpg</v>
      </c>
      <c r="AR100" t="str">
        <f t="shared" si="37"/>
        <v/>
      </c>
      <c r="AS100" t="str">
        <f t="shared" si="35"/>
        <v/>
      </c>
      <c r="AT100">
        <f t="shared" ca="1" si="29"/>
        <v>0.67970530287272957</v>
      </c>
      <c r="AU100" t="s">
        <v>697</v>
      </c>
      <c r="AV100" t="str">
        <f t="shared" ca="1" si="30"/>
        <v>sound\\Noviy_plod.wav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_Он_раскрыт?</v>
      </c>
      <c r="BA100" t="e">
        <f>VLOOKUP(Q100,audio_list_stym!$B$2:$BQ$299,68,FALSE)</f>
        <v>#N/A</v>
      </c>
      <c r="BB100" t="str">
        <f t="shared" si="31"/>
        <v>Вот_КОДИС._Он_раскрыт?</v>
      </c>
      <c r="BD100" cm="1">
        <f t="array" aca="1" ref="BD100" ca="1">INDEX($L$98:$L$105,(RANK(AT4,$AT$2:$AT$9)))</f>
        <v>2072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VLOOKUP(B101,audio_list_stym!$A$3:$BP$18,62,FALSE)</f>
        <v>15</v>
      </c>
      <c r="F101" t="str">
        <f>VLOOKUP(E101,metki!$A$2:$B$9,2,FALSE)</f>
        <v>экспл_новые_с_названием</v>
      </c>
      <c r="G101" t="str">
        <f t="shared" si="26"/>
        <v>экспл</v>
      </c>
      <c r="H101" t="str">
        <f>VLOOKUP(B101,audio_list_stym!$A$3:$AJ$18,30,FALSE)</f>
        <v>Ackee</v>
      </c>
      <c r="I101" t="s">
        <v>691</v>
      </c>
      <c r="J101" t="str">
        <f t="shared" si="27"/>
        <v>Ackee_4</v>
      </c>
      <c r="K101">
        <v>15</v>
      </c>
      <c r="L101">
        <f>VLOOKUP(J101,total_visual_stym!$A$2:$D$129,2,FALSE)</f>
        <v>2068</v>
      </c>
      <c r="M101" t="str">
        <f>VLOOKUP(J101,total_visual_stym!$A$2:$D$129,3,FALSE)</f>
        <v>pics\\Ackee_4.jpg</v>
      </c>
      <c r="N101">
        <f>VLOOKUP(J101,total_visual_stym!$A$1:$D$129,4,FALSE)</f>
        <v>208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100</v>
      </c>
      <c r="Z101" t="str">
        <f>IF(G101="экспл",VLOOKUP(J101,quest_экспл!$A$1:$N$129,12,FALSE),IF(G101="импл_",0,0))</f>
        <v>sound\\Pushistiy_li_on.wav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2192</v>
      </c>
      <c r="AD101" t="str">
        <f t="shared" ca="1" si="32"/>
        <v>pics\\dis32.jpg</v>
      </c>
      <c r="AE101" s="22" t="str">
        <f t="array" aca="1" ref="AE101" ca="1">IF(G101="экспл",INDEX(total_visual_stym!$C$146:$C$209,(RANK(total_visual_stym!E181,total_visual_stym!$E$146:$E$209))),0)</f>
        <v>pics\\dis32.jpg</v>
      </c>
      <c r="AF101" s="22" t="str">
        <f t="shared" si="28"/>
        <v/>
      </c>
      <c r="AI101" t="s">
        <v>111</v>
      </c>
      <c r="AO101">
        <f t="shared" ca="1" si="33"/>
        <v>0.86032525832681173</v>
      </c>
      <c r="AP101" t="str">
        <f t="shared" ca="1" si="34"/>
        <v>pics\\Finik_4.jpg</v>
      </c>
      <c r="AR101" t="str">
        <f t="shared" si="37"/>
        <v/>
      </c>
      <c r="AS101" t="str">
        <f t="shared" si="35"/>
        <v/>
      </c>
      <c r="AT101">
        <f t="shared" ca="1" si="29"/>
        <v>0.50995536798749763</v>
      </c>
      <c r="AU101" t="s">
        <v>697</v>
      </c>
      <c r="AV101" t="str">
        <f t="shared" ca="1" si="30"/>
        <v>sound\\Noviy_plod.wav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_Пушистый_ли_он?</v>
      </c>
      <c r="BA101" t="e">
        <f>VLOOKUP(Q101,audio_list_stym!$B$2:$BQ$299,68,FALSE)</f>
        <v>#N/A</v>
      </c>
      <c r="BB101" t="str">
        <f t="shared" si="31"/>
        <v>Это_КОДИС._Пушистый_ли_он?</v>
      </c>
      <c r="BD101" cm="1">
        <f t="array" aca="1" ref="BD101" ca="1">INDEX($L$98:$L$105,(RANK(AT5,$AT$2:$AT$9)))</f>
        <v>2066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VLOOKUP(B102,audio_list_stym!$A$3:$BP$18,62,FALSE)</f>
        <v>15</v>
      </c>
      <c r="F102" t="str">
        <f>VLOOKUP(E102,metki!$A$2:$B$9,2,FALSE)</f>
        <v>экспл_новые_с_названием</v>
      </c>
      <c r="G102" t="str">
        <f t="shared" si="26"/>
        <v>экспл</v>
      </c>
      <c r="H102" t="str">
        <f>VLOOKUP(B102,audio_list_stym!$A$3:$AJ$18,30,FALSE)</f>
        <v>Ackee</v>
      </c>
      <c r="I102" t="s">
        <v>692</v>
      </c>
      <c r="J102" t="str">
        <f t="shared" si="27"/>
        <v>Ackee_5</v>
      </c>
      <c r="K102">
        <v>15</v>
      </c>
      <c r="L102">
        <f>VLOOKUP(J102,total_visual_stym!$A$2:$D$129,2,FALSE)</f>
        <v>2069</v>
      </c>
      <c r="M102" t="str">
        <f>VLOOKUP(J102,total_visual_stym!$A$2:$D$129,3,FALSE)</f>
        <v>pics\\Ackee_5.jpg</v>
      </c>
      <c r="N102">
        <f>VLOOKUP(J102,total_visual_stym!$A$1:$D$129,4,FALSE)</f>
        <v>208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101</v>
      </c>
      <c r="Z102" t="str">
        <f>IF(G102="экспл",VLOOKUP(J102,quest_экспл!$A$1:$N$129,12,FALSE),IF(G102="импл_",0,0))</f>
        <v>sound\\On_kvadratniy.wav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2223</v>
      </c>
      <c r="AD102" t="str">
        <f t="shared" ca="1" si="32"/>
        <v>pics\\dis15.jpg</v>
      </c>
      <c r="AE102" s="22" t="str">
        <f t="array" aca="1" ref="AE102" ca="1">IF(G102="экспл",INDEX(total_visual_stym!$C$146:$C$209,(RANK(total_visual_stym!E182,total_visual_stym!$E$146:$E$209))),0)</f>
        <v>pics\\dis15.jpg</v>
      </c>
      <c r="AF102" s="22" t="str">
        <f t="shared" si="28"/>
        <v/>
      </c>
      <c r="AI102" t="s">
        <v>112</v>
      </c>
      <c r="AO102">
        <f t="shared" ca="1" si="33"/>
        <v>0.49900824479374239</v>
      </c>
      <c r="AP102" t="str">
        <f t="shared" ca="1" si="34"/>
        <v>pics\\Kokos_6.jpg</v>
      </c>
      <c r="AR102" t="str">
        <f t="shared" si="37"/>
        <v/>
      </c>
      <c r="AS102" t="str">
        <f t="shared" si="35"/>
        <v/>
      </c>
      <c r="AT102">
        <f t="shared" ca="1" si="29"/>
        <v>1.4292724478943364E-2</v>
      </c>
      <c r="AU102" t="s">
        <v>697</v>
      </c>
      <c r="AV102" t="str">
        <f t="shared" ca="1" si="30"/>
        <v>sound\\Redkiy_plod.wav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_Он_квадратный?</v>
      </c>
      <c r="BA102" t="e">
        <f>VLOOKUP(Q102,audio_list_stym!$B$2:$BQ$299,68,FALSE)</f>
        <v>#N/A</v>
      </c>
      <c r="BB102" t="str">
        <f t="shared" si="31"/>
        <v>На_картинке_КОДИС._Он_квадратный?</v>
      </c>
      <c r="BD102" cm="1">
        <f t="array" aca="1" ref="BD102" ca="1">INDEX($L$98:$L$105,(RANK(AT6,$AT$2:$AT$9)))</f>
        <v>2070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VLOOKUP(B103,audio_list_stym!$A$3:$BP$18,62,FALSE)</f>
        <v>15</v>
      </c>
      <c r="F103" t="str">
        <f>VLOOKUP(E103,metki!$A$2:$B$9,2,FALSE)</f>
        <v>экспл_новые_с_названием</v>
      </c>
      <c r="G103" t="str">
        <f t="shared" si="26"/>
        <v>экспл</v>
      </c>
      <c r="H103" t="str">
        <f>VLOOKUP(B103,audio_list_stym!$A$3:$AJ$18,30,FALSE)</f>
        <v>Ackee</v>
      </c>
      <c r="I103" t="s">
        <v>693</v>
      </c>
      <c r="J103" t="str">
        <f t="shared" si="27"/>
        <v>Ackee_6</v>
      </c>
      <c r="K103">
        <v>15</v>
      </c>
      <c r="L103">
        <f>VLOOKUP(J103,total_visual_stym!$A$2:$D$129,2,FALSE)</f>
        <v>2070</v>
      </c>
      <c r="M103" t="str">
        <f>VLOOKUP(J103,total_visual_stym!$A$2:$D$129,3,FALSE)</f>
        <v>pics\\Ackee_6.jpg</v>
      </c>
      <c r="N103">
        <f>VLOOKUP(J103,total_visual_stym!$A$1:$D$129,4,FALSE)</f>
        <v>208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102</v>
      </c>
      <c r="Z103" t="str">
        <f>IF(G103="экспл",VLOOKUP(J103,quest_экспл!$A$1:$N$129,12,FALSE),IF(G103="импл_",0,0))</f>
        <v>sound\\Raznocvetniy_li_on.wav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2207</v>
      </c>
      <c r="AD103" t="str">
        <f t="shared" ca="1" si="32"/>
        <v>pics\\dis44.jpg</v>
      </c>
      <c r="AE103" s="22" t="str">
        <f t="array" aca="1" ref="AE103" ca="1">IF(G103="экспл",INDEX(total_visual_stym!$C$146:$C$209,(RANK(total_visual_stym!E183,total_visual_stym!$E$146:$E$209))),0)</f>
        <v>pics\\dis44.jpg</v>
      </c>
      <c r="AF103" s="22" t="str">
        <f t="shared" si="28"/>
        <v/>
      </c>
      <c r="AI103" t="s">
        <v>113</v>
      </c>
      <c r="AO103">
        <f t="shared" ca="1" si="33"/>
        <v>4.3691684851113965E-2</v>
      </c>
      <c r="AP103" t="str">
        <f t="shared" ca="1" si="34"/>
        <v>pics\\Tomat_4.jpg</v>
      </c>
      <c r="AR103" t="str">
        <f t="shared" si="37"/>
        <v/>
      </c>
      <c r="AS103" t="str">
        <f t="shared" si="35"/>
        <v/>
      </c>
      <c r="AT103">
        <f t="shared" ca="1" si="29"/>
        <v>0.49217121695868893</v>
      </c>
      <c r="AU103" t="s">
        <v>697</v>
      </c>
      <c r="AV103" t="str">
        <f t="shared" ca="1" si="30"/>
        <v>sound\\Noviy_plod.wav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_Разноцветный_ли_он?</v>
      </c>
      <c r="BA103" t="e">
        <f>VLOOKUP(Q103,audio_list_stym!$B$2:$BQ$299,68,FALSE)</f>
        <v>#N/A</v>
      </c>
      <c r="BB103" t="str">
        <f t="shared" si="31"/>
        <v>На_мониторе_КОДИС._Разноцветный_ли_он?</v>
      </c>
      <c r="BD103" cm="1">
        <f t="array" aca="1" ref="BD103" ca="1">INDEX($L$98:$L$105,(RANK(AT7,$AT$2:$AT$9)))</f>
        <v>2069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VLOOKUP(B104,audio_list_stym!$A$3:$BP$18,62,FALSE)</f>
        <v>15</v>
      </c>
      <c r="F104" t="str">
        <f>VLOOKUP(E104,metki!$A$2:$B$9,2,FALSE)</f>
        <v>экспл_новые_с_названием</v>
      </c>
      <c r="G104" t="str">
        <f t="shared" si="26"/>
        <v>экспл</v>
      </c>
      <c r="H104" t="str">
        <f>VLOOKUP(B104,audio_list_stym!$A$3:$AJ$18,30,FALSE)</f>
        <v>Ackee</v>
      </c>
      <c r="I104" t="s">
        <v>694</v>
      </c>
      <c r="J104" t="str">
        <f t="shared" si="27"/>
        <v>Ackee_7</v>
      </c>
      <c r="K104">
        <v>15</v>
      </c>
      <c r="L104">
        <f>VLOOKUP(J104,total_visual_stym!$A$2:$D$129,2,FALSE)</f>
        <v>2071</v>
      </c>
      <c r="M104" t="str">
        <f>VLOOKUP(J104,total_visual_stym!$A$2:$D$129,3,FALSE)</f>
        <v>pics\\Ackee_7.jpg</v>
      </c>
      <c r="N104">
        <f>VLOOKUP(J104,total_visual_stym!$A$1:$D$129,4,FALSE)</f>
        <v>208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103</v>
      </c>
      <c r="Z104" t="str">
        <f>IF(G104="экспл",VLOOKUP(J104,quest_экспл!$A$1:$N$129,12,FALSE),IF(G104="импл_",0,0))</f>
        <v>sound\\Uvyadshiy_li_on.wav</v>
      </c>
      <c r="AA104" t="str">
        <f>IF(G104="экспл",VLOOKUP(J104,quest_экспл!$A$1:$N$129,14,FALSE),IF(G104="импл_",0,0))</f>
        <v>да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2185</v>
      </c>
      <c r="AD104" t="str">
        <f t="shared" ca="1" si="32"/>
        <v>pics\\dis31.jpg</v>
      </c>
      <c r="AE104" s="22" t="str">
        <f t="array" aca="1" ref="AE104" ca="1">IF(G104="экспл",INDEX(total_visual_stym!$C$146:$C$209,(RANK(total_visual_stym!E184,total_visual_stym!$E$146:$E$209))),0)</f>
        <v>pics\\dis31.jpg</v>
      </c>
      <c r="AF104" s="22" t="str">
        <f t="shared" si="28"/>
        <v/>
      </c>
      <c r="AI104" t="s">
        <v>114</v>
      </c>
      <c r="AO104">
        <f t="shared" ca="1" si="33"/>
        <v>0.69727293652777511</v>
      </c>
      <c r="AP104" t="str">
        <f t="shared" ca="1" si="34"/>
        <v>pics\\Kokos_1.jpg</v>
      </c>
      <c r="AR104" t="str">
        <f t="shared" si="37"/>
        <v/>
      </c>
      <c r="AS104" t="str">
        <f t="shared" si="35"/>
        <v/>
      </c>
      <c r="AT104">
        <f t="shared" ca="1" si="29"/>
        <v>5.7232358086218516E-2</v>
      </c>
      <c r="AU104" t="s">
        <v>697</v>
      </c>
      <c r="AV104" t="str">
        <f t="shared" ca="1" si="30"/>
        <v>sound\\Redkiy_plod.wav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_Увядший_ли_он?</v>
      </c>
      <c r="BA104" t="e">
        <f>VLOOKUP(Q104,audio_list_stym!$B$2:$BQ$299,68,FALSE)</f>
        <v>#N/A</v>
      </c>
      <c r="BB104" t="str">
        <f t="shared" si="31"/>
        <v>Перед_Вами_КОДИС._Увядший_ли_он?</v>
      </c>
      <c r="BD104" cm="1">
        <f t="array" aca="1" ref="BD104" ca="1">INDEX($L$98:$L$105,(RANK(AT8,$AT$2:$AT$9)))</f>
        <v>2068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VLOOKUP(B105,audio_list_stym!$A$3:$BP$18,62,FALSE)</f>
        <v>15</v>
      </c>
      <c r="F105" t="str">
        <f>VLOOKUP(E105,metki!$A$2:$B$9,2,FALSE)</f>
        <v>экспл_новые_с_названием</v>
      </c>
      <c r="G105" t="str">
        <f t="shared" si="26"/>
        <v>экспл</v>
      </c>
      <c r="H105" t="str">
        <f>VLOOKUP(B105,audio_list_stym!$A$3:$AJ$18,30,FALSE)</f>
        <v>Ackee</v>
      </c>
      <c r="I105" t="s">
        <v>695</v>
      </c>
      <c r="J105" t="str">
        <f t="shared" si="27"/>
        <v>Ackee_8</v>
      </c>
      <c r="K105">
        <v>15</v>
      </c>
      <c r="L105">
        <f>VLOOKUP(J105,total_visual_stym!$A$2:$D$129,2,FALSE)</f>
        <v>2072</v>
      </c>
      <c r="M105" t="str">
        <f>VLOOKUP(J105,total_visual_stym!$A$2:$D$129,3,FALSE)</f>
        <v>pics\\Ackee_8.jpg</v>
      </c>
      <c r="N105">
        <f>VLOOKUP(J105,total_visual_stym!$A$1:$D$129,4,FALSE)</f>
        <v>208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104</v>
      </c>
      <c r="Z105" t="str">
        <f>IF(G105="экспл",VLOOKUP(J105,quest_экспл!$A$1:$N$129,12,FALSE),IF(G105="импл_",0,0))</f>
        <v>sound\\On_sklizskiy.wav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2199</v>
      </c>
      <c r="AD105" t="str">
        <f t="shared" ca="1" si="32"/>
        <v>pics\\dis56.jpg</v>
      </c>
      <c r="AE105" s="22" t="str">
        <f t="array" aca="1" ref="AE105" ca="1">IF(G105="экспл",INDEX(total_visual_stym!$C$146:$C$209,(RANK(total_visual_stym!E185,total_visual_stym!$E$146:$E$209))),0)</f>
        <v>pics\\dis56.jpg</v>
      </c>
      <c r="AF105" s="22" t="str">
        <f t="shared" si="28"/>
        <v/>
      </c>
      <c r="AI105" t="s">
        <v>115</v>
      </c>
      <c r="AO105">
        <f t="shared" ca="1" si="33"/>
        <v>3.1029964042467828E-2</v>
      </c>
      <c r="AP105" t="str">
        <f t="shared" ca="1" si="34"/>
        <v>pics\\Tomat_5.jpg</v>
      </c>
      <c r="AR105" t="str">
        <f t="shared" si="37"/>
        <v/>
      </c>
      <c r="AS105" t="str">
        <f t="shared" si="35"/>
        <v/>
      </c>
      <c r="AT105">
        <f t="shared" ca="1" si="29"/>
        <v>0.4728518967117098</v>
      </c>
      <c r="AU105" t="s">
        <v>697</v>
      </c>
      <c r="AV105" t="str">
        <f t="shared" ca="1" si="30"/>
        <v>sound\\Noviy_plod.wav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_Он_склизкий?</v>
      </c>
      <c r="BA105" t="e">
        <f>VLOOKUP(Q105,audio_list_stym!$B$2:$BQ$299,68,FALSE)</f>
        <v>#N/A</v>
      </c>
      <c r="BB105" t="str">
        <f t="shared" si="31"/>
        <v>Вы_видите_КОДИС._Он_склизкий?</v>
      </c>
      <c r="BD105" cm="1">
        <f t="array" aca="1" ref="BD105" ca="1">INDEX($L$98:$L$105,(RANK(AT9,$AT$2:$AT$9)))</f>
        <v>2065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VLOOKUP(B106,audio_list_stym!$A$3:$BP$18,62,FALSE)</f>
        <v>16</v>
      </c>
      <c r="F106" t="str">
        <f>VLOOKUP(E106,metki!$A$2:$B$9,2,FALSE)</f>
        <v>импл_новые_без_названия</v>
      </c>
      <c r="G106" t="str">
        <f t="shared" si="26"/>
        <v>импл_</v>
      </c>
      <c r="H106" t="str">
        <f>VLOOKUP(B106,audio_list_stym!$A$3:$AJ$18,30,FALSE)</f>
        <v>Ake</v>
      </c>
      <c r="I106" t="s">
        <v>688</v>
      </c>
      <c r="J106" t="str">
        <f t="shared" si="27"/>
        <v>Ake_1</v>
      </c>
      <c r="K106">
        <v>16</v>
      </c>
      <c r="L106">
        <f>VLOOKUP(J106,total_visual_stym!$A$2:$D$129,2,FALSE)</f>
        <v>2073</v>
      </c>
      <c r="M106" t="str">
        <f>VLOOKUP(J106,total_visual_stym!$A$2:$D$129,3,FALSE)</f>
        <v>pics\\Ake_1.jpg</v>
      </c>
      <c r="N106">
        <f>VLOOKUP(J106,total_visual_stym!$A$1:$D$129,4,FALSE)</f>
        <v>209</v>
      </c>
      <c r="P106">
        <f>IF(G106="экспл",0,IF(G106="импл_",VLOOKUP(J106,quest_импл!$A$1:$J$129,7,FALSE),0))</f>
        <v>233</v>
      </c>
      <c r="Q106" t="str">
        <f>IF(G106="экспл",0,IF(G106="импл_",VLOOKUP(J106,quest_импл!$A$1:$J$129,8,FALSE),0))</f>
        <v>sound\\Imeet_li_myakot.wav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2032</v>
      </c>
      <c r="AD106" t="str">
        <f t="shared" ca="1" si="32"/>
        <v>pics\\Kokos_8.jpg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pics\\Kokos_8.jpg</v>
      </c>
      <c r="AI106" t="s">
        <v>116</v>
      </c>
      <c r="AO106">
        <f t="shared" ca="1" si="33"/>
        <v>0.44814136272826555</v>
      </c>
      <c r="AP106" t="str">
        <f t="shared" ca="1" si="34"/>
        <v>pics\\Kokos_8.jpg</v>
      </c>
      <c r="AR106" t="str">
        <f t="shared" si="37"/>
        <v/>
      </c>
      <c r="AS106" t="str">
        <f t="shared" ca="1" si="35"/>
        <v>pics\\Kokos_8.jpg</v>
      </c>
      <c r="AT106">
        <f t="shared" ca="1" si="29"/>
        <v>0.13000474612404</v>
      </c>
      <c r="AU106" t="s">
        <v>697</v>
      </c>
      <c r="AV106" t="str">
        <f t="shared" ca="1" si="30"/>
        <v>sound\\Redkiy_plod.wav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_Имеет_ли_мякоть_</v>
      </c>
      <c r="BB106" t="str">
        <f t="shared" si="31"/>
        <v>_Имеет_ли_мякоть_XXXXX?</v>
      </c>
      <c r="BC106">
        <f>A106</f>
        <v>1214</v>
      </c>
      <c r="BD106" cm="1">
        <f t="array" aca="1" ref="BD106" ca="1">INDEX($L$106:$L$113,(RANK(AT2,$AT$2:$AT$9)))</f>
        <v>2075</v>
      </c>
      <c r="BE106" cm="1">
        <f t="array" aca="1" ref="BE106" ca="1">INDEX(BD66:BD81,(RANK(AT7,$AT$2:$AT$17)))</f>
        <v>2135</v>
      </c>
      <c r="BF106" cm="1">
        <f t="array" aca="1" ref="BF106" ca="1">INDEX(BD90:BD105,(RANK(AT7,$AT$2:$AT$17)))</f>
        <v>2071</v>
      </c>
      <c r="BG106" cm="1">
        <f t="array" aca="1" ref="BG106" ca="1">INDEX(BD114:BD129,(RANK(AT7,$AT$2:$AT$9)))</f>
        <v>2086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VLOOKUP(B107,audio_list_stym!$A$3:$BP$18,62,FALSE)</f>
        <v>16</v>
      </c>
      <c r="F107" t="str">
        <f>VLOOKUP(E107,metki!$A$2:$B$9,2,FALSE)</f>
        <v>импл_новые_без_названия</v>
      </c>
      <c r="G107" t="str">
        <f t="shared" si="26"/>
        <v>импл_</v>
      </c>
      <c r="H107" t="str">
        <f>VLOOKUP(B107,audio_list_stym!$A$3:$AJ$18,30,FALSE)</f>
        <v>Ake</v>
      </c>
      <c r="I107" t="s">
        <v>689</v>
      </c>
      <c r="J107" t="str">
        <f t="shared" si="27"/>
        <v>Ake_2</v>
      </c>
      <c r="K107">
        <v>16</v>
      </c>
      <c r="L107">
        <f>VLOOKUP(J107,total_visual_stym!$A$2:$D$129,2,FALSE)</f>
        <v>2074</v>
      </c>
      <c r="M107" t="str">
        <f>VLOOKUP(J107,total_visual_stym!$A$2:$D$129,3,FALSE)</f>
        <v>pics\\Ake_2.jpg</v>
      </c>
      <c r="N107">
        <f>VLOOKUP(J107,total_visual_stym!$A$1:$D$129,4,FALSE)</f>
        <v>209</v>
      </c>
      <c r="P107">
        <f>IF(G107="экспл",0,IF(G107="импл_",VLOOKUP(J107,quest_импл!$A$1:$J$129,7,FALSE),0))</f>
        <v>234</v>
      </c>
      <c r="Q107" t="str">
        <f>IF(G107="экспл",0,IF(G107="импл_",VLOOKUP(J107,quest_импл!$A$1:$J$129,8,FALSE),0))</f>
        <v>sound\\Prodolgovatiy_li.wav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2005</v>
      </c>
      <c r="AD107" t="str">
        <f t="shared" ca="1" si="32"/>
        <v>pics\\Banan_5.jpg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pics\\Banan_5.jpg</v>
      </c>
      <c r="AI107" t="s">
        <v>117</v>
      </c>
      <c r="AO107">
        <f t="shared" ca="1" si="33"/>
        <v>0.95633864794746937</v>
      </c>
      <c r="AP107" t="str">
        <f t="shared" ca="1" si="34"/>
        <v>pics\\Banan_5.jpg</v>
      </c>
      <c r="AR107" t="str">
        <f t="shared" si="37"/>
        <v/>
      </c>
      <c r="AS107" t="str">
        <f t="shared" ca="1" si="35"/>
        <v>pics\\Banan_5.jpg</v>
      </c>
      <c r="AT107">
        <f t="shared" ca="1" si="29"/>
        <v>0.43852442488965493</v>
      </c>
      <c r="AU107" t="s">
        <v>697</v>
      </c>
      <c r="AV107" t="str">
        <f t="shared" ca="1" si="30"/>
        <v>sound\\Redkiy_plod.wav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_Продолговатый_ли_</v>
      </c>
      <c r="BB107" t="str">
        <f t="shared" si="31"/>
        <v>_Продолговатый_ли_XXXXX?</v>
      </c>
      <c r="BD107" cm="1">
        <f t="array" aca="1" ref="BD107" ca="1">INDEX($L$106:$L$113,(RANK(AT3,$AT$2:$AT$9)))</f>
        <v>2079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VLOOKUP(B108,audio_list_stym!$A$3:$BP$18,62,FALSE)</f>
        <v>16</v>
      </c>
      <c r="F108" t="str">
        <f>VLOOKUP(E108,metki!$A$2:$B$9,2,FALSE)</f>
        <v>импл_новые_без_названия</v>
      </c>
      <c r="G108" t="str">
        <f t="shared" si="26"/>
        <v>импл_</v>
      </c>
      <c r="H108" t="str">
        <f>VLOOKUP(B108,audio_list_stym!$A$3:$AJ$18,30,FALSE)</f>
        <v>Ake</v>
      </c>
      <c r="I108" t="s">
        <v>690</v>
      </c>
      <c r="J108" t="str">
        <f t="shared" si="27"/>
        <v>Ake_3</v>
      </c>
      <c r="K108">
        <v>16</v>
      </c>
      <c r="L108">
        <f>VLOOKUP(J108,total_visual_stym!$A$2:$D$129,2,FALSE)</f>
        <v>2075</v>
      </c>
      <c r="M108" t="str">
        <f>VLOOKUP(J108,total_visual_stym!$A$2:$D$129,3,FALSE)</f>
        <v>pics\\Ake_3.jpg</v>
      </c>
      <c r="N108">
        <f>VLOOKUP(J108,total_visual_stym!$A$1:$D$129,4,FALSE)</f>
        <v>209</v>
      </c>
      <c r="P108">
        <f>IF(G108="экспл",0,IF(G108="импл_",VLOOKUP(J108,quest_импл!$A$1:$J$129,7,FALSE),0))</f>
        <v>235</v>
      </c>
      <c r="Q108" t="str">
        <f>IF(G108="экспл",0,IF(G108="импл_",VLOOKUP(J108,quest_импл!$A$1:$J$129,8,FALSE),0))</f>
        <v>sound\\Pyatnistyi_li.wav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2002</v>
      </c>
      <c r="AD108" t="str">
        <f t="shared" ca="1" si="32"/>
        <v>pics\\Banan_2.jpg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pics\\Banan_2.jpg</v>
      </c>
      <c r="AI108" t="s">
        <v>118</v>
      </c>
      <c r="AO108">
        <f t="shared" ca="1" si="33"/>
        <v>0.97185660840845534</v>
      </c>
      <c r="AP108" t="str">
        <f t="shared" ca="1" si="34"/>
        <v>pics\\Banan_2.jpg</v>
      </c>
      <c r="AR108" t="str">
        <f t="shared" si="37"/>
        <v/>
      </c>
      <c r="AS108" t="str">
        <f t="shared" ca="1" si="35"/>
        <v>pics\\Banan_2.jpg</v>
      </c>
      <c r="AT108">
        <f t="shared" ca="1" si="29"/>
        <v>0.3100210107597926</v>
      </c>
      <c r="AU108" t="s">
        <v>697</v>
      </c>
      <c r="AV108" t="str">
        <f t="shared" ca="1" si="30"/>
        <v>sound\\Redkiy_plod.wav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_Пятнистый_ли_</v>
      </c>
      <c r="BB108" t="str">
        <f t="shared" si="31"/>
        <v>_Пятнистый_ли_XXXXX?</v>
      </c>
      <c r="BD108" cm="1">
        <f t="array" aca="1" ref="BD108" ca="1">INDEX($L$106:$L$113,(RANK(AT4,$AT$2:$AT$9)))</f>
        <v>2080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VLOOKUP(B109,audio_list_stym!$A$3:$BP$18,62,FALSE)</f>
        <v>16</v>
      </c>
      <c r="F109" t="str">
        <f>VLOOKUP(E109,metki!$A$2:$B$9,2,FALSE)</f>
        <v>импл_новые_без_названия</v>
      </c>
      <c r="G109" t="str">
        <f t="shared" si="26"/>
        <v>импл_</v>
      </c>
      <c r="H109" t="str">
        <f>VLOOKUP(B109,audio_list_stym!$A$3:$AJ$18,30,FALSE)</f>
        <v>Ake</v>
      </c>
      <c r="I109" t="s">
        <v>691</v>
      </c>
      <c r="J109" t="str">
        <f t="shared" si="27"/>
        <v>Ake_4</v>
      </c>
      <c r="K109">
        <v>16</v>
      </c>
      <c r="L109">
        <f>VLOOKUP(J109,total_visual_stym!$A$2:$D$129,2,FALSE)</f>
        <v>2076</v>
      </c>
      <c r="M109" t="str">
        <f>VLOOKUP(J109,total_visual_stym!$A$2:$D$129,3,FALSE)</f>
        <v>pics\\Ake_4.jpg</v>
      </c>
      <c r="N109">
        <f>VLOOKUP(J109,total_visual_stym!$A$1:$D$129,4,FALSE)</f>
        <v>209</v>
      </c>
      <c r="P109">
        <f>IF(G109="экспл",0,IF(G109="импл_",VLOOKUP(J109,quest_импл!$A$1:$J$129,7,FALSE),0))</f>
        <v>236</v>
      </c>
      <c r="Q109" t="str">
        <f>IF(G109="экспл",0,IF(G109="импл_",VLOOKUP(J109,quest_импл!$A$1:$J$129,8,FALSE),0))</f>
        <v>sound\\S_kochuroy_li.wav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2024</v>
      </c>
      <c r="AD109" t="str">
        <f t="shared" ca="1" si="32"/>
        <v>pics\\Goroh_8.jpg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pics\\Goroh_8.jpg</v>
      </c>
      <c r="AI109" t="s">
        <v>119</v>
      </c>
      <c r="AO109">
        <f t="shared" ca="1" si="33"/>
        <v>0.71867309923571587</v>
      </c>
      <c r="AP109" t="str">
        <f t="shared" ca="1" si="34"/>
        <v>pics\\Goroh_8.jpg</v>
      </c>
      <c r="AR109" t="str">
        <f t="shared" si="37"/>
        <v/>
      </c>
      <c r="AS109" t="str">
        <f t="shared" ca="1" si="35"/>
        <v>pics\\Goroh_8.jpg</v>
      </c>
      <c r="AT109">
        <f t="shared" ca="1" si="29"/>
        <v>0.7224810987053718</v>
      </c>
      <c r="AU109" t="s">
        <v>697</v>
      </c>
      <c r="AV109" t="str">
        <f t="shared" ca="1" si="30"/>
        <v>sound\\Noviy_plod.wav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_С_косточкой_ли_</v>
      </c>
      <c r="BB109" t="str">
        <f t="shared" si="31"/>
        <v>_С_косточкой_ли_XXXXX?</v>
      </c>
      <c r="BD109" cm="1">
        <f t="array" aca="1" ref="BD109" ca="1">INDEX($L$106:$L$113,(RANK(AT5,$AT$2:$AT$9)))</f>
        <v>2074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VLOOKUP(B110,audio_list_stym!$A$3:$BP$18,62,FALSE)</f>
        <v>16</v>
      </c>
      <c r="F110" t="str">
        <f>VLOOKUP(E110,metki!$A$2:$B$9,2,FALSE)</f>
        <v>импл_новые_без_названия</v>
      </c>
      <c r="G110" t="str">
        <f t="shared" si="26"/>
        <v>импл_</v>
      </c>
      <c r="H110" t="str">
        <f>VLOOKUP(B110,audio_list_stym!$A$3:$AJ$18,30,FALSE)</f>
        <v>Ake</v>
      </c>
      <c r="I110" t="s">
        <v>692</v>
      </c>
      <c r="J110" t="str">
        <f t="shared" si="27"/>
        <v>Ake_5</v>
      </c>
      <c r="K110">
        <v>16</v>
      </c>
      <c r="L110">
        <f>VLOOKUP(J110,total_visual_stym!$A$2:$D$129,2,FALSE)</f>
        <v>2077</v>
      </c>
      <c r="M110" t="str">
        <f>VLOOKUP(J110,total_visual_stym!$A$2:$D$129,3,FALSE)</f>
        <v>pics\\Ake_5.jpg</v>
      </c>
      <c r="N110">
        <f>VLOOKUP(J110,total_visual_stym!$A$1:$D$129,4,FALSE)</f>
        <v>209</v>
      </c>
      <c r="P110">
        <f>IF(G110="экспл",0,IF(G110="импл_",VLOOKUP(J110,quest_импл!$A$1:$J$129,7,FALSE),0))</f>
        <v>237</v>
      </c>
      <c r="Q110" t="str">
        <f>IF(G110="экспл",0,IF(G110="импл_",VLOOKUP(J110,quest_импл!$A$1:$J$129,8,FALSE),0))</f>
        <v>sound\\Fioletoviy_li.wav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2048</v>
      </c>
      <c r="AD110" t="str">
        <f t="shared" ca="1" si="32"/>
        <v>pics\\Peper_8.jpg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pics\\Peper_8.jpg</v>
      </c>
      <c r="AI110" t="s">
        <v>120</v>
      </c>
      <c r="AO110">
        <f t="shared" ca="1" si="33"/>
        <v>0.20460269909076378</v>
      </c>
      <c r="AP110" t="str">
        <f t="shared" ca="1" si="34"/>
        <v>pics\\Peper_8.jpg</v>
      </c>
      <c r="AR110" t="str">
        <f t="shared" si="37"/>
        <v/>
      </c>
      <c r="AS110" t="str">
        <f t="shared" ca="1" si="35"/>
        <v>pics\\Peper_8.jpg</v>
      </c>
      <c r="AT110">
        <f t="shared" ca="1" si="29"/>
        <v>0.77996027947884572</v>
      </c>
      <c r="AU110" t="s">
        <v>697</v>
      </c>
      <c r="AV110" t="str">
        <f t="shared" ca="1" si="30"/>
        <v>sound\\Noviy_plod.wav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_Синий_ли_</v>
      </c>
      <c r="BB110" t="str">
        <f t="shared" si="31"/>
        <v>_Синий_ли_XXXXX?</v>
      </c>
      <c r="BD110" cm="1">
        <f t="array" aca="1" ref="BD110" ca="1">INDEX($L$106:$L$113,(RANK(AT6,$AT$2:$AT$9)))</f>
        <v>2078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VLOOKUP(B111,audio_list_stym!$A$3:$BP$18,62,FALSE)</f>
        <v>16</v>
      </c>
      <c r="F111" t="str">
        <f>VLOOKUP(E111,metki!$A$2:$B$9,2,FALSE)</f>
        <v>импл_новые_без_названия</v>
      </c>
      <c r="G111" t="str">
        <f t="shared" si="26"/>
        <v>импл_</v>
      </c>
      <c r="H111" t="str">
        <f>VLOOKUP(B111,audio_list_stym!$A$3:$AJ$18,30,FALSE)</f>
        <v>Ake</v>
      </c>
      <c r="I111" t="s">
        <v>693</v>
      </c>
      <c r="J111" t="str">
        <f t="shared" si="27"/>
        <v>Ake_6</v>
      </c>
      <c r="K111">
        <v>16</v>
      </c>
      <c r="L111">
        <f>VLOOKUP(J111,total_visual_stym!$A$2:$D$129,2,FALSE)</f>
        <v>2078</v>
      </c>
      <c r="M111" t="str">
        <f>VLOOKUP(J111,total_visual_stym!$A$2:$D$129,3,FALSE)</f>
        <v>pics\\Ake_6.jpg</v>
      </c>
      <c r="N111">
        <f>VLOOKUP(J111,total_visual_stym!$A$1:$D$129,4,FALSE)</f>
        <v>209</v>
      </c>
      <c r="P111">
        <f>IF(G111="экспл",0,IF(G111="импл_",VLOOKUP(J111,quest_импл!$A$1:$J$129,7,FALSE),0))</f>
        <v>238</v>
      </c>
      <c r="Q111" t="str">
        <f>IF(G111="экспл",0,IF(G111="импл_",VLOOKUP(J111,quest_импл!$A$1:$J$129,8,FALSE),0))</f>
        <v>sound\\S_dolkami_li.wav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2054</v>
      </c>
      <c r="AD111" t="str">
        <f t="shared" ca="1" si="32"/>
        <v>pics\\Redis_6.jpg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pics\\Redis_6.jpg</v>
      </c>
      <c r="AI111" t="s">
        <v>121</v>
      </c>
      <c r="AO111">
        <f t="shared" ca="1" si="33"/>
        <v>9.8114541953331691E-2</v>
      </c>
      <c r="AP111" t="str">
        <f t="shared" ca="1" si="34"/>
        <v>pics\\Redis_6.jpg</v>
      </c>
      <c r="AR111" t="str">
        <f t="shared" si="37"/>
        <v/>
      </c>
      <c r="AS111" t="str">
        <f t="shared" ca="1" si="35"/>
        <v>pics\\Redis_6.jpg</v>
      </c>
      <c r="AT111">
        <f t="shared" ca="1" si="29"/>
        <v>0.8852337653078296</v>
      </c>
      <c r="AU111" t="s">
        <v>697</v>
      </c>
      <c r="AV111" t="str">
        <f t="shared" ca="1" si="30"/>
        <v>sound\\Noviy_plod.wav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_С_дольками_ли_</v>
      </c>
      <c r="BB111" t="str">
        <f t="shared" si="31"/>
        <v>_С_дольками_ли_XXXXX?</v>
      </c>
      <c r="BD111" cm="1">
        <f t="array" aca="1" ref="BD111" ca="1">INDEX($L$106:$L$113,(RANK(AT7,$AT$2:$AT$9)))</f>
        <v>2077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VLOOKUP(B112,audio_list_stym!$A$3:$BP$18,62,FALSE)</f>
        <v>16</v>
      </c>
      <c r="F112" t="str">
        <f>VLOOKUP(E112,metki!$A$2:$B$9,2,FALSE)</f>
        <v>импл_новые_без_названия</v>
      </c>
      <c r="G112" t="str">
        <f t="shared" si="26"/>
        <v>импл_</v>
      </c>
      <c r="H112" t="str">
        <f>VLOOKUP(B112,audio_list_stym!$A$3:$AJ$18,30,FALSE)</f>
        <v>Ake</v>
      </c>
      <c r="I112" t="s">
        <v>694</v>
      </c>
      <c r="J112" t="str">
        <f t="shared" si="27"/>
        <v>Ake_7</v>
      </c>
      <c r="K112">
        <v>16</v>
      </c>
      <c r="L112">
        <f>VLOOKUP(J112,total_visual_stym!$A$2:$D$129,2,FALSE)</f>
        <v>2079</v>
      </c>
      <c r="M112" t="str">
        <f>VLOOKUP(J112,total_visual_stym!$A$2:$D$129,3,FALSE)</f>
        <v>pics\\Ake_7.jpg</v>
      </c>
      <c r="N112">
        <f>VLOOKUP(J112,total_visual_stym!$A$1:$D$129,4,FALSE)</f>
        <v>209</v>
      </c>
      <c r="P112">
        <f>IF(G112="экспл",0,IF(G112="импл_",VLOOKUP(J112,quest_импл!$A$1:$J$129,7,FALSE),0))</f>
        <v>239</v>
      </c>
      <c r="Q112" t="str">
        <f>IF(G112="экспл",0,IF(G112="импл_",VLOOKUP(J112,quest_импл!$A$1:$J$129,8,FALSE),0))</f>
        <v>sound\\Visushenniy_li.wav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2009</v>
      </c>
      <c r="AD112" t="str">
        <f t="shared" ca="1" si="32"/>
        <v>pics\\Finik_1.jpg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pics\\Finik_1.jpg</v>
      </c>
      <c r="AI112" t="s">
        <v>122</v>
      </c>
      <c r="AO112">
        <f t="shared" ca="1" si="33"/>
        <v>0.90542704883361236</v>
      </c>
      <c r="AP112" t="str">
        <f t="shared" ca="1" si="34"/>
        <v>pics\\Finik_1.jpg</v>
      </c>
      <c r="AR112" t="str">
        <f t="shared" si="37"/>
        <v/>
      </c>
      <c r="AS112" t="str">
        <f t="shared" ca="1" si="35"/>
        <v>pics\\Finik_1.jpg</v>
      </c>
      <c r="AT112">
        <f t="shared" ca="1" si="29"/>
        <v>0.68051826108065971</v>
      </c>
      <c r="AU112" t="s">
        <v>697</v>
      </c>
      <c r="AV112" t="str">
        <f t="shared" ca="1" si="30"/>
        <v>sound\\Noviy_plod.wav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_Высушенный_ли_</v>
      </c>
      <c r="BB112" t="str">
        <f t="shared" si="31"/>
        <v>_Высушенный_ли_XXXXX?</v>
      </c>
      <c r="BD112" cm="1">
        <f t="array" aca="1" ref="BD112" ca="1">INDEX($L$106:$L$113,(RANK(AT8,$AT$2:$AT$9)))</f>
        <v>2076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VLOOKUP(B113,audio_list_stym!$A$3:$BP$18,62,FALSE)</f>
        <v>16</v>
      </c>
      <c r="F113" t="str">
        <f>VLOOKUP(E113,metki!$A$2:$B$9,2,FALSE)</f>
        <v>импл_новые_без_названия</v>
      </c>
      <c r="G113" t="str">
        <f t="shared" si="26"/>
        <v>импл_</v>
      </c>
      <c r="H113" t="str">
        <f>VLOOKUP(B113,audio_list_stym!$A$3:$AJ$18,30,FALSE)</f>
        <v>Ake</v>
      </c>
      <c r="I113" t="s">
        <v>695</v>
      </c>
      <c r="J113" t="str">
        <f t="shared" si="27"/>
        <v>Ake_8</v>
      </c>
      <c r="K113">
        <v>16</v>
      </c>
      <c r="L113">
        <f>VLOOKUP(J113,total_visual_stym!$A$2:$D$129,2,FALSE)</f>
        <v>2080</v>
      </c>
      <c r="M113" t="str">
        <f>VLOOKUP(J113,total_visual_stym!$A$2:$D$129,3,FALSE)</f>
        <v>pics\\Ake_8.jpg</v>
      </c>
      <c r="N113">
        <f>VLOOKUP(J113,total_visual_stym!$A$1:$D$129,4,FALSE)</f>
        <v>209</v>
      </c>
      <c r="P113">
        <f>IF(G113="экспл",0,IF(G113="импл_",VLOOKUP(J113,quest_импл!$A$1:$J$129,7,FALSE),0))</f>
        <v>240</v>
      </c>
      <c r="Q113" t="str">
        <f>IF(G113="экспл",0,IF(G113="импл_",VLOOKUP(J113,quest_импл!$A$1:$J$129,8,FALSE),0))</f>
        <v>sound\\Myatiy_li.wav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2036</v>
      </c>
      <c r="AD113" t="str">
        <f t="shared" ca="1" si="32"/>
        <v>pics\\Limon_4.jpg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pics\\Limon_4.jpg</v>
      </c>
      <c r="AI113" t="s">
        <v>123</v>
      </c>
      <c r="AO113">
        <f t="shared" ca="1" si="33"/>
        <v>0.42004702370668068</v>
      </c>
      <c r="AP113" t="str">
        <f t="shared" ca="1" si="34"/>
        <v>pics\\Limon_4.jpg</v>
      </c>
      <c r="AR113" t="str">
        <f t="shared" si="37"/>
        <v/>
      </c>
      <c r="AS113" t="str">
        <f t="shared" ca="1" si="35"/>
        <v>pics\\Limon_4.jpg</v>
      </c>
      <c r="AT113">
        <f t="shared" ca="1" si="29"/>
        <v>0.50503554775263981</v>
      </c>
      <c r="AU113" t="s">
        <v>697</v>
      </c>
      <c r="AV113" t="str">
        <f t="shared" ca="1" si="30"/>
        <v>sound\\Noviy_plod.wav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_Мятый_ли_</v>
      </c>
      <c r="BB113" t="str">
        <f t="shared" si="31"/>
        <v>_Мятый_ли_XXXXX?</v>
      </c>
      <c r="BD113" cm="1">
        <f t="array" aca="1" ref="BD113" ca="1">INDEX($L$106:$L$113,(RANK(AT9,$AT$2:$AT$9)))</f>
        <v>2073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VLOOKUP(B114,audio_list_stym!$A$3:$BP$18,62,FALSE)</f>
        <v>17</v>
      </c>
      <c r="F114" t="str">
        <f>VLOOKUP(E114,metki!$A$2:$B$9,2,FALSE)</f>
        <v>экспл_новые_без_названия</v>
      </c>
      <c r="G114" t="str">
        <f t="shared" si="26"/>
        <v>экспл</v>
      </c>
      <c r="H114" t="str">
        <f>VLOOKUP(B114,audio_list_stym!$A$3:$AJ$18,30,FALSE)</f>
        <v>Finger</v>
      </c>
      <c r="I114" t="s">
        <v>688</v>
      </c>
      <c r="J114" t="str">
        <f t="shared" si="27"/>
        <v>Finger_1</v>
      </c>
      <c r="K114">
        <v>17</v>
      </c>
      <c r="L114">
        <f>VLOOKUP(J114,total_visual_stym!$A$2:$D$129,2,FALSE)</f>
        <v>2081</v>
      </c>
      <c r="M114" t="str">
        <f>VLOOKUP(J114,total_visual_stym!$A$2:$D$129,3,FALSE)</f>
        <v>pics\\Finger_1.jpg</v>
      </c>
      <c r="N114">
        <f>VLOOKUP(J114,total_visual_stym!$A$1:$D$129,4,FALSE)</f>
        <v>210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113</v>
      </c>
      <c r="Z114" t="str">
        <f>IF(G114="экспл",VLOOKUP(J114,quest_экспл!$A$1:$N$129,12,FALSE),IF(G114="импл_",0,0))</f>
        <v>sound\\On_vizhatiy.wav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2190</v>
      </c>
      <c r="AD114" t="str">
        <f t="shared" ca="1" si="32"/>
        <v>pics\\dis27.jpg</v>
      </c>
      <c r="AE114" s="22" t="str">
        <f t="array" aca="1" ref="AE114" ca="1">IF(G114="экспл",INDEX(total_visual_stym!$C$146:$C$209,(RANK(total_visual_stym!E194,total_visual_stym!$E$146:$E$209))),0)</f>
        <v>pics\\dis27.jpg</v>
      </c>
      <c r="AF114" s="22" t="str">
        <f t="shared" si="28"/>
        <v/>
      </c>
      <c r="AI114" t="s">
        <v>86</v>
      </c>
      <c r="AO114">
        <f t="shared" ca="1" si="33"/>
        <v>0.42465304365772882</v>
      </c>
      <c r="AP114" t="str">
        <f t="shared" ca="1" si="34"/>
        <v>pics\\Limon_3.jpg</v>
      </c>
      <c r="AR114" t="str">
        <f t="shared" si="37"/>
        <v/>
      </c>
      <c r="AS114" t="str">
        <f t="shared" si="35"/>
        <v/>
      </c>
      <c r="AT114">
        <f t="shared" ca="1" si="29"/>
        <v>0.47297586040142547</v>
      </c>
      <c r="AU114" t="s">
        <v>697</v>
      </c>
      <c r="AV114" t="str">
        <f t="shared" ca="1" si="30"/>
        <v>sound\\Noviy_plod.wav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_Он_выжатый?</v>
      </c>
      <c r="BA114" t="e">
        <f>VLOOKUP(Q114,audio_list_stym!$B$2:$BQ$299,68,FALSE)</f>
        <v>#N/A</v>
      </c>
      <c r="BB114" t="str">
        <f t="shared" si="31"/>
        <v>На_экране_XXXXX._Он_выжатый?</v>
      </c>
      <c r="BC114">
        <f>A114</f>
        <v>1215</v>
      </c>
      <c r="BD114" cm="1">
        <f t="array" aca="1" ref="BD114" ca="1">INDEX($L$114:$L$121,(RANK(AT2,$AT$2:$AT$9)))</f>
        <v>2083</v>
      </c>
      <c r="BE114" cm="1">
        <f t="array" aca="1" ref="BE114" ca="1">INDEX(BD66:BD81,(RANK(AT8,$AT$2:$AT$17)))</f>
        <v>2130</v>
      </c>
      <c r="BF114" cm="1">
        <f t="array" aca="1" ref="BF114" ca="1">INDEX(BD82:BD97,(RANK(AT8,$AT$2:$AT$9)))</f>
        <v>2138</v>
      </c>
      <c r="BG114" cm="1">
        <f t="array" aca="1" ref="BG114" ca="1">INDEX(BD98:BD113,(RANK(AT8,$AT$2:$AT$9)))</f>
        <v>2066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VLOOKUP(B115,audio_list_stym!$A$3:$BP$18,62,FALSE)</f>
        <v>17</v>
      </c>
      <c r="F115" t="str">
        <f>VLOOKUP(E115,metki!$A$2:$B$9,2,FALSE)</f>
        <v>экспл_новые_без_названия</v>
      </c>
      <c r="G115" t="str">
        <f t="shared" si="26"/>
        <v>экспл</v>
      </c>
      <c r="H115" t="str">
        <f>VLOOKUP(B115,audio_list_stym!$A$3:$AJ$18,30,FALSE)</f>
        <v>Finger</v>
      </c>
      <c r="I115" t="s">
        <v>689</v>
      </c>
      <c r="J115" t="str">
        <f t="shared" si="27"/>
        <v>Finger_2</v>
      </c>
      <c r="K115">
        <v>17</v>
      </c>
      <c r="L115">
        <f>VLOOKUP(J115,total_visual_stym!$A$2:$D$129,2,FALSE)</f>
        <v>2082</v>
      </c>
      <c r="M115" t="str">
        <f>VLOOKUP(J115,total_visual_stym!$A$2:$D$129,3,FALSE)</f>
        <v>pics\\Finger_2.jpg</v>
      </c>
      <c r="N115">
        <f>VLOOKUP(J115,total_visual_stym!$A$1:$D$129,4,FALSE)</f>
        <v>210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114</v>
      </c>
      <c r="Z115" t="str">
        <f>IF(G115="экспл",VLOOKUP(J115,quest_экспл!$A$1:$N$129,12,FALSE),IF(G115="импл_",0,0))</f>
        <v>sound\\On_nadloman.wav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2184</v>
      </c>
      <c r="AD115" t="str">
        <f t="shared" ca="1" si="32"/>
        <v>pics\\dis19.jpg</v>
      </c>
      <c r="AE115" s="22" t="str">
        <f t="array" aca="1" ref="AE115" ca="1">IF(G115="экспл",INDEX(total_visual_stym!$C$146:$C$209,(RANK(total_visual_stym!E195,total_visual_stym!$E$146:$E$209))),0)</f>
        <v>pics\\dis19.jpg</v>
      </c>
      <c r="AF115" s="22" t="str">
        <f t="shared" si="28"/>
        <v/>
      </c>
      <c r="AI115" t="s">
        <v>87</v>
      </c>
      <c r="AO115">
        <f t="shared" ca="1" si="33"/>
        <v>0.20144516885415631</v>
      </c>
      <c r="AP115" t="str">
        <f t="shared" ca="1" si="34"/>
        <v>pics\\Redis_1.jpg</v>
      </c>
      <c r="AR115" t="str">
        <f t="shared" si="37"/>
        <v/>
      </c>
      <c r="AS115" t="str">
        <f t="shared" si="35"/>
        <v/>
      </c>
      <c r="AT115">
        <f t="shared" ca="1" si="29"/>
        <v>0.14648221735135991</v>
      </c>
      <c r="AU115" t="s">
        <v>697</v>
      </c>
      <c r="AV115" t="str">
        <f t="shared" ca="1" si="30"/>
        <v>sound\\Redkiy_plod.wav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_Он_надломан?</v>
      </c>
      <c r="BA115" t="e">
        <f>VLOOKUP(Q115,audio_list_stym!$B$2:$BQ$299,68,FALSE)</f>
        <v>#N/A</v>
      </c>
      <c r="BB115" t="str">
        <f t="shared" si="31"/>
        <v>Посмотрите,_вот_XXXXX._Он_надломан?</v>
      </c>
      <c r="BD115" cm="1">
        <f t="array" aca="1" ref="BD115" ca="1">INDEX($L$114:$L$121,(RANK(AT3,$AT$2:$AT$9)))</f>
        <v>2087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VLOOKUP(B116,audio_list_stym!$A$3:$BP$18,62,FALSE)</f>
        <v>17</v>
      </c>
      <c r="F116" t="str">
        <f>VLOOKUP(E116,metki!$A$2:$B$9,2,FALSE)</f>
        <v>экспл_новые_без_названия</v>
      </c>
      <c r="G116" t="str">
        <f t="shared" si="26"/>
        <v>экспл</v>
      </c>
      <c r="H116" t="str">
        <f>VLOOKUP(B116,audio_list_stym!$A$3:$AJ$18,30,FALSE)</f>
        <v>Finger</v>
      </c>
      <c r="I116" t="s">
        <v>690</v>
      </c>
      <c r="J116" t="str">
        <f t="shared" si="27"/>
        <v>Finger_3</v>
      </c>
      <c r="K116">
        <v>17</v>
      </c>
      <c r="L116">
        <f>VLOOKUP(J116,total_visual_stym!$A$2:$D$129,2,FALSE)</f>
        <v>2083</v>
      </c>
      <c r="M116" t="str">
        <f>VLOOKUP(J116,total_visual_stym!$A$2:$D$129,3,FALSE)</f>
        <v>pics\\Finger_3.jpg</v>
      </c>
      <c r="N116">
        <f>VLOOKUP(J116,total_visual_stym!$A$1:$D$129,4,FALSE)</f>
        <v>210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115</v>
      </c>
      <c r="Z116" t="str">
        <f>IF(G116="экспл",VLOOKUP(J116,quest_экспл!$A$1:$N$129,12,FALSE),IF(G116="импл_",0,0))</f>
        <v>sound\\On_volnistiy.wav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2206</v>
      </c>
      <c r="AD116" t="str">
        <f t="shared" ca="1" si="32"/>
        <v>pics\\dis50.jpg</v>
      </c>
      <c r="AE116" s="22" t="str">
        <f t="array" aca="1" ref="AE116" ca="1">IF(G116="экспл",INDEX(total_visual_stym!$C$146:$C$209,(RANK(total_visual_stym!E196,total_visual_stym!$E$146:$E$209))),0)</f>
        <v>pics\\dis50.jpg</v>
      </c>
      <c r="AF116" s="22" t="str">
        <f t="shared" si="28"/>
        <v/>
      </c>
      <c r="AI116" t="s">
        <v>88</v>
      </c>
      <c r="AO116">
        <f t="shared" ca="1" si="33"/>
        <v>9.7154130186062337E-2</v>
      </c>
      <c r="AP116" t="str">
        <f t="shared" ca="1" si="34"/>
        <v>pics\\Redis_7.jpg</v>
      </c>
      <c r="AR116" t="str">
        <f t="shared" si="37"/>
        <v/>
      </c>
      <c r="AS116" t="str">
        <f t="shared" si="35"/>
        <v/>
      </c>
      <c r="AT116">
        <f t="shared" ca="1" si="29"/>
        <v>0.10539946762967511</v>
      </c>
      <c r="AU116" t="s">
        <v>697</v>
      </c>
      <c r="AV116" t="str">
        <f t="shared" ca="1" si="30"/>
        <v>sound\\Redkiy_plod.wav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_Он_волнистый?</v>
      </c>
      <c r="BA116" t="e">
        <f>VLOOKUP(Q116,audio_list_stym!$B$2:$BQ$299,68,FALSE)</f>
        <v>#N/A</v>
      </c>
      <c r="BB116" t="str">
        <f t="shared" si="31"/>
        <v>Вот_XXXXX._Он_волнистый?</v>
      </c>
      <c r="BD116" cm="1">
        <f t="array" aca="1" ref="BD116" ca="1">INDEX($L$114:$L$121,(RANK(AT4,$AT$2:$AT$9)))</f>
        <v>2088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VLOOKUP(B117,audio_list_stym!$A$3:$BP$18,62,FALSE)</f>
        <v>17</v>
      </c>
      <c r="F117" t="str">
        <f>VLOOKUP(E117,metki!$A$2:$B$9,2,FALSE)</f>
        <v>экспл_новые_без_названия</v>
      </c>
      <c r="G117" t="str">
        <f t="shared" si="26"/>
        <v>экспл</v>
      </c>
      <c r="H117" t="str">
        <f>VLOOKUP(B117,audio_list_stym!$A$3:$AJ$18,30,FALSE)</f>
        <v>Finger</v>
      </c>
      <c r="I117" t="s">
        <v>691</v>
      </c>
      <c r="J117" t="str">
        <f t="shared" si="27"/>
        <v>Finger_4</v>
      </c>
      <c r="K117">
        <v>17</v>
      </c>
      <c r="L117">
        <f>VLOOKUP(J117,total_visual_stym!$A$2:$D$129,2,FALSE)</f>
        <v>2084</v>
      </c>
      <c r="M117" t="str">
        <f>VLOOKUP(J117,total_visual_stym!$A$2:$D$129,3,FALSE)</f>
        <v>pics\\Finger_4.jpg</v>
      </c>
      <c r="N117">
        <f>VLOOKUP(J117,total_visual_stym!$A$1:$D$129,4,FALSE)</f>
        <v>210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116</v>
      </c>
      <c r="Z117" t="str">
        <f>IF(G117="экспл",VLOOKUP(J117,quest_экспл!$A$1:$N$129,12,FALSE),IF(G117="импл_",0,0))</f>
        <v>sound\\On_buriy.wav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2229</v>
      </c>
      <c r="AD117" t="str">
        <f t="shared" ca="1" si="32"/>
        <v>pics\\dis10.jpg</v>
      </c>
      <c r="AE117" s="22" t="str">
        <f t="array" aca="1" ref="AE117" ca="1">IF(G117="экспл",INDEX(total_visual_stym!$C$146:$C$209,(RANK(total_visual_stym!E197,total_visual_stym!$E$146:$E$209))),0)</f>
        <v>pics\\dis10.jpg</v>
      </c>
      <c r="AF117" s="22" t="str">
        <f t="shared" si="28"/>
        <v/>
      </c>
      <c r="AI117" t="s">
        <v>89</v>
      </c>
      <c r="AO117">
        <f t="shared" ca="1" si="33"/>
        <v>0.30078078710866696</v>
      </c>
      <c r="AP117" t="str">
        <f t="shared" ca="1" si="34"/>
        <v>pics\\Peper_2.jpg</v>
      </c>
      <c r="AR117" t="str">
        <f t="shared" si="37"/>
        <v/>
      </c>
      <c r="AS117" t="str">
        <f t="shared" si="35"/>
        <v/>
      </c>
      <c r="AT117">
        <f t="shared" ca="1" si="29"/>
        <v>0.99204225201028251</v>
      </c>
      <c r="AU117" t="s">
        <v>697</v>
      </c>
      <c r="AV117" t="str">
        <f t="shared" ca="1" si="30"/>
        <v>sound\\Noviy_plod.wav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_Он_бурый?</v>
      </c>
      <c r="BA117" t="e">
        <f>VLOOKUP(Q117,audio_list_stym!$B$2:$BQ$299,68,FALSE)</f>
        <v>#N/A</v>
      </c>
      <c r="BB117" t="str">
        <f t="shared" si="31"/>
        <v>Это_XXXXX._Он_бурый?</v>
      </c>
      <c r="BD117" cm="1">
        <f t="array" aca="1" ref="BD117" ca="1">INDEX($L$114:$L$121,(RANK(AT5,$AT$2:$AT$9)))</f>
        <v>2082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VLOOKUP(B118,audio_list_stym!$A$3:$BP$18,62,FALSE)</f>
        <v>17</v>
      </c>
      <c r="F118" t="str">
        <f>VLOOKUP(E118,metki!$A$2:$B$9,2,FALSE)</f>
        <v>экспл_новые_без_названия</v>
      </c>
      <c r="G118" t="str">
        <f t="shared" si="26"/>
        <v>экспл</v>
      </c>
      <c r="H118" t="str">
        <f>VLOOKUP(B118,audio_list_stym!$A$3:$AJ$18,30,FALSE)</f>
        <v>Finger</v>
      </c>
      <c r="I118" t="s">
        <v>692</v>
      </c>
      <c r="J118" t="str">
        <f t="shared" si="27"/>
        <v>Finger_5</v>
      </c>
      <c r="K118">
        <v>17</v>
      </c>
      <c r="L118">
        <f>VLOOKUP(J118,total_visual_stym!$A$2:$D$129,2,FALSE)</f>
        <v>2085</v>
      </c>
      <c r="M118" t="str">
        <f>VLOOKUP(J118,total_visual_stym!$A$2:$D$129,3,FALSE)</f>
        <v>pics\\Finger_5.jpg</v>
      </c>
      <c r="N118">
        <f>VLOOKUP(J118,total_visual_stym!$A$1:$D$129,4,FALSE)</f>
        <v>210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117</v>
      </c>
      <c r="Z118" t="str">
        <f>IF(G118="экспл",VLOOKUP(J118,quest_экспл!$A$1:$N$129,12,FALSE),IF(G118="импл_",0,0))</f>
        <v>sound\\Vityanut_li_on.wav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2215</v>
      </c>
      <c r="AD118" t="str">
        <f t="shared" ca="1" si="32"/>
        <v>pics\\dis62.jpg</v>
      </c>
      <c r="AE118" s="22" t="str">
        <f t="array" aca="1" ref="AE118" ca="1">IF(G118="экспл",INDEX(total_visual_stym!$C$146:$C$209,(RANK(total_visual_stym!E198,total_visual_stym!$E$146:$E$209))),0)</f>
        <v>pics\\dis62.jpg</v>
      </c>
      <c r="AF118" s="22" t="str">
        <f t="shared" si="28"/>
        <v/>
      </c>
      <c r="AI118" t="s">
        <v>90</v>
      </c>
      <c r="AO118">
        <f t="shared" ca="1" si="33"/>
        <v>0.21245367415693117</v>
      </c>
      <c r="AP118" t="str">
        <f t="shared" ca="1" si="34"/>
        <v>pics\\Peper_7.jpg</v>
      </c>
      <c r="AR118" t="str">
        <f t="shared" si="37"/>
        <v/>
      </c>
      <c r="AS118" t="str">
        <f t="shared" si="35"/>
        <v/>
      </c>
      <c r="AT118">
        <f t="shared" ca="1" si="29"/>
        <v>0.2285215870292141</v>
      </c>
      <c r="AU118" t="s">
        <v>697</v>
      </c>
      <c r="AV118" t="str">
        <f t="shared" ca="1" si="30"/>
        <v>sound\\Redkiy_plod.wav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_Вытянут_ли_он?</v>
      </c>
      <c r="BA118" t="e">
        <f>VLOOKUP(Q118,audio_list_stym!$B$2:$BQ$299,68,FALSE)</f>
        <v>#N/A</v>
      </c>
      <c r="BB118" t="str">
        <f t="shared" si="31"/>
        <v>На_картинке_XXXXX._Вытянут_ли_он?</v>
      </c>
      <c r="BD118" cm="1">
        <f t="array" aca="1" ref="BD118" ca="1">INDEX($L$114:$L$121,(RANK(AT6,$AT$2:$AT$9)))</f>
        <v>2086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VLOOKUP(B119,audio_list_stym!$A$3:$BP$18,62,FALSE)</f>
        <v>17</v>
      </c>
      <c r="F119" t="str">
        <f>VLOOKUP(E119,metki!$A$2:$B$9,2,FALSE)</f>
        <v>экспл_новые_без_названия</v>
      </c>
      <c r="G119" t="str">
        <f t="shared" si="26"/>
        <v>экспл</v>
      </c>
      <c r="H119" t="str">
        <f>VLOOKUP(B119,audio_list_stym!$A$3:$AJ$18,30,FALSE)</f>
        <v>Finger</v>
      </c>
      <c r="I119" t="s">
        <v>693</v>
      </c>
      <c r="J119" t="str">
        <f t="shared" si="27"/>
        <v>Finger_6</v>
      </c>
      <c r="K119">
        <v>17</v>
      </c>
      <c r="L119">
        <f>VLOOKUP(J119,total_visual_stym!$A$2:$D$129,2,FALSE)</f>
        <v>2086</v>
      </c>
      <c r="M119" t="str">
        <f>VLOOKUP(J119,total_visual_stym!$A$2:$D$129,3,FALSE)</f>
        <v>pics\\Finger_6.jpg</v>
      </c>
      <c r="N119">
        <f>VLOOKUP(J119,total_visual_stym!$A$1:$D$129,4,FALSE)</f>
        <v>210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118</v>
      </c>
      <c r="Z119" t="str">
        <f>IF(G119="экспл",VLOOKUP(J119,quest_экспл!$A$1:$N$129,12,FALSE),IF(G119="импл_",0,0))</f>
        <v>sound\\Obyemniy_li_on.wav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2227</v>
      </c>
      <c r="AD119" t="str">
        <f t="shared" ca="1" si="32"/>
        <v>pics\\dis39.jpg</v>
      </c>
      <c r="AE119" s="22" t="str">
        <f t="array" aca="1" ref="AE119" ca="1">IF(G119="экспл",INDEX(total_visual_stym!$C$146:$C$209,(RANK(total_visual_stym!E199,total_visual_stym!$E$146:$E$209))),0)</f>
        <v>pics\\dis39.jpg</v>
      </c>
      <c r="AF119" s="22" t="str">
        <f t="shared" si="28"/>
        <v/>
      </c>
      <c r="AI119" t="s">
        <v>91</v>
      </c>
      <c r="AO119">
        <f t="shared" ca="1" si="33"/>
        <v>0.41929756916306571</v>
      </c>
      <c r="AP119" t="str">
        <f t="shared" ca="1" si="34"/>
        <v>pics\\Limon_5.jpg</v>
      </c>
      <c r="AR119" t="str">
        <f t="shared" si="37"/>
        <v/>
      </c>
      <c r="AS119" t="str">
        <f t="shared" si="35"/>
        <v/>
      </c>
      <c r="AT119">
        <f t="shared" ca="1" si="29"/>
        <v>0.42335940466445598</v>
      </c>
      <c r="AU119" t="s">
        <v>697</v>
      </c>
      <c r="AV119" t="str">
        <f t="shared" ca="1" si="30"/>
        <v>sound\\Redkiy_plod.wav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_Объемный_ли_он?</v>
      </c>
      <c r="BA119" t="e">
        <f>VLOOKUP(Q119,audio_list_stym!$B$2:$BQ$299,68,FALSE)</f>
        <v>#N/A</v>
      </c>
      <c r="BB119" t="str">
        <f t="shared" si="31"/>
        <v>На_мониторе_XXXXX._Объемный_ли_он?</v>
      </c>
      <c r="BD119" cm="1">
        <f t="array" aca="1" ref="BD119" ca="1">INDEX($L$114:$L$121,(RANK(AT7,$AT$2:$AT$9)))</f>
        <v>2085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VLOOKUP(B120,audio_list_stym!$A$3:$BP$18,62,FALSE)</f>
        <v>17</v>
      </c>
      <c r="F120" t="str">
        <f>VLOOKUP(E120,metki!$A$2:$B$9,2,FALSE)</f>
        <v>экспл_новые_без_названия</v>
      </c>
      <c r="G120" t="str">
        <f t="shared" si="26"/>
        <v>экспл</v>
      </c>
      <c r="H120" t="str">
        <f>VLOOKUP(B120,audio_list_stym!$A$3:$AJ$18,30,FALSE)</f>
        <v>Finger</v>
      </c>
      <c r="I120" t="s">
        <v>694</v>
      </c>
      <c r="J120" t="str">
        <f t="shared" si="27"/>
        <v>Finger_7</v>
      </c>
      <c r="K120">
        <v>17</v>
      </c>
      <c r="L120">
        <f>VLOOKUP(J120,total_visual_stym!$A$2:$D$129,2,FALSE)</f>
        <v>2087</v>
      </c>
      <c r="M120" t="str">
        <f>VLOOKUP(J120,total_visual_stym!$A$2:$D$129,3,FALSE)</f>
        <v>pics\\Finger_7.jpg</v>
      </c>
      <c r="N120">
        <f>VLOOKUP(J120,total_visual_stym!$A$1:$D$129,4,FALSE)</f>
        <v>210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119</v>
      </c>
      <c r="Z120" t="str">
        <f>IF(G120="экспл",VLOOKUP(J120,quest_экспл!$A$1:$N$129,12,FALSE),IF(G120="импл_",0,0))</f>
        <v>sound\\Pustoy_li_on.wav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2209</v>
      </c>
      <c r="AD120" t="str">
        <f t="shared" ca="1" si="32"/>
        <v>pics\\dis51.jpg</v>
      </c>
      <c r="AE120" s="22" t="str">
        <f t="array" aca="1" ref="AE120" ca="1">IF(G120="экспл",INDEX(total_visual_stym!$C$146:$C$209,(RANK(total_visual_stym!E200,total_visual_stym!$E$146:$E$209))),0)</f>
        <v>pics\\dis51.jpg</v>
      </c>
      <c r="AF120" s="22" t="str">
        <f t="shared" si="28"/>
        <v/>
      </c>
      <c r="AI120" t="s">
        <v>92</v>
      </c>
      <c r="AO120">
        <f t="shared" ca="1" si="33"/>
        <v>2.9869004419703082E-2</v>
      </c>
      <c r="AP120" t="str">
        <f t="shared" ca="1" si="34"/>
        <v>pics\\Tomat_6.jpg</v>
      </c>
      <c r="AR120" t="str">
        <f t="shared" si="37"/>
        <v/>
      </c>
      <c r="AS120" t="str">
        <f t="shared" si="35"/>
        <v/>
      </c>
      <c r="AT120">
        <f t="shared" ca="1" si="29"/>
        <v>0.88497244449814683</v>
      </c>
      <c r="AU120" t="s">
        <v>697</v>
      </c>
      <c r="AV120" t="str">
        <f t="shared" ca="1" si="30"/>
        <v>sound\\Noviy_plod.wav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_Пустой_ли_он?</v>
      </c>
      <c r="BA120" t="e">
        <f>VLOOKUP(Q120,audio_list_stym!$B$2:$BQ$299,68,FALSE)</f>
        <v>#N/A</v>
      </c>
      <c r="BB120" t="str">
        <f t="shared" si="31"/>
        <v>Перед_Вами_XXXXX._Пустой_ли_он?</v>
      </c>
      <c r="BD120" cm="1">
        <f t="array" aca="1" ref="BD120" ca="1">INDEX($L$114:$L$121,(RANK(AT8,$AT$2:$AT$9)))</f>
        <v>2084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VLOOKUP(B121,audio_list_stym!$A$3:$BP$18,62,FALSE)</f>
        <v>17</v>
      </c>
      <c r="F121" t="str">
        <f>VLOOKUP(E121,metki!$A$2:$B$9,2,FALSE)</f>
        <v>экспл_новые_без_названия</v>
      </c>
      <c r="G121" t="str">
        <f t="shared" si="26"/>
        <v>экспл</v>
      </c>
      <c r="H121" t="str">
        <f>VLOOKUP(B121,audio_list_stym!$A$3:$AJ$18,30,FALSE)</f>
        <v>Finger</v>
      </c>
      <c r="I121" t="s">
        <v>695</v>
      </c>
      <c r="J121" t="str">
        <f t="shared" si="27"/>
        <v>Finger_8</v>
      </c>
      <c r="K121">
        <v>17</v>
      </c>
      <c r="L121">
        <f>VLOOKUP(J121,total_visual_stym!$A$2:$D$129,2,FALSE)</f>
        <v>2088</v>
      </c>
      <c r="M121" t="str">
        <f>VLOOKUP(J121,total_visual_stym!$A$2:$D$129,3,FALSE)</f>
        <v>pics\\Finger_8.jpg</v>
      </c>
      <c r="N121">
        <f>VLOOKUP(J121,total_visual_stym!$A$1:$D$129,4,FALSE)</f>
        <v>210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120</v>
      </c>
      <c r="Z121" t="str">
        <f>IF(G121="экспл",VLOOKUP(J121,quest_экспл!$A$1:$N$129,12,FALSE),IF(G121="импл_",0,0))</f>
        <v>sound\\Belyi_li_on.wav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2186</v>
      </c>
      <c r="AD121" t="str">
        <f t="shared" ca="1" si="32"/>
        <v>pics\\dis25.jpg</v>
      </c>
      <c r="AE121" s="22" t="str">
        <f t="array" aca="1" ref="AE121" ca="1">IF(G121="экспл",INDEX(total_visual_stym!$C$146:$C$209,(RANK(total_visual_stym!E201,total_visual_stym!$E$146:$E$209))),0)</f>
        <v>pics\\dis25.jpg</v>
      </c>
      <c r="AF121" s="22" t="str">
        <f t="shared" si="28"/>
        <v/>
      </c>
      <c r="AI121" t="s">
        <v>93</v>
      </c>
      <c r="AO121">
        <f t="shared" ca="1" si="33"/>
        <v>0.35298381804826529</v>
      </c>
      <c r="AP121" t="str">
        <f t="shared" ca="1" si="34"/>
        <v>pics\\Peper_1.jpg</v>
      </c>
      <c r="AR121" t="str">
        <f>IF(AH121="sound\\Ogorod",AP49,"")</f>
        <v/>
      </c>
      <c r="AS121" t="str">
        <f t="shared" si="35"/>
        <v/>
      </c>
      <c r="AT121">
        <f t="shared" ca="1" si="29"/>
        <v>0.10854923061366317</v>
      </c>
      <c r="AU121" t="s">
        <v>697</v>
      </c>
      <c r="AV121" t="str">
        <f t="shared" ca="1" si="30"/>
        <v>sound\\Redkiy_plod.wav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_Белый_ли_он?</v>
      </c>
      <c r="BA121" t="e">
        <f>VLOOKUP(Q121,audio_list_stym!$B$2:$BQ$299,68,FALSE)</f>
        <v>#N/A</v>
      </c>
      <c r="BB121" t="str">
        <f t="shared" si="31"/>
        <v>Вы_видите_XXXXX._Белый_ли_он?</v>
      </c>
      <c r="BD121" cm="1">
        <f t="array" aca="1" ref="BD121" ca="1">INDEX($L$114:$L$121,(RANK(AT9,$AT$2:$AT$9)))</f>
        <v>2081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VLOOKUP(B122,audio_list_stym!$A$3:$BP$18,62,FALSE)</f>
        <v>14</v>
      </c>
      <c r="F122" t="str">
        <f>VLOOKUP(E122,metki!$A$2:$B$9,2,FALSE)</f>
        <v>импл_новые_с_названием</v>
      </c>
      <c r="G122" t="str">
        <f t="shared" si="26"/>
        <v>импл_</v>
      </c>
      <c r="H122" t="str">
        <f>VLOOKUP(B122,audio_list_stym!$A$3:$AJ$18,30,FALSE)</f>
        <v>Gac</v>
      </c>
      <c r="I122" t="s">
        <v>688</v>
      </c>
      <c r="J122" t="str">
        <f t="shared" si="27"/>
        <v>Gac_1</v>
      </c>
      <c r="K122">
        <v>14</v>
      </c>
      <c r="L122">
        <f>VLOOKUP(J122,total_visual_stym!$A$2:$D$129,2,FALSE)</f>
        <v>2089</v>
      </c>
      <c r="M122" t="str">
        <f>VLOOKUP(J122,total_visual_stym!$A$2:$D$129,3,FALSE)</f>
        <v>pics\\Gac_1.jpg</v>
      </c>
      <c r="N122">
        <f>VLOOKUP(J122,total_visual_stym!$A$1:$D$129,4,FALSE)</f>
        <v>211</v>
      </c>
      <c r="P122">
        <f>IF(G122="экспл",0,IF(G122="импл_",VLOOKUP(J122,quest_импл!$A$1:$J$129,7,FALSE),0))</f>
        <v>249</v>
      </c>
      <c r="Q122" t="str">
        <f>IF(G122="экспл",0,IF(G122="импл_",VLOOKUP(J122,quest_импл!$A$1:$J$129,8,FALSE),0))</f>
        <v>sound\\Ispachkan_li.wav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нет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2017</v>
      </c>
      <c r="AD122" t="str">
        <f t="shared" ca="1" si="32"/>
        <v>pics\\Goroh_1.jpg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pics\\Goroh_1.jpg</v>
      </c>
      <c r="AI122" t="s">
        <v>124</v>
      </c>
      <c r="AO122">
        <f t="shared" ca="1" si="33"/>
        <v>0.78469464322840199</v>
      </c>
      <c r="AP122" t="str">
        <f t="shared" ca="1" si="34"/>
        <v>pics\\Goroh_1.jpg</v>
      </c>
      <c r="AR122" t="str">
        <f t="shared" ref="AR122:AR129" si="38">IF(AH122="sound\\Ogorod",AP50,"")</f>
        <v/>
      </c>
      <c r="AS122" t="str">
        <f t="shared" ca="1" si="35"/>
        <v>pics\\Goroh_1.jpg</v>
      </c>
      <c r="AT122">
        <f t="shared" ca="1" si="29"/>
        <v>0.18762675892338887</v>
      </c>
      <c r="AU122" t="s">
        <v>697</v>
      </c>
      <c r="AV122" t="str">
        <f t="shared" ca="1" si="30"/>
        <v>sound\\Redkiy_plod.wav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_Испачкан_ли_</v>
      </c>
      <c r="BB122" t="str">
        <f t="shared" si="31"/>
        <v>_Испачкан_ли_ПЕМАТ?</v>
      </c>
      <c r="BC122">
        <f>A122</f>
        <v>1216</v>
      </c>
      <c r="BD122" cm="1">
        <f t="array" aca="1" ref="BD122" ca="1">INDEX($L$122:$L$129,(RANK(AT2,$AT$2:$AT$9)))</f>
        <v>2091</v>
      </c>
      <c r="BE122" cm="1">
        <f t="array" aca="1" ref="BE122" ca="1">INDEX(BD66:BD81,(RANK(AT9,$AT$2:$AT$17)))</f>
        <v>2130</v>
      </c>
      <c r="BF122" cm="1">
        <f t="array" aca="1" ref="BF122" ca="1">INDEX(BD90:BD105,(RANK(AT9,$AT$2:$AT$17)))</f>
        <v>2152</v>
      </c>
      <c r="BG122" cm="1">
        <f t="array" aca="1" ref="BG122" ca="1">INDEX(BD106:BD121,(RANK(AT9,$AT$2:$AT$17)))</f>
        <v>2080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VLOOKUP(B123,audio_list_stym!$A$3:$BP$18,62,FALSE)</f>
        <v>14</v>
      </c>
      <c r="F123" t="str">
        <f>VLOOKUP(E123,metki!$A$2:$B$9,2,FALSE)</f>
        <v>импл_новые_с_названием</v>
      </c>
      <c r="G123" t="str">
        <f t="shared" si="26"/>
        <v>импл_</v>
      </c>
      <c r="H123" t="str">
        <f>VLOOKUP(B123,audio_list_stym!$A$3:$AJ$18,30,FALSE)</f>
        <v>Gac</v>
      </c>
      <c r="I123" t="s">
        <v>689</v>
      </c>
      <c r="J123" t="str">
        <f t="shared" si="27"/>
        <v>Gac_2</v>
      </c>
      <c r="K123">
        <v>14</v>
      </c>
      <c r="L123">
        <f>VLOOKUP(J123,total_visual_stym!$A$2:$D$129,2,FALSE)</f>
        <v>2090</v>
      </c>
      <c r="M123" t="str">
        <f>VLOOKUP(J123,total_visual_stym!$A$2:$D$129,3,FALSE)</f>
        <v>pics\\Gac_2.jpg</v>
      </c>
      <c r="N123">
        <f>VLOOKUP(J123,total_visual_stym!$A$1:$D$129,4,FALSE)</f>
        <v>211</v>
      </c>
      <c r="P123">
        <f>IF(G123="экспл",0,IF(G123="импл_",VLOOKUP(J123,quest_импл!$A$1:$J$129,7,FALSE),0))</f>
        <v>250</v>
      </c>
      <c r="Q123" t="str">
        <f>IF(G123="экспл",0,IF(G123="импл_",VLOOKUP(J123,quest_импл!$A$1:$J$129,8,FALSE),0))</f>
        <v>sound\\Farshirovanniy_li.wav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нет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2003</v>
      </c>
      <c r="AD123" t="str">
        <f t="shared" ca="1" si="32"/>
        <v>pics\\Banan_3.jpg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pics\\Banan_3.jpg</v>
      </c>
      <c r="AI123" t="s">
        <v>125</v>
      </c>
      <c r="AO123">
        <f t="shared" ca="1" si="33"/>
        <v>0.97097080499660848</v>
      </c>
      <c r="AP123" t="str">
        <f t="shared" ca="1" si="34"/>
        <v>pics\\Banan_3.jpg</v>
      </c>
      <c r="AR123" t="str">
        <f t="shared" si="38"/>
        <v/>
      </c>
      <c r="AS123" t="str">
        <f t="shared" ca="1" si="35"/>
        <v>pics\\Banan_3.jpg</v>
      </c>
      <c r="AT123">
        <f t="shared" ca="1" si="29"/>
        <v>4.324376199094826E-2</v>
      </c>
      <c r="AU123" t="s">
        <v>697</v>
      </c>
      <c r="AV123" t="str">
        <f t="shared" ca="1" si="30"/>
        <v>sound\\Redkiy_plod.wav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_Фаршированный_ли_</v>
      </c>
      <c r="BB123" t="str">
        <f t="shared" si="31"/>
        <v>_Фаршированный_ли_ПЕМАТ?</v>
      </c>
      <c r="BD123" cm="1">
        <f t="array" aca="1" ref="BD123" ca="1">INDEX($L$122:$L$129,(RANK(AT3,$AT$2:$AT$9)))</f>
        <v>2095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VLOOKUP(B124,audio_list_stym!$A$3:$BP$18,62,FALSE)</f>
        <v>14</v>
      </c>
      <c r="F124" t="str">
        <f>VLOOKUP(E124,metki!$A$2:$B$9,2,FALSE)</f>
        <v>импл_новые_с_названием</v>
      </c>
      <c r="G124" t="str">
        <f t="shared" si="26"/>
        <v>импл_</v>
      </c>
      <c r="H124" t="str">
        <f>VLOOKUP(B124,audio_list_stym!$A$3:$AJ$18,30,FALSE)</f>
        <v>Gac</v>
      </c>
      <c r="I124" t="s">
        <v>690</v>
      </c>
      <c r="J124" t="str">
        <f t="shared" si="27"/>
        <v>Gac_3</v>
      </c>
      <c r="K124">
        <v>14</v>
      </c>
      <c r="L124">
        <f>VLOOKUP(J124,total_visual_stym!$A$2:$D$129,2,FALSE)</f>
        <v>2091</v>
      </c>
      <c r="M124" t="str">
        <f>VLOOKUP(J124,total_visual_stym!$A$2:$D$129,3,FALSE)</f>
        <v>pics\\Gac_3.jpg</v>
      </c>
      <c r="N124">
        <f>VLOOKUP(J124,total_visual_stym!$A$1:$D$129,4,FALSE)</f>
        <v>211</v>
      </c>
      <c r="P124">
        <f>IF(G124="экспл",0,IF(G124="импл_",VLOOKUP(J124,quest_импл!$A$1:$J$129,7,FALSE),0))</f>
        <v>251</v>
      </c>
      <c r="Q124" t="str">
        <f>IF(G124="экспл",0,IF(G124="импл_",VLOOKUP(J124,quest_импл!$A$1:$J$129,8,FALSE),0))</f>
        <v>sound\\Razrezan_li.wav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2014</v>
      </c>
      <c r="AD124" t="str">
        <f t="shared" ca="1" si="32"/>
        <v>pics\\Finik_6.jpg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pics\\Finik_6.jpg</v>
      </c>
      <c r="AI124" t="s">
        <v>126</v>
      </c>
      <c r="AO124">
        <f t="shared" ca="1" si="33"/>
        <v>0.84580175035278748</v>
      </c>
      <c r="AP124" t="str">
        <f t="shared" ca="1" si="34"/>
        <v>pics\\Finik_6.jpg</v>
      </c>
      <c r="AR124" t="str">
        <f t="shared" si="38"/>
        <v/>
      </c>
      <c r="AS124" t="str">
        <f t="shared" ca="1" si="35"/>
        <v>pics\\Finik_6.jpg</v>
      </c>
      <c r="AT124">
        <f t="shared" ca="1" si="29"/>
        <v>0.18632779022991475</v>
      </c>
      <c r="AU124" t="s">
        <v>697</v>
      </c>
      <c r="AV124" t="str">
        <f t="shared" ca="1" si="30"/>
        <v>sound\\Redkiy_plod.wav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_Разрезан_ли_</v>
      </c>
      <c r="BB124" t="str">
        <f t="shared" si="31"/>
        <v>_Разрезан_ли_ПЕМАТ?</v>
      </c>
      <c r="BD124" cm="1">
        <f t="array" aca="1" ref="BD124" ca="1">INDEX($L$122:$L$129,(RANK(AT4,$AT$2:$AT$9)))</f>
        <v>2096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VLOOKUP(B125,audio_list_stym!$A$3:$BP$18,62,FALSE)</f>
        <v>14</v>
      </c>
      <c r="F125" t="str">
        <f>VLOOKUP(E125,metki!$A$2:$B$9,2,FALSE)</f>
        <v>импл_новые_с_названием</v>
      </c>
      <c r="G125" t="str">
        <f t="shared" si="26"/>
        <v>импл_</v>
      </c>
      <c r="H125" t="str">
        <f>VLOOKUP(B125,audio_list_stym!$A$3:$AJ$18,30,FALSE)</f>
        <v>Gac</v>
      </c>
      <c r="I125" t="s">
        <v>691</v>
      </c>
      <c r="J125" t="str">
        <f t="shared" si="27"/>
        <v>Gac_4</v>
      </c>
      <c r="K125">
        <v>14</v>
      </c>
      <c r="L125">
        <f>VLOOKUP(J125,total_visual_stym!$A$2:$D$129,2,FALSE)</f>
        <v>2092</v>
      </c>
      <c r="M125" t="str">
        <f>VLOOKUP(J125,total_visual_stym!$A$2:$D$129,3,FALSE)</f>
        <v>pics\\Gac_4.jpg</v>
      </c>
      <c r="N125">
        <f>VLOOKUP(J125,total_visual_stym!$A$1:$D$129,4,FALSE)</f>
        <v>211</v>
      </c>
      <c r="P125">
        <f>IF(G125="экспл",0,IF(G125="импл_",VLOOKUP(J125,quest_импл!$A$1:$J$129,7,FALSE),0))</f>
        <v>252</v>
      </c>
      <c r="Q125" t="str">
        <f>IF(G125="экспл",0,IF(G125="импл_",VLOOKUP(J125,quest_импл!$A$1:$J$129,8,FALSE),0))</f>
        <v>sound\\S_lepestkami_li.wav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2022</v>
      </c>
      <c r="AD125" t="str">
        <f t="shared" ca="1" si="32"/>
        <v>pics\\Goroh_6.jpg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pics\\Goroh_6.jpg</v>
      </c>
      <c r="AI125" t="s">
        <v>127</v>
      </c>
      <c r="AO125">
        <f t="shared" ca="1" si="33"/>
        <v>0.76021737309915149</v>
      </c>
      <c r="AP125" t="str">
        <f t="shared" ca="1" si="34"/>
        <v>pics\\Goroh_6.jpg</v>
      </c>
      <c r="AR125" t="str">
        <f t="shared" si="38"/>
        <v/>
      </c>
      <c r="AS125" t="str">
        <f t="shared" ca="1" si="35"/>
        <v>pics\\Goroh_6.jpg</v>
      </c>
      <c r="AT125">
        <f t="shared" ca="1" si="29"/>
        <v>8.2699111053539665E-2</v>
      </c>
      <c r="AU125" t="s">
        <v>697</v>
      </c>
      <c r="AV125" t="str">
        <f t="shared" ca="1" si="30"/>
        <v>sound\\Redkiy_plod.wav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_С_лепестками_ли_</v>
      </c>
      <c r="BB125" t="str">
        <f t="shared" si="31"/>
        <v>_С_лепестками_ли_ПЕМАТ?</v>
      </c>
      <c r="BD125" cm="1">
        <f t="array" aca="1" ref="BD125" ca="1">INDEX($L$122:$L$129,(RANK(AT5,$AT$2:$AT$9)))</f>
        <v>2090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VLOOKUP(B126,audio_list_stym!$A$3:$BP$18,62,FALSE)</f>
        <v>14</v>
      </c>
      <c r="F126" t="str">
        <f>VLOOKUP(E126,metki!$A$2:$B$9,2,FALSE)</f>
        <v>импл_новые_с_названием</v>
      </c>
      <c r="G126" t="str">
        <f t="shared" si="26"/>
        <v>импл_</v>
      </c>
      <c r="H126" t="str">
        <f>VLOOKUP(B126,audio_list_stym!$A$3:$AJ$18,30,FALSE)</f>
        <v>Gac</v>
      </c>
      <c r="I126" t="s">
        <v>692</v>
      </c>
      <c r="J126" t="str">
        <f t="shared" si="27"/>
        <v>Gac_5</v>
      </c>
      <c r="K126">
        <v>14</v>
      </c>
      <c r="L126">
        <f>VLOOKUP(J126,total_visual_stym!$A$2:$D$129,2,FALSE)</f>
        <v>2093</v>
      </c>
      <c r="M126" t="str">
        <f>VLOOKUP(J126,total_visual_stym!$A$2:$D$129,3,FALSE)</f>
        <v>pics\\Gac_5.jpg</v>
      </c>
      <c r="N126">
        <f>VLOOKUP(J126,total_visual_stym!$A$1:$D$129,4,FALSE)</f>
        <v>211</v>
      </c>
      <c r="P126">
        <f>IF(G126="экспл",0,IF(G126="импл_",VLOOKUP(J126,quest_импл!$A$1:$J$129,7,FALSE),0))</f>
        <v>253</v>
      </c>
      <c r="Q126" t="str">
        <f>IF(G126="экспл",0,IF(G126="импл_",VLOOKUP(J126,quest_импл!$A$1:$J$129,8,FALSE),0))</f>
        <v>sound\\Kolyuchiy_li.wav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2056</v>
      </c>
      <c r="AD126" t="str">
        <f t="shared" ca="1" si="32"/>
        <v>pics\\Redis_8.jpg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pics\\Redis_8.jpg</v>
      </c>
      <c r="AI126" t="s">
        <v>128</v>
      </c>
      <c r="AO126">
        <f t="shared" ca="1" si="33"/>
        <v>9.2049794884817571E-2</v>
      </c>
      <c r="AP126" t="str">
        <f t="shared" ca="1" si="34"/>
        <v>pics\\Redis_8.jpg</v>
      </c>
      <c r="AR126" t="str">
        <f t="shared" si="38"/>
        <v/>
      </c>
      <c r="AS126" t="str">
        <f t="shared" ca="1" si="35"/>
        <v>pics\\Redis_8.jpg</v>
      </c>
      <c r="AT126">
        <f t="shared" ca="1" si="29"/>
        <v>0.41687998783678359</v>
      </c>
      <c r="AU126" t="s">
        <v>697</v>
      </c>
      <c r="AV126" t="str">
        <f t="shared" ca="1" si="30"/>
        <v>sound\\Redkiy_plod.wav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_Колючий_ли_</v>
      </c>
      <c r="BB126" t="str">
        <f t="shared" si="31"/>
        <v>_Колючий_ли_ПЕМАТ?</v>
      </c>
      <c r="BD126" cm="1">
        <f t="array" aca="1" ref="BD126" ca="1">INDEX($L$122:$L$129,(RANK(AT6,$AT$2:$AT$9)))</f>
        <v>2094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VLOOKUP(B127,audio_list_stym!$A$3:$BP$18,62,FALSE)</f>
        <v>14</v>
      </c>
      <c r="F127" t="str">
        <f>VLOOKUP(E127,metki!$A$2:$B$9,2,FALSE)</f>
        <v>импл_новые_с_названием</v>
      </c>
      <c r="G127" t="str">
        <f t="shared" si="26"/>
        <v>импл_</v>
      </c>
      <c r="H127" t="str">
        <f>VLOOKUP(B127,audio_list_stym!$A$3:$AJ$18,30,FALSE)</f>
        <v>Gac</v>
      </c>
      <c r="I127" t="s">
        <v>693</v>
      </c>
      <c r="J127" t="str">
        <f t="shared" si="27"/>
        <v>Gac_6</v>
      </c>
      <c r="K127">
        <v>14</v>
      </c>
      <c r="L127">
        <f>VLOOKUP(J127,total_visual_stym!$A$2:$D$129,2,FALSE)</f>
        <v>2094</v>
      </c>
      <c r="M127" t="str">
        <f>VLOOKUP(J127,total_visual_stym!$A$2:$D$129,3,FALSE)</f>
        <v>pics\\Gac_6.jpg</v>
      </c>
      <c r="N127">
        <f>VLOOKUP(J127,total_visual_stym!$A$1:$D$129,4,FALSE)</f>
        <v>211</v>
      </c>
      <c r="P127">
        <f>IF(G127="экспл",0,IF(G127="импл_",VLOOKUP(J127,quest_импл!$A$1:$J$129,7,FALSE),0))</f>
        <v>254</v>
      </c>
      <c r="Q127" t="str">
        <f>IF(G127="экспл",0,IF(G127="импл_",VLOOKUP(J127,quest_импл!$A$1:$J$129,8,FALSE),0))</f>
        <v>sound\\Oranzhrviy_li.wav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2052</v>
      </c>
      <c r="AD127" t="str">
        <f t="shared" ca="1" si="32"/>
        <v>pics\\Redis_4.jpg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pics\\Redis_4.jpg</v>
      </c>
      <c r="AI127" t="s">
        <v>129</v>
      </c>
      <c r="AO127">
        <f t="shared" ca="1" si="33"/>
        <v>0.16173692047838473</v>
      </c>
      <c r="AP127" t="str">
        <f t="shared" ca="1" si="34"/>
        <v>pics\\Redis_4.jpg</v>
      </c>
      <c r="AR127" t="str">
        <f t="shared" si="38"/>
        <v/>
      </c>
      <c r="AS127" t="str">
        <f t="shared" ca="1" si="35"/>
        <v>pics\\Redis_4.jpg</v>
      </c>
      <c r="AT127">
        <f t="shared" ca="1" si="29"/>
        <v>0.64953626656885921</v>
      </c>
      <c r="AU127" t="s">
        <v>697</v>
      </c>
      <c r="AV127" t="str">
        <f t="shared" ca="1" si="30"/>
        <v>sound\\Noviy_plod.wav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_Оранжевый_ли_</v>
      </c>
      <c r="BB127" t="str">
        <f t="shared" si="31"/>
        <v>_Оранжевый_ли_ПЕМАТ?</v>
      </c>
      <c r="BD127" cm="1">
        <f t="array" aca="1" ref="BD127" ca="1">INDEX($L$122:$L$129,(RANK(AT7,$AT$2:$AT$9)))</f>
        <v>2093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VLOOKUP(B128,audio_list_stym!$A$3:$BP$18,62,FALSE)</f>
        <v>14</v>
      </c>
      <c r="F128" t="str">
        <f>VLOOKUP(E128,metki!$A$2:$B$9,2,FALSE)</f>
        <v>импл_новые_с_названием</v>
      </c>
      <c r="G128" t="str">
        <f t="shared" si="26"/>
        <v>импл_</v>
      </c>
      <c r="H128" t="str">
        <f>VLOOKUP(B128,audio_list_stym!$A$3:$AJ$18,30,FALSE)</f>
        <v>Gac</v>
      </c>
      <c r="I128" t="s">
        <v>694</v>
      </c>
      <c r="J128" t="str">
        <f t="shared" si="27"/>
        <v>Gac_7</v>
      </c>
      <c r="K128">
        <v>14</v>
      </c>
      <c r="L128">
        <f>VLOOKUP(J128,total_visual_stym!$A$2:$D$129,2,FALSE)</f>
        <v>2095</v>
      </c>
      <c r="M128" t="str">
        <f>VLOOKUP(J128,total_visual_stym!$A$2:$D$129,3,FALSE)</f>
        <v>pics\\Gac_7.jpg</v>
      </c>
      <c r="N128">
        <f>VLOOKUP(J128,total_visual_stym!$A$1:$D$129,4,FALSE)</f>
        <v>211</v>
      </c>
      <c r="P128">
        <f>IF(G128="экспл",0,IF(G128="импл_",VLOOKUP(J128,quest_импл!$A$1:$J$129,7,FALSE),0))</f>
        <v>255</v>
      </c>
      <c r="Q128" t="str">
        <f>IF(G128="экспл",0,IF(G128="импл_",VLOOKUP(J128,quest_импл!$A$1:$J$129,8,FALSE),0))</f>
        <v>sound\\Zernistiy_li.wav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2057</v>
      </c>
      <c r="AD128" t="str">
        <f t="shared" ca="1" si="32"/>
        <v>pics\\Tomat_1.jpg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pics\\Tomat_1.jpg</v>
      </c>
      <c r="AI128" t="s">
        <v>130</v>
      </c>
      <c r="AO128">
        <f t="shared" ca="1" si="33"/>
        <v>8.2491318702423544E-2</v>
      </c>
      <c r="AP128" t="str">
        <f t="shared" ca="1" si="34"/>
        <v>pics\\Tomat_1.jpg</v>
      </c>
      <c r="AR128" t="str">
        <f t="shared" si="38"/>
        <v/>
      </c>
      <c r="AS128" t="str">
        <f t="shared" ca="1" si="35"/>
        <v>pics\\Tomat_1.jpg</v>
      </c>
      <c r="AT128">
        <f t="shared" ca="1" si="29"/>
        <v>0.4031569548896109</v>
      </c>
      <c r="AU128" t="s">
        <v>697</v>
      </c>
      <c r="AV128" t="str">
        <f t="shared" ca="1" si="30"/>
        <v>sound\\Redkiy_plod.wav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_Зернистый_ли_</v>
      </c>
      <c r="BB128" t="str">
        <f t="shared" si="31"/>
        <v>_Зернистый_ли_ПЕМАТ?</v>
      </c>
      <c r="BD128" cm="1">
        <f t="array" aca="1" ref="BD128" ca="1">INDEX($L$122:$L$129,(RANK(AT8,$AT$2:$AT$9)))</f>
        <v>2092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VLOOKUP(B129,audio_list_stym!$A$3:$BP$18,62,FALSE)</f>
        <v>14</v>
      </c>
      <c r="F129" t="str">
        <f>VLOOKUP(E129,metki!$A$2:$B$9,2,FALSE)</f>
        <v>импл_новые_с_названием</v>
      </c>
      <c r="G129" t="str">
        <f t="shared" si="26"/>
        <v>импл_</v>
      </c>
      <c r="H129" t="str">
        <f>VLOOKUP(B129,audio_list_stym!$A$3:$AJ$18,30,FALSE)</f>
        <v>Gac</v>
      </c>
      <c r="I129" t="s">
        <v>695</v>
      </c>
      <c r="J129" t="str">
        <f t="shared" si="27"/>
        <v>Gac_8</v>
      </c>
      <c r="K129">
        <v>14</v>
      </c>
      <c r="L129">
        <f>VLOOKUP(J129,total_visual_stym!$A$2:$D$129,2,FALSE)</f>
        <v>2096</v>
      </c>
      <c r="M129" t="str">
        <f>VLOOKUP(J129,total_visual_stym!$A$2:$D$129,3,FALSE)</f>
        <v>pics\\Gac_8.jpg</v>
      </c>
      <c r="N129">
        <f>VLOOKUP(J129,total_visual_stym!$A$1:$D$129,4,FALSE)</f>
        <v>211</v>
      </c>
      <c r="P129">
        <f>IF(G129="экспл",0,IF(G129="импл_",VLOOKUP(J129,quest_импл!$A$1:$J$129,7,FALSE),0))</f>
        <v>256</v>
      </c>
      <c r="Q129" t="str">
        <f>IF(G129="экспл",0,IF(G129="импл_",VLOOKUP(J129,quest_импл!$A$1:$J$129,8,FALSE),0))</f>
        <v>sound\\Okrugliy_li.wav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2039</v>
      </c>
      <c r="AD129" t="str">
        <f t="shared" ca="1" si="32"/>
        <v>pics\\Limon_7.jpg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pics\\Limon_7.jpg</v>
      </c>
      <c r="AI129" t="s">
        <v>131</v>
      </c>
      <c r="AO129">
        <f t="shared" ca="1" si="33"/>
        <v>0.3837812636041702</v>
      </c>
      <c r="AP129" t="str">
        <f t="shared" ca="1" si="34"/>
        <v>pics\\Limon_7.jpg</v>
      </c>
      <c r="AR129" t="str">
        <f t="shared" si="38"/>
        <v/>
      </c>
      <c r="AS129" t="str">
        <f t="shared" ca="1" si="35"/>
        <v>pics\\Limon_7.jpg</v>
      </c>
      <c r="AT129">
        <f t="shared" ca="1" si="29"/>
        <v>0.81401049206756559</v>
      </c>
      <c r="AU129" t="s">
        <v>697</v>
      </c>
      <c r="AV129" t="str">
        <f t="shared" ca="1" si="30"/>
        <v>sound\\Noviy_plod.wav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_Округлый_ли_</v>
      </c>
      <c r="BB129" t="str">
        <f t="shared" si="31"/>
        <v>_Округлый_ли_ПЕМАТ?</v>
      </c>
      <c r="BD129" cm="1">
        <f t="array" aca="1" ref="BD129" ca="1">INDEX($L$122:$L$129,(RANK(AT9,$AT$2:$AT$9)))</f>
        <v>2089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900-000000000000}"/>
  <pageMargins left="0.7" right="0.7" top="0.75" bottom="0.75" header="0.3" footer="0.3"/>
  <pageSetup paperSize="9" orientation="portrait" horizontalDpi="4294967293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H161"/>
  <sheetViews>
    <sheetView topLeftCell="AW1" zoomScale="80" zoomScaleNormal="80" zoomScaleSheetLayoutView="40" workbookViewId="0">
      <selection activeCell="BH1" sqref="BH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C1" s="30" t="s">
        <v>0</v>
      </c>
      <c r="BD1" s="30" t="s">
        <v>1175</v>
      </c>
      <c r="BE1" s="30" t="s">
        <v>1170</v>
      </c>
      <c r="BF1" s="30" t="s">
        <v>1171</v>
      </c>
      <c r="BG1" s="30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VLOOKUP(B2,audio_list_stym!$A$3:$BP$18,63,FALSE)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VLOOKUP(B2,audio_list_stym!$A$3:$AJ$18,31,FALSE)</f>
        <v>Tomat</v>
      </c>
      <c r="I2" t="s">
        <v>688</v>
      </c>
      <c r="J2" t="str">
        <f t="shared" ref="J2:J65" si="1">H2&amp;I2</f>
        <v>Tomat_1</v>
      </c>
      <c r="K2">
        <v>12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pics\\Limon_5.jpg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0.83098006488253318</v>
      </c>
      <c r="AP2" t="str">
        <f ca="1">INDEX($AM$2:$AM$25,(RANK(AO2,$AO$2:$AO$25)))</f>
        <v>pics\\Limon_5.jpg</v>
      </c>
      <c r="AQ2" t="str">
        <f ca="1">INDEX($AN$2:$AN$25,(RANK(AO2,$AO$2:$AO$25)))</f>
        <v>pics\\Redis_5.jpg</v>
      </c>
      <c r="AR2" t="str">
        <f t="shared" ref="AR2:AR9" ca="1" si="6">IF(AH2="sound\\Ogorod",AP2,"")</f>
        <v>pics\\Limon_5.jpg</v>
      </c>
      <c r="AT2">
        <f t="shared" ref="AT2:AT65" ca="1" si="7">RAND()</f>
        <v>0.45232474967848979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9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2062</v>
      </c>
      <c r="BE2" cm="1">
        <f t="array" aca="1" ref="BE2" ca="1">INDEX(BD10:BD25,(RANK(AT2,$AT$2:$AT$16)))</f>
        <v>2036</v>
      </c>
      <c r="BF2" cm="1">
        <f t="array" aca="1" ref="BF2" ca="1">INDEX(BD26:BD49,(RANK(AT2,$AT$2:$AT$16)))</f>
        <v>2052</v>
      </c>
      <c r="BG2" cm="1">
        <f t="array" aca="1" ref="BG2" ca="1">INDEX(BD50:BD65,(RANK(AT2,$AT$2:$AT$16)))</f>
        <v>2012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VLOOKUP(B3,audio_list_stym!$A$3:$BP$18,63,FALSE)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VLOOKUP(B3,audio_list_stym!$A$3:$AJ$18,31,FALSE)</f>
        <v>Tomat</v>
      </c>
      <c r="I3" t="s">
        <v>689</v>
      </c>
      <c r="J3" t="str">
        <f t="shared" si="1"/>
        <v>Tomat_2</v>
      </c>
      <c r="K3">
        <v>12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2157</v>
      </c>
      <c r="AD3" t="str">
        <f t="shared" ref="AD3:AD66" ca="1" si="10">IF(ISTEXT(AE3),AE3,IF(ISTEXT(AF3),AF3,""))</f>
        <v>pics\\Injir_5.jpg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pics\\Injir_5.jpg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0.15113422377084507</v>
      </c>
      <c r="AP3" t="str">
        <f t="shared" ref="AP3:AP25" ca="1" si="12">INDEX($AM$2:$AM$25,(RANK(AO3,$AO$2:$AO$25)))</f>
        <v>pics\\Injir_5.jpg</v>
      </c>
      <c r="AQ3" t="str">
        <f t="shared" ref="AQ3:AQ25" ca="1" si="13">INDEX($AN$2:$AN$25,(RANK(AO3,$AO$2:$AO$25)))</f>
        <v>pics\\Tikva_5.jpg</v>
      </c>
      <c r="AR3" t="str">
        <f t="shared" ca="1" si="6"/>
        <v>pics\\Injir_5.jpg</v>
      </c>
      <c r="AT3">
        <f t="shared" ca="1" si="7"/>
        <v>5.4885347509598503E-2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9"/>
        <v>_Мясистый_ли_XXXXX?</v>
      </c>
      <c r="BD3" cm="1">
        <f t="array" aca="1" ref="BD3" ca="1">INDEX($L$2:$L$9,(RANK(AT3,$AT$2:$AT$9)))</f>
        <v>2063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VLOOKUP(B4,audio_list_stym!$A$3:$BP$18,63,FALSE)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VLOOKUP(B4,audio_list_stym!$A$3:$AJ$18,31,FALSE)</f>
        <v>Tomat</v>
      </c>
      <c r="I4" t="s">
        <v>690</v>
      </c>
      <c r="J4" t="str">
        <f t="shared" si="1"/>
        <v>Tomat_3</v>
      </c>
      <c r="K4">
        <v>12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2159</v>
      </c>
      <c r="AD4" t="str">
        <f t="shared" ca="1" si="10"/>
        <v>pics\\Injir_7.jpg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pics\\Injir_7.jpg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2.6160455727882503E-2</v>
      </c>
      <c r="AP4" t="str">
        <f t="shared" ca="1" si="12"/>
        <v>pics\\Injir_7.jpg</v>
      </c>
      <c r="AQ4" t="str">
        <f t="shared" ca="1" si="13"/>
        <v>pics\\Tikva_7.jpg</v>
      </c>
      <c r="AR4" t="str">
        <f t="shared" ca="1" si="6"/>
        <v>pics\\Injir_7.jpg</v>
      </c>
      <c r="AT4">
        <f t="shared" ca="1" si="7"/>
        <v>5.4029510779588175E-2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9"/>
        <v>_Горький_ли_XXXXX?</v>
      </c>
      <c r="BD4" cm="1">
        <f t="array" aca="1" ref="BD4" ca="1">INDEX($L$2:$L$9,(RANK(AT4,$AT$2:$AT$9)))</f>
        <v>2064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VLOOKUP(B5,audio_list_stym!$A$3:$BP$18,63,FALSE)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VLOOKUP(B5,audio_list_stym!$A$3:$AJ$18,31,FALSE)</f>
        <v>Tomat</v>
      </c>
      <c r="I5" t="s">
        <v>691</v>
      </c>
      <c r="J5" t="str">
        <f t="shared" si="1"/>
        <v>Tomat_4</v>
      </c>
      <c r="K5">
        <v>12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2004</v>
      </c>
      <c r="AD5" t="str">
        <f t="shared" ca="1" si="10"/>
        <v>pics\\Banan_4.jpg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pics\\Banan_4.jpg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0.38107737911863282</v>
      </c>
      <c r="AP5" t="str">
        <f t="shared" ca="1" si="12"/>
        <v>pics\\Banan_4.jpg</v>
      </c>
      <c r="AQ5" t="str">
        <f t="shared" ca="1" si="13"/>
        <v>pics\\Goroh_4.jpg</v>
      </c>
      <c r="AR5" t="str">
        <f t="shared" ca="1" si="6"/>
        <v>pics\\Banan_4.jpg</v>
      </c>
      <c r="AT5">
        <f t="shared" ca="1" si="7"/>
        <v>0.56627131974550859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9"/>
        <v>_Яркий_ли_XXXXX?</v>
      </c>
      <c r="BD5" cm="1">
        <f t="array" aca="1" ref="BD5" ca="1">INDEX($L$2:$L$9,(RANK(AT5,$AT$2:$AT$9)))</f>
        <v>2061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VLOOKUP(B6,audio_list_stym!$A$3:$BP$18,63,FALSE)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VLOOKUP(B6,audio_list_stym!$A$3:$AJ$18,31,FALSE)</f>
        <v>Tomat</v>
      </c>
      <c r="I6" t="s">
        <v>692</v>
      </c>
      <c r="J6" t="str">
        <f t="shared" si="1"/>
        <v>Tomat_5</v>
      </c>
      <c r="K6">
        <v>12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2158</v>
      </c>
      <c r="AD6" t="str">
        <f t="shared" ca="1" si="10"/>
        <v>pics\\Injir_6.jpg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pics\\Injir_6.jpg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0.13405722303320133</v>
      </c>
      <c r="AP6" t="str">
        <f t="shared" ca="1" si="12"/>
        <v>pics\\Injir_6.jpg</v>
      </c>
      <c r="AQ6" t="str">
        <f t="shared" ca="1" si="13"/>
        <v>pics\\Tikva_6.jpg</v>
      </c>
      <c r="AR6" t="str">
        <f t="shared" ca="1" si="6"/>
        <v>pics\\Injir_6.jpg</v>
      </c>
      <c r="AT6">
        <f t="shared" ca="1" si="7"/>
        <v>0.80458685360932281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9"/>
        <v>_Острый_ли_XXXXX?</v>
      </c>
      <c r="BD6" cm="1">
        <f t="array" aca="1" ref="BD6" ca="1">INDEX($L$2:$L$9,(RANK(AT6,$AT$2:$AT$9)))</f>
        <v>2059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VLOOKUP(B7,audio_list_stym!$A$3:$BP$18,63,FALSE)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VLOOKUP(B7,audio_list_stym!$A$3:$AJ$18,31,FALSE)</f>
        <v>Tomat</v>
      </c>
      <c r="I7" t="s">
        <v>693</v>
      </c>
      <c r="J7" t="str">
        <f t="shared" si="1"/>
        <v>Tomat_6</v>
      </c>
      <c r="K7">
        <v>12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2005</v>
      </c>
      <c r="AD7" t="str">
        <f t="shared" ca="1" si="10"/>
        <v>pics\\Banan_5.jpg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pics\\Banan_5.jpg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0.3730097227034691</v>
      </c>
      <c r="AP7" t="str">
        <f t="shared" ca="1" si="12"/>
        <v>pics\\Banan_5.jpg</v>
      </c>
      <c r="AQ7" t="str">
        <f t="shared" ca="1" si="13"/>
        <v>pics\\Goroh_5.jpg</v>
      </c>
      <c r="AR7" t="str">
        <f t="shared" ca="1" si="6"/>
        <v>pics\\Banan_5.jpg</v>
      </c>
      <c r="AT7">
        <f t="shared" ca="1" si="7"/>
        <v>0.89253005298573573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9"/>
        <v>_Спелый_ли_XXXXX?</v>
      </c>
      <c r="BD7" cm="1">
        <f t="array" aca="1" ref="BD7" ca="1">INDEX($L$2:$L$9,(RANK(AT7,$AT$2:$AT$9)))</f>
        <v>2058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VLOOKUP(B8,audio_list_stym!$A$3:$BP$18,63,FALSE)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VLOOKUP(B8,audio_list_stym!$A$3:$AJ$18,31,FALSE)</f>
        <v>Tomat</v>
      </c>
      <c r="I8" t="s">
        <v>694</v>
      </c>
      <c r="J8" t="str">
        <f t="shared" si="1"/>
        <v>Tomat_7</v>
      </c>
      <c r="K8">
        <v>12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2153</v>
      </c>
      <c r="AD8" t="str">
        <f t="shared" ca="1" si="10"/>
        <v>pics\\Injir_1.jpg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pics\\Injir_1.jpg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0.26316273765796649</v>
      </c>
      <c r="AP8" t="str">
        <f t="shared" ca="1" si="12"/>
        <v>pics\\Injir_1.jpg</v>
      </c>
      <c r="AQ8" t="str">
        <f t="shared" ca="1" si="13"/>
        <v>pics\\Tikva_1.jpg</v>
      </c>
      <c r="AR8" t="str">
        <f t="shared" ca="1" si="6"/>
        <v>pics\\Injir_1.jpg</v>
      </c>
      <c r="AT8">
        <f t="shared" ca="1" si="7"/>
        <v>0.65575298063309129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9"/>
        <v>_Серый_ли_XXXXX?</v>
      </c>
      <c r="BD8" cm="1">
        <f t="array" aca="1" ref="BD8" ca="1">INDEX($L$2:$L$9,(RANK(AT8,$AT$2:$AT$9)))</f>
        <v>2060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VLOOKUP(B9,audio_list_stym!$A$3:$BP$18,63,FALSE)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VLOOKUP(B9,audio_list_stym!$A$3:$AJ$18,31,FALSE)</f>
        <v>Tomat</v>
      </c>
      <c r="I9" t="s">
        <v>695</v>
      </c>
      <c r="J9" t="str">
        <f t="shared" si="1"/>
        <v>Tomat_8</v>
      </c>
      <c r="K9">
        <v>12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2033</v>
      </c>
      <c r="AD9" t="str">
        <f t="shared" ca="1" si="10"/>
        <v>pics\\Limon_1.jpg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pics\\Limon_1.jpg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0.91548803168288095</v>
      </c>
      <c r="AP9" t="str">
        <f t="shared" ca="1" si="12"/>
        <v>pics\\Limon_1.jpg</v>
      </c>
      <c r="AQ9" t="str">
        <f t="shared" ca="1" si="13"/>
        <v>pics\\Redis_1.jpg</v>
      </c>
      <c r="AR9" t="str">
        <f t="shared" ca="1" si="6"/>
        <v>pics\\Limon_1.jpg</v>
      </c>
      <c r="AT9">
        <f t="shared" ca="1" si="7"/>
        <v>0.92968115379403249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9"/>
        <v>_Вязкий_ли_XXXXX?</v>
      </c>
      <c r="BD9" cm="1">
        <f t="array" aca="1" ref="BD9" ca="1">INDEX($L$2:$L$9,(RANK(AT9,$AT$2:$AT$9)))</f>
        <v>2057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VLOOKUP(B10,audio_list_stym!$A$3:$BP$18,63,FALSE)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VLOOKUP(B10,audio_list_stym!$A$3:$AJ$18,31,FALSE)</f>
        <v>Limon</v>
      </c>
      <c r="I10" t="s">
        <v>688</v>
      </c>
      <c r="J10" t="str">
        <f t="shared" si="1"/>
        <v>Limon_1</v>
      </c>
      <c r="K10">
        <v>13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2178</v>
      </c>
      <c r="AD10" t="str">
        <f t="shared" ca="1" si="10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0.75404756275257945</v>
      </c>
      <c r="AP10" t="str">
        <f t="shared" ca="1" si="12"/>
        <v>pics\\Limon_6.jpg</v>
      </c>
      <c r="AQ10" t="str">
        <f t="shared" ca="1" si="13"/>
        <v>pics\\Redis_6.jpg</v>
      </c>
      <c r="AT10">
        <f t="shared" ca="1" si="7"/>
        <v>2.4217102559935366E-2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9"/>
        <v>На_экране_XXXXX._Он_старый?</v>
      </c>
      <c r="BC10">
        <f>A10</f>
        <v>1202</v>
      </c>
      <c r="BD10" cm="1">
        <f t="array" aca="1" ref="BD10" ca="1">INDEX($L$10:$L$17,(RANK(AT2,$AT$2:$AT$9)))</f>
        <v>2038</v>
      </c>
      <c r="BE10" cm="1">
        <f t="array" aca="1" ref="BE10" ca="1">INDEX(BD2:BD9,(RANK(AT3,$AT$2:$AT$9)))</f>
        <v>2060</v>
      </c>
      <c r="BF10" cm="1">
        <f t="array" aca="1" ref="BF10" ca="1">INDEX(BD18:BD33,(RANK(AT3,$AT$2:$AT$16)))</f>
        <v>2056</v>
      </c>
      <c r="BG10" cm="1">
        <f t="array" aca="1" ref="BG10" ca="1">INDEX(BD34:BD65,(RANK(AT3,$AT$2:$AT$16)))</f>
        <v>2008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VLOOKUP(B11,audio_list_stym!$A$3:$BP$18,63,FALSE)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VLOOKUP(B11,audio_list_stym!$A$3:$AJ$18,31,FALSE)</f>
        <v>Limon</v>
      </c>
      <c r="I11" t="s">
        <v>689</v>
      </c>
      <c r="J11" t="str">
        <f t="shared" si="1"/>
        <v>Limon_2</v>
      </c>
      <c r="K11">
        <v>13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2210</v>
      </c>
      <c r="AD11" t="str">
        <f t="shared" ca="1" si="10"/>
        <v>pics\\dis48.jpg</v>
      </c>
      <c r="AE11" s="22" t="str">
        <f t="array" aca="1" ref="AE11" ca="1">IF(G11="экспл",INDEX(total_visual_stym!$C$146:$C$209,(RANK(total_visual_stym!E155,total_visual_stym!$E$146:$E$209))),0)</f>
        <v>pics\\dis48.jpg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0.23836201496466025</v>
      </c>
      <c r="AP11" t="str">
        <f t="shared" ca="1" si="12"/>
        <v>pics\\Injir_3.jpg</v>
      </c>
      <c r="AQ11" t="str">
        <f t="shared" ca="1" si="13"/>
        <v>pics\\Tikva_3.jpg</v>
      </c>
      <c r="AT11">
        <f t="shared" ca="1" si="7"/>
        <v>0.88249656208726479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9"/>
        <v>Посмотрите,_вот_XXXXX._Фиолетовый_ли_он?</v>
      </c>
      <c r="BD11" cm="1">
        <f t="array" aca="1" ref="BD11" ca="1">INDEX($L$10:$L$17,(RANK(AT3,$AT$2:$AT$9)))</f>
        <v>2039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VLOOKUP(B12,audio_list_stym!$A$3:$BP$18,63,FALSE)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VLOOKUP(B12,audio_list_stym!$A$3:$AJ$18,31,FALSE)</f>
        <v>Limon</v>
      </c>
      <c r="I12" t="s">
        <v>690</v>
      </c>
      <c r="J12" t="str">
        <f t="shared" si="1"/>
        <v>Limon_3</v>
      </c>
      <c r="K12">
        <v>13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2201</v>
      </c>
      <c r="AD12" t="str">
        <f t="shared" ca="1" si="10"/>
        <v>pics\\dis43.jpg</v>
      </c>
      <c r="AE12" s="22" t="str">
        <f t="array" aca="1" ref="AE12" ca="1">IF(G12="экспл",INDEX(total_visual_stym!$C$146:$C$209,(RANK(total_visual_stym!E156,total_visual_stym!$E$146:$E$209))),0)</f>
        <v>pics\\dis43.jpg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0.47299610816160387</v>
      </c>
      <c r="AP12" t="str">
        <f t="shared" ca="1" si="12"/>
        <v>pics\\Banan_2.jpg</v>
      </c>
      <c r="AQ12" t="str">
        <f t="shared" ca="1" si="13"/>
        <v>pics\\Goroh_2.jpg</v>
      </c>
      <c r="AT12">
        <f t="shared" ca="1" si="7"/>
        <v>0.27049721901625068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9"/>
        <v>Вот_XXXXX._Он_с_цедрой?</v>
      </c>
      <c r="BD12" cm="1">
        <f t="array" aca="1" ref="BD12" ca="1">INDEX($L$10:$L$17,(RANK(AT4,$AT$2:$AT$9)))</f>
        <v>2040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VLOOKUP(B13,audio_list_stym!$A$3:$BP$18,63,FALSE)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VLOOKUP(B13,audio_list_stym!$A$3:$AJ$18,31,FALSE)</f>
        <v>Limon</v>
      </c>
      <c r="I13" t="s">
        <v>691</v>
      </c>
      <c r="J13" t="str">
        <f t="shared" si="1"/>
        <v>Limon_4</v>
      </c>
      <c r="K13">
        <v>13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2203</v>
      </c>
      <c r="AD13" t="str">
        <f t="shared" ca="1" si="10"/>
        <v>pics\\dis53.jpg</v>
      </c>
      <c r="AE13" s="22" t="str">
        <f t="array" aca="1" ref="AE13" ca="1">IF(G13="экспл",INDEX(total_visual_stym!$C$146:$C$209,(RANK(total_visual_stym!E157,total_visual_stym!$E$146:$E$209))),0)</f>
        <v>pics\\dis53.jpg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1.5557759057309717E-2</v>
      </c>
      <c r="AP13" t="str">
        <f t="shared" ca="1" si="12"/>
        <v>pics\\Injir_8.jpg</v>
      </c>
      <c r="AQ13" t="str">
        <f t="shared" ca="1" si="13"/>
        <v>pics\\Tikva_8.jpg</v>
      </c>
      <c r="AT13">
        <f t="shared" ca="1" si="7"/>
        <v>0.287636393004288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9"/>
        <v>Это_XXXXX._Кислый_ли_он?</v>
      </c>
      <c r="BD13" cm="1">
        <f t="array" aca="1" ref="BD13" ca="1">INDEX($L$10:$L$17,(RANK(AT5,$AT$2:$AT$9)))</f>
        <v>2037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VLOOKUP(B14,audio_list_stym!$A$3:$BP$18,63,FALSE)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VLOOKUP(B14,audio_list_stym!$A$3:$AJ$18,31,FALSE)</f>
        <v>Limon</v>
      </c>
      <c r="I14" t="s">
        <v>692</v>
      </c>
      <c r="J14" t="str">
        <f t="shared" si="1"/>
        <v>Limon_5</v>
      </c>
      <c r="K14">
        <v>13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2220</v>
      </c>
      <c r="AD14" t="str">
        <f t="shared" ca="1" si="10"/>
        <v>pics\\dis16.jpg</v>
      </c>
      <c r="AE14" s="22" t="str">
        <f t="array" aca="1" ref="AE14" ca="1">IF(G14="экспл",INDEX(total_visual_stym!$C$146:$C$209,(RANK(total_visual_stym!E158,total_visual_stym!$E$146:$E$209))),0)</f>
        <v>pics\\dis16.jpg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0.35296298513358093</v>
      </c>
      <c r="AP14" t="str">
        <f t="shared" ca="1" si="12"/>
        <v>pics\\Banan_6.jpg</v>
      </c>
      <c r="AQ14" t="str">
        <f t="shared" ca="1" si="13"/>
        <v>pics\\Goroh_6.jpg</v>
      </c>
      <c r="AT14">
        <f t="shared" ca="1" si="7"/>
        <v>0.43004631885390232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9"/>
        <v>На_картинке_XXXXX._Сочный_ли_он?</v>
      </c>
      <c r="BD14" cm="1">
        <f t="array" aca="1" ref="BD14" ca="1">INDEX($L$10:$L$17,(RANK(AT6,$AT$2:$AT$9)))</f>
        <v>2035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VLOOKUP(B15,audio_list_stym!$A$3:$BP$18,63,FALSE)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VLOOKUP(B15,audio_list_stym!$A$3:$AJ$18,31,FALSE)</f>
        <v>Limon</v>
      </c>
      <c r="I15" t="s">
        <v>693</v>
      </c>
      <c r="J15" t="str">
        <f t="shared" si="1"/>
        <v>Limon_6</v>
      </c>
      <c r="K15">
        <v>13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2195</v>
      </c>
      <c r="AD15" t="str">
        <f t="shared" ca="1" si="10"/>
        <v>pics\\dis41.jpg</v>
      </c>
      <c r="AE15" s="22" t="str">
        <f t="array" aca="1" ref="AE15" ca="1">IF(G15="экспл",INDEX(total_visual_stym!$C$146:$C$209,(RANK(total_visual_stym!E159,total_visual_stym!$E$146:$E$209))),0)</f>
        <v>pics\\dis41.jpg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0.43617014198993731</v>
      </c>
      <c r="AP15" t="str">
        <f t="shared" ca="1" si="12"/>
        <v>pics\\Banan_3.jpg</v>
      </c>
      <c r="AQ15" t="str">
        <f t="shared" ca="1" si="13"/>
        <v>pics\\Goroh_3.jpg</v>
      </c>
      <c r="AT15">
        <f t="shared" ca="1" si="7"/>
        <v>3.8428925025901672E-2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9"/>
        <v>На_мониторе_XXXXX._Упругий_ли_он?</v>
      </c>
      <c r="BD15" cm="1">
        <f t="array" aca="1" ref="BD15" ca="1">INDEX($L$10:$L$17,(RANK(AT7,$AT$2:$AT$9)))</f>
        <v>2034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VLOOKUP(B16,audio_list_stym!$A$3:$BP$18,63,FALSE)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VLOOKUP(B16,audio_list_stym!$A$3:$AJ$18,31,FALSE)</f>
        <v>Limon</v>
      </c>
      <c r="I16" t="s">
        <v>694</v>
      </c>
      <c r="J16" t="str">
        <f t="shared" si="1"/>
        <v>Limon_7</v>
      </c>
      <c r="K16">
        <v>13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2226</v>
      </c>
      <c r="AD16" t="str">
        <f t="shared" ca="1" si="10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0.91447832692563635</v>
      </c>
      <c r="AP16" t="str">
        <f t="shared" ca="1" si="12"/>
        <v>pics\\Limon_2.jpg</v>
      </c>
      <c r="AQ16" t="str">
        <f t="shared" ca="1" si="13"/>
        <v>pics\\Redis_2.jpg</v>
      </c>
      <c r="AT16">
        <f t="shared" ca="1" si="7"/>
        <v>2.4697544723629838E-2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9"/>
        <v>Перед_Вами_XXXXX._Он_длинный?</v>
      </c>
      <c r="BD16" cm="1">
        <f t="array" aca="1" ref="BD16" ca="1">INDEX($L$10:$L$17,(RANK(AT8,$AT$2:$AT$9)))</f>
        <v>2036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VLOOKUP(B17,audio_list_stym!$A$3:$BP$18,63,FALSE)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VLOOKUP(B17,audio_list_stym!$A$3:$AJ$18,31,FALSE)</f>
        <v>Limon</v>
      </c>
      <c r="I17" t="s">
        <v>695</v>
      </c>
      <c r="J17" t="str">
        <f t="shared" si="1"/>
        <v>Limon_8</v>
      </c>
      <c r="K17">
        <v>13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2212</v>
      </c>
      <c r="AD17" t="str">
        <f t="shared" ca="1" si="10"/>
        <v>pics\\dis61.jpg</v>
      </c>
      <c r="AE17" s="22" t="str">
        <f t="array" aca="1" ref="AE17" ca="1">IF(G17="экспл",INDEX(total_visual_stym!$C$146:$C$209,(RANK(total_visual_stym!E161,total_visual_stym!$E$146:$E$209))),0)</f>
        <v>pics\\dis61.jpg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0.89539537137594893</v>
      </c>
      <c r="AP17" t="str">
        <f t="shared" ca="1" si="12"/>
        <v>pics\\Limon_3.jpg</v>
      </c>
      <c r="AQ17" t="str">
        <f t="shared" ca="1" si="13"/>
        <v>pics\\Redis_3.jpg</v>
      </c>
      <c r="AT17">
        <f t="shared" ca="1" si="7"/>
        <v>0.65211171391966327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9"/>
        <v>Вы_видите_XXXXX._Он_без_кожуры?</v>
      </c>
      <c r="BD17" cm="1">
        <f t="array" aca="1" ref="BD17" ca="1">INDEX($L$10:$L$17,(RANK(AT9,$AT$2:$AT$9)))</f>
        <v>2033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VLOOKUP(B18,audio_list_stym!$A$3:$BP$18,63,FALSE)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VLOOKUP(B18,audio_list_stym!$A$3:$AJ$18,31,FALSE)</f>
        <v>Kokos</v>
      </c>
      <c r="I18" t="s">
        <v>688</v>
      </c>
      <c r="J18" t="str">
        <f t="shared" si="1"/>
        <v>Kokos_1</v>
      </c>
      <c r="K18">
        <v>10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2162</v>
      </c>
      <c r="AD18" t="str">
        <f t="shared" ca="1" si="10"/>
        <v>pics\\Tikva_2.jpg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pics\\Tikva_2.jpg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0.25983793091984364</v>
      </c>
      <c r="AP18" t="str">
        <f t="shared" ca="1" si="12"/>
        <v>pics\\Injir_2.jpg</v>
      </c>
      <c r="AQ18" t="str">
        <f t="shared" ca="1" si="13"/>
        <v>pics\\Tikva_2.jpg</v>
      </c>
      <c r="AS18" t="str">
        <f t="shared" ref="AS18:AS25" ca="1" si="17">IF(AH18="sound\\Tropic",AQ18,"")</f>
        <v>pics\\Tikva_2.jpg</v>
      </c>
      <c r="AT18">
        <f t="shared" ca="1" si="7"/>
        <v>0.86653127158579901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9"/>
        <v>_С_молоком_ли_КОКОС?</v>
      </c>
      <c r="BC18">
        <f>A18</f>
        <v>1203</v>
      </c>
      <c r="BD18" cm="1">
        <f t="array" aca="1" ref="BD18" ca="1">INDEX($L$18:$L$25,(RANK(AT2,$AT$2:$AT$9)))</f>
        <v>2030</v>
      </c>
      <c r="BE18" cm="1">
        <f t="array" aca="1" ref="BE18" ca="1">INDEX(BD2:BD17,(RANK(AT4,$AT$2:$AT$16)))</f>
        <v>2037</v>
      </c>
      <c r="BF18" cm="1">
        <f t="array" aca="1" ref="BF18" ca="1">INDEX(BD26:BD49,(RANK(AT4,$AT$2:$AT$16)))</f>
        <v>2045</v>
      </c>
      <c r="BG18" cm="1">
        <f t="array" aca="1" ref="BG18" ca="1">INDEX(BD50:BD65,(RANK(AT4,$AT$2:$AT$16)))</f>
        <v>2021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VLOOKUP(B19,audio_list_stym!$A$3:$BP$18,63,FALSE)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VLOOKUP(B19,audio_list_stym!$A$3:$AJ$18,31,FALSE)</f>
        <v>Kokos</v>
      </c>
      <c r="I19" t="s">
        <v>689</v>
      </c>
      <c r="J19" t="str">
        <f t="shared" si="1"/>
        <v>Kokos_2</v>
      </c>
      <c r="K19">
        <v>10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2023</v>
      </c>
      <c r="AD19" t="str">
        <f t="shared" ca="1" si="10"/>
        <v>pics\\Goroh_7.jpg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pics\\Goroh_7.jpg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0.3416875240341688</v>
      </c>
      <c r="AP19" t="str">
        <f t="shared" ca="1" si="12"/>
        <v>pics\\Banan_7.jpg</v>
      </c>
      <c r="AQ19" t="str">
        <f t="shared" ca="1" si="13"/>
        <v>pics\\Goroh_7.jpg</v>
      </c>
      <c r="AS19" t="str">
        <f t="shared" ca="1" si="17"/>
        <v>pics\\Goroh_7.jpg</v>
      </c>
      <c r="AT19">
        <f t="shared" ca="1" si="7"/>
        <v>0.74541120430876751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9"/>
        <v>_Полый_ли_КОКОС?</v>
      </c>
      <c r="BD19" cm="1">
        <f t="array" aca="1" ref="BD19" ca="1">INDEX($L$18:$L$25,(RANK(AT3,$AT$2:$AT$9)))</f>
        <v>2031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VLOOKUP(B20,audio_list_stym!$A$3:$BP$18,63,FALSE)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VLOOKUP(B20,audio_list_stym!$A$3:$AJ$18,31,FALSE)</f>
        <v>Kokos</v>
      </c>
      <c r="I20" t="s">
        <v>690</v>
      </c>
      <c r="J20" t="str">
        <f t="shared" si="1"/>
        <v>Kokos_3</v>
      </c>
      <c r="K20">
        <v>10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2017</v>
      </c>
      <c r="AD20" t="str">
        <f t="shared" ca="1" si="10"/>
        <v>pics\\Goroh_1.jpg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pics\\Goroh_1.jpg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0.50254489203343788</v>
      </c>
      <c r="AP20" t="str">
        <f t="shared" ca="1" si="12"/>
        <v>pics\\Banan_1.jpg</v>
      </c>
      <c r="AQ20" t="str">
        <f t="shared" ca="1" si="13"/>
        <v>pics\\Goroh_1.jpg</v>
      </c>
      <c r="AS20" t="str">
        <f t="shared" ca="1" si="17"/>
        <v>pics\\Goroh_1.jpg</v>
      </c>
      <c r="AT20">
        <f t="shared" ca="1" si="7"/>
        <v>0.40256099299977544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9"/>
        <v>_Гладкий_ли_КОКОС?</v>
      </c>
      <c r="BD20" cm="1">
        <f t="array" aca="1" ref="BD20" ca="1">INDEX($L$18:$L$25,(RANK(AT4,$AT$2:$AT$9)))</f>
        <v>2032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VLOOKUP(B21,audio_list_stym!$A$3:$BP$18,63,FALSE)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VLOOKUP(B21,audio_list_stym!$A$3:$AJ$18,31,FALSE)</f>
        <v>Kokos</v>
      </c>
      <c r="I21" t="s">
        <v>691</v>
      </c>
      <c r="J21" t="str">
        <f t="shared" si="1"/>
        <v>Kokos_4</v>
      </c>
      <c r="K21">
        <v>10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2024</v>
      </c>
      <c r="AD21" t="str">
        <f t="shared" ca="1" si="10"/>
        <v>pics\\Goroh_8.jpg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pics\\Goroh_8.jpg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0.30795634892580215</v>
      </c>
      <c r="AP21" t="str">
        <f t="shared" ca="1" si="12"/>
        <v>pics\\Banan_8.jpg</v>
      </c>
      <c r="AQ21" t="str">
        <f t="shared" ca="1" si="13"/>
        <v>pics\\Goroh_8.jpg</v>
      </c>
      <c r="AS21" t="str">
        <f t="shared" ca="1" si="17"/>
        <v>pics\\Goroh_8.jpg</v>
      </c>
      <c r="AT21">
        <f t="shared" ca="1" si="7"/>
        <v>0.58402924192521866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9"/>
        <v>_Пористый_ли_КОКОС?</v>
      </c>
      <c r="BD21" cm="1">
        <f t="array" aca="1" ref="BD21" ca="1">INDEX($L$18:$L$25,(RANK(AT5,$AT$2:$AT$9)))</f>
        <v>2029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VLOOKUP(B22,audio_list_stym!$A$3:$BP$18,63,FALSE)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VLOOKUP(B22,audio_list_stym!$A$3:$AJ$18,31,FALSE)</f>
        <v>Kokos</v>
      </c>
      <c r="I22" t="s">
        <v>692</v>
      </c>
      <c r="J22" t="str">
        <f t="shared" si="1"/>
        <v>Kokos_5</v>
      </c>
      <c r="K22">
        <v>10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2164</v>
      </c>
      <c r="AD22" t="str">
        <f t="shared" ca="1" si="10"/>
        <v>pics\\Tikva_4.jpg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pics\\Tikva_4.jpg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0.18662204444725228</v>
      </c>
      <c r="AP22" t="str">
        <f t="shared" ca="1" si="12"/>
        <v>pics\\Injir_4.jpg</v>
      </c>
      <c r="AQ22" t="str">
        <f t="shared" ca="1" si="13"/>
        <v>pics\\Tikva_4.jpg</v>
      </c>
      <c r="AS22" t="str">
        <f t="shared" ca="1" si="17"/>
        <v>pics\\Tikva_4.jpg</v>
      </c>
      <c r="AT22">
        <f t="shared" ca="1" si="7"/>
        <v>0.18463860292591627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9"/>
        <v>_Вареный_ли_КОКОС?</v>
      </c>
      <c r="BD22" cm="1">
        <f t="array" aca="1" ref="BD22" ca="1">INDEX($L$18:$L$25,(RANK(AT6,$AT$2:$AT$9)))</f>
        <v>2027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VLOOKUP(B23,audio_list_stym!$A$3:$BP$18,63,FALSE)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VLOOKUP(B23,audio_list_stym!$A$3:$AJ$18,31,FALSE)</f>
        <v>Kokos</v>
      </c>
      <c r="I23" t="s">
        <v>693</v>
      </c>
      <c r="J23" t="str">
        <f t="shared" si="1"/>
        <v>Kokos_6</v>
      </c>
      <c r="K23">
        <v>10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2052</v>
      </c>
      <c r="AD23" t="str">
        <f t="shared" ca="1" si="10"/>
        <v>pics\\Redis_4.jpg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pics\\Redis_4.jpg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0.85978337189686083</v>
      </c>
      <c r="AP23" t="str">
        <f t="shared" ca="1" si="12"/>
        <v>pics\\Limon_4.jpg</v>
      </c>
      <c r="AQ23" t="str">
        <f t="shared" ca="1" si="13"/>
        <v>pics\\Redis_4.jpg</v>
      </c>
      <c r="AS23" t="str">
        <f t="shared" ca="1" si="17"/>
        <v>pics\\Redis_4.jpg</v>
      </c>
      <c r="AT23">
        <f t="shared" ca="1" si="7"/>
        <v>0.8646971452806963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9"/>
        <v>_Плотный_ли_КОКОС?</v>
      </c>
      <c r="BD23" cm="1">
        <f t="array" aca="1" ref="BD23" ca="1">INDEX($L$18:$L$25,(RANK(AT7,$AT$2:$AT$9)))</f>
        <v>2026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VLOOKUP(B24,audio_list_stym!$A$3:$BP$18,63,FALSE)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VLOOKUP(B24,audio_list_stym!$A$3:$AJ$18,31,FALSE)</f>
        <v>Kokos</v>
      </c>
      <c r="I24" t="s">
        <v>694</v>
      </c>
      <c r="J24" t="str">
        <f t="shared" si="1"/>
        <v>Kokos_7</v>
      </c>
      <c r="K24">
        <v>10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2056</v>
      </c>
      <c r="AD24" t="str">
        <f t="shared" ca="1" si="10"/>
        <v>pics\\Redis_8.jpg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pics\\Redis_8.jpg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0.64572264707222371</v>
      </c>
      <c r="AP24" t="str">
        <f t="shared" ca="1" si="12"/>
        <v>pics\\Limon_8.jpg</v>
      </c>
      <c r="AQ24" t="str">
        <f t="shared" ca="1" si="13"/>
        <v>pics\\Redis_8.jpg</v>
      </c>
      <c r="AS24" t="str">
        <f t="shared" ca="1" si="17"/>
        <v>pics\\Redis_8.jpg</v>
      </c>
      <c r="AT24">
        <f t="shared" ca="1" si="7"/>
        <v>0.63500358046707006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9"/>
        <v>_Ворсистый_ли_КОКОС?</v>
      </c>
      <c r="BD24" cm="1">
        <f t="array" aca="1" ref="BD24" ca="1">INDEX($L$18:$L$25,(RANK(AT8,$AT$2:$AT$9)))</f>
        <v>2028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VLOOKUP(B25,audio_list_stym!$A$3:$BP$18,63,FALSE)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VLOOKUP(B25,audio_list_stym!$A$3:$AJ$18,31,FALSE)</f>
        <v>Kokos</v>
      </c>
      <c r="I25" t="s">
        <v>695</v>
      </c>
      <c r="J25" t="str">
        <f t="shared" si="1"/>
        <v>Kokos_8</v>
      </c>
      <c r="K25">
        <v>10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2055</v>
      </c>
      <c r="AD25" t="str">
        <f t="shared" ca="1" si="10"/>
        <v>pics\\Redis_7.jpg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pics\\Redis_7.jpg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0.66640468130276653</v>
      </c>
      <c r="AP25" t="str">
        <f t="shared" ca="1" si="12"/>
        <v>pics\\Limon_7.jpg</v>
      </c>
      <c r="AQ25" t="str">
        <f t="shared" ca="1" si="13"/>
        <v>pics\\Redis_7.jpg</v>
      </c>
      <c r="AS25" t="str">
        <f t="shared" ca="1" si="17"/>
        <v>pics\\Redis_7.jpg</v>
      </c>
      <c r="AT25">
        <f t="shared" ca="1" si="7"/>
        <v>0.35277094987266766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9"/>
        <v>_Мягкий_ли_КОКОС?</v>
      </c>
      <c r="BD25" cm="1">
        <f t="array" aca="1" ref="BD25" ca="1">INDEX($L$18:$L$25,(RANK(AT9,$AT$2:$AT$9)))</f>
        <v>2025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VLOOKUP(B26,audio_list_stym!$A$3:$BP$18,63,FALSE)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VLOOKUP(B26,audio_list_stym!$A$3:$AJ$18,31,FALSE)</f>
        <v>Redis</v>
      </c>
      <c r="I26" t="s">
        <v>688</v>
      </c>
      <c r="J26" t="str">
        <f t="shared" si="1"/>
        <v>Redis_1</v>
      </c>
      <c r="K26">
        <v>11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2225</v>
      </c>
      <c r="AD26" t="str">
        <f t="shared" ca="1" si="10"/>
        <v>pics\\dis9.jpg</v>
      </c>
      <c r="AE26" s="22" t="str">
        <f t="array" aca="1" ref="AE26" ca="1">IF(G26="экспл",INDEX(total_visual_stym!$C$146:$C$209,(RANK(total_visual_stym!E170,total_visual_stym!$E$146:$E$209))),0)</f>
        <v>pics\\dis9.jpg</v>
      </c>
      <c r="AF26" s="22" t="str">
        <f t="shared" si="2"/>
        <v/>
      </c>
      <c r="AG26" t="str">
        <f t="shared" ref="AG26:AG33" si="18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7"/>
        <v>0.66412752000599717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9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2054</v>
      </c>
      <c r="BE26" cm="1">
        <f t="array" aca="1" ref="BE26" ca="1">INDEX(BD2:BD25,(RANK(AT5,$AT$2:$AT$16)))</f>
        <v>2058</v>
      </c>
      <c r="BF26" cm="1">
        <f t="array" aca="1" ref="BF26" ca="1">INDEX(BD34:BD49,(RANK(AT5,$AT$2:$AT$16)))</f>
        <v>2042</v>
      </c>
      <c r="BG26" cm="1">
        <f t="array" aca="1" ref="BG26" ca="1">INDEX(BD50:BD65,(RANK(AT5,$AT$2:$AT$16)))</f>
        <v>2010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VLOOKUP(B27,audio_list_stym!$A$3:$BP$18,63,FALSE)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VLOOKUP(B27,audio_list_stym!$A$3:$AJ$18,31,FALSE)</f>
        <v>Redis</v>
      </c>
      <c r="I27" t="s">
        <v>689</v>
      </c>
      <c r="J27" t="str">
        <f t="shared" si="1"/>
        <v>Redis_2</v>
      </c>
      <c r="K27">
        <v>11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2175</v>
      </c>
      <c r="AD27" t="str">
        <f t="shared" ca="1" si="10"/>
        <v>pics\\dis5.jpg</v>
      </c>
      <c r="AE27" s="22" t="str">
        <f t="array" aca="1" ref="AE27" ca="1">IF(G27="экспл",INDEX(total_visual_stym!$C$146:$C$209,(RANK(total_visual_stym!E171,total_visual_stym!$E$146:$E$209))),0)</f>
        <v>pics\\dis5.jpg</v>
      </c>
      <c r="AF27" s="22" t="str">
        <f t="shared" si="2"/>
        <v/>
      </c>
      <c r="AG27" t="str">
        <f t="shared" si="18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7"/>
        <v>0.68809104348795769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9"/>
        <v>Посмотрите,_вот_РЕДИС._Он_алый?</v>
      </c>
      <c r="BD27" cm="1">
        <f t="array" aca="1" ref="BD27" ca="1">INDEX($L$26:$L$33,(RANK(AT3,$AT$2:$AT$9)))</f>
        <v>2055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VLOOKUP(B28,audio_list_stym!$A$3:$BP$18,63,FALSE)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VLOOKUP(B28,audio_list_stym!$A$3:$AJ$18,31,FALSE)</f>
        <v>Redis</v>
      </c>
      <c r="I28" t="s">
        <v>690</v>
      </c>
      <c r="J28" t="str">
        <f t="shared" si="1"/>
        <v>Redis_3</v>
      </c>
      <c r="K28">
        <v>11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2191</v>
      </c>
      <c r="AD28" t="str">
        <f t="shared" ca="1" si="10"/>
        <v>pics\\dis26.jpg</v>
      </c>
      <c r="AE28" s="22" t="str">
        <f t="array" aca="1" ref="AE28" ca="1">IF(G28="экспл",INDEX(total_visual_stym!$C$146:$C$209,(RANK(total_visual_stym!E172,total_visual_stym!$E$146:$E$209))),0)</f>
        <v>pics\\dis26.jpg</v>
      </c>
      <c r="AF28" s="22" t="str">
        <f t="shared" si="2"/>
        <v/>
      </c>
      <c r="AG28" t="str">
        <f t="shared" si="18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7"/>
        <v>9.2262376460907736E-2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9"/>
        <v>Вот_РЕДИС._Пряный_ли_он?</v>
      </c>
      <c r="BD28" cm="1">
        <f t="array" aca="1" ref="BD28" ca="1">INDEX($L$26:$L$33,(RANK(AT4,$AT$2:$AT$9)))</f>
        <v>2056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VLOOKUP(B29,audio_list_stym!$A$3:$BP$18,63,FALSE)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VLOOKUP(B29,audio_list_stym!$A$3:$AJ$18,31,FALSE)</f>
        <v>Redis</v>
      </c>
      <c r="I29" t="s">
        <v>691</v>
      </c>
      <c r="J29" t="str">
        <f t="shared" si="1"/>
        <v>Redis_4</v>
      </c>
      <c r="K29">
        <v>11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2188</v>
      </c>
      <c r="AD29" t="str">
        <f t="shared" ca="1" si="10"/>
        <v>pics\\dis3.jpg</v>
      </c>
      <c r="AE29" s="22" t="str">
        <f t="array" aca="1" ref="AE29" ca="1">IF(G29="экспл",INDEX(total_visual_stym!$C$146:$C$209,(RANK(total_visual_stym!E173,total_visual_stym!$E$146:$E$209))),0)</f>
        <v>pics\\dis3.jpg</v>
      </c>
      <c r="AF29" s="22" t="str">
        <f t="shared" si="2"/>
        <v/>
      </c>
      <c r="AG29" t="str">
        <f t="shared" si="18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7"/>
        <v>0.85842270723530922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9"/>
        <v>Это_РЕДИС._Жирный_ли_он?</v>
      </c>
      <c r="BD29" cm="1">
        <f t="array" aca="1" ref="BD29" ca="1">INDEX($L$26:$L$33,(RANK(AT5,$AT$2:$AT$9)))</f>
        <v>2053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VLOOKUP(B30,audio_list_stym!$A$3:$BP$18,63,FALSE)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VLOOKUP(B30,audio_list_stym!$A$3:$AJ$18,31,FALSE)</f>
        <v>Redis</v>
      </c>
      <c r="I30" t="s">
        <v>692</v>
      </c>
      <c r="J30" t="str">
        <f t="shared" si="1"/>
        <v>Redis_5</v>
      </c>
      <c r="K30">
        <v>11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2194</v>
      </c>
      <c r="AD30" t="str">
        <f t="shared" ca="1" si="10"/>
        <v>pics\\dis55.jpg</v>
      </c>
      <c r="AE30" s="22" t="str">
        <f t="array" aca="1" ref="AE30" ca="1">IF(G30="экспл",INDEX(total_visual_stym!$C$146:$C$209,(RANK(total_visual_stym!E174,total_visual_stym!$E$146:$E$209))),0)</f>
        <v>pics\\dis55.jpg</v>
      </c>
      <c r="AF30" s="22" t="str">
        <f t="shared" si="2"/>
        <v/>
      </c>
      <c r="AG30" t="str">
        <f t="shared" si="18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7"/>
        <v>0.97677854394045727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9"/>
        <v>На_картинке_РЕДИС._Он_соленый?</v>
      </c>
      <c r="BD30" cm="1">
        <f t="array" aca="1" ref="BD30" ca="1">INDEX($L$26:$L$33,(RANK(AT6,$AT$2:$AT$9)))</f>
        <v>2051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VLOOKUP(B31,audio_list_stym!$A$3:$BP$18,63,FALSE)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VLOOKUP(B31,audio_list_stym!$A$3:$AJ$18,31,FALSE)</f>
        <v>Redis</v>
      </c>
      <c r="I31" t="s">
        <v>693</v>
      </c>
      <c r="J31" t="str">
        <f t="shared" si="1"/>
        <v>Redis_6</v>
      </c>
      <c r="K31">
        <v>11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2219</v>
      </c>
      <c r="AD31" t="str">
        <f t="shared" ca="1" si="10"/>
        <v>pics\\dis17.jpg</v>
      </c>
      <c r="AE31" s="22" t="str">
        <f t="array" aca="1" ref="AE31" ca="1">IF(G31="экспл",INDEX(total_visual_stym!$C$146:$C$209,(RANK(total_visual_stym!E175,total_visual_stym!$E$146:$E$209))),0)</f>
        <v>pics\\dis17.jpg</v>
      </c>
      <c r="AF31" s="22" t="str">
        <f t="shared" si="2"/>
        <v/>
      </c>
      <c r="AG31" t="str">
        <f t="shared" si="18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7"/>
        <v>0.93760891470508256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9"/>
        <v>На_мониторе_РЕДИС._Пышный_ли_он?</v>
      </c>
      <c r="BD31" cm="1">
        <f t="array" aca="1" ref="BD31" ca="1">INDEX($L$26:$L$33,(RANK(AT7,$AT$2:$AT$9)))</f>
        <v>2050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VLOOKUP(B32,audio_list_stym!$A$3:$BP$18,63,FALSE)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VLOOKUP(B32,audio_list_stym!$A$3:$AJ$18,31,FALSE)</f>
        <v>Redis</v>
      </c>
      <c r="I32" t="s">
        <v>694</v>
      </c>
      <c r="J32" t="str">
        <f t="shared" si="1"/>
        <v>Redis_7</v>
      </c>
      <c r="K32">
        <v>11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2222</v>
      </c>
      <c r="AD32" t="str">
        <f t="shared" ca="1" si="10"/>
        <v>pics\\dis14.jpg</v>
      </c>
      <c r="AE32" s="22" t="str">
        <f t="array" aca="1" ref="AE32" ca="1">IF(G32="экспл",INDEX(total_visual_stym!$C$146:$C$209,(RANK(total_visual_stym!E176,total_visual_stym!$E$146:$E$209))),0)</f>
        <v>pics\\dis14.jpg</v>
      </c>
      <c r="AF32" s="22" t="str">
        <f t="shared" si="2"/>
        <v/>
      </c>
      <c r="AG32" t="str">
        <f t="shared" si="18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7"/>
        <v>0.31015640017573187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9"/>
        <v>Перед_Вами_РЕДИС._Крепкий_ли_он?</v>
      </c>
      <c r="BD32" cm="1">
        <f t="array" aca="1" ref="BD32" ca="1">INDEX($L$26:$L$33,(RANK(AT8,$AT$2:$AT$9)))</f>
        <v>2052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VLOOKUP(B33,audio_list_stym!$A$3:$BP$18,63,FALSE)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VLOOKUP(B33,audio_list_stym!$A$3:$AJ$18,31,FALSE)</f>
        <v>Redis</v>
      </c>
      <c r="I33" t="s">
        <v>695</v>
      </c>
      <c r="J33" t="str">
        <f t="shared" si="1"/>
        <v>Redis_8</v>
      </c>
      <c r="K33">
        <v>11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2231</v>
      </c>
      <c r="AD33" t="str">
        <f t="shared" ca="1" si="10"/>
        <v>pics\\dis12.jpg</v>
      </c>
      <c r="AE33" s="22" t="str">
        <f t="array" aca="1" ref="AE33" ca="1">IF(G33="экспл",INDEX(total_visual_stym!$C$146:$C$209,(RANK(total_visual_stym!E177,total_visual_stym!$E$146:$E$209))),0)</f>
        <v>pics\\dis12.jpg</v>
      </c>
      <c r="AF33" s="22" t="str">
        <f t="shared" si="2"/>
        <v/>
      </c>
      <c r="AG33" t="str">
        <f t="shared" si="18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7"/>
        <v>0.22816683341905819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9"/>
        <v>Вы_видите_РЕДИС._Он_круглый?</v>
      </c>
      <c r="BD33" cm="1">
        <f t="array" aca="1" ref="BD33" ca="1">INDEX($L$26:$L$33,(RANK(AT9,$AT$2:$AT$9)))</f>
        <v>2049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VLOOKUP(B34,audio_list_stym!$A$3:$BP$18,63,FALSE)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VLOOKUP(B34,audio_list_stym!$A$3:$AJ$18,31,FALSE)</f>
        <v>Peper</v>
      </c>
      <c r="I34" t="s">
        <v>688</v>
      </c>
      <c r="J34" t="str">
        <f t="shared" si="1"/>
        <v>Peper_1</v>
      </c>
      <c r="K34">
        <v>12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2038</v>
      </c>
      <c r="AD34" t="str">
        <f t="shared" ca="1" si="10"/>
        <v>pics\\Limon_6.jpg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pics\\Limon_6.jpg</v>
      </c>
      <c r="AH34" t="str">
        <f t="shared" si="3"/>
        <v>sound\\Ogorod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pics\\Limon_6.jpg</v>
      </c>
      <c r="AT34">
        <f t="shared" ca="1" si="7"/>
        <v>0.91430431711511717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9"/>
        <v>_Сырой_ли_XXXXX?</v>
      </c>
      <c r="BC34">
        <f>A34</f>
        <v>1205</v>
      </c>
      <c r="BD34" cm="1">
        <f t="array" aca="1" ref="BD34" ca="1">INDEX($L$34:$L$41,(RANK(AT2,$AT$2:$AT$9)))</f>
        <v>2046</v>
      </c>
      <c r="BE34" cm="1">
        <f t="array" aca="1" ref="BE34" ca="1">INDEX(BD2:BD17,(RANK(AT5,$AT$2:$AT$17)))</f>
        <v>2060</v>
      </c>
      <c r="BF34" cm="1">
        <f t="array" aca="1" ref="BF34" ca="1">INDEX(BD18:BD33,(RANK(AT5,$AT$2:$AT$7)))</f>
        <v>2032</v>
      </c>
      <c r="BG34" cm="1">
        <f t="array" aca="1" ref="BG34" ca="1">INDEX(BD42:BD65,(RANK(AT5,$AT$2:$AT$17)))</f>
        <v>2004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VLOOKUP(B35,audio_list_stym!$A$3:$BP$18,63,FALSE)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VLOOKUP(B35,audio_list_stym!$A$3:$AJ$18,31,FALSE)</f>
        <v>Peper</v>
      </c>
      <c r="I35" t="s">
        <v>689</v>
      </c>
      <c r="J35" t="str">
        <f t="shared" si="1"/>
        <v>Peper_2</v>
      </c>
      <c r="K35">
        <v>12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2155</v>
      </c>
      <c r="AD35" t="str">
        <f t="shared" ca="1" si="10"/>
        <v>pics\\Injir_3.jpg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pics\\Injir_3.jpg</v>
      </c>
      <c r="AH35" t="str">
        <f t="shared" si="3"/>
        <v>sound\\Ogorod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pics\\Injir_3.jpg</v>
      </c>
      <c r="AT35">
        <f t="shared" ca="1" si="7"/>
        <v>0.14463485822264077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9"/>
        <v>_Слоеный_ли_XXXXX?</v>
      </c>
      <c r="BD35" cm="1">
        <f t="array" aca="1" ref="BD35" ca="1">INDEX($L$34:$L$41,(RANK(AT3,$AT$2:$AT$9)))</f>
        <v>2047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VLOOKUP(B36,audio_list_stym!$A$3:$BP$18,63,FALSE)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VLOOKUP(B36,audio_list_stym!$A$3:$AJ$18,31,FALSE)</f>
        <v>Peper</v>
      </c>
      <c r="I36" t="s">
        <v>690</v>
      </c>
      <c r="J36" t="str">
        <f t="shared" si="1"/>
        <v>Peper_3</v>
      </c>
      <c r="K36">
        <v>12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2002</v>
      </c>
      <c r="AD36" t="str">
        <f t="shared" ca="1" si="10"/>
        <v>pics\\Banan_2.jpg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pics\\Banan_2.jpg</v>
      </c>
      <c r="AH36" t="str">
        <f t="shared" si="3"/>
        <v>sound\\Ogorod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pics\\Banan_2.jpg</v>
      </c>
      <c r="AT36">
        <f t="shared" ca="1" si="7"/>
        <v>0.2267108719323192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9"/>
        <v>_Гнилой_ли_XXXXX?</v>
      </c>
      <c r="BD36" cm="1">
        <f t="array" aca="1" ref="BD36" ca="1">INDEX($L$34:$L$41,(RANK(AT4,$AT$2:$AT$9)))</f>
        <v>2048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VLOOKUP(B37,audio_list_stym!$A$3:$BP$18,63,FALSE)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VLOOKUP(B37,audio_list_stym!$A$3:$AJ$18,31,FALSE)</f>
        <v>Peper</v>
      </c>
      <c r="I37" t="s">
        <v>691</v>
      </c>
      <c r="J37" t="str">
        <f t="shared" si="1"/>
        <v>Peper_4</v>
      </c>
      <c r="K37">
        <v>12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2160</v>
      </c>
      <c r="AD37" t="str">
        <f t="shared" ca="1" si="10"/>
        <v>pics\\Injir_8.jpg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pics\\Injir_8.jpg</v>
      </c>
      <c r="AH37" t="str">
        <f t="shared" si="3"/>
        <v>sound\\Ogorod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pics\\Injir_8.jpg</v>
      </c>
      <c r="AT37">
        <f t="shared" ca="1" si="7"/>
        <v>0.76148630387861593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9"/>
        <v>_Бугристый_ли_XXXXX?</v>
      </c>
      <c r="BD37" cm="1">
        <f t="array" aca="1" ref="BD37" ca="1">INDEX($L$34:$L$41,(RANK(AT5,$AT$2:$AT$9)))</f>
        <v>2045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VLOOKUP(B38,audio_list_stym!$A$3:$BP$18,63,FALSE)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VLOOKUP(B38,audio_list_stym!$A$3:$AJ$18,31,FALSE)</f>
        <v>Peper</v>
      </c>
      <c r="I38" t="s">
        <v>692</v>
      </c>
      <c r="J38" t="str">
        <f t="shared" si="1"/>
        <v>Peper_5</v>
      </c>
      <c r="K38">
        <v>12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2006</v>
      </c>
      <c r="AD38" t="str">
        <f t="shared" ca="1" si="10"/>
        <v>pics\\Banan_6.jpg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pics\\Banan_6.jpg</v>
      </c>
      <c r="AH38" t="str">
        <f t="shared" si="3"/>
        <v>sound\\Ogorod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pics\\Banan_6.jpg</v>
      </c>
      <c r="AT38">
        <f t="shared" ca="1" si="7"/>
        <v>0.70763171756420062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9"/>
        <v>_Черный_ли_XXXXX?</v>
      </c>
      <c r="BD38" cm="1">
        <f t="array" aca="1" ref="BD38" ca="1">INDEX($L$34:$L$41,(RANK(AT6,$AT$2:$AT$9)))</f>
        <v>2043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VLOOKUP(B39,audio_list_stym!$A$3:$BP$18,63,FALSE)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VLOOKUP(B39,audio_list_stym!$A$3:$AJ$18,31,FALSE)</f>
        <v>Peper</v>
      </c>
      <c r="I39" t="s">
        <v>693</v>
      </c>
      <c r="J39" t="str">
        <f t="shared" si="1"/>
        <v>Peper_6</v>
      </c>
      <c r="K39">
        <v>12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2003</v>
      </c>
      <c r="AD39" t="str">
        <f t="shared" ca="1" si="10"/>
        <v>pics\\Banan_3.jpg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pics\\Banan_3.jpg</v>
      </c>
      <c r="AH39" t="str">
        <f t="shared" si="3"/>
        <v>sound\\Ogorod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pics\\Banan_3.jpg</v>
      </c>
      <c r="AT39">
        <f t="shared" ca="1" si="7"/>
        <v>0.98388930311413536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9"/>
        <v>_Хрустящий_ли_XXXXX?</v>
      </c>
      <c r="BD39" cm="1">
        <f t="array" aca="1" ref="BD39" ca="1">INDEX($L$34:$L$41,(RANK(AT7,$AT$2:$AT$9)))</f>
        <v>2042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VLOOKUP(B40,audio_list_stym!$A$3:$BP$18,63,FALSE)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VLOOKUP(B40,audio_list_stym!$A$3:$AJ$18,31,FALSE)</f>
        <v>Peper</v>
      </c>
      <c r="I40" t="s">
        <v>694</v>
      </c>
      <c r="J40" t="str">
        <f t="shared" si="1"/>
        <v>Peper_7</v>
      </c>
      <c r="K40">
        <v>12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2034</v>
      </c>
      <c r="AD40" t="str">
        <f t="shared" ca="1" si="10"/>
        <v>pics\\Limon_2.jpg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pics\\Limon_2.jpg</v>
      </c>
      <c r="AH40" t="str">
        <f t="shared" si="3"/>
        <v>sound\\Ogorod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pics\\Limon_2.jpg</v>
      </c>
      <c r="AT40">
        <f t="shared" ca="1" si="7"/>
        <v>0.97001959740826471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9"/>
        <v>_Блестит_ли_XXXXX?</v>
      </c>
      <c r="BD40" cm="1">
        <f t="array" aca="1" ref="BD40" ca="1">INDEX($L$34:$L$41,(RANK(AT8,$AT$2:$AT$9)))</f>
        <v>2044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VLOOKUP(B41,audio_list_stym!$A$3:$BP$18,63,FALSE)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VLOOKUP(B41,audio_list_stym!$A$3:$AJ$18,31,FALSE)</f>
        <v>Peper</v>
      </c>
      <c r="I41" t="s">
        <v>695</v>
      </c>
      <c r="J41" t="str">
        <f t="shared" si="1"/>
        <v>Peper_8</v>
      </c>
      <c r="K41">
        <v>12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2035</v>
      </c>
      <c r="AD41" t="str">
        <f t="shared" ca="1" si="10"/>
        <v>pics\\Limon_3.jpg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pics\\Limon_3.jpg</v>
      </c>
      <c r="AH41" t="str">
        <f t="shared" si="3"/>
        <v>sound\\Ogorod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pics\\Limon_3.jpg</v>
      </c>
      <c r="AT41">
        <f t="shared" ca="1" si="7"/>
        <v>0.42718804471227645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9"/>
        <v>_Цитрусовый_ли_XXXXX?</v>
      </c>
      <c r="BD41" cm="1">
        <f t="array" aca="1" ref="BD41" ca="1">INDEX($L$34:$L$41,(RANK(AT9,$AT$2:$AT$9)))</f>
        <v>2041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VLOOKUP(B42,audio_list_stym!$A$3:$BP$18,63,FALSE)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VLOOKUP(B42,audio_list_stym!$A$3:$AJ$18,31,FALSE)</f>
        <v>Banan</v>
      </c>
      <c r="I42" t="s">
        <v>688</v>
      </c>
      <c r="J42" t="str">
        <f t="shared" si="1"/>
        <v>Banan_1</v>
      </c>
      <c r="K42">
        <v>13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2230</v>
      </c>
      <c r="AD42" t="str">
        <f t="shared" ca="1" si="10"/>
        <v>pics\\dis8.jpg</v>
      </c>
      <c r="AE42" s="22" t="str">
        <f t="array" aca="1" ref="AE42" ca="1">IF(G42="экспл",INDEX(total_visual_stym!$C$146:$C$209,(RANK(total_visual_stym!E186,total_visual_stym!$E$146:$E$209))),0)</f>
        <v>pics\\dis8.jpg</v>
      </c>
      <c r="AF42" s="22" t="str">
        <f t="shared" si="22"/>
        <v/>
      </c>
      <c r="AG42" t="str">
        <f t="shared" ref="AG42:AG49" si="23">IF(OR(E42=11,E42=13),M42,"")</f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4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7"/>
        <v>0.51134275835319076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9"/>
        <v>На_экране_XXXXX._Он_чистый?</v>
      </c>
      <c r="BC42">
        <f>A42</f>
        <v>1206</v>
      </c>
      <c r="BD42" cm="1">
        <f t="array" aca="1" ref="BD42" ca="1">INDEX($L$42:$L$49,(RANK(AT2,$AT$2:$AT$9)))</f>
        <v>2006</v>
      </c>
      <c r="BE42" cm="1">
        <f t="array" aca="1" ref="BE42" ca="1">INDEX(BD2:BD17,(RANK(AT6,$AT$2:$AT17)))</f>
        <v>2061</v>
      </c>
      <c r="BF42" cm="1">
        <f t="array" aca="1" ref="BF42" ca="1">INDEX(BD26:BD41,(RANK(AT6,$AT$2:$AT$17)))</f>
        <v>2053</v>
      </c>
      <c r="BG42" cm="1">
        <f t="array" aca="1" ref="BG42" ca="1">INDEX(BD50:BD65,(RANK(AT6,$AT$2:$AT$17)))</f>
        <v>2013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VLOOKUP(B43,audio_list_stym!$A$3:$BP$18,63,FALSE)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VLOOKUP(B43,audio_list_stym!$A$3:$AJ$18,31,FALSE)</f>
        <v>Banan</v>
      </c>
      <c r="I43" t="s">
        <v>689</v>
      </c>
      <c r="J43" t="str">
        <f t="shared" si="1"/>
        <v>Banan_2</v>
      </c>
      <c r="K43">
        <v>13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2173</v>
      </c>
      <c r="AD43" t="str">
        <f t="shared" ca="1" si="10"/>
        <v>pics\\dis37.jpg</v>
      </c>
      <c r="AE43" s="22" t="str">
        <f t="array" aca="1" ref="AE43" ca="1">IF(G43="экспл",INDEX(total_visual_stym!$C$146:$C$209,(RANK(total_visual_stym!E187,total_visual_stym!$E$146:$E$209))),0)</f>
        <v>pics\\dis37.jpg</v>
      </c>
      <c r="AF43" s="22" t="str">
        <f t="shared" si="22"/>
        <v/>
      </c>
      <c r="AG43" t="str">
        <f t="shared" si="23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4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7"/>
        <v>0.76252669601554546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9"/>
        <v>Посмотрите,_вот_XXXXX._Свежий_ли_он?</v>
      </c>
      <c r="BD43" cm="1">
        <f t="array" aca="1" ref="BD43" ca="1">INDEX($L$42:$L$49,(RANK(AT3,$AT$2:$AT$9)))</f>
        <v>2007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VLOOKUP(B44,audio_list_stym!$A$3:$BP$18,63,FALSE)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VLOOKUP(B44,audio_list_stym!$A$3:$AJ$18,31,FALSE)</f>
        <v>Banan</v>
      </c>
      <c r="I44" t="s">
        <v>690</v>
      </c>
      <c r="J44" t="str">
        <f t="shared" si="1"/>
        <v>Banan_3</v>
      </c>
      <c r="K44">
        <v>13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2176</v>
      </c>
      <c r="AD44" t="str">
        <f t="shared" ca="1" si="10"/>
        <v>pics\\dis21.jpg</v>
      </c>
      <c r="AE44" s="22" t="str">
        <f t="array" aca="1" ref="AE44" ca="1">IF(G44="экспл",INDEX(total_visual_stym!$C$146:$C$209,(RANK(total_visual_stym!E188,total_visual_stym!$E$146:$E$209))),0)</f>
        <v>pics\\dis21.jpg</v>
      </c>
      <c r="AF44" s="22" t="str">
        <f t="shared" si="22"/>
        <v/>
      </c>
      <c r="AG44" t="str">
        <f t="shared" si="23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4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7"/>
        <v>0.41140792392826242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9"/>
        <v>Вот_XXXXX._Он_жаренный?</v>
      </c>
      <c r="BD44" cm="1">
        <f t="array" aca="1" ref="BD44" ca="1">INDEX($L$42:$L$49,(RANK(AT4,$AT$2:$AT$9)))</f>
        <v>2008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VLOOKUP(B45,audio_list_stym!$A$3:$BP$18,63,FALSE)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VLOOKUP(B45,audio_list_stym!$A$3:$AJ$18,31,FALSE)</f>
        <v>Banan</v>
      </c>
      <c r="I45" t="s">
        <v>691</v>
      </c>
      <c r="J45" t="str">
        <f t="shared" si="1"/>
        <v>Banan_4</v>
      </c>
      <c r="K45">
        <v>13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2183</v>
      </c>
      <c r="AD45" t="str">
        <f t="shared" ca="1" si="10"/>
        <v>pics\\dis18.jpg</v>
      </c>
      <c r="AE45" s="22" t="str">
        <f t="array" aca="1" ref="AE45" ca="1">IF(G45="экспл",INDEX(total_visual_stym!$C$146:$C$209,(RANK(total_visual_stym!E189,total_visual_stym!$E$146:$E$209))),0)</f>
        <v>pics\\dis18.jpg</v>
      </c>
      <c r="AF45" s="22" t="str">
        <f t="shared" si="22"/>
        <v/>
      </c>
      <c r="AG45" t="str">
        <f t="shared" si="23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4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7"/>
        <v>8.9520271297119036E-2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9"/>
        <v>Это_XXXXX._Сладкий_ли_он?</v>
      </c>
      <c r="BD45" cm="1">
        <f t="array" aca="1" ref="BD45" ca="1">INDEX($L$42:$L$49,(RANK(AT5,$AT$2:$AT$9)))</f>
        <v>2005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VLOOKUP(B46,audio_list_stym!$A$3:$BP$18,63,FALSE)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VLOOKUP(B46,audio_list_stym!$A$3:$AJ$18,31,FALSE)</f>
        <v>Banan</v>
      </c>
      <c r="I46" t="s">
        <v>692</v>
      </c>
      <c r="J46" t="str">
        <f t="shared" si="1"/>
        <v>Banan_5</v>
      </c>
      <c r="K46">
        <v>13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2180</v>
      </c>
      <c r="AD46" t="str">
        <f t="shared" ca="1" si="10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2"/>
        <v/>
      </c>
      <c r="AG46" t="str">
        <f t="shared" si="23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4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7"/>
        <v>0.85613134670361335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9"/>
        <v>На_картинке_XXXXX._Влажный_ли_он?</v>
      </c>
      <c r="BD46" cm="1">
        <f t="array" aca="1" ref="BD46" ca="1">INDEX($L$42:$L$49,(RANK(AT6,$AT$2:$AT$9)))</f>
        <v>2003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VLOOKUP(B47,audio_list_stym!$A$3:$BP$18,63,FALSE)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VLOOKUP(B47,audio_list_stym!$A$3:$AJ$18,31,FALSE)</f>
        <v>Banan</v>
      </c>
      <c r="I47" t="s">
        <v>693</v>
      </c>
      <c r="J47" t="str">
        <f t="shared" si="1"/>
        <v>Banan_6</v>
      </c>
      <c r="K47">
        <v>13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2211</v>
      </c>
      <c r="AD47" t="str">
        <f t="shared" ca="1" si="10"/>
        <v>pics\\dis60.jpg</v>
      </c>
      <c r="AE47" s="22" t="str">
        <f t="array" aca="1" ref="AE47" ca="1">IF(G47="экспл",INDEX(total_visual_stym!$C$146:$C$209,(RANK(total_visual_stym!E191,total_visual_stym!$E$146:$E$209))),0)</f>
        <v>pics\\dis60.jpg</v>
      </c>
      <c r="AF47" s="22" t="str">
        <f t="shared" si="22"/>
        <v/>
      </c>
      <c r="AG47" t="str">
        <f t="shared" si="23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4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7"/>
        <v>4.7729378907651276E-2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9"/>
        <v>На_мониторе_XXXXX._Он_съедобный?</v>
      </c>
      <c r="BD47" cm="1">
        <f t="array" aca="1" ref="BD47" ca="1">INDEX($L$42:$L$49,(RANK(AT7,$AT$2:$AT$9)))</f>
        <v>2002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VLOOKUP(B48,audio_list_stym!$A$3:$BP$18,63,FALSE)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VLOOKUP(B48,audio_list_stym!$A$3:$AJ$18,31,FALSE)</f>
        <v>Banan</v>
      </c>
      <c r="I48" t="s">
        <v>694</v>
      </c>
      <c r="J48" t="str">
        <f t="shared" si="1"/>
        <v>Banan_7</v>
      </c>
      <c r="K48">
        <v>13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2218</v>
      </c>
      <c r="AD48" t="str">
        <f t="shared" ca="1" si="10"/>
        <v>pics\\dis64.jpg</v>
      </c>
      <c r="AE48" s="22" t="str">
        <f t="array" aca="1" ref="AE48" ca="1">IF(G48="экспл",INDEX(total_visual_stym!$C$146:$C$209,(RANK(total_visual_stym!E192,total_visual_stym!$E$146:$E$209))),0)</f>
        <v>pics\\dis64.jpg</v>
      </c>
      <c r="AF48" s="22" t="str">
        <f t="shared" si="22"/>
        <v/>
      </c>
      <c r="AG48" t="str">
        <f t="shared" si="23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4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7"/>
        <v>0.4083375129812773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9"/>
        <v>Перед_Вами_XXXXX._Сиреневый_ли_он?</v>
      </c>
      <c r="BD48" cm="1">
        <f t="array" aca="1" ref="BD48" ca="1">INDEX($L$42:$L$49,(RANK(AT8,$AT$2:$AT$9)))</f>
        <v>2004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VLOOKUP(B49,audio_list_stym!$A$3:$BP$18,63,FALSE)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VLOOKUP(B49,audio_list_stym!$A$3:$AJ$18,31,FALSE)</f>
        <v>Banan</v>
      </c>
      <c r="I49" t="s">
        <v>695</v>
      </c>
      <c r="J49" t="str">
        <f t="shared" si="1"/>
        <v>Banan_8</v>
      </c>
      <c r="K49">
        <v>13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2232</v>
      </c>
      <c r="AD49" t="str">
        <f t="shared" ca="1" si="10"/>
        <v>pics\\dis13.jpg</v>
      </c>
      <c r="AE49" s="22" t="str">
        <f t="array" aca="1" ref="AE49" ca="1">IF(G49="экспл",INDEX(total_visual_stym!$C$146:$C$209,(RANK(total_visual_stym!E193,total_visual_stym!$E$146:$E$209))),0)</f>
        <v>pics\\dis13.jpg</v>
      </c>
      <c r="AF49" s="22" t="str">
        <f t="shared" si="22"/>
        <v/>
      </c>
      <c r="AG49" t="str">
        <f t="shared" si="23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4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7"/>
        <v>0.75250644091959729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9"/>
        <v>Вы_видите_XXXXX._Он_репчатый?</v>
      </c>
      <c r="BD49" cm="1">
        <f t="array" aca="1" ref="BD49" ca="1">INDEX($L$42:$L$49,(RANK(AT9,$AT$2:$AT$9)))</f>
        <v>2001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VLOOKUP(B50,audio_list_stym!$A$3:$BP$18,63,FALSE)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VLOOKUP(B50,audio_list_stym!$A$3:$AJ$18,31,FALSE)</f>
        <v>Finik</v>
      </c>
      <c r="I50" t="s">
        <v>688</v>
      </c>
      <c r="J50" t="str">
        <f t="shared" si="1"/>
        <v>Finik_1</v>
      </c>
      <c r="K50">
        <v>10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2053</v>
      </c>
      <c r="AD50" t="str">
        <f t="shared" ca="1" si="10"/>
        <v>pics\\Redis_5.jpg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pics\\Redis_5.jpg</v>
      </c>
      <c r="AH50" t="str">
        <f t="shared" si="3"/>
        <v>sound\\Tropic</v>
      </c>
      <c r="AS50" t="str">
        <f ca="1">IF(AH50="sound\\Tropic",AQ2,"")</f>
        <v>pics\\Redis_5.jpg</v>
      </c>
      <c r="AT50">
        <f t="shared" ca="1" si="7"/>
        <v>0.67016558179830399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9"/>
        <v>_Коричневый_ли_ФИНИК?</v>
      </c>
      <c r="BC50">
        <f>A50</f>
        <v>1207</v>
      </c>
      <c r="BD50" cm="1">
        <f t="array" aca="1" ref="BD50" ca="1">INDEX($L$50:$L$57,(RANK(AT2,$AT$2:$AT$9)))</f>
        <v>2014</v>
      </c>
      <c r="BE50" cm="1">
        <f t="array" aca="1" ref="BE50" ca="1">INDEX(BD2:BD17,(RANK(AT7,$AT$2:$AT$17)))</f>
        <v>2063</v>
      </c>
      <c r="BF50" cm="1">
        <f t="array" aca="1" ref="BF50" ca="1">INDEX(BD18:BD49,(RANK(AT7,$AT$2:$AT$17)))</f>
        <v>2031</v>
      </c>
      <c r="BG50" cm="1">
        <f t="array" aca="1" ref="BG50" ca="1">INDEX(BD58:BD65,(RANK(AT7,$AT$2:$AT$9)))</f>
        <v>2023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VLOOKUP(B51,audio_list_stym!$A$3:$BP$18,63,FALSE)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VLOOKUP(B51,audio_list_stym!$A$3:$AJ$18,31,FALSE)</f>
        <v>Finik</v>
      </c>
      <c r="I51" t="s">
        <v>689</v>
      </c>
      <c r="J51" t="str">
        <f t="shared" si="1"/>
        <v>Finik_2</v>
      </c>
      <c r="K51">
        <v>10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2165</v>
      </c>
      <c r="AD51" t="str">
        <f t="shared" ca="1" si="10"/>
        <v>pics\\Tikva_5.jpg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pics\\Tikva_5.jpg</v>
      </c>
      <c r="AH51" t="str">
        <f t="shared" si="3"/>
        <v>sound\\Tropic</v>
      </c>
      <c r="AS51" t="str">
        <f t="shared" ref="AS51:AS57" ca="1" si="25">IF(AH51="sound\\Tropic",AQ3,"")</f>
        <v>pics\\Tikva_5.jpg</v>
      </c>
      <c r="AT51">
        <f t="shared" ca="1" si="7"/>
        <v>6.4534098129590545E-3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9"/>
        <v>_Сахаристый_ли_ФИНИК?</v>
      </c>
      <c r="BD51" cm="1">
        <f t="array" aca="1" ref="BD51" ca="1">INDEX($L$50:$L$57,(RANK(AT3,$AT$2:$AT$9)))</f>
        <v>2015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VLOOKUP(B52,audio_list_stym!$A$3:$BP$18,63,FALSE)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VLOOKUP(B52,audio_list_stym!$A$3:$AJ$18,31,FALSE)</f>
        <v>Finik</v>
      </c>
      <c r="I52" t="s">
        <v>690</v>
      </c>
      <c r="J52" t="str">
        <f t="shared" si="1"/>
        <v>Finik_3</v>
      </c>
      <c r="K52">
        <v>10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2167</v>
      </c>
      <c r="AD52" t="str">
        <f t="shared" ca="1" si="10"/>
        <v>pics\\Tikva_7.jpg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pics\\Tikva_7.jpg</v>
      </c>
      <c r="AH52" t="str">
        <f t="shared" si="3"/>
        <v>sound\\Tropic</v>
      </c>
      <c r="AS52" t="str">
        <f t="shared" ca="1" si="25"/>
        <v>pics\\Tikva_7.jpg</v>
      </c>
      <c r="AT52">
        <f t="shared" ca="1" si="7"/>
        <v>0.69129012048433269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9"/>
        <v>_Скользкий_ли_ФИНИК?</v>
      </c>
      <c r="BD52" cm="1">
        <f t="array" aca="1" ref="BD52" ca="1">INDEX($L$50:$L$57,(RANK(AT4,$AT$2:$AT$9)))</f>
        <v>2016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VLOOKUP(B53,audio_list_stym!$A$3:$BP$18,63,FALSE)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VLOOKUP(B53,audio_list_stym!$A$3:$AJ$18,31,FALSE)</f>
        <v>Finik</v>
      </c>
      <c r="I53" t="s">
        <v>691</v>
      </c>
      <c r="J53" t="str">
        <f t="shared" si="1"/>
        <v>Finik_4</v>
      </c>
      <c r="K53">
        <v>10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2020</v>
      </c>
      <c r="AD53" t="str">
        <f t="shared" ca="1" si="10"/>
        <v>pics\\Goroh_4.jpg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pics\\Goroh_4.jpg</v>
      </c>
      <c r="AH53" t="str">
        <f t="shared" si="3"/>
        <v>sound\\Tropic</v>
      </c>
      <c r="AS53" t="str">
        <f t="shared" ca="1" si="25"/>
        <v>pics\\Goroh_4.jpg</v>
      </c>
      <c r="AT53">
        <f t="shared" ca="1" si="7"/>
        <v>0.71743299690256357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9"/>
        <v>_Ломкий_ли_ФИНИК?</v>
      </c>
      <c r="BD53" cm="1">
        <f t="array" aca="1" ref="BD53" ca="1">INDEX($L$50:$L$57,(RANK(AT5,$AT$2:$AT$9)))</f>
        <v>2013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VLOOKUP(B54,audio_list_stym!$A$3:$BP$18,63,FALSE)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VLOOKUP(B54,audio_list_stym!$A$3:$AJ$18,31,FALSE)</f>
        <v>Finik</v>
      </c>
      <c r="I54" t="s">
        <v>692</v>
      </c>
      <c r="J54" t="str">
        <f t="shared" si="1"/>
        <v>Finik_5</v>
      </c>
      <c r="K54">
        <v>10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2166</v>
      </c>
      <c r="AD54" t="str">
        <f t="shared" ca="1" si="10"/>
        <v>pics\\Tikva_6.jpg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pics\\Tikva_6.jpg</v>
      </c>
      <c r="AH54" t="str">
        <f t="shared" si="3"/>
        <v>sound\\Tropic</v>
      </c>
      <c r="AI54" s="11"/>
      <c r="AS54" t="str">
        <f t="shared" ca="1" si="25"/>
        <v>pics\\Tikva_6.jpg</v>
      </c>
      <c r="AT54">
        <f t="shared" ca="1" si="7"/>
        <v>0.53911440839208957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9"/>
        <v>_Мохнатый_ли_ФИНИК?</v>
      </c>
      <c r="BD54" cm="1">
        <f t="array" aca="1" ref="BD54" ca="1">INDEX($L$50:$L$57,(RANK(AT6,$AT$2:$AT$9)))</f>
        <v>2011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VLOOKUP(B55,audio_list_stym!$A$3:$BP$18,63,FALSE)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VLOOKUP(B55,audio_list_stym!$A$3:$AJ$18,31,FALSE)</f>
        <v>Finik</v>
      </c>
      <c r="I55" t="s">
        <v>693</v>
      </c>
      <c r="J55" t="str">
        <f t="shared" si="1"/>
        <v>Finik_6</v>
      </c>
      <c r="K55">
        <v>10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2021</v>
      </c>
      <c r="AD55" t="str">
        <f t="shared" ca="1" si="10"/>
        <v>pics\\Goroh_5.jpg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pics\\Goroh_5.jpg</v>
      </c>
      <c r="AH55" t="str">
        <f t="shared" si="3"/>
        <v>sound\\Tropic</v>
      </c>
      <c r="AS55" t="str">
        <f t="shared" ca="1" si="25"/>
        <v>pics\\Goroh_5.jpg</v>
      </c>
      <c r="AT55">
        <f t="shared" ca="1" si="7"/>
        <v>0.77433354632047524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9"/>
        <v>_Сморщенный_ли_ФИНИК?</v>
      </c>
      <c r="BD55" cm="1">
        <f t="array" aca="1" ref="BD55" ca="1">INDEX($L$50:$L$57,(RANK(AT7,$AT$2:$AT$9)))</f>
        <v>2010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VLOOKUP(B56,audio_list_stym!$A$3:$BP$18,63,FALSE)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VLOOKUP(B56,audio_list_stym!$A$3:$AJ$18,31,FALSE)</f>
        <v>Finik</v>
      </c>
      <c r="I56" t="s">
        <v>694</v>
      </c>
      <c r="J56" t="str">
        <f t="shared" si="1"/>
        <v>Finik_7</v>
      </c>
      <c r="K56">
        <v>10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2161</v>
      </c>
      <c r="AD56" t="str">
        <f t="shared" ca="1" si="10"/>
        <v>pics\\Tikva_1.jpg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pics\\Tikva_1.jpg</v>
      </c>
      <c r="AH56" t="str">
        <f t="shared" si="3"/>
        <v>sound\\Tropic</v>
      </c>
      <c r="AS56" t="str">
        <f t="shared" ca="1" si="25"/>
        <v>pics\\Tikva_1.jpg</v>
      </c>
      <c r="AT56">
        <f t="shared" ca="1" si="7"/>
        <v>0.8171695328591837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9"/>
        <v>_С_косточкой_ли_ФИНИК?</v>
      </c>
      <c r="BD56" cm="1">
        <f t="array" aca="1" ref="BD56" ca="1">INDEX($L$50:$L$57,(RANK(AT8,$AT$2:$AT$9)))</f>
        <v>2012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VLOOKUP(B57,audio_list_stym!$A$3:$BP$18,63,FALSE)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VLOOKUP(B57,audio_list_stym!$A$3:$AJ$18,31,FALSE)</f>
        <v>Finik</v>
      </c>
      <c r="I57" t="s">
        <v>695</v>
      </c>
      <c r="J57" t="str">
        <f t="shared" si="1"/>
        <v>Finik_8</v>
      </c>
      <c r="K57">
        <v>10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2049</v>
      </c>
      <c r="AD57" t="str">
        <f t="shared" ca="1" si="10"/>
        <v>pics\\Redis_1.jpg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pics\\Redis_1.jpg</v>
      </c>
      <c r="AH57" t="str">
        <f t="shared" si="3"/>
        <v>sound\\Tropic</v>
      </c>
      <c r="AI57" s="11"/>
      <c r="AS57" t="str">
        <f t="shared" ca="1" si="25"/>
        <v>pics\\Redis_1.jpg</v>
      </c>
      <c r="AT57">
        <f t="shared" ca="1" si="7"/>
        <v>0.87229347251452316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9"/>
        <v>_Треугольный_ли_ФИНИК?</v>
      </c>
      <c r="BD57" cm="1">
        <f t="array" aca="1" ref="BD57" ca="1">INDEX($L$50:$L$57,(RANK(AT9,$AT$2:$AT$9)))</f>
        <v>2009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VLOOKUP(B58,audio_list_stym!$A$3:$BP$18,63,FALSE)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VLOOKUP(B58,audio_list_stym!$A$3:$AJ$18,31,FALSE)</f>
        <v>Goroh</v>
      </c>
      <c r="I58" t="s">
        <v>688</v>
      </c>
      <c r="J58" t="str">
        <f t="shared" si="1"/>
        <v>Goroh_1</v>
      </c>
      <c r="K58">
        <v>11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2204</v>
      </c>
      <c r="AD58" t="str">
        <f t="shared" ca="1" si="10"/>
        <v>pics\\dis52.jpg</v>
      </c>
      <c r="AE58" s="22" t="str">
        <f t="array" aca="1" ref="AE58" ca="1">IF(G58="экспл",INDEX(total_visual_stym!$C$146:$C$209,(RANK(total_visual_stym!E202,total_visual_stym!$E$146:$E$209))),0)</f>
        <v>pics\\dis52.jpg</v>
      </c>
      <c r="AF58" s="22" t="str">
        <f t="shared" ref="AF58:AF65" si="26">IF(ISTEXT(AR58),AR58,IF(ISTEXT(AS58),AS58,""))</f>
        <v/>
      </c>
      <c r="AG58" t="str">
        <f t="shared" ref="AG58:AG65" si="27">IF(OR(E58=11,E58=13),M58,"")</f>
        <v>pics\\Goroh_1.jpg</v>
      </c>
      <c r="AH58">
        <f t="shared" si="3"/>
        <v>0</v>
      </c>
      <c r="AI58" s="11"/>
      <c r="AT58">
        <f t="shared" ca="1" si="7"/>
        <v>0.4189891175426903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9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2022</v>
      </c>
      <c r="BE58" cm="1">
        <f t="array" aca="1" ref="BE58" ca="1">INDEX(BD2:BD17,(RANK(AT8,$AT$2:$AT$17)))</f>
        <v>2059</v>
      </c>
      <c r="BF58" cm="1">
        <f t="array" aca="1" ref="BF58" ca="1">INDEX(BD18:BD33,(RANK(AT8,$AT$2:$AT$17)))</f>
        <v>2027</v>
      </c>
      <c r="BG58" cm="1">
        <f t="array" aca="1" ref="BG58" ca="1">INDEX(BD42:BD57,(RANK(AT8,$AT$2:$AT$9)))</f>
        <v>2005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VLOOKUP(B59,audio_list_stym!$A$3:$BP$18,63,FALSE)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VLOOKUP(B59,audio_list_stym!$A$3:$AJ$18,31,FALSE)</f>
        <v>Goroh</v>
      </c>
      <c r="I59" t="s">
        <v>689</v>
      </c>
      <c r="J59" t="str">
        <f t="shared" si="1"/>
        <v>Goroh_2</v>
      </c>
      <c r="K59">
        <v>11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2213</v>
      </c>
      <c r="AD59" t="str">
        <f t="shared" ca="1" si="10"/>
        <v>pics\\dis49.jpg</v>
      </c>
      <c r="AE59" s="22" t="str">
        <f t="array" aca="1" ref="AE59" ca="1">IF(G59="экспл",INDEX(total_visual_stym!$C$146:$C$209,(RANK(total_visual_stym!E203,total_visual_stym!$E$146:$E$209))),0)</f>
        <v>pics\\dis49.jpg</v>
      </c>
      <c r="AF59" s="22" t="str">
        <f t="shared" si="26"/>
        <v/>
      </c>
      <c r="AG59" t="str">
        <f t="shared" si="27"/>
        <v>pics\\Goroh_2.jpg</v>
      </c>
      <c r="AH59">
        <f t="shared" si="3"/>
        <v>0</v>
      </c>
      <c r="AT59">
        <f t="shared" ca="1" si="7"/>
        <v>0.49217331139923337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9"/>
        <v>Посмотрите,_вот_ГОРОХ._Он_в_стручке?</v>
      </c>
      <c r="BD59" cm="1">
        <f t="array" aca="1" ref="BD59" ca="1">INDEX($L$58:$L$65,(RANK(AT3,$AT$2:$AT$9)))</f>
        <v>2023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VLOOKUP(B60,audio_list_stym!$A$3:$BP$18,63,FALSE)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VLOOKUP(B60,audio_list_stym!$A$3:$AJ$18,31,FALSE)</f>
        <v>Goroh</v>
      </c>
      <c r="I60" t="s">
        <v>690</v>
      </c>
      <c r="J60" t="str">
        <f t="shared" si="1"/>
        <v>Goroh_3</v>
      </c>
      <c r="K60">
        <v>11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2198</v>
      </c>
      <c r="AD60" t="str">
        <f t="shared" ca="1" si="10"/>
        <v>pics\\dis42.jpg</v>
      </c>
      <c r="AE60" s="22" t="str">
        <f t="array" aca="1" ref="AE60" ca="1">IF(G60="экспл",INDEX(total_visual_stym!$C$146:$C$209,(RANK(total_visual_stym!E204,total_visual_stym!$E$146:$E$209))),0)</f>
        <v>pics\\dis42.jpg</v>
      </c>
      <c r="AF60" s="22" t="str">
        <f t="shared" si="26"/>
        <v/>
      </c>
      <c r="AG60" t="str">
        <f t="shared" si="27"/>
        <v>pics\\Goroh_3.jpg</v>
      </c>
      <c r="AH60">
        <f t="shared" si="3"/>
        <v>0</v>
      </c>
      <c r="AT60">
        <f t="shared" ca="1" si="7"/>
        <v>0.62743152207980646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9"/>
        <v>Вот_ГОРОХ._Ядовитый_ли_он?</v>
      </c>
      <c r="BD60" cm="1">
        <f t="array" aca="1" ref="BD60" ca="1">INDEX($L$58:$L$65,(RANK(AT4,$AT$2:$AT$9)))</f>
        <v>2024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VLOOKUP(B61,audio_list_stym!$A$3:$BP$18,63,FALSE)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VLOOKUP(B61,audio_list_stym!$A$3:$AJ$18,31,FALSE)</f>
        <v>Goroh</v>
      </c>
      <c r="I61" t="s">
        <v>691</v>
      </c>
      <c r="J61" t="str">
        <f t="shared" si="1"/>
        <v>Goroh_4</v>
      </c>
      <c r="K61">
        <v>11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2174</v>
      </c>
      <c r="AD61" t="str">
        <f t="shared" ca="1" si="10"/>
        <v>pics\\dis7.jpg</v>
      </c>
      <c r="AE61" s="22" t="str">
        <f t="array" aca="1" ref="AE61" ca="1">IF(G61="экспл",INDEX(total_visual_stym!$C$146:$C$209,(RANK(total_visual_stym!E205,total_visual_stym!$E$146:$E$209))),0)</f>
        <v>pics\\dis7.jpg</v>
      </c>
      <c r="AF61" s="22" t="str">
        <f t="shared" si="26"/>
        <v/>
      </c>
      <c r="AG61" t="str">
        <f t="shared" si="27"/>
        <v>pics\\Goroh_4.jpg</v>
      </c>
      <c r="AH61">
        <f t="shared" si="3"/>
        <v>0</v>
      </c>
      <c r="AT61">
        <f t="shared" ca="1" si="7"/>
        <v>0.62770889333979807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9"/>
        <v>Это_ГОРОХ._Он_полосатый?</v>
      </c>
      <c r="BD61" cm="1">
        <f t="array" aca="1" ref="BD61" ca="1">INDEX($L$58:$L$65,(RANK(AT5,$AT$2:$AT$9)))</f>
        <v>2021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VLOOKUP(B62,audio_list_stym!$A$3:$BP$18,63,FALSE)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VLOOKUP(B62,audio_list_stym!$A$3:$AJ$18,31,FALSE)</f>
        <v>Goroh</v>
      </c>
      <c r="I62" t="s">
        <v>692</v>
      </c>
      <c r="J62" t="str">
        <f t="shared" si="1"/>
        <v>Goroh_5</v>
      </c>
      <c r="K62">
        <v>11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2179</v>
      </c>
      <c r="AD62" t="str">
        <f t="shared" ca="1" si="10"/>
        <v>pics\\dis20.jpg</v>
      </c>
      <c r="AE62" s="22" t="str">
        <f t="array" aca="1" ref="AE62" ca="1">IF(G62="экспл",INDEX(total_visual_stym!$C$146:$C$209,(RANK(total_visual_stym!E206,total_visual_stym!$E$146:$E$209))),0)</f>
        <v>pics\\dis20.jpg</v>
      </c>
      <c r="AF62" s="22" t="str">
        <f t="shared" si="26"/>
        <v/>
      </c>
      <c r="AG62" t="str">
        <f t="shared" si="27"/>
        <v>pics\\Goroh_5.jpg</v>
      </c>
      <c r="AH62">
        <f t="shared" si="3"/>
        <v>0</v>
      </c>
      <c r="AT62">
        <f t="shared" ca="1" si="7"/>
        <v>2.4674890555407059E-2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9"/>
        <v>На_картинке_ГОРОХ._Он_плоский?</v>
      </c>
      <c r="BD62" cm="1">
        <f t="array" aca="1" ref="BD62" ca="1">INDEX($L$58:$L$65,(RANK(AT6,$AT$2:$AT$9)))</f>
        <v>2019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VLOOKUP(B63,audio_list_stym!$A$3:$BP$18,63,FALSE)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VLOOKUP(B63,audio_list_stym!$A$3:$AJ$18,31,FALSE)</f>
        <v>Goroh</v>
      </c>
      <c r="I63" t="s">
        <v>693</v>
      </c>
      <c r="J63" t="str">
        <f t="shared" si="1"/>
        <v>Goroh_6</v>
      </c>
      <c r="K63">
        <v>11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2196</v>
      </c>
      <c r="AD63" t="str">
        <f t="shared" ca="1" si="10"/>
        <v>pics\\dis40.jpg</v>
      </c>
      <c r="AE63" s="22" t="str">
        <f t="array" aca="1" ref="AE63" ca="1">IF(G63="экспл",INDEX(total_visual_stym!$C$146:$C$209,(RANK(total_visual_stym!E207,total_visual_stym!$E$146:$E$209))),0)</f>
        <v>pics\\dis40.jpg</v>
      </c>
      <c r="AF63" s="22" t="str">
        <f t="shared" si="26"/>
        <v/>
      </c>
      <c r="AG63" t="str">
        <f t="shared" si="27"/>
        <v>pics\\Goroh_6.jpg</v>
      </c>
      <c r="AH63">
        <f t="shared" si="3"/>
        <v>0</v>
      </c>
      <c r="AT63">
        <f t="shared" ca="1" si="7"/>
        <v>0.87626933001850538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9"/>
        <v>На_мониторе_ГОРОХ._Он_толченый?</v>
      </c>
      <c r="BD63" cm="1">
        <f t="array" aca="1" ref="BD63" ca="1">INDEX($L$58:$L$65,(RANK(AT7,$AT$2:$AT$9)))</f>
        <v>2018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VLOOKUP(B64,audio_list_stym!$A$3:$BP$18,63,FALSE)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VLOOKUP(B64,audio_list_stym!$A$3:$AJ$18,31,FALSE)</f>
        <v>Goroh</v>
      </c>
      <c r="I64" t="s">
        <v>694</v>
      </c>
      <c r="J64" t="str">
        <f t="shared" si="1"/>
        <v>Goroh_7</v>
      </c>
      <c r="K64">
        <v>11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2228</v>
      </c>
      <c r="AD64" t="str">
        <f t="shared" ca="1" si="10"/>
        <v>pics\\dis38.jpg</v>
      </c>
      <c r="AE64" s="22" t="str">
        <f t="array" aca="1" ref="AE64" ca="1">IF(G64="экспл",INDEX(total_visual_stym!$C$146:$C$209,(RANK(total_visual_stym!E208,total_visual_stym!$E$146:$E$209))),0)</f>
        <v>pics\\dis38.jpg</v>
      </c>
      <c r="AF64" s="22" t="str">
        <f t="shared" si="26"/>
        <v/>
      </c>
      <c r="AG64" t="str">
        <f t="shared" si="27"/>
        <v>pics\\Goroh_7.jpg</v>
      </c>
      <c r="AH64">
        <f t="shared" si="3"/>
        <v>0</v>
      </c>
      <c r="AI64" s="11"/>
      <c r="AT64">
        <f t="shared" ca="1" si="7"/>
        <v>0.95659731525699621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9"/>
        <v>Перед_Вами_ГОРОХ._Зеленый_ли_он?</v>
      </c>
      <c r="BD64" cm="1">
        <f t="array" aca="1" ref="BD64" ca="1">INDEX($L$58:$L$65,(RANK(AT8,$AT$2:$AT$9)))</f>
        <v>2020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VLOOKUP(B65,audio_list_stym!$A$3:$BP$18,63,FALSE)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VLOOKUP(B65,audio_list_stym!$A$3:$AJ$18,31,FALSE)</f>
        <v>Goroh</v>
      </c>
      <c r="I65" t="s">
        <v>695</v>
      </c>
      <c r="J65" t="str">
        <f t="shared" si="1"/>
        <v>Goroh_8</v>
      </c>
      <c r="K65">
        <v>11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2189</v>
      </c>
      <c r="AD65" t="str">
        <f t="shared" ca="1" si="10"/>
        <v>pics\\dis33.jpg</v>
      </c>
      <c r="AE65" s="22" t="str">
        <f t="array" aca="1" ref="AE65" ca="1">IF(G65="экспл",INDEX(total_visual_stym!$C$146:$C$209,(RANK(total_visual_stym!E209,total_visual_stym!$E$146:$E$209))),0)</f>
        <v>pics\\dis33.jpg</v>
      </c>
      <c r="AF65" s="22" t="str">
        <f t="shared" si="26"/>
        <v/>
      </c>
      <c r="AG65" t="str">
        <f t="shared" si="27"/>
        <v>pics\\Goroh_8.jpg</v>
      </c>
      <c r="AH65">
        <f t="shared" si="3"/>
        <v>0</v>
      </c>
      <c r="AT65">
        <f t="shared" ca="1" si="7"/>
        <v>0.41682958563943706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9"/>
        <v>Вы_видите_ГОРОХ._Легкий_ли_он?</v>
      </c>
      <c r="BD65" cm="1">
        <f t="array" aca="1" ref="BD65" ca="1">INDEX($L$58:$L$65,(RANK(AT9,$AT$2:$AT$9)))</f>
        <v>2017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VLOOKUP(B66,audio_list_stym!$A$3:$BP$18,63,FALSE)</f>
        <v>16</v>
      </c>
      <c r="F66" t="str">
        <f>VLOOKUP(E66,metki!$A$2:$B$9,2,FALSE)</f>
        <v>импл_новые_без_названия</v>
      </c>
      <c r="G66" t="str">
        <f t="shared" ref="G66:G129" si="28">LEFT(F66,5)</f>
        <v>импл_</v>
      </c>
      <c r="H66" t="str">
        <f>VLOOKUP(B66,audio_list_stym!$A$3:$AJ$18,31,FALSE)</f>
        <v>Sapota</v>
      </c>
      <c r="I66" t="s">
        <v>688</v>
      </c>
      <c r="J66" t="str">
        <f t="shared" ref="J66:J129" si="29">H66&amp;I66</f>
        <v>Sapota_1</v>
      </c>
      <c r="K66">
        <v>16</v>
      </c>
      <c r="L66">
        <f>VLOOKUP(J66,total_visual_stym!$A$2:$D$129,2,FALSE)</f>
        <v>2129</v>
      </c>
      <c r="M66" t="str">
        <f>VLOOKUP(J66,total_visual_stym!$A$2:$D$129,3,FALSE)</f>
        <v>pics\\Sapota_1.jpg</v>
      </c>
      <c r="N66">
        <f>VLOOKUP(J66,total_visual_stym!$A$1:$D$129,4,FALSE)</f>
        <v>213</v>
      </c>
      <c r="P66">
        <f>IF(G66="экспл",0,IF(G66="импл_",VLOOKUP(J66,quest_импл!$A$1:$J$129,7,FALSE),0))</f>
        <v>265</v>
      </c>
      <c r="Q66" t="str">
        <f>IF(G66="экспл",0,IF(G66="импл_",VLOOKUP(J66,quest_импл!$A$1:$J$129,8,FALSE),0))</f>
        <v>sound\\Sharoobrazniy_li.wav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2041</v>
      </c>
      <c r="AD66" t="str">
        <f t="shared" ca="1" si="10"/>
        <v>pics\\Peper_1.jpg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30">AS66</f>
        <v>pics\\Peper_1.jpg</v>
      </c>
      <c r="AI66" t="s">
        <v>67</v>
      </c>
      <c r="AO66">
        <f ca="1">RAND()</f>
        <v>0.3481165973314384</v>
      </c>
      <c r="AP66" t="str">
        <f ca="1">INDEX($AI$66:$AI$129,(RANK(AO66,$AO$66:$AO$129)))</f>
        <v>pics\\Peper_1.jpg</v>
      </c>
      <c r="AS66" t="str">
        <f t="shared" ref="AS66:AS81" ca="1" si="31">IF(G66="импл_",AP66,"")</f>
        <v>pics\\Peper_1.jpg</v>
      </c>
      <c r="AT66">
        <f t="shared" ref="AT66:AT129" ca="1" si="32">RAND()</f>
        <v>0.96300135491053296</v>
      </c>
      <c r="AU66" t="s">
        <v>697</v>
      </c>
      <c r="AV66" t="str">
        <f t="shared" ref="AV66:AV129" ca="1" si="33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_Шарообразный_ли_</v>
      </c>
      <c r="BB66" t="str">
        <f t="shared" ref="BB66:BB129" si="34">IF(G66="экспл",AY66&amp;AX66&amp;"."&amp;AZ66,IF(G66="импл_",BA66&amp;AX66&amp;"?"))</f>
        <v>_Шарообразный_ли_XXXXX?</v>
      </c>
      <c r="BC66">
        <f>A66</f>
        <v>1209</v>
      </c>
      <c r="BD66" cm="1">
        <f t="array" aca="1" ref="BD66" ca="1">INDEX(L66:L73,(RANK(AT2,$AT$2:$AT$9)))</f>
        <v>2134</v>
      </c>
      <c r="BE66" cm="1">
        <f t="array" aca="1" ref="BE66" ca="1">INDEX(BD74:BD89,(RANK(AT2,$AT$2:$AT$7)))</f>
        <v>2141</v>
      </c>
      <c r="BF66" cm="1">
        <f t="array" aca="1" ref="BF66" ca="1">INDEX(BD90:BD113,(RANK(AT2,$AT$2:$AT$17)))</f>
        <v>2065</v>
      </c>
      <c r="BG66" cm="1">
        <f t="array" aca="1" ref="BG66" ca="1">INDEX(BD114:BD129,(RANK(AT2,$AT$2:$AT$17)))</f>
        <v>2089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VLOOKUP(B67,audio_list_stym!$A$3:$BP$18,63,FALSE)</f>
        <v>16</v>
      </c>
      <c r="F67" t="str">
        <f>VLOOKUP(E67,metki!$A$2:$B$9,2,FALSE)</f>
        <v>импл_новые_без_названия</v>
      </c>
      <c r="G67" t="str">
        <f t="shared" si="28"/>
        <v>импл_</v>
      </c>
      <c r="H67" t="str">
        <f>VLOOKUP(B67,audio_list_stym!$A$3:$AJ$18,31,FALSE)</f>
        <v>Sapota</v>
      </c>
      <c r="I67" t="s">
        <v>689</v>
      </c>
      <c r="J67" t="str">
        <f t="shared" si="29"/>
        <v>Sapota_2</v>
      </c>
      <c r="K67">
        <v>16</v>
      </c>
      <c r="L67">
        <f>VLOOKUP(J67,total_visual_stym!$A$2:$D$129,2,FALSE)</f>
        <v>2130</v>
      </c>
      <c r="M67" t="str">
        <f>VLOOKUP(J67,total_visual_stym!$A$2:$D$129,3,FALSE)</f>
        <v>pics\\Sapota_2.jpg</v>
      </c>
      <c r="N67">
        <f>VLOOKUP(J67,total_visual_stym!$A$1:$D$129,4,FALSE)</f>
        <v>213</v>
      </c>
      <c r="P67">
        <f>IF(G67="экспл",0,IF(G67="импл_",VLOOKUP(J67,quest_импл!$A$1:$J$129,7,FALSE),0))</f>
        <v>266</v>
      </c>
      <c r="Q67" t="str">
        <f>IF(G67="экспл",0,IF(G67="импл_",VLOOKUP(J67,quest_импл!$A$1:$J$129,8,FALSE),0))</f>
        <v>sound\\Nadrezan_li.wav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2006</v>
      </c>
      <c r="AD67" t="str">
        <f t="shared" ref="AD67:AD129" ca="1" si="35">IF(ISTEXT(AE67),AE67,IF(ISTEXT(AF67),AF67,""))</f>
        <v>pics\\Banan_6.jpg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0"/>
        <v>pics\\Banan_6.jpg</v>
      </c>
      <c r="AI67" t="s">
        <v>68</v>
      </c>
      <c r="AO67">
        <f t="shared" ref="AO67:AO129" ca="1" si="36">RAND()</f>
        <v>0.9272252665748093</v>
      </c>
      <c r="AP67" t="str">
        <f t="shared" ref="AP67:AP129" ca="1" si="37">INDEX($AI$66:$AI$129,(RANK(AO67,$AO$66:$AO$129)))</f>
        <v>pics\\Banan_6.jpg</v>
      </c>
      <c r="AS67" t="str">
        <f t="shared" ca="1" si="31"/>
        <v>pics\\Banan_6.jpg</v>
      </c>
      <c r="AT67">
        <f t="shared" ca="1" si="32"/>
        <v>0.75482698203544385</v>
      </c>
      <c r="AU67" t="s">
        <v>697</v>
      </c>
      <c r="AV67" t="str">
        <f t="shared" ca="1" si="33"/>
        <v>sound\\Noviy_plod.wav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_Надрезан_ли_</v>
      </c>
      <c r="BB67" t="str">
        <f t="shared" si="34"/>
        <v>_Надрезан_ли_XXXXX?</v>
      </c>
      <c r="BD67" cm="1">
        <f t="array" aca="1" ref="BD67" ca="1">INDEX(L67:L74,(RANK(AT3,$AT$2:$AT$9)))</f>
        <v>2136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VLOOKUP(B68,audio_list_stym!$A$3:$BP$18,63,FALSE)</f>
        <v>16</v>
      </c>
      <c r="F68" t="str">
        <f>VLOOKUP(E68,metki!$A$2:$B$9,2,FALSE)</f>
        <v>импл_новые_без_названия</v>
      </c>
      <c r="G68" t="str">
        <f t="shared" si="28"/>
        <v>импл_</v>
      </c>
      <c r="H68" t="str">
        <f>VLOOKUP(B68,audio_list_stym!$A$3:$AJ$18,31,FALSE)</f>
        <v>Sapota</v>
      </c>
      <c r="I68" t="s">
        <v>690</v>
      </c>
      <c r="J68" t="str">
        <f t="shared" si="29"/>
        <v>Sapota_3</v>
      </c>
      <c r="K68">
        <v>16</v>
      </c>
      <c r="L68">
        <f>VLOOKUP(J68,total_visual_stym!$A$2:$D$129,2,FALSE)</f>
        <v>2131</v>
      </c>
      <c r="M68" t="str">
        <f>VLOOKUP(J68,total_visual_stym!$A$2:$D$129,3,FALSE)</f>
        <v>pics\\Sapota_3.jpg</v>
      </c>
      <c r="N68">
        <f>VLOOKUP(J68,total_visual_stym!$A$1:$D$129,4,FALSE)</f>
        <v>213</v>
      </c>
      <c r="P68">
        <f>IF(G68="экспл",0,IF(G68="импл_",VLOOKUP(J68,quest_импл!$A$1:$J$129,7,FALSE),0))</f>
        <v>267</v>
      </c>
      <c r="Q68" t="str">
        <f>IF(G68="экспл",0,IF(G68="импл_",VLOOKUP(J68,quest_импл!$A$1:$J$129,8,FALSE),0))</f>
        <v>sound\\Perekruchen_li.wav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2047</v>
      </c>
      <c r="AD68" t="str">
        <f t="shared" ca="1" si="35"/>
        <v>pics\\Peper_7.jpg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0"/>
        <v>pics\\Peper_7.jpg</v>
      </c>
      <c r="AI68" t="s">
        <v>69</v>
      </c>
      <c r="AO68">
        <f t="shared" ca="1" si="36"/>
        <v>0.29593118072169911</v>
      </c>
      <c r="AP68" t="str">
        <f t="shared" ca="1" si="37"/>
        <v>pics\\Peper_7.jpg</v>
      </c>
      <c r="AS68" t="str">
        <f t="shared" ca="1" si="31"/>
        <v>pics\\Peper_7.jpg</v>
      </c>
      <c r="AT68">
        <f t="shared" ca="1" si="32"/>
        <v>0.5993454805576045</v>
      </c>
      <c r="AU68" t="s">
        <v>697</v>
      </c>
      <c r="AV68" t="str">
        <f t="shared" ca="1" si="33"/>
        <v>sound\\Noviy_plod.wav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_Перекручен_ли_</v>
      </c>
      <c r="BB68" t="str">
        <f t="shared" si="34"/>
        <v>_Перекручен_ли_XXXXX?</v>
      </c>
      <c r="BD68" cm="1">
        <f t="array" aca="1" ref="BD68" ca="1">INDEX(L68:L75,(RANK(AT4,$AT$2:$AT$9)))</f>
        <v>2138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VLOOKUP(B69,audio_list_stym!$A$3:$BP$18,63,FALSE)</f>
        <v>16</v>
      </c>
      <c r="F69" t="str">
        <f>VLOOKUP(E69,metki!$A$2:$B$9,2,FALSE)</f>
        <v>импл_новые_без_названия</v>
      </c>
      <c r="G69" t="str">
        <f t="shared" si="28"/>
        <v>импл_</v>
      </c>
      <c r="H69" t="str">
        <f>VLOOKUP(B69,audio_list_stym!$A$3:$AJ$18,31,FALSE)</f>
        <v>Sapota</v>
      </c>
      <c r="I69" t="s">
        <v>691</v>
      </c>
      <c r="J69" t="str">
        <f t="shared" si="29"/>
        <v>Sapota_4</v>
      </c>
      <c r="K69">
        <v>16</v>
      </c>
      <c r="L69">
        <f>VLOOKUP(J69,total_visual_stym!$A$2:$D$129,2,FALSE)</f>
        <v>2132</v>
      </c>
      <c r="M69" t="str">
        <f>VLOOKUP(J69,total_visual_stym!$A$2:$D$129,3,FALSE)</f>
        <v>pics\\Sapota_4.jpg</v>
      </c>
      <c r="N69">
        <f>VLOOKUP(J69,total_visual_stym!$A$1:$D$129,4,FALSE)</f>
        <v>213</v>
      </c>
      <c r="P69">
        <f>IF(G69="экспл",0,IF(G69="импл_",VLOOKUP(J69,quest_импл!$A$1:$J$129,7,FALSE),0))</f>
        <v>268</v>
      </c>
      <c r="Q69" t="str">
        <f>IF(G69="экспл",0,IF(G69="импл_",VLOOKUP(J69,quest_импл!$A$1:$J$129,8,FALSE),0))</f>
        <v>sound\\Sorvan_li.wav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2026</v>
      </c>
      <c r="AD69" t="str">
        <f t="shared" ca="1" si="35"/>
        <v>pics\\Kokos_2.jpg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0"/>
        <v>pics\\Kokos_2.jpg</v>
      </c>
      <c r="AI69" t="s">
        <v>70</v>
      </c>
      <c r="AO69">
        <f t="shared" ca="1" si="36"/>
        <v>0.63873036574285014</v>
      </c>
      <c r="AP69" t="str">
        <f t="shared" ca="1" si="37"/>
        <v>pics\\Kokos_2.jpg</v>
      </c>
      <c r="AS69" t="str">
        <f t="shared" ca="1" si="31"/>
        <v>pics\\Kokos_2.jpg</v>
      </c>
      <c r="AT69">
        <f t="shared" ca="1" si="32"/>
        <v>0.98954489123092426</v>
      </c>
      <c r="AU69" t="s">
        <v>697</v>
      </c>
      <c r="AV69" t="str">
        <f t="shared" ca="1" si="33"/>
        <v>sound\\Noviy_plod.wav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_Сорван_ли_</v>
      </c>
      <c r="BB69" t="str">
        <f t="shared" si="34"/>
        <v>_Сорван_ли_XXXXX?</v>
      </c>
      <c r="BD69" cm="1">
        <f t="array" aca="1" ref="BD69" ca="1">INDEX(L69:L76,(RANK(AT5,$AT$2:$AT$9)))</f>
        <v>2136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VLOOKUP(B70,audio_list_stym!$A$3:$BP$18,63,FALSE)</f>
        <v>16</v>
      </c>
      <c r="F70" t="str">
        <f>VLOOKUP(E70,metki!$A$2:$B$9,2,FALSE)</f>
        <v>импл_новые_без_названия</v>
      </c>
      <c r="G70" t="str">
        <f t="shared" si="28"/>
        <v>импл_</v>
      </c>
      <c r="H70" t="str">
        <f>VLOOKUP(B70,audio_list_stym!$A$3:$AJ$18,31,FALSE)</f>
        <v>Sapota</v>
      </c>
      <c r="I70" t="s">
        <v>692</v>
      </c>
      <c r="J70" t="str">
        <f t="shared" si="29"/>
        <v>Sapota_5</v>
      </c>
      <c r="K70">
        <v>16</v>
      </c>
      <c r="L70">
        <f>VLOOKUP(J70,total_visual_stym!$A$2:$D$129,2,FALSE)</f>
        <v>2133</v>
      </c>
      <c r="M70" t="str">
        <f>VLOOKUP(J70,total_visual_stym!$A$2:$D$129,3,FALSE)</f>
        <v>pics\\Sapota_5.jpg</v>
      </c>
      <c r="N70">
        <f>VLOOKUP(J70,total_visual_stym!$A$1:$D$129,4,FALSE)</f>
        <v>213</v>
      </c>
      <c r="P70">
        <f>IF(G70="экспл",0,IF(G70="импл_",VLOOKUP(J70,quest_импл!$A$1:$J$129,7,FALSE),0))</f>
        <v>269</v>
      </c>
      <c r="Q70" t="str">
        <f>IF(G70="экспл",0,IF(G70="импл_",VLOOKUP(J70,quest_импл!$A$1:$J$129,8,FALSE),0))</f>
        <v>sound\\Spresovan_li.wav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2001</v>
      </c>
      <c r="AD70" t="str">
        <f t="shared" ca="1" si="35"/>
        <v>pics\\Banan_1.jpg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0"/>
        <v>pics\\Banan_1.jpg</v>
      </c>
      <c r="AI70" t="s">
        <v>71</v>
      </c>
      <c r="AO70">
        <f t="shared" ca="1" si="36"/>
        <v>0.99817529574289221</v>
      </c>
      <c r="AP70" t="str">
        <f t="shared" ca="1" si="37"/>
        <v>pics\\Banan_1.jpg</v>
      </c>
      <c r="AS70" t="str">
        <f t="shared" ca="1" si="31"/>
        <v>pics\\Banan_1.jpg</v>
      </c>
      <c r="AT70">
        <f t="shared" ca="1" si="32"/>
        <v>0.48376604636624987</v>
      </c>
      <c r="AU70" t="s">
        <v>697</v>
      </c>
      <c r="AV70" t="str">
        <f t="shared" ca="1" si="33"/>
        <v>sound\\Redkiy_plod.wav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_Спрессован_ли_</v>
      </c>
      <c r="BB70" t="str">
        <f t="shared" si="34"/>
        <v>_Спрессован_ли_XXXXX?</v>
      </c>
      <c r="BD70" cm="1">
        <f t="array" aca="1" ref="BD70" ca="1">INDEX(L70:L77,(RANK(AT6,$AT$2:$AT$9)))</f>
        <v>2135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VLOOKUP(B71,audio_list_stym!$A$3:$BP$18,63,FALSE)</f>
        <v>16</v>
      </c>
      <c r="F71" t="str">
        <f>VLOOKUP(E71,metki!$A$2:$B$9,2,FALSE)</f>
        <v>импл_новые_без_названия</v>
      </c>
      <c r="G71" t="str">
        <f t="shared" si="28"/>
        <v>импл_</v>
      </c>
      <c r="H71" t="str">
        <f>VLOOKUP(B71,audio_list_stym!$A$3:$AJ$18,31,FALSE)</f>
        <v>Sapota</v>
      </c>
      <c r="I71" t="s">
        <v>693</v>
      </c>
      <c r="J71" t="str">
        <f t="shared" si="29"/>
        <v>Sapota_6</v>
      </c>
      <c r="K71">
        <v>16</v>
      </c>
      <c r="L71">
        <f>VLOOKUP(J71,total_visual_stym!$A$2:$D$129,2,FALSE)</f>
        <v>2134</v>
      </c>
      <c r="M71" t="str">
        <f>VLOOKUP(J71,total_visual_stym!$A$2:$D$129,3,FALSE)</f>
        <v>pics\\Sapota_6.jpg</v>
      </c>
      <c r="N71">
        <f>VLOOKUP(J71,total_visual_stym!$A$1:$D$129,4,FALSE)</f>
        <v>213</v>
      </c>
      <c r="P71">
        <f>IF(G71="экспл",0,IF(G71="импл_",VLOOKUP(J71,quest_импл!$A$1:$J$129,7,FALSE),0))</f>
        <v>270</v>
      </c>
      <c r="Q71" t="str">
        <f>IF(G71="экспл",0,IF(G71="импл_",VLOOKUP(J71,quest_импл!$A$1:$J$129,8,FALSE),0))</f>
        <v>sound\\Zheltiy_li.wav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2064</v>
      </c>
      <c r="AD71" t="str">
        <f t="shared" ca="1" si="35"/>
        <v>pics\\Tomat_8.jpg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0"/>
        <v>pics\\Tomat_8.jpg</v>
      </c>
      <c r="AI71" t="s">
        <v>72</v>
      </c>
      <c r="AO71">
        <f t="shared" ca="1" si="36"/>
        <v>1.7690383451711145E-2</v>
      </c>
      <c r="AP71" t="str">
        <f t="shared" ca="1" si="37"/>
        <v>pics\\Tomat_8.jpg</v>
      </c>
      <c r="AS71" t="str">
        <f t="shared" ca="1" si="31"/>
        <v>pics\\Tomat_8.jpg</v>
      </c>
      <c r="AT71">
        <f t="shared" ca="1" si="32"/>
        <v>0.36978699300616014</v>
      </c>
      <c r="AU71" t="s">
        <v>697</v>
      </c>
      <c r="AV71" t="str">
        <f t="shared" ca="1" si="33"/>
        <v>sound\\Redkiy_plod.wav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_Желтый_ли_</v>
      </c>
      <c r="BB71" t="str">
        <f t="shared" si="34"/>
        <v>_Желтый_ли_XXXXX?</v>
      </c>
      <c r="BD71" cm="1">
        <f t="array" aca="1" ref="BD71" ca="1">INDEX(L71:L78,(RANK(AT7,$AT$2:$AT$9)))</f>
        <v>2135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VLOOKUP(B72,audio_list_stym!$A$3:$BP$18,63,FALSE)</f>
        <v>16</v>
      </c>
      <c r="F72" t="str">
        <f>VLOOKUP(E72,metki!$A$2:$B$9,2,FALSE)</f>
        <v>импл_новые_без_названия</v>
      </c>
      <c r="G72" t="str">
        <f t="shared" si="28"/>
        <v>импл_</v>
      </c>
      <c r="H72" t="str">
        <f>VLOOKUP(B72,audio_list_stym!$A$3:$AJ$18,31,FALSE)</f>
        <v>Sapota</v>
      </c>
      <c r="I72" t="s">
        <v>694</v>
      </c>
      <c r="J72" t="str">
        <f t="shared" si="29"/>
        <v>Sapota_7</v>
      </c>
      <c r="K72">
        <v>16</v>
      </c>
      <c r="L72">
        <f>VLOOKUP(J72,total_visual_stym!$A$2:$D$129,2,FALSE)</f>
        <v>2135</v>
      </c>
      <c r="M72" t="str">
        <f>VLOOKUP(J72,total_visual_stym!$A$2:$D$129,3,FALSE)</f>
        <v>pics\\Sapota_7.jpg</v>
      </c>
      <c r="N72">
        <f>VLOOKUP(J72,total_visual_stym!$A$1:$D$129,4,FALSE)</f>
        <v>213</v>
      </c>
      <c r="P72">
        <f>IF(G72="экспл",0,IF(G72="импл_",VLOOKUP(J72,quest_импл!$A$1:$J$129,7,FALSE),0))</f>
        <v>271</v>
      </c>
      <c r="Q72" t="str">
        <f>IF(G72="экспл",0,IF(G72="импл_",VLOOKUP(J72,quest_импл!$A$1:$J$129,8,FALSE),0))</f>
        <v>sound\\Rovniy_li.wav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да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2004</v>
      </c>
      <c r="AD72" t="str">
        <f t="shared" ca="1" si="35"/>
        <v>pics\\Banan_4.jpg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0"/>
        <v>pics\\Banan_4.jpg</v>
      </c>
      <c r="AI72" t="s">
        <v>73</v>
      </c>
      <c r="AO72">
        <f t="shared" ca="1" si="36"/>
        <v>0.98315063637393407</v>
      </c>
      <c r="AP72" t="str">
        <f t="shared" ca="1" si="37"/>
        <v>pics\\Banan_4.jpg</v>
      </c>
      <c r="AS72" t="str">
        <f t="shared" ca="1" si="31"/>
        <v>pics\\Banan_4.jpg</v>
      </c>
      <c r="AT72">
        <f t="shared" ca="1" si="32"/>
        <v>0.99895891863147812</v>
      </c>
      <c r="AU72" t="s">
        <v>697</v>
      </c>
      <c r="AV72" t="str">
        <f t="shared" ca="1" si="33"/>
        <v>sound\\Noviy_plod.wav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_Ровный_ли_</v>
      </c>
      <c r="BB72" t="str">
        <f t="shared" si="34"/>
        <v>_Ровный_ли_XXXXX?</v>
      </c>
      <c r="BD72" cm="1">
        <f t="array" aca="1" ref="BD72" ca="1">INDEX(L72:L79,(RANK(AT8,$AT$2:$AT$9)))</f>
        <v>2138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VLOOKUP(B73,audio_list_stym!$A$3:$BP$18,63,FALSE)</f>
        <v>16</v>
      </c>
      <c r="F73" t="str">
        <f>VLOOKUP(E73,metki!$A$2:$B$9,2,FALSE)</f>
        <v>импл_новые_без_названия</v>
      </c>
      <c r="G73" t="str">
        <f t="shared" si="28"/>
        <v>импл_</v>
      </c>
      <c r="H73" t="str">
        <f>VLOOKUP(B73,audio_list_stym!$A$3:$AJ$18,31,FALSE)</f>
        <v>Sapota</v>
      </c>
      <c r="I73" t="s">
        <v>695</v>
      </c>
      <c r="J73" t="str">
        <f t="shared" si="29"/>
        <v>Sapota_8</v>
      </c>
      <c r="K73">
        <v>16</v>
      </c>
      <c r="L73">
        <f>VLOOKUP(J73,total_visual_stym!$A$2:$D$129,2,FALSE)</f>
        <v>2136</v>
      </c>
      <c r="M73" t="str">
        <f>VLOOKUP(J73,total_visual_stym!$A$2:$D$129,3,FALSE)</f>
        <v>pics\\Sapota_8.jpg</v>
      </c>
      <c r="N73">
        <f>VLOOKUP(J73,total_visual_stym!$A$1:$D$129,4,FALSE)</f>
        <v>213</v>
      </c>
      <c r="P73">
        <f>IF(G73="экспл",0,IF(G73="импл_",VLOOKUP(J73,quest_импл!$A$1:$J$129,7,FALSE),0))</f>
        <v>272</v>
      </c>
      <c r="Q73" t="str">
        <f>IF(G73="экспл",0,IF(G73="импл_",VLOOKUP(J73,quest_импл!$A$1:$J$129,8,FALSE),0))</f>
        <v>sound\\Imeet_li_shipi.wav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2029</v>
      </c>
      <c r="AD73" t="str">
        <f t="shared" ca="1" si="35"/>
        <v>pics\\Kokos_5.jpg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0"/>
        <v>pics\\Kokos_5.jpg</v>
      </c>
      <c r="AI73" t="s">
        <v>74</v>
      </c>
      <c r="AO73">
        <f t="shared" ca="1" si="36"/>
        <v>0.58185773917657047</v>
      </c>
      <c r="AP73" t="str">
        <f t="shared" ca="1" si="37"/>
        <v>pics\\Kokos_5.jpg</v>
      </c>
      <c r="AS73" t="str">
        <f t="shared" ca="1" si="31"/>
        <v>pics\\Kokos_5.jpg</v>
      </c>
      <c r="AT73">
        <f t="shared" ca="1" si="32"/>
        <v>0.84676759442281957</v>
      </c>
      <c r="AU73" t="s">
        <v>697</v>
      </c>
      <c r="AV73" t="str">
        <f t="shared" ca="1" si="33"/>
        <v>sound\\Noviy_plod.wav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_Имеет_ли_шипы_</v>
      </c>
      <c r="BB73" t="str">
        <f t="shared" si="34"/>
        <v>_Имеет_ли_шипы_XXXXX?</v>
      </c>
      <c r="BD73" cm="1">
        <f t="array" aca="1" ref="BD73" ca="1">INDEX(L73:L80,(RANK(AT9,$AT$2:$AT$9)))</f>
        <v>2136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VLOOKUP(B74,audio_list_stym!$A$3:$BP$18,63,FALSE)</f>
        <v>17</v>
      </c>
      <c r="F74" t="str">
        <f>VLOOKUP(E74,metki!$A$2:$B$9,2,FALSE)</f>
        <v>экспл_новые_без_названия</v>
      </c>
      <c r="G74" t="str">
        <f t="shared" si="28"/>
        <v>экспл</v>
      </c>
      <c r="H74" t="str">
        <f>VLOOKUP(B74,audio_list_stym!$A$3:$AJ$18,31,FALSE)</f>
        <v>Tamanid</v>
      </c>
      <c r="I74" t="s">
        <v>688</v>
      </c>
      <c r="J74" t="str">
        <f t="shared" si="29"/>
        <v>Tamanid_1</v>
      </c>
      <c r="K74">
        <v>17</v>
      </c>
      <c r="L74">
        <f>VLOOKUP(J74,total_visual_stym!$A$2:$D$129,2,FALSE)</f>
        <v>2137</v>
      </c>
      <c r="M74" t="str">
        <f>VLOOKUP(J74,total_visual_stym!$A$2:$D$129,3,FALSE)</f>
        <v>pics\\Tamanid_1.jpg</v>
      </c>
      <c r="N74">
        <f>VLOOKUP(J74,total_visual_stym!$A$1:$D$129,4,FALSE)</f>
        <v>214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145</v>
      </c>
      <c r="Z74" t="str">
        <f>IF(G74="экспл",VLOOKUP(J74,quest_экспл!$A$1:$N$129,12,FALSE),IF(G74="импл_",0,0))</f>
        <v>sound\\On_krasnovatiy.wav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2178</v>
      </c>
      <c r="AD74" t="str">
        <f t="shared" ca="1" si="35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30"/>
        <v/>
      </c>
      <c r="AI74" t="s">
        <v>76</v>
      </c>
      <c r="AO74">
        <f t="shared" ca="1" si="36"/>
        <v>0.29933923706018695</v>
      </c>
      <c r="AP74" t="str">
        <f t="shared" ca="1" si="37"/>
        <v>pics\\Peper_6.jpg</v>
      </c>
      <c r="AR74" t="str">
        <f>IF(AH74="sound\\Ogorod",AP2,"")</f>
        <v/>
      </c>
      <c r="AS74" t="str">
        <f t="shared" si="31"/>
        <v/>
      </c>
      <c r="AT74">
        <f t="shared" ca="1" si="32"/>
        <v>6.9290111122281783E-2</v>
      </c>
      <c r="AU74" t="s">
        <v>697</v>
      </c>
      <c r="AV74" t="str">
        <f t="shared" ca="1" si="33"/>
        <v>sound\\Redkiy_plod.wav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_Он_красноватый?</v>
      </c>
      <c r="BA74" t="e">
        <f>VLOOKUP(Q74,audio_list_stym!$B$2:$BQ$299,68,FALSE)</f>
        <v>#N/A</v>
      </c>
      <c r="BB74" t="str">
        <f t="shared" si="34"/>
        <v>На_экране_XXXXX._Он_красноватый?</v>
      </c>
      <c r="BC74">
        <f>A74</f>
        <v>1210</v>
      </c>
      <c r="BD74" cm="1">
        <f t="array" aca="1" ref="BD74" ca="1">INDEX($L$74:$L$81,(RANK(AT2,$AT$2:$AT$9)))</f>
        <v>2142</v>
      </c>
      <c r="BE74" cm="1">
        <f t="array" aca="1" ref="BE74" ca="1">INDEX(BD66:BD73,(RANK(AT3,$AT$2:$AT$9)))</f>
        <v>2138</v>
      </c>
      <c r="BF74" cm="1">
        <f t="array" aca="1" ref="BF74" ca="1">INDEX(BD82:BD105,(RANK(AT3,$AT$2:$AT$17)))</f>
        <v>2069</v>
      </c>
      <c r="BG74" cm="1">
        <f t="array" aca="1" ref="BG74" ca="1">INDEX(BD106:BD129,(RANK(AT3,$AT$2:$AT$9)))</f>
        <v>2084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VLOOKUP(B75,audio_list_stym!$A$3:$BP$18,63,FALSE)</f>
        <v>17</v>
      </c>
      <c r="F75" t="str">
        <f>VLOOKUP(E75,metki!$A$2:$B$9,2,FALSE)</f>
        <v>экспл_новые_без_названия</v>
      </c>
      <c r="G75" t="str">
        <f t="shared" si="28"/>
        <v>экспл</v>
      </c>
      <c r="H75" t="str">
        <f>VLOOKUP(B75,audio_list_stym!$A$3:$AJ$18,31,FALSE)</f>
        <v>Tamanid</v>
      </c>
      <c r="I75" t="s">
        <v>689</v>
      </c>
      <c r="J75" t="str">
        <f t="shared" si="29"/>
        <v>Tamanid_2</v>
      </c>
      <c r="K75">
        <v>17</v>
      </c>
      <c r="L75">
        <f>VLOOKUP(J75,total_visual_stym!$A$2:$D$129,2,FALSE)</f>
        <v>2138</v>
      </c>
      <c r="M75" t="str">
        <f>VLOOKUP(J75,total_visual_stym!$A$2:$D$129,3,FALSE)</f>
        <v>pics\\Tamanid_2.jpg</v>
      </c>
      <c r="N75">
        <f>VLOOKUP(J75,total_visual_stym!$A$1:$D$129,4,FALSE)</f>
        <v>214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146</v>
      </c>
      <c r="Z75" t="str">
        <f>IF(G75="экспл",VLOOKUP(J75,quest_экспл!$A$1:$N$129,12,FALSE),IF(G75="импл_",0,0))</f>
        <v>sound\\Izognut_li_on.wav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2210</v>
      </c>
      <c r="AD75" t="str">
        <f t="shared" ca="1" si="35"/>
        <v>pics\\dis48.jpg</v>
      </c>
      <c r="AE75" s="22" t="str">
        <f t="array" aca="1" ref="AE75" ca="1">IF(G75="экспл",INDEX(total_visual_stym!$C$146:$C$209,(RANK(total_visual_stym!E155,total_visual_stym!$E$146:$E$209))),0)</f>
        <v>pics\\dis48.jpg</v>
      </c>
      <c r="AF75" s="22" t="str">
        <f t="shared" si="30"/>
        <v/>
      </c>
      <c r="AI75" t="s">
        <v>77</v>
      </c>
      <c r="AO75">
        <f t="shared" ca="1" si="36"/>
        <v>0.23175734547254379</v>
      </c>
      <c r="AP75" t="str">
        <f t="shared" ca="1" si="37"/>
        <v>pics\\Redis_3.jpg</v>
      </c>
      <c r="AR75" t="str">
        <f t="shared" ref="AR75:AR97" si="38">IF(AH75="sound\\Ogorod",AP3,"")</f>
        <v/>
      </c>
      <c r="AS75" t="str">
        <f t="shared" si="31"/>
        <v/>
      </c>
      <c r="AT75">
        <f t="shared" ca="1" si="32"/>
        <v>6.0762433452546283E-2</v>
      </c>
      <c r="AU75" t="s">
        <v>697</v>
      </c>
      <c r="AV75" t="str">
        <f t="shared" ca="1" si="33"/>
        <v>sound\\Redkiy_plod.wav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_Изогнут_ли_он?</v>
      </c>
      <c r="BA75" t="e">
        <f>VLOOKUP(Q75,audio_list_stym!$B$2:$BQ$299,68,FALSE)</f>
        <v>#N/A</v>
      </c>
      <c r="BB75" t="str">
        <f t="shared" si="34"/>
        <v>Посмотрите,_вот_XXXXX._Изогнут_ли_он?</v>
      </c>
      <c r="BD75" cm="1">
        <f t="array" aca="1" ref="BD75" ca="1">INDEX($L$74:$L$81,(RANK(AT3,$AT$2:$AT$9)))</f>
        <v>2143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VLOOKUP(B76,audio_list_stym!$A$3:$BP$18,63,FALSE)</f>
        <v>17</v>
      </c>
      <c r="F76" t="str">
        <f>VLOOKUP(E76,metki!$A$2:$B$9,2,FALSE)</f>
        <v>экспл_новые_без_названия</v>
      </c>
      <c r="G76" t="str">
        <f t="shared" si="28"/>
        <v>экспл</v>
      </c>
      <c r="H76" t="str">
        <f>VLOOKUP(B76,audio_list_stym!$A$3:$AJ$18,31,FALSE)</f>
        <v>Tamanid</v>
      </c>
      <c r="I76" t="s">
        <v>690</v>
      </c>
      <c r="J76" t="str">
        <f t="shared" si="29"/>
        <v>Tamanid_3</v>
      </c>
      <c r="K76">
        <v>17</v>
      </c>
      <c r="L76">
        <f>VLOOKUP(J76,total_visual_stym!$A$2:$D$129,2,FALSE)</f>
        <v>2139</v>
      </c>
      <c r="M76" t="str">
        <f>VLOOKUP(J76,total_visual_stym!$A$2:$D$129,3,FALSE)</f>
        <v>pics\\Tamanid_3.jpg</v>
      </c>
      <c r="N76">
        <f>VLOOKUP(J76,total_visual_stym!$A$1:$D$129,4,FALSE)</f>
        <v>214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147</v>
      </c>
      <c r="Z76" t="str">
        <f>IF(G76="экспл",VLOOKUP(J76,quest_экспл!$A$1:$N$129,12,FALSE),IF(G76="импл_",0,0))</f>
        <v>sound\\On_barhatistiy.wav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2201</v>
      </c>
      <c r="AD76" t="str">
        <f t="shared" ca="1" si="35"/>
        <v>pics\\dis43.jpg</v>
      </c>
      <c r="AE76" s="22" t="str">
        <f t="array" aca="1" ref="AE76" ca="1">IF(G76="экспл",INDEX(total_visual_stym!$C$146:$C$209,(RANK(total_visual_stym!E156,total_visual_stym!$E$146:$E$209))),0)</f>
        <v>pics\\dis43.jpg</v>
      </c>
      <c r="AF76" s="22" t="str">
        <f t="shared" si="30"/>
        <v/>
      </c>
      <c r="AI76" t="s">
        <v>78</v>
      </c>
      <c r="AO76">
        <f t="shared" ca="1" si="36"/>
        <v>0.7994011858719533</v>
      </c>
      <c r="AP76" t="str">
        <f t="shared" ca="1" si="37"/>
        <v>pics\\Goroh_1.jpg</v>
      </c>
      <c r="AR76" t="str">
        <f t="shared" si="38"/>
        <v/>
      </c>
      <c r="AS76" t="str">
        <f t="shared" si="31"/>
        <v/>
      </c>
      <c r="AT76">
        <f t="shared" ca="1" si="32"/>
        <v>0.15220662558765674</v>
      </c>
      <c r="AU76" t="s">
        <v>697</v>
      </c>
      <c r="AV76" t="str">
        <f t="shared" ca="1" si="33"/>
        <v>sound\\Redkiy_plod.wav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_Он_бархатистый?</v>
      </c>
      <c r="BA76" t="e">
        <f>VLOOKUP(Q76,audio_list_stym!$B$2:$BQ$299,68,FALSE)</f>
        <v>#N/A</v>
      </c>
      <c r="BB76" t="str">
        <f t="shared" si="34"/>
        <v>Вот_XXXXX._Он_бархатистый?</v>
      </c>
      <c r="BD76" cm="1">
        <f t="array" aca="1" ref="BD76" ca="1">INDEX($L$74:$L$81,(RANK(AT4,$AT$2:$AT$9)))</f>
        <v>2144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VLOOKUP(B77,audio_list_stym!$A$3:$BP$18,63,FALSE)</f>
        <v>17</v>
      </c>
      <c r="F77" t="str">
        <f>VLOOKUP(E77,metki!$A$2:$B$9,2,FALSE)</f>
        <v>экспл_новые_без_названия</v>
      </c>
      <c r="G77" t="str">
        <f t="shared" si="28"/>
        <v>экспл</v>
      </c>
      <c r="H77" t="str">
        <f>VLOOKUP(B77,audio_list_stym!$A$3:$AJ$18,31,FALSE)</f>
        <v>Tamanid</v>
      </c>
      <c r="I77" t="s">
        <v>691</v>
      </c>
      <c r="J77" t="str">
        <f t="shared" si="29"/>
        <v>Tamanid_4</v>
      </c>
      <c r="K77">
        <v>17</v>
      </c>
      <c r="L77">
        <f>VLOOKUP(J77,total_visual_stym!$A$2:$D$129,2,FALSE)</f>
        <v>2140</v>
      </c>
      <c r="M77" t="str">
        <f>VLOOKUP(J77,total_visual_stym!$A$2:$D$129,3,FALSE)</f>
        <v>pics\\Tamanid_4.jpg</v>
      </c>
      <c r="N77">
        <f>VLOOKUP(J77,total_visual_stym!$A$1:$D$129,4,FALSE)</f>
        <v>214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148</v>
      </c>
      <c r="Z77" t="str">
        <f>IF(G77="экспл",VLOOKUP(J77,quest_экспл!$A$1:$N$129,12,FALSE),IF(G77="импл_",0,0))</f>
        <v>sound\\Odnotonniy_li_on.wav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2203</v>
      </c>
      <c r="AD77" t="str">
        <f t="shared" ca="1" si="35"/>
        <v>pics\\dis53.jpg</v>
      </c>
      <c r="AE77" s="22" t="str">
        <f t="array" aca="1" ref="AE77" ca="1">IF(G77="экспл",INDEX(total_visual_stym!$C$146:$C$209,(RANK(total_visual_stym!E157,total_visual_stym!$E$146:$E$209))),0)</f>
        <v>pics\\dis53.jpg</v>
      </c>
      <c r="AF77" s="22" t="str">
        <f t="shared" si="30"/>
        <v/>
      </c>
      <c r="AI77" t="s">
        <v>79</v>
      </c>
      <c r="AO77">
        <f t="shared" ca="1" si="36"/>
        <v>0.64138508216916534</v>
      </c>
      <c r="AP77" t="str">
        <f t="shared" ca="1" si="37"/>
        <v>pics\\Kokos_1.jpg</v>
      </c>
      <c r="AR77" t="str">
        <f t="shared" si="38"/>
        <v/>
      </c>
      <c r="AS77" t="str">
        <f t="shared" si="31"/>
        <v/>
      </c>
      <c r="AT77">
        <f t="shared" ca="1" si="32"/>
        <v>0.72080686893124502</v>
      </c>
      <c r="AU77" t="s">
        <v>697</v>
      </c>
      <c r="AV77" t="str">
        <f t="shared" ca="1" si="33"/>
        <v>sound\\Noviy_plod.wav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_Однотонный_ли_он?</v>
      </c>
      <c r="BA77" t="e">
        <f>VLOOKUP(Q77,audio_list_stym!$B$2:$BQ$299,68,FALSE)</f>
        <v>#N/A</v>
      </c>
      <c r="BB77" t="str">
        <f t="shared" si="34"/>
        <v>Это_XXXXX._Однотонный_ли_он?</v>
      </c>
      <c r="BD77" cm="1">
        <f t="array" aca="1" ref="BD77" ca="1">INDEX($L$74:$L$81,(RANK(AT5,$AT$2:$AT$9)))</f>
        <v>2141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VLOOKUP(B78,audio_list_stym!$A$3:$BP$18,63,FALSE)</f>
        <v>17</v>
      </c>
      <c r="F78" t="str">
        <f>VLOOKUP(E78,metki!$A$2:$B$9,2,FALSE)</f>
        <v>экспл_новые_без_названия</v>
      </c>
      <c r="G78" t="str">
        <f t="shared" si="28"/>
        <v>экспл</v>
      </c>
      <c r="H78" t="str">
        <f>VLOOKUP(B78,audio_list_stym!$A$3:$AJ$18,31,FALSE)</f>
        <v>Tamanid</v>
      </c>
      <c r="I78" t="s">
        <v>692</v>
      </c>
      <c r="J78" t="str">
        <f t="shared" si="29"/>
        <v>Tamanid_5</v>
      </c>
      <c r="K78">
        <v>17</v>
      </c>
      <c r="L78">
        <f>VLOOKUP(J78,total_visual_stym!$A$2:$D$129,2,FALSE)</f>
        <v>2141</v>
      </c>
      <c r="M78" t="str">
        <f>VLOOKUP(J78,total_visual_stym!$A$2:$D$129,3,FALSE)</f>
        <v>pics\\Tamanid_5.jpg</v>
      </c>
      <c r="N78">
        <f>VLOOKUP(J78,total_visual_stym!$A$1:$D$129,4,FALSE)</f>
        <v>214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149</v>
      </c>
      <c r="Z78" t="str">
        <f>IF(G78="экспл",VLOOKUP(J78,quest_экспл!$A$1:$N$129,12,FALSE),IF(G78="импл_",0,0))</f>
        <v>sound\\On_prozrachniy.wav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2220</v>
      </c>
      <c r="AD78" t="str">
        <f t="shared" ca="1" si="35"/>
        <v>pics\\dis16.jpg</v>
      </c>
      <c r="AE78" s="22" t="str">
        <f t="array" aca="1" ref="AE78" ca="1">IF(G78="экспл",INDEX(total_visual_stym!$C$146:$C$209,(RANK(total_visual_stym!E158,total_visual_stym!$E$146:$E$209))),0)</f>
        <v>pics\\dis16.jpg</v>
      </c>
      <c r="AF78" s="22" t="str">
        <f t="shared" si="30"/>
        <v/>
      </c>
      <c r="AI78" t="s">
        <v>80</v>
      </c>
      <c r="AO78">
        <f t="shared" ca="1" si="36"/>
        <v>0.78510639727186216</v>
      </c>
      <c r="AP78" t="str">
        <f t="shared" ca="1" si="37"/>
        <v>pics\\Goroh_3.jpg</v>
      </c>
      <c r="AR78" t="str">
        <f t="shared" si="38"/>
        <v/>
      </c>
      <c r="AS78" t="str">
        <f t="shared" si="31"/>
        <v/>
      </c>
      <c r="AT78">
        <f t="shared" ca="1" si="32"/>
        <v>0.96189016435146535</v>
      </c>
      <c r="AU78" t="s">
        <v>697</v>
      </c>
      <c r="AV78" t="str">
        <f t="shared" ca="1" si="33"/>
        <v>sound\\Noviy_plod.wav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_Он_прозрачный?</v>
      </c>
      <c r="BA78" t="e">
        <f>VLOOKUP(Q78,audio_list_stym!$B$2:$BQ$299,68,FALSE)</f>
        <v>#N/A</v>
      </c>
      <c r="BB78" t="str">
        <f t="shared" si="34"/>
        <v>На_картинке_XXXXX._Он_прозрачный?</v>
      </c>
      <c r="BD78" cm="1">
        <f t="array" aca="1" ref="BD78" ca="1">INDEX($L$74:$L$81,(RANK(AT6,$AT$2:$AT$9)))</f>
        <v>2139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VLOOKUP(B79,audio_list_stym!$A$3:$BP$18,63,FALSE)</f>
        <v>17</v>
      </c>
      <c r="F79" t="str">
        <f>VLOOKUP(E79,metki!$A$2:$B$9,2,FALSE)</f>
        <v>экспл_новые_без_названия</v>
      </c>
      <c r="G79" t="str">
        <f t="shared" si="28"/>
        <v>экспл</v>
      </c>
      <c r="H79" t="str">
        <f>VLOOKUP(B79,audio_list_stym!$A$3:$AJ$18,31,FALSE)</f>
        <v>Tamanid</v>
      </c>
      <c r="I79" t="s">
        <v>693</v>
      </c>
      <c r="J79" t="str">
        <f t="shared" si="29"/>
        <v>Tamanid_6</v>
      </c>
      <c r="K79">
        <v>17</v>
      </c>
      <c r="L79">
        <f>VLOOKUP(J79,total_visual_stym!$A$2:$D$129,2,FALSE)</f>
        <v>2142</v>
      </c>
      <c r="M79" t="str">
        <f>VLOOKUP(J79,total_visual_stym!$A$2:$D$129,3,FALSE)</f>
        <v>pics\\Tamanid_6.jpg</v>
      </c>
      <c r="N79">
        <f>VLOOKUP(J79,total_visual_stym!$A$1:$D$129,4,FALSE)</f>
        <v>214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150</v>
      </c>
      <c r="Z79" t="str">
        <f>IF(G79="экспл",VLOOKUP(J79,quest_экспл!$A$1:$N$129,12,FALSE),IF(G79="импл_",0,0))</f>
        <v>sound\\On_izmelchen.wav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2195</v>
      </c>
      <c r="AD79" t="str">
        <f t="shared" ca="1" si="35"/>
        <v>pics\\dis41.jpg</v>
      </c>
      <c r="AE79" s="22" t="str">
        <f t="array" aca="1" ref="AE79" ca="1">IF(G79="экспл",INDEX(total_visual_stym!$C$146:$C$209,(RANK(total_visual_stym!E159,total_visual_stym!$E$146:$E$209))),0)</f>
        <v>pics\\dis41.jpg</v>
      </c>
      <c r="AF79" s="22" t="str">
        <f t="shared" si="30"/>
        <v/>
      </c>
      <c r="AI79" t="s">
        <v>81</v>
      </c>
      <c r="AO79">
        <f t="shared" ca="1" si="36"/>
        <v>0.99810362339243919</v>
      </c>
      <c r="AP79" t="str">
        <f t="shared" ca="1" si="37"/>
        <v>pics\\Banan_2.jpg</v>
      </c>
      <c r="AR79" t="str">
        <f t="shared" si="38"/>
        <v/>
      </c>
      <c r="AS79" t="str">
        <f t="shared" si="31"/>
        <v/>
      </c>
      <c r="AT79">
        <f t="shared" ca="1" si="32"/>
        <v>0.14926547642342414</v>
      </c>
      <c r="AU79" t="s">
        <v>697</v>
      </c>
      <c r="AV79" t="str">
        <f t="shared" ca="1" si="33"/>
        <v>sound\\Redkiy_plod.wav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_Он_измельчен?</v>
      </c>
      <c r="BA79" t="e">
        <f>VLOOKUP(Q79,audio_list_stym!$B$2:$BQ$299,68,FALSE)</f>
        <v>#N/A</v>
      </c>
      <c r="BB79" t="str">
        <f t="shared" si="34"/>
        <v>На_мониторе_XXXXX._Он_измельчен?</v>
      </c>
      <c r="BD79" cm="1">
        <f t="array" aca="1" ref="BD79" ca="1">INDEX($L$74:$L$81,(RANK(AT7,$AT$2:$AT$9)))</f>
        <v>2138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VLOOKUP(B80,audio_list_stym!$A$3:$BP$18,63,FALSE)</f>
        <v>17</v>
      </c>
      <c r="F80" t="str">
        <f>VLOOKUP(E80,metki!$A$2:$B$9,2,FALSE)</f>
        <v>экспл_новые_без_названия</v>
      </c>
      <c r="G80" t="str">
        <f t="shared" si="28"/>
        <v>экспл</v>
      </c>
      <c r="H80" t="str">
        <f>VLOOKUP(B80,audio_list_stym!$A$3:$AJ$18,31,FALSE)</f>
        <v>Tamanid</v>
      </c>
      <c r="I80" t="s">
        <v>694</v>
      </c>
      <c r="J80" t="str">
        <f t="shared" si="29"/>
        <v>Tamanid_7</v>
      </c>
      <c r="K80">
        <v>17</v>
      </c>
      <c r="L80">
        <f>VLOOKUP(J80,total_visual_stym!$A$2:$D$129,2,FALSE)</f>
        <v>2143</v>
      </c>
      <c r="M80" t="str">
        <f>VLOOKUP(J80,total_visual_stym!$A$2:$D$129,3,FALSE)</f>
        <v>pics\\Tamanid_7.jpg</v>
      </c>
      <c r="N80">
        <f>VLOOKUP(J80,total_visual_stym!$A$1:$D$129,4,FALSE)</f>
        <v>214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151</v>
      </c>
      <c r="Z80" t="str">
        <f>IF(G80="экспл",VLOOKUP(J80,quest_экспл!$A$1:$N$129,12,FALSE),IF(G80="импл_",0,0))</f>
        <v>sound\\Cvetushiy_li_on.wav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2226</v>
      </c>
      <c r="AD80" t="str">
        <f t="shared" ca="1" si="35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30"/>
        <v/>
      </c>
      <c r="AI80" t="s">
        <v>82</v>
      </c>
      <c r="AO80">
        <f t="shared" ca="1" si="36"/>
        <v>0.48635394295035494</v>
      </c>
      <c r="AP80" t="str">
        <f t="shared" ca="1" si="37"/>
        <v>pics\\Limon_3.jpg</v>
      </c>
      <c r="AR80" t="str">
        <f t="shared" si="38"/>
        <v/>
      </c>
      <c r="AS80" t="str">
        <f t="shared" si="31"/>
        <v/>
      </c>
      <c r="AT80">
        <f t="shared" ca="1" si="32"/>
        <v>0.20617923097726309</v>
      </c>
      <c r="AU80" t="s">
        <v>697</v>
      </c>
      <c r="AV80" t="str">
        <f t="shared" ca="1" si="33"/>
        <v>sound\\Redkiy_plod.wav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_Цветущий_ли_он?</v>
      </c>
      <c r="BA80" t="e">
        <f>VLOOKUP(Q80,audio_list_stym!$B$2:$BQ$299,68,FALSE)</f>
        <v>#N/A</v>
      </c>
      <c r="BB80" t="str">
        <f t="shared" si="34"/>
        <v>Перед_Вами_XXXXX._Цветущий_ли_он?</v>
      </c>
      <c r="BD80" cm="1">
        <f t="array" aca="1" ref="BD80" ca="1">INDEX($L$74:$L$81,(RANK(AT8,$AT$2:$AT$9)))</f>
        <v>2140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VLOOKUP(B81,audio_list_stym!$A$3:$BP$18,63,FALSE)</f>
        <v>17</v>
      </c>
      <c r="F81" t="str">
        <f>VLOOKUP(E81,metki!$A$2:$B$9,2,FALSE)</f>
        <v>экспл_новые_без_названия</v>
      </c>
      <c r="G81" t="str">
        <f t="shared" si="28"/>
        <v>экспл</v>
      </c>
      <c r="H81" t="str">
        <f>VLOOKUP(B81,audio_list_stym!$A$3:$AJ$18,31,FALSE)</f>
        <v>Tamanid</v>
      </c>
      <c r="I81" t="s">
        <v>695</v>
      </c>
      <c r="J81" t="str">
        <f t="shared" si="29"/>
        <v>Tamanid_8</v>
      </c>
      <c r="K81">
        <v>17</v>
      </c>
      <c r="L81">
        <f>VLOOKUP(J81,total_visual_stym!$A$2:$D$129,2,FALSE)</f>
        <v>2144</v>
      </c>
      <c r="M81" t="str">
        <f>VLOOKUP(J81,total_visual_stym!$A$2:$D$129,3,FALSE)</f>
        <v>pics\\Tamanid_8.jpg</v>
      </c>
      <c r="N81">
        <f>VLOOKUP(J81,total_visual_stym!$A$1:$D$129,4,FALSE)</f>
        <v>214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152</v>
      </c>
      <c r="Z81" t="str">
        <f>IF(G81="экспл",VLOOKUP(J81,quest_экспл!$A$1:$N$129,12,FALSE),IF(G81="импл_",0,0))</f>
        <v>sound\\Skruchen_li_on.wav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2212</v>
      </c>
      <c r="AD81" t="str">
        <f t="shared" ca="1" si="35"/>
        <v>pics\\dis61.jpg</v>
      </c>
      <c r="AE81" s="22" t="str">
        <f t="array" aca="1" ref="AE81" ca="1">IF(G81="экспл",INDEX(total_visual_stym!$C$146:$C$209,(RANK(total_visual_stym!E161,total_visual_stym!$E$146:$E$209))),0)</f>
        <v>pics\\dis61.jpg</v>
      </c>
      <c r="AF81" s="22" t="str">
        <f t="shared" si="30"/>
        <v/>
      </c>
      <c r="AI81" t="s">
        <v>83</v>
      </c>
      <c r="AO81">
        <f t="shared" ca="1" si="36"/>
        <v>0.51832900233799806</v>
      </c>
      <c r="AP81" t="str">
        <f t="shared" ca="1" si="37"/>
        <v>pics\\Kokos_8.jpg</v>
      </c>
      <c r="AR81" t="str">
        <f t="shared" si="38"/>
        <v/>
      </c>
      <c r="AS81" t="str">
        <f t="shared" si="31"/>
        <v/>
      </c>
      <c r="AT81">
        <f t="shared" ca="1" si="32"/>
        <v>8.7986408839457853E-2</v>
      </c>
      <c r="AU81" t="s">
        <v>697</v>
      </c>
      <c r="AV81" t="str">
        <f t="shared" ca="1" si="33"/>
        <v>sound\\Redkiy_plod.wav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_Скручен_ли_он?</v>
      </c>
      <c r="BA81" t="e">
        <f>VLOOKUP(Q81,audio_list_stym!$B$2:$BQ$299,68,FALSE)</f>
        <v>#N/A</v>
      </c>
      <c r="BB81" t="str">
        <f t="shared" si="34"/>
        <v>Вы_видите_XXXXX._Скручен_ли_он?</v>
      </c>
      <c r="BD81" cm="1">
        <f t="array" aca="1" ref="BD81" ca="1">INDEX($L$74:$L$81,(RANK(AT9,$AT$2:$AT$9)))</f>
        <v>2137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VLOOKUP(B82,audio_list_stym!$A$3:$BP$18,63,FALSE)</f>
        <v>14</v>
      </c>
      <c r="F82" t="str">
        <f>VLOOKUP(E82,metki!$A$2:$B$9,2,FALSE)</f>
        <v>импл_новые_с_названием</v>
      </c>
      <c r="G82" t="str">
        <f t="shared" si="28"/>
        <v>импл_</v>
      </c>
      <c r="H82" t="str">
        <f>VLOOKUP(B82,audio_list_stym!$A$3:$AJ$18,31,FALSE)</f>
        <v>ZF</v>
      </c>
      <c r="I82" t="s">
        <v>688</v>
      </c>
      <c r="J82" t="str">
        <f t="shared" si="29"/>
        <v>ZF_1</v>
      </c>
      <c r="K82">
        <v>14</v>
      </c>
      <c r="L82">
        <f>VLOOKUP(J82,total_visual_stym!$A$2:$D$129,2,FALSE)</f>
        <v>2145</v>
      </c>
      <c r="M82" t="str">
        <f>VLOOKUP(J82,total_visual_stym!$A$2:$D$129,3,FALSE)</f>
        <v>pics\\ZF_1.jpg</v>
      </c>
      <c r="N82">
        <f>VLOOKUP(J82,total_visual_stym!$A$1:$D$129,4,FALSE)</f>
        <v>215</v>
      </c>
      <c r="P82">
        <f>IF(G82="экспл",0,IF(G82="импл_",VLOOKUP(J82,quest_импл!$A$1:$J$129,7,FALSE),0))</f>
        <v>281</v>
      </c>
      <c r="Q82" t="str">
        <f>IF(G82="экспл",0,IF(G82="импл_",VLOOKUP(J82,quest_импл!$A$1:$J$129,8,FALSE),0))</f>
        <v>sound\\S_chashuykami_li.wav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2057</v>
      </c>
      <c r="AD82" t="str">
        <f t="shared" ca="1" si="35"/>
        <v>pics\\Tomat_1.jpg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0"/>
        <v>pics\\Tomat_1.jpg</v>
      </c>
      <c r="AI82" t="s">
        <v>84</v>
      </c>
      <c r="AO82">
        <f t="shared" ca="1" si="36"/>
        <v>0.17274613620000279</v>
      </c>
      <c r="AP82" t="str">
        <f t="shared" ca="1" si="37"/>
        <v>pics\\Tomat_1.jpg</v>
      </c>
      <c r="AR82" t="str">
        <f t="shared" si="38"/>
        <v/>
      </c>
      <c r="AS82" t="str">
        <f t="shared" ref="AS82:AS129" ca="1" si="39">IF(G82="импл_",AP82,"")</f>
        <v>pics\\Tomat_1.jpg</v>
      </c>
      <c r="AT82">
        <f t="shared" ca="1" si="32"/>
        <v>0.24583642853613863</v>
      </c>
      <c r="AU82" t="s">
        <v>697</v>
      </c>
      <c r="AV82" t="str">
        <f t="shared" ca="1" si="33"/>
        <v>sound\\Redkiy_plod.wav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_С_чешуйками_ли_</v>
      </c>
      <c r="BB82" t="str">
        <f t="shared" si="34"/>
        <v>_С_чешуйками_ли_ЛИРОХ?</v>
      </c>
      <c r="BC82">
        <f>A82</f>
        <v>1211</v>
      </c>
      <c r="BD82" cm="1">
        <f t="array" aca="1" ref="BD82" ca="1">INDEX($L$82:$L$89,(RANK(AT2,$AT$2:$AT$9)))</f>
        <v>2150</v>
      </c>
      <c r="BE82" cm="1">
        <f t="array" aca="1" ref="BE82" ca="1">INDEX(BD66:BD81,(RANK(AT4,$AT$2:$AT$17)))</f>
        <v>2139</v>
      </c>
      <c r="BF82" cm="1">
        <f t="array" aca="1" ref="BF82" ca="1">INDEX(BD90:BD105,(RANK(AT4,$AT$2:$AT$17)))</f>
        <v>2075</v>
      </c>
      <c r="BG82" cm="1">
        <f t="array" aca="1" ref="BG82" ca="1">INDEX(BD106:BD129,(RANK(AT4,$AT$2:$AT$9)))</f>
        <v>2081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VLOOKUP(B83,audio_list_stym!$A$3:$BP$18,63,FALSE)</f>
        <v>14</v>
      </c>
      <c r="F83" t="str">
        <f>VLOOKUP(E83,metki!$A$2:$B$9,2,FALSE)</f>
        <v>импл_новые_с_названием</v>
      </c>
      <c r="G83" t="str">
        <f t="shared" si="28"/>
        <v>импл_</v>
      </c>
      <c r="H83" t="str">
        <f>VLOOKUP(B83,audio_list_stym!$A$3:$AJ$18,31,FALSE)</f>
        <v>ZF</v>
      </c>
      <c r="I83" t="s">
        <v>689</v>
      </c>
      <c r="J83" t="str">
        <f t="shared" si="29"/>
        <v>ZF_2</v>
      </c>
      <c r="K83">
        <v>14</v>
      </c>
      <c r="L83">
        <f>VLOOKUP(J83,total_visual_stym!$A$2:$D$129,2,FALSE)</f>
        <v>2146</v>
      </c>
      <c r="M83" t="str">
        <f>VLOOKUP(J83,total_visual_stym!$A$2:$D$129,3,FALSE)</f>
        <v>pics\\ZF_2.jpg</v>
      </c>
      <c r="N83">
        <f>VLOOKUP(J83,total_visual_stym!$A$1:$D$129,4,FALSE)</f>
        <v>215</v>
      </c>
      <c r="P83">
        <f>IF(G83="экспл",0,IF(G83="импл_",VLOOKUP(J83,quest_импл!$A$1:$J$129,7,FALSE),0))</f>
        <v>282</v>
      </c>
      <c r="Q83" t="str">
        <f>IF(G83="экспл",0,IF(G83="импл_",VLOOKUP(J83,quest_импл!$A$1:$J$129,8,FALSE),0))</f>
        <v>sound\\Rozoviy_li.wav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нет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2038</v>
      </c>
      <c r="AD83" t="str">
        <f t="shared" ca="1" si="35"/>
        <v>pics\\Limon_6.jpg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0"/>
        <v>pics\\Limon_6.jpg</v>
      </c>
      <c r="AI83" t="s">
        <v>85</v>
      </c>
      <c r="AO83">
        <f t="shared" ca="1" si="36"/>
        <v>0.37951586762802247</v>
      </c>
      <c r="AP83" t="str">
        <f t="shared" ca="1" si="37"/>
        <v>pics\\Limon_6.jpg</v>
      </c>
      <c r="AR83" t="str">
        <f t="shared" si="38"/>
        <v/>
      </c>
      <c r="AS83" t="str">
        <f t="shared" ca="1" si="39"/>
        <v>pics\\Limon_6.jpg</v>
      </c>
      <c r="AT83">
        <f t="shared" ca="1" si="32"/>
        <v>0.19269893254581205</v>
      </c>
      <c r="AU83" t="s">
        <v>697</v>
      </c>
      <c r="AV83" t="str">
        <f t="shared" ca="1" si="33"/>
        <v>sound\\Redkiy_plod.wav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_Розовый_ли_</v>
      </c>
      <c r="BB83" t="str">
        <f t="shared" si="34"/>
        <v>_Розовый_ли_ЛИРОХ?</v>
      </c>
      <c r="BD83" cm="1">
        <f t="array" aca="1" ref="BD83" ca="1">INDEX($L$82:$L$89,(RANK(AT3,$AT$2:$AT$9)))</f>
        <v>2151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VLOOKUP(B84,audio_list_stym!$A$3:$BP$18,63,FALSE)</f>
        <v>14</v>
      </c>
      <c r="F84" t="str">
        <f>VLOOKUP(E84,metki!$A$2:$B$9,2,FALSE)</f>
        <v>импл_новые_с_названием</v>
      </c>
      <c r="G84" t="str">
        <f t="shared" si="28"/>
        <v>импл_</v>
      </c>
      <c r="H84" t="str">
        <f>VLOOKUP(B84,audio_list_stym!$A$3:$AJ$18,31,FALSE)</f>
        <v>ZF</v>
      </c>
      <c r="I84" t="s">
        <v>690</v>
      </c>
      <c r="J84" t="str">
        <f t="shared" si="29"/>
        <v>ZF_3</v>
      </c>
      <c r="K84">
        <v>14</v>
      </c>
      <c r="L84">
        <f>VLOOKUP(J84,total_visual_stym!$A$2:$D$129,2,FALSE)</f>
        <v>2147</v>
      </c>
      <c r="M84" t="str">
        <f>VLOOKUP(J84,total_visual_stym!$A$2:$D$129,3,FALSE)</f>
        <v>pics\\ZF_3.jpg</v>
      </c>
      <c r="N84">
        <f>VLOOKUP(J84,total_visual_stym!$A$1:$D$129,4,FALSE)</f>
        <v>215</v>
      </c>
      <c r="P84">
        <f>IF(G84="экспл",0,IF(G84="импл_",VLOOKUP(J84,quest_импл!$A$1:$J$129,7,FALSE),0))</f>
        <v>283</v>
      </c>
      <c r="Q84" t="str">
        <f>IF(G84="экспл",0,IF(G84="импл_",VLOOKUP(J84,quest_импл!$A$1:$J$129,8,FALSE),0))</f>
        <v>sound\\Tonkiy_li.wav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2044</v>
      </c>
      <c r="AD84" t="str">
        <f t="shared" ca="1" si="35"/>
        <v>pics\\Peper_4.jpg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0"/>
        <v>pics\\Peper_4.jpg</v>
      </c>
      <c r="AI84" t="s">
        <v>94</v>
      </c>
      <c r="AO84">
        <f t="shared" ca="1" si="36"/>
        <v>0.31708885072896009</v>
      </c>
      <c r="AP84" t="str">
        <f t="shared" ca="1" si="37"/>
        <v>pics\\Peper_4.jpg</v>
      </c>
      <c r="AR84" t="str">
        <f t="shared" si="38"/>
        <v/>
      </c>
      <c r="AS84" t="str">
        <f t="shared" ca="1" si="39"/>
        <v>pics\\Peper_4.jpg</v>
      </c>
      <c r="AT84">
        <f t="shared" ca="1" si="32"/>
        <v>0.57494280365994321</v>
      </c>
      <c r="AU84" t="s">
        <v>697</v>
      </c>
      <c r="AV84" t="str">
        <f t="shared" ca="1" si="33"/>
        <v>sound\\Redkiy_plod.wav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_Тонкий_ли_</v>
      </c>
      <c r="BB84" t="str">
        <f t="shared" si="34"/>
        <v>_Тонкий_ли_ЛИРОХ?</v>
      </c>
      <c r="BD84" cm="1">
        <f t="array" aca="1" ref="BD84" ca="1">INDEX($L$82:$L$89,(RANK(AT4,$AT$2:$AT$9)))</f>
        <v>2152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VLOOKUP(B85,audio_list_stym!$A$3:$BP$18,63,FALSE)</f>
        <v>14</v>
      </c>
      <c r="F85" t="str">
        <f>VLOOKUP(E85,metki!$A$2:$B$9,2,FALSE)</f>
        <v>импл_новые_с_названием</v>
      </c>
      <c r="G85" t="str">
        <f t="shared" si="28"/>
        <v>импл_</v>
      </c>
      <c r="H85" t="str">
        <f>VLOOKUP(B85,audio_list_stym!$A$3:$AJ$18,31,FALSE)</f>
        <v>ZF</v>
      </c>
      <c r="I85" t="s">
        <v>691</v>
      </c>
      <c r="J85" t="str">
        <f t="shared" si="29"/>
        <v>ZF_4</v>
      </c>
      <c r="K85">
        <v>14</v>
      </c>
      <c r="L85">
        <f>VLOOKUP(J85,total_visual_stym!$A$2:$D$129,2,FALSE)</f>
        <v>2148</v>
      </c>
      <c r="M85" t="str">
        <f>VLOOKUP(J85,total_visual_stym!$A$2:$D$129,3,FALSE)</f>
        <v>pics\\ZF_4.jpg</v>
      </c>
      <c r="N85">
        <f>VLOOKUP(J85,total_visual_stym!$A$1:$D$129,4,FALSE)</f>
        <v>215</v>
      </c>
      <c r="P85">
        <f>IF(G85="экспл",0,IF(G85="импл_",VLOOKUP(J85,quest_импл!$A$1:$J$129,7,FALSE),0))</f>
        <v>284</v>
      </c>
      <c r="Q85" t="str">
        <f>IF(G85="экспл",0,IF(G85="импл_",VLOOKUP(J85,quest_импл!$A$1:$J$129,8,FALSE),0))</f>
        <v>sound\\Celniy_li.wav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2013</v>
      </c>
      <c r="AD85" t="str">
        <f t="shared" ca="1" si="35"/>
        <v>pics\\Finik_5.jpg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0"/>
        <v>pics\\Finik_5.jpg</v>
      </c>
      <c r="AI85" t="s">
        <v>95</v>
      </c>
      <c r="AO85">
        <f t="shared" ca="1" si="36"/>
        <v>0.87025114260288572</v>
      </c>
      <c r="AP85" t="str">
        <f t="shared" ca="1" si="37"/>
        <v>pics\\Finik_5.jpg</v>
      </c>
      <c r="AR85" t="str">
        <f t="shared" si="38"/>
        <v/>
      </c>
      <c r="AS85" t="str">
        <f t="shared" ca="1" si="39"/>
        <v>pics\\Finik_5.jpg</v>
      </c>
      <c r="AT85">
        <f t="shared" ca="1" si="32"/>
        <v>0.76793899432006241</v>
      </c>
      <c r="AU85" t="s">
        <v>697</v>
      </c>
      <c r="AV85" t="str">
        <f t="shared" ca="1" si="33"/>
        <v>sound\\Noviy_plod.wav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_Цельный_ли_</v>
      </c>
      <c r="BB85" t="str">
        <f t="shared" si="34"/>
        <v>_Цельный_ли_ЛИРОХ?</v>
      </c>
      <c r="BD85" cm="1">
        <f t="array" aca="1" ref="BD85" ca="1">INDEX($L$82:$L$89,(RANK(AT5,$AT$2:$AT$9)))</f>
        <v>2149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VLOOKUP(B86,audio_list_stym!$A$3:$BP$18,63,FALSE)</f>
        <v>14</v>
      </c>
      <c r="F86" t="str">
        <f>VLOOKUP(E86,metki!$A$2:$B$9,2,FALSE)</f>
        <v>импл_новые_с_названием</v>
      </c>
      <c r="G86" t="str">
        <f t="shared" si="28"/>
        <v>импл_</v>
      </c>
      <c r="H86" t="str">
        <f>VLOOKUP(B86,audio_list_stym!$A$3:$AJ$18,31,FALSE)</f>
        <v>ZF</v>
      </c>
      <c r="I86" t="s">
        <v>692</v>
      </c>
      <c r="J86" t="str">
        <f t="shared" si="29"/>
        <v>ZF_5</v>
      </c>
      <c r="K86">
        <v>14</v>
      </c>
      <c r="L86">
        <f>VLOOKUP(J86,total_visual_stym!$A$2:$D$129,2,FALSE)</f>
        <v>2149</v>
      </c>
      <c r="M86" t="str">
        <f>VLOOKUP(J86,total_visual_stym!$A$2:$D$129,3,FALSE)</f>
        <v>pics\\ZF_5.jpg</v>
      </c>
      <c r="N86">
        <f>VLOOKUP(J86,total_visual_stym!$A$1:$D$129,4,FALSE)</f>
        <v>215</v>
      </c>
      <c r="P86">
        <f>IF(G86="экспл",0,IF(G86="импл_",VLOOKUP(J86,quest_импл!$A$1:$J$129,7,FALSE),0))</f>
        <v>285</v>
      </c>
      <c r="Q86" t="str">
        <f>IF(G86="экспл",0,IF(G86="импл_",VLOOKUP(J86,quest_импл!$A$1:$J$129,8,FALSE),0))</f>
        <v>sound\\Shershaviy_li.wav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2037</v>
      </c>
      <c r="AD86" t="str">
        <f t="shared" ca="1" si="35"/>
        <v>pics\\Limon_5.jpg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0"/>
        <v>pics\\Limon_5.jpg</v>
      </c>
      <c r="AI86" t="s">
        <v>96</v>
      </c>
      <c r="AO86">
        <f t="shared" ca="1" si="36"/>
        <v>0.4142605891752581</v>
      </c>
      <c r="AP86" t="str">
        <f t="shared" ca="1" si="37"/>
        <v>pics\\Limon_5.jpg</v>
      </c>
      <c r="AR86" t="str">
        <f t="shared" si="38"/>
        <v/>
      </c>
      <c r="AS86" t="str">
        <f t="shared" ca="1" si="39"/>
        <v>pics\\Limon_5.jpg</v>
      </c>
      <c r="AT86">
        <f t="shared" ca="1" si="32"/>
        <v>0.57357645477254027</v>
      </c>
      <c r="AU86" t="s">
        <v>697</v>
      </c>
      <c r="AV86" t="str">
        <f t="shared" ca="1" si="33"/>
        <v>sound\\Redkiy_plod.wav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_Шершавый_ли_</v>
      </c>
      <c r="BB86" t="str">
        <f t="shared" si="34"/>
        <v>_Шершавый_ли_ЛИРОХ?</v>
      </c>
      <c r="BD86" cm="1">
        <f t="array" aca="1" ref="BD86" ca="1">INDEX($L$82:$L$89,(RANK(AT6,$AT$2:$AT$9)))</f>
        <v>2147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VLOOKUP(B87,audio_list_stym!$A$3:$BP$18,63,FALSE)</f>
        <v>14</v>
      </c>
      <c r="F87" t="str">
        <f>VLOOKUP(E87,metki!$A$2:$B$9,2,FALSE)</f>
        <v>импл_новые_с_названием</v>
      </c>
      <c r="G87" t="str">
        <f t="shared" si="28"/>
        <v>импл_</v>
      </c>
      <c r="H87" t="str">
        <f>VLOOKUP(B87,audio_list_stym!$A$3:$AJ$18,31,FALSE)</f>
        <v>ZF</v>
      </c>
      <c r="I87" t="s">
        <v>693</v>
      </c>
      <c r="J87" t="str">
        <f t="shared" si="29"/>
        <v>ZF_6</v>
      </c>
      <c r="K87">
        <v>14</v>
      </c>
      <c r="L87">
        <f>VLOOKUP(J87,total_visual_stym!$A$2:$D$129,2,FALSE)</f>
        <v>2150</v>
      </c>
      <c r="M87" t="str">
        <f>VLOOKUP(J87,total_visual_stym!$A$2:$D$129,3,FALSE)</f>
        <v>pics\\ZF_6.jpg</v>
      </c>
      <c r="N87">
        <f>VLOOKUP(J87,total_visual_stym!$A$1:$D$129,4,FALSE)</f>
        <v>215</v>
      </c>
      <c r="P87">
        <f>IF(G87="экспл",0,IF(G87="импл_",VLOOKUP(J87,quest_импл!$A$1:$J$129,7,FALSE),0))</f>
        <v>286</v>
      </c>
      <c r="Q87" t="str">
        <f>IF(G87="экспл",0,IF(G87="импл_",VLOOKUP(J87,quest_импл!$A$1:$J$129,8,FALSE),0))</f>
        <v>sound\\Zaostryen_li.wav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2055</v>
      </c>
      <c r="AD87" t="str">
        <f t="shared" ca="1" si="35"/>
        <v>pics\\Redis_7.jpg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0"/>
        <v>pics\\Redis_7.jpg</v>
      </c>
      <c r="AI87" t="s">
        <v>97</v>
      </c>
      <c r="AO87">
        <f t="shared" ca="1" si="36"/>
        <v>0.20085441697100948</v>
      </c>
      <c r="AP87" t="str">
        <f t="shared" ca="1" si="37"/>
        <v>pics\\Redis_7.jpg</v>
      </c>
      <c r="AR87" t="str">
        <f t="shared" si="38"/>
        <v/>
      </c>
      <c r="AS87" t="str">
        <f t="shared" ca="1" si="39"/>
        <v>pics\\Redis_7.jpg</v>
      </c>
      <c r="AT87">
        <f t="shared" ca="1" si="32"/>
        <v>0.34347297102529495</v>
      </c>
      <c r="AU87" t="s">
        <v>697</v>
      </c>
      <c r="AV87" t="str">
        <f t="shared" ca="1" si="33"/>
        <v>sound\\Redkiy_plod.wav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_Заострен_ли_</v>
      </c>
      <c r="BB87" t="str">
        <f t="shared" si="34"/>
        <v>_Заострен_ли_ЛИРОХ?</v>
      </c>
      <c r="BD87" cm="1">
        <f t="array" aca="1" ref="BD87" ca="1">INDEX($L$82:$L$89,(RANK(AT7,$AT$2:$AT$9)))</f>
        <v>2146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VLOOKUP(B88,audio_list_stym!$A$3:$BP$18,63,FALSE)</f>
        <v>14</v>
      </c>
      <c r="F88" t="str">
        <f>VLOOKUP(E88,metki!$A$2:$B$9,2,FALSE)</f>
        <v>импл_новые_с_названием</v>
      </c>
      <c r="G88" t="str">
        <f t="shared" si="28"/>
        <v>импл_</v>
      </c>
      <c r="H88" t="str">
        <f>VLOOKUP(B88,audio_list_stym!$A$3:$AJ$18,31,FALSE)</f>
        <v>ZF</v>
      </c>
      <c r="I88" t="s">
        <v>694</v>
      </c>
      <c r="J88" t="str">
        <f t="shared" si="29"/>
        <v>ZF_7</v>
      </c>
      <c r="K88">
        <v>14</v>
      </c>
      <c r="L88">
        <f>VLOOKUP(J88,total_visual_stym!$A$2:$D$129,2,FALSE)</f>
        <v>2151</v>
      </c>
      <c r="M88" t="str">
        <f>VLOOKUP(J88,total_visual_stym!$A$2:$D$129,3,FALSE)</f>
        <v>pics\\ZF_7.jpg</v>
      </c>
      <c r="N88">
        <f>VLOOKUP(J88,total_visual_stym!$A$1:$D$129,4,FALSE)</f>
        <v>215</v>
      </c>
      <c r="P88">
        <f>IF(G88="экспл",0,IF(G88="импл_",VLOOKUP(J88,quest_импл!$A$1:$J$129,7,FALSE),0))</f>
        <v>287</v>
      </c>
      <c r="Q88" t="str">
        <f>IF(G88="экспл",0,IF(G88="импл_",VLOOKUP(J88,quest_импл!$A$1:$J$129,8,FALSE),0))</f>
        <v>sound\\Rassipchatiy_li.wav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2003</v>
      </c>
      <c r="AD88" t="str">
        <f t="shared" ca="1" si="35"/>
        <v>pics\\Banan_3.jpg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0"/>
        <v>pics\\Banan_3.jpg</v>
      </c>
      <c r="AI88" t="s">
        <v>98</v>
      </c>
      <c r="AO88">
        <f t="shared" ca="1" si="36"/>
        <v>0.98860703089470192</v>
      </c>
      <c r="AP88" t="str">
        <f t="shared" ca="1" si="37"/>
        <v>pics\\Banan_3.jpg</v>
      </c>
      <c r="AR88" t="str">
        <f t="shared" si="38"/>
        <v/>
      </c>
      <c r="AS88" t="str">
        <f t="shared" ca="1" si="39"/>
        <v>pics\\Banan_3.jpg</v>
      </c>
      <c r="AT88">
        <f t="shared" ca="1" si="32"/>
        <v>0.82512646469380824</v>
      </c>
      <c r="AU88" t="s">
        <v>697</v>
      </c>
      <c r="AV88" t="str">
        <f t="shared" ca="1" si="33"/>
        <v>sound\\Noviy_plod.wav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_Рассыпчатый_ли_</v>
      </c>
      <c r="BB88" t="str">
        <f t="shared" si="34"/>
        <v>_Рассыпчатый_ли_ЛИРОХ?</v>
      </c>
      <c r="BD88" cm="1">
        <f t="array" aca="1" ref="BD88" ca="1">INDEX($L$82:$L$89,(RANK(AT8,$AT$2:$AT$9)))</f>
        <v>2148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VLOOKUP(B89,audio_list_stym!$A$3:$BP$18,63,FALSE)</f>
        <v>14</v>
      </c>
      <c r="F89" t="str">
        <f>VLOOKUP(E89,metki!$A$2:$B$9,2,FALSE)</f>
        <v>импл_новые_с_названием</v>
      </c>
      <c r="G89" t="str">
        <f t="shared" si="28"/>
        <v>импл_</v>
      </c>
      <c r="H89" t="str">
        <f>VLOOKUP(B89,audio_list_stym!$A$3:$AJ$18,31,FALSE)</f>
        <v>ZF</v>
      </c>
      <c r="I89" t="s">
        <v>695</v>
      </c>
      <c r="J89" t="str">
        <f t="shared" si="29"/>
        <v>ZF_8</v>
      </c>
      <c r="K89">
        <v>14</v>
      </c>
      <c r="L89">
        <f>VLOOKUP(J89,total_visual_stym!$A$2:$D$129,2,FALSE)</f>
        <v>2152</v>
      </c>
      <c r="M89" t="str">
        <f>VLOOKUP(J89,total_visual_stym!$A$2:$D$129,3,FALSE)</f>
        <v>pics\\ZF_8.jpg</v>
      </c>
      <c r="N89">
        <f>VLOOKUP(J89,total_visual_stym!$A$1:$D$129,4,FALSE)</f>
        <v>215</v>
      </c>
      <c r="P89">
        <f>IF(G89="экспл",0,IF(G89="импл_",VLOOKUP(J89,quest_импл!$A$1:$J$129,7,FALSE),0))</f>
        <v>288</v>
      </c>
      <c r="Q89" t="str">
        <f>IF(G89="экспл",0,IF(G89="импл_",VLOOKUP(J89,quest_импл!$A$1:$J$129,8,FALSE),0))</f>
        <v>sound\\Ochishen_li.wav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2058</v>
      </c>
      <c r="AD89" t="str">
        <f t="shared" ca="1" si="35"/>
        <v>pics\\Tomat_2.jpg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0"/>
        <v>pics\\Tomat_2.jpg</v>
      </c>
      <c r="AI89" t="s">
        <v>99</v>
      </c>
      <c r="AO89">
        <f t="shared" ca="1" si="36"/>
        <v>8.8656522791680792E-2</v>
      </c>
      <c r="AP89" t="str">
        <f t="shared" ca="1" si="37"/>
        <v>pics\\Tomat_2.jpg</v>
      </c>
      <c r="AR89" t="str">
        <f t="shared" si="38"/>
        <v/>
      </c>
      <c r="AS89" t="str">
        <f t="shared" ca="1" si="39"/>
        <v>pics\\Tomat_2.jpg</v>
      </c>
      <c r="AT89">
        <f t="shared" ca="1" si="32"/>
        <v>9.1963893329068624E-2</v>
      </c>
      <c r="AU89" t="s">
        <v>697</v>
      </c>
      <c r="AV89" t="str">
        <f t="shared" ca="1" si="33"/>
        <v>sound\\Redkiy_plod.wav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_Очищен_ли_</v>
      </c>
      <c r="BB89" t="str">
        <f t="shared" si="34"/>
        <v>_Очищен_ли_ЛИРОХ?</v>
      </c>
      <c r="BD89" cm="1">
        <f t="array" aca="1" ref="BD89" ca="1">INDEX($L$82:$L$89,(RANK(AT9,$AT$2:$AT$9)))</f>
        <v>2145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VLOOKUP(B90,audio_list_stym!$A$3:$BP$18,63,FALSE)</f>
        <v>15</v>
      </c>
      <c r="F90" t="str">
        <f>VLOOKUP(E90,metki!$A$2:$B$9,2,FALSE)</f>
        <v>экспл_новые_с_названием</v>
      </c>
      <c r="G90" t="str">
        <f t="shared" si="28"/>
        <v>экспл</v>
      </c>
      <c r="H90" t="str">
        <f>VLOOKUP(B90,audio_list_stym!$A$3:$AJ$18,31,FALSE)</f>
        <v>Ackee</v>
      </c>
      <c r="I90" t="s">
        <v>688</v>
      </c>
      <c r="J90" t="str">
        <f t="shared" si="29"/>
        <v>Ackee_1</v>
      </c>
      <c r="K90">
        <v>15</v>
      </c>
      <c r="L90">
        <f>VLOOKUP(J90,total_visual_stym!$A$2:$D$129,2,FALSE)</f>
        <v>2065</v>
      </c>
      <c r="M90" t="str">
        <f>VLOOKUP(J90,total_visual_stym!$A$2:$D$129,3,FALSE)</f>
        <v>pics\\Ackee_1.jpg</v>
      </c>
      <c r="N90">
        <f>VLOOKUP(J90,total_visual_stym!$A$1:$D$129,4,FALSE)</f>
        <v>208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97</v>
      </c>
      <c r="Z90" t="str">
        <f>IF(G90="экспл",VLOOKUP(J90,quest_экспл!$A$1:$N$129,12,FALSE),IF(G90="импл_",0,0))</f>
        <v>sound\\Sushenniy_li_on.wav</v>
      </c>
      <c r="AA90" t="str">
        <f>IF(G90="экспл",VLOOKUP(J90,quest_экспл!$A$1:$N$129,14,FALSE),IF(G90="импл_",0,0))</f>
        <v>нет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2225</v>
      </c>
      <c r="AD90" t="str">
        <f t="shared" ca="1" si="35"/>
        <v>pics\\dis9.jpg</v>
      </c>
      <c r="AE90" s="22" t="str">
        <f t="array" aca="1" ref="AE90" ca="1">IF(G90="экспл",INDEX(total_visual_stym!$C$146:$C$209,(RANK(total_visual_stym!E170,total_visual_stym!$E$146:$E$209))),0)</f>
        <v>pics\\dis9.jpg</v>
      </c>
      <c r="AF90" s="22" t="str">
        <f t="shared" si="30"/>
        <v/>
      </c>
      <c r="AI90" t="s">
        <v>100</v>
      </c>
      <c r="AO90">
        <f t="shared" ca="1" si="36"/>
        <v>0.23807914988763212</v>
      </c>
      <c r="AP90" t="str">
        <f t="shared" ca="1" si="37"/>
        <v>pics\\Redis_2.jpg</v>
      </c>
      <c r="AR90" t="str">
        <f t="shared" si="38"/>
        <v/>
      </c>
      <c r="AS90" t="str">
        <f t="shared" si="39"/>
        <v/>
      </c>
      <c r="AT90">
        <f t="shared" ca="1" si="32"/>
        <v>0.28146562498080341</v>
      </c>
      <c r="AU90" t="s">
        <v>697</v>
      </c>
      <c r="AV90" t="str">
        <f t="shared" ca="1" si="33"/>
        <v>sound\\Redkiy_plod.wav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_Сушеный_ли_он?</v>
      </c>
      <c r="BA90" t="e">
        <f>VLOOKUP(Q90,audio_list_stym!$B$2:$BQ$299,68,FALSE)</f>
        <v>#N/A</v>
      </c>
      <c r="BB90" t="str">
        <f t="shared" si="34"/>
        <v>На_экране_ФИМОН._Сушеный_ли_он?</v>
      </c>
      <c r="BC90">
        <f>A90</f>
        <v>1212</v>
      </c>
      <c r="BD90" cm="1">
        <f t="array" aca="1" ref="BD90" ca="1">INDEX($L$90:$L$97,(RANK(AT2,$AT$2:$AT$9)))</f>
        <v>2070</v>
      </c>
      <c r="BE90" cm="1">
        <f t="array" aca="1" ref="BE90" ca="1">INDEX(BD66:BD81,(RANK(AT5,$AT$2:$AT$17)))</f>
        <v>2138</v>
      </c>
      <c r="BF90" cm="1">
        <f t="array" aca="1" ref="BF90" ca="1">INDEX(BD98:BD113,(RANK(AT5,$AT$2:$AT$17)))</f>
        <v>2076</v>
      </c>
      <c r="BG90" cm="1">
        <f t="array" aca="1" ref="BG90" ca="1">INDEX(BD114:BD129,(RANK(AT5,$AT$2:$AT$9)))</f>
        <v>2091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VLOOKUP(B91,audio_list_stym!$A$3:$BP$18,63,FALSE)</f>
        <v>15</v>
      </c>
      <c r="F91" t="str">
        <f>VLOOKUP(E91,metki!$A$2:$B$9,2,FALSE)</f>
        <v>экспл_новые_с_названием</v>
      </c>
      <c r="G91" t="str">
        <f t="shared" si="28"/>
        <v>экспл</v>
      </c>
      <c r="H91" t="str">
        <f>VLOOKUP(B91,audio_list_stym!$A$3:$AJ$18,31,FALSE)</f>
        <v>Ackee</v>
      </c>
      <c r="I91" t="s">
        <v>689</v>
      </c>
      <c r="J91" t="str">
        <f t="shared" si="29"/>
        <v>Ackee_2</v>
      </c>
      <c r="K91">
        <v>15</v>
      </c>
      <c r="L91">
        <f>VLOOKUP(J91,total_visual_stym!$A$2:$D$129,2,FALSE)</f>
        <v>2066</v>
      </c>
      <c r="M91" t="str">
        <f>VLOOKUP(J91,total_visual_stym!$A$2:$D$129,3,FALSE)</f>
        <v>pics\\Ackee_2.jpg</v>
      </c>
      <c r="N91">
        <f>VLOOKUP(J91,total_visual_stym!$A$1:$D$129,4,FALSE)</f>
        <v>208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98</v>
      </c>
      <c r="Z91" t="str">
        <f>IF(G91="экспл",VLOOKUP(J91,quest_экспл!$A$1:$N$129,12,FALSE),IF(G91="импл_",0,0))</f>
        <v>sound\\On_s_vetochkoy.wav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2175</v>
      </c>
      <c r="AD91" t="str">
        <f t="shared" ca="1" si="35"/>
        <v>pics\\dis5.jpg</v>
      </c>
      <c r="AE91" s="22" t="str">
        <f t="array" aca="1" ref="AE91" ca="1">IF(G91="экспл",INDEX(total_visual_stym!$C$146:$C$209,(RANK(total_visual_stym!E171,total_visual_stym!$E$146:$E$209))),0)</f>
        <v>pics\\dis5.jpg</v>
      </c>
      <c r="AF91" s="22" t="str">
        <f t="shared" si="30"/>
        <v/>
      </c>
      <c r="AI91" t="s">
        <v>101</v>
      </c>
      <c r="AO91">
        <f t="shared" ca="1" si="36"/>
        <v>0.25271137999602344</v>
      </c>
      <c r="AP91" t="str">
        <f t="shared" ca="1" si="37"/>
        <v>pics\\Redis_1.jpg</v>
      </c>
      <c r="AR91" t="str">
        <f t="shared" si="38"/>
        <v/>
      </c>
      <c r="AS91" t="str">
        <f t="shared" si="39"/>
        <v/>
      </c>
      <c r="AT91">
        <f t="shared" ca="1" si="32"/>
        <v>0.10715515944889942</v>
      </c>
      <c r="AU91" t="s">
        <v>697</v>
      </c>
      <c r="AV91" t="str">
        <f t="shared" ca="1" si="33"/>
        <v>sound\\Redkiy_plod.wav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_Он_с_веточкой?</v>
      </c>
      <c r="BA91" t="e">
        <f>VLOOKUP(Q91,audio_list_stym!$B$2:$BQ$299,68,FALSE)</f>
        <v>#N/A</v>
      </c>
      <c r="BB91" t="str">
        <f t="shared" si="34"/>
        <v>Посмотрите,_вот_ФИМОН._Он_с_веточкой?</v>
      </c>
      <c r="BD91" cm="1">
        <f t="array" aca="1" ref="BD91" ca="1">INDEX($L$90:$L$97,(RANK(AT3,$AT$2:$AT$9)))</f>
        <v>2071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VLOOKUP(B92,audio_list_stym!$A$3:$BP$18,63,FALSE)</f>
        <v>15</v>
      </c>
      <c r="F92" t="str">
        <f>VLOOKUP(E92,metki!$A$2:$B$9,2,FALSE)</f>
        <v>экспл_новые_с_названием</v>
      </c>
      <c r="G92" t="str">
        <f t="shared" si="28"/>
        <v>экспл</v>
      </c>
      <c r="H92" t="str">
        <f>VLOOKUP(B92,audio_list_stym!$A$3:$AJ$18,31,FALSE)</f>
        <v>Ackee</v>
      </c>
      <c r="I92" t="s">
        <v>690</v>
      </c>
      <c r="J92" t="str">
        <f t="shared" si="29"/>
        <v>Ackee_3</v>
      </c>
      <c r="K92">
        <v>15</v>
      </c>
      <c r="L92">
        <f>VLOOKUP(J92,total_visual_stym!$A$2:$D$129,2,FALSE)</f>
        <v>2067</v>
      </c>
      <c r="M92" t="str">
        <f>VLOOKUP(J92,total_visual_stym!$A$2:$D$129,3,FALSE)</f>
        <v>pics\\Ackee_3.jpg</v>
      </c>
      <c r="N92">
        <f>VLOOKUP(J92,total_visual_stym!$A$1:$D$129,4,FALSE)</f>
        <v>208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99</v>
      </c>
      <c r="Z92" t="str">
        <f>IF(G92="экспл",VLOOKUP(J92,quest_экспл!$A$1:$N$129,12,FALSE),IF(G92="импл_",0,0))</f>
        <v>sound\\On_rasskrit.wav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2191</v>
      </c>
      <c r="AD92" t="str">
        <f t="shared" ca="1" si="35"/>
        <v>pics\\dis26.jpg</v>
      </c>
      <c r="AE92" s="22" t="str">
        <f t="array" aca="1" ref="AE92" ca="1">IF(G92="экспл",INDEX(total_visual_stym!$C$146:$C$209,(RANK(total_visual_stym!E172,total_visual_stym!$E$146:$E$209))),0)</f>
        <v>pics\\dis26.jpg</v>
      </c>
      <c r="AF92" s="22" t="str">
        <f t="shared" si="30"/>
        <v/>
      </c>
      <c r="AI92" t="s">
        <v>102</v>
      </c>
      <c r="AO92">
        <f t="shared" ca="1" si="36"/>
        <v>0.35897831870071228</v>
      </c>
      <c r="AP92" t="str">
        <f t="shared" ca="1" si="37"/>
        <v>pics\\Limon_7.jpg</v>
      </c>
      <c r="AR92" t="str">
        <f t="shared" si="38"/>
        <v/>
      </c>
      <c r="AS92" t="str">
        <f t="shared" si="39"/>
        <v/>
      </c>
      <c r="AT92">
        <f t="shared" ca="1" si="32"/>
        <v>0.6444202172458724</v>
      </c>
      <c r="AU92" t="s">
        <v>697</v>
      </c>
      <c r="AV92" t="str">
        <f t="shared" ca="1" si="33"/>
        <v>sound\\Noviy_plod.wav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_Он_раскрыт?</v>
      </c>
      <c r="BA92" t="e">
        <f>VLOOKUP(Q92,audio_list_stym!$B$2:$BQ$299,68,FALSE)</f>
        <v>#N/A</v>
      </c>
      <c r="BB92" t="str">
        <f t="shared" si="34"/>
        <v>Вот_ФИМОН._Он_раскрыт?</v>
      </c>
      <c r="BD92" cm="1">
        <f t="array" aca="1" ref="BD92" ca="1">INDEX($L$90:$L$97,(RANK(AT4,$AT$2:$AT$9)))</f>
        <v>2072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VLOOKUP(B93,audio_list_stym!$A$3:$BP$18,63,FALSE)</f>
        <v>15</v>
      </c>
      <c r="F93" t="str">
        <f>VLOOKUP(E93,metki!$A$2:$B$9,2,FALSE)</f>
        <v>экспл_новые_с_названием</v>
      </c>
      <c r="G93" t="str">
        <f t="shared" si="28"/>
        <v>экспл</v>
      </c>
      <c r="H93" t="str">
        <f>VLOOKUP(B93,audio_list_stym!$A$3:$AJ$18,31,FALSE)</f>
        <v>Ackee</v>
      </c>
      <c r="I93" t="s">
        <v>691</v>
      </c>
      <c r="J93" t="str">
        <f t="shared" si="29"/>
        <v>Ackee_4</v>
      </c>
      <c r="K93">
        <v>15</v>
      </c>
      <c r="L93">
        <f>VLOOKUP(J93,total_visual_stym!$A$2:$D$129,2,FALSE)</f>
        <v>2068</v>
      </c>
      <c r="M93" t="str">
        <f>VLOOKUP(J93,total_visual_stym!$A$2:$D$129,3,FALSE)</f>
        <v>pics\\Ackee_4.jpg</v>
      </c>
      <c r="N93">
        <f>VLOOKUP(J93,total_visual_stym!$A$1:$D$129,4,FALSE)</f>
        <v>208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100</v>
      </c>
      <c r="Z93" t="str">
        <f>IF(G93="экспл",VLOOKUP(J93,quest_экспл!$A$1:$N$129,12,FALSE),IF(G93="импл_",0,0))</f>
        <v>sound\\Pushistiy_li_on.wav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2188</v>
      </c>
      <c r="AD93" t="str">
        <f t="shared" ca="1" si="35"/>
        <v>pics\\dis3.jpg</v>
      </c>
      <c r="AE93" s="22" t="str">
        <f t="array" aca="1" ref="AE93" ca="1">IF(G93="экспл",INDEX(total_visual_stym!$C$146:$C$209,(RANK(total_visual_stym!E173,total_visual_stym!$E$146:$E$209))),0)</f>
        <v>pics\\dis3.jpg</v>
      </c>
      <c r="AF93" s="22" t="str">
        <f t="shared" si="30"/>
        <v/>
      </c>
      <c r="AI93" t="s">
        <v>103</v>
      </c>
      <c r="AO93">
        <f t="shared" ca="1" si="36"/>
        <v>0.8818231616081289</v>
      </c>
      <c r="AP93" t="str">
        <f t="shared" ca="1" si="37"/>
        <v>pics\\Finik_4.jpg</v>
      </c>
      <c r="AR93" t="str">
        <f t="shared" si="38"/>
        <v/>
      </c>
      <c r="AS93" t="str">
        <f t="shared" si="39"/>
        <v/>
      </c>
      <c r="AT93">
        <f t="shared" ca="1" si="32"/>
        <v>0.3344084296574541</v>
      </c>
      <c r="AU93" t="s">
        <v>697</v>
      </c>
      <c r="AV93" t="str">
        <f t="shared" ca="1" si="33"/>
        <v>sound\\Redkiy_plod.wav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_Пушистый_ли_он?</v>
      </c>
      <c r="BA93" t="e">
        <f>VLOOKUP(Q93,audio_list_stym!$B$2:$BQ$299,68,FALSE)</f>
        <v>#N/A</v>
      </c>
      <c r="BB93" t="str">
        <f t="shared" si="34"/>
        <v>Это_ФИМОН._Пушистый_ли_он?</v>
      </c>
      <c r="BD93" cm="1">
        <f t="array" aca="1" ref="BD93" ca="1">INDEX($L$90:$L$97,(RANK(AT5,$AT$2:$AT$9)))</f>
        <v>2069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VLOOKUP(B94,audio_list_stym!$A$3:$BP$18,63,FALSE)</f>
        <v>15</v>
      </c>
      <c r="F94" t="str">
        <f>VLOOKUP(E94,metki!$A$2:$B$9,2,FALSE)</f>
        <v>экспл_новые_с_названием</v>
      </c>
      <c r="G94" t="str">
        <f t="shared" si="28"/>
        <v>экспл</v>
      </c>
      <c r="H94" t="str">
        <f>VLOOKUP(B94,audio_list_stym!$A$3:$AJ$18,31,FALSE)</f>
        <v>Ackee</v>
      </c>
      <c r="I94" t="s">
        <v>692</v>
      </c>
      <c r="J94" t="str">
        <f t="shared" si="29"/>
        <v>Ackee_5</v>
      </c>
      <c r="K94">
        <v>15</v>
      </c>
      <c r="L94">
        <f>VLOOKUP(J94,total_visual_stym!$A$2:$D$129,2,FALSE)</f>
        <v>2069</v>
      </c>
      <c r="M94" t="str">
        <f>VLOOKUP(J94,total_visual_stym!$A$2:$D$129,3,FALSE)</f>
        <v>pics\\Ackee_5.jpg</v>
      </c>
      <c r="N94">
        <f>VLOOKUP(J94,total_visual_stym!$A$1:$D$129,4,FALSE)</f>
        <v>208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101</v>
      </c>
      <c r="Z94" t="str">
        <f>IF(G94="экспл",VLOOKUP(J94,quest_экспл!$A$1:$N$129,12,FALSE),IF(G94="импл_",0,0))</f>
        <v>sound\\On_kvadratniy.wav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2194</v>
      </c>
      <c r="AD94" t="str">
        <f t="shared" ca="1" si="35"/>
        <v>pics\\dis55.jpg</v>
      </c>
      <c r="AE94" s="22" t="str">
        <f t="array" aca="1" ref="AE94" ca="1">IF(G94="экспл",INDEX(total_visual_stym!$C$146:$C$209,(RANK(total_visual_stym!E174,total_visual_stym!$E$146:$E$209))),0)</f>
        <v>pics\\dis55.jpg</v>
      </c>
      <c r="AF94" s="22" t="str">
        <f t="shared" si="30"/>
        <v/>
      </c>
      <c r="AI94" t="s">
        <v>104</v>
      </c>
      <c r="AO94">
        <f t="shared" ca="1" si="36"/>
        <v>0.90263202115096808</v>
      </c>
      <c r="AP94" t="str">
        <f t="shared" ca="1" si="37"/>
        <v>pics\\Finik_1.jpg</v>
      </c>
      <c r="AR94" t="str">
        <f t="shared" si="38"/>
        <v/>
      </c>
      <c r="AS94" t="str">
        <f t="shared" si="39"/>
        <v/>
      </c>
      <c r="AT94">
        <f t="shared" ca="1" si="32"/>
        <v>0.24440402726088584</v>
      </c>
      <c r="AU94" t="s">
        <v>697</v>
      </c>
      <c r="AV94" t="str">
        <f t="shared" ca="1" si="33"/>
        <v>sound\\Redkiy_plod.wav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_Он_квадратный?</v>
      </c>
      <c r="BA94" t="e">
        <f>VLOOKUP(Q94,audio_list_stym!$B$2:$BQ$299,68,FALSE)</f>
        <v>#N/A</v>
      </c>
      <c r="BB94" t="str">
        <f t="shared" si="34"/>
        <v>На_картинке_ФИМОН._Он_квадратный?</v>
      </c>
      <c r="BD94" cm="1">
        <f t="array" aca="1" ref="BD94" ca="1">INDEX($L$90:$L$97,(RANK(AT6,$AT$2:$AT$9)))</f>
        <v>2067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VLOOKUP(B95,audio_list_stym!$A$3:$BP$18,63,FALSE)</f>
        <v>15</v>
      </c>
      <c r="F95" t="str">
        <f>VLOOKUP(E95,metki!$A$2:$B$9,2,FALSE)</f>
        <v>экспл_новые_с_названием</v>
      </c>
      <c r="G95" t="str">
        <f t="shared" si="28"/>
        <v>экспл</v>
      </c>
      <c r="H95" t="str">
        <f>VLOOKUP(B95,audio_list_stym!$A$3:$AJ$18,31,FALSE)</f>
        <v>Ackee</v>
      </c>
      <c r="I95" t="s">
        <v>693</v>
      </c>
      <c r="J95" t="str">
        <f t="shared" si="29"/>
        <v>Ackee_6</v>
      </c>
      <c r="K95">
        <v>15</v>
      </c>
      <c r="L95">
        <f>VLOOKUP(J95,total_visual_stym!$A$2:$D$129,2,FALSE)</f>
        <v>2070</v>
      </c>
      <c r="M95" t="str">
        <f>VLOOKUP(J95,total_visual_stym!$A$2:$D$129,3,FALSE)</f>
        <v>pics\\Ackee_6.jpg</v>
      </c>
      <c r="N95">
        <f>VLOOKUP(J95,total_visual_stym!$A$1:$D$129,4,FALSE)</f>
        <v>208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102</v>
      </c>
      <c r="Z95" t="str">
        <f>IF(G95="экспл",VLOOKUP(J95,quest_экспл!$A$1:$N$129,12,FALSE),IF(G95="импл_",0,0))</f>
        <v>sound\\Raznocvetniy_li_on.wav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2219</v>
      </c>
      <c r="AD95" t="str">
        <f t="shared" ca="1" si="35"/>
        <v>pics\\dis17.jpg</v>
      </c>
      <c r="AE95" s="22" t="str">
        <f t="array" aca="1" ref="AE95" ca="1">IF(G95="экспл",INDEX(total_visual_stym!$C$146:$C$209,(RANK(total_visual_stym!E175,total_visual_stym!$E$146:$E$209))),0)</f>
        <v>pics\\dis17.jpg</v>
      </c>
      <c r="AF95" s="22" t="str">
        <f t="shared" si="30"/>
        <v/>
      </c>
      <c r="AI95" t="s">
        <v>105</v>
      </c>
      <c r="AO95">
        <f t="shared" ca="1" si="36"/>
        <v>0.45483237538079413</v>
      </c>
      <c r="AP95" t="str">
        <f t="shared" ca="1" si="37"/>
        <v>pics\\Limon_4.jpg</v>
      </c>
      <c r="AR95" t="str">
        <f t="shared" si="38"/>
        <v/>
      </c>
      <c r="AS95" t="str">
        <f t="shared" si="39"/>
        <v/>
      </c>
      <c r="AT95">
        <f t="shared" ca="1" si="32"/>
        <v>0.62692854791261365</v>
      </c>
      <c r="AU95" t="s">
        <v>697</v>
      </c>
      <c r="AV95" t="str">
        <f t="shared" ca="1" si="33"/>
        <v>sound\\Noviy_plod.wav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_Разноцветный_ли_он?</v>
      </c>
      <c r="BA95" t="e">
        <f>VLOOKUP(Q95,audio_list_stym!$B$2:$BQ$299,68,FALSE)</f>
        <v>#N/A</v>
      </c>
      <c r="BB95" t="str">
        <f t="shared" si="34"/>
        <v>На_мониторе_ФИМОН._Разноцветный_ли_он?</v>
      </c>
      <c r="BD95" cm="1">
        <f t="array" aca="1" ref="BD95" ca="1">INDEX($L$90:$L$97,(RANK(AT7,$AT$2:$AT$9)))</f>
        <v>2066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VLOOKUP(B96,audio_list_stym!$A$3:$BP$18,63,FALSE)</f>
        <v>15</v>
      </c>
      <c r="F96" t="str">
        <f>VLOOKUP(E96,metki!$A$2:$B$9,2,FALSE)</f>
        <v>экспл_новые_с_названием</v>
      </c>
      <c r="G96" t="str">
        <f t="shared" si="28"/>
        <v>экспл</v>
      </c>
      <c r="H96" t="str">
        <f>VLOOKUP(B96,audio_list_stym!$A$3:$AJ$18,31,FALSE)</f>
        <v>Ackee</v>
      </c>
      <c r="I96" t="s">
        <v>694</v>
      </c>
      <c r="J96" t="str">
        <f t="shared" si="29"/>
        <v>Ackee_7</v>
      </c>
      <c r="K96">
        <v>15</v>
      </c>
      <c r="L96">
        <f>VLOOKUP(J96,total_visual_stym!$A$2:$D$129,2,FALSE)</f>
        <v>2071</v>
      </c>
      <c r="M96" t="str">
        <f>VLOOKUP(J96,total_visual_stym!$A$2:$D$129,3,FALSE)</f>
        <v>pics\\Ackee_7.jpg</v>
      </c>
      <c r="N96">
        <f>VLOOKUP(J96,total_visual_stym!$A$1:$D$129,4,FALSE)</f>
        <v>208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103</v>
      </c>
      <c r="Z96" t="str">
        <f>IF(G96="экспл",VLOOKUP(J96,quest_экспл!$A$1:$N$129,12,FALSE),IF(G96="импл_",0,0))</f>
        <v>sound\\Uvyadshiy_li_on.wav</v>
      </c>
      <c r="AA96" t="str">
        <f>IF(G96="экспл",VLOOKUP(J96,quest_экспл!$A$1:$N$129,14,FALSE),IF(G96="импл_",0,0))</f>
        <v>да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2222</v>
      </c>
      <c r="AD96" t="str">
        <f t="shared" ca="1" si="35"/>
        <v>pics\\dis14.jpg</v>
      </c>
      <c r="AE96" s="22" t="str">
        <f t="array" aca="1" ref="AE96" ca="1">IF(G96="экспл",INDEX(total_visual_stym!$C$146:$C$209,(RANK(total_visual_stym!E176,total_visual_stym!$E$146:$E$209))),0)</f>
        <v>pics\\dis14.jpg</v>
      </c>
      <c r="AF96" s="22" t="str">
        <f t="shared" si="30"/>
        <v/>
      </c>
      <c r="AI96" t="s">
        <v>106</v>
      </c>
      <c r="AO96">
        <f t="shared" ca="1" si="36"/>
        <v>0.8263483212509396</v>
      </c>
      <c r="AP96" t="str">
        <f t="shared" ca="1" si="37"/>
        <v>pics\\Finik_8.jpg</v>
      </c>
      <c r="AR96" t="str">
        <f t="shared" si="38"/>
        <v/>
      </c>
      <c r="AS96" t="str">
        <f t="shared" si="39"/>
        <v/>
      </c>
      <c r="AT96">
        <f t="shared" ca="1" si="32"/>
        <v>0.96032306171656157</v>
      </c>
      <c r="AU96" t="s">
        <v>697</v>
      </c>
      <c r="AV96" t="str">
        <f t="shared" ca="1" si="33"/>
        <v>sound\\Noviy_plod.wav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_Увядший_ли_он?</v>
      </c>
      <c r="BA96" t="e">
        <f>VLOOKUP(Q96,audio_list_stym!$B$2:$BQ$299,68,FALSE)</f>
        <v>#N/A</v>
      </c>
      <c r="BB96" t="str">
        <f t="shared" si="34"/>
        <v>Перед_Вами_ФИМОН._Увядший_ли_он?</v>
      </c>
      <c r="BD96" cm="1">
        <f t="array" aca="1" ref="BD96" ca="1">INDEX($L$90:$L$97,(RANK(AT8,$AT$2:$AT$9)))</f>
        <v>2068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VLOOKUP(B97,audio_list_stym!$A$3:$BP$18,63,FALSE)</f>
        <v>15</v>
      </c>
      <c r="F97" t="str">
        <f>VLOOKUP(E97,metki!$A$2:$B$9,2,FALSE)</f>
        <v>экспл_новые_с_названием</v>
      </c>
      <c r="G97" t="str">
        <f t="shared" si="28"/>
        <v>экспл</v>
      </c>
      <c r="H97" t="str">
        <f>VLOOKUP(B97,audio_list_stym!$A$3:$AJ$18,31,FALSE)</f>
        <v>Ackee</v>
      </c>
      <c r="I97" t="s">
        <v>695</v>
      </c>
      <c r="J97" t="str">
        <f t="shared" si="29"/>
        <v>Ackee_8</v>
      </c>
      <c r="K97">
        <v>15</v>
      </c>
      <c r="L97">
        <f>VLOOKUP(J97,total_visual_stym!$A$2:$D$129,2,FALSE)</f>
        <v>2072</v>
      </c>
      <c r="M97" t="str">
        <f>VLOOKUP(J97,total_visual_stym!$A$2:$D$129,3,FALSE)</f>
        <v>pics\\Ackee_8.jpg</v>
      </c>
      <c r="N97">
        <f>VLOOKUP(J97,total_visual_stym!$A$1:$D$129,4,FALSE)</f>
        <v>208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104</v>
      </c>
      <c r="Z97" t="str">
        <f>IF(G97="экспл",VLOOKUP(J97,quest_экспл!$A$1:$N$129,12,FALSE),IF(G97="импл_",0,0))</f>
        <v>sound\\On_sklizskiy.wav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2231</v>
      </c>
      <c r="AD97" t="str">
        <f t="shared" ca="1" si="35"/>
        <v>pics\\dis12.jpg</v>
      </c>
      <c r="AE97" s="22" t="str">
        <f t="array" aca="1" ref="AE97" ca="1">IF(G97="экспл",INDEX(total_visual_stym!$C$146:$C$209,(RANK(total_visual_stym!E177,total_visual_stym!$E$146:$E$209))),0)</f>
        <v>pics\\dis12.jpg</v>
      </c>
      <c r="AF97" s="22" t="str">
        <f t="shared" si="30"/>
        <v/>
      </c>
      <c r="AI97" t="s">
        <v>107</v>
      </c>
      <c r="AO97">
        <f t="shared" ca="1" si="36"/>
        <v>0.35546457110174434</v>
      </c>
      <c r="AP97" t="str">
        <f t="shared" ca="1" si="37"/>
        <v>pics\\Limon_8.jpg</v>
      </c>
      <c r="AR97" t="str">
        <f t="shared" si="38"/>
        <v/>
      </c>
      <c r="AS97" t="str">
        <f t="shared" si="39"/>
        <v/>
      </c>
      <c r="AT97">
        <f t="shared" ca="1" si="32"/>
        <v>0.76912538997554292</v>
      </c>
      <c r="AU97" t="s">
        <v>697</v>
      </c>
      <c r="AV97" t="str">
        <f t="shared" ca="1" si="33"/>
        <v>sound\\Noviy_plod.wav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_Он_склизкий?</v>
      </c>
      <c r="BA97" t="e">
        <f>VLOOKUP(Q97,audio_list_stym!$B$2:$BQ$299,68,FALSE)</f>
        <v>#N/A</v>
      </c>
      <c r="BB97" t="str">
        <f t="shared" si="34"/>
        <v>Вы_видите_ФИМОН._Он_склизкий?</v>
      </c>
      <c r="BD97" cm="1">
        <f t="array" aca="1" ref="BD97" ca="1">INDEX($L$90:$L$97,(RANK(AT9,$AT$2:$AT$9)))</f>
        <v>2065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VLOOKUP(B98,audio_list_stym!$A$3:$BP$18,63,FALSE)</f>
        <v>16</v>
      </c>
      <c r="F98" t="str">
        <f>VLOOKUP(E98,metki!$A$2:$B$9,2,FALSE)</f>
        <v>импл_новые_без_названия</v>
      </c>
      <c r="G98" t="str">
        <f t="shared" si="28"/>
        <v>импл_</v>
      </c>
      <c r="H98" t="str">
        <f>VLOOKUP(B98,audio_list_stym!$A$3:$AJ$18,31,FALSE)</f>
        <v>Ake</v>
      </c>
      <c r="I98" t="s">
        <v>688</v>
      </c>
      <c r="J98" t="str">
        <f t="shared" si="29"/>
        <v>Ake_1</v>
      </c>
      <c r="K98">
        <v>16</v>
      </c>
      <c r="L98">
        <f>VLOOKUP(J98,total_visual_stym!$A$2:$D$129,2,FALSE)</f>
        <v>2073</v>
      </c>
      <c r="M98" t="str">
        <f>VLOOKUP(J98,total_visual_stym!$A$2:$D$129,3,FALSE)</f>
        <v>pics\\Ake_1.jpg</v>
      </c>
      <c r="N98">
        <f>VLOOKUP(J98,total_visual_stym!$A$1:$D$129,4,FALSE)</f>
        <v>209</v>
      </c>
      <c r="P98">
        <f>IF(G98="экспл",0,IF(G98="импл_",VLOOKUP(J98,quest_импл!$A$1:$J$129,7,FALSE),0))</f>
        <v>233</v>
      </c>
      <c r="Q98" t="str">
        <f>IF(G98="экспл",0,IF(G98="импл_",VLOOKUP(J98,quest_импл!$A$1:$J$129,8,FALSE),0))</f>
        <v>sound\\Imeet_li_myakot.wav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2020</v>
      </c>
      <c r="AD98" t="str">
        <f t="shared" ca="1" si="35"/>
        <v>pics\\Goroh_4.jpg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0"/>
        <v>pics\\Goroh_4.jpg</v>
      </c>
      <c r="AI98" t="s">
        <v>108</v>
      </c>
      <c r="AO98">
        <f t="shared" ca="1" si="36"/>
        <v>0.78244484516576884</v>
      </c>
      <c r="AP98" t="str">
        <f t="shared" ca="1" si="37"/>
        <v>pics\\Goroh_4.jpg</v>
      </c>
      <c r="AR98" t="str">
        <f>IF(AH98="sound\\Ogorod",AP26,"")</f>
        <v/>
      </c>
      <c r="AS98" t="str">
        <f t="shared" ca="1" si="39"/>
        <v>pics\\Goroh_4.jpg</v>
      </c>
      <c r="AT98">
        <f t="shared" ca="1" si="32"/>
        <v>0.34192608959521376</v>
      </c>
      <c r="AU98" t="s">
        <v>697</v>
      </c>
      <c r="AV98" t="str">
        <f t="shared" ca="1" si="33"/>
        <v>sound\\Redkiy_plod.wav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_Имеет_ли_мякоть_</v>
      </c>
      <c r="BB98" t="str">
        <f t="shared" si="34"/>
        <v>_Имеет_ли_мякоть_XXXXX?</v>
      </c>
      <c r="BC98">
        <f>A98</f>
        <v>1213</v>
      </c>
      <c r="BD98" cm="1">
        <f t="array" aca="1" ref="BD98" ca="1">INDEX($L$98:$L$105,(RANK(AT2,$AT$2:$AT$9)))</f>
        <v>2078</v>
      </c>
      <c r="BE98" cm="1">
        <f t="array" aca="1" ref="BE98" ca="1">INDEX(BD66:BD81,(RANK(AT6,$AT$2:$AT$9)))</f>
        <v>2138</v>
      </c>
      <c r="BF98" cm="1">
        <f t="array" aca="1" ref="BF98" ca="1">INDEX(BD82:BD97,(RANK(AT6,$AT$2:$AT$9)))</f>
        <v>2152</v>
      </c>
      <c r="BG98" cm="1">
        <f t="array" aca="1" ref="BG98" ca="1">INDEX(BD106:BD129,(RANK(AT6,$AT$2:$AT$17)))</f>
        <v>2085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VLOOKUP(B99,audio_list_stym!$A$3:$BP$18,63,FALSE)</f>
        <v>16</v>
      </c>
      <c r="F99" t="str">
        <f>VLOOKUP(E99,metki!$A$2:$B$9,2,FALSE)</f>
        <v>импл_новые_без_названия</v>
      </c>
      <c r="G99" t="str">
        <f t="shared" si="28"/>
        <v>импл_</v>
      </c>
      <c r="H99" t="str">
        <f>VLOOKUP(B99,audio_list_stym!$A$3:$AJ$18,31,FALSE)</f>
        <v>Ake</v>
      </c>
      <c r="I99" t="s">
        <v>689</v>
      </c>
      <c r="J99" t="str">
        <f t="shared" si="29"/>
        <v>Ake_2</v>
      </c>
      <c r="K99">
        <v>16</v>
      </c>
      <c r="L99">
        <f>VLOOKUP(J99,total_visual_stym!$A$2:$D$129,2,FALSE)</f>
        <v>2074</v>
      </c>
      <c r="M99" t="str">
        <f>VLOOKUP(J99,total_visual_stym!$A$2:$D$129,3,FALSE)</f>
        <v>pics\\Ake_2.jpg</v>
      </c>
      <c r="N99">
        <f>VLOOKUP(J99,total_visual_stym!$A$1:$D$129,4,FALSE)</f>
        <v>209</v>
      </c>
      <c r="P99">
        <f>IF(G99="экспл",0,IF(G99="импл_",VLOOKUP(J99,quest_импл!$A$1:$J$129,7,FALSE),0))</f>
        <v>234</v>
      </c>
      <c r="Q99" t="str">
        <f>IF(G99="экспл",0,IF(G99="импл_",VLOOKUP(J99,quest_импл!$A$1:$J$129,8,FALSE),0))</f>
        <v>sound\\Prodolgovatiy_li.wav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2056</v>
      </c>
      <c r="AD99" t="str">
        <f t="shared" ca="1" si="35"/>
        <v>pics\\Redis_8.jpg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0"/>
        <v>pics\\Redis_8.jpg</v>
      </c>
      <c r="AI99" t="s">
        <v>109</v>
      </c>
      <c r="AO99">
        <f t="shared" ca="1" si="36"/>
        <v>0.19838832639620407</v>
      </c>
      <c r="AP99" t="str">
        <f t="shared" ca="1" si="37"/>
        <v>pics\\Redis_8.jpg</v>
      </c>
      <c r="AR99" t="str">
        <f t="shared" ref="AR99:AR120" si="40">IF(AH99="sound\\Ogorod",AP27,"")</f>
        <v/>
      </c>
      <c r="AS99" t="str">
        <f t="shared" ca="1" si="39"/>
        <v>pics\\Redis_8.jpg</v>
      </c>
      <c r="AT99">
        <f t="shared" ca="1" si="32"/>
        <v>0.20763131964984094</v>
      </c>
      <c r="AU99" t="s">
        <v>697</v>
      </c>
      <c r="AV99" t="str">
        <f t="shared" ca="1" si="33"/>
        <v>sound\\Redkiy_plod.wav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_Продолговатый_ли_</v>
      </c>
      <c r="BB99" t="str">
        <f t="shared" si="34"/>
        <v>_Продолговатый_ли_XXXXX?</v>
      </c>
      <c r="BD99" cm="1">
        <f t="array" aca="1" ref="BD99" ca="1">INDEX($L$98:$L$105,(RANK(AT3,$AT$2:$AT$9)))</f>
        <v>2079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VLOOKUP(B100,audio_list_stym!$A$3:$BP$18,63,FALSE)</f>
        <v>16</v>
      </c>
      <c r="F100" t="str">
        <f>VLOOKUP(E100,metki!$A$2:$B$9,2,FALSE)</f>
        <v>импл_новые_без_названия</v>
      </c>
      <c r="G100" t="str">
        <f t="shared" si="28"/>
        <v>импл_</v>
      </c>
      <c r="H100" t="str">
        <f>VLOOKUP(B100,audio_list_stym!$A$3:$AJ$18,31,FALSE)</f>
        <v>Ake</v>
      </c>
      <c r="I100" t="s">
        <v>690</v>
      </c>
      <c r="J100" t="str">
        <f t="shared" si="29"/>
        <v>Ake_3</v>
      </c>
      <c r="K100">
        <v>16</v>
      </c>
      <c r="L100">
        <f>VLOOKUP(J100,total_visual_stym!$A$2:$D$129,2,FALSE)</f>
        <v>2075</v>
      </c>
      <c r="M100" t="str">
        <f>VLOOKUP(J100,total_visual_stym!$A$2:$D$129,3,FALSE)</f>
        <v>pics\\Ake_3.jpg</v>
      </c>
      <c r="N100">
        <f>VLOOKUP(J100,total_visual_stym!$A$1:$D$129,4,FALSE)</f>
        <v>209</v>
      </c>
      <c r="P100">
        <f>IF(G100="экспл",0,IF(G100="импл_",VLOOKUP(J100,quest_импл!$A$1:$J$129,7,FALSE),0))</f>
        <v>235</v>
      </c>
      <c r="Q100" t="str">
        <f>IF(G100="экспл",0,IF(G100="импл_",VLOOKUP(J100,quest_импл!$A$1:$J$129,8,FALSE),0))</f>
        <v>sound\\Pyatnistyi_li.wav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2033</v>
      </c>
      <c r="AD100" t="str">
        <f t="shared" ca="1" si="35"/>
        <v>pics\\Limon_1.jpg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0"/>
        <v>pics\\Limon_1.jpg</v>
      </c>
      <c r="AI100" t="s">
        <v>110</v>
      </c>
      <c r="AO100">
        <f t="shared" ca="1" si="36"/>
        <v>0.50973372467795042</v>
      </c>
      <c r="AP100" t="str">
        <f t="shared" ca="1" si="37"/>
        <v>pics\\Limon_1.jpg</v>
      </c>
      <c r="AR100" t="str">
        <f t="shared" si="40"/>
        <v/>
      </c>
      <c r="AS100" t="str">
        <f t="shared" ca="1" si="39"/>
        <v>pics\\Limon_1.jpg</v>
      </c>
      <c r="AT100">
        <f t="shared" ca="1" si="32"/>
        <v>0.39840999445751979</v>
      </c>
      <c r="AU100" t="s">
        <v>697</v>
      </c>
      <c r="AV100" t="str">
        <f t="shared" ca="1" si="33"/>
        <v>sound\\Redkiy_plod.wav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_Пятнистый_ли_</v>
      </c>
      <c r="BB100" t="str">
        <f t="shared" si="34"/>
        <v>_Пятнистый_ли_XXXXX?</v>
      </c>
      <c r="BD100" cm="1">
        <f t="array" aca="1" ref="BD100" ca="1">INDEX($L$98:$L$105,(RANK(AT4,$AT$2:$AT$9)))</f>
        <v>2080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VLOOKUP(B101,audio_list_stym!$A$3:$BP$18,63,FALSE)</f>
        <v>16</v>
      </c>
      <c r="F101" t="str">
        <f>VLOOKUP(E101,metki!$A$2:$B$9,2,FALSE)</f>
        <v>импл_новые_без_названия</v>
      </c>
      <c r="G101" t="str">
        <f t="shared" si="28"/>
        <v>импл_</v>
      </c>
      <c r="H101" t="str">
        <f>VLOOKUP(B101,audio_list_stym!$A$3:$AJ$18,31,FALSE)</f>
        <v>Ake</v>
      </c>
      <c r="I101" t="s">
        <v>691</v>
      </c>
      <c r="J101" t="str">
        <f t="shared" si="29"/>
        <v>Ake_4</v>
      </c>
      <c r="K101">
        <v>16</v>
      </c>
      <c r="L101">
        <f>VLOOKUP(J101,total_visual_stym!$A$2:$D$129,2,FALSE)</f>
        <v>2076</v>
      </c>
      <c r="M101" t="str">
        <f>VLOOKUP(J101,total_visual_stym!$A$2:$D$129,3,FALSE)</f>
        <v>pics\\Ake_4.jpg</v>
      </c>
      <c r="N101">
        <f>VLOOKUP(J101,total_visual_stym!$A$1:$D$129,4,FALSE)</f>
        <v>209</v>
      </c>
      <c r="P101">
        <f>IF(G101="экспл",0,IF(G101="импл_",VLOOKUP(J101,quest_импл!$A$1:$J$129,7,FALSE),0))</f>
        <v>236</v>
      </c>
      <c r="Q101" t="str">
        <f>IF(G101="экспл",0,IF(G101="импл_",VLOOKUP(J101,quest_импл!$A$1:$J$129,8,FALSE),0))</f>
        <v>sound\\S_kochuroy_li.wav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2052</v>
      </c>
      <c r="AD101" t="str">
        <f t="shared" ca="1" si="35"/>
        <v>pics\\Redis_4.jpg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0"/>
        <v>pics\\Redis_4.jpg</v>
      </c>
      <c r="AI101" t="s">
        <v>111</v>
      </c>
      <c r="AO101">
        <f t="shared" ca="1" si="36"/>
        <v>0.22969079015495697</v>
      </c>
      <c r="AP101" t="str">
        <f t="shared" ca="1" si="37"/>
        <v>pics\\Redis_4.jpg</v>
      </c>
      <c r="AR101" t="str">
        <f t="shared" si="40"/>
        <v/>
      </c>
      <c r="AS101" t="str">
        <f t="shared" ca="1" si="39"/>
        <v>pics\\Redis_4.jpg</v>
      </c>
      <c r="AT101">
        <f t="shared" ca="1" si="32"/>
        <v>0.1300631384745714</v>
      </c>
      <c r="AU101" t="s">
        <v>697</v>
      </c>
      <c r="AV101" t="str">
        <f t="shared" ca="1" si="33"/>
        <v>sound\\Redkiy_plod.wav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_С_косточкой_ли_</v>
      </c>
      <c r="BB101" t="str">
        <f t="shared" si="34"/>
        <v>_С_косточкой_ли_XXXXX?</v>
      </c>
      <c r="BD101" cm="1">
        <f t="array" aca="1" ref="BD101" ca="1">INDEX($L$98:$L$105,(RANK(AT5,$AT$2:$AT$9)))</f>
        <v>2077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VLOOKUP(B102,audio_list_stym!$A$3:$BP$18,63,FALSE)</f>
        <v>16</v>
      </c>
      <c r="F102" t="str">
        <f>VLOOKUP(E102,metki!$A$2:$B$9,2,FALSE)</f>
        <v>импл_новые_без_названия</v>
      </c>
      <c r="G102" t="str">
        <f t="shared" si="28"/>
        <v>импл_</v>
      </c>
      <c r="H102" t="str">
        <f>VLOOKUP(B102,audio_list_stym!$A$3:$AJ$18,31,FALSE)</f>
        <v>Ake</v>
      </c>
      <c r="I102" t="s">
        <v>692</v>
      </c>
      <c r="J102" t="str">
        <f t="shared" si="29"/>
        <v>Ake_5</v>
      </c>
      <c r="K102">
        <v>16</v>
      </c>
      <c r="L102">
        <f>VLOOKUP(J102,total_visual_stym!$A$2:$D$129,2,FALSE)</f>
        <v>2077</v>
      </c>
      <c r="M102" t="str">
        <f>VLOOKUP(J102,total_visual_stym!$A$2:$D$129,3,FALSE)</f>
        <v>pics\\Ake_5.jpg</v>
      </c>
      <c r="N102">
        <f>VLOOKUP(J102,total_visual_stym!$A$1:$D$129,4,FALSE)</f>
        <v>209</v>
      </c>
      <c r="P102">
        <f>IF(G102="экспл",0,IF(G102="импл_",VLOOKUP(J102,quest_импл!$A$1:$J$129,7,FALSE),0))</f>
        <v>237</v>
      </c>
      <c r="Q102" t="str">
        <f>IF(G102="экспл",0,IF(G102="импл_",VLOOKUP(J102,quest_импл!$A$1:$J$129,8,FALSE),0))</f>
        <v>sound\\Fioletoviy_li.wav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2048</v>
      </c>
      <c r="AD102" t="str">
        <f t="shared" ca="1" si="35"/>
        <v>pics\\Peper_8.jpg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0"/>
        <v>pics\\Peper_8.jpg</v>
      </c>
      <c r="AI102" t="s">
        <v>112</v>
      </c>
      <c r="AO102">
        <f t="shared" ca="1" si="36"/>
        <v>0.28822618737501016</v>
      </c>
      <c r="AP102" t="str">
        <f t="shared" ca="1" si="37"/>
        <v>pics\\Peper_8.jpg</v>
      </c>
      <c r="AR102" t="str">
        <f t="shared" si="40"/>
        <v/>
      </c>
      <c r="AS102" t="str">
        <f t="shared" ca="1" si="39"/>
        <v>pics\\Peper_8.jpg</v>
      </c>
      <c r="AT102">
        <f t="shared" ca="1" si="32"/>
        <v>0.8161427171154596</v>
      </c>
      <c r="AU102" t="s">
        <v>697</v>
      </c>
      <c r="AV102" t="str">
        <f t="shared" ca="1" si="33"/>
        <v>sound\\Noviy_plod.wav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_Синий_ли_</v>
      </c>
      <c r="BB102" t="str">
        <f t="shared" si="34"/>
        <v>_Синий_ли_XXXXX?</v>
      </c>
      <c r="BD102" cm="1">
        <f t="array" aca="1" ref="BD102" ca="1">INDEX($L$98:$L$105,(RANK(AT6,$AT$2:$AT$9)))</f>
        <v>2075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VLOOKUP(B103,audio_list_stym!$A$3:$BP$18,63,FALSE)</f>
        <v>16</v>
      </c>
      <c r="F103" t="str">
        <f>VLOOKUP(E103,metki!$A$2:$B$9,2,FALSE)</f>
        <v>импл_новые_без_названия</v>
      </c>
      <c r="G103" t="str">
        <f t="shared" si="28"/>
        <v>импл_</v>
      </c>
      <c r="H103" t="str">
        <f>VLOOKUP(B103,audio_list_stym!$A$3:$AJ$18,31,FALSE)</f>
        <v>Ake</v>
      </c>
      <c r="I103" t="s">
        <v>693</v>
      </c>
      <c r="J103" t="str">
        <f t="shared" si="29"/>
        <v>Ake_6</v>
      </c>
      <c r="K103">
        <v>16</v>
      </c>
      <c r="L103">
        <f>VLOOKUP(J103,total_visual_stym!$A$2:$D$129,2,FALSE)</f>
        <v>2078</v>
      </c>
      <c r="M103" t="str">
        <f>VLOOKUP(J103,total_visual_stym!$A$2:$D$129,3,FALSE)</f>
        <v>pics\\Ake_6.jpg</v>
      </c>
      <c r="N103">
        <f>VLOOKUP(J103,total_visual_stym!$A$1:$D$129,4,FALSE)</f>
        <v>209</v>
      </c>
      <c r="P103">
        <f>IF(G103="экспл",0,IF(G103="импл_",VLOOKUP(J103,quest_импл!$A$1:$J$129,7,FALSE),0))</f>
        <v>238</v>
      </c>
      <c r="Q103" t="str">
        <f>IF(G103="экспл",0,IF(G103="импл_",VLOOKUP(J103,quest_импл!$A$1:$J$129,8,FALSE),0))</f>
        <v>sound\\S_dolkami_li.wav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2043</v>
      </c>
      <c r="AD103" t="str">
        <f t="shared" ca="1" si="35"/>
        <v>pics\\Peper_3.jpg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0"/>
        <v>pics\\Peper_3.jpg</v>
      </c>
      <c r="AI103" t="s">
        <v>113</v>
      </c>
      <c r="AO103">
        <f t="shared" ca="1" si="36"/>
        <v>0.31782666633089007</v>
      </c>
      <c r="AP103" t="str">
        <f t="shared" ca="1" si="37"/>
        <v>pics\\Peper_3.jpg</v>
      </c>
      <c r="AR103" t="str">
        <f t="shared" si="40"/>
        <v/>
      </c>
      <c r="AS103" t="str">
        <f t="shared" ca="1" si="39"/>
        <v>pics\\Peper_3.jpg</v>
      </c>
      <c r="AT103">
        <f t="shared" ca="1" si="32"/>
        <v>0.63052531663656475</v>
      </c>
      <c r="AU103" t="s">
        <v>697</v>
      </c>
      <c r="AV103" t="str">
        <f t="shared" ca="1" si="33"/>
        <v>sound\\Noviy_plod.wav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_С_дольками_ли_</v>
      </c>
      <c r="BB103" t="str">
        <f t="shared" si="34"/>
        <v>_С_дольками_ли_XXXXX?</v>
      </c>
      <c r="BD103" cm="1">
        <f t="array" aca="1" ref="BD103" ca="1">INDEX($L$98:$L$105,(RANK(AT7,$AT$2:$AT$9)))</f>
        <v>2074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VLOOKUP(B104,audio_list_stym!$A$3:$BP$18,63,FALSE)</f>
        <v>16</v>
      </c>
      <c r="F104" t="str">
        <f>VLOOKUP(E104,metki!$A$2:$B$9,2,FALSE)</f>
        <v>импл_новые_без_названия</v>
      </c>
      <c r="G104" t="str">
        <f t="shared" si="28"/>
        <v>импл_</v>
      </c>
      <c r="H104" t="str">
        <f>VLOOKUP(B104,audio_list_stym!$A$3:$AJ$18,31,FALSE)</f>
        <v>Ake</v>
      </c>
      <c r="I104" t="s">
        <v>694</v>
      </c>
      <c r="J104" t="str">
        <f t="shared" si="29"/>
        <v>Ake_7</v>
      </c>
      <c r="K104">
        <v>16</v>
      </c>
      <c r="L104">
        <f>VLOOKUP(J104,total_visual_stym!$A$2:$D$129,2,FALSE)</f>
        <v>2079</v>
      </c>
      <c r="M104" t="str">
        <f>VLOOKUP(J104,total_visual_stym!$A$2:$D$129,3,FALSE)</f>
        <v>pics\\Ake_7.jpg</v>
      </c>
      <c r="N104">
        <f>VLOOKUP(J104,total_visual_stym!$A$1:$D$129,4,FALSE)</f>
        <v>209</v>
      </c>
      <c r="P104">
        <f>IF(G104="экспл",0,IF(G104="импл_",VLOOKUP(J104,quest_импл!$A$1:$J$129,7,FALSE),0))</f>
        <v>239</v>
      </c>
      <c r="Q104" t="str">
        <f>IF(G104="экспл",0,IF(G104="импл_",VLOOKUP(J104,quest_импл!$A$1:$J$129,8,FALSE),0))</f>
        <v>sound\\Visushenniy_li.wav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2022</v>
      </c>
      <c r="AD104" t="str">
        <f t="shared" ca="1" si="35"/>
        <v>pics\\Goroh_6.jpg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0"/>
        <v>pics\\Goroh_6.jpg</v>
      </c>
      <c r="AI104" t="s">
        <v>114</v>
      </c>
      <c r="AO104">
        <f t="shared" ca="1" si="36"/>
        <v>0.74241048221151018</v>
      </c>
      <c r="AP104" t="str">
        <f t="shared" ca="1" si="37"/>
        <v>pics\\Goroh_6.jpg</v>
      </c>
      <c r="AR104" t="str">
        <f t="shared" si="40"/>
        <v/>
      </c>
      <c r="AS104" t="str">
        <f t="shared" ca="1" si="39"/>
        <v>pics\\Goroh_6.jpg</v>
      </c>
      <c r="AT104">
        <f t="shared" ca="1" si="32"/>
        <v>0.16989478897838983</v>
      </c>
      <c r="AU104" t="s">
        <v>697</v>
      </c>
      <c r="AV104" t="str">
        <f t="shared" ca="1" si="33"/>
        <v>sound\\Redkiy_plod.wav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_Высушенный_ли_</v>
      </c>
      <c r="BB104" t="str">
        <f t="shared" si="34"/>
        <v>_Высушенный_ли_XXXXX?</v>
      </c>
      <c r="BD104" cm="1">
        <f t="array" aca="1" ref="BD104" ca="1">INDEX($L$98:$L$105,(RANK(AT8,$AT$2:$AT$9)))</f>
        <v>2076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VLOOKUP(B105,audio_list_stym!$A$3:$BP$18,63,FALSE)</f>
        <v>16</v>
      </c>
      <c r="F105" t="str">
        <f>VLOOKUP(E105,metki!$A$2:$B$9,2,FALSE)</f>
        <v>импл_новые_без_названия</v>
      </c>
      <c r="G105" t="str">
        <f t="shared" si="28"/>
        <v>импл_</v>
      </c>
      <c r="H105" t="str">
        <f>VLOOKUP(B105,audio_list_stym!$A$3:$AJ$18,31,FALSE)</f>
        <v>Ake</v>
      </c>
      <c r="I105" t="s">
        <v>695</v>
      </c>
      <c r="J105" t="str">
        <f t="shared" si="29"/>
        <v>Ake_8</v>
      </c>
      <c r="K105">
        <v>16</v>
      </c>
      <c r="L105">
        <f>VLOOKUP(J105,total_visual_stym!$A$2:$D$129,2,FALSE)</f>
        <v>2080</v>
      </c>
      <c r="M105" t="str">
        <f>VLOOKUP(J105,total_visual_stym!$A$2:$D$129,3,FALSE)</f>
        <v>pics\\Ake_8.jpg</v>
      </c>
      <c r="N105">
        <f>VLOOKUP(J105,total_visual_stym!$A$1:$D$129,4,FALSE)</f>
        <v>209</v>
      </c>
      <c r="P105">
        <f>IF(G105="экспл",0,IF(G105="импл_",VLOOKUP(J105,quest_импл!$A$1:$J$129,7,FALSE),0))</f>
        <v>240</v>
      </c>
      <c r="Q105" t="str">
        <f>IF(G105="экспл",0,IF(G105="импл_",VLOOKUP(J105,quest_импл!$A$1:$J$129,8,FALSE),0))</f>
        <v>sound\\Myatiy_li.wav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2063</v>
      </c>
      <c r="AD105" t="str">
        <f t="shared" ca="1" si="35"/>
        <v>pics\\Tomat_7.jpg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0"/>
        <v>pics\\Tomat_7.jpg</v>
      </c>
      <c r="AI105" t="s">
        <v>115</v>
      </c>
      <c r="AO105">
        <f t="shared" ca="1" si="36"/>
        <v>1.9740596691519285E-2</v>
      </c>
      <c r="AP105" t="str">
        <f t="shared" ca="1" si="37"/>
        <v>pics\\Tomat_7.jpg</v>
      </c>
      <c r="AR105" t="str">
        <f t="shared" si="40"/>
        <v/>
      </c>
      <c r="AS105" t="str">
        <f t="shared" ca="1" si="39"/>
        <v>pics\\Tomat_7.jpg</v>
      </c>
      <c r="AT105">
        <f t="shared" ca="1" si="32"/>
        <v>0.75058373607247308</v>
      </c>
      <c r="AU105" t="s">
        <v>697</v>
      </c>
      <c r="AV105" t="str">
        <f t="shared" ca="1" si="33"/>
        <v>sound\\Noviy_plod.wav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_Мятый_ли_</v>
      </c>
      <c r="BB105" t="str">
        <f t="shared" si="34"/>
        <v>_Мятый_ли_XXXXX?</v>
      </c>
      <c r="BD105" cm="1">
        <f t="array" aca="1" ref="BD105" ca="1">INDEX($L$98:$L$105,(RANK(AT9,$AT$2:$AT$9)))</f>
        <v>2073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VLOOKUP(B106,audio_list_stym!$A$3:$BP$18,63,FALSE)</f>
        <v>17</v>
      </c>
      <c r="F106" t="str">
        <f>VLOOKUP(E106,metki!$A$2:$B$9,2,FALSE)</f>
        <v>экспл_новые_без_названия</v>
      </c>
      <c r="G106" t="str">
        <f t="shared" si="28"/>
        <v>экспл</v>
      </c>
      <c r="H106" t="str">
        <f>VLOOKUP(B106,audio_list_stym!$A$3:$AJ$18,31,FALSE)</f>
        <v>Finger</v>
      </c>
      <c r="I106" t="s">
        <v>688</v>
      </c>
      <c r="J106" t="str">
        <f t="shared" si="29"/>
        <v>Finger_1</v>
      </c>
      <c r="K106">
        <v>17</v>
      </c>
      <c r="L106">
        <f>VLOOKUP(J106,total_visual_stym!$A$2:$D$129,2,FALSE)</f>
        <v>2081</v>
      </c>
      <c r="M106" t="str">
        <f>VLOOKUP(J106,total_visual_stym!$A$2:$D$129,3,FALSE)</f>
        <v>pics\\Finger_1.jpg</v>
      </c>
      <c r="N106">
        <f>VLOOKUP(J106,total_visual_stym!$A$1:$D$129,4,FALSE)</f>
        <v>210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113</v>
      </c>
      <c r="Z106" t="str">
        <f>IF(G106="экспл",VLOOKUP(J106,quest_экспл!$A$1:$N$129,12,FALSE),IF(G106="импл_",0,0))</f>
        <v>sound\\On_vizhatiy.wav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2230</v>
      </c>
      <c r="AD106" t="str">
        <f t="shared" ca="1" si="35"/>
        <v>pics\\dis8.jpg</v>
      </c>
      <c r="AE106" s="22" t="str">
        <f t="array" aca="1" ref="AE106" ca="1">IF(G106="экспл",INDEX(total_visual_stym!$C$146:$C$209,(RANK(total_visual_stym!E186,total_visual_stym!$E$146:$E$209))),0)</f>
        <v>pics\\dis8.jpg</v>
      </c>
      <c r="AF106" s="22" t="str">
        <f t="shared" si="30"/>
        <v/>
      </c>
      <c r="AI106" t="s">
        <v>116</v>
      </c>
      <c r="AO106">
        <f t="shared" ca="1" si="36"/>
        <v>0.89538373342582112</v>
      </c>
      <c r="AP106" t="str">
        <f t="shared" ca="1" si="37"/>
        <v>pics\\Finik_3.jpg</v>
      </c>
      <c r="AR106" t="str">
        <f t="shared" si="40"/>
        <v/>
      </c>
      <c r="AS106" t="str">
        <f t="shared" si="39"/>
        <v/>
      </c>
      <c r="AT106">
        <f t="shared" ca="1" si="32"/>
        <v>0.93496207729385217</v>
      </c>
      <c r="AU106" t="s">
        <v>697</v>
      </c>
      <c r="AV106" t="str">
        <f t="shared" ca="1" si="33"/>
        <v>sound\\Noviy_plod.wav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_Он_выжатый?</v>
      </c>
      <c r="BA106" t="e">
        <f>VLOOKUP(Q106,audio_list_stym!$B$2:$BQ$299,68,FALSE)</f>
        <v>#N/A</v>
      </c>
      <c r="BB106" t="str">
        <f t="shared" si="34"/>
        <v>На_экране_XXXXX._Он_выжатый?</v>
      </c>
      <c r="BC106">
        <f>A106</f>
        <v>1214</v>
      </c>
      <c r="BD106" cm="1">
        <f t="array" aca="1" ref="BD106" ca="1">INDEX($L$106:$L$113,(RANK(AT2,$AT$2:$AT$9)))</f>
        <v>2086</v>
      </c>
      <c r="BE106" cm="1">
        <f t="array" aca="1" ref="BE106" ca="1">INDEX(BD66:BD81,(RANK(AT7,$AT$2:$AT$17)))</f>
        <v>2136</v>
      </c>
      <c r="BF106" cm="1">
        <f t="array" aca="1" ref="BF106" ca="1">INDEX(BD90:BD105,(RANK(AT7,$AT$2:$AT$17)))</f>
        <v>2071</v>
      </c>
      <c r="BG106" cm="1">
        <f t="array" aca="1" ref="BG106" ca="1">INDEX(BD114:BD129,(RANK(AT7,$AT$2:$AT$9)))</f>
        <v>2095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VLOOKUP(B107,audio_list_stym!$A$3:$BP$18,63,FALSE)</f>
        <v>17</v>
      </c>
      <c r="F107" t="str">
        <f>VLOOKUP(E107,metki!$A$2:$B$9,2,FALSE)</f>
        <v>экспл_новые_без_названия</v>
      </c>
      <c r="G107" t="str">
        <f t="shared" si="28"/>
        <v>экспл</v>
      </c>
      <c r="H107" t="str">
        <f>VLOOKUP(B107,audio_list_stym!$A$3:$AJ$18,31,FALSE)</f>
        <v>Finger</v>
      </c>
      <c r="I107" t="s">
        <v>689</v>
      </c>
      <c r="J107" t="str">
        <f t="shared" si="29"/>
        <v>Finger_2</v>
      </c>
      <c r="K107">
        <v>17</v>
      </c>
      <c r="L107">
        <f>VLOOKUP(J107,total_visual_stym!$A$2:$D$129,2,FALSE)</f>
        <v>2082</v>
      </c>
      <c r="M107" t="str">
        <f>VLOOKUP(J107,total_visual_stym!$A$2:$D$129,3,FALSE)</f>
        <v>pics\\Finger_2.jpg</v>
      </c>
      <c r="N107">
        <f>VLOOKUP(J107,total_visual_stym!$A$1:$D$129,4,FALSE)</f>
        <v>210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114</v>
      </c>
      <c r="Z107" t="str">
        <f>IF(G107="экспл",VLOOKUP(J107,quest_экспл!$A$1:$N$129,12,FALSE),IF(G107="импл_",0,0))</f>
        <v>sound\\On_nadloman.wav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2173</v>
      </c>
      <c r="AD107" t="str">
        <f t="shared" ca="1" si="35"/>
        <v>pics\\dis37.jpg</v>
      </c>
      <c r="AE107" s="22" t="str">
        <f t="array" aca="1" ref="AE107" ca="1">IF(G107="экспл",INDEX(total_visual_stym!$C$146:$C$209,(RANK(total_visual_stym!E187,total_visual_stym!$E$146:$E$209))),0)</f>
        <v>pics\\dis37.jpg</v>
      </c>
      <c r="AF107" s="22" t="str">
        <f t="shared" si="30"/>
        <v/>
      </c>
      <c r="AI107" t="s">
        <v>117</v>
      </c>
      <c r="AO107">
        <f t="shared" ca="1" si="36"/>
        <v>0.79790497537043004</v>
      </c>
      <c r="AP107" t="str">
        <f t="shared" ca="1" si="37"/>
        <v>pics\\Goroh_2.jpg</v>
      </c>
      <c r="AR107" t="str">
        <f t="shared" si="40"/>
        <v/>
      </c>
      <c r="AS107" t="str">
        <f t="shared" si="39"/>
        <v/>
      </c>
      <c r="AT107">
        <f t="shared" ca="1" si="32"/>
        <v>0.47073035337943925</v>
      </c>
      <c r="AU107" t="s">
        <v>697</v>
      </c>
      <c r="AV107" t="str">
        <f t="shared" ca="1" si="33"/>
        <v>sound\\Redkiy_plod.wav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_Он_надломан?</v>
      </c>
      <c r="BA107" t="e">
        <f>VLOOKUP(Q107,audio_list_stym!$B$2:$BQ$299,68,FALSE)</f>
        <v>#N/A</v>
      </c>
      <c r="BB107" t="str">
        <f t="shared" si="34"/>
        <v>Посмотрите,_вот_XXXXX._Он_надломан?</v>
      </c>
      <c r="BD107" cm="1">
        <f t="array" aca="1" ref="BD107" ca="1">INDEX($L$106:$L$113,(RANK(AT3,$AT$2:$AT$9)))</f>
        <v>2087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VLOOKUP(B108,audio_list_stym!$A$3:$BP$18,63,FALSE)</f>
        <v>17</v>
      </c>
      <c r="F108" t="str">
        <f>VLOOKUP(E108,metki!$A$2:$B$9,2,FALSE)</f>
        <v>экспл_новые_без_названия</v>
      </c>
      <c r="G108" t="str">
        <f t="shared" si="28"/>
        <v>экспл</v>
      </c>
      <c r="H108" t="str">
        <f>VLOOKUP(B108,audio_list_stym!$A$3:$AJ$18,31,FALSE)</f>
        <v>Finger</v>
      </c>
      <c r="I108" t="s">
        <v>690</v>
      </c>
      <c r="J108" t="str">
        <f t="shared" si="29"/>
        <v>Finger_3</v>
      </c>
      <c r="K108">
        <v>17</v>
      </c>
      <c r="L108">
        <f>VLOOKUP(J108,total_visual_stym!$A$2:$D$129,2,FALSE)</f>
        <v>2083</v>
      </c>
      <c r="M108" t="str">
        <f>VLOOKUP(J108,total_visual_stym!$A$2:$D$129,3,FALSE)</f>
        <v>pics\\Finger_3.jpg</v>
      </c>
      <c r="N108">
        <f>VLOOKUP(J108,total_visual_stym!$A$1:$D$129,4,FALSE)</f>
        <v>210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115</v>
      </c>
      <c r="Z108" t="str">
        <f>IF(G108="экспл",VLOOKUP(J108,quest_экспл!$A$1:$N$129,12,FALSE),IF(G108="импл_",0,0))</f>
        <v>sound\\On_volnistiy.wav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2176</v>
      </c>
      <c r="AD108" t="str">
        <f t="shared" ca="1" si="35"/>
        <v>pics\\dis21.jpg</v>
      </c>
      <c r="AE108" s="22" t="str">
        <f t="array" aca="1" ref="AE108" ca="1">IF(G108="экспл",INDEX(total_visual_stym!$C$146:$C$209,(RANK(total_visual_stym!E188,total_visual_stym!$E$146:$E$209))),0)</f>
        <v>pics\\dis21.jpg</v>
      </c>
      <c r="AF108" s="22" t="str">
        <f t="shared" si="30"/>
        <v/>
      </c>
      <c r="AI108" t="s">
        <v>118</v>
      </c>
      <c r="AO108">
        <f t="shared" ca="1" si="36"/>
        <v>0.90616714295380518</v>
      </c>
      <c r="AP108" t="str">
        <f t="shared" ca="1" si="37"/>
        <v>pics\\Banan_7.jpg</v>
      </c>
      <c r="AR108" t="str">
        <f t="shared" si="40"/>
        <v/>
      </c>
      <c r="AS108" t="str">
        <f t="shared" si="39"/>
        <v/>
      </c>
      <c r="AT108">
        <f t="shared" ca="1" si="32"/>
        <v>0.58196947138872324</v>
      </c>
      <c r="AU108" t="s">
        <v>697</v>
      </c>
      <c r="AV108" t="str">
        <f t="shared" ca="1" si="33"/>
        <v>sound\\Redkiy_plod.wav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_Он_волнистый?</v>
      </c>
      <c r="BA108" t="e">
        <f>VLOOKUP(Q108,audio_list_stym!$B$2:$BQ$299,68,FALSE)</f>
        <v>#N/A</v>
      </c>
      <c r="BB108" t="str">
        <f t="shared" si="34"/>
        <v>Вот_XXXXX._Он_волнистый?</v>
      </c>
      <c r="BD108" cm="1">
        <f t="array" aca="1" ref="BD108" ca="1">INDEX($L$106:$L$113,(RANK(AT4,$AT$2:$AT$9)))</f>
        <v>2088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VLOOKUP(B109,audio_list_stym!$A$3:$BP$18,63,FALSE)</f>
        <v>17</v>
      </c>
      <c r="F109" t="str">
        <f>VLOOKUP(E109,metki!$A$2:$B$9,2,FALSE)</f>
        <v>экспл_новые_без_названия</v>
      </c>
      <c r="G109" t="str">
        <f t="shared" si="28"/>
        <v>экспл</v>
      </c>
      <c r="H109" t="str">
        <f>VLOOKUP(B109,audio_list_stym!$A$3:$AJ$18,31,FALSE)</f>
        <v>Finger</v>
      </c>
      <c r="I109" t="s">
        <v>691</v>
      </c>
      <c r="J109" t="str">
        <f t="shared" si="29"/>
        <v>Finger_4</v>
      </c>
      <c r="K109">
        <v>17</v>
      </c>
      <c r="L109">
        <f>VLOOKUP(J109,total_visual_stym!$A$2:$D$129,2,FALSE)</f>
        <v>2084</v>
      </c>
      <c r="M109" t="str">
        <f>VLOOKUP(J109,total_visual_stym!$A$2:$D$129,3,FALSE)</f>
        <v>pics\\Finger_4.jpg</v>
      </c>
      <c r="N109">
        <f>VLOOKUP(J109,total_visual_stym!$A$1:$D$129,4,FALSE)</f>
        <v>210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116</v>
      </c>
      <c r="Z109" t="str">
        <f>IF(G109="экспл",VLOOKUP(J109,quest_экспл!$A$1:$N$129,12,FALSE),IF(G109="импл_",0,0))</f>
        <v>sound\\On_buriy.wav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2183</v>
      </c>
      <c r="AD109" t="str">
        <f t="shared" ca="1" si="35"/>
        <v>pics\\dis18.jpg</v>
      </c>
      <c r="AE109" s="22" t="str">
        <f t="array" aca="1" ref="AE109" ca="1">IF(G109="экспл",INDEX(total_visual_stym!$C$146:$C$209,(RANK(total_visual_stym!E189,total_visual_stym!$E$146:$E$209))),0)</f>
        <v>pics\\dis18.jpg</v>
      </c>
      <c r="AF109" s="22" t="str">
        <f t="shared" si="30"/>
        <v/>
      </c>
      <c r="AI109" t="s">
        <v>119</v>
      </c>
      <c r="AO109">
        <f t="shared" ca="1" si="36"/>
        <v>0.957390547359106</v>
      </c>
      <c r="AP109" t="str">
        <f t="shared" ca="1" si="37"/>
        <v>pics\\Banan_5.jpg</v>
      </c>
      <c r="AR109" t="str">
        <f t="shared" si="40"/>
        <v/>
      </c>
      <c r="AS109" t="str">
        <f t="shared" si="39"/>
        <v/>
      </c>
      <c r="AT109">
        <f t="shared" ca="1" si="32"/>
        <v>0.88992934029110904</v>
      </c>
      <c r="AU109" t="s">
        <v>697</v>
      </c>
      <c r="AV109" t="str">
        <f t="shared" ca="1" si="33"/>
        <v>sound\\Noviy_plod.wav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_Он_бурый?</v>
      </c>
      <c r="BA109" t="e">
        <f>VLOOKUP(Q109,audio_list_stym!$B$2:$BQ$299,68,FALSE)</f>
        <v>#N/A</v>
      </c>
      <c r="BB109" t="str">
        <f t="shared" si="34"/>
        <v>Это_XXXXX._Он_бурый?</v>
      </c>
      <c r="BD109" cm="1">
        <f t="array" aca="1" ref="BD109" ca="1">INDEX($L$106:$L$113,(RANK(AT5,$AT$2:$AT$9)))</f>
        <v>2085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VLOOKUP(B110,audio_list_stym!$A$3:$BP$18,63,FALSE)</f>
        <v>17</v>
      </c>
      <c r="F110" t="str">
        <f>VLOOKUP(E110,metki!$A$2:$B$9,2,FALSE)</f>
        <v>экспл_новые_без_названия</v>
      </c>
      <c r="G110" t="str">
        <f t="shared" si="28"/>
        <v>экспл</v>
      </c>
      <c r="H110" t="str">
        <f>VLOOKUP(B110,audio_list_stym!$A$3:$AJ$18,31,FALSE)</f>
        <v>Finger</v>
      </c>
      <c r="I110" t="s">
        <v>692</v>
      </c>
      <c r="J110" t="str">
        <f t="shared" si="29"/>
        <v>Finger_5</v>
      </c>
      <c r="K110">
        <v>17</v>
      </c>
      <c r="L110">
        <f>VLOOKUP(J110,total_visual_stym!$A$2:$D$129,2,FALSE)</f>
        <v>2085</v>
      </c>
      <c r="M110" t="str">
        <f>VLOOKUP(J110,total_visual_stym!$A$2:$D$129,3,FALSE)</f>
        <v>pics\\Finger_5.jpg</v>
      </c>
      <c r="N110">
        <f>VLOOKUP(J110,total_visual_stym!$A$1:$D$129,4,FALSE)</f>
        <v>210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117</v>
      </c>
      <c r="Z110" t="str">
        <f>IF(G110="экспл",VLOOKUP(J110,quest_экспл!$A$1:$N$129,12,FALSE),IF(G110="импл_",0,0))</f>
        <v>sound\\Vityanut_li_on.wav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2180</v>
      </c>
      <c r="AD110" t="str">
        <f t="shared" ca="1" si="35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30"/>
        <v/>
      </c>
      <c r="AI110" t="s">
        <v>120</v>
      </c>
      <c r="AO110">
        <f t="shared" ca="1" si="36"/>
        <v>0.68128645682037081</v>
      </c>
      <c r="AP110" t="str">
        <f t="shared" ca="1" si="37"/>
        <v>pics\\Goroh_8.jpg</v>
      </c>
      <c r="AR110" t="str">
        <f t="shared" si="40"/>
        <v/>
      </c>
      <c r="AS110" t="str">
        <f t="shared" si="39"/>
        <v/>
      </c>
      <c r="AT110">
        <f t="shared" ca="1" si="32"/>
        <v>0.54745200637014113</v>
      </c>
      <c r="AU110" t="s">
        <v>697</v>
      </c>
      <c r="AV110" t="str">
        <f t="shared" ca="1" si="33"/>
        <v>sound\\Redkiy_plod.wav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_Вытянут_ли_он?</v>
      </c>
      <c r="BA110" t="e">
        <f>VLOOKUP(Q110,audio_list_stym!$B$2:$BQ$299,68,FALSE)</f>
        <v>#N/A</v>
      </c>
      <c r="BB110" t="str">
        <f t="shared" si="34"/>
        <v>На_картинке_XXXXX._Вытянут_ли_он?</v>
      </c>
      <c r="BD110" cm="1">
        <f t="array" aca="1" ref="BD110" ca="1">INDEX($L$106:$L$113,(RANK(AT6,$AT$2:$AT$9)))</f>
        <v>2083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VLOOKUP(B111,audio_list_stym!$A$3:$BP$18,63,FALSE)</f>
        <v>17</v>
      </c>
      <c r="F111" t="str">
        <f>VLOOKUP(E111,metki!$A$2:$B$9,2,FALSE)</f>
        <v>экспл_новые_без_названия</v>
      </c>
      <c r="G111" t="str">
        <f t="shared" si="28"/>
        <v>экспл</v>
      </c>
      <c r="H111" t="str">
        <f>VLOOKUP(B111,audio_list_stym!$A$3:$AJ$18,31,FALSE)</f>
        <v>Finger</v>
      </c>
      <c r="I111" t="s">
        <v>693</v>
      </c>
      <c r="J111" t="str">
        <f t="shared" si="29"/>
        <v>Finger_6</v>
      </c>
      <c r="K111">
        <v>17</v>
      </c>
      <c r="L111">
        <f>VLOOKUP(J111,total_visual_stym!$A$2:$D$129,2,FALSE)</f>
        <v>2086</v>
      </c>
      <c r="M111" t="str">
        <f>VLOOKUP(J111,total_visual_stym!$A$2:$D$129,3,FALSE)</f>
        <v>pics\\Finger_6.jpg</v>
      </c>
      <c r="N111">
        <f>VLOOKUP(J111,total_visual_stym!$A$1:$D$129,4,FALSE)</f>
        <v>210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118</v>
      </c>
      <c r="Z111" t="str">
        <f>IF(G111="экспл",VLOOKUP(J111,quest_экспл!$A$1:$N$129,12,FALSE),IF(G111="импл_",0,0))</f>
        <v>sound\\Obyemniy_li_on.wav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2211</v>
      </c>
      <c r="AD111" t="str">
        <f t="shared" ca="1" si="35"/>
        <v>pics\\dis60.jpg</v>
      </c>
      <c r="AE111" s="22" t="str">
        <f t="array" aca="1" ref="AE111" ca="1">IF(G111="экспл",INDEX(total_visual_stym!$C$146:$C$209,(RANK(total_visual_stym!E191,total_visual_stym!$E$146:$E$209))),0)</f>
        <v>pics\\dis60.jpg</v>
      </c>
      <c r="AF111" s="22" t="str">
        <f t="shared" si="30"/>
        <v/>
      </c>
      <c r="AI111" t="s">
        <v>121</v>
      </c>
      <c r="AO111">
        <f t="shared" ca="1" si="36"/>
        <v>0.76523987399544391</v>
      </c>
      <c r="AP111" t="str">
        <f t="shared" ca="1" si="37"/>
        <v>pics\\Goroh_5.jpg</v>
      </c>
      <c r="AR111" t="str">
        <f t="shared" si="40"/>
        <v/>
      </c>
      <c r="AS111" t="str">
        <f t="shared" si="39"/>
        <v/>
      </c>
      <c r="AT111">
        <f t="shared" ca="1" si="32"/>
        <v>0.52233225365735525</v>
      </c>
      <c r="AU111" t="s">
        <v>697</v>
      </c>
      <c r="AV111" t="str">
        <f t="shared" ca="1" si="33"/>
        <v>sound\\Redkiy_plod.wav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_Объемный_ли_он?</v>
      </c>
      <c r="BA111" t="e">
        <f>VLOOKUP(Q111,audio_list_stym!$B$2:$BQ$299,68,FALSE)</f>
        <v>#N/A</v>
      </c>
      <c r="BB111" t="str">
        <f t="shared" si="34"/>
        <v>На_мониторе_XXXXX._Объемный_ли_он?</v>
      </c>
      <c r="BD111" cm="1">
        <f t="array" aca="1" ref="BD111" ca="1">INDEX($L$106:$L$113,(RANK(AT7,$AT$2:$AT$9)))</f>
        <v>2082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VLOOKUP(B112,audio_list_stym!$A$3:$BP$18,63,FALSE)</f>
        <v>17</v>
      </c>
      <c r="F112" t="str">
        <f>VLOOKUP(E112,metki!$A$2:$B$9,2,FALSE)</f>
        <v>экспл_новые_без_названия</v>
      </c>
      <c r="G112" t="str">
        <f t="shared" si="28"/>
        <v>экспл</v>
      </c>
      <c r="H112" t="str">
        <f>VLOOKUP(B112,audio_list_stym!$A$3:$AJ$18,31,FALSE)</f>
        <v>Finger</v>
      </c>
      <c r="I112" t="s">
        <v>694</v>
      </c>
      <c r="J112" t="str">
        <f t="shared" si="29"/>
        <v>Finger_7</v>
      </c>
      <c r="K112">
        <v>17</v>
      </c>
      <c r="L112">
        <f>VLOOKUP(J112,total_visual_stym!$A$2:$D$129,2,FALSE)</f>
        <v>2087</v>
      </c>
      <c r="M112" t="str">
        <f>VLOOKUP(J112,total_visual_stym!$A$2:$D$129,3,FALSE)</f>
        <v>pics\\Finger_7.jpg</v>
      </c>
      <c r="N112">
        <f>VLOOKUP(J112,total_visual_stym!$A$1:$D$129,4,FALSE)</f>
        <v>210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119</v>
      </c>
      <c r="Z112" t="str">
        <f>IF(G112="экспл",VLOOKUP(J112,quest_экспл!$A$1:$N$129,12,FALSE),IF(G112="импл_",0,0))</f>
        <v>sound\\Pustoy_li_on.wav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2218</v>
      </c>
      <c r="AD112" t="str">
        <f t="shared" ca="1" si="35"/>
        <v>pics\\dis64.jpg</v>
      </c>
      <c r="AE112" s="22" t="str">
        <f t="array" aca="1" ref="AE112" ca="1">IF(G112="экспл",INDEX(total_visual_stym!$C$146:$C$209,(RANK(total_visual_stym!E192,total_visual_stym!$E$146:$E$209))),0)</f>
        <v>pics\\dis64.jpg</v>
      </c>
      <c r="AF112" s="22" t="str">
        <f t="shared" si="30"/>
        <v/>
      </c>
      <c r="AI112" t="s">
        <v>122</v>
      </c>
      <c r="AO112">
        <f t="shared" ca="1" si="36"/>
        <v>0.57593306265398181</v>
      </c>
      <c r="AP112" t="str">
        <f t="shared" ca="1" si="37"/>
        <v>pics\\Kokos_6.jpg</v>
      </c>
      <c r="AR112" t="str">
        <f t="shared" si="40"/>
        <v/>
      </c>
      <c r="AS112" t="str">
        <f t="shared" si="39"/>
        <v/>
      </c>
      <c r="AT112">
        <f t="shared" ca="1" si="32"/>
        <v>0.29029846288920524</v>
      </c>
      <c r="AU112" t="s">
        <v>697</v>
      </c>
      <c r="AV112" t="str">
        <f t="shared" ca="1" si="33"/>
        <v>sound\\Redkiy_plod.wav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_Пустой_ли_он?</v>
      </c>
      <c r="BA112" t="e">
        <f>VLOOKUP(Q112,audio_list_stym!$B$2:$BQ$299,68,FALSE)</f>
        <v>#N/A</v>
      </c>
      <c r="BB112" t="str">
        <f t="shared" si="34"/>
        <v>Перед_Вами_XXXXX._Пустой_ли_он?</v>
      </c>
      <c r="BD112" cm="1">
        <f t="array" aca="1" ref="BD112" ca="1">INDEX($L$106:$L$113,(RANK(AT8,$AT$2:$AT$9)))</f>
        <v>2084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VLOOKUP(B113,audio_list_stym!$A$3:$BP$18,63,FALSE)</f>
        <v>17</v>
      </c>
      <c r="F113" t="str">
        <f>VLOOKUP(E113,metki!$A$2:$B$9,2,FALSE)</f>
        <v>экспл_новые_без_названия</v>
      </c>
      <c r="G113" t="str">
        <f t="shared" si="28"/>
        <v>экспл</v>
      </c>
      <c r="H113" t="str">
        <f>VLOOKUP(B113,audio_list_stym!$A$3:$AJ$18,31,FALSE)</f>
        <v>Finger</v>
      </c>
      <c r="I113" t="s">
        <v>695</v>
      </c>
      <c r="J113" t="str">
        <f t="shared" si="29"/>
        <v>Finger_8</v>
      </c>
      <c r="K113">
        <v>17</v>
      </c>
      <c r="L113">
        <f>VLOOKUP(J113,total_visual_stym!$A$2:$D$129,2,FALSE)</f>
        <v>2088</v>
      </c>
      <c r="M113" t="str">
        <f>VLOOKUP(J113,total_visual_stym!$A$2:$D$129,3,FALSE)</f>
        <v>pics\\Finger_8.jpg</v>
      </c>
      <c r="N113">
        <f>VLOOKUP(J113,total_visual_stym!$A$1:$D$129,4,FALSE)</f>
        <v>210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120</v>
      </c>
      <c r="Z113" t="str">
        <f>IF(G113="экспл",VLOOKUP(J113,quest_экспл!$A$1:$N$129,12,FALSE),IF(G113="импл_",0,0))</f>
        <v>sound\\Belyi_li_on.wav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2232</v>
      </c>
      <c r="AD113" t="str">
        <f t="shared" ca="1" si="35"/>
        <v>pics\\dis13.jpg</v>
      </c>
      <c r="AE113" s="22" t="str">
        <f t="array" aca="1" ref="AE113" ca="1">IF(G113="экспл",INDEX(total_visual_stym!$C$146:$C$209,(RANK(total_visual_stym!E193,total_visual_stym!$E$146:$E$209))),0)</f>
        <v>pics\\dis13.jpg</v>
      </c>
      <c r="AF113" s="22" t="str">
        <f t="shared" si="30"/>
        <v/>
      </c>
      <c r="AI113" t="s">
        <v>123</v>
      </c>
      <c r="AO113">
        <f t="shared" ca="1" si="36"/>
        <v>3.6711633690687417E-2</v>
      </c>
      <c r="AP113" t="str">
        <f t="shared" ca="1" si="37"/>
        <v>pics\\Tomat_6.jpg</v>
      </c>
      <c r="AR113" t="str">
        <f t="shared" si="40"/>
        <v/>
      </c>
      <c r="AS113" t="str">
        <f t="shared" si="39"/>
        <v/>
      </c>
      <c r="AT113">
        <f t="shared" ca="1" si="32"/>
        <v>0.52453360032523599</v>
      </c>
      <c r="AU113" t="s">
        <v>697</v>
      </c>
      <c r="AV113" t="str">
        <f t="shared" ca="1" si="33"/>
        <v>sound\\Redkiy_plod.wav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_Белый_ли_он?</v>
      </c>
      <c r="BA113" t="e">
        <f>VLOOKUP(Q113,audio_list_stym!$B$2:$BQ$299,68,FALSE)</f>
        <v>#N/A</v>
      </c>
      <c r="BB113" t="str">
        <f t="shared" si="34"/>
        <v>Вы_видите_XXXXX._Белый_ли_он?</v>
      </c>
      <c r="BD113" cm="1">
        <f t="array" aca="1" ref="BD113" ca="1">INDEX($L$106:$L$113,(RANK(AT9,$AT$2:$AT$9)))</f>
        <v>2081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VLOOKUP(B114,audio_list_stym!$A$3:$BP$18,63,FALSE)</f>
        <v>14</v>
      </c>
      <c r="F114" t="str">
        <f>VLOOKUP(E114,metki!$A$2:$B$9,2,FALSE)</f>
        <v>импл_новые_с_названием</v>
      </c>
      <c r="G114" t="str">
        <f t="shared" si="28"/>
        <v>импл_</v>
      </c>
      <c r="H114" t="str">
        <f>VLOOKUP(B114,audio_list_stym!$A$3:$AJ$18,31,FALSE)</f>
        <v>Gac</v>
      </c>
      <c r="I114" t="s">
        <v>688</v>
      </c>
      <c r="J114" t="str">
        <f t="shared" si="29"/>
        <v>Gac_1</v>
      </c>
      <c r="K114">
        <v>14</v>
      </c>
      <c r="L114">
        <f>VLOOKUP(J114,total_visual_stym!$A$2:$D$129,2,FALSE)</f>
        <v>2089</v>
      </c>
      <c r="M114" t="str">
        <f>VLOOKUP(J114,total_visual_stym!$A$2:$D$129,3,FALSE)</f>
        <v>pics\\Gac_1.jpg</v>
      </c>
      <c r="N114">
        <f>VLOOKUP(J114,total_visual_stym!$A$1:$D$129,4,FALSE)</f>
        <v>211</v>
      </c>
      <c r="P114">
        <f>IF(G114="экспл",0,IF(G114="импл_",VLOOKUP(J114,quest_импл!$A$1:$J$129,7,FALSE),0))</f>
        <v>249</v>
      </c>
      <c r="Q114" t="str">
        <f>IF(G114="экспл",0,IF(G114="импл_",VLOOKUP(J114,quest_импл!$A$1:$J$129,8,FALSE),0))</f>
        <v>sound\\Ispachkan_li.wav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нет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2059</v>
      </c>
      <c r="AD114" t="str">
        <f t="shared" ca="1" si="35"/>
        <v>pics\\Tomat_3.jpg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0"/>
        <v>pics\\Tomat_3.jpg</v>
      </c>
      <c r="AI114" t="s">
        <v>86</v>
      </c>
      <c r="AO114">
        <f t="shared" ca="1" si="36"/>
        <v>7.3085045576046004E-2</v>
      </c>
      <c r="AP114" t="str">
        <f t="shared" ca="1" si="37"/>
        <v>pics\\Tomat_3.jpg</v>
      </c>
      <c r="AR114" t="str">
        <f t="shared" si="40"/>
        <v/>
      </c>
      <c r="AS114" t="str">
        <f t="shared" ca="1" si="39"/>
        <v>pics\\Tomat_3.jpg</v>
      </c>
      <c r="AT114">
        <f t="shared" ca="1" si="32"/>
        <v>0.76198702101561255</v>
      </c>
      <c r="AU114" t="s">
        <v>697</v>
      </c>
      <c r="AV114" t="str">
        <f t="shared" ca="1" si="33"/>
        <v>sound\\Noviy_plod.wav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_Испачкан_ли_</v>
      </c>
      <c r="BB114" t="str">
        <f t="shared" si="34"/>
        <v>_Испачкан_ли_ТОДИС?</v>
      </c>
      <c r="BC114">
        <f>A114</f>
        <v>1215</v>
      </c>
      <c r="BD114" cm="1">
        <f t="array" aca="1" ref="BD114" ca="1">INDEX($L$114:$L$121,(RANK(AT2,$AT$2:$AT$9)))</f>
        <v>2094</v>
      </c>
      <c r="BE114" cm="1">
        <f t="array" aca="1" ref="BE114" ca="1">INDEX(BD66:BD81,(RANK(AT8,$AT$2:$AT$17)))</f>
        <v>2135</v>
      </c>
      <c r="BF114" cm="1">
        <f t="array" aca="1" ref="BF114" ca="1">INDEX(BD82:BD97,(RANK(AT8,$AT$2:$AT$9)))</f>
        <v>2149</v>
      </c>
      <c r="BG114" cm="1">
        <f t="array" aca="1" ref="BG114" ca="1">INDEX(BD98:BD113,(RANK(AT8,$AT$2:$AT$9)))</f>
        <v>2077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VLOOKUP(B115,audio_list_stym!$A$3:$BP$18,63,FALSE)</f>
        <v>14</v>
      </c>
      <c r="F115" t="str">
        <f>VLOOKUP(E115,metki!$A$2:$B$9,2,FALSE)</f>
        <v>импл_новые_с_названием</v>
      </c>
      <c r="G115" t="str">
        <f t="shared" si="28"/>
        <v>импл_</v>
      </c>
      <c r="H115" t="str">
        <f>VLOOKUP(B115,audio_list_stym!$A$3:$AJ$18,31,FALSE)</f>
        <v>Gac</v>
      </c>
      <c r="I115" t="s">
        <v>689</v>
      </c>
      <c r="J115" t="str">
        <f t="shared" si="29"/>
        <v>Gac_2</v>
      </c>
      <c r="K115">
        <v>14</v>
      </c>
      <c r="L115">
        <f>VLOOKUP(J115,total_visual_stym!$A$2:$D$129,2,FALSE)</f>
        <v>2090</v>
      </c>
      <c r="M115" t="str">
        <f>VLOOKUP(J115,total_visual_stym!$A$2:$D$129,3,FALSE)</f>
        <v>pics\\Gac_2.jpg</v>
      </c>
      <c r="N115">
        <f>VLOOKUP(J115,total_visual_stym!$A$1:$D$129,4,FALSE)</f>
        <v>211</v>
      </c>
      <c r="P115">
        <f>IF(G115="экспл",0,IF(G115="импл_",VLOOKUP(J115,quest_импл!$A$1:$J$129,7,FALSE),0))</f>
        <v>250</v>
      </c>
      <c r="Q115" t="str">
        <f>IF(G115="экспл",0,IF(G115="импл_",VLOOKUP(J115,quest_импл!$A$1:$J$129,8,FALSE),0))</f>
        <v>sound\\Farshirovanniy_li.wav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нет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2034</v>
      </c>
      <c r="AD115" t="str">
        <f t="shared" ca="1" si="35"/>
        <v>pics\\Limon_2.jpg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0"/>
        <v>pics\\Limon_2.jpg</v>
      </c>
      <c r="AI115" t="s">
        <v>87</v>
      </c>
      <c r="AO115">
        <f t="shared" ca="1" si="36"/>
        <v>0.49212618967700317</v>
      </c>
      <c r="AP115" t="str">
        <f t="shared" ca="1" si="37"/>
        <v>pics\\Limon_2.jpg</v>
      </c>
      <c r="AR115" t="str">
        <f t="shared" si="40"/>
        <v/>
      </c>
      <c r="AS115" t="str">
        <f t="shared" ca="1" si="39"/>
        <v>pics\\Limon_2.jpg</v>
      </c>
      <c r="AT115">
        <f t="shared" ca="1" si="32"/>
        <v>0.82641259953554469</v>
      </c>
      <c r="AU115" t="s">
        <v>697</v>
      </c>
      <c r="AV115" t="str">
        <f t="shared" ca="1" si="33"/>
        <v>sound\\Noviy_plod.wav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_Фаршированный_ли_</v>
      </c>
      <c r="BB115" t="str">
        <f t="shared" si="34"/>
        <v>_Фаршированный_ли_ТОДИС?</v>
      </c>
      <c r="BD115" cm="1">
        <f t="array" aca="1" ref="BD115" ca="1">INDEX($L$114:$L$121,(RANK(AT3,$AT$2:$AT$9)))</f>
        <v>2095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VLOOKUP(B116,audio_list_stym!$A$3:$BP$18,63,FALSE)</f>
        <v>14</v>
      </c>
      <c r="F116" t="str">
        <f>VLOOKUP(E116,metki!$A$2:$B$9,2,FALSE)</f>
        <v>импл_новые_с_названием</v>
      </c>
      <c r="G116" t="str">
        <f t="shared" si="28"/>
        <v>импл_</v>
      </c>
      <c r="H116" t="str">
        <f>VLOOKUP(B116,audio_list_stym!$A$3:$AJ$18,31,FALSE)</f>
        <v>Gac</v>
      </c>
      <c r="I116" t="s">
        <v>690</v>
      </c>
      <c r="J116" t="str">
        <f t="shared" si="29"/>
        <v>Gac_3</v>
      </c>
      <c r="K116">
        <v>14</v>
      </c>
      <c r="L116">
        <f>VLOOKUP(J116,total_visual_stym!$A$2:$D$129,2,FALSE)</f>
        <v>2091</v>
      </c>
      <c r="M116" t="str">
        <f>VLOOKUP(J116,total_visual_stym!$A$2:$D$129,3,FALSE)</f>
        <v>pics\\Gac_3.jpg</v>
      </c>
      <c r="N116">
        <f>VLOOKUP(J116,total_visual_stym!$A$1:$D$129,4,FALSE)</f>
        <v>211</v>
      </c>
      <c r="P116">
        <f>IF(G116="экспл",0,IF(G116="импл_",VLOOKUP(J116,quest_импл!$A$1:$J$129,7,FALSE),0))</f>
        <v>251</v>
      </c>
      <c r="Q116" t="str">
        <f>IF(G116="экспл",0,IF(G116="импл_",VLOOKUP(J116,quest_импл!$A$1:$J$129,8,FALSE),0))</f>
        <v>sound\\Razrezan_li.wav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2045</v>
      </c>
      <c r="AD116" t="str">
        <f t="shared" ca="1" si="35"/>
        <v>pics\\Peper_5.jpg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0"/>
        <v>pics\\Peper_5.jpg</v>
      </c>
      <c r="AI116" t="s">
        <v>88</v>
      </c>
      <c r="AO116">
        <f t="shared" ca="1" si="36"/>
        <v>0.30364066265779799</v>
      </c>
      <c r="AP116" t="str">
        <f t="shared" ca="1" si="37"/>
        <v>pics\\Peper_5.jpg</v>
      </c>
      <c r="AR116" t="str">
        <f t="shared" si="40"/>
        <v/>
      </c>
      <c r="AS116" t="str">
        <f t="shared" ca="1" si="39"/>
        <v>pics\\Peper_5.jpg</v>
      </c>
      <c r="AT116">
        <f t="shared" ca="1" si="32"/>
        <v>0.78911513682348033</v>
      </c>
      <c r="AU116" t="s">
        <v>697</v>
      </c>
      <c r="AV116" t="str">
        <f t="shared" ca="1" si="33"/>
        <v>sound\\Noviy_plod.wav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_Разрезан_ли_</v>
      </c>
      <c r="BB116" t="str">
        <f t="shared" si="34"/>
        <v>_Разрезан_ли_ТОДИС?</v>
      </c>
      <c r="BD116" cm="1">
        <f t="array" aca="1" ref="BD116" ca="1">INDEX($L$114:$L$121,(RANK(AT4,$AT$2:$AT$9)))</f>
        <v>2096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VLOOKUP(B117,audio_list_stym!$A$3:$BP$18,63,FALSE)</f>
        <v>14</v>
      </c>
      <c r="F117" t="str">
        <f>VLOOKUP(E117,metki!$A$2:$B$9,2,FALSE)</f>
        <v>импл_новые_с_названием</v>
      </c>
      <c r="G117" t="str">
        <f t="shared" si="28"/>
        <v>импл_</v>
      </c>
      <c r="H117" t="str">
        <f>VLOOKUP(B117,audio_list_stym!$A$3:$AJ$18,31,FALSE)</f>
        <v>Gac</v>
      </c>
      <c r="I117" t="s">
        <v>691</v>
      </c>
      <c r="J117" t="str">
        <f t="shared" si="29"/>
        <v>Gac_4</v>
      </c>
      <c r="K117">
        <v>14</v>
      </c>
      <c r="L117">
        <f>VLOOKUP(J117,total_visual_stym!$A$2:$D$129,2,FALSE)</f>
        <v>2092</v>
      </c>
      <c r="M117" t="str">
        <f>VLOOKUP(J117,total_visual_stym!$A$2:$D$129,3,FALSE)</f>
        <v>pics\\Gac_4.jpg</v>
      </c>
      <c r="N117">
        <f>VLOOKUP(J117,total_visual_stym!$A$1:$D$129,4,FALSE)</f>
        <v>211</v>
      </c>
      <c r="P117">
        <f>IF(G117="экспл",0,IF(G117="импл_",VLOOKUP(J117,quest_импл!$A$1:$J$129,7,FALSE),0))</f>
        <v>252</v>
      </c>
      <c r="Q117" t="str">
        <f>IF(G117="экспл",0,IF(G117="импл_",VLOOKUP(J117,quest_импл!$A$1:$J$129,8,FALSE),0))</f>
        <v>sound\\S_lepestkami_li.wav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2015</v>
      </c>
      <c r="AD117" t="str">
        <f t="shared" ca="1" si="35"/>
        <v>pics\\Finik_7.jpg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0"/>
        <v>pics\\Finik_7.jpg</v>
      </c>
      <c r="AI117" t="s">
        <v>89</v>
      </c>
      <c r="AO117">
        <f t="shared" ca="1" si="36"/>
        <v>0.84639634924053131</v>
      </c>
      <c r="AP117" t="str">
        <f t="shared" ca="1" si="37"/>
        <v>pics\\Finik_7.jpg</v>
      </c>
      <c r="AR117" t="str">
        <f t="shared" si="40"/>
        <v/>
      </c>
      <c r="AS117" t="str">
        <f t="shared" ca="1" si="39"/>
        <v>pics\\Finik_7.jpg</v>
      </c>
      <c r="AT117">
        <f t="shared" ca="1" si="32"/>
        <v>0.22791653069040818</v>
      </c>
      <c r="AU117" t="s">
        <v>697</v>
      </c>
      <c r="AV117" t="str">
        <f t="shared" ca="1" si="33"/>
        <v>sound\\Redkiy_plod.wav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_С_лепестками_ли_</v>
      </c>
      <c r="BB117" t="str">
        <f t="shared" si="34"/>
        <v>_С_лепестками_ли_ТОДИС?</v>
      </c>
      <c r="BD117" cm="1">
        <f t="array" aca="1" ref="BD117" ca="1">INDEX($L$114:$L$121,(RANK(AT5,$AT$2:$AT$9)))</f>
        <v>2093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VLOOKUP(B118,audio_list_stym!$A$3:$BP$18,63,FALSE)</f>
        <v>14</v>
      </c>
      <c r="F118" t="str">
        <f>VLOOKUP(E118,metki!$A$2:$B$9,2,FALSE)</f>
        <v>импл_новые_с_названием</v>
      </c>
      <c r="G118" t="str">
        <f t="shared" si="28"/>
        <v>импл_</v>
      </c>
      <c r="H118" t="str">
        <f>VLOOKUP(B118,audio_list_stym!$A$3:$AJ$18,31,FALSE)</f>
        <v>Gac</v>
      </c>
      <c r="I118" t="s">
        <v>692</v>
      </c>
      <c r="J118" t="str">
        <f t="shared" si="29"/>
        <v>Gac_5</v>
      </c>
      <c r="K118">
        <v>14</v>
      </c>
      <c r="L118">
        <f>VLOOKUP(J118,total_visual_stym!$A$2:$D$129,2,FALSE)</f>
        <v>2093</v>
      </c>
      <c r="M118" t="str">
        <f>VLOOKUP(J118,total_visual_stym!$A$2:$D$129,3,FALSE)</f>
        <v>pics\\Gac_5.jpg</v>
      </c>
      <c r="N118">
        <f>VLOOKUP(J118,total_visual_stym!$A$1:$D$129,4,FALSE)</f>
        <v>211</v>
      </c>
      <c r="P118">
        <f>IF(G118="экспл",0,IF(G118="импл_",VLOOKUP(J118,quest_импл!$A$1:$J$129,7,FALSE),0))</f>
        <v>253</v>
      </c>
      <c r="Q118" t="str">
        <f>IF(G118="экспл",0,IF(G118="импл_",VLOOKUP(J118,quest_импл!$A$1:$J$129,8,FALSE),0))</f>
        <v>sound\\Kolyuchiy_li.wav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2023</v>
      </c>
      <c r="AD118" t="str">
        <f t="shared" ca="1" si="35"/>
        <v>pics\\Goroh_7.jpg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0"/>
        <v>pics\\Goroh_7.jpg</v>
      </c>
      <c r="AI118" t="s">
        <v>90</v>
      </c>
      <c r="AO118">
        <f t="shared" ca="1" si="36"/>
        <v>0.70000845811985901</v>
      </c>
      <c r="AP118" t="str">
        <f t="shared" ca="1" si="37"/>
        <v>pics\\Goroh_7.jpg</v>
      </c>
      <c r="AR118" t="str">
        <f t="shared" si="40"/>
        <v/>
      </c>
      <c r="AS118" t="str">
        <f t="shared" ca="1" si="39"/>
        <v>pics\\Goroh_7.jpg</v>
      </c>
      <c r="AT118">
        <f t="shared" ca="1" si="32"/>
        <v>0.74933994664116665</v>
      </c>
      <c r="AU118" t="s">
        <v>697</v>
      </c>
      <c r="AV118" t="str">
        <f t="shared" ca="1" si="33"/>
        <v>sound\\Noviy_plod.wav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_Колючий_ли_</v>
      </c>
      <c r="BB118" t="str">
        <f t="shared" si="34"/>
        <v>_Колючий_ли_ТОДИС?</v>
      </c>
      <c r="BD118" cm="1">
        <f t="array" aca="1" ref="BD118" ca="1">INDEX($L$114:$L$121,(RANK(AT6,$AT$2:$AT$9)))</f>
        <v>2091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VLOOKUP(B119,audio_list_stym!$A$3:$BP$18,63,FALSE)</f>
        <v>14</v>
      </c>
      <c r="F119" t="str">
        <f>VLOOKUP(E119,metki!$A$2:$B$9,2,FALSE)</f>
        <v>импл_новые_с_названием</v>
      </c>
      <c r="G119" t="str">
        <f t="shared" si="28"/>
        <v>импл_</v>
      </c>
      <c r="H119" t="str">
        <f>VLOOKUP(B119,audio_list_stym!$A$3:$AJ$18,31,FALSE)</f>
        <v>Gac</v>
      </c>
      <c r="I119" t="s">
        <v>693</v>
      </c>
      <c r="J119" t="str">
        <f t="shared" si="29"/>
        <v>Gac_6</v>
      </c>
      <c r="K119">
        <v>14</v>
      </c>
      <c r="L119">
        <f>VLOOKUP(J119,total_visual_stym!$A$2:$D$129,2,FALSE)</f>
        <v>2094</v>
      </c>
      <c r="M119" t="str">
        <f>VLOOKUP(J119,total_visual_stym!$A$2:$D$129,3,FALSE)</f>
        <v>pics\\Gac_6.jpg</v>
      </c>
      <c r="N119">
        <f>VLOOKUP(J119,total_visual_stym!$A$1:$D$129,4,FALSE)</f>
        <v>211</v>
      </c>
      <c r="P119">
        <f>IF(G119="экспл",0,IF(G119="импл_",VLOOKUP(J119,quest_импл!$A$1:$J$129,7,FALSE),0))</f>
        <v>254</v>
      </c>
      <c r="Q119" t="str">
        <f>IF(G119="экспл",0,IF(G119="импл_",VLOOKUP(J119,quest_импл!$A$1:$J$129,8,FALSE),0))</f>
        <v>sound\\Oranzhrviy_li.wav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2042</v>
      </c>
      <c r="AD119" t="str">
        <f t="shared" ca="1" si="35"/>
        <v>pics\\Peper_2.jpg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0"/>
        <v>pics\\Peper_2.jpg</v>
      </c>
      <c r="AI119" t="s">
        <v>91</v>
      </c>
      <c r="AO119">
        <f t="shared" ca="1" si="36"/>
        <v>0.33070431842944659</v>
      </c>
      <c r="AP119" t="str">
        <f t="shared" ca="1" si="37"/>
        <v>pics\\Peper_2.jpg</v>
      </c>
      <c r="AR119" t="str">
        <f t="shared" si="40"/>
        <v/>
      </c>
      <c r="AS119" t="str">
        <f t="shared" ca="1" si="39"/>
        <v>pics\\Peper_2.jpg</v>
      </c>
      <c r="AT119">
        <f t="shared" ca="1" si="32"/>
        <v>0.87426740007517112</v>
      </c>
      <c r="AU119" t="s">
        <v>697</v>
      </c>
      <c r="AV119" t="str">
        <f t="shared" ca="1" si="33"/>
        <v>sound\\Noviy_plod.wav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_Оранжевый_ли_</v>
      </c>
      <c r="BB119" t="str">
        <f t="shared" si="34"/>
        <v>_Оранжевый_ли_ТОДИС?</v>
      </c>
      <c r="BD119" cm="1">
        <f t="array" aca="1" ref="BD119" ca="1">INDEX($L$114:$L$121,(RANK(AT7,$AT$2:$AT$9)))</f>
        <v>2090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VLOOKUP(B120,audio_list_stym!$A$3:$BP$18,63,FALSE)</f>
        <v>14</v>
      </c>
      <c r="F120" t="str">
        <f>VLOOKUP(E120,metki!$A$2:$B$9,2,FALSE)</f>
        <v>импл_новые_с_названием</v>
      </c>
      <c r="G120" t="str">
        <f t="shared" si="28"/>
        <v>импл_</v>
      </c>
      <c r="H120" t="str">
        <f>VLOOKUP(B120,audio_list_stym!$A$3:$AJ$18,31,FALSE)</f>
        <v>Gac</v>
      </c>
      <c r="I120" t="s">
        <v>694</v>
      </c>
      <c r="J120" t="str">
        <f t="shared" si="29"/>
        <v>Gac_7</v>
      </c>
      <c r="K120">
        <v>14</v>
      </c>
      <c r="L120">
        <f>VLOOKUP(J120,total_visual_stym!$A$2:$D$129,2,FALSE)</f>
        <v>2095</v>
      </c>
      <c r="M120" t="str">
        <f>VLOOKUP(J120,total_visual_stym!$A$2:$D$129,3,FALSE)</f>
        <v>pics\\Gac_7.jpg</v>
      </c>
      <c r="N120">
        <f>VLOOKUP(J120,total_visual_stym!$A$1:$D$129,4,FALSE)</f>
        <v>211</v>
      </c>
      <c r="P120">
        <f>IF(G120="экспл",0,IF(G120="импл_",VLOOKUP(J120,quest_импл!$A$1:$J$129,7,FALSE),0))</f>
        <v>255</v>
      </c>
      <c r="Q120" t="str">
        <f>IF(G120="экспл",0,IF(G120="импл_",VLOOKUP(J120,quest_импл!$A$1:$J$129,8,FALSE),0))</f>
        <v>sound\\Zernistiy_li.wav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2054</v>
      </c>
      <c r="AD120" t="str">
        <f t="shared" ca="1" si="35"/>
        <v>pics\\Redis_6.jpg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0"/>
        <v>pics\\Redis_6.jpg</v>
      </c>
      <c r="AI120" t="s">
        <v>92</v>
      </c>
      <c r="AO120">
        <f t="shared" ca="1" si="36"/>
        <v>0.20369315818162537</v>
      </c>
      <c r="AP120" t="str">
        <f t="shared" ca="1" si="37"/>
        <v>pics\\Redis_6.jpg</v>
      </c>
      <c r="AR120" t="str">
        <f t="shared" si="40"/>
        <v/>
      </c>
      <c r="AS120" t="str">
        <f t="shared" ca="1" si="39"/>
        <v>pics\\Redis_6.jpg</v>
      </c>
      <c r="AT120">
        <f t="shared" ca="1" si="32"/>
        <v>0.70942541322374142</v>
      </c>
      <c r="AU120" t="s">
        <v>697</v>
      </c>
      <c r="AV120" t="str">
        <f t="shared" ca="1" si="33"/>
        <v>sound\\Noviy_plod.wav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_Зернистый_ли_</v>
      </c>
      <c r="BB120" t="str">
        <f t="shared" si="34"/>
        <v>_Зернистый_ли_ТОДИС?</v>
      </c>
      <c r="BD120" cm="1">
        <f t="array" aca="1" ref="BD120" ca="1">INDEX($L$114:$L$121,(RANK(AT8,$AT$2:$AT$9)))</f>
        <v>2092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VLOOKUP(B121,audio_list_stym!$A$3:$BP$18,63,FALSE)</f>
        <v>14</v>
      </c>
      <c r="F121" t="str">
        <f>VLOOKUP(E121,metki!$A$2:$B$9,2,FALSE)</f>
        <v>импл_новые_с_названием</v>
      </c>
      <c r="G121" t="str">
        <f t="shared" si="28"/>
        <v>импл_</v>
      </c>
      <c r="H121" t="str">
        <f>VLOOKUP(B121,audio_list_stym!$A$3:$AJ$18,31,FALSE)</f>
        <v>Gac</v>
      </c>
      <c r="I121" t="s">
        <v>695</v>
      </c>
      <c r="J121" t="str">
        <f t="shared" si="29"/>
        <v>Gac_8</v>
      </c>
      <c r="K121">
        <v>14</v>
      </c>
      <c r="L121">
        <f>VLOOKUP(J121,total_visual_stym!$A$2:$D$129,2,FALSE)</f>
        <v>2096</v>
      </c>
      <c r="M121" t="str">
        <f>VLOOKUP(J121,total_visual_stym!$A$2:$D$129,3,FALSE)</f>
        <v>pics\\Gac_8.jpg</v>
      </c>
      <c r="N121">
        <f>VLOOKUP(J121,total_visual_stym!$A$1:$D$129,4,FALSE)</f>
        <v>211</v>
      </c>
      <c r="P121">
        <f>IF(G121="экспл",0,IF(G121="импл_",VLOOKUP(J121,quest_импл!$A$1:$J$129,7,FALSE),0))</f>
        <v>256</v>
      </c>
      <c r="Q121" t="str">
        <f>IF(G121="экспл",0,IF(G121="импл_",VLOOKUP(J121,quest_импл!$A$1:$J$129,8,FALSE),0))</f>
        <v>sound\\Okrugliy_li.wav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2031</v>
      </c>
      <c r="AD121" t="str">
        <f t="shared" ca="1" si="35"/>
        <v>pics\\Kokos_7.jpg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0"/>
        <v>pics\\Kokos_7.jpg</v>
      </c>
      <c r="AI121" t="s">
        <v>93</v>
      </c>
      <c r="AO121">
        <f t="shared" ca="1" si="36"/>
        <v>0.53753427450255775</v>
      </c>
      <c r="AP121" t="str">
        <f t="shared" ca="1" si="37"/>
        <v>pics\\Kokos_7.jpg</v>
      </c>
      <c r="AR121" t="str">
        <f>IF(AH121="sound\\Ogorod",AP49,"")</f>
        <v/>
      </c>
      <c r="AS121" t="str">
        <f t="shared" ca="1" si="39"/>
        <v>pics\\Kokos_7.jpg</v>
      </c>
      <c r="AT121">
        <f t="shared" ca="1" si="32"/>
        <v>0.75141400628080157</v>
      </c>
      <c r="AU121" t="s">
        <v>697</v>
      </c>
      <c r="AV121" t="str">
        <f t="shared" ca="1" si="33"/>
        <v>sound\\Noviy_plod.wav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_Округлый_ли_</v>
      </c>
      <c r="BB121" t="str">
        <f t="shared" si="34"/>
        <v>_Округлый_ли_ТОДИС?</v>
      </c>
      <c r="BD121" cm="1">
        <f t="array" aca="1" ref="BD121" ca="1">INDEX($L$114:$L$121,(RANK(AT9,$AT$2:$AT$9)))</f>
        <v>2089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VLOOKUP(B122,audio_list_stym!$A$3:$BP$18,63,FALSE)</f>
        <v>15</v>
      </c>
      <c r="F122" t="str">
        <f>VLOOKUP(E122,metki!$A$2:$B$9,2,FALSE)</f>
        <v>экспл_новые_с_названием</v>
      </c>
      <c r="G122" t="str">
        <f t="shared" si="28"/>
        <v>экспл</v>
      </c>
      <c r="H122" t="str">
        <f>VLOOKUP(B122,audio_list_stym!$A$3:$AJ$18,31,FALSE)</f>
        <v>Noni</v>
      </c>
      <c r="I122" t="s">
        <v>688</v>
      </c>
      <c r="J122" t="str">
        <f t="shared" si="29"/>
        <v>Noni_1</v>
      </c>
      <c r="K122">
        <v>15</v>
      </c>
      <c r="L122">
        <f>VLOOKUP(J122,total_visual_stym!$A$2:$D$129,2,FALSE)</f>
        <v>2113</v>
      </c>
      <c r="M122" t="str">
        <f>VLOOKUP(J122,total_visual_stym!$A$2:$D$129,3,FALSE)</f>
        <v>pics\\Noni_1.jpg</v>
      </c>
      <c r="N122">
        <f>VLOOKUP(J122,total_visual_stym!$A$1:$D$129,4,FALSE)</f>
        <v>212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129</v>
      </c>
      <c r="Z122" t="str">
        <f>IF(G122="экспл",VLOOKUP(J122,quest_экспл!$A$1:$N$129,12,FALSE),IF(G122="импл_",0,0))</f>
        <v>sound\\On_beliy_vnutri.wav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2204</v>
      </c>
      <c r="AD122" t="str">
        <f t="shared" ca="1" si="35"/>
        <v>pics\\dis52.jpg</v>
      </c>
      <c r="AE122" s="22" t="str">
        <f t="array" aca="1" ref="AE122" ca="1">IF(G122="экспл",INDEX(total_visual_stym!$C$146:$C$209,(RANK(total_visual_stym!E202,total_visual_stym!$E$146:$E$209))),0)</f>
        <v>pics\\dis52.jpg</v>
      </c>
      <c r="AF122" s="22" t="str">
        <f t="shared" si="30"/>
        <v/>
      </c>
      <c r="AI122" t="s">
        <v>124</v>
      </c>
      <c r="AO122">
        <f t="shared" ca="1" si="36"/>
        <v>3.9600494578429957E-2</v>
      </c>
      <c r="AP122" t="str">
        <f t="shared" ca="1" si="37"/>
        <v>pics\\Tomat_4.jpg</v>
      </c>
      <c r="AR122" t="str">
        <f t="shared" ref="AR122:AR129" si="41">IF(AH122="sound\\Ogorod",AP50,"")</f>
        <v/>
      </c>
      <c r="AS122" t="str">
        <f t="shared" si="39"/>
        <v/>
      </c>
      <c r="AT122">
        <f t="shared" ca="1" si="32"/>
        <v>0.61686161156799602</v>
      </c>
      <c r="AU122" t="s">
        <v>697</v>
      </c>
      <c r="AV122" t="str">
        <f t="shared" ca="1" si="33"/>
        <v>sound\\Noviy_plod.wav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_Он_белый_внутри?</v>
      </c>
      <c r="BA122" t="e">
        <f>VLOOKUP(Q122,audio_list_stym!$B$2:$BQ$299,68,FALSE)</f>
        <v>#N/A</v>
      </c>
      <c r="BB122" t="str">
        <f t="shared" si="34"/>
        <v>На_экране_ПЕМАТ._Он_белый_внутри?</v>
      </c>
      <c r="BC122">
        <f>A122</f>
        <v>1216</v>
      </c>
      <c r="BD122" cm="1">
        <f t="array" aca="1" ref="BD122" ca="1">INDEX($L$122:$L$129,(RANK(AT2,$AT$2:$AT$9)))</f>
        <v>2118</v>
      </c>
      <c r="BE122" cm="1">
        <f t="array" aca="1" ref="BE122" ca="1">INDEX(BD66:BD81,(RANK(AT9,$AT$2:$AT$17)))</f>
        <v>2134</v>
      </c>
      <c r="BF122" cm="1">
        <f t="array" aca="1" ref="BF122" ca="1">INDEX(BD90:BD105,(RANK(AT9,$AT$2:$AT$17)))</f>
        <v>2070</v>
      </c>
      <c r="BG122" cm="1">
        <f t="array" aca="1" ref="BG122" ca="1">INDEX(BD106:BD121,(RANK(AT9,$AT$2:$AT$17)))</f>
        <v>2086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VLOOKUP(B123,audio_list_stym!$A$3:$BP$18,63,FALSE)</f>
        <v>15</v>
      </c>
      <c r="F123" t="str">
        <f>VLOOKUP(E123,metki!$A$2:$B$9,2,FALSE)</f>
        <v>экспл_новые_с_названием</v>
      </c>
      <c r="G123" t="str">
        <f t="shared" si="28"/>
        <v>экспл</v>
      </c>
      <c r="H123" t="str">
        <f>VLOOKUP(B123,audio_list_stym!$A$3:$AJ$18,31,FALSE)</f>
        <v>Noni</v>
      </c>
      <c r="I123" t="s">
        <v>689</v>
      </c>
      <c r="J123" t="str">
        <f t="shared" si="29"/>
        <v>Noni_2</v>
      </c>
      <c r="K123">
        <v>15</v>
      </c>
      <c r="L123">
        <f>VLOOKUP(J123,total_visual_stym!$A$2:$D$129,2,FALSE)</f>
        <v>2114</v>
      </c>
      <c r="M123" t="str">
        <f>VLOOKUP(J123,total_visual_stym!$A$2:$D$129,3,FALSE)</f>
        <v>pics\\Noni_2.jpg</v>
      </c>
      <c r="N123">
        <f>VLOOKUP(J123,total_visual_stym!$A$1:$D$129,4,FALSE)</f>
        <v>212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130</v>
      </c>
      <c r="Z123" t="str">
        <f>IF(G123="экспл",VLOOKUP(J123,quest_экспл!$A$1:$N$129,12,FALSE),IF(G123="импл_",0,0))</f>
        <v>sound\\Rebristiy_li_on.wav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2213</v>
      </c>
      <c r="AD123" t="str">
        <f t="shared" ca="1" si="35"/>
        <v>pics\\dis49.jpg</v>
      </c>
      <c r="AE123" s="22" t="str">
        <f t="array" aca="1" ref="AE123" ca="1">IF(G123="экспл",INDEX(total_visual_stym!$C$146:$C$209,(RANK(total_visual_stym!E203,total_visual_stym!$E$146:$E$209))),0)</f>
        <v>pics\\dis49.jpg</v>
      </c>
      <c r="AF123" s="22" t="str">
        <f t="shared" si="30"/>
        <v/>
      </c>
      <c r="AI123" t="s">
        <v>125</v>
      </c>
      <c r="AO123">
        <f t="shared" ca="1" si="36"/>
        <v>0.90542821577167176</v>
      </c>
      <c r="AP123" t="str">
        <f t="shared" ca="1" si="37"/>
        <v>pics\\Banan_8.jpg</v>
      </c>
      <c r="AR123" t="str">
        <f t="shared" si="41"/>
        <v/>
      </c>
      <c r="AS123" t="str">
        <f t="shared" si="39"/>
        <v/>
      </c>
      <c r="AT123">
        <f t="shared" ca="1" si="32"/>
        <v>0.42124776685533427</v>
      </c>
      <c r="AU123" t="s">
        <v>697</v>
      </c>
      <c r="AV123" t="str">
        <f t="shared" ca="1" si="33"/>
        <v>sound\\Redkiy_plod.wav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_Ребристый_ли_он?</v>
      </c>
      <c r="BA123" t="e">
        <f>VLOOKUP(Q123,audio_list_stym!$B$2:$BQ$299,68,FALSE)</f>
        <v>#N/A</v>
      </c>
      <c r="BB123" t="str">
        <f t="shared" si="34"/>
        <v>Посмотрите,_вот_ПЕМАТ._Ребристый_ли_он?</v>
      </c>
      <c r="BD123" cm="1">
        <f t="array" aca="1" ref="BD123" ca="1">INDEX($L$122:$L$129,(RANK(AT3,$AT$2:$AT$9)))</f>
        <v>2119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VLOOKUP(B124,audio_list_stym!$A$3:$BP$18,63,FALSE)</f>
        <v>15</v>
      </c>
      <c r="F124" t="str">
        <f>VLOOKUP(E124,metki!$A$2:$B$9,2,FALSE)</f>
        <v>экспл_новые_с_названием</v>
      </c>
      <c r="G124" t="str">
        <f t="shared" si="28"/>
        <v>экспл</v>
      </c>
      <c r="H124" t="str">
        <f>VLOOKUP(B124,audio_list_stym!$A$3:$AJ$18,31,FALSE)</f>
        <v>Noni</v>
      </c>
      <c r="I124" t="s">
        <v>690</v>
      </c>
      <c r="J124" t="str">
        <f t="shared" si="29"/>
        <v>Noni_3</v>
      </c>
      <c r="K124">
        <v>15</v>
      </c>
      <c r="L124">
        <f>VLOOKUP(J124,total_visual_stym!$A$2:$D$129,2,FALSE)</f>
        <v>2115</v>
      </c>
      <c r="M124" t="str">
        <f>VLOOKUP(J124,total_visual_stym!$A$2:$D$129,3,FALSE)</f>
        <v>pics\\Noni_3.jpg</v>
      </c>
      <c r="N124">
        <f>VLOOKUP(J124,total_visual_stym!$A$1:$D$129,4,FALSE)</f>
        <v>212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131</v>
      </c>
      <c r="Z124" t="str">
        <f>IF(G124="экспл",VLOOKUP(J124,quest_экспл!$A$1:$N$129,12,FALSE),IF(G124="импл_",0,0))</f>
        <v>sound\\Goluboy_li_on.wav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2198</v>
      </c>
      <c r="AD124" t="str">
        <f t="shared" ca="1" si="35"/>
        <v>pics\\dis42.jpg</v>
      </c>
      <c r="AE124" s="22" t="str">
        <f t="array" aca="1" ref="AE124" ca="1">IF(G124="экспл",INDEX(total_visual_stym!$C$146:$C$209,(RANK(total_visual_stym!E204,total_visual_stym!$E$146:$E$209))),0)</f>
        <v>pics\\dis42.jpg</v>
      </c>
      <c r="AF124" s="22" t="str">
        <f t="shared" si="30"/>
        <v/>
      </c>
      <c r="AI124" t="s">
        <v>126</v>
      </c>
      <c r="AO124">
        <f t="shared" ca="1" si="36"/>
        <v>0.85190787468649753</v>
      </c>
      <c r="AP124" t="str">
        <f t="shared" ca="1" si="37"/>
        <v>pics\\Finik_6.jpg</v>
      </c>
      <c r="AR124" t="str">
        <f t="shared" si="41"/>
        <v/>
      </c>
      <c r="AS124" t="str">
        <f t="shared" si="39"/>
        <v/>
      </c>
      <c r="AT124">
        <f t="shared" ca="1" si="32"/>
        <v>0.29130437677063137</v>
      </c>
      <c r="AU124" t="s">
        <v>697</v>
      </c>
      <c r="AV124" t="str">
        <f t="shared" ca="1" si="33"/>
        <v>sound\\Redkiy_plod.wav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_Голубой_ли_он?</v>
      </c>
      <c r="BA124" t="e">
        <f>VLOOKUP(Q124,audio_list_stym!$B$2:$BQ$299,68,FALSE)</f>
        <v>#N/A</v>
      </c>
      <c r="BB124" t="str">
        <f t="shared" si="34"/>
        <v>Вот_ПЕМАТ._Голубой_ли_он?</v>
      </c>
      <c r="BD124" cm="1">
        <f t="array" aca="1" ref="BD124" ca="1">INDEX($L$122:$L$129,(RANK(AT4,$AT$2:$AT$9)))</f>
        <v>2120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VLOOKUP(B125,audio_list_stym!$A$3:$BP$18,63,FALSE)</f>
        <v>15</v>
      </c>
      <c r="F125" t="str">
        <f>VLOOKUP(E125,metki!$A$2:$B$9,2,FALSE)</f>
        <v>экспл_новые_с_названием</v>
      </c>
      <c r="G125" t="str">
        <f t="shared" si="28"/>
        <v>экспл</v>
      </c>
      <c r="H125" t="str">
        <f>VLOOKUP(B125,audio_list_stym!$A$3:$AJ$18,31,FALSE)</f>
        <v>Noni</v>
      </c>
      <c r="I125" t="s">
        <v>691</v>
      </c>
      <c r="J125" t="str">
        <f t="shared" si="29"/>
        <v>Noni_4</v>
      </c>
      <c r="K125">
        <v>15</v>
      </c>
      <c r="L125">
        <f>VLOOKUP(J125,total_visual_stym!$A$2:$D$129,2,FALSE)</f>
        <v>2116</v>
      </c>
      <c r="M125" t="str">
        <f>VLOOKUP(J125,total_visual_stym!$A$2:$D$129,3,FALSE)</f>
        <v>pics\\Noni_4.jpg</v>
      </c>
      <c r="N125">
        <f>VLOOKUP(J125,total_visual_stym!$A$1:$D$129,4,FALSE)</f>
        <v>212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132</v>
      </c>
      <c r="Z125" t="str">
        <f>IF(G125="экспл",VLOOKUP(J125,quest_экспл!$A$1:$N$129,12,FALSE),IF(G125="импл_",0,0))</f>
        <v>sound\\On_s_bugorkami.wav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2174</v>
      </c>
      <c r="AD125" t="str">
        <f t="shared" ca="1" si="35"/>
        <v>pics\\dis7.jpg</v>
      </c>
      <c r="AE125" s="22" t="str">
        <f t="array" aca="1" ref="AE125" ca="1">IF(G125="экспл",INDEX(total_visual_stym!$C$146:$C$209,(RANK(total_visual_stym!E205,total_visual_stym!$E$146:$E$209))),0)</f>
        <v>pics\\dis7.jpg</v>
      </c>
      <c r="AF125" s="22" t="str">
        <f t="shared" si="30"/>
        <v/>
      </c>
      <c r="AI125" t="s">
        <v>127</v>
      </c>
      <c r="AO125">
        <f t="shared" ca="1" si="36"/>
        <v>3.7796024645855963E-2</v>
      </c>
      <c r="AP125" t="str">
        <f t="shared" ca="1" si="37"/>
        <v>pics\\Tomat_5.jpg</v>
      </c>
      <c r="AR125" t="str">
        <f t="shared" si="41"/>
        <v/>
      </c>
      <c r="AS125" t="str">
        <f t="shared" si="39"/>
        <v/>
      </c>
      <c r="AT125">
        <f t="shared" ca="1" si="32"/>
        <v>0.38303599120944676</v>
      </c>
      <c r="AU125" t="s">
        <v>697</v>
      </c>
      <c r="AV125" t="str">
        <f t="shared" ca="1" si="33"/>
        <v>sound\\Redkiy_plod.wav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_Он_с_бугорками?</v>
      </c>
      <c r="BA125" t="e">
        <f>VLOOKUP(Q125,audio_list_stym!$B$2:$BQ$299,68,FALSE)</f>
        <v>#N/A</v>
      </c>
      <c r="BB125" t="str">
        <f t="shared" si="34"/>
        <v>Это_ПЕМАТ._Он_с_бугорками?</v>
      </c>
      <c r="BD125" cm="1">
        <f t="array" aca="1" ref="BD125" ca="1">INDEX($L$122:$L$129,(RANK(AT5,$AT$2:$AT$9)))</f>
        <v>2117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VLOOKUP(B126,audio_list_stym!$A$3:$BP$18,63,FALSE)</f>
        <v>15</v>
      </c>
      <c r="F126" t="str">
        <f>VLOOKUP(E126,metki!$A$2:$B$9,2,FALSE)</f>
        <v>экспл_новые_с_названием</v>
      </c>
      <c r="G126" t="str">
        <f t="shared" si="28"/>
        <v>экспл</v>
      </c>
      <c r="H126" t="str">
        <f>VLOOKUP(B126,audio_list_stym!$A$3:$AJ$18,31,FALSE)</f>
        <v>Noni</v>
      </c>
      <c r="I126" t="s">
        <v>692</v>
      </c>
      <c r="J126" t="str">
        <f t="shared" si="29"/>
        <v>Noni_5</v>
      </c>
      <c r="K126">
        <v>15</v>
      </c>
      <c r="L126">
        <f>VLOOKUP(J126,total_visual_stym!$A$2:$D$129,2,FALSE)</f>
        <v>2117</v>
      </c>
      <c r="M126" t="str">
        <f>VLOOKUP(J126,total_visual_stym!$A$2:$D$129,3,FALSE)</f>
        <v>pics\\Noni_5.jpg</v>
      </c>
      <c r="N126">
        <f>VLOOKUP(J126,total_visual_stym!$A$1:$D$129,4,FALSE)</f>
        <v>212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133</v>
      </c>
      <c r="Z126" t="str">
        <f>IF(G126="экспл",VLOOKUP(J126,quest_экспл!$A$1:$N$129,12,FALSE),IF(G126="импл_",0,0))</f>
        <v>sound\\Ovalniy_li_on.wav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2179</v>
      </c>
      <c r="AD126" t="str">
        <f t="shared" ca="1" si="35"/>
        <v>pics\\dis20.jpg</v>
      </c>
      <c r="AE126" s="22" t="str">
        <f t="array" aca="1" ref="AE126" ca="1">IF(G126="экспл",INDEX(total_visual_stym!$C$146:$C$209,(RANK(total_visual_stym!E206,total_visual_stym!$E$146:$E$209))),0)</f>
        <v>pics\\dis20.jpg</v>
      </c>
      <c r="AF126" s="22" t="str">
        <f t="shared" si="30"/>
        <v/>
      </c>
      <c r="AI126" t="s">
        <v>128</v>
      </c>
      <c r="AO126">
        <f t="shared" ca="1" si="36"/>
        <v>0.5829069186274235</v>
      </c>
      <c r="AP126" t="str">
        <f t="shared" ca="1" si="37"/>
        <v>pics\\Kokos_4.jpg</v>
      </c>
      <c r="AR126" t="str">
        <f t="shared" si="41"/>
        <v/>
      </c>
      <c r="AS126" t="str">
        <f t="shared" si="39"/>
        <v/>
      </c>
      <c r="AT126">
        <f t="shared" ca="1" si="32"/>
        <v>0.79050693456017829</v>
      </c>
      <c r="AU126" t="s">
        <v>697</v>
      </c>
      <c r="AV126" t="str">
        <f t="shared" ca="1" si="33"/>
        <v>sound\\Noviy_plod.wav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_Овальный_ли_он?</v>
      </c>
      <c r="BA126" t="e">
        <f>VLOOKUP(Q126,audio_list_stym!$B$2:$BQ$299,68,FALSE)</f>
        <v>#N/A</v>
      </c>
      <c r="BB126" t="str">
        <f t="shared" si="34"/>
        <v>На_картинке_ПЕМАТ._Овальный_ли_он?</v>
      </c>
      <c r="BD126" cm="1">
        <f t="array" aca="1" ref="BD126" ca="1">INDEX($L$122:$L$129,(RANK(AT6,$AT$2:$AT$9)))</f>
        <v>2115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VLOOKUP(B127,audio_list_stym!$A$3:$BP$18,63,FALSE)</f>
        <v>15</v>
      </c>
      <c r="F127" t="str">
        <f>VLOOKUP(E127,metki!$A$2:$B$9,2,FALSE)</f>
        <v>экспл_новые_с_названием</v>
      </c>
      <c r="G127" t="str">
        <f t="shared" si="28"/>
        <v>экспл</v>
      </c>
      <c r="H127" t="str">
        <f>VLOOKUP(B127,audio_list_stym!$A$3:$AJ$18,31,FALSE)</f>
        <v>Noni</v>
      </c>
      <c r="I127" t="s">
        <v>693</v>
      </c>
      <c r="J127" t="str">
        <f t="shared" si="29"/>
        <v>Noni_6</v>
      </c>
      <c r="K127">
        <v>15</v>
      </c>
      <c r="L127">
        <f>VLOOKUP(J127,total_visual_stym!$A$2:$D$129,2,FALSE)</f>
        <v>2118</v>
      </c>
      <c r="M127" t="str">
        <f>VLOOKUP(J127,total_visual_stym!$A$2:$D$129,3,FALSE)</f>
        <v>pics\\Noni_6.jpg</v>
      </c>
      <c r="N127">
        <f>VLOOKUP(J127,total_visual_stym!$A$1:$D$129,4,FALSE)</f>
        <v>212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134</v>
      </c>
      <c r="Z127" t="str">
        <f>IF(G127="экспл",VLOOKUP(J127,quest_экспл!$A$1:$N$129,12,FALSE),IF(G127="импл_",0,0))</f>
        <v>sound\\Zhidkiy_li_on.wav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2196</v>
      </c>
      <c r="AD127" t="str">
        <f t="shared" ca="1" si="35"/>
        <v>pics\\dis40.jpg</v>
      </c>
      <c r="AE127" s="22" t="str">
        <f t="array" aca="1" ref="AE127" ca="1">IF(G127="экспл",INDEX(total_visual_stym!$C$146:$C$209,(RANK(total_visual_stym!E207,total_visual_stym!$E$146:$E$209))),0)</f>
        <v>pics\\dis40.jpg</v>
      </c>
      <c r="AF127" s="22" t="str">
        <f t="shared" si="30"/>
        <v/>
      </c>
      <c r="AI127" t="s">
        <v>129</v>
      </c>
      <c r="AO127">
        <f t="shared" ca="1" si="36"/>
        <v>0.61968619547366843</v>
      </c>
      <c r="AP127" t="str">
        <f t="shared" ca="1" si="37"/>
        <v>pics\\Kokos_3.jpg</v>
      </c>
      <c r="AR127" t="str">
        <f t="shared" si="41"/>
        <v/>
      </c>
      <c r="AS127" t="str">
        <f t="shared" si="39"/>
        <v/>
      </c>
      <c r="AT127">
        <f t="shared" ca="1" si="32"/>
        <v>0.29194342382295324</v>
      </c>
      <c r="AU127" t="s">
        <v>697</v>
      </c>
      <c r="AV127" t="str">
        <f t="shared" ca="1" si="33"/>
        <v>sound\\Redkiy_plod.wav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_Жидкий_ли_он?</v>
      </c>
      <c r="BA127" t="e">
        <f>VLOOKUP(Q127,audio_list_stym!$B$2:$BQ$299,68,FALSE)</f>
        <v>#N/A</v>
      </c>
      <c r="BB127" t="str">
        <f t="shared" si="34"/>
        <v>На_мониторе_ПЕМАТ._Жидкий_ли_он?</v>
      </c>
      <c r="BD127" cm="1">
        <f t="array" aca="1" ref="BD127" ca="1">INDEX($L$122:$L$129,(RANK(AT7,$AT$2:$AT$9)))</f>
        <v>2114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VLOOKUP(B128,audio_list_stym!$A$3:$BP$18,63,FALSE)</f>
        <v>15</v>
      </c>
      <c r="F128" t="str">
        <f>VLOOKUP(E128,metki!$A$2:$B$9,2,FALSE)</f>
        <v>экспл_новые_с_названием</v>
      </c>
      <c r="G128" t="str">
        <f t="shared" si="28"/>
        <v>экспл</v>
      </c>
      <c r="H128" t="str">
        <f>VLOOKUP(B128,audio_list_stym!$A$3:$AJ$18,31,FALSE)</f>
        <v>Noni</v>
      </c>
      <c r="I128" t="s">
        <v>694</v>
      </c>
      <c r="J128" t="str">
        <f t="shared" si="29"/>
        <v>Noni_7</v>
      </c>
      <c r="K128">
        <v>15</v>
      </c>
      <c r="L128">
        <f>VLOOKUP(J128,total_visual_stym!$A$2:$D$129,2,FALSE)</f>
        <v>2119</v>
      </c>
      <c r="M128" t="str">
        <f>VLOOKUP(J128,total_visual_stym!$A$2:$D$129,3,FALSE)</f>
        <v>pics\\Noni_7.jpg</v>
      </c>
      <c r="N128">
        <f>VLOOKUP(J128,total_visual_stym!$A$1:$D$129,4,FALSE)</f>
        <v>212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135</v>
      </c>
      <c r="Z128" t="str">
        <f>IF(G128="экспл",VLOOKUP(J128,quest_экспл!$A$1:$N$129,12,FALSE),IF(G128="импл_",0,0))</f>
        <v>sound\\On_lohmatiy.wav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2228</v>
      </c>
      <c r="AD128" t="str">
        <f t="shared" ca="1" si="35"/>
        <v>pics\\dis38.jpg</v>
      </c>
      <c r="AE128" s="22" t="str">
        <f t="array" aca="1" ref="AE128" ca="1">IF(G128="экспл",INDEX(total_visual_stym!$C$146:$C$209,(RANK(total_visual_stym!E208,total_visual_stym!$E$146:$E$209))),0)</f>
        <v>pics\\dis38.jpg</v>
      </c>
      <c r="AF128" s="22" t="str">
        <f t="shared" si="30"/>
        <v/>
      </c>
      <c r="AI128" t="s">
        <v>130</v>
      </c>
      <c r="AO128">
        <f t="shared" ca="1" si="36"/>
        <v>0.89742131871492237</v>
      </c>
      <c r="AP128" t="str">
        <f t="shared" ca="1" si="37"/>
        <v>pics\\Finik_2.jpg</v>
      </c>
      <c r="AR128" t="str">
        <f t="shared" si="41"/>
        <v/>
      </c>
      <c r="AS128" t="str">
        <f t="shared" si="39"/>
        <v/>
      </c>
      <c r="AT128">
        <f t="shared" ca="1" si="32"/>
        <v>0.83867194683380331</v>
      </c>
      <c r="AU128" t="s">
        <v>697</v>
      </c>
      <c r="AV128" t="str">
        <f t="shared" ca="1" si="33"/>
        <v>sound\\Noviy_plod.wav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_Он_лохматый?</v>
      </c>
      <c r="BA128" t="e">
        <f>VLOOKUP(Q128,audio_list_stym!$B$2:$BQ$299,68,FALSE)</f>
        <v>#N/A</v>
      </c>
      <c r="BB128" t="str">
        <f t="shared" si="34"/>
        <v>Перед_Вами_ПЕМАТ._Он_лохматый?</v>
      </c>
      <c r="BD128" cm="1">
        <f t="array" aca="1" ref="BD128" ca="1">INDEX($L$122:$L$129,(RANK(AT8,$AT$2:$AT$9)))</f>
        <v>2116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VLOOKUP(B129,audio_list_stym!$A$3:$BP$18,63,FALSE)</f>
        <v>15</v>
      </c>
      <c r="F129" t="str">
        <f>VLOOKUP(E129,metki!$A$2:$B$9,2,FALSE)</f>
        <v>экспл_новые_с_названием</v>
      </c>
      <c r="G129" t="str">
        <f t="shared" si="28"/>
        <v>экспл</v>
      </c>
      <c r="H129" t="str">
        <f>VLOOKUP(B129,audio_list_stym!$A$3:$AJ$18,31,FALSE)</f>
        <v>Noni</v>
      </c>
      <c r="I129" t="s">
        <v>695</v>
      </c>
      <c r="J129" t="str">
        <f t="shared" si="29"/>
        <v>Noni_8</v>
      </c>
      <c r="K129">
        <v>15</v>
      </c>
      <c r="L129">
        <f>VLOOKUP(J129,total_visual_stym!$A$2:$D$129,2,FALSE)</f>
        <v>2120</v>
      </c>
      <c r="M129" t="str">
        <f>VLOOKUP(J129,total_visual_stym!$A$2:$D$129,3,FALSE)</f>
        <v>pics\\Noni_8.jpg</v>
      </c>
      <c r="N129">
        <f>VLOOKUP(J129,total_visual_stym!$A$1:$D$129,4,FALSE)</f>
        <v>212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136</v>
      </c>
      <c r="Z129" t="str">
        <f>IF(G129="экспл",VLOOKUP(J129,quest_экспл!$A$1:$N$129,12,FALSE),IF(G129="импл_",0,0))</f>
        <v>sound\\On_zolotistiy.wav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2189</v>
      </c>
      <c r="AD129" t="str">
        <f t="shared" ca="1" si="35"/>
        <v>pics\\dis33.jpg</v>
      </c>
      <c r="AE129" s="22" t="str">
        <f t="array" aca="1" ref="AE129" ca="1">IF(G129="экспл",INDEX(total_visual_stym!$C$146:$C$209,(RANK(total_visual_stym!E209,total_visual_stym!$E$146:$E$209))),0)</f>
        <v>pics\\dis33.jpg</v>
      </c>
      <c r="AF129" s="22" t="str">
        <f t="shared" si="30"/>
        <v/>
      </c>
      <c r="AI129" t="s">
        <v>131</v>
      </c>
      <c r="AO129">
        <f t="shared" ca="1" si="36"/>
        <v>0.21153651466164669</v>
      </c>
      <c r="AP129" t="str">
        <f t="shared" ca="1" si="37"/>
        <v>pics\\Redis_5.jpg</v>
      </c>
      <c r="AR129" t="str">
        <f t="shared" si="41"/>
        <v/>
      </c>
      <c r="AS129" t="str">
        <f t="shared" si="39"/>
        <v/>
      </c>
      <c r="AT129">
        <f t="shared" ca="1" si="32"/>
        <v>0.49310635357660204</v>
      </c>
      <c r="AU129" t="s">
        <v>697</v>
      </c>
      <c r="AV129" t="str">
        <f t="shared" ca="1" si="33"/>
        <v>sound\\Redkiy_plod.wav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_Он_золотистый?</v>
      </c>
      <c r="BA129" t="e">
        <f>VLOOKUP(Q129,audio_list_stym!$B$2:$BQ$299,68,FALSE)</f>
        <v>#N/A</v>
      </c>
      <c r="BB129" t="str">
        <f t="shared" si="34"/>
        <v>Вы_видите_ПЕМАТ._Он_золотистый?</v>
      </c>
      <c r="BD129" cm="1">
        <f t="array" aca="1" ref="BD129" ca="1">INDEX($L$122:$L$129,(RANK(AT9,$AT$2:$AT$9)))</f>
        <v>2113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B00-000000000000}"/>
  <pageMargins left="0.7" right="0.7" top="0.75" bottom="0.75" header="0.3" footer="0.3"/>
  <pageSetup paperSize="9" orientation="portrait" horizontalDpi="4294967293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H161"/>
  <sheetViews>
    <sheetView topLeftCell="AY1" zoomScale="80" zoomScaleNormal="80" zoomScaleSheetLayoutView="40" workbookViewId="0">
      <selection activeCell="BH1" sqref="BH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C1" s="30" t="s">
        <v>0</v>
      </c>
      <c r="BD1" s="30" t="s">
        <v>1175</v>
      </c>
      <c r="BE1" s="30" t="s">
        <v>1170</v>
      </c>
      <c r="BF1" s="30" t="s">
        <v>1171</v>
      </c>
      <c r="BG1" s="30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VLOOKUP(B2,audio_list_stym!$A$3:$BP$18,64,FALSE)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VLOOKUP(B2,audio_list_stym!$A$3:$AJ$18,32,FALSE)</f>
        <v>Tomat</v>
      </c>
      <c r="I2" t="s">
        <v>688</v>
      </c>
      <c r="J2" t="str">
        <f t="shared" ref="J2:J65" si="1">H2&amp;I2</f>
        <v>Tomat_1</v>
      </c>
      <c r="K2">
        <v>13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pics\\dis63.jpg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0.97696457566839834</v>
      </c>
      <c r="AP2" t="str">
        <f ca="1">INDEX($AM$2:$AM$25,(RANK(AO2,$AO$2:$AO$25)))</f>
        <v>pics\\Kokos_3.jpg</v>
      </c>
      <c r="AQ2" t="str">
        <f ca="1">INDEX($AN$2:$AN$25,(RANK(AO2,$AO$2:$AO$25)))</f>
        <v>pics\\Tomat_3.jpg</v>
      </c>
      <c r="AT2">
        <f t="shared" ref="AT2:AT65" ca="1" si="7">RAND()</f>
        <v>0.4984587054585109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2063</v>
      </c>
      <c r="BE2" cm="1">
        <f t="array" aca="1" ref="BE2" ca="1">INDEX(BD10:BD25,(RANK(AT2,$AT$2:$AT$16)))</f>
        <v>2030</v>
      </c>
      <c r="BF2" cm="1">
        <f t="array" aca="1" ref="BF2" ca="1">INDEX(BD26:BD49,(RANK(AT2,$AT$2:$AT$16)))</f>
        <v>2046</v>
      </c>
      <c r="BG2" cm="1">
        <f t="array" aca="1" ref="BG2" ca="1">INDEX(BD50:BD65,(RANK(AT2,$AT$2:$AT$16)))</f>
        <v>2022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VLOOKUP(B3,audio_list_stym!$A$3:$BP$18,64,FALSE)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VLOOKUP(B3,audio_list_stym!$A$3:$AJ$18,32,FALSE)</f>
        <v>Tomat</v>
      </c>
      <c r="I3" t="s">
        <v>689</v>
      </c>
      <c r="J3" t="str">
        <f t="shared" si="1"/>
        <v>Tomat_2</v>
      </c>
      <c r="K3">
        <v>13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2221</v>
      </c>
      <c r="AD3" t="str">
        <f t="shared" ref="AD3:AD66" ca="1" si="10">IF(ISTEXT(AE3),AE3,IF(ISTEXT(AF3),AF3,""))</f>
        <v>pics\\dis28.jpg</v>
      </c>
      <c r="AE3" s="22" t="str">
        <f t="array" aca="1" ref="AE3" ca="1">IF(G3="экспл",INDEX(total_visual_stym!$C$146:$C$209,(RANK(total_visual_stym!E147,total_visual_stym!$E$146:$E$209))),0)</f>
        <v>pics\\dis28.jpg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0.89787631474357332</v>
      </c>
      <c r="AP3" t="str">
        <f t="shared" ref="AP3:AP25" ca="1" si="12">INDEX($AM$2:$AM$25,(RANK(AO3,$AO$2:$AO$25)))</f>
        <v>pics\\Kokos_5.jpg</v>
      </c>
      <c r="AQ3" t="str">
        <f t="shared" ref="AQ3:AQ25" ca="1" si="13">INDEX($AN$2:$AN$25,(RANK(AO3,$AO$2:$AO$25)))</f>
        <v>pics\\Tomat_5.jpg</v>
      </c>
      <c r="AT3">
        <f t="shared" ca="1" si="7"/>
        <v>0.55630172944645939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Посмотрите,_вот_XXXXX._Мясистый_ли_он?</v>
      </c>
      <c r="BD3" cm="1">
        <f t="array" aca="1" ref="BD3" ca="1">INDEX($L$2:$L$9,(RANK(AT3,$AT$2:$AT$9)))</f>
        <v>2062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VLOOKUP(B4,audio_list_stym!$A$3:$BP$18,64,FALSE)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VLOOKUP(B4,audio_list_stym!$A$3:$AJ$18,32,FALSE)</f>
        <v>Tomat</v>
      </c>
      <c r="I4" t="s">
        <v>690</v>
      </c>
      <c r="J4" t="str">
        <f t="shared" si="1"/>
        <v>Tomat_3</v>
      </c>
      <c r="K4">
        <v>13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2177</v>
      </c>
      <c r="AD4" t="str">
        <f t="shared" ca="1" si="10"/>
        <v>pics\\dis35.jpg</v>
      </c>
      <c r="AE4" s="22" t="str">
        <f t="array" aca="1" ref="AE4" ca="1">IF(G4="экспл",INDEX(total_visual_stym!$C$146:$C$209,(RANK(total_visual_stym!E148,total_visual_stym!$E$146:$E$209))),0)</f>
        <v>pics\\dis35.jpg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0.65326063909655518</v>
      </c>
      <c r="AP4" t="str">
        <f t="shared" ca="1" si="12"/>
        <v>pics\\Finik_6.jpg</v>
      </c>
      <c r="AQ4" t="str">
        <f t="shared" ca="1" si="13"/>
        <v>pics\\Peper_6.jpg</v>
      </c>
      <c r="AT4">
        <f t="shared" ca="1" si="7"/>
        <v>0.95803440603292367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Вот_XXXXX._Горький_ли_он?</v>
      </c>
      <c r="BD4" cm="1">
        <f t="array" aca="1" ref="BD4" ca="1">INDEX($L$2:$L$9,(RANK(AT4,$AT$2:$AT$9)))</f>
        <v>2058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VLOOKUP(B5,audio_list_stym!$A$3:$BP$18,64,FALSE)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VLOOKUP(B5,audio_list_stym!$A$3:$AJ$18,32,FALSE)</f>
        <v>Tomat</v>
      </c>
      <c r="I5" t="s">
        <v>691</v>
      </c>
      <c r="J5" t="str">
        <f t="shared" si="1"/>
        <v>Tomat_4</v>
      </c>
      <c r="K5">
        <v>13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2208</v>
      </c>
      <c r="AD5" t="str">
        <f t="shared" ca="1" si="10"/>
        <v>pics\\dis45.jpg</v>
      </c>
      <c r="AE5" s="22" t="str">
        <f t="array" aca="1" ref="AE5" ca="1">IF(G5="экспл",INDEX(total_visual_stym!$C$146:$C$209,(RANK(total_visual_stym!E149,total_visual_stym!$E$146:$E$209))),0)</f>
        <v>pics\\dis45.jpg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0.64553799100787912</v>
      </c>
      <c r="AP5" t="str">
        <f t="shared" ca="1" si="12"/>
        <v>pics\\Finik_7.jpg</v>
      </c>
      <c r="AQ5" t="str">
        <f t="shared" ca="1" si="13"/>
        <v>pics\\Peper_7.jpg</v>
      </c>
      <c r="AT5">
        <f t="shared" ca="1" si="7"/>
        <v>0.9955815301663371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Это_XXXXX._Он_яркий?</v>
      </c>
      <c r="BD5" cm="1">
        <f t="array" aca="1" ref="BD5" ca="1">INDEX($L$2:$L$9,(RANK(AT5,$AT$2:$AT$9)))</f>
        <v>2057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VLOOKUP(B6,audio_list_stym!$A$3:$BP$18,64,FALSE)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VLOOKUP(B6,audio_list_stym!$A$3:$AJ$18,32,FALSE)</f>
        <v>Tomat</v>
      </c>
      <c r="I6" t="s">
        <v>692</v>
      </c>
      <c r="J6" t="str">
        <f t="shared" si="1"/>
        <v>Tomat_5</v>
      </c>
      <c r="K6">
        <v>13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2170</v>
      </c>
      <c r="AD6" t="str">
        <f t="shared" ca="1" si="10"/>
        <v>pics\\dis36.jpg</v>
      </c>
      <c r="AE6" s="22" t="str">
        <f t="array" aca="1" ref="AE6" ca="1">IF(G6="экспл",INDEX(total_visual_stym!$C$146:$C$209,(RANK(total_visual_stym!E150,total_visual_stym!$E$146:$E$209))),0)</f>
        <v>pics\\dis36.jpg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8.9449453894675846E-2</v>
      </c>
      <c r="AP6" t="str">
        <f t="shared" ca="1" si="12"/>
        <v>pics\\Injir_7.jpg</v>
      </c>
      <c r="AQ6" t="str">
        <f t="shared" ca="1" si="13"/>
        <v>pics\\Tikva_7.jpg</v>
      </c>
      <c r="AT6">
        <f t="shared" ca="1" si="7"/>
        <v>0.74188370287761551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На_картинке_XXXXX._Он_острый?</v>
      </c>
      <c r="BD6" cm="1">
        <f t="array" aca="1" ref="BD6" ca="1">INDEX($L$2:$L$9,(RANK(AT6,$AT$2:$AT$9)))</f>
        <v>2060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VLOOKUP(B7,audio_list_stym!$A$3:$BP$18,64,FALSE)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VLOOKUP(B7,audio_list_stym!$A$3:$AJ$18,32,FALSE)</f>
        <v>Tomat</v>
      </c>
      <c r="I7" t="s">
        <v>693</v>
      </c>
      <c r="J7" t="str">
        <f t="shared" si="1"/>
        <v>Tomat_6</v>
      </c>
      <c r="K7">
        <v>13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2181</v>
      </c>
      <c r="AD7" t="str">
        <f t="shared" ca="1" si="10"/>
        <v>pics\\dis24.jpg</v>
      </c>
      <c r="AE7" s="22" t="str">
        <f t="array" aca="1" ref="AE7" ca="1">IF(G7="экспл",INDEX(total_visual_stym!$C$146:$C$209,(RANK(total_visual_stym!E151,total_visual_stym!$E$146:$E$209))),0)</f>
        <v>pics\\dis24.jpg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0.57383311045686614</v>
      </c>
      <c r="AP7" t="str">
        <f t="shared" ca="1" si="12"/>
        <v>pics\\Finik_8.jpg</v>
      </c>
      <c r="AQ7" t="str">
        <f t="shared" ca="1" si="13"/>
        <v>pics\\Peper_8.jpg</v>
      </c>
      <c r="AT7">
        <f t="shared" ca="1" si="7"/>
        <v>0.7023406933287758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На_мониторе_XXXXX._Он_спелый?</v>
      </c>
      <c r="BD7" cm="1">
        <f t="array" aca="1" ref="BD7" ca="1">INDEX($L$2:$L$9,(RANK(AT7,$AT$2:$AT$9)))</f>
        <v>2061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VLOOKUP(B8,audio_list_stym!$A$3:$BP$18,64,FALSE)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VLOOKUP(B8,audio_list_stym!$A$3:$AJ$18,32,FALSE)</f>
        <v>Tomat</v>
      </c>
      <c r="I8" t="s">
        <v>694</v>
      </c>
      <c r="J8" t="str">
        <f t="shared" si="1"/>
        <v>Tomat_7</v>
      </c>
      <c r="K8">
        <v>13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2200</v>
      </c>
      <c r="AD8" t="str">
        <f t="shared" ca="1" si="10"/>
        <v>pics\\dis57.jpg</v>
      </c>
      <c r="AE8" s="22" t="str">
        <f t="array" aca="1" ref="AE8" ca="1">IF(G8="экспл",INDEX(total_visual_stym!$C$146:$C$209,(RANK(total_visual_stym!E152,total_visual_stym!$E$146:$E$209))),0)</f>
        <v>pics\\dis57.jpg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0.88771744683179776</v>
      </c>
      <c r="AP8" t="str">
        <f t="shared" ca="1" si="12"/>
        <v>pics\\Kokos_6.jpg</v>
      </c>
      <c r="AQ8" t="str">
        <f t="shared" ca="1" si="13"/>
        <v>pics\\Tomat_6.jpg</v>
      </c>
      <c r="AT8">
        <f t="shared" ca="1" si="7"/>
        <v>0.94809297992180142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Перед_Вами_XXXXX._Он_серый?</v>
      </c>
      <c r="BD8" cm="1">
        <f t="array" aca="1" ref="BD8" ca="1">INDEX($L$2:$L$9,(RANK(AT8,$AT$2:$AT$9)))</f>
        <v>2059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VLOOKUP(B9,audio_list_stym!$A$3:$BP$18,64,FALSE)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VLOOKUP(B9,audio_list_stym!$A$3:$AJ$18,32,FALSE)</f>
        <v>Tomat</v>
      </c>
      <c r="I9" t="s">
        <v>695</v>
      </c>
      <c r="J9" t="str">
        <f t="shared" si="1"/>
        <v>Tomat_8</v>
      </c>
      <c r="K9">
        <v>13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10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0.13061205206169724</v>
      </c>
      <c r="AP9" t="str">
        <f t="shared" ca="1" si="12"/>
        <v>pics\\Injir_6.jpg</v>
      </c>
      <c r="AQ9" t="str">
        <f t="shared" ca="1" si="13"/>
        <v>pics\\Tikva_6.jpg</v>
      </c>
      <c r="AT9">
        <f t="shared" ca="1" si="7"/>
        <v>0.18081657491398651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Вы_видите_XXXXX._Вязкий_ли_он?</v>
      </c>
      <c r="BD9" cm="1">
        <f t="array" aca="1" ref="BD9" ca="1">INDEX($L$2:$L$9,(RANK(AT9,$AT$2:$AT$9)))</f>
        <v>2064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VLOOKUP(B10,audio_list_stym!$A$3:$BP$18,64,FALSE)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VLOOKUP(B10,audio_list_stym!$A$3:$AJ$18,32,FALSE)</f>
        <v>Limon</v>
      </c>
      <c r="I10" t="s">
        <v>688</v>
      </c>
      <c r="J10" t="str">
        <f t="shared" si="1"/>
        <v>Limon_1</v>
      </c>
      <c r="K10">
        <v>10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2064</v>
      </c>
      <c r="AD10" t="str">
        <f t="shared" ca="1" si="10"/>
        <v>pics\\Tomat_8.jpg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pics\\Tomat_8.jpg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0.84502606762085686</v>
      </c>
      <c r="AP10" t="str">
        <f t="shared" ca="1" si="12"/>
        <v>pics\\Kokos_8.jpg</v>
      </c>
      <c r="AQ10" t="str">
        <f t="shared" ca="1" si="13"/>
        <v>pics\\Tomat_8.jpg</v>
      </c>
      <c r="AS10" t="str">
        <f t="shared" ref="AS10:AS17" ca="1" si="15">IF(AH10="sound\\Tropic",AQ10,"")</f>
        <v>pics\\Tomat_8.jpg</v>
      </c>
      <c r="AT10">
        <f t="shared" ca="1" si="7"/>
        <v>0.50062581845853149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_Старый_ли_ЛИМОН?</v>
      </c>
      <c r="BC10">
        <f>A10</f>
        <v>1202</v>
      </c>
      <c r="BD10" cm="1">
        <f t="array" aca="1" ref="BD10" ca="1">INDEX($L$10:$L$17,(RANK(AT2,$AT$2:$AT$9)))</f>
        <v>2039</v>
      </c>
      <c r="BE10" cm="1">
        <f t="array" aca="1" ref="BE10" ca="1">INDEX(BD2:BD9,(RANK(AT3,$AT$2:$AT$9)))</f>
        <v>2061</v>
      </c>
      <c r="BF10" cm="1">
        <f t="array" aca="1" ref="BF10" ca="1">INDEX(BD18:BD33,(RANK(AT3,$AT$2:$AT$16)))</f>
        <v>2032</v>
      </c>
      <c r="BG10" cm="1">
        <f t="array" aca="1" ref="BG10" ca="1">INDEX(BD34:BD65,(RANK(AT3,$AT$2:$AT$16)))</f>
        <v>2048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VLOOKUP(B11,audio_list_stym!$A$3:$BP$18,64,FALSE)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VLOOKUP(B11,audio_list_stym!$A$3:$AJ$18,32,FALSE)</f>
        <v>Limon</v>
      </c>
      <c r="I11" t="s">
        <v>689</v>
      </c>
      <c r="J11" t="str">
        <f t="shared" si="1"/>
        <v>Limon_2</v>
      </c>
      <c r="K11">
        <v>10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2163</v>
      </c>
      <c r="AD11" t="str">
        <f t="shared" ca="1" si="10"/>
        <v>pics\\Tikva_3.jpg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pics\\Tikva_3.jpg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0.18315811771094637</v>
      </c>
      <c r="AP11" t="str">
        <f t="shared" ca="1" si="12"/>
        <v>pics\\Injir_3.jpg</v>
      </c>
      <c r="AQ11" t="str">
        <f t="shared" ca="1" si="13"/>
        <v>pics\\Tikva_3.jpg</v>
      </c>
      <c r="AS11" t="str">
        <f t="shared" ca="1" si="15"/>
        <v>pics\\Tikva_3.jpg</v>
      </c>
      <c r="AT11">
        <f t="shared" ca="1" si="7"/>
        <v>8.7987002764786992E-2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_Фиолетовый_ли_ЛИМОН?</v>
      </c>
      <c r="BD11" cm="1">
        <f t="array" aca="1" ref="BD11" ca="1">INDEX($L$10:$L$17,(RANK(AT3,$AT$2:$AT$9)))</f>
        <v>2038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VLOOKUP(B12,audio_list_stym!$A$3:$BP$18,64,FALSE)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VLOOKUP(B12,audio_list_stym!$A$3:$AJ$18,32,FALSE)</f>
        <v>Limon</v>
      </c>
      <c r="I12" t="s">
        <v>690</v>
      </c>
      <c r="J12" t="str">
        <f t="shared" si="1"/>
        <v>Limon_3</v>
      </c>
      <c r="K12">
        <v>10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2164</v>
      </c>
      <c r="AD12" t="str">
        <f t="shared" ca="1" si="10"/>
        <v>pics\\Tikva_4.jpg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pics\\Tikva_4.jpg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0.16899877896992999</v>
      </c>
      <c r="AP12" t="str">
        <f t="shared" ca="1" si="12"/>
        <v>pics\\Injir_4.jpg</v>
      </c>
      <c r="AQ12" t="str">
        <f t="shared" ca="1" si="13"/>
        <v>pics\\Tikva_4.jpg</v>
      </c>
      <c r="AS12" t="str">
        <f t="shared" ca="1" si="15"/>
        <v>pics\\Tikva_4.jpg</v>
      </c>
      <c r="AT12">
        <f t="shared" ca="1" si="7"/>
        <v>0.63198758303903957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_С_цедрой_ли_ЛИМОН?</v>
      </c>
      <c r="BD12" cm="1">
        <f t="array" aca="1" ref="BD12" ca="1">INDEX($L$10:$L$17,(RANK(AT4,$AT$2:$AT$9)))</f>
        <v>2034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VLOOKUP(B13,audio_list_stym!$A$3:$BP$18,64,FALSE)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VLOOKUP(B13,audio_list_stym!$A$3:$AJ$18,32,FALSE)</f>
        <v>Limon</v>
      </c>
      <c r="I13" t="s">
        <v>691</v>
      </c>
      <c r="J13" t="str">
        <f t="shared" si="1"/>
        <v>Limon_4</v>
      </c>
      <c r="K13">
        <v>10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2043</v>
      </c>
      <c r="AD13" t="str">
        <f t="shared" ca="1" si="10"/>
        <v>pics\\Peper_3.jpg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pics\\Peper_3.jpg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0.79276172430537506</v>
      </c>
      <c r="AP13" t="str">
        <f t="shared" ca="1" si="12"/>
        <v>pics\\Finik_3.jpg</v>
      </c>
      <c r="AQ13" t="str">
        <f t="shared" ca="1" si="13"/>
        <v>pics\\Peper_3.jpg</v>
      </c>
      <c r="AS13" t="str">
        <f t="shared" ca="1" si="15"/>
        <v>pics\\Peper_3.jpg</v>
      </c>
      <c r="AT13">
        <f t="shared" ca="1" si="7"/>
        <v>0.83118897444811035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_Кислый_ли_ЛИМОН?</v>
      </c>
      <c r="BD13" cm="1">
        <f t="array" aca="1" ref="BD13" ca="1">INDEX($L$10:$L$17,(RANK(AT5,$AT$2:$AT$9)))</f>
        <v>2033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VLOOKUP(B14,audio_list_stym!$A$3:$BP$18,64,FALSE)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VLOOKUP(B14,audio_list_stym!$A$3:$AJ$18,32,FALSE)</f>
        <v>Limon</v>
      </c>
      <c r="I14" t="s">
        <v>692</v>
      </c>
      <c r="J14" t="str">
        <f t="shared" si="1"/>
        <v>Limon_5</v>
      </c>
      <c r="K14">
        <v>10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2165</v>
      </c>
      <c r="AD14" t="str">
        <f t="shared" ca="1" si="10"/>
        <v>pics\\Tikva_5.jpg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pics\\Tikva_5.jpg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0.1616648900622718</v>
      </c>
      <c r="AP14" t="str">
        <f t="shared" ca="1" si="12"/>
        <v>pics\\Injir_5.jpg</v>
      </c>
      <c r="AQ14" t="str">
        <f t="shared" ca="1" si="13"/>
        <v>pics\\Tikva_5.jpg</v>
      </c>
      <c r="AS14" t="str">
        <f t="shared" ca="1" si="15"/>
        <v>pics\\Tikva_5.jpg</v>
      </c>
      <c r="AT14">
        <f t="shared" ca="1" si="7"/>
        <v>0.10708468840905949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_Сочный_ли_ЛИМОН?</v>
      </c>
      <c r="BD14" cm="1">
        <f t="array" aca="1" ref="BD14" ca="1">INDEX($L$10:$L$17,(RANK(AT6,$AT$2:$AT$9)))</f>
        <v>2036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VLOOKUP(B15,audio_list_stym!$A$3:$BP$18,64,FALSE)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VLOOKUP(B15,audio_list_stym!$A$3:$AJ$18,32,FALSE)</f>
        <v>Limon</v>
      </c>
      <c r="I15" t="s">
        <v>693</v>
      </c>
      <c r="J15" t="str">
        <f t="shared" si="1"/>
        <v>Limon_6</v>
      </c>
      <c r="K15">
        <v>10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2162</v>
      </c>
      <c r="AD15" t="str">
        <f t="shared" ca="1" si="10"/>
        <v>pics\\Tikva_2.jpg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pics\\Tikva_2.jpg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0.25010977491738162</v>
      </c>
      <c r="AP15" t="str">
        <f t="shared" ca="1" si="12"/>
        <v>pics\\Injir_2.jpg</v>
      </c>
      <c r="AQ15" t="str">
        <f t="shared" ca="1" si="13"/>
        <v>pics\\Tikva_2.jpg</v>
      </c>
      <c r="AS15" t="str">
        <f t="shared" ca="1" si="15"/>
        <v>pics\\Tikva_2.jpg</v>
      </c>
      <c r="AT15">
        <f t="shared" ca="1" si="7"/>
        <v>4.5517126670405195E-2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_Длинный_ли_ЛИМОН?</v>
      </c>
      <c r="BD15" cm="1">
        <f t="array" aca="1" ref="BD15" ca="1">INDEX($L$10:$L$17,(RANK(AT7,$AT$2:$AT$9)))</f>
        <v>2037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VLOOKUP(B16,audio_list_stym!$A$3:$BP$18,64,FALSE)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VLOOKUP(B16,audio_list_stym!$A$3:$AJ$18,32,FALSE)</f>
        <v>Limon</v>
      </c>
      <c r="I16" t="s">
        <v>694</v>
      </c>
      <c r="J16" t="str">
        <f t="shared" si="1"/>
        <v>Limon_7</v>
      </c>
      <c r="K16">
        <v>10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2168</v>
      </c>
      <c r="AD16" t="str">
        <f t="shared" ca="1" si="10"/>
        <v>pics\\Tikva_8.jpg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pics\\Tikva_8.jpg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8.1347123181504277E-2</v>
      </c>
      <c r="AP16" t="str">
        <f t="shared" ca="1" si="12"/>
        <v>pics\\Injir_8.jpg</v>
      </c>
      <c r="AQ16" t="str">
        <f t="shared" ca="1" si="13"/>
        <v>pics\\Tikva_8.jpg</v>
      </c>
      <c r="AS16" t="str">
        <f t="shared" ca="1" si="15"/>
        <v>pics\\Tikva_8.jpg</v>
      </c>
      <c r="AT16">
        <f t="shared" ca="1" si="7"/>
        <v>0.46778369484375804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_Упругий_ли_ЛИМОН?</v>
      </c>
      <c r="BD16" cm="1">
        <f t="array" aca="1" ref="BD16" ca="1">INDEX($L$10:$L$17,(RANK(AT8,$AT$2:$AT$9)))</f>
        <v>2035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VLOOKUP(B17,audio_list_stym!$A$3:$BP$18,64,FALSE)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VLOOKUP(B17,audio_list_stym!$A$3:$AJ$18,32,FALSE)</f>
        <v>Limon</v>
      </c>
      <c r="I17" t="s">
        <v>695</v>
      </c>
      <c r="J17" t="str">
        <f t="shared" si="1"/>
        <v>Limon_8</v>
      </c>
      <c r="K17">
        <v>10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2161</v>
      </c>
      <c r="AD17" t="str">
        <f t="shared" ca="1" si="10"/>
        <v>pics\\Tikva_1.jpg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pics\\Tikva_1.jpg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0.27511295947913561</v>
      </c>
      <c r="AP17" t="str">
        <f t="shared" ca="1" si="12"/>
        <v>pics\\Injir_1.jpg</v>
      </c>
      <c r="AQ17" t="str">
        <f t="shared" ca="1" si="13"/>
        <v>pics\\Tikva_1.jpg</v>
      </c>
      <c r="AS17" t="str">
        <f t="shared" ca="1" si="15"/>
        <v>pics\\Tikva_1.jpg</v>
      </c>
      <c r="AT17">
        <f t="shared" ca="1" si="7"/>
        <v>0.85953585489297857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_Без_кожуры_ли_ЛИМОН?</v>
      </c>
      <c r="BD17" cm="1">
        <f t="array" aca="1" ref="BD17" ca="1">INDEX($L$10:$L$17,(RANK(AT9,$AT$2:$AT$9)))</f>
        <v>2040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VLOOKUP(B18,audio_list_stym!$A$3:$BP$18,64,FALSE)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VLOOKUP(B18,audio_list_stym!$A$3:$AJ$18,32,FALSE)</f>
        <v>Kokos</v>
      </c>
      <c r="I18" t="s">
        <v>688</v>
      </c>
      <c r="J18" t="str">
        <f t="shared" si="1"/>
        <v>Kokos_1</v>
      </c>
      <c r="K18">
        <v>11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2202</v>
      </c>
      <c r="AD18" t="str">
        <f t="shared" ca="1" si="10"/>
        <v>pics\\dis47.jpg</v>
      </c>
      <c r="AE18" s="22" t="str">
        <f t="array" aca="1" ref="AE18" ca="1">IF(G18="экспл",INDEX(total_visual_stym!$C$146:$C$209,(RANK(total_visual_stym!E162,total_visual_stym!$E$146:$E$209))),0)</f>
        <v>pics\\dis47.jpg</v>
      </c>
      <c r="AF18" s="22" t="str">
        <f t="shared" si="2"/>
        <v/>
      </c>
      <c r="AG18" t="str">
        <f t="shared" ref="AG18:AG73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8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0.99047961468563084</v>
      </c>
      <c r="AP18" t="str">
        <f t="shared" ca="1" si="12"/>
        <v>pics\\Kokos_2.jpg</v>
      </c>
      <c r="AQ18" t="str">
        <f t="shared" ca="1" si="13"/>
        <v>pics\\Tomat_2.jpg</v>
      </c>
      <c r="AT18">
        <f t="shared" ca="1" si="7"/>
        <v>0.20577450537862707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2031</v>
      </c>
      <c r="BE18" cm="1">
        <f t="array" aca="1" ref="BE18" ca="1">INDEX(BD2:BD17,(RANK(AT4,$AT$2:$AT$16)))</f>
        <v>2062</v>
      </c>
      <c r="BF18" cm="1">
        <f t="array" aca="1" ref="BF18" ca="1">INDEX(BD26:BD49,(RANK(AT4,$AT$2:$AT$16)))</f>
        <v>2054</v>
      </c>
      <c r="BG18" cm="1">
        <f t="array" aca="1" ref="BG18" ca="1">INDEX(BD50:BD65,(RANK(AT4,$AT$2:$AT$16)))</f>
        <v>2014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VLOOKUP(B19,audio_list_stym!$A$3:$BP$18,64,FALSE)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VLOOKUP(B19,audio_list_stym!$A$3:$AJ$18,32,FALSE)</f>
        <v>Kokos</v>
      </c>
      <c r="I19" t="s">
        <v>689</v>
      </c>
      <c r="J19" t="str">
        <f t="shared" si="1"/>
        <v>Kokos_2</v>
      </c>
      <c r="K19">
        <v>11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2171</v>
      </c>
      <c r="AD19" t="str">
        <f t="shared" ca="1" si="10"/>
        <v>pics\\dis22.jpg</v>
      </c>
      <c r="AE19" s="22" t="str">
        <f t="array" aca="1" ref="AE19" ca="1">IF(G19="экспл",INDEX(total_visual_stym!$C$146:$C$209,(RANK(total_visual_stym!E163,total_visual_stym!$E$146:$E$209))),0)</f>
        <v>pics\\dis22.jpg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8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0.69359820913703119</v>
      </c>
      <c r="AP19" t="str">
        <f t="shared" ca="1" si="12"/>
        <v>pics\\Finik_4.jpg</v>
      </c>
      <c r="AQ19" t="str">
        <f t="shared" ca="1" si="13"/>
        <v>pics\\Peper_4.jpg</v>
      </c>
      <c r="AT19">
        <f t="shared" ca="1" si="7"/>
        <v>0.67932470023040181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Посмотрите,_вот_КОКОС._Полый_ли_он?</v>
      </c>
      <c r="BD19" cm="1">
        <f t="array" aca="1" ref="BD19" ca="1">INDEX($L$18:$L$25,(RANK(AT3,$AT$2:$AT$9)))</f>
        <v>2030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VLOOKUP(B20,audio_list_stym!$A$3:$BP$18,64,FALSE)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VLOOKUP(B20,audio_list_stym!$A$3:$AJ$18,32,FALSE)</f>
        <v>Kokos</v>
      </c>
      <c r="I20" t="s">
        <v>690</v>
      </c>
      <c r="J20" t="str">
        <f t="shared" si="1"/>
        <v>Kokos_3</v>
      </c>
      <c r="K20">
        <v>11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2217</v>
      </c>
      <c r="AD20" t="str">
        <f t="shared" ca="1" si="10"/>
        <v>pics\\dis58.jpg</v>
      </c>
      <c r="AE20" s="22" t="str">
        <f t="array" aca="1" ref="AE20" ca="1">IF(G20="экспл",INDEX(total_visual_stym!$C$146:$C$209,(RANK(total_visual_stym!E164,total_visual_stym!$E$146:$E$209))),0)</f>
        <v>pics\\dis58.jpg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8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0.906848876227346</v>
      </c>
      <c r="AP20" t="str">
        <f t="shared" ca="1" si="12"/>
        <v>pics\\Kokos_4.jpg</v>
      </c>
      <c r="AQ20" t="str">
        <f t="shared" ca="1" si="13"/>
        <v>pics\\Tomat_4.jpg</v>
      </c>
      <c r="AT20">
        <f t="shared" ca="1" si="7"/>
        <v>0.6520677403620101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Вот_КОКОС._Гладкий_ли_он?</v>
      </c>
      <c r="BD20" cm="1">
        <f t="array" aca="1" ref="BD20" ca="1">INDEX($L$18:$L$25,(RANK(AT4,$AT$2:$AT$9)))</f>
        <v>2026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VLOOKUP(B21,audio_list_stym!$A$3:$BP$18,64,FALSE)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VLOOKUP(B21,audio_list_stym!$A$3:$AJ$18,32,FALSE)</f>
        <v>Kokos</v>
      </c>
      <c r="I21" t="s">
        <v>691</v>
      </c>
      <c r="J21" t="str">
        <f t="shared" si="1"/>
        <v>Kokos_4</v>
      </c>
      <c r="K21">
        <v>11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2224</v>
      </c>
      <c r="AD21" t="str">
        <f t="shared" ca="1" si="10"/>
        <v>pics\\dis29.jpg</v>
      </c>
      <c r="AE21" s="22" t="str">
        <f t="array" aca="1" ref="AE21" ca="1">IF(G21="экспл",INDEX(total_visual_stym!$C$146:$C$209,(RANK(total_visual_stym!E165,total_visual_stym!$E$146:$E$209))),0)</f>
        <v>pics\\dis29.jpg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8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0.8102575200940888</v>
      </c>
      <c r="AP21" t="str">
        <f t="shared" ca="1" si="12"/>
        <v>pics\\Finik_2.jpg</v>
      </c>
      <c r="AQ21" t="str">
        <f t="shared" ca="1" si="13"/>
        <v>pics\\Peper_2.jpg</v>
      </c>
      <c r="AT21">
        <f t="shared" ca="1" si="7"/>
        <v>0.42167491030557669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Это_КОКОС._Пористый_ли_он?</v>
      </c>
      <c r="BD21" cm="1">
        <f t="array" aca="1" ref="BD21" ca="1">INDEX($L$18:$L$25,(RANK(AT5,$AT$2:$AT$9)))</f>
        <v>2025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VLOOKUP(B22,audio_list_stym!$A$3:$BP$18,64,FALSE)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VLOOKUP(B22,audio_list_stym!$A$3:$AJ$18,32,FALSE)</f>
        <v>Kokos</v>
      </c>
      <c r="I22" t="s">
        <v>692</v>
      </c>
      <c r="J22" t="str">
        <f t="shared" si="1"/>
        <v>Kokos_5</v>
      </c>
      <c r="K22">
        <v>11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2172</v>
      </c>
      <c r="AD22" t="str">
        <f t="shared" ca="1" si="10"/>
        <v>pics\\dis23.jpg</v>
      </c>
      <c r="AE22" s="22" t="str">
        <f t="array" aca="1" ref="AE22" ca="1">IF(G22="экспл",INDEX(total_visual_stym!$C$146:$C$209,(RANK(total_visual_stym!E166,total_visual_stym!$E$146:$E$209))),0)</f>
        <v>pics\\dis23.jpg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8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0.81248881922402849</v>
      </c>
      <c r="AP22" t="str">
        <f t="shared" ca="1" si="12"/>
        <v>pics\\Finik_1.jpg</v>
      </c>
      <c r="AQ22" t="str">
        <f t="shared" ca="1" si="13"/>
        <v>pics\\Peper_1.jpg</v>
      </c>
      <c r="AT22">
        <f t="shared" ca="1" si="7"/>
        <v>8.9248955173672151E-2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На_картинке_КОКОС._Он_вареный?</v>
      </c>
      <c r="BD22" cm="1">
        <f t="array" aca="1" ref="BD22" ca="1">INDEX($L$18:$L$25,(RANK(AT6,$AT$2:$AT$9)))</f>
        <v>2028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VLOOKUP(B23,audio_list_stym!$A$3:$BP$18,64,FALSE)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VLOOKUP(B23,audio_list_stym!$A$3:$AJ$18,32,FALSE)</f>
        <v>Kokos</v>
      </c>
      <c r="I23" t="s">
        <v>693</v>
      </c>
      <c r="J23" t="str">
        <f t="shared" si="1"/>
        <v>Kokos_6</v>
      </c>
      <c r="K23">
        <v>11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2187</v>
      </c>
      <c r="AD23" t="str">
        <f t="shared" ca="1" si="10"/>
        <v>pics\\dis1.jpg</v>
      </c>
      <c r="AE23" s="22" t="str">
        <f t="array" aca="1" ref="AE23" ca="1">IF(G23="экспл",INDEX(total_visual_stym!$C$146:$C$209,(RANK(total_visual_stym!E167,total_visual_stym!$E$146:$E$209))),0)</f>
        <v>pics\\dis1.jpg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8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0.6885561490317611</v>
      </c>
      <c r="AP23" t="str">
        <f t="shared" ca="1" si="12"/>
        <v>pics\\Finik_5.jpg</v>
      </c>
      <c r="AQ23" t="str">
        <f t="shared" ca="1" si="13"/>
        <v>pics\\Peper_5.jpg</v>
      </c>
      <c r="AT23">
        <f t="shared" ca="1" si="7"/>
        <v>0.67383737061644788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На_мониторе_КОКОС._Плотный_ли_он?</v>
      </c>
      <c r="BD23" cm="1">
        <f t="array" aca="1" ref="BD23" ca="1">INDEX($L$18:$L$25,(RANK(AT7,$AT$2:$AT$9)))</f>
        <v>2029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VLOOKUP(B24,audio_list_stym!$A$3:$BP$18,64,FALSE)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VLOOKUP(B24,audio_list_stym!$A$3:$AJ$18,32,FALSE)</f>
        <v>Kokos</v>
      </c>
      <c r="I24" t="s">
        <v>694</v>
      </c>
      <c r="J24" t="str">
        <f t="shared" si="1"/>
        <v>Kokos_7</v>
      </c>
      <c r="K24">
        <v>11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2197</v>
      </c>
      <c r="AD24" t="str">
        <f t="shared" ca="1" si="10"/>
        <v>pics\\dis54.jpg</v>
      </c>
      <c r="AE24" s="22" t="str">
        <f t="array" aca="1" ref="AE24" ca="1">IF(G24="экспл",INDEX(total_visual_stym!$C$146:$C$209,(RANK(total_visual_stym!E168,total_visual_stym!$E$146:$E$209))),0)</f>
        <v>pics\\dis54.jpg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8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0.99541444358513209</v>
      </c>
      <c r="AP24" t="str">
        <f t="shared" ca="1" si="12"/>
        <v>pics\\Kokos_1.jpg</v>
      </c>
      <c r="AQ24" t="str">
        <f t="shared" ca="1" si="13"/>
        <v>pics\\Tomat_1.jpg</v>
      </c>
      <c r="AT24">
        <f t="shared" ca="1" si="7"/>
        <v>0.36055528945030624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Перед_Вами_КОКОС._Он_ворсистый?</v>
      </c>
      <c r="BD24" cm="1">
        <f t="array" aca="1" ref="BD24" ca="1">INDEX($L$18:$L$25,(RANK(AT8,$AT$2:$AT$9)))</f>
        <v>2027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VLOOKUP(B25,audio_list_stym!$A$3:$BP$18,64,FALSE)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VLOOKUP(B25,audio_list_stym!$A$3:$AJ$18,32,FALSE)</f>
        <v>Kokos</v>
      </c>
      <c r="I25" t="s">
        <v>695</v>
      </c>
      <c r="J25" t="str">
        <f t="shared" si="1"/>
        <v>Kokos_8</v>
      </c>
      <c r="K25">
        <v>11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2216</v>
      </c>
      <c r="AD25" t="str">
        <f t="shared" ca="1" si="10"/>
        <v>pics\\dis59.jpg</v>
      </c>
      <c r="AE25" s="22" t="str">
        <f t="array" aca="1" ref="AE25" ca="1">IF(G25="экспл",INDEX(total_visual_stym!$C$146:$C$209,(RANK(total_visual_stym!E169,total_visual_stym!$E$146:$E$209))),0)</f>
        <v>pics\\dis59.jpg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8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0.88166989241053961</v>
      </c>
      <c r="AP25" t="str">
        <f t="shared" ca="1" si="12"/>
        <v>pics\\Kokos_7.jpg</v>
      </c>
      <c r="AQ25" t="str">
        <f t="shared" ca="1" si="13"/>
        <v>pics\\Tomat_7.jpg</v>
      </c>
      <c r="AT25">
        <f t="shared" ca="1" si="7"/>
        <v>0.52327048039994506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Вы_видите_КОКОС._Он_мягкий?</v>
      </c>
      <c r="BD25" cm="1">
        <f t="array" aca="1" ref="BD25" ca="1">INDEX($L$18:$L$25,(RANK(AT9,$AT$2:$AT$9)))</f>
        <v>2032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VLOOKUP(B26,audio_list_stym!$A$3:$BP$18,64,FALSE)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VLOOKUP(B26,audio_list_stym!$A$3:$AJ$18,32,FALSE)</f>
        <v>Redis</v>
      </c>
      <c r="I26" t="s">
        <v>688</v>
      </c>
      <c r="J26" t="str">
        <f t="shared" si="1"/>
        <v>Redis_1</v>
      </c>
      <c r="K26">
        <v>12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2027</v>
      </c>
      <c r="AD26" t="str">
        <f t="shared" ca="1" si="10"/>
        <v>pics\\Kokos_3.jpg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pics\\Kokos_3.jpg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pics\\Kokos_3.jpg</v>
      </c>
      <c r="AT26">
        <f t="shared" ca="1" si="7"/>
        <v>0.73932874761687928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_С_ботвой_ли_XXXXX?</v>
      </c>
      <c r="BC26">
        <f>A26</f>
        <v>1204</v>
      </c>
      <c r="BD26" cm="1">
        <f t="array" aca="1" ref="BD26" ca="1">INDEX($L$26:$L$33,(RANK(AT2,$AT$2:$AT$9)))</f>
        <v>2055</v>
      </c>
      <c r="BE26" cm="1">
        <f t="array" aca="1" ref="BE26" ca="1">INDEX(BD2:BD25,(RANK(AT5,$AT$2:$AT$16)))</f>
        <v>2063</v>
      </c>
      <c r="BF26" cm="1">
        <f t="array" aca="1" ref="BF26" ca="1">INDEX(BD34:BD49,(RANK(AT5,$AT$2:$AT$16)))</f>
        <v>2047</v>
      </c>
      <c r="BG26" cm="1">
        <f t="array" aca="1" ref="BG26" ca="1">INDEX(BD50:BD65,(RANK(AT5,$AT$2:$AT$16)))</f>
        <v>2015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VLOOKUP(B27,audio_list_stym!$A$3:$BP$18,64,FALSE)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VLOOKUP(B27,audio_list_stym!$A$3:$AJ$18,32,FALSE)</f>
        <v>Redis</v>
      </c>
      <c r="I27" t="s">
        <v>689</v>
      </c>
      <c r="J27" t="str">
        <f t="shared" si="1"/>
        <v>Redis_2</v>
      </c>
      <c r="K27">
        <v>12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2029</v>
      </c>
      <c r="AD27" t="str">
        <f t="shared" ca="1" si="10"/>
        <v>pics\\Kokos_5.jpg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pics\\Kokos_5.jpg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pics\\Kokos_5.jpg</v>
      </c>
      <c r="AT27">
        <f t="shared" ca="1" si="7"/>
        <v>0.5208727305301295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_Алый_ли_XXXXX?</v>
      </c>
      <c r="BD27" cm="1">
        <f t="array" aca="1" ref="BD27" ca="1">INDEX($L$26:$L$33,(RANK(AT3,$AT$2:$AT$9)))</f>
        <v>2054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VLOOKUP(B28,audio_list_stym!$A$3:$BP$18,64,FALSE)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VLOOKUP(B28,audio_list_stym!$A$3:$AJ$18,32,FALSE)</f>
        <v>Redis</v>
      </c>
      <c r="I28" t="s">
        <v>690</v>
      </c>
      <c r="J28" t="str">
        <f t="shared" si="1"/>
        <v>Redis_3</v>
      </c>
      <c r="K28">
        <v>12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2014</v>
      </c>
      <c r="AD28" t="str">
        <f t="shared" ca="1" si="10"/>
        <v>pics\\Finik_6.jpg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pics\\Finik_6.jpg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pics\\Finik_6.jpg</v>
      </c>
      <c r="AT28">
        <f t="shared" ca="1" si="7"/>
        <v>0.43980141365316372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_Пряный_ли_XXXXX?</v>
      </c>
      <c r="BD28" cm="1">
        <f t="array" aca="1" ref="BD28" ca="1">INDEX($L$26:$L$33,(RANK(AT4,$AT$2:$AT$9)))</f>
        <v>2050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VLOOKUP(B29,audio_list_stym!$A$3:$BP$18,64,FALSE)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VLOOKUP(B29,audio_list_stym!$A$3:$AJ$18,32,FALSE)</f>
        <v>Redis</v>
      </c>
      <c r="I29" t="s">
        <v>691</v>
      </c>
      <c r="J29" t="str">
        <f t="shared" si="1"/>
        <v>Redis_4</v>
      </c>
      <c r="K29">
        <v>12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2015</v>
      </c>
      <c r="AD29" t="str">
        <f t="shared" ca="1" si="10"/>
        <v>pics\\Finik_7.jpg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pics\\Finik_7.jpg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pics\\Finik_7.jpg</v>
      </c>
      <c r="AT29">
        <f t="shared" ca="1" si="7"/>
        <v>0.26112206876594535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_Жирный_ли_XXXXX?</v>
      </c>
      <c r="BD29" cm="1">
        <f t="array" aca="1" ref="BD29" ca="1">INDEX($L$26:$L$33,(RANK(AT5,$AT$2:$AT$9)))</f>
        <v>2049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VLOOKUP(B30,audio_list_stym!$A$3:$BP$18,64,FALSE)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VLOOKUP(B30,audio_list_stym!$A$3:$AJ$18,32,FALSE)</f>
        <v>Redis</v>
      </c>
      <c r="I30" t="s">
        <v>692</v>
      </c>
      <c r="J30" t="str">
        <f t="shared" si="1"/>
        <v>Redis_5</v>
      </c>
      <c r="K30">
        <v>12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2159</v>
      </c>
      <c r="AD30" t="str">
        <f t="shared" ca="1" si="10"/>
        <v>pics\\Injir_7.jpg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pics\\Injir_7.jpg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pics\\Injir_7.jpg</v>
      </c>
      <c r="AT30">
        <f t="shared" ca="1" si="7"/>
        <v>0.91518293615256319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_Соленый_ли_XXXXX?</v>
      </c>
      <c r="BD30" cm="1">
        <f t="array" aca="1" ref="BD30" ca="1">INDEX($L$26:$L$33,(RANK(AT6,$AT$2:$AT$9)))</f>
        <v>2052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VLOOKUP(B31,audio_list_stym!$A$3:$BP$18,64,FALSE)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VLOOKUP(B31,audio_list_stym!$A$3:$AJ$18,32,FALSE)</f>
        <v>Redis</v>
      </c>
      <c r="I31" t="s">
        <v>693</v>
      </c>
      <c r="J31" t="str">
        <f t="shared" si="1"/>
        <v>Redis_6</v>
      </c>
      <c r="K31">
        <v>12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2016</v>
      </c>
      <c r="AD31" t="str">
        <f t="shared" ca="1" si="10"/>
        <v>pics\\Finik_8.jpg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pics\\Finik_8.jpg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pics\\Finik_8.jpg</v>
      </c>
      <c r="AT31">
        <f t="shared" ca="1" si="7"/>
        <v>0.45276478830983413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_Пышный_ли_XXXXX?</v>
      </c>
      <c r="BD31" cm="1">
        <f t="array" aca="1" ref="BD31" ca="1">INDEX($L$26:$L$33,(RANK(AT7,$AT$2:$AT$9)))</f>
        <v>2053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VLOOKUP(B32,audio_list_stym!$A$3:$BP$18,64,FALSE)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VLOOKUP(B32,audio_list_stym!$A$3:$AJ$18,32,FALSE)</f>
        <v>Redis</v>
      </c>
      <c r="I32" t="s">
        <v>694</v>
      </c>
      <c r="J32" t="str">
        <f t="shared" si="1"/>
        <v>Redis_7</v>
      </c>
      <c r="K32">
        <v>12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2030</v>
      </c>
      <c r="AD32" t="str">
        <f t="shared" ca="1" si="10"/>
        <v>pics\\Kokos_6.jpg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pics\\Kokos_6.jpg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pics\\Kokos_6.jpg</v>
      </c>
      <c r="AT32">
        <f t="shared" ca="1" si="7"/>
        <v>0.54143972088580106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_Крепкий_ли_XXXXX?</v>
      </c>
      <c r="BD32" cm="1">
        <f t="array" aca="1" ref="BD32" ca="1">INDEX($L$26:$L$33,(RANK(AT8,$AT$2:$AT$9)))</f>
        <v>2051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VLOOKUP(B33,audio_list_stym!$A$3:$BP$18,64,FALSE)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VLOOKUP(B33,audio_list_stym!$A$3:$AJ$18,32,FALSE)</f>
        <v>Redis</v>
      </c>
      <c r="I33" t="s">
        <v>695</v>
      </c>
      <c r="J33" t="str">
        <f t="shared" si="1"/>
        <v>Redis_8</v>
      </c>
      <c r="K33">
        <v>12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2158</v>
      </c>
      <c r="AD33" t="str">
        <f t="shared" ca="1" si="10"/>
        <v>pics\\Injir_6.jpg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pics\\Injir_6.jpg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pics\\Injir_6.jpg</v>
      </c>
      <c r="AT33">
        <f t="shared" ca="1" si="7"/>
        <v>0.57433978943022723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_Круглый_ли_XXXXX?</v>
      </c>
      <c r="BD33" cm="1">
        <f t="array" aca="1" ref="BD33" ca="1">INDEX($L$26:$L$33,(RANK(AT9,$AT$2:$AT$9)))</f>
        <v>2056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VLOOKUP(B34,audio_list_stym!$A$3:$BP$18,64,FALSE)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VLOOKUP(B34,audio_list_stym!$A$3:$AJ$18,32,FALSE)</f>
        <v>Peper</v>
      </c>
      <c r="I34" t="s">
        <v>688</v>
      </c>
      <c r="J34" t="str">
        <f t="shared" si="1"/>
        <v>Peper_1</v>
      </c>
      <c r="K34">
        <v>13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2205</v>
      </c>
      <c r="AD34" t="str">
        <f t="shared" ca="1" si="10"/>
        <v>pics\\dis46.jpg</v>
      </c>
      <c r="AE34" s="22" t="str">
        <f t="array" aca="1" ref="AE34" ca="1">IF(G34="экспл",INDEX(total_visual_stym!$C$146:$C$209,(RANK(total_visual_stym!E178,total_visual_stym!$E$146:$E$209))),0)</f>
        <v>pics\\dis46.jpg</v>
      </c>
      <c r="AF34" s="22" t="str">
        <f t="shared" si="2"/>
        <v/>
      </c>
      <c r="AG34" t="str">
        <f t="shared" si="17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0.44726674523370991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2047</v>
      </c>
      <c r="BE34" cm="1">
        <f t="array" aca="1" ref="BE34" ca="1">INDEX(BD2:BD17,(RANK(AT5,$AT$2:$AT$17)))</f>
        <v>2063</v>
      </c>
      <c r="BF34" cm="1">
        <f t="array" aca="1" ref="BF34" ca="1">INDEX(BD18:BD33,(RANK(AT5,$AT$2:$AT$7)))</f>
        <v>2031</v>
      </c>
      <c r="BG34" cm="1">
        <f t="array" aca="1" ref="BG34" ca="1">INDEX(BD42:BD65,(RANK(AT5,$AT$2:$AT$17)))</f>
        <v>2007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VLOOKUP(B35,audio_list_stym!$A$3:$BP$18,64,FALSE)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VLOOKUP(B35,audio_list_stym!$A$3:$AJ$18,32,FALSE)</f>
        <v>Peper</v>
      </c>
      <c r="I35" t="s">
        <v>689</v>
      </c>
      <c r="J35" t="str">
        <f t="shared" si="1"/>
        <v>Peper_2</v>
      </c>
      <c r="K35">
        <v>13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10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2"/>
        <v/>
      </c>
      <c r="AG35" t="str">
        <f t="shared" si="17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0.20387081480451941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Посмотрите,_вот_XXXXX._Черный_ли_он?</v>
      </c>
      <c r="BD35" cm="1">
        <f t="array" aca="1" ref="BD35" ca="1">INDEX($L$34:$L$41,(RANK(AT3,$AT$2:$AT$9)))</f>
        <v>2046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VLOOKUP(B36,audio_list_stym!$A$3:$BP$18,64,FALSE)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VLOOKUP(B36,audio_list_stym!$A$3:$AJ$18,32,FALSE)</f>
        <v>Peper</v>
      </c>
      <c r="I36" t="s">
        <v>690</v>
      </c>
      <c r="J36" t="str">
        <f t="shared" si="1"/>
        <v>Peper_3</v>
      </c>
      <c r="K36">
        <v>13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2193</v>
      </c>
      <c r="AD36" t="str">
        <f t="shared" ca="1" si="10"/>
        <v>pics\\dis2.jpg</v>
      </c>
      <c r="AE36" s="22" t="str">
        <f t="array" aca="1" ref="AE36" ca="1">IF(G36="экспл",INDEX(total_visual_stym!$C$146:$C$209,(RANK(total_visual_stym!E180,total_visual_stym!$E$146:$E$209))),0)</f>
        <v>pics\\dis2.jpg</v>
      </c>
      <c r="AF36" s="22" t="str">
        <f t="shared" si="2"/>
        <v/>
      </c>
      <c r="AG36" t="str">
        <f t="shared" si="17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0.55254530360364718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Вот_XXXXX._Он_гнилой?</v>
      </c>
      <c r="BD36" cm="1">
        <f t="array" aca="1" ref="BD36" ca="1">INDEX($L$34:$L$41,(RANK(AT4,$AT$2:$AT$9)))</f>
        <v>2042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VLOOKUP(B37,audio_list_stym!$A$3:$BP$18,64,FALSE)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VLOOKUP(B37,audio_list_stym!$A$3:$AJ$18,32,FALSE)</f>
        <v>Peper</v>
      </c>
      <c r="I37" t="s">
        <v>691</v>
      </c>
      <c r="J37" t="str">
        <f t="shared" si="1"/>
        <v>Peper_4</v>
      </c>
      <c r="K37">
        <v>13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2192</v>
      </c>
      <c r="AD37" t="str">
        <f t="shared" ca="1" si="10"/>
        <v>pics\\dis32.jpg</v>
      </c>
      <c r="AE37" s="22" t="str">
        <f t="array" aca="1" ref="AE37" ca="1">IF(G37="экспл",INDEX(total_visual_stym!$C$146:$C$209,(RANK(total_visual_stym!E181,total_visual_stym!$E$146:$E$209))),0)</f>
        <v>pics\\dis32.jpg</v>
      </c>
      <c r="AF37" s="22" t="str">
        <f t="shared" si="2"/>
        <v/>
      </c>
      <c r="AG37" t="str">
        <f t="shared" si="17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0.40721577369443629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Это_XXXXX._Он_бугристый?</v>
      </c>
      <c r="BD37" cm="1">
        <f t="array" aca="1" ref="BD37" ca="1">INDEX($L$34:$L$41,(RANK(AT5,$AT$2:$AT$9)))</f>
        <v>2041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VLOOKUP(B38,audio_list_stym!$A$3:$BP$18,64,FALSE)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VLOOKUP(B38,audio_list_stym!$A$3:$AJ$18,32,FALSE)</f>
        <v>Peper</v>
      </c>
      <c r="I38" t="s">
        <v>692</v>
      </c>
      <c r="J38" t="str">
        <f t="shared" si="1"/>
        <v>Peper_5</v>
      </c>
      <c r="K38">
        <v>13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2223</v>
      </c>
      <c r="AD38" t="str">
        <f t="shared" ca="1" si="10"/>
        <v>pics\\dis15.jpg</v>
      </c>
      <c r="AE38" s="22" t="str">
        <f t="array" aca="1" ref="AE38" ca="1">IF(G38="экспл",INDEX(total_visual_stym!$C$146:$C$209,(RANK(total_visual_stym!E182,total_visual_stym!$E$146:$E$209))),0)</f>
        <v>pics\\dis15.jpg</v>
      </c>
      <c r="AF38" s="22" t="str">
        <f t="shared" si="2"/>
        <v/>
      </c>
      <c r="AG38" t="str">
        <f t="shared" si="17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0.90528751846015165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На_картинке_XXXXX._Он_слоеный?</v>
      </c>
      <c r="BD38" cm="1">
        <f t="array" aca="1" ref="BD38" ca="1">INDEX($L$34:$L$41,(RANK(AT6,$AT$2:$AT$9)))</f>
        <v>2044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VLOOKUP(B39,audio_list_stym!$A$3:$BP$18,64,FALSE)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VLOOKUP(B39,audio_list_stym!$A$3:$AJ$18,32,FALSE)</f>
        <v>Peper</v>
      </c>
      <c r="I39" t="s">
        <v>693</v>
      </c>
      <c r="J39" t="str">
        <f t="shared" si="1"/>
        <v>Peper_6</v>
      </c>
      <c r="K39">
        <v>13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2207</v>
      </c>
      <c r="AD39" t="str">
        <f t="shared" ca="1" si="10"/>
        <v>pics\\dis44.jpg</v>
      </c>
      <c r="AE39" s="22" t="str">
        <f t="array" aca="1" ref="AE39" ca="1">IF(G39="экспл",INDEX(total_visual_stym!$C$146:$C$209,(RANK(total_visual_stym!E183,total_visual_stym!$E$146:$E$209))),0)</f>
        <v>pics\\dis44.jpg</v>
      </c>
      <c r="AF39" s="22" t="str">
        <f>IF(ISTEXT(AR39),AR39,IF(ISTEXT(AS39),AS39,""))</f>
        <v/>
      </c>
      <c r="AG39" t="str">
        <f t="shared" si="17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0.21083401459177475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На_мониторе_XXXXX._Хрустящий_ли_он?</v>
      </c>
      <c r="BD39" cm="1">
        <f t="array" aca="1" ref="BD39" ca="1">INDEX($L$34:$L$41,(RANK(AT7,$AT$2:$AT$9)))</f>
        <v>2045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VLOOKUP(B40,audio_list_stym!$A$3:$BP$18,64,FALSE)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VLOOKUP(B40,audio_list_stym!$A$3:$AJ$18,32,FALSE)</f>
        <v>Peper</v>
      </c>
      <c r="I40" t="s">
        <v>694</v>
      </c>
      <c r="J40" t="str">
        <f t="shared" si="1"/>
        <v>Peper_7</v>
      </c>
      <c r="K40">
        <v>13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2185</v>
      </c>
      <c r="AD40" t="str">
        <f t="shared" ca="1" si="10"/>
        <v>pics\\dis31.jpg</v>
      </c>
      <c r="AE40" s="22" t="str">
        <f t="array" aca="1" ref="AE40" ca="1">IF(G40="экспл",INDEX(total_visual_stym!$C$146:$C$209,(RANK(total_visual_stym!E184,total_visual_stym!$E$146:$E$209))),0)</f>
        <v>pics\\dis31.jpg</v>
      </c>
      <c r="AF40" s="22" t="str">
        <f>IF(ISTEXT(AR40),AR40,IF(ISTEXT(AS40),AS40,""))</f>
        <v/>
      </c>
      <c r="AG40" t="str">
        <f t="shared" si="17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0.32279295450514145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Перед_Вами_XXXXX._Блестит_ли_он?</v>
      </c>
      <c r="BD40" cm="1">
        <f t="array" aca="1" ref="BD40" ca="1">INDEX($L$34:$L$41,(RANK(AT8,$AT$2:$AT$9)))</f>
        <v>2043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VLOOKUP(B41,audio_list_stym!$A$3:$BP$18,64,FALSE)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VLOOKUP(B41,audio_list_stym!$A$3:$AJ$18,32,FALSE)</f>
        <v>Peper</v>
      </c>
      <c r="I41" t="s">
        <v>695</v>
      </c>
      <c r="J41" t="str">
        <f t="shared" si="1"/>
        <v>Peper_8</v>
      </c>
      <c r="K41">
        <v>13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2199</v>
      </c>
      <c r="AD41" t="str">
        <f t="shared" ca="1" si="10"/>
        <v>pics\\dis56.jpg</v>
      </c>
      <c r="AE41" s="22" t="str">
        <f t="array" aca="1" ref="AE41" ca="1">IF(G41="экспл",INDEX(total_visual_stym!$C$146:$C$209,(RANK(total_visual_stym!E185,total_visual_stym!$E$146:$E$209))),0)</f>
        <v>pics\\dis56.jpg</v>
      </c>
      <c r="AF41" s="22" t="str">
        <f t="shared" ref="AF41:AF55" si="21">IF(ISTEXT(AR41),AR41,IF(ISTEXT(AS41),AS41,""))</f>
        <v/>
      </c>
      <c r="AG41" t="str">
        <f t="shared" si="17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0.68575813966376054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Вы_видите_XXXXX._Он_цитрусовый?</v>
      </c>
      <c r="BD41" cm="1">
        <f t="array" aca="1" ref="BD41" ca="1">INDEX($L$34:$L$41,(RANK(AT9,$AT$2:$AT$9)))</f>
        <v>2048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VLOOKUP(B42,audio_list_stym!$A$3:$BP$18,64,FALSE)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VLOOKUP(B42,audio_list_stym!$A$3:$AJ$18,32,FALSE)</f>
        <v>Banan</v>
      </c>
      <c r="I42" t="s">
        <v>688</v>
      </c>
      <c r="J42" t="str">
        <f t="shared" si="1"/>
        <v>Banan_1</v>
      </c>
      <c r="K42">
        <v>10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2058</v>
      </c>
      <c r="AD42" t="str">
        <f t="shared" ca="1" si="10"/>
        <v>pics\\Tomat_2.jpg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pics\\Tomat_2.jpg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pics\\Tomat_2.jpg</v>
      </c>
      <c r="AT42">
        <f t="shared" ca="1" si="7"/>
        <v>0.48237704466689291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_Чистый_ли_БАНАН?</v>
      </c>
      <c r="BC42">
        <f>A42</f>
        <v>1206</v>
      </c>
      <c r="BD42" cm="1">
        <f t="array" aca="1" ref="BD42" ca="1">INDEX($L$42:$L$49,(RANK(AT2,$AT$2:$AT$9)))</f>
        <v>2007</v>
      </c>
      <c r="BE42" cm="1">
        <f t="array" aca="1" ref="BE42" ca="1">INDEX(BD2:BD17,(RANK(AT6,$AT$2:$AT17)))</f>
        <v>2061</v>
      </c>
      <c r="BF42" cm="1">
        <f t="array" aca="1" ref="BF42" ca="1">INDEX(BD26:BD41,(RANK(AT6,$AT$2:$AT$17)))</f>
        <v>2053</v>
      </c>
      <c r="BG42" cm="1">
        <f t="array" aca="1" ref="BG42" ca="1">INDEX(BD50:BD65,(RANK(AT6,$AT$2:$AT$17)))</f>
        <v>2013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VLOOKUP(B43,audio_list_stym!$A$3:$BP$18,64,FALSE)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VLOOKUP(B43,audio_list_stym!$A$3:$AJ$18,32,FALSE)</f>
        <v>Banan</v>
      </c>
      <c r="I43" t="s">
        <v>689</v>
      </c>
      <c r="J43" t="str">
        <f t="shared" si="1"/>
        <v>Banan_2</v>
      </c>
      <c r="K43">
        <v>10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2044</v>
      </c>
      <c r="AD43" t="str">
        <f t="shared" ca="1" si="10"/>
        <v>pics\\Peper_4.jpg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pics\\Peper_4.jpg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pics\\Peper_4.jpg</v>
      </c>
      <c r="AT43">
        <f t="shared" ca="1" si="7"/>
        <v>0.81518755330780035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_Свежий_ли_БАНАН?</v>
      </c>
      <c r="BD43" cm="1">
        <f t="array" aca="1" ref="BD43" ca="1">INDEX($L$42:$L$49,(RANK(AT3,$AT$2:$AT$9)))</f>
        <v>2006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VLOOKUP(B44,audio_list_stym!$A$3:$BP$18,64,FALSE)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VLOOKUP(B44,audio_list_stym!$A$3:$AJ$18,32,FALSE)</f>
        <v>Banan</v>
      </c>
      <c r="I44" t="s">
        <v>690</v>
      </c>
      <c r="J44" t="str">
        <f t="shared" si="1"/>
        <v>Banan_3</v>
      </c>
      <c r="K44">
        <v>10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2060</v>
      </c>
      <c r="AD44" t="str">
        <f t="shared" ca="1" si="10"/>
        <v>pics\\Tomat_4.jpg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pics\\Tomat_4.jpg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pics\\Tomat_4.jpg</v>
      </c>
      <c r="AT44">
        <f t="shared" ca="1" si="7"/>
        <v>0.74170557575459584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_Жаренный_ли_БАНАН?</v>
      </c>
      <c r="BD44" cm="1">
        <f t="array" aca="1" ref="BD44" ca="1">INDEX($L$42:$L$49,(RANK(AT4,$AT$2:$AT$9)))</f>
        <v>2002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VLOOKUP(B45,audio_list_stym!$A$3:$BP$18,64,FALSE)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VLOOKUP(B45,audio_list_stym!$A$3:$AJ$18,32,FALSE)</f>
        <v>Banan</v>
      </c>
      <c r="I45" t="s">
        <v>691</v>
      </c>
      <c r="J45" t="str">
        <f t="shared" si="1"/>
        <v>Banan_4</v>
      </c>
      <c r="K45">
        <v>10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2042</v>
      </c>
      <c r="AD45" t="str">
        <f t="shared" ca="1" si="10"/>
        <v>pics\\Peper_2.jpg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pics\\Peper_2.jpg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pics\\Peper_2.jpg</v>
      </c>
      <c r="AT45">
        <f t="shared" ca="1" si="7"/>
        <v>0.65585702870655804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_Сладкий_ли_БАНАН?</v>
      </c>
      <c r="BD45" cm="1">
        <f t="array" aca="1" ref="BD45" ca="1">INDEX($L$42:$L$49,(RANK(AT5,$AT$2:$AT$9)))</f>
        <v>2001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VLOOKUP(B46,audio_list_stym!$A$3:$BP$18,64,FALSE)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VLOOKUP(B46,audio_list_stym!$A$3:$AJ$18,32,FALSE)</f>
        <v>Banan</v>
      </c>
      <c r="I46" t="s">
        <v>692</v>
      </c>
      <c r="J46" t="str">
        <f t="shared" si="1"/>
        <v>Banan_5</v>
      </c>
      <c r="K46">
        <v>10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2041</v>
      </c>
      <c r="AD46" t="str">
        <f t="shared" ca="1" si="10"/>
        <v>pics\\Peper_1.jpg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pics\\Peper_1.jpg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pics\\Peper_1.jpg</v>
      </c>
      <c r="AT46">
        <f t="shared" ca="1" si="7"/>
        <v>0.4388718469046563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_Влажный_ли_БАНАН?</v>
      </c>
      <c r="BD46" cm="1">
        <f t="array" aca="1" ref="BD46" ca="1">INDEX($L$42:$L$49,(RANK(AT6,$AT$2:$AT$9)))</f>
        <v>2004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VLOOKUP(B47,audio_list_stym!$A$3:$BP$18,64,FALSE)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VLOOKUP(B47,audio_list_stym!$A$3:$AJ$18,32,FALSE)</f>
        <v>Banan</v>
      </c>
      <c r="I47" t="s">
        <v>693</v>
      </c>
      <c r="J47" t="str">
        <f t="shared" si="1"/>
        <v>Banan_6</v>
      </c>
      <c r="K47">
        <v>10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2045</v>
      </c>
      <c r="AD47" t="str">
        <f t="shared" ca="1" si="10"/>
        <v>pics\\Peper_5.jpg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pics\\Peper_5.jpg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pics\\Peper_5.jpg</v>
      </c>
      <c r="AT47">
        <f t="shared" ca="1" si="7"/>
        <v>0.42779929322295729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_Съедобный_ли_БАНАН?</v>
      </c>
      <c r="BD47" cm="1">
        <f t="array" aca="1" ref="BD47" ca="1">INDEX($L$42:$L$49,(RANK(AT7,$AT$2:$AT$9)))</f>
        <v>2005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VLOOKUP(B48,audio_list_stym!$A$3:$BP$18,64,FALSE)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VLOOKUP(B48,audio_list_stym!$A$3:$AJ$18,32,FALSE)</f>
        <v>Banan</v>
      </c>
      <c r="I48" t="s">
        <v>694</v>
      </c>
      <c r="J48" t="str">
        <f t="shared" si="1"/>
        <v>Banan_7</v>
      </c>
      <c r="K48">
        <v>10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2057</v>
      </c>
      <c r="AD48" t="str">
        <f t="shared" ca="1" si="10"/>
        <v>pics\\Tomat_1.jpg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pics\\Tomat_1.jpg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pics\\Tomat_1.jpg</v>
      </c>
      <c r="AT48">
        <f t="shared" ca="1" si="7"/>
        <v>0.80430101983640012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_Сиреневый_ли_БАНАН?</v>
      </c>
      <c r="BD48" cm="1">
        <f t="array" aca="1" ref="BD48" ca="1">INDEX($L$42:$L$49,(RANK(AT8,$AT$2:$AT$9)))</f>
        <v>2003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VLOOKUP(B49,audio_list_stym!$A$3:$BP$18,64,FALSE)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VLOOKUP(B49,audio_list_stym!$A$3:$AJ$18,32,FALSE)</f>
        <v>Banan</v>
      </c>
      <c r="I49" t="s">
        <v>695</v>
      </c>
      <c r="J49" t="str">
        <f t="shared" si="1"/>
        <v>Banan_8</v>
      </c>
      <c r="K49">
        <v>10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2063</v>
      </c>
      <c r="AD49" t="str">
        <f t="shared" ca="1" si="10"/>
        <v>pics\\Tomat_7.jpg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pics\\Tomat_7.jpg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pics\\Tomat_7.jpg</v>
      </c>
      <c r="AT49">
        <f t="shared" ca="1" si="7"/>
        <v>0.62341283328702757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_Репчатый_ли_БАНАН?</v>
      </c>
      <c r="BD49" cm="1">
        <f t="array" aca="1" ref="BD49" ca="1">INDEX($L$42:$L$49,(RANK(AT9,$AT$2:$AT$9)))</f>
        <v>2008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VLOOKUP(B50,audio_list_stym!$A$3:$BP$18,64,FALSE)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VLOOKUP(B50,audio_list_stym!$A$3:$AJ$18,32,FALSE)</f>
        <v>Finik</v>
      </c>
      <c r="I50" t="s">
        <v>688</v>
      </c>
      <c r="J50" t="str">
        <f t="shared" si="1"/>
        <v>Finik_1</v>
      </c>
      <c r="K50">
        <v>11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2190</v>
      </c>
      <c r="AD50" t="str">
        <f t="shared" ca="1" si="10"/>
        <v>pics\\dis27.jpg</v>
      </c>
      <c r="AE50" s="22" t="str">
        <f t="array" aca="1" ref="AE50" ca="1">IF(G50="экспл",INDEX(total_visual_stym!$C$146:$C$209,(RANK(total_visual_stym!E194,total_visual_stym!$E$146:$E$209))),0)</f>
        <v>pics\\dis27.jpg</v>
      </c>
      <c r="AF50" s="22" t="str">
        <f t="shared" si="21"/>
        <v/>
      </c>
      <c r="AG50" t="str">
        <f t="shared" si="17"/>
        <v>pics\\Finik_1.jpg</v>
      </c>
      <c r="AH50">
        <f t="shared" si="4"/>
        <v>0</v>
      </c>
      <c r="AT50">
        <f t="shared" ca="1" si="7"/>
        <v>0.53554310635361591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2015</v>
      </c>
      <c r="BE50" cm="1">
        <f t="array" aca="1" ref="BE50" ca="1">INDEX(BD2:BD17,(RANK(AT7,$AT$2:$AT$17)))</f>
        <v>2059</v>
      </c>
      <c r="BF50" cm="1">
        <f t="array" aca="1" ref="BF50" ca="1">INDEX(BD18:BD49,(RANK(AT7,$AT$2:$AT$17)))</f>
        <v>2027</v>
      </c>
      <c r="BG50" cm="1">
        <f t="array" aca="1" ref="BG50" ca="1">INDEX(BD58:BD65,(RANK(AT7,$AT$2:$AT$9)))</f>
        <v>2020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VLOOKUP(B51,audio_list_stym!$A$3:$BP$18,64,FALSE)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VLOOKUP(B51,audio_list_stym!$A$3:$AJ$18,32,FALSE)</f>
        <v>Finik</v>
      </c>
      <c r="I51" t="s">
        <v>689</v>
      </c>
      <c r="J51" t="str">
        <f t="shared" si="1"/>
        <v>Finik_2</v>
      </c>
      <c r="K51">
        <v>11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2184</v>
      </c>
      <c r="AD51" t="str">
        <f t="shared" ca="1" si="10"/>
        <v>pics\\dis19.jpg</v>
      </c>
      <c r="AE51" s="22" t="str">
        <f t="array" aca="1" ref="AE51" ca="1">IF(G51="экспл",INDEX(total_visual_stym!$C$146:$C$209,(RANK(total_visual_stym!E195,total_visual_stym!$E$146:$E$209))),0)</f>
        <v>pics\\dis19.jpg</v>
      </c>
      <c r="AF51" s="22" t="str">
        <f t="shared" si="21"/>
        <v/>
      </c>
      <c r="AG51" t="str">
        <f t="shared" si="17"/>
        <v>pics\\Finik_2.jpg</v>
      </c>
      <c r="AH51">
        <f t="shared" si="4"/>
        <v>0</v>
      </c>
      <c r="AT51">
        <f t="shared" ca="1" si="7"/>
        <v>0.53612512005377466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Посмотрите,_вот_ФИНИК._Сахаристый_ли_он?</v>
      </c>
      <c r="BD51" cm="1">
        <f t="array" aca="1" ref="BD51" ca="1">INDEX($L$50:$L$57,(RANK(AT3,$AT$2:$AT$9)))</f>
        <v>2014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VLOOKUP(B52,audio_list_stym!$A$3:$BP$18,64,FALSE)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VLOOKUP(B52,audio_list_stym!$A$3:$AJ$18,32,FALSE)</f>
        <v>Finik</v>
      </c>
      <c r="I52" t="s">
        <v>690</v>
      </c>
      <c r="J52" t="str">
        <f t="shared" si="1"/>
        <v>Finik_3</v>
      </c>
      <c r="K52">
        <v>11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2206</v>
      </c>
      <c r="AD52" t="str">
        <f t="shared" ca="1" si="10"/>
        <v>pics\\dis50.jpg</v>
      </c>
      <c r="AE52" s="22" t="str">
        <f t="array" aca="1" ref="AE52" ca="1">IF(G52="экспл",INDEX(total_visual_stym!$C$146:$C$209,(RANK(total_visual_stym!E196,total_visual_stym!$E$146:$E$209))),0)</f>
        <v>pics\\dis50.jpg</v>
      </c>
      <c r="AF52" s="22" t="str">
        <f t="shared" si="21"/>
        <v/>
      </c>
      <c r="AG52" t="str">
        <f t="shared" si="17"/>
        <v>pics\\Finik_3.jpg</v>
      </c>
      <c r="AH52">
        <f t="shared" si="4"/>
        <v>0</v>
      </c>
      <c r="AT52">
        <f t="shared" ca="1" si="7"/>
        <v>0.84463792792184123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Вот_ФИНИК._Он_скользкий?</v>
      </c>
      <c r="BD52" cm="1">
        <f t="array" aca="1" ref="BD52" ca="1">INDEX($L$50:$L$57,(RANK(AT4,$AT$2:$AT$9)))</f>
        <v>2010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VLOOKUP(B53,audio_list_stym!$A$3:$BP$18,64,FALSE)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VLOOKUP(B53,audio_list_stym!$A$3:$AJ$18,32,FALSE)</f>
        <v>Finik</v>
      </c>
      <c r="I53" t="s">
        <v>691</v>
      </c>
      <c r="J53" t="str">
        <f t="shared" si="1"/>
        <v>Finik_4</v>
      </c>
      <c r="K53">
        <v>11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2229</v>
      </c>
      <c r="AD53" t="str">
        <f t="shared" ca="1" si="10"/>
        <v>pics\\dis10.jpg</v>
      </c>
      <c r="AE53" s="22" t="str">
        <f t="array" aca="1" ref="AE53" ca="1">IF(G53="экспл",INDEX(total_visual_stym!$C$146:$C$209,(RANK(total_visual_stym!E197,total_visual_stym!$E$146:$E$209))),0)</f>
        <v>pics\\dis10.jpg</v>
      </c>
      <c r="AF53" s="22" t="str">
        <f t="shared" si="21"/>
        <v/>
      </c>
      <c r="AG53" t="str">
        <f t="shared" si="17"/>
        <v>pics\\Finik_4.jpg</v>
      </c>
      <c r="AH53">
        <f t="shared" si="4"/>
        <v>0</v>
      </c>
      <c r="AT53">
        <f t="shared" ca="1" si="7"/>
        <v>0.4083450329877647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Это_ФИНИК._Ломкий_ли_он?</v>
      </c>
      <c r="BD53" cm="1">
        <f t="array" aca="1" ref="BD53" ca="1">INDEX($L$50:$L$57,(RANK(AT5,$AT$2:$AT$9)))</f>
        <v>2009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VLOOKUP(B54,audio_list_stym!$A$3:$BP$18,64,FALSE)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VLOOKUP(B54,audio_list_stym!$A$3:$AJ$18,32,FALSE)</f>
        <v>Finik</v>
      </c>
      <c r="I54" t="s">
        <v>692</v>
      </c>
      <c r="J54" t="str">
        <f t="shared" si="1"/>
        <v>Finik_5</v>
      </c>
      <c r="K54">
        <v>11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2215</v>
      </c>
      <c r="AD54" t="str">
        <f t="shared" ca="1" si="10"/>
        <v>pics\\dis62.jpg</v>
      </c>
      <c r="AE54" s="22" t="str">
        <f t="array" aca="1" ref="AE54" ca="1">IF(G54="экспл",INDEX(total_visual_stym!$C$146:$C$209,(RANK(total_visual_stym!E198,total_visual_stym!$E$146:$E$209))),0)</f>
        <v>pics\\dis62.jpg</v>
      </c>
      <c r="AF54" s="22" t="str">
        <f t="shared" si="21"/>
        <v/>
      </c>
      <c r="AG54" t="str">
        <f t="shared" si="17"/>
        <v>pics\\Finik_5.jpg</v>
      </c>
      <c r="AH54">
        <f t="shared" si="4"/>
        <v>0</v>
      </c>
      <c r="AI54" s="11"/>
      <c r="AT54">
        <f t="shared" ca="1" si="7"/>
        <v>0.91271831637956891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На_картинке_ФИНИК._Мохнатый_ли_он?</v>
      </c>
      <c r="BD54" cm="1">
        <f t="array" aca="1" ref="BD54" ca="1">INDEX($L$50:$L$57,(RANK(AT6,$AT$2:$AT$9)))</f>
        <v>2012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VLOOKUP(B55,audio_list_stym!$A$3:$BP$18,64,FALSE)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VLOOKUP(B55,audio_list_stym!$A$3:$AJ$18,32,FALSE)</f>
        <v>Finik</v>
      </c>
      <c r="I55" t="s">
        <v>693</v>
      </c>
      <c r="J55" t="str">
        <f t="shared" si="1"/>
        <v>Finik_6</v>
      </c>
      <c r="K55">
        <v>11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2227</v>
      </c>
      <c r="AD55" t="str">
        <f t="shared" ca="1" si="10"/>
        <v>pics\\dis39.jpg</v>
      </c>
      <c r="AE55" s="22" t="str">
        <f t="array" aca="1" ref="AE55" ca="1">IF(G55="экспл",INDEX(total_visual_stym!$C$146:$C$209,(RANK(total_visual_stym!E199,total_visual_stym!$E$146:$E$209))),0)</f>
        <v>pics\\dis39.jpg</v>
      </c>
      <c r="AF55" s="22" t="str">
        <f t="shared" si="21"/>
        <v/>
      </c>
      <c r="AG55" t="str">
        <f t="shared" si="17"/>
        <v>pics\\Finik_6.jpg</v>
      </c>
      <c r="AH55">
        <f t="shared" si="4"/>
        <v>0</v>
      </c>
      <c r="AT55">
        <f t="shared" ca="1" si="7"/>
        <v>0.51082287787673597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На_мониторе_ФИНИК._Он_сморщенный?</v>
      </c>
      <c r="BD55" cm="1">
        <f t="array" aca="1" ref="BD55" ca="1">INDEX($L$50:$L$57,(RANK(AT7,$AT$2:$AT$9)))</f>
        <v>2013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VLOOKUP(B56,audio_list_stym!$A$3:$BP$18,64,FALSE)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VLOOKUP(B56,audio_list_stym!$A$3:$AJ$18,32,FALSE)</f>
        <v>Finik</v>
      </c>
      <c r="I56" t="s">
        <v>694</v>
      </c>
      <c r="J56" t="str">
        <f t="shared" si="1"/>
        <v>Finik_7</v>
      </c>
      <c r="K56">
        <v>11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2209</v>
      </c>
      <c r="AD56" t="str">
        <f t="shared" ca="1" si="10"/>
        <v>pics\\dis51.jpg</v>
      </c>
      <c r="AE56" s="22" t="str">
        <f t="array" aca="1" ref="AE56" ca="1">IF(G56="экспл",INDEX(total_visual_stym!$C$146:$C$209,(RANK(total_visual_stym!E200,total_visual_stym!$E$146:$E$209))),0)</f>
        <v>pics\\dis51.jpg</v>
      </c>
      <c r="AF56" s="22" t="str">
        <f>IF(ISTEXT(AR56),AR56,IF(ISTEXT(AS56),AS56,""))</f>
        <v/>
      </c>
      <c r="AG56" t="str">
        <f t="shared" si="17"/>
        <v>pics\\Finik_7.jpg</v>
      </c>
      <c r="AH56">
        <f t="shared" si="4"/>
        <v>0</v>
      </c>
      <c r="AT56">
        <f t="shared" ca="1" si="7"/>
        <v>0.34776250193804359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Перед_Вами_ФИНИК._Он_с_косточкой?</v>
      </c>
      <c r="BD56" cm="1">
        <f t="array" aca="1" ref="BD56" ca="1">INDEX($L$50:$L$57,(RANK(AT8,$AT$2:$AT$9)))</f>
        <v>2011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VLOOKUP(B57,audio_list_stym!$A$3:$BP$18,64,FALSE)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VLOOKUP(B57,audio_list_stym!$A$3:$AJ$18,32,FALSE)</f>
        <v>Finik</v>
      </c>
      <c r="I57" t="s">
        <v>695</v>
      </c>
      <c r="J57" t="str">
        <f t="shared" si="1"/>
        <v>Finik_8</v>
      </c>
      <c r="K57">
        <v>11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2186</v>
      </c>
      <c r="AD57" t="str">
        <f t="shared" ca="1" si="10"/>
        <v>pics\\dis25.jpg</v>
      </c>
      <c r="AE57" s="22" t="str">
        <f t="array" aca="1" ref="AE57" ca="1">IF(G57="экспл",INDEX(total_visual_stym!$C$146:$C$209,(RANK(total_visual_stym!E201,total_visual_stym!$E$146:$E$209))),0)</f>
        <v>pics\\dis25.jpg</v>
      </c>
      <c r="AF57" s="22" t="str">
        <f>IF(ISTEXT(AR57),AR57,IF(ISTEXT(AS57),AS57,""))</f>
        <v/>
      </c>
      <c r="AG57" t="str">
        <f t="shared" si="17"/>
        <v>pics\\Finik_8.jpg</v>
      </c>
      <c r="AH57">
        <f t="shared" si="4"/>
        <v>0</v>
      </c>
      <c r="AI57" s="11"/>
      <c r="AT57">
        <f t="shared" ca="1" si="7"/>
        <v>0.35430919287383988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Вы_видите_ФИНИК._Он_треугольный?</v>
      </c>
      <c r="BD57" cm="1">
        <f t="array" aca="1" ref="BD57" ca="1">INDEX($L$50:$L$57,(RANK(AT9,$AT$2:$AT$9)))</f>
        <v>2016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VLOOKUP(B58,audio_list_stym!$A$3:$BP$18,64,FALSE)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VLOOKUP(B58,audio_list_stym!$A$3:$AJ$18,32,FALSE)</f>
        <v>Goroh</v>
      </c>
      <c r="I58" t="s">
        <v>688</v>
      </c>
      <c r="J58" t="str">
        <f t="shared" si="1"/>
        <v>Goroh_1</v>
      </c>
      <c r="K58">
        <v>12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2032</v>
      </c>
      <c r="AD58" t="str">
        <f t="shared" ca="1" si="10"/>
        <v>pics\\Kokos_8.jpg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pics\\Kokos_8.jpg</v>
      </c>
      <c r="AG58" t="str">
        <f t="shared" si="17"/>
        <v/>
      </c>
      <c r="AH58" t="str">
        <f t="shared" si="4"/>
        <v>sound\\Ogorod</v>
      </c>
      <c r="AI58" s="11"/>
      <c r="AR58" t="str">
        <f t="shared" ref="AR58:AR65" ca="1" si="25">IF(AH58="sound\\Ogorod",AP10,"")</f>
        <v>pics\\Kokos_8.jpg</v>
      </c>
      <c r="AT58">
        <f t="shared" ca="1" si="7"/>
        <v>6.0392035931809529E-2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_Рыхлый_ли_XXXXX?</v>
      </c>
      <c r="BC58">
        <f>A58</f>
        <v>1208</v>
      </c>
      <c r="BD58" cm="1">
        <f t="array" aca="1" ref="BD58" ca="1">INDEX($L$58:$L$65,(RANK(AT2,$AT$2:$AT$9)))</f>
        <v>2023</v>
      </c>
      <c r="BE58" cm="1">
        <f t="array" aca="1" ref="BE58" ca="1">INDEX(BD2:BD17,(RANK(AT8,$AT$2:$AT$17)))</f>
        <v>2058</v>
      </c>
      <c r="BF58" cm="1">
        <f t="array" aca="1" ref="BF58" ca="1">INDEX(BD18:BD33,(RANK(AT8,$AT$2:$AT$17)))</f>
        <v>2026</v>
      </c>
      <c r="BG58" cm="1">
        <f t="array" aca="1" ref="BG58" ca="1">INDEX(BD42:BD57,(RANK(AT8,$AT$2:$AT$9)))</f>
        <v>2002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VLOOKUP(B59,audio_list_stym!$A$3:$BP$18,64,FALSE)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VLOOKUP(B59,audio_list_stym!$A$3:$AJ$18,32,FALSE)</f>
        <v>Goroh</v>
      </c>
      <c r="I59" t="s">
        <v>689</v>
      </c>
      <c r="J59" t="str">
        <f t="shared" si="1"/>
        <v>Goroh_2</v>
      </c>
      <c r="K59">
        <v>12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2155</v>
      </c>
      <c r="AD59" t="str">
        <f t="shared" ca="1" si="10"/>
        <v>pics\\Injir_3.jpg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pics\\Injir_3.jpg</v>
      </c>
      <c r="AG59" t="str">
        <f t="shared" si="17"/>
        <v/>
      </c>
      <c r="AH59" t="str">
        <f t="shared" si="4"/>
        <v>sound\\Ogorod</v>
      </c>
      <c r="AR59" t="str">
        <f t="shared" ca="1" si="25"/>
        <v>pics\\Injir_3.jpg</v>
      </c>
      <c r="AT59">
        <f t="shared" ca="1" si="7"/>
        <v>0.35711615284212928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_В_стручке_ли_XXXXX?</v>
      </c>
      <c r="BD59" cm="1">
        <f t="array" aca="1" ref="BD59" ca="1">INDEX($L$58:$L$65,(RANK(AT3,$AT$2:$AT$9)))</f>
        <v>2022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VLOOKUP(B60,audio_list_stym!$A$3:$BP$18,64,FALSE)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VLOOKUP(B60,audio_list_stym!$A$3:$AJ$18,32,FALSE)</f>
        <v>Goroh</v>
      </c>
      <c r="I60" t="s">
        <v>690</v>
      </c>
      <c r="J60" t="str">
        <f t="shared" si="1"/>
        <v>Goroh_3</v>
      </c>
      <c r="K60">
        <v>12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2156</v>
      </c>
      <c r="AD60" t="str">
        <f t="shared" ca="1" si="10"/>
        <v>pics\\Injir_4.jpg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pics\\Injir_4.jpg</v>
      </c>
      <c r="AG60" t="str">
        <f t="shared" si="17"/>
        <v/>
      </c>
      <c r="AH60" t="str">
        <f t="shared" si="4"/>
        <v>sound\\Ogorod</v>
      </c>
      <c r="AR60" t="str">
        <f t="shared" ca="1" si="25"/>
        <v>pics\\Injir_4.jpg</v>
      </c>
      <c r="AT60">
        <f t="shared" ca="1" si="7"/>
        <v>0.71090789706860158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_Ядовитый_ли_XXXXX?</v>
      </c>
      <c r="BD60" cm="1">
        <f t="array" aca="1" ref="BD60" ca="1">INDEX($L$58:$L$65,(RANK(AT4,$AT$2:$AT$9)))</f>
        <v>2018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VLOOKUP(B61,audio_list_stym!$A$3:$BP$18,64,FALSE)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VLOOKUP(B61,audio_list_stym!$A$3:$AJ$18,32,FALSE)</f>
        <v>Goroh</v>
      </c>
      <c r="I61" t="s">
        <v>691</v>
      </c>
      <c r="J61" t="str">
        <f t="shared" si="1"/>
        <v>Goroh_4</v>
      </c>
      <c r="K61">
        <v>12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2011</v>
      </c>
      <c r="AD61" t="str">
        <f t="shared" ca="1" si="10"/>
        <v>pics\\Finik_3.jpg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pics\\Finik_3.jpg</v>
      </c>
      <c r="AG61" t="str">
        <f t="shared" si="17"/>
        <v/>
      </c>
      <c r="AH61" t="str">
        <f t="shared" si="4"/>
        <v>sound\\Ogorod</v>
      </c>
      <c r="AR61" t="str">
        <f t="shared" ca="1" si="25"/>
        <v>pics\\Finik_3.jpg</v>
      </c>
      <c r="AT61">
        <f t="shared" ca="1" si="7"/>
        <v>0.99880111298553076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_Полосатый_ли_XXXXX?</v>
      </c>
      <c r="BD61" cm="1">
        <f t="array" aca="1" ref="BD61" ca="1">INDEX($L$58:$L$65,(RANK(AT5,$AT$2:$AT$9)))</f>
        <v>2017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VLOOKUP(B62,audio_list_stym!$A$3:$BP$18,64,FALSE)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VLOOKUP(B62,audio_list_stym!$A$3:$AJ$18,32,FALSE)</f>
        <v>Goroh</v>
      </c>
      <c r="I62" t="s">
        <v>692</v>
      </c>
      <c r="J62" t="str">
        <f t="shared" si="1"/>
        <v>Goroh_5</v>
      </c>
      <c r="K62">
        <v>12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2157</v>
      </c>
      <c r="AD62" t="str">
        <f t="shared" ca="1" si="10"/>
        <v>pics\\Injir_5.jpg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pics\\Injir_5.jpg</v>
      </c>
      <c r="AG62" t="str">
        <f t="shared" si="17"/>
        <v/>
      </c>
      <c r="AH62" t="str">
        <f t="shared" si="4"/>
        <v>sound\\Ogorod</v>
      </c>
      <c r="AR62" t="str">
        <f t="shared" ca="1" si="25"/>
        <v>pics\\Injir_5.jpg</v>
      </c>
      <c r="AT62">
        <f t="shared" ca="1" si="7"/>
        <v>0.11955801024946411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_Плоский_ли_XXXXX?</v>
      </c>
      <c r="BD62" cm="1">
        <f t="array" aca="1" ref="BD62" ca="1">INDEX($L$58:$L$65,(RANK(AT6,$AT$2:$AT$9)))</f>
        <v>2020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VLOOKUP(B63,audio_list_stym!$A$3:$BP$18,64,FALSE)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VLOOKUP(B63,audio_list_stym!$A$3:$AJ$18,32,FALSE)</f>
        <v>Goroh</v>
      </c>
      <c r="I63" t="s">
        <v>693</v>
      </c>
      <c r="J63" t="str">
        <f t="shared" si="1"/>
        <v>Goroh_6</v>
      </c>
      <c r="K63">
        <v>12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2154</v>
      </c>
      <c r="AD63" t="str">
        <f t="shared" ca="1" si="10"/>
        <v>pics\\Injir_2.jpg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pics\\Injir_2.jpg</v>
      </c>
      <c r="AG63" t="str">
        <f t="shared" si="17"/>
        <v/>
      </c>
      <c r="AH63" t="str">
        <f t="shared" si="4"/>
        <v>sound\\Ogorod</v>
      </c>
      <c r="AR63" t="str">
        <f t="shared" ca="1" si="25"/>
        <v>pics\\Injir_2.jpg</v>
      </c>
      <c r="AT63">
        <f t="shared" ca="1" si="7"/>
        <v>0.35315636693968999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_Толченый_ли_XXXXX?</v>
      </c>
      <c r="BD63" cm="1">
        <f t="array" aca="1" ref="BD63" ca="1">INDEX($L$58:$L$65,(RANK(AT7,$AT$2:$AT$9)))</f>
        <v>2021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VLOOKUP(B64,audio_list_stym!$A$3:$BP$18,64,FALSE)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VLOOKUP(B64,audio_list_stym!$A$3:$AJ$18,32,FALSE)</f>
        <v>Goroh</v>
      </c>
      <c r="I64" t="s">
        <v>694</v>
      </c>
      <c r="J64" t="str">
        <f t="shared" si="1"/>
        <v>Goroh_7</v>
      </c>
      <c r="K64">
        <v>12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2160</v>
      </c>
      <c r="AD64" t="str">
        <f t="shared" ca="1" si="10"/>
        <v>pics\\Injir_8.jpg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pics\\Injir_8.jpg</v>
      </c>
      <c r="AG64" t="str">
        <f t="shared" si="17"/>
        <v/>
      </c>
      <c r="AH64" t="str">
        <f t="shared" si="4"/>
        <v>sound\\Ogorod</v>
      </c>
      <c r="AI64" s="11"/>
      <c r="AR64" t="str">
        <f t="shared" ca="1" si="25"/>
        <v>pics\\Injir_8.jpg</v>
      </c>
      <c r="AT64">
        <f t="shared" ca="1" si="7"/>
        <v>0.81362827527625203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_Зеленый_ли_XXXXX?</v>
      </c>
      <c r="BD64" cm="1">
        <f t="array" aca="1" ref="BD64" ca="1">INDEX($L$58:$L$65,(RANK(AT8,$AT$2:$AT$9)))</f>
        <v>2019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VLOOKUP(B65,audio_list_stym!$A$3:$BP$18,64,FALSE)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VLOOKUP(B65,audio_list_stym!$A$3:$AJ$18,32,FALSE)</f>
        <v>Goroh</v>
      </c>
      <c r="I65" t="s">
        <v>695</v>
      </c>
      <c r="J65" t="str">
        <f t="shared" si="1"/>
        <v>Goroh_8</v>
      </c>
      <c r="K65">
        <v>12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2153</v>
      </c>
      <c r="AD65" t="str">
        <f t="shared" ca="1" si="10"/>
        <v>pics\\Injir_1.jpg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pics\\Injir_1.jpg</v>
      </c>
      <c r="AG65" t="str">
        <f t="shared" si="17"/>
        <v/>
      </c>
      <c r="AH65" t="str">
        <f t="shared" si="4"/>
        <v>sound\\Ogorod</v>
      </c>
      <c r="AR65" t="str">
        <f t="shared" ca="1" si="25"/>
        <v>pics\\Injir_1.jpg</v>
      </c>
      <c r="AT65">
        <f t="shared" ca="1" si="7"/>
        <v>0.86516583754270793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_Легкий_ли_XXXXX?</v>
      </c>
      <c r="BD65" cm="1">
        <f t="array" aca="1" ref="BD65" ca="1">INDEX($L$58:$L$65,(RANK(AT9,$AT$2:$AT$9)))</f>
        <v>2024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VLOOKUP(B66,audio_list_stym!$A$3:$BP$18,64,FALSE)</f>
        <v>17</v>
      </c>
      <c r="F66" t="str">
        <f>VLOOKUP(E66,metki!$A$2:$B$9,2,FALSE)</f>
        <v>экспл_новые_без_названия</v>
      </c>
      <c r="G66" t="str">
        <f t="shared" ref="G66:G129" si="26">LEFT(F66,5)</f>
        <v>экспл</v>
      </c>
      <c r="H66" t="str">
        <f>VLOOKUP(B66,audio_list_stym!$A$3:$AJ$18,32,FALSE)</f>
        <v>Sapota</v>
      </c>
      <c r="I66" t="s">
        <v>688</v>
      </c>
      <c r="J66" t="str">
        <f t="shared" ref="J66:J129" si="27">H66&amp;I66</f>
        <v>Sapota_1</v>
      </c>
      <c r="K66">
        <v>17</v>
      </c>
      <c r="L66">
        <f>VLOOKUP(J66,total_visual_stym!$A$2:$D$129,2,FALSE)</f>
        <v>2129</v>
      </c>
      <c r="M66" t="str">
        <f>VLOOKUP(J66,total_visual_stym!$A$2:$D$129,3,FALSE)</f>
        <v>pics\\Sapota_1.jpg</v>
      </c>
      <c r="N66">
        <f>VLOOKUP(J66,total_visual_stym!$A$1:$D$129,4,FALSE)</f>
        <v>213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137</v>
      </c>
      <c r="Z66" t="str">
        <f>IF(G66="экспл",VLOOKUP(J66,quest_экспл!$A$1:$N$129,12,FALSE),IF(G66="импл_",0,0))</f>
        <v>sound\\On_sharoobraxniy.wav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2214</v>
      </c>
      <c r="AD66" t="str">
        <f t="shared" ca="1" si="10"/>
        <v>pics\\dis63.jpg</v>
      </c>
      <c r="AE66" s="22" t="str">
        <f t="array" aca="1" ref="AE66" ca="1">IF(G66="экспл",INDEX(total_visual_stym!$C$146:$C$209,(RANK(total_visual_stym!E146,total_visual_stym!$E$146:$E$209))),0)</f>
        <v>pics\\dis63.jpg</v>
      </c>
      <c r="AF66" s="22" t="str">
        <f t="shared" ref="AF66:AF129" si="28">AS66</f>
        <v/>
      </c>
      <c r="AG66" t="str">
        <f t="shared" si="17"/>
        <v/>
      </c>
      <c r="AI66" t="s">
        <v>67</v>
      </c>
      <c r="AO66">
        <f ca="1">RAND()</f>
        <v>0.75692824056252517</v>
      </c>
      <c r="AP66" t="str">
        <f ca="1">INDEX($AI$66:$AI$129,(RANK(AO66,$AO$66:$AO$129)))</f>
        <v>pics\\Finik_8.jpg</v>
      </c>
      <c r="AS66" t="str">
        <f t="shared" ref="AS66:AS129" si="29">IF(G66="импл_",AP66,"")</f>
        <v/>
      </c>
      <c r="AT66">
        <f t="shared" ref="AT66:AT129" ca="1" si="30">RAND()</f>
        <v>5.1526055799948622E-3</v>
      </c>
      <c r="AU66" t="s">
        <v>697</v>
      </c>
      <c r="AV66" t="str">
        <f t="shared" ref="AV66:AV129" ca="1" si="31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_Он_шарообразный?</v>
      </c>
      <c r="BA66" t="e">
        <f>VLOOKUP(Q66,audio_list_stym!$B$2:$BQ$299,68,FALSE)</f>
        <v>#N/A</v>
      </c>
      <c r="BB66" t="str">
        <f t="shared" ref="BB66:BB129" si="32">IF(G66="экспл",AY66&amp;AX66&amp;"."&amp;AZ66,IF(G66="импл_",BA66&amp;AX66&amp;"?"))</f>
        <v>На_экране_XXXXX._Он_шарообразный?</v>
      </c>
      <c r="BC66">
        <f>A66</f>
        <v>1209</v>
      </c>
      <c r="BD66" cm="1">
        <f t="array" aca="1" ref="BD66" ca="1">INDEX(L66:L73,(RANK(AT2,$AT$2:$AT$9)))</f>
        <v>2135</v>
      </c>
      <c r="BE66" cm="1">
        <f t="array" aca="1" ref="BE66" ca="1">INDEX(BD74:BD89,(RANK(AT2,$AT$2:$AT$7)))</f>
        <v>2141</v>
      </c>
      <c r="BF66" cm="1">
        <f t="array" aca="1" ref="BF66" ca="1">INDEX(BD90:BD113,(RANK(AT2,$AT$2:$AT$17)))</f>
        <v>2074</v>
      </c>
      <c r="BG66" cm="1">
        <f t="array" aca="1" ref="BG66" ca="1">INDEX(BD114:BD129,(RANK(AT2,$AT$2:$AT$17)))</f>
        <v>2114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VLOOKUP(B67,audio_list_stym!$A$3:$BP$18,64,FALSE)</f>
        <v>17</v>
      </c>
      <c r="F67" t="str">
        <f>VLOOKUP(E67,metki!$A$2:$B$9,2,FALSE)</f>
        <v>экспл_новые_без_названия</v>
      </c>
      <c r="G67" t="str">
        <f t="shared" si="26"/>
        <v>экспл</v>
      </c>
      <c r="H67" t="str">
        <f>VLOOKUP(B67,audio_list_stym!$A$3:$AJ$18,32,FALSE)</f>
        <v>Sapota</v>
      </c>
      <c r="I67" t="s">
        <v>689</v>
      </c>
      <c r="J67" t="str">
        <f t="shared" si="27"/>
        <v>Sapota_2</v>
      </c>
      <c r="K67">
        <v>17</v>
      </c>
      <c r="L67">
        <f>VLOOKUP(J67,total_visual_stym!$A$2:$D$129,2,FALSE)</f>
        <v>2130</v>
      </c>
      <c r="M67" t="str">
        <f>VLOOKUP(J67,total_visual_stym!$A$2:$D$129,3,FALSE)</f>
        <v>pics\\Sapota_2.jpg</v>
      </c>
      <c r="N67">
        <f>VLOOKUP(J67,total_visual_stym!$A$1:$D$129,4,FALSE)</f>
        <v>213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138</v>
      </c>
      <c r="Z67" t="str">
        <f>IF(G67="экспл",VLOOKUP(J67,quest_экспл!$A$1:$N$129,12,FALSE),IF(G67="импл_",0,0))</f>
        <v>sound\\On_nadrezan.wav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2221</v>
      </c>
      <c r="AD67" t="str">
        <f t="shared" ref="AD67:AD129" ca="1" si="33">IF(ISTEXT(AE67),AE67,IF(ISTEXT(AF67),AF67,""))</f>
        <v>pics\\dis28.jpg</v>
      </c>
      <c r="AE67" s="22" t="str">
        <f t="array" aca="1" ref="AE67" ca="1">IF(G67="экспл",INDEX(total_visual_stym!$C$146:$C$209,(RANK(total_visual_stym!E147,total_visual_stym!$E$146:$E$209))),0)</f>
        <v>pics\\dis28.jpg</v>
      </c>
      <c r="AF67" s="22" t="str">
        <f t="shared" si="28"/>
        <v/>
      </c>
      <c r="AG67" t="str">
        <f t="shared" si="17"/>
        <v/>
      </c>
      <c r="AI67" t="s">
        <v>68</v>
      </c>
      <c r="AO67">
        <f t="shared" ref="AO67:AO129" ca="1" si="34">RAND()</f>
        <v>0.124026294934234</v>
      </c>
      <c r="AP67" t="str">
        <f t="shared" ref="AP67:AP129" ca="1" si="35">INDEX($AI$66:$AI$129,(RANK(AO67,$AO$66:$AO$129)))</f>
        <v>pics\\Redis_6.jpg</v>
      </c>
      <c r="AS67" t="str">
        <f t="shared" si="29"/>
        <v/>
      </c>
      <c r="AT67">
        <f t="shared" ca="1" si="30"/>
        <v>0.77945644996925212</v>
      </c>
      <c r="AU67" t="s">
        <v>697</v>
      </c>
      <c r="AV67" t="str">
        <f t="shared" ca="1" si="31"/>
        <v>sound\\Noviy_plod.wav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_Он_надрезан?</v>
      </c>
      <c r="BA67" t="e">
        <f>VLOOKUP(Q67,audio_list_stym!$B$2:$BQ$299,68,FALSE)</f>
        <v>#N/A</v>
      </c>
      <c r="BB67" t="str">
        <f t="shared" si="32"/>
        <v>Посмотрите,_вот_XXXXX._Он_надрезан?</v>
      </c>
      <c r="BD67" cm="1">
        <f t="array" aca="1" ref="BD67" ca="1">INDEX(L67:L74,(RANK(AT3,$AT$2:$AT$9)))</f>
        <v>2135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VLOOKUP(B68,audio_list_stym!$A$3:$BP$18,64,FALSE)</f>
        <v>17</v>
      </c>
      <c r="F68" t="str">
        <f>VLOOKUP(E68,metki!$A$2:$B$9,2,FALSE)</f>
        <v>экспл_новые_без_названия</v>
      </c>
      <c r="G68" t="str">
        <f t="shared" si="26"/>
        <v>экспл</v>
      </c>
      <c r="H68" t="str">
        <f>VLOOKUP(B68,audio_list_stym!$A$3:$AJ$18,32,FALSE)</f>
        <v>Sapota</v>
      </c>
      <c r="I68" t="s">
        <v>690</v>
      </c>
      <c r="J68" t="str">
        <f t="shared" si="27"/>
        <v>Sapota_3</v>
      </c>
      <c r="K68">
        <v>17</v>
      </c>
      <c r="L68">
        <f>VLOOKUP(J68,total_visual_stym!$A$2:$D$129,2,FALSE)</f>
        <v>2131</v>
      </c>
      <c r="M68" t="str">
        <f>VLOOKUP(J68,total_visual_stym!$A$2:$D$129,3,FALSE)</f>
        <v>pics\\Sapota_3.jpg</v>
      </c>
      <c r="N68">
        <f>VLOOKUP(J68,total_visual_stym!$A$1:$D$129,4,FALSE)</f>
        <v>213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139</v>
      </c>
      <c r="Z68" t="str">
        <f>IF(G68="экспл",VLOOKUP(J68,quest_экспл!$A$1:$N$129,12,FALSE),IF(G68="импл_",0,0))</f>
        <v>sound\\On_perekruchen.wav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2177</v>
      </c>
      <c r="AD68" t="str">
        <f t="shared" ca="1" si="33"/>
        <v>pics\\dis35.jpg</v>
      </c>
      <c r="AE68" s="22" t="str">
        <f t="array" aca="1" ref="AE68" ca="1">IF(G68="экспл",INDEX(total_visual_stym!$C$146:$C$209,(RANK(total_visual_stym!E148,total_visual_stym!$E$146:$E$209))),0)</f>
        <v>pics\\dis35.jpg</v>
      </c>
      <c r="AF68" s="22" t="str">
        <f t="shared" si="28"/>
        <v/>
      </c>
      <c r="AG68" t="str">
        <f t="shared" si="17"/>
        <v/>
      </c>
      <c r="AI68" t="s">
        <v>69</v>
      </c>
      <c r="AO68">
        <f t="shared" ca="1" si="34"/>
        <v>0.67362234361251616</v>
      </c>
      <c r="AP68" t="str">
        <f t="shared" ca="1" si="35"/>
        <v>pics\\Goroh_7.jpg</v>
      </c>
      <c r="AS68" t="str">
        <f t="shared" si="29"/>
        <v/>
      </c>
      <c r="AT68">
        <f t="shared" ca="1" si="30"/>
        <v>6.9217757738850638E-2</v>
      </c>
      <c r="AU68" t="s">
        <v>697</v>
      </c>
      <c r="AV68" t="str">
        <f t="shared" ca="1" si="31"/>
        <v>sound\\Redkiy_plod.wav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_Он_перекручен?</v>
      </c>
      <c r="BA68" t="e">
        <f>VLOOKUP(Q68,audio_list_stym!$B$2:$BQ$299,68,FALSE)</f>
        <v>#N/A</v>
      </c>
      <c r="BB68" t="str">
        <f t="shared" si="32"/>
        <v>Вот_XXXXX._Он_перекручен?</v>
      </c>
      <c r="BD68" cm="1">
        <f t="array" aca="1" ref="BD68" ca="1">INDEX(L68:L75,(RANK(AT4,$AT$2:$AT$9)))</f>
        <v>2132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VLOOKUP(B69,audio_list_stym!$A$3:$BP$18,64,FALSE)</f>
        <v>17</v>
      </c>
      <c r="F69" t="str">
        <f>VLOOKUP(E69,metki!$A$2:$B$9,2,FALSE)</f>
        <v>экспл_новые_без_названия</v>
      </c>
      <c r="G69" t="str">
        <f t="shared" si="26"/>
        <v>экспл</v>
      </c>
      <c r="H69" t="str">
        <f>VLOOKUP(B69,audio_list_stym!$A$3:$AJ$18,32,FALSE)</f>
        <v>Sapota</v>
      </c>
      <c r="I69" t="s">
        <v>691</v>
      </c>
      <c r="J69" t="str">
        <f t="shared" si="27"/>
        <v>Sapota_4</v>
      </c>
      <c r="K69">
        <v>17</v>
      </c>
      <c r="L69">
        <f>VLOOKUP(J69,total_visual_stym!$A$2:$D$129,2,FALSE)</f>
        <v>2132</v>
      </c>
      <c r="M69" t="str">
        <f>VLOOKUP(J69,total_visual_stym!$A$2:$D$129,3,FALSE)</f>
        <v>pics\\Sapota_4.jpg</v>
      </c>
      <c r="N69">
        <f>VLOOKUP(J69,total_visual_stym!$A$1:$D$129,4,FALSE)</f>
        <v>213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140</v>
      </c>
      <c r="Z69" t="str">
        <f>IF(G69="экспл",VLOOKUP(J69,quest_экспл!$A$1:$N$129,12,FALSE),IF(G69="импл_",0,0))</f>
        <v>sound\\Sorvan_li_on.wav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2208</v>
      </c>
      <c r="AD69" t="str">
        <f t="shared" ca="1" si="33"/>
        <v>pics\\dis45.jpg</v>
      </c>
      <c r="AE69" s="22" t="str">
        <f t="array" aca="1" ref="AE69" ca="1">IF(G69="экспл",INDEX(total_visual_stym!$C$146:$C$209,(RANK(total_visual_stym!E149,total_visual_stym!$E$146:$E$209))),0)</f>
        <v>pics\\dis45.jpg</v>
      </c>
      <c r="AF69" s="22" t="str">
        <f t="shared" si="28"/>
        <v/>
      </c>
      <c r="AG69" t="str">
        <f t="shared" si="17"/>
        <v/>
      </c>
      <c r="AI69" t="s">
        <v>70</v>
      </c>
      <c r="AO69">
        <f t="shared" ca="1" si="34"/>
        <v>0.48206029618752644</v>
      </c>
      <c r="AP69" t="str">
        <f t="shared" ca="1" si="35"/>
        <v>pics\\Kokos_7.jpg</v>
      </c>
      <c r="AS69" t="str">
        <f t="shared" si="29"/>
        <v/>
      </c>
      <c r="AT69">
        <f t="shared" ca="1" si="30"/>
        <v>0.48652385426287093</v>
      </c>
      <c r="AU69" t="s">
        <v>697</v>
      </c>
      <c r="AV69" t="str">
        <f t="shared" ca="1" si="31"/>
        <v>sound\\Redkiy_plod.wav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_Сорван_ли_он?</v>
      </c>
      <c r="BA69" t="e">
        <f>VLOOKUP(Q69,audio_list_stym!$B$2:$BQ$299,68,FALSE)</f>
        <v>#N/A</v>
      </c>
      <c r="BB69" t="str">
        <f t="shared" si="32"/>
        <v>Это_XXXXX._Сорван_ли_он?</v>
      </c>
      <c r="BD69" cm="1">
        <f t="array" aca="1" ref="BD69" ca="1">INDEX(L69:L76,(RANK(AT5,$AT$2:$AT$9)))</f>
        <v>2132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VLOOKUP(B70,audio_list_stym!$A$3:$BP$18,64,FALSE)</f>
        <v>17</v>
      </c>
      <c r="F70" t="str">
        <f>VLOOKUP(E70,metki!$A$2:$B$9,2,FALSE)</f>
        <v>экспл_новые_без_названия</v>
      </c>
      <c r="G70" t="str">
        <f t="shared" si="26"/>
        <v>экспл</v>
      </c>
      <c r="H70" t="str">
        <f>VLOOKUP(B70,audio_list_stym!$A$3:$AJ$18,32,FALSE)</f>
        <v>Sapota</v>
      </c>
      <c r="I70" t="s">
        <v>692</v>
      </c>
      <c r="J70" t="str">
        <f t="shared" si="27"/>
        <v>Sapota_5</v>
      </c>
      <c r="K70">
        <v>17</v>
      </c>
      <c r="L70">
        <f>VLOOKUP(J70,total_visual_stym!$A$2:$D$129,2,FALSE)</f>
        <v>2133</v>
      </c>
      <c r="M70" t="str">
        <f>VLOOKUP(J70,total_visual_stym!$A$2:$D$129,3,FALSE)</f>
        <v>pics\\Sapota_5.jpg</v>
      </c>
      <c r="N70">
        <f>VLOOKUP(J70,total_visual_stym!$A$1:$D$129,4,FALSE)</f>
        <v>213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141</v>
      </c>
      <c r="Z70" t="str">
        <f>IF(G70="экспл",VLOOKUP(J70,quest_экспл!$A$1:$N$129,12,FALSE),IF(G70="импл_",0,0))</f>
        <v>sound\\Spressovan_li_on.wav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2170</v>
      </c>
      <c r="AD70" t="str">
        <f t="shared" ca="1" si="33"/>
        <v>pics\\dis36.jpg</v>
      </c>
      <c r="AE70" s="22" t="str">
        <f t="array" aca="1" ref="AE70" ca="1">IF(G70="экспл",INDEX(total_visual_stym!$C$146:$C$209,(RANK(total_visual_stym!E150,total_visual_stym!$E$146:$E$209))),0)</f>
        <v>pics\\dis36.jpg</v>
      </c>
      <c r="AF70" s="22" t="str">
        <f t="shared" si="28"/>
        <v/>
      </c>
      <c r="AG70" t="str">
        <f t="shared" si="17"/>
        <v/>
      </c>
      <c r="AI70" t="s">
        <v>71</v>
      </c>
      <c r="AO70">
        <f t="shared" ca="1" si="34"/>
        <v>0.89776626128655646</v>
      </c>
      <c r="AP70" t="str">
        <f t="shared" ca="1" si="35"/>
        <v>pics\\Banan_8.jpg</v>
      </c>
      <c r="AS70" t="str">
        <f t="shared" si="29"/>
        <v/>
      </c>
      <c r="AT70">
        <f t="shared" ca="1" si="30"/>
        <v>0.13103298283883114</v>
      </c>
      <c r="AU70" t="s">
        <v>697</v>
      </c>
      <c r="AV70" t="str">
        <f t="shared" ca="1" si="31"/>
        <v>sound\\Redkiy_plod.wav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_Спрессован_ли_он?</v>
      </c>
      <c r="BA70" t="e">
        <f>VLOOKUP(Q70,audio_list_stym!$B$2:$BQ$299,68,FALSE)</f>
        <v>#N/A</v>
      </c>
      <c r="BB70" t="str">
        <f t="shared" si="32"/>
        <v>На_картинке_XXXXX._Спрессован_ли_он?</v>
      </c>
      <c r="BD70" cm="1">
        <f t="array" aca="1" ref="BD70" ca="1">INDEX(L70:L77,(RANK(AT6,$AT$2:$AT$9)))</f>
        <v>2136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VLOOKUP(B71,audio_list_stym!$A$3:$BP$18,64,FALSE)</f>
        <v>17</v>
      </c>
      <c r="F71" t="str">
        <f>VLOOKUP(E71,metki!$A$2:$B$9,2,FALSE)</f>
        <v>экспл_новые_без_названия</v>
      </c>
      <c r="G71" t="str">
        <f t="shared" si="26"/>
        <v>экспл</v>
      </c>
      <c r="H71" t="str">
        <f>VLOOKUP(B71,audio_list_stym!$A$3:$AJ$18,32,FALSE)</f>
        <v>Sapota</v>
      </c>
      <c r="I71" t="s">
        <v>693</v>
      </c>
      <c r="J71" t="str">
        <f t="shared" si="27"/>
        <v>Sapota_6</v>
      </c>
      <c r="K71">
        <v>17</v>
      </c>
      <c r="L71">
        <f>VLOOKUP(J71,total_visual_stym!$A$2:$D$129,2,FALSE)</f>
        <v>2134</v>
      </c>
      <c r="M71" t="str">
        <f>VLOOKUP(J71,total_visual_stym!$A$2:$D$129,3,FALSE)</f>
        <v>pics\\Sapota_6.jpg</v>
      </c>
      <c r="N71">
        <f>VLOOKUP(J71,total_visual_stym!$A$1:$D$129,4,FALSE)</f>
        <v>213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142</v>
      </c>
      <c r="Z71" t="str">
        <f>IF(G71="экспл",VLOOKUP(J71,quest_экспл!$A$1:$N$129,12,FALSE),IF(G71="импл_",0,0))</f>
        <v>sound\\Zheltiy_li_on.wav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2181</v>
      </c>
      <c r="AD71" t="str">
        <f t="shared" ca="1" si="33"/>
        <v>pics\\dis24.jpg</v>
      </c>
      <c r="AE71" s="22" t="str">
        <f t="array" aca="1" ref="AE71" ca="1">IF(G71="экспл",INDEX(total_visual_stym!$C$146:$C$209,(RANK(total_visual_stym!E151,total_visual_stym!$E$146:$E$209))),0)</f>
        <v>pics\\dis24.jpg</v>
      </c>
      <c r="AF71" s="22" t="str">
        <f t="shared" si="28"/>
        <v/>
      </c>
      <c r="AG71" t="str">
        <f t="shared" si="17"/>
        <v/>
      </c>
      <c r="AI71" t="s">
        <v>72</v>
      </c>
      <c r="AO71">
        <f t="shared" ca="1" si="34"/>
        <v>0.95640888164473914</v>
      </c>
      <c r="AP71" t="str">
        <f t="shared" ca="1" si="35"/>
        <v>pics\\Banan_5.jpg</v>
      </c>
      <c r="AS71" t="str">
        <f t="shared" si="29"/>
        <v/>
      </c>
      <c r="AT71">
        <f t="shared" ca="1" si="30"/>
        <v>0.50860394783065799</v>
      </c>
      <c r="AU71" t="s">
        <v>697</v>
      </c>
      <c r="AV71" t="str">
        <f t="shared" ca="1" si="31"/>
        <v>sound\\Redkiy_plod.wav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_Желтый_ли_он?</v>
      </c>
      <c r="BA71" t="e">
        <f>VLOOKUP(Q71,audio_list_stym!$B$2:$BQ$299,68,FALSE)</f>
        <v>#N/A</v>
      </c>
      <c r="BB71" t="str">
        <f t="shared" si="32"/>
        <v>На_мониторе_XXXXX._Желтый_ли_он?</v>
      </c>
      <c r="BD71" cm="1">
        <f t="array" aca="1" ref="BD71" ca="1">INDEX(L71:L78,(RANK(AT7,$AT$2:$AT$9)))</f>
        <v>2138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VLOOKUP(B72,audio_list_stym!$A$3:$BP$18,64,FALSE)</f>
        <v>17</v>
      </c>
      <c r="F72" t="str">
        <f>VLOOKUP(E72,metki!$A$2:$B$9,2,FALSE)</f>
        <v>экспл_новые_без_названия</v>
      </c>
      <c r="G72" t="str">
        <f t="shared" si="26"/>
        <v>экспл</v>
      </c>
      <c r="H72" t="str">
        <f>VLOOKUP(B72,audio_list_stym!$A$3:$AJ$18,32,FALSE)</f>
        <v>Sapota</v>
      </c>
      <c r="I72" t="s">
        <v>694</v>
      </c>
      <c r="J72" t="str">
        <f t="shared" si="27"/>
        <v>Sapota_7</v>
      </c>
      <c r="K72">
        <v>17</v>
      </c>
      <c r="L72">
        <f>VLOOKUP(J72,total_visual_stym!$A$2:$D$129,2,FALSE)</f>
        <v>2135</v>
      </c>
      <c r="M72" t="str">
        <f>VLOOKUP(J72,total_visual_stym!$A$2:$D$129,3,FALSE)</f>
        <v>pics\\Sapota_7.jpg</v>
      </c>
      <c r="N72">
        <f>VLOOKUP(J72,total_visual_stym!$A$1:$D$129,4,FALSE)</f>
        <v>213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143</v>
      </c>
      <c r="Z72" t="str">
        <f>IF(G72="экспл",VLOOKUP(J72,quest_экспл!$A$1:$N$129,12,FALSE),IF(G72="импл_",0,0))</f>
        <v>sound\\Rovniy_li_on.wav</v>
      </c>
      <c r="AA72" t="str">
        <f>IF(G72="экспл",VLOOKUP(J72,quest_экспл!$A$1:$N$129,14,FALSE),IF(G72="импл_",0,0))</f>
        <v>да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2200</v>
      </c>
      <c r="AD72" t="str">
        <f t="shared" ca="1" si="33"/>
        <v>pics\\dis57.jpg</v>
      </c>
      <c r="AE72" s="22" t="str">
        <f t="array" aca="1" ref="AE72" ca="1">IF(G72="экспл",INDEX(total_visual_stym!$C$146:$C$209,(RANK(total_visual_stym!E152,total_visual_stym!$E$146:$E$209))),0)</f>
        <v>pics\\dis57.jpg</v>
      </c>
      <c r="AF72" s="22" t="str">
        <f t="shared" si="28"/>
        <v/>
      </c>
      <c r="AG72" t="str">
        <f t="shared" si="17"/>
        <v/>
      </c>
      <c r="AI72" t="s">
        <v>73</v>
      </c>
      <c r="AO72">
        <f t="shared" ca="1" si="34"/>
        <v>0.38393102039798843</v>
      </c>
      <c r="AP72" t="str">
        <f t="shared" ca="1" si="35"/>
        <v>pics\\Limon_7.jpg</v>
      </c>
      <c r="AS72" t="str">
        <f t="shared" si="29"/>
        <v/>
      </c>
      <c r="AT72">
        <f t="shared" ca="1" si="30"/>
        <v>0.62812623569525616</v>
      </c>
      <c r="AU72" t="s">
        <v>697</v>
      </c>
      <c r="AV72" t="str">
        <f t="shared" ca="1" si="31"/>
        <v>sound\\Noviy_plod.wav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_Ровный_ли_он?</v>
      </c>
      <c r="BA72" t="e">
        <f>VLOOKUP(Q72,audio_list_stym!$B$2:$BQ$299,68,FALSE)</f>
        <v>#N/A</v>
      </c>
      <c r="BB72" t="str">
        <f t="shared" si="32"/>
        <v>Перед_Вами_XXXXX._Ровный_ли_он?</v>
      </c>
      <c r="BD72" cm="1">
        <f t="array" aca="1" ref="BD72" ca="1">INDEX(L72:L79,(RANK(AT8,$AT$2:$AT$9)))</f>
        <v>2137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VLOOKUP(B73,audio_list_stym!$A$3:$BP$18,64,FALSE)</f>
        <v>17</v>
      </c>
      <c r="F73" t="str">
        <f>VLOOKUP(E73,metki!$A$2:$B$9,2,FALSE)</f>
        <v>экспл_новые_без_названия</v>
      </c>
      <c r="G73" t="str">
        <f t="shared" si="26"/>
        <v>экспл</v>
      </c>
      <c r="H73" t="str">
        <f>VLOOKUP(B73,audio_list_stym!$A$3:$AJ$18,32,FALSE)</f>
        <v>Sapota</v>
      </c>
      <c r="I73" t="s">
        <v>695</v>
      </c>
      <c r="J73" t="str">
        <f t="shared" si="27"/>
        <v>Sapota_8</v>
      </c>
      <c r="K73">
        <v>17</v>
      </c>
      <c r="L73">
        <f>VLOOKUP(J73,total_visual_stym!$A$2:$D$129,2,FALSE)</f>
        <v>2136</v>
      </c>
      <c r="M73" t="str">
        <f>VLOOKUP(J73,total_visual_stym!$A$2:$D$129,3,FALSE)</f>
        <v>pics\\Sapota_8.jpg</v>
      </c>
      <c r="N73">
        <f>VLOOKUP(J73,total_visual_stym!$A$1:$D$129,4,FALSE)</f>
        <v>213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144</v>
      </c>
      <c r="Z73" t="str">
        <f>IF(G73="экспл",VLOOKUP(J73,quest_экспл!$A$1:$N$129,12,FALSE),IF(G73="импл_",0,0))</f>
        <v>sound\\On_imeet_shipi.wav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3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 t="str">
        <f t="shared" si="28"/>
        <v/>
      </c>
      <c r="AG73" t="str">
        <f t="shared" si="17"/>
        <v/>
      </c>
      <c r="AI73" t="s">
        <v>74</v>
      </c>
      <c r="AO73">
        <f t="shared" ca="1" si="34"/>
        <v>0.39370208407205465</v>
      </c>
      <c r="AP73" t="str">
        <f t="shared" ca="1" si="35"/>
        <v>pics\\Limon_6.jpg</v>
      </c>
      <c r="AS73" t="str">
        <f t="shared" si="29"/>
        <v/>
      </c>
      <c r="AT73">
        <f t="shared" ca="1" si="30"/>
        <v>0.89591532988735212</v>
      </c>
      <c r="AU73" t="s">
        <v>697</v>
      </c>
      <c r="AV73" t="str">
        <f t="shared" ca="1" si="31"/>
        <v>sound\\Noviy_plod.wav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_Он_имеет_шипы?</v>
      </c>
      <c r="BA73" t="e">
        <f>VLOOKUP(Q73,audio_list_stym!$B$2:$BQ$299,68,FALSE)</f>
        <v>#N/A</v>
      </c>
      <c r="BB73" t="str">
        <f t="shared" si="32"/>
        <v>Вы_видите_XXXXX._Он_имеет_шипы?</v>
      </c>
      <c r="BD73" cm="1">
        <f t="array" aca="1" ref="BD73" ca="1">INDEX(L73:L80,(RANK(AT9,$AT$2:$AT$9)))</f>
        <v>2143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VLOOKUP(B74,audio_list_stym!$A$3:$BP$18,64,FALSE)</f>
        <v>14</v>
      </c>
      <c r="F74" t="str">
        <f>VLOOKUP(E74,metki!$A$2:$B$9,2,FALSE)</f>
        <v>импл_новые_с_названием</v>
      </c>
      <c r="G74" t="str">
        <f t="shared" si="26"/>
        <v>импл_</v>
      </c>
      <c r="H74" t="str">
        <f>VLOOKUP(B74,audio_list_stym!$A$3:$AJ$18,32,FALSE)</f>
        <v>Tamanid</v>
      </c>
      <c r="I74" t="s">
        <v>688</v>
      </c>
      <c r="J74" t="str">
        <f t="shared" si="27"/>
        <v>Tamanid_1</v>
      </c>
      <c r="K74">
        <v>14</v>
      </c>
      <c r="L74">
        <f>VLOOKUP(J74,total_visual_stym!$A$2:$D$129,2,FALSE)</f>
        <v>2137</v>
      </c>
      <c r="M74" t="str">
        <f>VLOOKUP(J74,total_visual_stym!$A$2:$D$129,3,FALSE)</f>
        <v>pics\\Tamanid_1.jpg</v>
      </c>
      <c r="N74">
        <f>VLOOKUP(J74,total_visual_stym!$A$1:$D$129,4,FALSE)</f>
        <v>214</v>
      </c>
      <c r="P74">
        <f>IF(G74="экспл",0,IF(G74="импл_",VLOOKUP(J74,quest_импл!$A$1:$J$129,7,FALSE),0))</f>
        <v>273</v>
      </c>
      <c r="Q74" t="str">
        <f>IF(G74="экспл",0,IF(G74="импл_",VLOOKUP(J74,quest_импл!$A$1:$J$129,8,FALSE),0))</f>
        <v>sound\\Krasnovatiy_li.wav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2049</v>
      </c>
      <c r="AD74" t="str">
        <f t="shared" ca="1" si="33"/>
        <v>pics\\Redis_1.jpg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pics\\Redis_1.jpg</v>
      </c>
      <c r="AI74" t="s">
        <v>76</v>
      </c>
      <c r="AO74">
        <f t="shared" ca="1" si="34"/>
        <v>0.25716830707564031</v>
      </c>
      <c r="AP74" t="str">
        <f t="shared" ca="1" si="35"/>
        <v>pics\\Redis_1.jpg</v>
      </c>
      <c r="AR74" t="str">
        <f>IF(AH74="sound\\Ogorod",AP2,"")</f>
        <v/>
      </c>
      <c r="AS74" t="str">
        <f t="shared" ca="1" si="29"/>
        <v>pics\\Redis_1.jpg</v>
      </c>
      <c r="AT74">
        <f t="shared" ca="1" si="30"/>
        <v>0.55744362668114233</v>
      </c>
      <c r="AU74" t="s">
        <v>697</v>
      </c>
      <c r="AV74" t="str">
        <f t="shared" ca="1" si="31"/>
        <v>sound\\Noviy_plod.wav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_Красноватый_ли_</v>
      </c>
      <c r="BB74" t="str">
        <f t="shared" si="32"/>
        <v>_Красноватый_ли_БАРОХ?</v>
      </c>
      <c r="BC74">
        <f>A74</f>
        <v>1210</v>
      </c>
      <c r="BD74" cm="1">
        <f t="array" aca="1" ref="BD74" ca="1">INDEX($L$74:$L$81,(RANK(AT2,$AT$2:$AT$9)))</f>
        <v>2143</v>
      </c>
      <c r="BE74" cm="1">
        <f t="array" aca="1" ref="BE74" ca="1">INDEX(BD66:BD73,(RANK(AT3,$AT$2:$AT$9)))</f>
        <v>2138</v>
      </c>
      <c r="BF74" cm="1">
        <f t="array" aca="1" ref="BF74" ca="1">INDEX(BD82:BD105,(RANK(AT3,$AT$2:$AT$17)))</f>
        <v>2071</v>
      </c>
      <c r="BG74" cm="1">
        <f t="array" aca="1" ref="BG74" ca="1">INDEX(BD106:BD129,(RANK(AT3,$AT$2:$AT$9)))</f>
        <v>2085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VLOOKUP(B75,audio_list_stym!$A$3:$BP$18,64,FALSE)</f>
        <v>14</v>
      </c>
      <c r="F75" t="str">
        <f>VLOOKUP(E75,metki!$A$2:$B$9,2,FALSE)</f>
        <v>импл_новые_с_названием</v>
      </c>
      <c r="G75" t="str">
        <f t="shared" si="26"/>
        <v>импл_</v>
      </c>
      <c r="H75" t="str">
        <f>VLOOKUP(B75,audio_list_stym!$A$3:$AJ$18,32,FALSE)</f>
        <v>Tamanid</v>
      </c>
      <c r="I75" t="s">
        <v>689</v>
      </c>
      <c r="J75" t="str">
        <f t="shared" si="27"/>
        <v>Tamanid_2</v>
      </c>
      <c r="K75">
        <v>14</v>
      </c>
      <c r="L75">
        <f>VLOOKUP(J75,total_visual_stym!$A$2:$D$129,2,FALSE)</f>
        <v>2138</v>
      </c>
      <c r="M75" t="str">
        <f>VLOOKUP(J75,total_visual_stym!$A$2:$D$129,3,FALSE)</f>
        <v>pics\\Tamanid_2.jpg</v>
      </c>
      <c r="N75">
        <f>VLOOKUP(J75,total_visual_stym!$A$1:$D$129,4,FALSE)</f>
        <v>214</v>
      </c>
      <c r="P75">
        <f>IF(G75="экспл",0,IF(G75="импл_",VLOOKUP(J75,quest_импл!$A$1:$J$129,7,FALSE),0))</f>
        <v>274</v>
      </c>
      <c r="Q75" t="str">
        <f>IF(G75="экспл",0,IF(G75="импл_",VLOOKUP(J75,quest_импл!$A$1:$J$129,8,FALSE),0))</f>
        <v>sound\\Izognut_li.wav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2028</v>
      </c>
      <c r="AD75" t="str">
        <f t="shared" ca="1" si="33"/>
        <v>pics\\Kokos_4.jpg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pics\\Kokos_4.jpg</v>
      </c>
      <c r="AI75" t="s">
        <v>77</v>
      </c>
      <c r="AO75">
        <f t="shared" ca="1" si="34"/>
        <v>0.51772825293221036</v>
      </c>
      <c r="AP75" t="str">
        <f t="shared" ca="1" si="35"/>
        <v>pics\\Kokos_4.jpg</v>
      </c>
      <c r="AR75" t="str">
        <f t="shared" ref="AR75:AR97" si="36">IF(AH75="sound\\Ogorod",AP3,"")</f>
        <v/>
      </c>
      <c r="AS75" t="str">
        <f t="shared" ca="1" si="29"/>
        <v>pics\\Kokos_4.jpg</v>
      </c>
      <c r="AT75">
        <f t="shared" ca="1" si="30"/>
        <v>0.42091397429243005</v>
      </c>
      <c r="AU75" t="s">
        <v>697</v>
      </c>
      <c r="AV75" t="str">
        <f t="shared" ca="1" si="31"/>
        <v>sound\\Redkiy_plod.wav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_Изогнут_ли_</v>
      </c>
      <c r="BB75" t="str">
        <f t="shared" si="32"/>
        <v>_Изогнут_ли_БАРОХ?</v>
      </c>
      <c r="BD75" cm="1">
        <f t="array" aca="1" ref="BD75" ca="1">INDEX($L$74:$L$81,(RANK(AT3,$AT$2:$AT$9)))</f>
        <v>2142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VLOOKUP(B76,audio_list_stym!$A$3:$BP$18,64,FALSE)</f>
        <v>14</v>
      </c>
      <c r="F76" t="str">
        <f>VLOOKUP(E76,metki!$A$2:$B$9,2,FALSE)</f>
        <v>импл_новые_с_названием</v>
      </c>
      <c r="G76" t="str">
        <f t="shared" si="26"/>
        <v>импл_</v>
      </c>
      <c r="H76" t="str">
        <f>VLOOKUP(B76,audio_list_stym!$A$3:$AJ$18,32,FALSE)</f>
        <v>Tamanid</v>
      </c>
      <c r="I76" t="s">
        <v>690</v>
      </c>
      <c r="J76" t="str">
        <f t="shared" si="27"/>
        <v>Tamanid_3</v>
      </c>
      <c r="K76">
        <v>14</v>
      </c>
      <c r="L76">
        <f>VLOOKUP(J76,total_visual_stym!$A$2:$D$129,2,FALSE)</f>
        <v>2139</v>
      </c>
      <c r="M76" t="str">
        <f>VLOOKUP(J76,total_visual_stym!$A$2:$D$129,3,FALSE)</f>
        <v>pics\\Tamanid_3.jpg</v>
      </c>
      <c r="N76">
        <f>VLOOKUP(J76,total_visual_stym!$A$1:$D$129,4,FALSE)</f>
        <v>214</v>
      </c>
      <c r="P76">
        <f>IF(G76="экспл",0,IF(G76="импл_",VLOOKUP(J76,quest_импл!$A$1:$J$129,7,FALSE),0))</f>
        <v>275</v>
      </c>
      <c r="Q76" t="str">
        <f>IF(G76="экспл",0,IF(G76="импл_",VLOOKUP(J76,quest_импл!$A$1:$J$129,8,FALSE),0))</f>
        <v>sound\\Barhatistiy_li.wav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2009</v>
      </c>
      <c r="AD76" t="str">
        <f t="shared" ca="1" si="33"/>
        <v>pics\\Finik_1.jpg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pics\\Finik_1.jpg</v>
      </c>
      <c r="AI76" t="s">
        <v>78</v>
      </c>
      <c r="AO76">
        <f t="shared" ca="1" si="34"/>
        <v>0.88949728780042758</v>
      </c>
      <c r="AP76" t="str">
        <f t="shared" ca="1" si="35"/>
        <v>pics\\Finik_1.jpg</v>
      </c>
      <c r="AR76" t="str">
        <f t="shared" si="36"/>
        <v/>
      </c>
      <c r="AS76" t="str">
        <f t="shared" ca="1" si="29"/>
        <v>pics\\Finik_1.jpg</v>
      </c>
      <c r="AT76">
        <f t="shared" ca="1" si="30"/>
        <v>0.76909400114736592</v>
      </c>
      <c r="AU76" t="s">
        <v>697</v>
      </c>
      <c r="AV76" t="str">
        <f t="shared" ca="1" si="31"/>
        <v>sound\\Noviy_plod.wav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_Бархатистый_ли_</v>
      </c>
      <c r="BB76" t="str">
        <f t="shared" si="32"/>
        <v>_Бархатистый_ли_БАРОХ?</v>
      </c>
      <c r="BD76" cm="1">
        <f t="array" aca="1" ref="BD76" ca="1">INDEX($L$74:$L$81,(RANK(AT4,$AT$2:$AT$9)))</f>
        <v>2138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VLOOKUP(B77,audio_list_stym!$A$3:$BP$18,64,FALSE)</f>
        <v>14</v>
      </c>
      <c r="F77" t="str">
        <f>VLOOKUP(E77,metki!$A$2:$B$9,2,FALSE)</f>
        <v>импл_новые_с_названием</v>
      </c>
      <c r="G77" t="str">
        <f t="shared" si="26"/>
        <v>импл_</v>
      </c>
      <c r="H77" t="str">
        <f>VLOOKUP(B77,audio_list_stym!$A$3:$AJ$18,32,FALSE)</f>
        <v>Tamanid</v>
      </c>
      <c r="I77" t="s">
        <v>691</v>
      </c>
      <c r="J77" t="str">
        <f t="shared" si="27"/>
        <v>Tamanid_4</v>
      </c>
      <c r="K77">
        <v>14</v>
      </c>
      <c r="L77">
        <f>VLOOKUP(J77,total_visual_stym!$A$2:$D$129,2,FALSE)</f>
        <v>2140</v>
      </c>
      <c r="M77" t="str">
        <f>VLOOKUP(J77,total_visual_stym!$A$2:$D$129,3,FALSE)</f>
        <v>pics\\Tamanid_4.jpg</v>
      </c>
      <c r="N77">
        <f>VLOOKUP(J77,total_visual_stym!$A$1:$D$129,4,FALSE)</f>
        <v>214</v>
      </c>
      <c r="P77">
        <f>IF(G77="экспл",0,IF(G77="импл_",VLOOKUP(J77,quest_импл!$A$1:$J$129,7,FALSE),0))</f>
        <v>276</v>
      </c>
      <c r="Q77" t="str">
        <f>IF(G77="экспл",0,IF(G77="импл_",VLOOKUP(J77,quest_импл!$A$1:$J$129,8,FALSE),0))</f>
        <v>sound\\Odnotonniy_li.wav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2055</v>
      </c>
      <c r="AD77" t="str">
        <f t="shared" ca="1" si="33"/>
        <v>pics\\Redis_7.jpg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pics\\Redis_7.jpg</v>
      </c>
      <c r="AI77" t="s">
        <v>79</v>
      </c>
      <c r="AO77">
        <f t="shared" ca="1" si="34"/>
        <v>0.11992469818641616</v>
      </c>
      <c r="AP77" t="str">
        <f t="shared" ca="1" si="35"/>
        <v>pics\\Redis_7.jpg</v>
      </c>
      <c r="AR77" t="str">
        <f t="shared" si="36"/>
        <v/>
      </c>
      <c r="AS77" t="str">
        <f t="shared" ca="1" si="29"/>
        <v>pics\\Redis_7.jpg</v>
      </c>
      <c r="AT77">
        <f t="shared" ca="1" si="30"/>
        <v>0.72024789337180051</v>
      </c>
      <c r="AU77" t="s">
        <v>697</v>
      </c>
      <c r="AV77" t="str">
        <f t="shared" ca="1" si="31"/>
        <v>sound\\Noviy_plod.wav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_Однотонный_ли_</v>
      </c>
      <c r="BB77" t="str">
        <f t="shared" si="32"/>
        <v>_Однотонный_ли_БАРОХ?</v>
      </c>
      <c r="BD77" cm="1">
        <f t="array" aca="1" ref="BD77" ca="1">INDEX($L$74:$L$81,(RANK(AT5,$AT$2:$AT$9)))</f>
        <v>2137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VLOOKUP(B78,audio_list_stym!$A$3:$BP$18,64,FALSE)</f>
        <v>14</v>
      </c>
      <c r="F78" t="str">
        <f>VLOOKUP(E78,metki!$A$2:$B$9,2,FALSE)</f>
        <v>импл_новые_с_названием</v>
      </c>
      <c r="G78" t="str">
        <f t="shared" si="26"/>
        <v>импл_</v>
      </c>
      <c r="H78" t="str">
        <f>VLOOKUP(B78,audio_list_stym!$A$3:$AJ$18,32,FALSE)</f>
        <v>Tamanid</v>
      </c>
      <c r="I78" t="s">
        <v>692</v>
      </c>
      <c r="J78" t="str">
        <f t="shared" si="27"/>
        <v>Tamanid_5</v>
      </c>
      <c r="K78">
        <v>14</v>
      </c>
      <c r="L78">
        <f>VLOOKUP(J78,total_visual_stym!$A$2:$D$129,2,FALSE)</f>
        <v>2141</v>
      </c>
      <c r="M78" t="str">
        <f>VLOOKUP(J78,total_visual_stym!$A$2:$D$129,3,FALSE)</f>
        <v>pics\\Tamanid_5.jpg</v>
      </c>
      <c r="N78">
        <f>VLOOKUP(J78,total_visual_stym!$A$1:$D$129,4,FALSE)</f>
        <v>214</v>
      </c>
      <c r="P78">
        <f>IF(G78="экспл",0,IF(G78="импл_",VLOOKUP(J78,quest_импл!$A$1:$J$129,7,FALSE),0))</f>
        <v>277</v>
      </c>
      <c r="Q78" t="str">
        <f>IF(G78="экспл",0,IF(G78="импл_",VLOOKUP(J78,quest_импл!$A$1:$J$129,8,FALSE),0))</f>
        <v>sound\\Prozrachniy_li.wav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2057</v>
      </c>
      <c r="AD78" t="str">
        <f t="shared" ca="1" si="33"/>
        <v>pics\\Tomat_1.jpg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pics\\Tomat_1.jpg</v>
      </c>
      <c r="AI78" t="s">
        <v>80</v>
      </c>
      <c r="AO78">
        <f t="shared" ca="1" si="34"/>
        <v>0.10775474226038584</v>
      </c>
      <c r="AP78" t="str">
        <f t="shared" ca="1" si="35"/>
        <v>pics\\Tomat_1.jpg</v>
      </c>
      <c r="AR78" t="str">
        <f t="shared" si="36"/>
        <v/>
      </c>
      <c r="AS78" t="str">
        <f t="shared" ca="1" si="29"/>
        <v>pics\\Tomat_1.jpg</v>
      </c>
      <c r="AT78">
        <f t="shared" ca="1" si="30"/>
        <v>0.49662022926161464</v>
      </c>
      <c r="AU78" t="s">
        <v>697</v>
      </c>
      <c r="AV78" t="str">
        <f t="shared" ca="1" si="31"/>
        <v>sound\\Redkiy_plod.wav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_Прозрачный_ли_</v>
      </c>
      <c r="BB78" t="str">
        <f t="shared" si="32"/>
        <v>_Прозрачный_ли_БАРОХ?</v>
      </c>
      <c r="BD78" cm="1">
        <f t="array" aca="1" ref="BD78" ca="1">INDEX($L$74:$L$81,(RANK(AT6,$AT$2:$AT$9)))</f>
        <v>2140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VLOOKUP(B79,audio_list_stym!$A$3:$BP$18,64,FALSE)</f>
        <v>14</v>
      </c>
      <c r="F79" t="str">
        <f>VLOOKUP(E79,metki!$A$2:$B$9,2,FALSE)</f>
        <v>импл_новые_с_названием</v>
      </c>
      <c r="G79" t="str">
        <f t="shared" si="26"/>
        <v>импл_</v>
      </c>
      <c r="H79" t="str">
        <f>VLOOKUP(B79,audio_list_stym!$A$3:$AJ$18,32,FALSE)</f>
        <v>Tamanid</v>
      </c>
      <c r="I79" t="s">
        <v>693</v>
      </c>
      <c r="J79" t="str">
        <f t="shared" si="27"/>
        <v>Tamanid_6</v>
      </c>
      <c r="K79">
        <v>14</v>
      </c>
      <c r="L79">
        <f>VLOOKUP(J79,total_visual_stym!$A$2:$D$129,2,FALSE)</f>
        <v>2142</v>
      </c>
      <c r="M79" t="str">
        <f>VLOOKUP(J79,total_visual_stym!$A$2:$D$129,3,FALSE)</f>
        <v>pics\\Tamanid_6.jpg</v>
      </c>
      <c r="N79">
        <f>VLOOKUP(J79,total_visual_stym!$A$1:$D$129,4,FALSE)</f>
        <v>214</v>
      </c>
      <c r="P79">
        <f>IF(G79="экспл",0,IF(G79="импл_",VLOOKUP(J79,quest_импл!$A$1:$J$129,7,FALSE),0))</f>
        <v>278</v>
      </c>
      <c r="Q79" t="str">
        <f>IF(G79="экспл",0,IF(G79="импл_",VLOOKUP(J79,quest_импл!$A$1:$J$129,8,FALSE),0))</f>
        <v>sound\\Izmelchen_li.wav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2006</v>
      </c>
      <c r="AD79" t="str">
        <f t="shared" ca="1" si="33"/>
        <v>pics\\Banan_6.jpg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pics\\Banan_6.jpg</v>
      </c>
      <c r="AI79" t="s">
        <v>81</v>
      </c>
      <c r="AO79">
        <f t="shared" ca="1" si="34"/>
        <v>0.92893304627915385</v>
      </c>
      <c r="AP79" t="str">
        <f t="shared" ca="1" si="35"/>
        <v>pics\\Banan_6.jpg</v>
      </c>
      <c r="AR79" t="str">
        <f t="shared" si="36"/>
        <v/>
      </c>
      <c r="AS79" t="str">
        <f t="shared" ca="1" si="29"/>
        <v>pics\\Banan_6.jpg</v>
      </c>
      <c r="AT79">
        <f t="shared" ca="1" si="30"/>
        <v>0.13413313700367269</v>
      </c>
      <c r="AU79" t="s">
        <v>697</v>
      </c>
      <c r="AV79" t="str">
        <f t="shared" ca="1" si="31"/>
        <v>sound\\Redkiy_plod.wav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_Измельчен_ли_</v>
      </c>
      <c r="BB79" t="str">
        <f t="shared" si="32"/>
        <v>_Измельчен_ли_БАРОХ?</v>
      </c>
      <c r="BD79" cm="1">
        <f t="array" aca="1" ref="BD79" ca="1">INDEX($L$74:$L$81,(RANK(AT7,$AT$2:$AT$9)))</f>
        <v>2141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VLOOKUP(B80,audio_list_stym!$A$3:$BP$18,64,FALSE)</f>
        <v>14</v>
      </c>
      <c r="F80" t="str">
        <f>VLOOKUP(E80,metki!$A$2:$B$9,2,FALSE)</f>
        <v>импл_новые_с_названием</v>
      </c>
      <c r="G80" t="str">
        <f t="shared" si="26"/>
        <v>импл_</v>
      </c>
      <c r="H80" t="str">
        <f>VLOOKUP(B80,audio_list_stym!$A$3:$AJ$18,32,FALSE)</f>
        <v>Tamanid</v>
      </c>
      <c r="I80" t="s">
        <v>694</v>
      </c>
      <c r="J80" t="str">
        <f t="shared" si="27"/>
        <v>Tamanid_7</v>
      </c>
      <c r="K80">
        <v>14</v>
      </c>
      <c r="L80">
        <f>VLOOKUP(J80,total_visual_stym!$A$2:$D$129,2,FALSE)</f>
        <v>2143</v>
      </c>
      <c r="M80" t="str">
        <f>VLOOKUP(J80,total_visual_stym!$A$2:$D$129,3,FALSE)</f>
        <v>pics\\Tamanid_7.jpg</v>
      </c>
      <c r="N80">
        <f>VLOOKUP(J80,total_visual_stym!$A$1:$D$129,4,FALSE)</f>
        <v>214</v>
      </c>
      <c r="P80">
        <f>IF(G80="экспл",0,IF(G80="импл_",VLOOKUP(J80,quest_импл!$A$1:$J$129,7,FALSE),0))</f>
        <v>279</v>
      </c>
      <c r="Q80" t="str">
        <f>IF(G80="экспл",0,IF(G80="импл_",VLOOKUP(J80,quest_импл!$A$1:$J$129,8,FALSE),0))</f>
        <v>sound\\Cvetushiy_li.wav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2026</v>
      </c>
      <c r="AD80" t="str">
        <f t="shared" ca="1" si="33"/>
        <v>pics\\Kokos_2.jpg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pics\\Kokos_2.jpg</v>
      </c>
      <c r="AI80" t="s">
        <v>82</v>
      </c>
      <c r="AO80">
        <f t="shared" ca="1" si="34"/>
        <v>0.57119020541063259</v>
      </c>
      <c r="AP80" t="str">
        <f t="shared" ca="1" si="35"/>
        <v>pics\\Kokos_2.jpg</v>
      </c>
      <c r="AR80" t="str">
        <f t="shared" si="36"/>
        <v/>
      </c>
      <c r="AS80" t="str">
        <f t="shared" ca="1" si="29"/>
        <v>pics\\Kokos_2.jpg</v>
      </c>
      <c r="AT80">
        <f t="shared" ca="1" si="30"/>
        <v>0.64052140126352042</v>
      </c>
      <c r="AU80" t="s">
        <v>697</v>
      </c>
      <c r="AV80" t="str">
        <f t="shared" ca="1" si="31"/>
        <v>sound\\Noviy_plod.wav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_Цветущий_ли_</v>
      </c>
      <c r="BB80" t="str">
        <f t="shared" si="32"/>
        <v>_Цветущий_ли_БАРОХ?</v>
      </c>
      <c r="BD80" cm="1">
        <f t="array" aca="1" ref="BD80" ca="1">INDEX($L$74:$L$81,(RANK(AT8,$AT$2:$AT$9)))</f>
        <v>2139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VLOOKUP(B81,audio_list_stym!$A$3:$BP$18,64,FALSE)</f>
        <v>14</v>
      </c>
      <c r="F81" t="str">
        <f>VLOOKUP(E81,metki!$A$2:$B$9,2,FALSE)</f>
        <v>импл_новые_с_названием</v>
      </c>
      <c r="G81" t="str">
        <f t="shared" si="26"/>
        <v>импл_</v>
      </c>
      <c r="H81" t="str">
        <f>VLOOKUP(B81,audio_list_stym!$A$3:$AJ$18,32,FALSE)</f>
        <v>Tamanid</v>
      </c>
      <c r="I81" t="s">
        <v>695</v>
      </c>
      <c r="J81" t="str">
        <f t="shared" si="27"/>
        <v>Tamanid_8</v>
      </c>
      <c r="K81">
        <v>14</v>
      </c>
      <c r="L81">
        <f>VLOOKUP(J81,total_visual_stym!$A$2:$D$129,2,FALSE)</f>
        <v>2144</v>
      </c>
      <c r="M81" t="str">
        <f>VLOOKUP(J81,total_visual_stym!$A$2:$D$129,3,FALSE)</f>
        <v>pics\\Tamanid_8.jpg</v>
      </c>
      <c r="N81">
        <f>VLOOKUP(J81,total_visual_stym!$A$1:$D$129,4,FALSE)</f>
        <v>214</v>
      </c>
      <c r="P81">
        <f>IF(G81="экспл",0,IF(G81="импл_",VLOOKUP(J81,quest_импл!$A$1:$J$129,7,FALSE),0))</f>
        <v>280</v>
      </c>
      <c r="Q81" t="str">
        <f>IF(G81="экспл",0,IF(G81="импл_",VLOOKUP(J81,quest_импл!$A$1:$J$129,8,FALSE),0))</f>
        <v>sound\\Skruchen_li.wav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2018</v>
      </c>
      <c r="AD81" t="str">
        <f t="shared" ca="1" si="33"/>
        <v>pics\\Goroh_2.jpg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pics\\Goroh_2.jpg</v>
      </c>
      <c r="AI81" t="s">
        <v>83</v>
      </c>
      <c r="AO81">
        <f t="shared" ca="1" si="34"/>
        <v>0.73343199950622784</v>
      </c>
      <c r="AP81" t="str">
        <f t="shared" ca="1" si="35"/>
        <v>pics\\Goroh_2.jpg</v>
      </c>
      <c r="AR81" t="str">
        <f t="shared" si="36"/>
        <v/>
      </c>
      <c r="AS81" t="str">
        <f t="shared" ca="1" si="29"/>
        <v>pics\\Goroh_2.jpg</v>
      </c>
      <c r="AT81">
        <f t="shared" ca="1" si="30"/>
        <v>0.31776868762384325</v>
      </c>
      <c r="AU81" t="s">
        <v>697</v>
      </c>
      <c r="AV81" t="str">
        <f t="shared" ca="1" si="31"/>
        <v>sound\\Redkiy_plod.wav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_Скручен_ли_</v>
      </c>
      <c r="BB81" t="str">
        <f t="shared" si="32"/>
        <v>_Скручен_ли_БАРОХ?</v>
      </c>
      <c r="BD81" cm="1">
        <f t="array" aca="1" ref="BD81" ca="1">INDEX($L$74:$L$81,(RANK(AT9,$AT$2:$AT$9)))</f>
        <v>2144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VLOOKUP(B82,audio_list_stym!$A$3:$BP$18,64,FALSE)</f>
        <v>15</v>
      </c>
      <c r="F82" t="str">
        <f>VLOOKUP(E82,metki!$A$2:$B$9,2,FALSE)</f>
        <v>экспл_новые_с_названием</v>
      </c>
      <c r="G82" t="str">
        <f t="shared" si="26"/>
        <v>экспл</v>
      </c>
      <c r="H82" t="str">
        <f>VLOOKUP(B82,audio_list_stym!$A$3:$AJ$18,32,FALSE)</f>
        <v>ZF</v>
      </c>
      <c r="I82" t="s">
        <v>688</v>
      </c>
      <c r="J82" t="str">
        <f t="shared" si="27"/>
        <v>ZF_1</v>
      </c>
      <c r="K82">
        <v>15</v>
      </c>
      <c r="L82">
        <f>VLOOKUP(J82,total_visual_stym!$A$2:$D$129,2,FALSE)</f>
        <v>2145</v>
      </c>
      <c r="M82" t="str">
        <f>VLOOKUP(J82,total_visual_stym!$A$2:$D$129,3,FALSE)</f>
        <v>pics\\ZF_1.jpg</v>
      </c>
      <c r="N82">
        <f>VLOOKUP(J82,total_visual_stym!$A$1:$D$129,4,FALSE)</f>
        <v>215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153</v>
      </c>
      <c r="Z82" t="str">
        <f>IF(G82="экспл",VLOOKUP(J82,quest_экспл!$A$1:$N$129,12,FALSE),IF(G82="импл_",0,0))</f>
        <v>sound\\On_s_chashuykami.wav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2202</v>
      </c>
      <c r="AD82" t="str">
        <f t="shared" ca="1" si="33"/>
        <v>pics\\dis47.jpg</v>
      </c>
      <c r="AE82" s="22" t="str">
        <f t="array" aca="1" ref="AE82" ca="1">IF(G82="экспл",INDEX(total_visual_stym!$C$146:$C$209,(RANK(total_visual_stym!E162,total_visual_stym!$E$146:$E$209))),0)</f>
        <v>pics\\dis47.jpg</v>
      </c>
      <c r="AF82" s="22" t="str">
        <f t="shared" si="28"/>
        <v/>
      </c>
      <c r="AI82" t="s">
        <v>84</v>
      </c>
      <c r="AO82">
        <f t="shared" ca="1" si="34"/>
        <v>0.36703413114257644</v>
      </c>
      <c r="AP82" t="str">
        <f t="shared" ca="1" si="35"/>
        <v>pics\\Peper_1.jpg</v>
      </c>
      <c r="AR82" t="str">
        <f t="shared" si="36"/>
        <v/>
      </c>
      <c r="AS82" t="str">
        <f t="shared" si="29"/>
        <v/>
      </c>
      <c r="AT82">
        <f t="shared" ca="1" si="30"/>
        <v>0.83115437732711017</v>
      </c>
      <c r="AU82" t="s">
        <v>697</v>
      </c>
      <c r="AV82" t="str">
        <f t="shared" ca="1" si="31"/>
        <v>sound\\Noviy_plod.wav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_Он_с_чешуйками?</v>
      </c>
      <c r="BA82" t="e">
        <f>VLOOKUP(Q82,audio_list_stym!$B$2:$BQ$299,68,FALSE)</f>
        <v>#N/A</v>
      </c>
      <c r="BB82" t="str">
        <f t="shared" si="32"/>
        <v>На_экране_ЛИРОХ._Он_с_чешуйками?</v>
      </c>
      <c r="BC82">
        <f>A82</f>
        <v>1211</v>
      </c>
      <c r="BD82" cm="1">
        <f t="array" aca="1" ref="BD82" ca="1">INDEX($L$82:$L$89,(RANK(AT2,$AT$2:$AT$9)))</f>
        <v>2151</v>
      </c>
      <c r="BE82" cm="1">
        <f t="array" aca="1" ref="BE82" ca="1">INDEX(BD66:BD81,(RANK(AT4,$AT$2:$AT$17)))</f>
        <v>2135</v>
      </c>
      <c r="BF82" cm="1">
        <f t="array" aca="1" ref="BF82" ca="1">INDEX(BD90:BD105,(RANK(AT4,$AT$2:$AT$17)))</f>
        <v>2070</v>
      </c>
      <c r="BG82" cm="1">
        <f t="array" aca="1" ref="BG82" ca="1">INDEX(BD106:BD129,(RANK(AT4,$AT$2:$AT$9)))</f>
        <v>2086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VLOOKUP(B83,audio_list_stym!$A$3:$BP$18,64,FALSE)</f>
        <v>15</v>
      </c>
      <c r="F83" t="str">
        <f>VLOOKUP(E83,metki!$A$2:$B$9,2,FALSE)</f>
        <v>экспл_новые_с_названием</v>
      </c>
      <c r="G83" t="str">
        <f t="shared" si="26"/>
        <v>экспл</v>
      </c>
      <c r="H83" t="str">
        <f>VLOOKUP(B83,audio_list_stym!$A$3:$AJ$18,32,FALSE)</f>
        <v>ZF</v>
      </c>
      <c r="I83" t="s">
        <v>689</v>
      </c>
      <c r="J83" t="str">
        <f t="shared" si="27"/>
        <v>ZF_2</v>
      </c>
      <c r="K83">
        <v>15</v>
      </c>
      <c r="L83">
        <f>VLOOKUP(J83,total_visual_stym!$A$2:$D$129,2,FALSE)</f>
        <v>2146</v>
      </c>
      <c r="M83" t="str">
        <f>VLOOKUP(J83,total_visual_stym!$A$2:$D$129,3,FALSE)</f>
        <v>pics\\ZF_2.jpg</v>
      </c>
      <c r="N83">
        <f>VLOOKUP(J83,total_visual_stym!$A$1:$D$129,4,FALSE)</f>
        <v>215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154</v>
      </c>
      <c r="Z83" t="str">
        <f>IF(G83="экспл",VLOOKUP(J83,quest_экспл!$A$1:$N$129,12,FALSE),IF(G83="импл_",0,0))</f>
        <v>sound\\On_rozoviy.wav</v>
      </c>
      <c r="AA83" t="str">
        <f>IF(G83="экспл",VLOOKUP(J83,quest_экспл!$A$1:$N$129,14,FALSE),IF(G83="импл_",0,0))</f>
        <v>нет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2171</v>
      </c>
      <c r="AD83" t="str">
        <f t="shared" ca="1" si="33"/>
        <v>pics\\dis22.jpg</v>
      </c>
      <c r="AE83" s="22" t="str">
        <f t="array" aca="1" ref="AE83" ca="1">IF(G83="экспл",INDEX(total_visual_stym!$C$146:$C$209,(RANK(total_visual_stym!E163,total_visual_stym!$E$146:$E$209))),0)</f>
        <v>pics\\dis22.jpg</v>
      </c>
      <c r="AF83" s="22" t="str">
        <f t="shared" si="28"/>
        <v/>
      </c>
      <c r="AI83" t="s">
        <v>85</v>
      </c>
      <c r="AO83">
        <f t="shared" ca="1" si="34"/>
        <v>0.52117032501305127</v>
      </c>
      <c r="AP83" t="str">
        <f t="shared" ca="1" si="35"/>
        <v>pics\\Kokos_3.jpg</v>
      </c>
      <c r="AR83" t="str">
        <f t="shared" si="36"/>
        <v/>
      </c>
      <c r="AS83" t="str">
        <f t="shared" si="29"/>
        <v/>
      </c>
      <c r="AT83">
        <f t="shared" ca="1" si="30"/>
        <v>0.36201765244089379</v>
      </c>
      <c r="AU83" t="s">
        <v>697</v>
      </c>
      <c r="AV83" t="str">
        <f t="shared" ca="1" si="31"/>
        <v>sound\\Redkiy_plod.wav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_Он_розовый?</v>
      </c>
      <c r="BA83" t="e">
        <f>VLOOKUP(Q83,audio_list_stym!$B$2:$BQ$299,68,FALSE)</f>
        <v>#N/A</v>
      </c>
      <c r="BB83" t="str">
        <f t="shared" si="32"/>
        <v>Посмотрите,_вот_ЛИРОХ._Он_розовый?</v>
      </c>
      <c r="BD83" cm="1">
        <f t="array" aca="1" ref="BD83" ca="1">INDEX($L$82:$L$89,(RANK(AT3,$AT$2:$AT$9)))</f>
        <v>2150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VLOOKUP(B84,audio_list_stym!$A$3:$BP$18,64,FALSE)</f>
        <v>15</v>
      </c>
      <c r="F84" t="str">
        <f>VLOOKUP(E84,metki!$A$2:$B$9,2,FALSE)</f>
        <v>экспл_новые_с_названием</v>
      </c>
      <c r="G84" t="str">
        <f t="shared" si="26"/>
        <v>экспл</v>
      </c>
      <c r="H84" t="str">
        <f>VLOOKUP(B84,audio_list_stym!$A$3:$AJ$18,32,FALSE)</f>
        <v>ZF</v>
      </c>
      <c r="I84" t="s">
        <v>690</v>
      </c>
      <c r="J84" t="str">
        <f t="shared" si="27"/>
        <v>ZF_3</v>
      </c>
      <c r="K84">
        <v>15</v>
      </c>
      <c r="L84">
        <f>VLOOKUP(J84,total_visual_stym!$A$2:$D$129,2,FALSE)</f>
        <v>2147</v>
      </c>
      <c r="M84" t="str">
        <f>VLOOKUP(J84,total_visual_stym!$A$2:$D$129,3,FALSE)</f>
        <v>pics\\ZF_3.jpg</v>
      </c>
      <c r="N84">
        <f>VLOOKUP(J84,total_visual_stym!$A$1:$D$129,4,FALSE)</f>
        <v>215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155</v>
      </c>
      <c r="Z84" t="str">
        <f>IF(G84="экспл",VLOOKUP(J84,quest_экспл!$A$1:$N$129,12,FALSE),IF(G84="импл_",0,0))</f>
        <v>sound\\Tonkiy_li_on.wav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2217</v>
      </c>
      <c r="AD84" t="str">
        <f t="shared" ca="1" si="33"/>
        <v>pics\\dis58.jpg</v>
      </c>
      <c r="AE84" s="22" t="str">
        <f t="array" aca="1" ref="AE84" ca="1">IF(G84="экспл",INDEX(total_visual_stym!$C$146:$C$209,(RANK(total_visual_stym!E164,total_visual_stym!$E$146:$E$209))),0)</f>
        <v>pics\\dis58.jpg</v>
      </c>
      <c r="AF84" s="22" t="str">
        <f t="shared" si="28"/>
        <v/>
      </c>
      <c r="AI84" t="s">
        <v>94</v>
      </c>
      <c r="AO84">
        <f t="shared" ca="1" si="34"/>
        <v>0.44566207765619392</v>
      </c>
      <c r="AP84" t="str">
        <f t="shared" ca="1" si="35"/>
        <v>pics\\Kokos_8.jpg</v>
      </c>
      <c r="AR84" t="str">
        <f t="shared" si="36"/>
        <v/>
      </c>
      <c r="AS84" t="str">
        <f t="shared" si="29"/>
        <v/>
      </c>
      <c r="AT84">
        <f t="shared" ca="1" si="30"/>
        <v>0.32294560408806749</v>
      </c>
      <c r="AU84" t="s">
        <v>697</v>
      </c>
      <c r="AV84" t="str">
        <f t="shared" ca="1" si="31"/>
        <v>sound\\Redkiy_plod.wav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_Тонкий_ли_он?</v>
      </c>
      <c r="BA84" t="e">
        <f>VLOOKUP(Q84,audio_list_stym!$B$2:$BQ$299,68,FALSE)</f>
        <v>#N/A</v>
      </c>
      <c r="BB84" t="str">
        <f t="shared" si="32"/>
        <v>Вот_ЛИРОХ._Тонкий_ли_он?</v>
      </c>
      <c r="BD84" cm="1">
        <f t="array" aca="1" ref="BD84" ca="1">INDEX($L$82:$L$89,(RANK(AT4,$AT$2:$AT$9)))</f>
        <v>2146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VLOOKUP(B85,audio_list_stym!$A$3:$BP$18,64,FALSE)</f>
        <v>15</v>
      </c>
      <c r="F85" t="str">
        <f>VLOOKUP(E85,metki!$A$2:$B$9,2,FALSE)</f>
        <v>экспл_новые_с_названием</v>
      </c>
      <c r="G85" t="str">
        <f t="shared" si="26"/>
        <v>экспл</v>
      </c>
      <c r="H85" t="str">
        <f>VLOOKUP(B85,audio_list_stym!$A$3:$AJ$18,32,FALSE)</f>
        <v>ZF</v>
      </c>
      <c r="I85" t="s">
        <v>691</v>
      </c>
      <c r="J85" t="str">
        <f t="shared" si="27"/>
        <v>ZF_4</v>
      </c>
      <c r="K85">
        <v>15</v>
      </c>
      <c r="L85">
        <f>VLOOKUP(J85,total_visual_stym!$A$2:$D$129,2,FALSE)</f>
        <v>2148</v>
      </c>
      <c r="M85" t="str">
        <f>VLOOKUP(J85,total_visual_stym!$A$2:$D$129,3,FALSE)</f>
        <v>pics\\ZF_4.jpg</v>
      </c>
      <c r="N85">
        <f>VLOOKUP(J85,total_visual_stym!$A$1:$D$129,4,FALSE)</f>
        <v>215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156</v>
      </c>
      <c r="Z85" t="str">
        <f>IF(G85="экспл",VLOOKUP(J85,quest_экспл!$A$1:$N$129,12,FALSE),IF(G85="импл_",0,0))</f>
        <v>sound\\Celniy_li_on.wav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2224</v>
      </c>
      <c r="AD85" t="str">
        <f t="shared" ca="1" si="33"/>
        <v>pics\\dis29.jpg</v>
      </c>
      <c r="AE85" s="22" t="str">
        <f t="array" aca="1" ref="AE85" ca="1">IF(G85="экспл",INDEX(total_visual_stym!$C$146:$C$209,(RANK(total_visual_stym!E165,total_visual_stym!$E$146:$E$209))),0)</f>
        <v>pics\\dis29.jpg</v>
      </c>
      <c r="AF85" s="22" t="str">
        <f t="shared" si="28"/>
        <v/>
      </c>
      <c r="AI85" t="s">
        <v>95</v>
      </c>
      <c r="AO85">
        <f t="shared" ca="1" si="34"/>
        <v>0.2988394641386547</v>
      </c>
      <c r="AP85" t="str">
        <f t="shared" ca="1" si="35"/>
        <v>pics\\Peper_5.jpg</v>
      </c>
      <c r="AR85" t="str">
        <f t="shared" si="36"/>
        <v/>
      </c>
      <c r="AS85" t="str">
        <f t="shared" si="29"/>
        <v/>
      </c>
      <c r="AT85">
        <f t="shared" ca="1" si="30"/>
        <v>0.95453861241440663</v>
      </c>
      <c r="AU85" t="s">
        <v>697</v>
      </c>
      <c r="AV85" t="str">
        <f t="shared" ca="1" si="31"/>
        <v>sound\\Noviy_plod.wav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_Цельный_ли_он?</v>
      </c>
      <c r="BA85" t="e">
        <f>VLOOKUP(Q85,audio_list_stym!$B$2:$BQ$299,68,FALSE)</f>
        <v>#N/A</v>
      </c>
      <c r="BB85" t="str">
        <f t="shared" si="32"/>
        <v>Это_ЛИРОХ._Цельный_ли_он?</v>
      </c>
      <c r="BD85" cm="1">
        <f t="array" aca="1" ref="BD85" ca="1">INDEX($L$82:$L$89,(RANK(AT5,$AT$2:$AT$9)))</f>
        <v>2145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VLOOKUP(B86,audio_list_stym!$A$3:$BP$18,64,FALSE)</f>
        <v>15</v>
      </c>
      <c r="F86" t="str">
        <f>VLOOKUP(E86,metki!$A$2:$B$9,2,FALSE)</f>
        <v>экспл_новые_с_названием</v>
      </c>
      <c r="G86" t="str">
        <f t="shared" si="26"/>
        <v>экспл</v>
      </c>
      <c r="H86" t="str">
        <f>VLOOKUP(B86,audio_list_stym!$A$3:$AJ$18,32,FALSE)</f>
        <v>ZF</v>
      </c>
      <c r="I86" t="s">
        <v>692</v>
      </c>
      <c r="J86" t="str">
        <f t="shared" si="27"/>
        <v>ZF_5</v>
      </c>
      <c r="K86">
        <v>15</v>
      </c>
      <c r="L86">
        <f>VLOOKUP(J86,total_visual_stym!$A$2:$D$129,2,FALSE)</f>
        <v>2149</v>
      </c>
      <c r="M86" t="str">
        <f>VLOOKUP(J86,total_visual_stym!$A$2:$D$129,3,FALSE)</f>
        <v>pics\\ZF_5.jpg</v>
      </c>
      <c r="N86">
        <f>VLOOKUP(J86,total_visual_stym!$A$1:$D$129,4,FALSE)</f>
        <v>215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157</v>
      </c>
      <c r="Z86" t="str">
        <f>IF(G86="экспл",VLOOKUP(J86,quest_экспл!$A$1:$N$129,12,FALSE),IF(G86="импл_",0,0))</f>
        <v>sound\\On_shershaviy.wav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2172</v>
      </c>
      <c r="AD86" t="str">
        <f t="shared" ca="1" si="33"/>
        <v>pics\\dis23.jpg</v>
      </c>
      <c r="AE86" s="22" t="str">
        <f t="array" aca="1" ref="AE86" ca="1">IF(G86="экспл",INDEX(total_visual_stym!$C$146:$C$209,(RANK(total_visual_stym!E166,total_visual_stym!$E$146:$E$209))),0)</f>
        <v>pics\\dis23.jpg</v>
      </c>
      <c r="AF86" s="22" t="str">
        <f t="shared" si="28"/>
        <v/>
      </c>
      <c r="AI86" t="s">
        <v>96</v>
      </c>
      <c r="AO86">
        <f t="shared" ca="1" si="34"/>
        <v>0.98554996620419122</v>
      </c>
      <c r="AP86" t="str">
        <f t="shared" ca="1" si="35"/>
        <v>pics\\Banan_2.jpg</v>
      </c>
      <c r="AR86" t="str">
        <f t="shared" si="36"/>
        <v/>
      </c>
      <c r="AS86" t="str">
        <f t="shared" si="29"/>
        <v/>
      </c>
      <c r="AT86">
        <f t="shared" ca="1" si="30"/>
        <v>0.82726245208715676</v>
      </c>
      <c r="AU86" t="s">
        <v>697</v>
      </c>
      <c r="AV86" t="str">
        <f t="shared" ca="1" si="31"/>
        <v>sound\\Noviy_plod.wav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_Он_шершавый?</v>
      </c>
      <c r="BA86" t="e">
        <f>VLOOKUP(Q86,audio_list_stym!$B$2:$BQ$299,68,FALSE)</f>
        <v>#N/A</v>
      </c>
      <c r="BB86" t="str">
        <f t="shared" si="32"/>
        <v>На_картинке_ЛИРОХ._Он_шершавый?</v>
      </c>
      <c r="BD86" cm="1">
        <f t="array" aca="1" ref="BD86" ca="1">INDEX($L$82:$L$89,(RANK(AT6,$AT$2:$AT$9)))</f>
        <v>2148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VLOOKUP(B87,audio_list_stym!$A$3:$BP$18,64,FALSE)</f>
        <v>15</v>
      </c>
      <c r="F87" t="str">
        <f>VLOOKUP(E87,metki!$A$2:$B$9,2,FALSE)</f>
        <v>экспл_новые_с_названием</v>
      </c>
      <c r="G87" t="str">
        <f t="shared" si="26"/>
        <v>экспл</v>
      </c>
      <c r="H87" t="str">
        <f>VLOOKUP(B87,audio_list_stym!$A$3:$AJ$18,32,FALSE)</f>
        <v>ZF</v>
      </c>
      <c r="I87" t="s">
        <v>693</v>
      </c>
      <c r="J87" t="str">
        <f t="shared" si="27"/>
        <v>ZF_6</v>
      </c>
      <c r="K87">
        <v>15</v>
      </c>
      <c r="L87">
        <f>VLOOKUP(J87,total_visual_stym!$A$2:$D$129,2,FALSE)</f>
        <v>2150</v>
      </c>
      <c r="M87" t="str">
        <f>VLOOKUP(J87,total_visual_stym!$A$2:$D$129,3,FALSE)</f>
        <v>pics\\ZF_6.jpg</v>
      </c>
      <c r="N87">
        <f>VLOOKUP(J87,total_visual_stym!$A$1:$D$129,4,FALSE)</f>
        <v>215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158</v>
      </c>
      <c r="Z87" t="str">
        <f>IF(G87="экспл",VLOOKUP(J87,quest_экспл!$A$1:$N$129,12,FALSE),IF(G87="импл_",0,0))</f>
        <v>sound\\Zaostrin_li_on.wav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2187</v>
      </c>
      <c r="AD87" t="str">
        <f t="shared" ca="1" si="33"/>
        <v>pics\\dis1.jpg</v>
      </c>
      <c r="AE87" s="22" t="str">
        <f t="array" aca="1" ref="AE87" ca="1">IF(G87="экспл",INDEX(total_visual_stym!$C$146:$C$209,(RANK(total_visual_stym!E167,total_visual_stym!$E$146:$E$209))),0)</f>
        <v>pics\\dis1.jpg</v>
      </c>
      <c r="AF87" s="22" t="str">
        <f t="shared" si="28"/>
        <v/>
      </c>
      <c r="AI87" t="s">
        <v>97</v>
      </c>
      <c r="AO87">
        <f t="shared" ca="1" si="34"/>
        <v>0.28911415181354605</v>
      </c>
      <c r="AP87" t="str">
        <f t="shared" ca="1" si="35"/>
        <v>pics\\Peper_6.jpg</v>
      </c>
      <c r="AR87" t="str">
        <f t="shared" si="36"/>
        <v/>
      </c>
      <c r="AS87" t="str">
        <f t="shared" si="29"/>
        <v/>
      </c>
      <c r="AT87">
        <f t="shared" ca="1" si="30"/>
        <v>0.75575538529060082</v>
      </c>
      <c r="AU87" t="s">
        <v>697</v>
      </c>
      <c r="AV87" t="str">
        <f t="shared" ca="1" si="31"/>
        <v>sound\\Noviy_plod.wav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_Заострен_ли_он?</v>
      </c>
      <c r="BA87" t="e">
        <f>VLOOKUP(Q87,audio_list_stym!$B$2:$BQ$299,68,FALSE)</f>
        <v>#N/A</v>
      </c>
      <c r="BB87" t="str">
        <f t="shared" si="32"/>
        <v>На_мониторе_ЛИРОХ._Заострен_ли_он?</v>
      </c>
      <c r="BD87" cm="1">
        <f t="array" aca="1" ref="BD87" ca="1">INDEX($L$82:$L$89,(RANK(AT7,$AT$2:$AT$9)))</f>
        <v>2149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VLOOKUP(B88,audio_list_stym!$A$3:$BP$18,64,FALSE)</f>
        <v>15</v>
      </c>
      <c r="F88" t="str">
        <f>VLOOKUP(E88,metki!$A$2:$B$9,2,FALSE)</f>
        <v>экспл_новые_с_названием</v>
      </c>
      <c r="G88" t="str">
        <f t="shared" si="26"/>
        <v>экспл</v>
      </c>
      <c r="H88" t="str">
        <f>VLOOKUP(B88,audio_list_stym!$A$3:$AJ$18,32,FALSE)</f>
        <v>ZF</v>
      </c>
      <c r="I88" t="s">
        <v>694</v>
      </c>
      <c r="J88" t="str">
        <f t="shared" si="27"/>
        <v>ZF_7</v>
      </c>
      <c r="K88">
        <v>15</v>
      </c>
      <c r="L88">
        <f>VLOOKUP(J88,total_visual_stym!$A$2:$D$129,2,FALSE)</f>
        <v>2151</v>
      </c>
      <c r="M88" t="str">
        <f>VLOOKUP(J88,total_visual_stym!$A$2:$D$129,3,FALSE)</f>
        <v>pics\\ZF_7.jpg</v>
      </c>
      <c r="N88">
        <f>VLOOKUP(J88,total_visual_stym!$A$1:$D$129,4,FALSE)</f>
        <v>215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159</v>
      </c>
      <c r="Z88" t="str">
        <f>IF(G88="экспл",VLOOKUP(J88,quest_экспл!$A$1:$N$129,12,FALSE),IF(G88="импл_",0,0))</f>
        <v>sound\\On_rassipchatiy.wav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2197</v>
      </c>
      <c r="AD88" t="str">
        <f t="shared" ca="1" si="33"/>
        <v>pics\\dis54.jpg</v>
      </c>
      <c r="AE88" s="22" t="str">
        <f t="array" aca="1" ref="AE88" ca="1">IF(G88="экспл",INDEX(total_visual_stym!$C$146:$C$209,(RANK(total_visual_stym!E168,total_visual_stym!$E$146:$E$209))),0)</f>
        <v>pics\\dis54.jpg</v>
      </c>
      <c r="AF88" s="22" t="str">
        <f t="shared" si="28"/>
        <v/>
      </c>
      <c r="AI88" t="s">
        <v>98</v>
      </c>
      <c r="AO88">
        <f t="shared" ca="1" si="34"/>
        <v>0.40419907845502134</v>
      </c>
      <c r="AP88" t="str">
        <f t="shared" ca="1" si="35"/>
        <v>pics\\Limon_4.jpg</v>
      </c>
      <c r="AR88" t="str">
        <f t="shared" si="36"/>
        <v/>
      </c>
      <c r="AS88" t="str">
        <f t="shared" si="29"/>
        <v/>
      </c>
      <c r="AT88">
        <f t="shared" ca="1" si="30"/>
        <v>0.89772125335085673</v>
      </c>
      <c r="AU88" t="s">
        <v>697</v>
      </c>
      <c r="AV88" t="str">
        <f t="shared" ca="1" si="31"/>
        <v>sound\\Noviy_plod.wav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_Он_рассыпчатый?</v>
      </c>
      <c r="BA88" t="e">
        <f>VLOOKUP(Q88,audio_list_stym!$B$2:$BQ$299,68,FALSE)</f>
        <v>#N/A</v>
      </c>
      <c r="BB88" t="str">
        <f t="shared" si="32"/>
        <v>Перед_Вами_ЛИРОХ._Он_рассыпчатый?</v>
      </c>
      <c r="BD88" cm="1">
        <f t="array" aca="1" ref="BD88" ca="1">INDEX($L$82:$L$89,(RANK(AT8,$AT$2:$AT$9)))</f>
        <v>2147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VLOOKUP(B89,audio_list_stym!$A$3:$BP$18,64,FALSE)</f>
        <v>15</v>
      </c>
      <c r="F89" t="str">
        <f>VLOOKUP(E89,metki!$A$2:$B$9,2,FALSE)</f>
        <v>экспл_новые_с_названием</v>
      </c>
      <c r="G89" t="str">
        <f t="shared" si="26"/>
        <v>экспл</v>
      </c>
      <c r="H89" t="str">
        <f>VLOOKUP(B89,audio_list_stym!$A$3:$AJ$18,32,FALSE)</f>
        <v>ZF</v>
      </c>
      <c r="I89" t="s">
        <v>695</v>
      </c>
      <c r="J89" t="str">
        <f t="shared" si="27"/>
        <v>ZF_8</v>
      </c>
      <c r="K89">
        <v>15</v>
      </c>
      <c r="L89">
        <f>VLOOKUP(J89,total_visual_stym!$A$2:$D$129,2,FALSE)</f>
        <v>2152</v>
      </c>
      <c r="M89" t="str">
        <f>VLOOKUP(J89,total_visual_stym!$A$2:$D$129,3,FALSE)</f>
        <v>pics\\ZF_8.jpg</v>
      </c>
      <c r="N89">
        <f>VLOOKUP(J89,total_visual_stym!$A$1:$D$129,4,FALSE)</f>
        <v>215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160</v>
      </c>
      <c r="Z89" t="str">
        <f>IF(G89="экспл",VLOOKUP(J89,quest_экспл!$A$1:$N$129,12,FALSE),IF(G89="импл_",0,0))</f>
        <v>sound\\Ochishen_li_on.wav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2216</v>
      </c>
      <c r="AD89" t="str">
        <f t="shared" ca="1" si="33"/>
        <v>pics\\dis59.jpg</v>
      </c>
      <c r="AE89" s="22" t="str">
        <f t="array" aca="1" ref="AE89" ca="1">IF(G89="экспл",INDEX(total_visual_stym!$C$146:$C$209,(RANK(total_visual_stym!E169,total_visual_stym!$E$146:$E$209))),0)</f>
        <v>pics\\dis59.jpg</v>
      </c>
      <c r="AF89" s="22" t="str">
        <f t="shared" si="28"/>
        <v/>
      </c>
      <c r="AI89" t="s">
        <v>99</v>
      </c>
      <c r="AO89">
        <f t="shared" ca="1" si="34"/>
        <v>0.63522153707000262</v>
      </c>
      <c r="AP89" t="str">
        <f t="shared" ca="1" si="35"/>
        <v>pics\\Goroh_8.jpg</v>
      </c>
      <c r="AR89" t="str">
        <f t="shared" si="36"/>
        <v/>
      </c>
      <c r="AS89" t="str">
        <f t="shared" si="29"/>
        <v/>
      </c>
      <c r="AT89">
        <f t="shared" ca="1" si="30"/>
        <v>0.13151582740510193</v>
      </c>
      <c r="AU89" t="s">
        <v>697</v>
      </c>
      <c r="AV89" t="str">
        <f t="shared" ca="1" si="31"/>
        <v>sound\\Redkiy_plod.wav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_Очищен_ли_он?</v>
      </c>
      <c r="BA89" t="e">
        <f>VLOOKUP(Q89,audio_list_stym!$B$2:$BQ$299,68,FALSE)</f>
        <v>#N/A</v>
      </c>
      <c r="BB89" t="str">
        <f t="shared" si="32"/>
        <v>Вы_видите_ЛИРОХ._Очищен_ли_он?</v>
      </c>
      <c r="BD89" cm="1">
        <f t="array" aca="1" ref="BD89" ca="1">INDEX($L$82:$L$89,(RANK(AT9,$AT$2:$AT$9)))</f>
        <v>2152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VLOOKUP(B90,audio_list_stym!$A$3:$BP$18,64,FALSE)</f>
        <v>16</v>
      </c>
      <c r="F90" t="str">
        <f>VLOOKUP(E90,metki!$A$2:$B$9,2,FALSE)</f>
        <v>импл_новые_без_названия</v>
      </c>
      <c r="G90" t="str">
        <f t="shared" si="26"/>
        <v>импл_</v>
      </c>
      <c r="H90" t="str">
        <f>VLOOKUP(B90,audio_list_stym!$A$3:$AJ$18,32,FALSE)</f>
        <v>Ackee</v>
      </c>
      <c r="I90" t="s">
        <v>688</v>
      </c>
      <c r="J90" t="str">
        <f t="shared" si="27"/>
        <v>Ackee_1</v>
      </c>
      <c r="K90">
        <v>16</v>
      </c>
      <c r="L90">
        <f>VLOOKUP(J90,total_visual_stym!$A$2:$D$129,2,FALSE)</f>
        <v>2065</v>
      </c>
      <c r="M90" t="str">
        <f>VLOOKUP(J90,total_visual_stym!$A$2:$D$129,3,FALSE)</f>
        <v>pics\\Ackee_1.jpg</v>
      </c>
      <c r="N90">
        <f>VLOOKUP(J90,total_visual_stym!$A$1:$D$129,4,FALSE)</f>
        <v>208</v>
      </c>
      <c r="P90">
        <f>IF(G90="экспл",0,IF(G90="импл_",VLOOKUP(J90,quest_импл!$A$1:$J$129,7,FALSE),0))</f>
        <v>225</v>
      </c>
      <c r="Q90" t="str">
        <f>IF(G90="экспл",0,IF(G90="импл_",VLOOKUP(J90,quest_импл!$A$1:$J$129,8,FALSE),0))</f>
        <v>sound\\Sushenniy_li.wav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нет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2035</v>
      </c>
      <c r="AD90" t="str">
        <f t="shared" ca="1" si="33"/>
        <v>pics\\Limon_3.jpg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pics\\Limon_3.jpg</v>
      </c>
      <c r="AI90" t="s">
        <v>100</v>
      </c>
      <c r="AO90">
        <f t="shared" ca="1" si="34"/>
        <v>0.40942532824589117</v>
      </c>
      <c r="AP90" t="str">
        <f t="shared" ca="1" si="35"/>
        <v>pics\\Limon_3.jpg</v>
      </c>
      <c r="AR90" t="str">
        <f t="shared" si="36"/>
        <v/>
      </c>
      <c r="AS90" t="str">
        <f t="shared" ca="1" si="29"/>
        <v>pics\\Limon_3.jpg</v>
      </c>
      <c r="AT90">
        <f t="shared" ca="1" si="30"/>
        <v>0.51792573341297266</v>
      </c>
      <c r="AU90" t="s">
        <v>697</v>
      </c>
      <c r="AV90" t="str">
        <f t="shared" ca="1" si="31"/>
        <v>sound\\Redkiy_plod.wav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_Сушеный_ли_</v>
      </c>
      <c r="BB90" t="str">
        <f t="shared" si="32"/>
        <v>_Сушеный_ли_XXXXX?</v>
      </c>
      <c r="BC90">
        <f>A90</f>
        <v>1212</v>
      </c>
      <c r="BD90" cm="1">
        <f t="array" aca="1" ref="BD90" ca="1">INDEX($L$90:$L$97,(RANK(AT2,$AT$2:$AT$9)))</f>
        <v>2071</v>
      </c>
      <c r="BE90" cm="1">
        <f t="array" aca="1" ref="BE90" ca="1">INDEX(BD66:BD81,(RANK(AT5,$AT$2:$AT$17)))</f>
        <v>2135</v>
      </c>
      <c r="BF90" cm="1">
        <f t="array" aca="1" ref="BF90" ca="1">INDEX(BD98:BD113,(RANK(AT5,$AT$2:$AT$17)))</f>
        <v>2079</v>
      </c>
      <c r="BG90" cm="1">
        <f t="array" aca="1" ref="BG90" ca="1">INDEX(BD114:BD129,(RANK(AT5,$AT$2:$AT$9)))</f>
        <v>2095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VLOOKUP(B91,audio_list_stym!$A$3:$BP$18,64,FALSE)</f>
        <v>16</v>
      </c>
      <c r="F91" t="str">
        <f>VLOOKUP(E91,metki!$A$2:$B$9,2,FALSE)</f>
        <v>импл_новые_без_названия</v>
      </c>
      <c r="G91" t="str">
        <f t="shared" si="26"/>
        <v>импл_</v>
      </c>
      <c r="H91" t="str">
        <f>VLOOKUP(B91,audio_list_stym!$A$3:$AJ$18,32,FALSE)</f>
        <v>Ackee</v>
      </c>
      <c r="I91" t="s">
        <v>689</v>
      </c>
      <c r="J91" t="str">
        <f t="shared" si="27"/>
        <v>Ackee_2</v>
      </c>
      <c r="K91">
        <v>16</v>
      </c>
      <c r="L91">
        <f>VLOOKUP(J91,total_visual_stym!$A$2:$D$129,2,FALSE)</f>
        <v>2066</v>
      </c>
      <c r="M91" t="str">
        <f>VLOOKUP(J91,total_visual_stym!$A$2:$D$129,3,FALSE)</f>
        <v>pics\\Ackee_2.jpg</v>
      </c>
      <c r="N91">
        <f>VLOOKUP(J91,total_visual_stym!$A$1:$D$129,4,FALSE)</f>
        <v>208</v>
      </c>
      <c r="P91">
        <f>IF(G91="экспл",0,IF(G91="импл_",VLOOKUP(J91,quest_импл!$A$1:$J$129,7,FALSE),0))</f>
        <v>226</v>
      </c>
      <c r="Q91" t="str">
        <f>IF(G91="экспл",0,IF(G91="импл_",VLOOKUP(J91,quest_импл!$A$1:$J$129,8,FALSE),0))</f>
        <v>sound\\S_vetochkoy_li.wav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2022</v>
      </c>
      <c r="AD91" t="str">
        <f t="shared" ca="1" si="33"/>
        <v>pics\\Goroh_6.jpg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pics\\Goroh_6.jpg</v>
      </c>
      <c r="AI91" t="s">
        <v>101</v>
      </c>
      <c r="AO91">
        <f t="shared" ca="1" si="34"/>
        <v>0.69815065890058925</v>
      </c>
      <c r="AP91" t="str">
        <f t="shared" ca="1" si="35"/>
        <v>pics\\Goroh_6.jpg</v>
      </c>
      <c r="AR91" t="str">
        <f t="shared" si="36"/>
        <v/>
      </c>
      <c r="AS91" t="str">
        <f t="shared" ca="1" si="29"/>
        <v>pics\\Goroh_6.jpg</v>
      </c>
      <c r="AT91">
        <f t="shared" ca="1" si="30"/>
        <v>0.57919999439435699</v>
      </c>
      <c r="AU91" t="s">
        <v>697</v>
      </c>
      <c r="AV91" t="str">
        <f t="shared" ca="1" si="31"/>
        <v>sound\\Noviy_plod.wav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_С_веточкой_ли_</v>
      </c>
      <c r="BB91" t="str">
        <f t="shared" si="32"/>
        <v>_С_веточкой_ли_XXXXX?</v>
      </c>
      <c r="BD91" cm="1">
        <f t="array" aca="1" ref="BD91" ca="1">INDEX($L$90:$L$97,(RANK(AT3,$AT$2:$AT$9)))</f>
        <v>2070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VLOOKUP(B92,audio_list_stym!$A$3:$BP$18,64,FALSE)</f>
        <v>16</v>
      </c>
      <c r="F92" t="str">
        <f>VLOOKUP(E92,metki!$A$2:$B$9,2,FALSE)</f>
        <v>импл_новые_без_названия</v>
      </c>
      <c r="G92" t="str">
        <f t="shared" si="26"/>
        <v>импл_</v>
      </c>
      <c r="H92" t="str">
        <f>VLOOKUP(B92,audio_list_stym!$A$3:$AJ$18,32,FALSE)</f>
        <v>Ackee</v>
      </c>
      <c r="I92" t="s">
        <v>690</v>
      </c>
      <c r="J92" t="str">
        <f t="shared" si="27"/>
        <v>Ackee_3</v>
      </c>
      <c r="K92">
        <v>16</v>
      </c>
      <c r="L92">
        <f>VLOOKUP(J92,total_visual_stym!$A$2:$D$129,2,FALSE)</f>
        <v>2067</v>
      </c>
      <c r="M92" t="str">
        <f>VLOOKUP(J92,total_visual_stym!$A$2:$D$129,3,FALSE)</f>
        <v>pics\\Ackee_3.jpg</v>
      </c>
      <c r="N92">
        <f>VLOOKUP(J92,total_visual_stym!$A$1:$D$129,4,FALSE)</f>
        <v>208</v>
      </c>
      <c r="P92">
        <f>IF(G92="экспл",0,IF(G92="импл_",VLOOKUP(J92,quest_импл!$A$1:$J$129,7,FALSE),0))</f>
        <v>227</v>
      </c>
      <c r="Q92" t="str">
        <f>IF(G92="экспл",0,IF(G92="импл_",VLOOKUP(J92,quest_импл!$A$1:$J$129,8,FALSE),0))</f>
        <v>sound\\Rasskrit_li.wav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2040</v>
      </c>
      <c r="AD92" t="str">
        <f t="shared" ca="1" si="33"/>
        <v>pics\\Limon_8.jpg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pics\\Limon_8.jpg</v>
      </c>
      <c r="AI92" t="s">
        <v>102</v>
      </c>
      <c r="AO92">
        <f t="shared" ca="1" si="34"/>
        <v>0.38110955646563272</v>
      </c>
      <c r="AP92" t="str">
        <f t="shared" ca="1" si="35"/>
        <v>pics\\Limon_8.jpg</v>
      </c>
      <c r="AR92" t="str">
        <f t="shared" si="36"/>
        <v/>
      </c>
      <c r="AS92" t="str">
        <f t="shared" ca="1" si="29"/>
        <v>pics\\Limon_8.jpg</v>
      </c>
      <c r="AT92">
        <f t="shared" ca="1" si="30"/>
        <v>0.72488338105358252</v>
      </c>
      <c r="AU92" t="s">
        <v>697</v>
      </c>
      <c r="AV92" t="str">
        <f t="shared" ca="1" si="31"/>
        <v>sound\\Noviy_plod.wav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_Раскрыт_ли_</v>
      </c>
      <c r="BB92" t="str">
        <f t="shared" si="32"/>
        <v>_Раскрыт_ли_XXXXX?</v>
      </c>
      <c r="BD92" cm="1">
        <f t="array" aca="1" ref="BD92" ca="1">INDEX($L$90:$L$97,(RANK(AT4,$AT$2:$AT$9)))</f>
        <v>2066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VLOOKUP(B93,audio_list_stym!$A$3:$BP$18,64,FALSE)</f>
        <v>16</v>
      </c>
      <c r="F93" t="str">
        <f>VLOOKUP(E93,metki!$A$2:$B$9,2,FALSE)</f>
        <v>импл_новые_без_названия</v>
      </c>
      <c r="G93" t="str">
        <f t="shared" si="26"/>
        <v>импл_</v>
      </c>
      <c r="H93" t="str">
        <f>VLOOKUP(B93,audio_list_stym!$A$3:$AJ$18,32,FALSE)</f>
        <v>Ackee</v>
      </c>
      <c r="I93" t="s">
        <v>691</v>
      </c>
      <c r="J93" t="str">
        <f t="shared" si="27"/>
        <v>Ackee_4</v>
      </c>
      <c r="K93">
        <v>16</v>
      </c>
      <c r="L93">
        <f>VLOOKUP(J93,total_visual_stym!$A$2:$D$129,2,FALSE)</f>
        <v>2068</v>
      </c>
      <c r="M93" t="str">
        <f>VLOOKUP(J93,total_visual_stym!$A$2:$D$129,3,FALSE)</f>
        <v>pics\\Ackee_4.jpg</v>
      </c>
      <c r="N93">
        <f>VLOOKUP(J93,total_visual_stym!$A$1:$D$129,4,FALSE)</f>
        <v>208</v>
      </c>
      <c r="P93">
        <f>IF(G93="экспл",0,IF(G93="импл_",VLOOKUP(J93,quest_импл!$A$1:$J$129,7,FALSE),0))</f>
        <v>228</v>
      </c>
      <c r="Q93" t="str">
        <f>IF(G93="экспл",0,IF(G93="импл_",VLOOKUP(J93,quest_импл!$A$1:$J$129,8,FALSE),0))</f>
        <v>sound\\Pushistiy_li.wav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2012</v>
      </c>
      <c r="AD93" t="str">
        <f t="shared" ca="1" si="33"/>
        <v>pics\\Finik_4.jpg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pics\\Finik_4.jpg</v>
      </c>
      <c r="AI93" t="s">
        <v>103</v>
      </c>
      <c r="AO93">
        <f t="shared" ca="1" si="34"/>
        <v>0.84716071612905031</v>
      </c>
      <c r="AP93" t="str">
        <f t="shared" ca="1" si="35"/>
        <v>pics\\Finik_4.jpg</v>
      </c>
      <c r="AR93" t="str">
        <f t="shared" si="36"/>
        <v/>
      </c>
      <c r="AS93" t="str">
        <f t="shared" ca="1" si="29"/>
        <v>pics\\Finik_4.jpg</v>
      </c>
      <c r="AT93">
        <f t="shared" ca="1" si="30"/>
        <v>0.79369133118311797</v>
      </c>
      <c r="AU93" t="s">
        <v>697</v>
      </c>
      <c r="AV93" t="str">
        <f t="shared" ca="1" si="31"/>
        <v>sound\\Noviy_plod.wav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_Пушистый_ли_</v>
      </c>
      <c r="BB93" t="str">
        <f t="shared" si="32"/>
        <v>_Пушистый_ли_XXXXX?</v>
      </c>
      <c r="BD93" cm="1">
        <f t="array" aca="1" ref="BD93" ca="1">INDEX($L$90:$L$97,(RANK(AT5,$AT$2:$AT$9)))</f>
        <v>2065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VLOOKUP(B94,audio_list_stym!$A$3:$BP$18,64,FALSE)</f>
        <v>16</v>
      </c>
      <c r="F94" t="str">
        <f>VLOOKUP(E94,metki!$A$2:$B$9,2,FALSE)</f>
        <v>импл_новые_без_названия</v>
      </c>
      <c r="G94" t="str">
        <f t="shared" si="26"/>
        <v>импл_</v>
      </c>
      <c r="H94" t="str">
        <f>VLOOKUP(B94,audio_list_stym!$A$3:$AJ$18,32,FALSE)</f>
        <v>Ackee</v>
      </c>
      <c r="I94" t="s">
        <v>692</v>
      </c>
      <c r="J94" t="str">
        <f t="shared" si="27"/>
        <v>Ackee_5</v>
      </c>
      <c r="K94">
        <v>16</v>
      </c>
      <c r="L94">
        <f>VLOOKUP(J94,total_visual_stym!$A$2:$D$129,2,FALSE)</f>
        <v>2069</v>
      </c>
      <c r="M94" t="str">
        <f>VLOOKUP(J94,total_visual_stym!$A$2:$D$129,3,FALSE)</f>
        <v>pics\\Ackee_5.jpg</v>
      </c>
      <c r="N94">
        <f>VLOOKUP(J94,total_visual_stym!$A$1:$D$129,4,FALSE)</f>
        <v>208</v>
      </c>
      <c r="P94">
        <f>IF(G94="экспл",0,IF(G94="импл_",VLOOKUP(J94,quest_импл!$A$1:$J$129,7,FALSE),0))</f>
        <v>229</v>
      </c>
      <c r="Q94" t="str">
        <f>IF(G94="экспл",0,IF(G94="импл_",VLOOKUP(J94,quest_импл!$A$1:$J$129,8,FALSE),0))</f>
        <v>sound\\Kvadratniy_li.wav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2015</v>
      </c>
      <c r="AD94" t="str">
        <f t="shared" ca="1" si="33"/>
        <v>pics\\Finik_7.jpg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pics\\Finik_7.jpg</v>
      </c>
      <c r="AI94" t="s">
        <v>104</v>
      </c>
      <c r="AO94">
        <f t="shared" ca="1" si="34"/>
        <v>0.76273888316454863</v>
      </c>
      <c r="AP94" t="str">
        <f t="shared" ca="1" si="35"/>
        <v>pics\\Finik_7.jpg</v>
      </c>
      <c r="AR94" t="str">
        <f t="shared" si="36"/>
        <v/>
      </c>
      <c r="AS94" t="str">
        <f t="shared" ca="1" si="29"/>
        <v>pics\\Finik_7.jpg</v>
      </c>
      <c r="AT94">
        <f t="shared" ca="1" si="30"/>
        <v>0.5623598421130217</v>
      </c>
      <c r="AU94" t="s">
        <v>697</v>
      </c>
      <c r="AV94" t="str">
        <f t="shared" ca="1" si="31"/>
        <v>sound\\Noviy_plod.wav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_Квадратный_ли_</v>
      </c>
      <c r="BB94" t="str">
        <f t="shared" si="32"/>
        <v>_Квадратный_ли_XXXXX?</v>
      </c>
      <c r="BD94" cm="1">
        <f t="array" aca="1" ref="BD94" ca="1">INDEX($L$90:$L$97,(RANK(AT6,$AT$2:$AT$9)))</f>
        <v>2068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VLOOKUP(B95,audio_list_stym!$A$3:$BP$18,64,FALSE)</f>
        <v>16</v>
      </c>
      <c r="F95" t="str">
        <f>VLOOKUP(E95,metki!$A$2:$B$9,2,FALSE)</f>
        <v>импл_новые_без_названия</v>
      </c>
      <c r="G95" t="str">
        <f t="shared" si="26"/>
        <v>импл_</v>
      </c>
      <c r="H95" t="str">
        <f>VLOOKUP(B95,audio_list_stym!$A$3:$AJ$18,32,FALSE)</f>
        <v>Ackee</v>
      </c>
      <c r="I95" t="s">
        <v>693</v>
      </c>
      <c r="J95" t="str">
        <f t="shared" si="27"/>
        <v>Ackee_6</v>
      </c>
      <c r="K95">
        <v>16</v>
      </c>
      <c r="L95">
        <f>VLOOKUP(J95,total_visual_stym!$A$2:$D$129,2,FALSE)</f>
        <v>2070</v>
      </c>
      <c r="M95" t="str">
        <f>VLOOKUP(J95,total_visual_stym!$A$2:$D$129,3,FALSE)</f>
        <v>pics\\Ackee_6.jpg</v>
      </c>
      <c r="N95">
        <f>VLOOKUP(J95,total_visual_stym!$A$1:$D$129,4,FALSE)</f>
        <v>208</v>
      </c>
      <c r="P95">
        <f>IF(G95="экспл",0,IF(G95="импл_",VLOOKUP(J95,quest_импл!$A$1:$J$129,7,FALSE),0))</f>
        <v>230</v>
      </c>
      <c r="Q95" t="str">
        <f>IF(G95="экспл",0,IF(G95="импл_",VLOOKUP(J95,quest_импл!$A$1:$J$129,8,FALSE),0))</f>
        <v>sound\\Sklizskiy_li.wav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2013</v>
      </c>
      <c r="AD95" t="str">
        <f t="shared" ca="1" si="33"/>
        <v>pics\\Finik_5.jpg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pics\\Finik_5.jpg</v>
      </c>
      <c r="AI95" t="s">
        <v>105</v>
      </c>
      <c r="AO95">
        <f t="shared" ca="1" si="34"/>
        <v>0.83667597077046219</v>
      </c>
      <c r="AP95" t="str">
        <f t="shared" ca="1" si="35"/>
        <v>pics\\Finik_5.jpg</v>
      </c>
      <c r="AR95" t="str">
        <f t="shared" si="36"/>
        <v/>
      </c>
      <c r="AS95" t="str">
        <f t="shared" ca="1" si="29"/>
        <v>pics\\Finik_5.jpg</v>
      </c>
      <c r="AT95">
        <f t="shared" ca="1" si="30"/>
        <v>0.39615389783260724</v>
      </c>
      <c r="AU95" t="s">
        <v>697</v>
      </c>
      <c r="AV95" t="str">
        <f t="shared" ca="1" si="31"/>
        <v>sound\\Redkiy_plod.wav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_Склизкий_ли_</v>
      </c>
      <c r="BB95" t="str">
        <f t="shared" si="32"/>
        <v>_Склизкий_ли_XXXXX?</v>
      </c>
      <c r="BD95" cm="1">
        <f t="array" aca="1" ref="BD95" ca="1">INDEX($L$90:$L$97,(RANK(AT7,$AT$2:$AT$9)))</f>
        <v>2069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VLOOKUP(B96,audio_list_stym!$A$3:$BP$18,64,FALSE)</f>
        <v>16</v>
      </c>
      <c r="F96" t="str">
        <f>VLOOKUP(E96,metki!$A$2:$B$9,2,FALSE)</f>
        <v>импл_новые_без_названия</v>
      </c>
      <c r="G96" t="str">
        <f t="shared" si="26"/>
        <v>импл_</v>
      </c>
      <c r="H96" t="str">
        <f>VLOOKUP(B96,audio_list_stym!$A$3:$AJ$18,32,FALSE)</f>
        <v>Ackee</v>
      </c>
      <c r="I96" t="s">
        <v>694</v>
      </c>
      <c r="J96" t="str">
        <f t="shared" si="27"/>
        <v>Ackee_7</v>
      </c>
      <c r="K96">
        <v>16</v>
      </c>
      <c r="L96">
        <f>VLOOKUP(J96,total_visual_stym!$A$2:$D$129,2,FALSE)</f>
        <v>2071</v>
      </c>
      <c r="M96" t="str">
        <f>VLOOKUP(J96,total_visual_stym!$A$2:$D$129,3,FALSE)</f>
        <v>pics\\Ackee_7.jpg</v>
      </c>
      <c r="N96">
        <f>VLOOKUP(J96,total_visual_stym!$A$1:$D$129,4,FALSE)</f>
        <v>208</v>
      </c>
      <c r="P96">
        <f>IF(G96="экспл",0,IF(G96="импл_",VLOOKUP(J96,quest_импл!$A$1:$J$129,7,FALSE),0))</f>
        <v>231</v>
      </c>
      <c r="Q96" t="str">
        <f>IF(G96="экспл",0,IF(G96="импл_",VLOOKUP(J96,quest_импл!$A$1:$J$129,8,FALSE),0))</f>
        <v>sound\\Uvyadshiy_li.wav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да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2042</v>
      </c>
      <c r="AD96" t="str">
        <f t="shared" ca="1" si="33"/>
        <v>pics\\Peper_2.jpg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pics\\Peper_2.jpg</v>
      </c>
      <c r="AI96" t="s">
        <v>106</v>
      </c>
      <c r="AO96">
        <f t="shared" ca="1" si="34"/>
        <v>0.36156990533497391</v>
      </c>
      <c r="AP96" t="str">
        <f t="shared" ca="1" si="35"/>
        <v>pics\\Peper_2.jpg</v>
      </c>
      <c r="AR96" t="str">
        <f t="shared" si="36"/>
        <v/>
      </c>
      <c r="AS96" t="str">
        <f t="shared" ca="1" si="29"/>
        <v>pics\\Peper_2.jpg</v>
      </c>
      <c r="AT96">
        <f t="shared" ca="1" si="30"/>
        <v>0.2865324898234618</v>
      </c>
      <c r="AU96" t="s">
        <v>697</v>
      </c>
      <c r="AV96" t="str">
        <f t="shared" ca="1" si="31"/>
        <v>sound\\Redkiy_plod.wav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_Увядший_ли_</v>
      </c>
      <c r="BB96" t="str">
        <f t="shared" si="32"/>
        <v>_Увядший_ли_XXXXX?</v>
      </c>
      <c r="BD96" cm="1">
        <f t="array" aca="1" ref="BD96" ca="1">INDEX($L$90:$L$97,(RANK(AT8,$AT$2:$AT$9)))</f>
        <v>2067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VLOOKUP(B97,audio_list_stym!$A$3:$BP$18,64,FALSE)</f>
        <v>16</v>
      </c>
      <c r="F97" t="str">
        <f>VLOOKUP(E97,metki!$A$2:$B$9,2,FALSE)</f>
        <v>импл_новые_без_названия</v>
      </c>
      <c r="G97" t="str">
        <f t="shared" si="26"/>
        <v>импл_</v>
      </c>
      <c r="H97" t="str">
        <f>VLOOKUP(B97,audio_list_stym!$A$3:$AJ$18,32,FALSE)</f>
        <v>Ackee</v>
      </c>
      <c r="I97" t="s">
        <v>695</v>
      </c>
      <c r="J97" t="str">
        <f t="shared" si="27"/>
        <v>Ackee_8</v>
      </c>
      <c r="K97">
        <v>16</v>
      </c>
      <c r="L97">
        <f>VLOOKUP(J97,total_visual_stym!$A$2:$D$129,2,FALSE)</f>
        <v>2072</v>
      </c>
      <c r="M97" t="str">
        <f>VLOOKUP(J97,total_visual_stym!$A$2:$D$129,3,FALSE)</f>
        <v>pics\\Ackee_8.jpg</v>
      </c>
      <c r="N97">
        <f>VLOOKUP(J97,total_visual_stym!$A$1:$D$129,4,FALSE)</f>
        <v>208</v>
      </c>
      <c r="P97">
        <f>IF(G97="экспл",0,IF(G97="импл_",VLOOKUP(J97,quest_импл!$A$1:$J$129,7,FALSE),0))</f>
        <v>232</v>
      </c>
      <c r="Q97" t="str">
        <f>IF(G97="экспл",0,IF(G97="импл_",VLOOKUP(J97,quest_импл!$A$1:$J$129,8,FALSE),0))</f>
        <v>sound\\Raznocvetniy_li.wav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2037</v>
      </c>
      <c r="AD97" t="str">
        <f t="shared" ca="1" si="33"/>
        <v>pics\\Limon_5.jpg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pics\\Limon_5.jpg</v>
      </c>
      <c r="AI97" t="s">
        <v>107</v>
      </c>
      <c r="AO97">
        <f t="shared" ca="1" si="34"/>
        <v>0.40200460939784621</v>
      </c>
      <c r="AP97" t="str">
        <f t="shared" ca="1" si="35"/>
        <v>pics\\Limon_5.jpg</v>
      </c>
      <c r="AR97" t="str">
        <f t="shared" si="36"/>
        <v/>
      </c>
      <c r="AS97" t="str">
        <f t="shared" ca="1" si="29"/>
        <v>pics\\Limon_5.jpg</v>
      </c>
      <c r="AT97">
        <f t="shared" ca="1" si="30"/>
        <v>0.78118896478172073</v>
      </c>
      <c r="AU97" t="s">
        <v>697</v>
      </c>
      <c r="AV97" t="str">
        <f t="shared" ca="1" si="31"/>
        <v>sound\\Noviy_plod.wav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_Разноцветный_ли_</v>
      </c>
      <c r="BB97" t="str">
        <f t="shared" si="32"/>
        <v>_Разноцветный_ли_XXXXX?</v>
      </c>
      <c r="BD97" cm="1">
        <f t="array" aca="1" ref="BD97" ca="1">INDEX($L$90:$L$97,(RANK(AT9,$AT$2:$AT$9)))</f>
        <v>2072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VLOOKUP(B98,audio_list_stym!$A$3:$BP$18,64,FALSE)</f>
        <v>17</v>
      </c>
      <c r="F98" t="str">
        <f>VLOOKUP(E98,metki!$A$2:$B$9,2,FALSE)</f>
        <v>экспл_новые_без_названия</v>
      </c>
      <c r="G98" t="str">
        <f t="shared" si="26"/>
        <v>экспл</v>
      </c>
      <c r="H98" t="str">
        <f>VLOOKUP(B98,audio_list_stym!$A$3:$AJ$18,32,FALSE)</f>
        <v>Ake</v>
      </c>
      <c r="I98" t="s">
        <v>688</v>
      </c>
      <c r="J98" t="str">
        <f t="shared" si="27"/>
        <v>Ake_1</v>
      </c>
      <c r="K98">
        <v>17</v>
      </c>
      <c r="L98">
        <f>VLOOKUP(J98,total_visual_stym!$A$2:$D$129,2,FALSE)</f>
        <v>2073</v>
      </c>
      <c r="M98" t="str">
        <f>VLOOKUP(J98,total_visual_stym!$A$2:$D$129,3,FALSE)</f>
        <v>pics\\Ake_1.jpg</v>
      </c>
      <c r="N98">
        <f>VLOOKUP(J98,total_visual_stym!$A$1:$D$129,4,FALSE)</f>
        <v>209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105</v>
      </c>
      <c r="Z98" t="str">
        <f>IF(G98="экспл",VLOOKUP(J98,quest_экспл!$A$1:$N$129,12,FALSE),IF(G98="импл_",0,0))</f>
        <v>sound\\On_imeet_myakot.wav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2205</v>
      </c>
      <c r="AD98" t="str">
        <f t="shared" ca="1" si="33"/>
        <v>pics\\dis46.jpg</v>
      </c>
      <c r="AE98" s="22" t="str">
        <f t="array" aca="1" ref="AE98" ca="1">IF(G98="экспл",INDEX(total_visual_stym!$C$146:$C$209,(RANK(total_visual_stym!E178,total_visual_stym!$E$146:$E$209))),0)</f>
        <v>pics\\dis46.jpg</v>
      </c>
      <c r="AF98" s="22" t="str">
        <f t="shared" si="28"/>
        <v/>
      </c>
      <c r="AI98" t="s">
        <v>108</v>
      </c>
      <c r="AO98">
        <f t="shared" ca="1" si="34"/>
        <v>0.8492061303942483</v>
      </c>
      <c r="AP98" t="str">
        <f t="shared" ca="1" si="35"/>
        <v>pics\\Finik_3.jpg</v>
      </c>
      <c r="AR98" t="str">
        <f>IF(AH98="sound\\Ogorod",AP26,"")</f>
        <v/>
      </c>
      <c r="AS98" t="str">
        <f t="shared" si="29"/>
        <v/>
      </c>
      <c r="AT98">
        <f t="shared" ca="1" si="30"/>
        <v>0.17159498113469096</v>
      </c>
      <c r="AU98" t="s">
        <v>697</v>
      </c>
      <c r="AV98" t="str">
        <f t="shared" ca="1" si="31"/>
        <v>sound\\Redkiy_plod.wav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_Он_имеет_мякоть?</v>
      </c>
      <c r="BA98" t="e">
        <f>VLOOKUP(Q98,audio_list_stym!$B$2:$BQ$299,68,FALSE)</f>
        <v>#N/A</v>
      </c>
      <c r="BB98" t="str">
        <f t="shared" si="32"/>
        <v>На_экране_XXXXX._Он_имеет_мякоть?</v>
      </c>
      <c r="BC98">
        <f>A98</f>
        <v>1213</v>
      </c>
      <c r="BD98" cm="1">
        <f t="array" aca="1" ref="BD98" ca="1">INDEX($L$98:$L$105,(RANK(AT2,$AT$2:$AT$9)))</f>
        <v>2079</v>
      </c>
      <c r="BE98" cm="1">
        <f t="array" aca="1" ref="BE98" ca="1">INDEX(BD66:BD81,(RANK(AT6,$AT$2:$AT$9)))</f>
        <v>2132</v>
      </c>
      <c r="BF98" cm="1">
        <f t="array" aca="1" ref="BF98" ca="1">INDEX(BD82:BD97,(RANK(AT6,$AT$2:$AT$9)))</f>
        <v>2145</v>
      </c>
      <c r="BG98" cm="1">
        <f t="array" aca="1" ref="BG98" ca="1">INDEX(BD106:BD129,(RANK(AT6,$AT$2:$AT$17)))</f>
        <v>2085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VLOOKUP(B99,audio_list_stym!$A$3:$BP$18,64,FALSE)</f>
        <v>17</v>
      </c>
      <c r="F99" t="str">
        <f>VLOOKUP(E99,metki!$A$2:$B$9,2,FALSE)</f>
        <v>экспл_новые_без_названия</v>
      </c>
      <c r="G99" t="str">
        <f t="shared" si="26"/>
        <v>экспл</v>
      </c>
      <c r="H99" t="str">
        <f>VLOOKUP(B99,audio_list_stym!$A$3:$AJ$18,32,FALSE)</f>
        <v>Ake</v>
      </c>
      <c r="I99" t="s">
        <v>689</v>
      </c>
      <c r="J99" t="str">
        <f t="shared" si="27"/>
        <v>Ake_2</v>
      </c>
      <c r="K99">
        <v>17</v>
      </c>
      <c r="L99">
        <f>VLOOKUP(J99,total_visual_stym!$A$2:$D$129,2,FALSE)</f>
        <v>2074</v>
      </c>
      <c r="M99" t="str">
        <f>VLOOKUP(J99,total_visual_stym!$A$2:$D$129,3,FALSE)</f>
        <v>pics\\Ake_2.jpg</v>
      </c>
      <c r="N99">
        <f>VLOOKUP(J99,total_visual_stym!$A$1:$D$129,4,FALSE)</f>
        <v>209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106</v>
      </c>
      <c r="Z99" t="str">
        <f>IF(G99="экспл",VLOOKUP(J99,quest_экспл!$A$1:$N$129,12,FALSE),IF(G99="импл_",0,0))</f>
        <v>sound\\Prodolgovatiy_li_on.wav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3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si="28"/>
        <v/>
      </c>
      <c r="AI99" t="s">
        <v>109</v>
      </c>
      <c r="AO99">
        <f t="shared" ca="1" si="34"/>
        <v>4.7746338759782181E-2</v>
      </c>
      <c r="AP99" t="str">
        <f t="shared" ca="1" si="35"/>
        <v>pics\\Tomat_6.jpg</v>
      </c>
      <c r="AR99" t="str">
        <f t="shared" ref="AR99:AR120" si="37">IF(AH99="sound\\Ogorod",AP27,"")</f>
        <v/>
      </c>
      <c r="AS99" t="str">
        <f t="shared" si="29"/>
        <v/>
      </c>
      <c r="AT99">
        <f t="shared" ca="1" si="30"/>
        <v>0.24821491669406082</v>
      </c>
      <c r="AU99" t="s">
        <v>697</v>
      </c>
      <c r="AV99" t="str">
        <f t="shared" ca="1" si="31"/>
        <v>sound\\Redkiy_plod.wav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_Продолговатый_ли_он?</v>
      </c>
      <c r="BA99" t="e">
        <f>VLOOKUP(Q99,audio_list_stym!$B$2:$BQ$299,68,FALSE)</f>
        <v>#N/A</v>
      </c>
      <c r="BB99" t="str">
        <f t="shared" si="32"/>
        <v>Посмотрите,_вот_XXXXX._Продолговатый_ли_он?</v>
      </c>
      <c r="BD99" cm="1">
        <f t="array" aca="1" ref="BD99" ca="1">INDEX($L$98:$L$105,(RANK(AT3,$AT$2:$AT$9)))</f>
        <v>2078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VLOOKUP(B100,audio_list_stym!$A$3:$BP$18,64,FALSE)</f>
        <v>17</v>
      </c>
      <c r="F100" t="str">
        <f>VLOOKUP(E100,metki!$A$2:$B$9,2,FALSE)</f>
        <v>экспл_новые_без_названия</v>
      </c>
      <c r="G100" t="str">
        <f t="shared" si="26"/>
        <v>экспл</v>
      </c>
      <c r="H100" t="str">
        <f>VLOOKUP(B100,audio_list_stym!$A$3:$AJ$18,32,FALSE)</f>
        <v>Ake</v>
      </c>
      <c r="I100" t="s">
        <v>690</v>
      </c>
      <c r="J100" t="str">
        <f t="shared" si="27"/>
        <v>Ake_3</v>
      </c>
      <c r="K100">
        <v>17</v>
      </c>
      <c r="L100">
        <f>VLOOKUP(J100,total_visual_stym!$A$2:$D$129,2,FALSE)</f>
        <v>2075</v>
      </c>
      <c r="M100" t="str">
        <f>VLOOKUP(J100,total_visual_stym!$A$2:$D$129,3,FALSE)</f>
        <v>pics\\Ake_3.jpg</v>
      </c>
      <c r="N100">
        <f>VLOOKUP(J100,total_visual_stym!$A$1:$D$129,4,FALSE)</f>
        <v>209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107</v>
      </c>
      <c r="Z100" t="str">
        <f>IF(G100="экспл",VLOOKUP(J100,quest_экспл!$A$1:$N$129,12,FALSE),IF(G100="импл_",0,0))</f>
        <v>sound\\Pyatnistiy_li_on.wav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2193</v>
      </c>
      <c r="AD100" t="str">
        <f t="shared" ca="1" si="33"/>
        <v>pics\\dis2.jpg</v>
      </c>
      <c r="AE100" s="22" t="str">
        <f t="array" aca="1" ref="AE100" ca="1">IF(G100="экспл",INDEX(total_visual_stym!$C$146:$C$209,(RANK(total_visual_stym!E180,total_visual_stym!$E$146:$E$209))),0)</f>
        <v>pics\\dis2.jpg</v>
      </c>
      <c r="AF100" s="22" t="str">
        <f t="shared" si="28"/>
        <v/>
      </c>
      <c r="AI100" t="s">
        <v>110</v>
      </c>
      <c r="AO100">
        <f t="shared" ca="1" si="34"/>
        <v>0.9161682837623808</v>
      </c>
      <c r="AP100" t="str">
        <f t="shared" ca="1" si="35"/>
        <v>pics\\Banan_7.jpg</v>
      </c>
      <c r="AR100" t="str">
        <f t="shared" si="37"/>
        <v/>
      </c>
      <c r="AS100" t="str">
        <f t="shared" si="29"/>
        <v/>
      </c>
      <c r="AT100">
        <f t="shared" ca="1" si="30"/>
        <v>0.64018392186650441</v>
      </c>
      <c r="AU100" t="s">
        <v>697</v>
      </c>
      <c r="AV100" t="str">
        <f t="shared" ca="1" si="31"/>
        <v>sound\\Noviy_plod.wav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_Пятнистый_ли_он?</v>
      </c>
      <c r="BA100" t="e">
        <f>VLOOKUP(Q100,audio_list_stym!$B$2:$BQ$299,68,FALSE)</f>
        <v>#N/A</v>
      </c>
      <c r="BB100" t="str">
        <f t="shared" si="32"/>
        <v>Вот_XXXXX._Пятнистый_ли_он?</v>
      </c>
      <c r="BD100" cm="1">
        <f t="array" aca="1" ref="BD100" ca="1">INDEX($L$98:$L$105,(RANK(AT4,$AT$2:$AT$9)))</f>
        <v>2074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VLOOKUP(B101,audio_list_stym!$A$3:$BP$18,64,FALSE)</f>
        <v>17</v>
      </c>
      <c r="F101" t="str">
        <f>VLOOKUP(E101,metki!$A$2:$B$9,2,FALSE)</f>
        <v>экспл_новые_без_названия</v>
      </c>
      <c r="G101" t="str">
        <f t="shared" si="26"/>
        <v>экспл</v>
      </c>
      <c r="H101" t="str">
        <f>VLOOKUP(B101,audio_list_stym!$A$3:$AJ$18,32,FALSE)</f>
        <v>Ake</v>
      </c>
      <c r="I101" t="s">
        <v>691</v>
      </c>
      <c r="J101" t="str">
        <f t="shared" si="27"/>
        <v>Ake_4</v>
      </c>
      <c r="K101">
        <v>17</v>
      </c>
      <c r="L101">
        <f>VLOOKUP(J101,total_visual_stym!$A$2:$D$129,2,FALSE)</f>
        <v>2076</v>
      </c>
      <c r="M101" t="str">
        <f>VLOOKUP(J101,total_visual_stym!$A$2:$D$129,3,FALSE)</f>
        <v>pics\\Ake_4.jpg</v>
      </c>
      <c r="N101">
        <f>VLOOKUP(J101,total_visual_stym!$A$1:$D$129,4,FALSE)</f>
        <v>209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108</v>
      </c>
      <c r="Z101" t="str">
        <f>IF(G101="экспл",VLOOKUP(J101,quest_экспл!$A$1:$N$129,12,FALSE),IF(G101="импл_",0,0))</f>
        <v>sound\\On_s_kozhuroy.wav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2192</v>
      </c>
      <c r="AD101" t="str">
        <f t="shared" ca="1" si="33"/>
        <v>pics\\dis32.jpg</v>
      </c>
      <c r="AE101" s="22" t="str">
        <f t="array" aca="1" ref="AE101" ca="1">IF(G101="экспл",INDEX(total_visual_stym!$C$146:$C$209,(RANK(total_visual_stym!E181,total_visual_stym!$E$146:$E$209))),0)</f>
        <v>pics\\dis32.jpg</v>
      </c>
      <c r="AF101" s="22" t="str">
        <f t="shared" si="28"/>
        <v/>
      </c>
      <c r="AI101" t="s">
        <v>111</v>
      </c>
      <c r="AO101">
        <f t="shared" ca="1" si="34"/>
        <v>0.1860339470937491</v>
      </c>
      <c r="AP101" t="str">
        <f t="shared" ca="1" si="35"/>
        <v>pics\\Redis_3.jpg</v>
      </c>
      <c r="AR101" t="str">
        <f t="shared" si="37"/>
        <v/>
      </c>
      <c r="AS101" t="str">
        <f t="shared" si="29"/>
        <v/>
      </c>
      <c r="AT101">
        <f t="shared" ca="1" si="30"/>
        <v>0.38713616764007752</v>
      </c>
      <c r="AU101" t="s">
        <v>697</v>
      </c>
      <c r="AV101" t="str">
        <f t="shared" ca="1" si="31"/>
        <v>sound\\Redkiy_plod.wav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_Он_с_кожурой?</v>
      </c>
      <c r="BA101" t="e">
        <f>VLOOKUP(Q101,audio_list_stym!$B$2:$BQ$299,68,FALSE)</f>
        <v>#N/A</v>
      </c>
      <c r="BB101" t="str">
        <f t="shared" si="32"/>
        <v>Это_XXXXX._Он_с_кожурой?</v>
      </c>
      <c r="BD101" cm="1">
        <f t="array" aca="1" ref="BD101" ca="1">INDEX($L$98:$L$105,(RANK(AT5,$AT$2:$AT$9)))</f>
        <v>2073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VLOOKUP(B102,audio_list_stym!$A$3:$BP$18,64,FALSE)</f>
        <v>17</v>
      </c>
      <c r="F102" t="str">
        <f>VLOOKUP(E102,metki!$A$2:$B$9,2,FALSE)</f>
        <v>экспл_новые_без_названия</v>
      </c>
      <c r="G102" t="str">
        <f t="shared" si="26"/>
        <v>экспл</v>
      </c>
      <c r="H102" t="str">
        <f>VLOOKUP(B102,audio_list_stym!$A$3:$AJ$18,32,FALSE)</f>
        <v>Ake</v>
      </c>
      <c r="I102" t="s">
        <v>692</v>
      </c>
      <c r="J102" t="str">
        <f t="shared" si="27"/>
        <v>Ake_5</v>
      </c>
      <c r="K102">
        <v>17</v>
      </c>
      <c r="L102">
        <f>VLOOKUP(J102,total_visual_stym!$A$2:$D$129,2,FALSE)</f>
        <v>2077</v>
      </c>
      <c r="M102" t="str">
        <f>VLOOKUP(J102,total_visual_stym!$A$2:$D$129,3,FALSE)</f>
        <v>pics\\Ake_5.jpg</v>
      </c>
      <c r="N102">
        <f>VLOOKUP(J102,total_visual_stym!$A$1:$D$129,4,FALSE)</f>
        <v>209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109</v>
      </c>
      <c r="Z102" t="str">
        <f>IF(G102="экспл",VLOOKUP(J102,quest_экспл!$A$1:$N$129,12,FALSE),IF(G102="импл_",0,0))</f>
        <v>sound\\Fioletoviy_li_on.wav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2223</v>
      </c>
      <c r="AD102" t="str">
        <f t="shared" ca="1" si="33"/>
        <v>pics\\dis15.jpg</v>
      </c>
      <c r="AE102" s="22" t="str">
        <f t="array" aca="1" ref="AE102" ca="1">IF(G102="экспл",INDEX(total_visual_stym!$C$146:$C$209,(RANK(total_visual_stym!E182,total_visual_stym!$E$146:$E$209))),0)</f>
        <v>pics\\dis15.jpg</v>
      </c>
      <c r="AF102" s="22" t="str">
        <f t="shared" si="28"/>
        <v/>
      </c>
      <c r="AI102" t="s">
        <v>112</v>
      </c>
      <c r="AO102">
        <f t="shared" ca="1" si="34"/>
        <v>0.41074513025380388</v>
      </c>
      <c r="AP102" t="str">
        <f t="shared" ca="1" si="35"/>
        <v>pics\\Limon_1.jpg</v>
      </c>
      <c r="AR102" t="str">
        <f t="shared" si="37"/>
        <v/>
      </c>
      <c r="AS102" t="str">
        <f t="shared" si="29"/>
        <v/>
      </c>
      <c r="AT102">
        <f t="shared" ca="1" si="30"/>
        <v>0.34658136850420929</v>
      </c>
      <c r="AU102" t="s">
        <v>697</v>
      </c>
      <c r="AV102" t="str">
        <f t="shared" ca="1" si="31"/>
        <v>sound\\Redkiy_plod.wav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_Синий_ли_он?</v>
      </c>
      <c r="BA102" t="e">
        <f>VLOOKUP(Q102,audio_list_stym!$B$2:$BQ$299,68,FALSE)</f>
        <v>#N/A</v>
      </c>
      <c r="BB102" t="str">
        <f t="shared" si="32"/>
        <v>На_картинке_XXXXX._Синий_ли_он?</v>
      </c>
      <c r="BD102" cm="1">
        <f t="array" aca="1" ref="BD102" ca="1">INDEX($L$98:$L$105,(RANK(AT6,$AT$2:$AT$9)))</f>
        <v>2076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VLOOKUP(B103,audio_list_stym!$A$3:$BP$18,64,FALSE)</f>
        <v>17</v>
      </c>
      <c r="F103" t="str">
        <f>VLOOKUP(E103,metki!$A$2:$B$9,2,FALSE)</f>
        <v>экспл_новые_без_названия</v>
      </c>
      <c r="G103" t="str">
        <f t="shared" si="26"/>
        <v>экспл</v>
      </c>
      <c r="H103" t="str">
        <f>VLOOKUP(B103,audio_list_stym!$A$3:$AJ$18,32,FALSE)</f>
        <v>Ake</v>
      </c>
      <c r="I103" t="s">
        <v>693</v>
      </c>
      <c r="J103" t="str">
        <f t="shared" si="27"/>
        <v>Ake_6</v>
      </c>
      <c r="K103">
        <v>17</v>
      </c>
      <c r="L103">
        <f>VLOOKUP(J103,total_visual_stym!$A$2:$D$129,2,FALSE)</f>
        <v>2078</v>
      </c>
      <c r="M103" t="str">
        <f>VLOOKUP(J103,total_visual_stym!$A$2:$D$129,3,FALSE)</f>
        <v>pics\\Ake_6.jpg</v>
      </c>
      <c r="N103">
        <f>VLOOKUP(J103,total_visual_stym!$A$1:$D$129,4,FALSE)</f>
        <v>209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110</v>
      </c>
      <c r="Z103" t="str">
        <f>IF(G103="экспл",VLOOKUP(J103,quest_экспл!$A$1:$N$129,12,FALSE),IF(G103="импл_",0,0))</f>
        <v>sound\\On_s_dolkami.wav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2207</v>
      </c>
      <c r="AD103" t="str">
        <f t="shared" ca="1" si="33"/>
        <v>pics\\dis44.jpg</v>
      </c>
      <c r="AE103" s="22" t="str">
        <f t="array" aca="1" ref="AE103" ca="1">IF(G103="экспл",INDEX(total_visual_stym!$C$146:$C$209,(RANK(total_visual_stym!E183,total_visual_stym!$E$146:$E$209))),0)</f>
        <v>pics\\dis44.jpg</v>
      </c>
      <c r="AF103" s="22" t="str">
        <f t="shared" si="28"/>
        <v/>
      </c>
      <c r="AI103" t="s">
        <v>113</v>
      </c>
      <c r="AO103">
        <f t="shared" ca="1" si="34"/>
        <v>2.2539161171960198E-2</v>
      </c>
      <c r="AP103" t="str">
        <f t="shared" ca="1" si="35"/>
        <v>pics\\Tomat_8.jpg</v>
      </c>
      <c r="AR103" t="str">
        <f t="shared" si="37"/>
        <v/>
      </c>
      <c r="AS103" t="str">
        <f t="shared" si="29"/>
        <v/>
      </c>
      <c r="AT103">
        <f t="shared" ca="1" si="30"/>
        <v>0.28221655889526209</v>
      </c>
      <c r="AU103" t="s">
        <v>697</v>
      </c>
      <c r="AV103" t="str">
        <f t="shared" ca="1" si="31"/>
        <v>sound\\Redkiy_plod.wav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_Он_с_дольками?</v>
      </c>
      <c r="BA103" t="e">
        <f>VLOOKUP(Q103,audio_list_stym!$B$2:$BQ$299,68,FALSE)</f>
        <v>#N/A</v>
      </c>
      <c r="BB103" t="str">
        <f t="shared" si="32"/>
        <v>На_мониторе_XXXXX._Он_с_дольками?</v>
      </c>
      <c r="BD103" cm="1">
        <f t="array" aca="1" ref="BD103" ca="1">INDEX($L$98:$L$105,(RANK(AT7,$AT$2:$AT$9)))</f>
        <v>2077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VLOOKUP(B104,audio_list_stym!$A$3:$BP$18,64,FALSE)</f>
        <v>17</v>
      </c>
      <c r="F104" t="str">
        <f>VLOOKUP(E104,metki!$A$2:$B$9,2,FALSE)</f>
        <v>экспл_новые_без_названия</v>
      </c>
      <c r="G104" t="str">
        <f t="shared" si="26"/>
        <v>экспл</v>
      </c>
      <c r="H104" t="str">
        <f>VLOOKUP(B104,audio_list_stym!$A$3:$AJ$18,32,FALSE)</f>
        <v>Ake</v>
      </c>
      <c r="I104" t="s">
        <v>694</v>
      </c>
      <c r="J104" t="str">
        <f t="shared" si="27"/>
        <v>Ake_7</v>
      </c>
      <c r="K104">
        <v>17</v>
      </c>
      <c r="L104">
        <f>VLOOKUP(J104,total_visual_stym!$A$2:$D$129,2,FALSE)</f>
        <v>2079</v>
      </c>
      <c r="M104" t="str">
        <f>VLOOKUP(J104,total_visual_stym!$A$2:$D$129,3,FALSE)</f>
        <v>pics\\Ake_7.jpg</v>
      </c>
      <c r="N104">
        <f>VLOOKUP(J104,total_visual_stym!$A$1:$D$129,4,FALSE)</f>
        <v>209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111</v>
      </c>
      <c r="Z104" t="str">
        <f>IF(G104="экспл",VLOOKUP(J104,quest_экспл!$A$1:$N$129,12,FALSE),IF(G104="импл_",0,0))</f>
        <v>sound\\On_visushenniy.wav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2185</v>
      </c>
      <c r="AD104" t="str">
        <f t="shared" ca="1" si="33"/>
        <v>pics\\dis31.jpg</v>
      </c>
      <c r="AE104" s="22" t="str">
        <f t="array" aca="1" ref="AE104" ca="1">IF(G104="экспл",INDEX(total_visual_stym!$C$146:$C$209,(RANK(total_visual_stym!E184,total_visual_stym!$E$146:$E$209))),0)</f>
        <v>pics\\dis31.jpg</v>
      </c>
      <c r="AF104" s="22" t="str">
        <f t="shared" si="28"/>
        <v/>
      </c>
      <c r="AI104" t="s">
        <v>114</v>
      </c>
      <c r="AO104">
        <f t="shared" ca="1" si="34"/>
        <v>0.34057773647837086</v>
      </c>
      <c r="AP104" t="str">
        <f t="shared" ca="1" si="35"/>
        <v>pics\\Peper_3.jpg</v>
      </c>
      <c r="AR104" t="str">
        <f t="shared" si="37"/>
        <v/>
      </c>
      <c r="AS104" t="str">
        <f t="shared" si="29"/>
        <v/>
      </c>
      <c r="AT104">
        <f t="shared" ca="1" si="30"/>
        <v>0.86744858127567681</v>
      </c>
      <c r="AU104" t="s">
        <v>697</v>
      </c>
      <c r="AV104" t="str">
        <f t="shared" ca="1" si="31"/>
        <v>sound\\Noviy_plod.wav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_Он_высушенный?</v>
      </c>
      <c r="BA104" t="e">
        <f>VLOOKUP(Q104,audio_list_stym!$B$2:$BQ$299,68,FALSE)</f>
        <v>#N/A</v>
      </c>
      <c r="BB104" t="str">
        <f t="shared" si="32"/>
        <v>Перед_Вами_XXXXX._Он_высушенный?</v>
      </c>
      <c r="BD104" cm="1">
        <f t="array" aca="1" ref="BD104" ca="1">INDEX($L$98:$L$105,(RANK(AT8,$AT$2:$AT$9)))</f>
        <v>2075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VLOOKUP(B105,audio_list_stym!$A$3:$BP$18,64,FALSE)</f>
        <v>17</v>
      </c>
      <c r="F105" t="str">
        <f>VLOOKUP(E105,metki!$A$2:$B$9,2,FALSE)</f>
        <v>экспл_новые_без_названия</v>
      </c>
      <c r="G105" t="str">
        <f t="shared" si="26"/>
        <v>экспл</v>
      </c>
      <c r="H105" t="str">
        <f>VLOOKUP(B105,audio_list_stym!$A$3:$AJ$18,32,FALSE)</f>
        <v>Ake</v>
      </c>
      <c r="I105" t="s">
        <v>695</v>
      </c>
      <c r="J105" t="str">
        <f t="shared" si="27"/>
        <v>Ake_8</v>
      </c>
      <c r="K105">
        <v>17</v>
      </c>
      <c r="L105">
        <f>VLOOKUP(J105,total_visual_stym!$A$2:$D$129,2,FALSE)</f>
        <v>2080</v>
      </c>
      <c r="M105" t="str">
        <f>VLOOKUP(J105,total_visual_stym!$A$2:$D$129,3,FALSE)</f>
        <v>pics\\Ake_8.jpg</v>
      </c>
      <c r="N105">
        <f>VLOOKUP(J105,total_visual_stym!$A$1:$D$129,4,FALSE)</f>
        <v>209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112</v>
      </c>
      <c r="Z105" t="str">
        <f>IF(G105="экспл",VLOOKUP(J105,quest_экспл!$A$1:$N$129,12,FALSE),IF(G105="импл_",0,0))</f>
        <v>sound\\Myatiy_li_on.wav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2199</v>
      </c>
      <c r="AD105" t="str">
        <f t="shared" ca="1" si="33"/>
        <v>pics\\dis56.jpg</v>
      </c>
      <c r="AE105" s="22" t="str">
        <f t="array" aca="1" ref="AE105" ca="1">IF(G105="экспл",INDEX(total_visual_stym!$C$146:$C$209,(RANK(total_visual_stym!E185,total_visual_stym!$E$146:$E$209))),0)</f>
        <v>pics\\dis56.jpg</v>
      </c>
      <c r="AF105" s="22" t="str">
        <f t="shared" si="28"/>
        <v/>
      </c>
      <c r="AI105" t="s">
        <v>115</v>
      </c>
      <c r="AO105">
        <f t="shared" ca="1" si="34"/>
        <v>0.82484709512493182</v>
      </c>
      <c r="AP105" t="str">
        <f t="shared" ca="1" si="35"/>
        <v>pics\\Finik_6.jpg</v>
      </c>
      <c r="AR105" t="str">
        <f t="shared" si="37"/>
        <v/>
      </c>
      <c r="AS105" t="str">
        <f t="shared" si="29"/>
        <v/>
      </c>
      <c r="AT105">
        <f t="shared" ca="1" si="30"/>
        <v>0.80712048223160504</v>
      </c>
      <c r="AU105" t="s">
        <v>697</v>
      </c>
      <c r="AV105" t="str">
        <f t="shared" ca="1" si="31"/>
        <v>sound\\Noviy_plod.wav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_Мятый_ли_он?</v>
      </c>
      <c r="BA105" t="e">
        <f>VLOOKUP(Q105,audio_list_stym!$B$2:$BQ$299,68,FALSE)</f>
        <v>#N/A</v>
      </c>
      <c r="BB105" t="str">
        <f t="shared" si="32"/>
        <v>Вы_видите_XXXXX._Мятый_ли_он?</v>
      </c>
      <c r="BD105" cm="1">
        <f t="array" aca="1" ref="BD105" ca="1">INDEX($L$98:$L$105,(RANK(AT9,$AT$2:$AT$9)))</f>
        <v>2080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VLOOKUP(B106,audio_list_stym!$A$3:$BP$18,64,FALSE)</f>
        <v>14</v>
      </c>
      <c r="F106" t="str">
        <f>VLOOKUP(E106,metki!$A$2:$B$9,2,FALSE)</f>
        <v>импл_новые_с_названием</v>
      </c>
      <c r="G106" t="str">
        <f t="shared" si="26"/>
        <v>импл_</v>
      </c>
      <c r="H106" t="str">
        <f>VLOOKUP(B106,audio_list_stym!$A$3:$AJ$18,32,FALSE)</f>
        <v>Finger</v>
      </c>
      <c r="I106" t="s">
        <v>688</v>
      </c>
      <c r="J106" t="str">
        <f t="shared" si="27"/>
        <v>Finger_1</v>
      </c>
      <c r="K106">
        <v>14</v>
      </c>
      <c r="L106">
        <f>VLOOKUP(J106,total_visual_stym!$A$2:$D$129,2,FALSE)</f>
        <v>2081</v>
      </c>
      <c r="M106" t="str">
        <f>VLOOKUP(J106,total_visual_stym!$A$2:$D$129,3,FALSE)</f>
        <v>pics\\Finger_1.jpg</v>
      </c>
      <c r="N106">
        <f>VLOOKUP(J106,total_visual_stym!$A$1:$D$129,4,FALSE)</f>
        <v>210</v>
      </c>
      <c r="P106">
        <f>IF(G106="экспл",0,IF(G106="импл_",VLOOKUP(J106,quest_импл!$A$1:$J$129,7,FALSE),0))</f>
        <v>241</v>
      </c>
      <c r="Q106" t="str">
        <f>IF(G106="экспл",0,IF(G106="импл_",VLOOKUP(J106,quest_импл!$A$1:$J$129,8,FALSE),0))</f>
        <v>sound\\Vityanut_li.wav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2029</v>
      </c>
      <c r="AD106" t="str">
        <f t="shared" ca="1" si="33"/>
        <v>pics\\Kokos_5.jpg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pics\\Kokos_5.jpg</v>
      </c>
      <c r="AI106" t="s">
        <v>116</v>
      </c>
      <c r="AO106">
        <f t="shared" ca="1" si="34"/>
        <v>0.48920405312872073</v>
      </c>
      <c r="AP106" t="str">
        <f t="shared" ca="1" si="35"/>
        <v>pics\\Kokos_5.jpg</v>
      </c>
      <c r="AR106" t="str">
        <f t="shared" si="37"/>
        <v/>
      </c>
      <c r="AS106" t="str">
        <f t="shared" ca="1" si="29"/>
        <v>pics\\Kokos_5.jpg</v>
      </c>
      <c r="AT106">
        <f t="shared" ca="1" si="30"/>
        <v>0.65777352952289236</v>
      </c>
      <c r="AU106" t="s">
        <v>697</v>
      </c>
      <c r="AV106" t="str">
        <f t="shared" ca="1" si="31"/>
        <v>sound\\Noviy_plod.wav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_Вытянут_ли_</v>
      </c>
      <c r="BB106" t="str">
        <f t="shared" si="32"/>
        <v>_Вытянут_ли_ГОНИК?</v>
      </c>
      <c r="BC106">
        <f>A106</f>
        <v>1214</v>
      </c>
      <c r="BD106" cm="1">
        <f t="array" aca="1" ref="BD106" ca="1">INDEX($L$106:$L$113,(RANK(AT2,$AT$2:$AT$9)))</f>
        <v>2087</v>
      </c>
      <c r="BE106" cm="1">
        <f t="array" aca="1" ref="BE106" ca="1">INDEX(BD66:BD81,(RANK(AT7,$AT$2:$AT$17)))</f>
        <v>2137</v>
      </c>
      <c r="BF106" cm="1">
        <f t="array" aca="1" ref="BF106" ca="1">INDEX(BD90:BD105,(RANK(AT7,$AT$2:$AT$17)))</f>
        <v>2067</v>
      </c>
      <c r="BG106" cm="1">
        <f t="array" aca="1" ref="BG106" ca="1">INDEX(BD114:BD129,(RANK(AT7,$AT$2:$AT$9)))</f>
        <v>2092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VLOOKUP(B107,audio_list_stym!$A$3:$BP$18,64,FALSE)</f>
        <v>14</v>
      </c>
      <c r="F107" t="str">
        <f>VLOOKUP(E107,metki!$A$2:$B$9,2,FALSE)</f>
        <v>импл_новые_с_названием</v>
      </c>
      <c r="G107" t="str">
        <f t="shared" si="26"/>
        <v>импл_</v>
      </c>
      <c r="H107" t="str">
        <f>VLOOKUP(B107,audio_list_stym!$A$3:$AJ$18,32,FALSE)</f>
        <v>Finger</v>
      </c>
      <c r="I107" t="s">
        <v>689</v>
      </c>
      <c r="J107" t="str">
        <f t="shared" si="27"/>
        <v>Finger_2</v>
      </c>
      <c r="K107">
        <v>14</v>
      </c>
      <c r="L107">
        <f>VLOOKUP(J107,total_visual_stym!$A$2:$D$129,2,FALSE)</f>
        <v>2082</v>
      </c>
      <c r="M107" t="str">
        <f>VLOOKUP(J107,total_visual_stym!$A$2:$D$129,3,FALSE)</f>
        <v>pics\\Finger_2.jpg</v>
      </c>
      <c r="N107">
        <f>VLOOKUP(J107,total_visual_stym!$A$1:$D$129,4,FALSE)</f>
        <v>210</v>
      </c>
      <c r="P107">
        <f>IF(G107="экспл",0,IF(G107="импл_",VLOOKUP(J107,quest_импл!$A$1:$J$129,7,FALSE),0))</f>
        <v>242</v>
      </c>
      <c r="Q107" t="str">
        <f>IF(G107="экспл",0,IF(G107="импл_",VLOOKUP(J107,quest_импл!$A$1:$J$129,8,FALSE),0))</f>
        <v>sound\\Nadloman_li.wav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2004</v>
      </c>
      <c r="AD107" t="str">
        <f t="shared" ca="1" si="33"/>
        <v>pics\\Banan_4.jpg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pics\\Banan_4.jpg</v>
      </c>
      <c r="AI107" t="s">
        <v>117</v>
      </c>
      <c r="AO107">
        <f t="shared" ca="1" si="34"/>
        <v>0.98380330390534521</v>
      </c>
      <c r="AP107" t="str">
        <f t="shared" ca="1" si="35"/>
        <v>pics\\Banan_4.jpg</v>
      </c>
      <c r="AR107" t="str">
        <f t="shared" si="37"/>
        <v/>
      </c>
      <c r="AS107" t="str">
        <f t="shared" ca="1" si="29"/>
        <v>pics\\Banan_4.jpg</v>
      </c>
      <c r="AT107">
        <f t="shared" ca="1" si="30"/>
        <v>3.952564935766123E-2</v>
      </c>
      <c r="AU107" t="s">
        <v>697</v>
      </c>
      <c r="AV107" t="str">
        <f t="shared" ca="1" si="31"/>
        <v>sound\\Redkiy_plod.wav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_Надломан_ли_</v>
      </c>
      <c r="BB107" t="str">
        <f t="shared" si="32"/>
        <v>_Надломан_ли_ГОНИК?</v>
      </c>
      <c r="BD107" cm="1">
        <f t="array" aca="1" ref="BD107" ca="1">INDEX($L$106:$L$113,(RANK(AT3,$AT$2:$AT$9)))</f>
        <v>2086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VLOOKUP(B108,audio_list_stym!$A$3:$BP$18,64,FALSE)</f>
        <v>14</v>
      </c>
      <c r="F108" t="str">
        <f>VLOOKUP(E108,metki!$A$2:$B$9,2,FALSE)</f>
        <v>импл_новые_с_названием</v>
      </c>
      <c r="G108" t="str">
        <f t="shared" si="26"/>
        <v>импл_</v>
      </c>
      <c r="H108" t="str">
        <f>VLOOKUP(B108,audio_list_stym!$A$3:$AJ$18,32,FALSE)</f>
        <v>Finger</v>
      </c>
      <c r="I108" t="s">
        <v>690</v>
      </c>
      <c r="J108" t="str">
        <f t="shared" si="27"/>
        <v>Finger_3</v>
      </c>
      <c r="K108">
        <v>14</v>
      </c>
      <c r="L108">
        <f>VLOOKUP(J108,total_visual_stym!$A$2:$D$129,2,FALSE)</f>
        <v>2083</v>
      </c>
      <c r="M108" t="str">
        <f>VLOOKUP(J108,total_visual_stym!$A$2:$D$129,3,FALSE)</f>
        <v>pics\\Finger_3.jpg</v>
      </c>
      <c r="N108">
        <f>VLOOKUP(J108,total_visual_stym!$A$1:$D$129,4,FALSE)</f>
        <v>210</v>
      </c>
      <c r="P108">
        <f>IF(G108="экспл",0,IF(G108="импл_",VLOOKUP(J108,quest_импл!$A$1:$J$129,7,FALSE),0))</f>
        <v>243</v>
      </c>
      <c r="Q108" t="str">
        <f>IF(G108="экспл",0,IF(G108="импл_",VLOOKUP(J108,quest_импл!$A$1:$J$129,8,FALSE),0))</f>
        <v>sound\\Volnistiy_li.wav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2047</v>
      </c>
      <c r="AD108" t="str">
        <f t="shared" ca="1" si="33"/>
        <v>pics\\Peper_7.jpg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pics\\Peper_7.jpg</v>
      </c>
      <c r="AI108" t="s">
        <v>118</v>
      </c>
      <c r="AO108">
        <f t="shared" ca="1" si="34"/>
        <v>0.27252669852262768</v>
      </c>
      <c r="AP108" t="str">
        <f t="shared" ca="1" si="35"/>
        <v>pics\\Peper_7.jpg</v>
      </c>
      <c r="AR108" t="str">
        <f t="shared" si="37"/>
        <v/>
      </c>
      <c r="AS108" t="str">
        <f t="shared" ca="1" si="29"/>
        <v>pics\\Peper_7.jpg</v>
      </c>
      <c r="AT108">
        <f t="shared" ca="1" si="30"/>
        <v>0.28704771584377742</v>
      </c>
      <c r="AU108" t="s">
        <v>697</v>
      </c>
      <c r="AV108" t="str">
        <f t="shared" ca="1" si="31"/>
        <v>sound\\Redkiy_plod.wav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_Волнистый_ли_</v>
      </c>
      <c r="BB108" t="str">
        <f t="shared" si="32"/>
        <v>_Волнистый_ли_ГОНИК?</v>
      </c>
      <c r="BD108" cm="1">
        <f t="array" aca="1" ref="BD108" ca="1">INDEX($L$106:$L$113,(RANK(AT4,$AT$2:$AT$9)))</f>
        <v>2082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VLOOKUP(B109,audio_list_stym!$A$3:$BP$18,64,FALSE)</f>
        <v>14</v>
      </c>
      <c r="F109" t="str">
        <f>VLOOKUP(E109,metki!$A$2:$B$9,2,FALSE)</f>
        <v>импл_новые_с_названием</v>
      </c>
      <c r="G109" t="str">
        <f t="shared" si="26"/>
        <v>импл_</v>
      </c>
      <c r="H109" t="str">
        <f>VLOOKUP(B109,audio_list_stym!$A$3:$AJ$18,32,FALSE)</f>
        <v>Finger</v>
      </c>
      <c r="I109" t="s">
        <v>691</v>
      </c>
      <c r="J109" t="str">
        <f t="shared" si="27"/>
        <v>Finger_4</v>
      </c>
      <c r="K109">
        <v>14</v>
      </c>
      <c r="L109">
        <f>VLOOKUP(J109,total_visual_stym!$A$2:$D$129,2,FALSE)</f>
        <v>2084</v>
      </c>
      <c r="M109" t="str">
        <f>VLOOKUP(J109,total_visual_stym!$A$2:$D$129,3,FALSE)</f>
        <v>pics\\Finger_4.jpg</v>
      </c>
      <c r="N109">
        <f>VLOOKUP(J109,total_visual_stym!$A$1:$D$129,4,FALSE)</f>
        <v>210</v>
      </c>
      <c r="P109">
        <f>IF(G109="экспл",0,IF(G109="импл_",VLOOKUP(J109,quest_импл!$A$1:$J$129,7,FALSE),0))</f>
        <v>244</v>
      </c>
      <c r="Q109" t="str">
        <f>IF(G109="экспл",0,IF(G109="импл_",VLOOKUP(J109,quest_импл!$A$1:$J$129,8,FALSE),0))</f>
        <v>sound\\Buriy_li.wav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2061</v>
      </c>
      <c r="AD109" t="str">
        <f t="shared" ca="1" si="33"/>
        <v>pics\\Tomat_5.jpg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pics\\Tomat_5.jpg</v>
      </c>
      <c r="AI109" t="s">
        <v>119</v>
      </c>
      <c r="AO109">
        <f t="shared" ca="1" si="34"/>
        <v>5.118472648479333E-2</v>
      </c>
      <c r="AP109" t="str">
        <f t="shared" ca="1" si="35"/>
        <v>pics\\Tomat_5.jpg</v>
      </c>
      <c r="AR109" t="str">
        <f t="shared" si="37"/>
        <v/>
      </c>
      <c r="AS109" t="str">
        <f t="shared" ca="1" si="29"/>
        <v>pics\\Tomat_5.jpg</v>
      </c>
      <c r="AT109">
        <f t="shared" ca="1" si="30"/>
        <v>0.64237472034753618</v>
      </c>
      <c r="AU109" t="s">
        <v>697</v>
      </c>
      <c r="AV109" t="str">
        <f t="shared" ca="1" si="31"/>
        <v>sound\\Noviy_plod.wav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_Бурый_ли_</v>
      </c>
      <c r="BB109" t="str">
        <f t="shared" si="32"/>
        <v>_Бурый_ли_ГОНИК?</v>
      </c>
      <c r="BD109" cm="1">
        <f t="array" aca="1" ref="BD109" ca="1">INDEX($L$106:$L$113,(RANK(AT5,$AT$2:$AT$9)))</f>
        <v>2081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VLOOKUP(B110,audio_list_stym!$A$3:$BP$18,64,FALSE)</f>
        <v>14</v>
      </c>
      <c r="F110" t="str">
        <f>VLOOKUP(E110,metki!$A$2:$B$9,2,FALSE)</f>
        <v>импл_новые_с_названием</v>
      </c>
      <c r="G110" t="str">
        <f t="shared" si="26"/>
        <v>импл_</v>
      </c>
      <c r="H110" t="str">
        <f>VLOOKUP(B110,audio_list_stym!$A$3:$AJ$18,32,FALSE)</f>
        <v>Finger</v>
      </c>
      <c r="I110" t="s">
        <v>692</v>
      </c>
      <c r="J110" t="str">
        <f t="shared" si="27"/>
        <v>Finger_5</v>
      </c>
      <c r="K110">
        <v>14</v>
      </c>
      <c r="L110">
        <f>VLOOKUP(J110,total_visual_stym!$A$2:$D$129,2,FALSE)</f>
        <v>2085</v>
      </c>
      <c r="M110" t="str">
        <f>VLOOKUP(J110,total_visual_stym!$A$2:$D$129,3,FALSE)</f>
        <v>pics\\Finger_5.jpg</v>
      </c>
      <c r="N110">
        <f>VLOOKUP(J110,total_visual_stym!$A$1:$D$129,4,FALSE)</f>
        <v>210</v>
      </c>
      <c r="P110">
        <f>IF(G110="экспл",0,IF(G110="импл_",VLOOKUP(J110,quest_импл!$A$1:$J$129,7,FALSE),0))</f>
        <v>245</v>
      </c>
      <c r="Q110" t="str">
        <f>IF(G110="экспл",0,IF(G110="импл_",VLOOKUP(J110,quest_импл!$A$1:$J$129,8,FALSE),0))</f>
        <v>sound\\Vizhatiy_li.wav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2058</v>
      </c>
      <c r="AD110" t="str">
        <f t="shared" ca="1" si="33"/>
        <v>pics\\Tomat_2.jpg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pics\\Tomat_2.jpg</v>
      </c>
      <c r="AI110" t="s">
        <v>120</v>
      </c>
      <c r="AO110">
        <f t="shared" ca="1" si="34"/>
        <v>0.10604193918418059</v>
      </c>
      <c r="AP110" t="str">
        <f t="shared" ca="1" si="35"/>
        <v>pics\\Tomat_2.jpg</v>
      </c>
      <c r="AR110" t="str">
        <f t="shared" si="37"/>
        <v/>
      </c>
      <c r="AS110" t="str">
        <f t="shared" ca="1" si="29"/>
        <v>pics\\Tomat_2.jpg</v>
      </c>
      <c r="AT110">
        <f t="shared" ca="1" si="30"/>
        <v>0.80971561149492499</v>
      </c>
      <c r="AU110" t="s">
        <v>697</v>
      </c>
      <c r="AV110" t="str">
        <f t="shared" ca="1" si="31"/>
        <v>sound\\Noviy_plod.wav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_Выжатый_ли_</v>
      </c>
      <c r="BB110" t="str">
        <f t="shared" si="32"/>
        <v>_Выжатый_ли_ГОНИК?</v>
      </c>
      <c r="BD110" cm="1">
        <f t="array" aca="1" ref="BD110" ca="1">INDEX($L$106:$L$113,(RANK(AT6,$AT$2:$AT$9)))</f>
        <v>2084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VLOOKUP(B111,audio_list_stym!$A$3:$BP$18,64,FALSE)</f>
        <v>14</v>
      </c>
      <c r="F111" t="str">
        <f>VLOOKUP(E111,metki!$A$2:$B$9,2,FALSE)</f>
        <v>импл_новые_с_названием</v>
      </c>
      <c r="G111" t="str">
        <f t="shared" si="26"/>
        <v>импл_</v>
      </c>
      <c r="H111" t="str">
        <f>VLOOKUP(B111,audio_list_stym!$A$3:$AJ$18,32,FALSE)</f>
        <v>Finger</v>
      </c>
      <c r="I111" t="s">
        <v>693</v>
      </c>
      <c r="J111" t="str">
        <f t="shared" si="27"/>
        <v>Finger_6</v>
      </c>
      <c r="K111">
        <v>14</v>
      </c>
      <c r="L111">
        <f>VLOOKUP(J111,total_visual_stym!$A$2:$D$129,2,FALSE)</f>
        <v>2086</v>
      </c>
      <c r="M111" t="str">
        <f>VLOOKUP(J111,total_visual_stym!$A$2:$D$129,3,FALSE)</f>
        <v>pics\\Finger_6.jpg</v>
      </c>
      <c r="N111">
        <f>VLOOKUP(J111,total_visual_stym!$A$1:$D$129,4,FALSE)</f>
        <v>210</v>
      </c>
      <c r="P111">
        <f>IF(G111="экспл",0,IF(G111="импл_",VLOOKUP(J111,quest_импл!$A$1:$J$129,7,FALSE),0))</f>
        <v>246</v>
      </c>
      <c r="Q111" t="str">
        <f>IF(G111="экспл",0,IF(G111="импл_",VLOOKUP(J111,quest_импл!$A$1:$J$129,8,FALSE),0))</f>
        <v>sound\\Obemniy_li.wav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2059</v>
      </c>
      <c r="AD111" t="str">
        <f t="shared" ca="1" si="33"/>
        <v>pics\\Tomat_3.jpg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pics\\Tomat_3.jpg</v>
      </c>
      <c r="AI111" t="s">
        <v>121</v>
      </c>
      <c r="AO111">
        <f t="shared" ca="1" si="34"/>
        <v>6.2225695380416335E-2</v>
      </c>
      <c r="AP111" t="str">
        <f t="shared" ca="1" si="35"/>
        <v>pics\\Tomat_3.jpg</v>
      </c>
      <c r="AR111" t="str">
        <f t="shared" si="37"/>
        <v/>
      </c>
      <c r="AS111" t="str">
        <f t="shared" ca="1" si="29"/>
        <v>pics\\Tomat_3.jpg</v>
      </c>
      <c r="AT111">
        <f t="shared" ca="1" si="30"/>
        <v>0.4588177394638131</v>
      </c>
      <c r="AU111" t="s">
        <v>697</v>
      </c>
      <c r="AV111" t="str">
        <f t="shared" ca="1" si="31"/>
        <v>sound\\Redkiy_plod.wav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_Объемный_ли_</v>
      </c>
      <c r="BB111" t="str">
        <f t="shared" si="32"/>
        <v>_Объемный_ли_ГОНИК?</v>
      </c>
      <c r="BD111" cm="1">
        <f t="array" aca="1" ref="BD111" ca="1">INDEX($L$106:$L$113,(RANK(AT7,$AT$2:$AT$9)))</f>
        <v>2085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VLOOKUP(B112,audio_list_stym!$A$3:$BP$18,64,FALSE)</f>
        <v>14</v>
      </c>
      <c r="F112" t="str">
        <f>VLOOKUP(E112,metki!$A$2:$B$9,2,FALSE)</f>
        <v>импл_новые_с_названием</v>
      </c>
      <c r="G112" t="str">
        <f t="shared" si="26"/>
        <v>импл_</v>
      </c>
      <c r="H112" t="str">
        <f>VLOOKUP(B112,audio_list_stym!$A$3:$AJ$18,32,FALSE)</f>
        <v>Finger</v>
      </c>
      <c r="I112" t="s">
        <v>694</v>
      </c>
      <c r="J112" t="str">
        <f t="shared" si="27"/>
        <v>Finger_7</v>
      </c>
      <c r="K112">
        <v>14</v>
      </c>
      <c r="L112">
        <f>VLOOKUP(J112,total_visual_stym!$A$2:$D$129,2,FALSE)</f>
        <v>2087</v>
      </c>
      <c r="M112" t="str">
        <f>VLOOKUP(J112,total_visual_stym!$A$2:$D$129,3,FALSE)</f>
        <v>pics\\Finger_7.jpg</v>
      </c>
      <c r="N112">
        <f>VLOOKUP(J112,total_visual_stym!$A$1:$D$129,4,FALSE)</f>
        <v>210</v>
      </c>
      <c r="P112">
        <f>IF(G112="экспл",0,IF(G112="импл_",VLOOKUP(J112,quest_импл!$A$1:$J$129,7,FALSE),0))</f>
        <v>247</v>
      </c>
      <c r="Q112" t="str">
        <f>IF(G112="экспл",0,IF(G112="импл_",VLOOKUP(J112,quest_импл!$A$1:$J$129,8,FALSE),0))</f>
        <v>sound\\Pustoy_li.wav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2053</v>
      </c>
      <c r="AD112" t="str">
        <f t="shared" ca="1" si="33"/>
        <v>pics\\Redis_5.jpg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pics\\Redis_5.jpg</v>
      </c>
      <c r="AI112" t="s">
        <v>122</v>
      </c>
      <c r="AO112">
        <f t="shared" ca="1" si="34"/>
        <v>0.13101628442897373</v>
      </c>
      <c r="AP112" t="str">
        <f t="shared" ca="1" si="35"/>
        <v>pics\\Redis_5.jpg</v>
      </c>
      <c r="AR112" t="str">
        <f t="shared" si="37"/>
        <v/>
      </c>
      <c r="AS112" t="str">
        <f t="shared" ca="1" si="29"/>
        <v>pics\\Redis_5.jpg</v>
      </c>
      <c r="AT112">
        <f t="shared" ca="1" si="30"/>
        <v>0.54514885254800716</v>
      </c>
      <c r="AU112" t="s">
        <v>697</v>
      </c>
      <c r="AV112" t="str">
        <f t="shared" ca="1" si="31"/>
        <v>sound\\Noviy_plod.wav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_Пустой_ли_</v>
      </c>
      <c r="BB112" t="str">
        <f t="shared" si="32"/>
        <v>_Пустой_ли_ГОНИК?</v>
      </c>
      <c r="BD112" cm="1">
        <f t="array" aca="1" ref="BD112" ca="1">INDEX($L$106:$L$113,(RANK(AT8,$AT$2:$AT$9)))</f>
        <v>2083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VLOOKUP(B113,audio_list_stym!$A$3:$BP$18,64,FALSE)</f>
        <v>14</v>
      </c>
      <c r="F113" t="str">
        <f>VLOOKUP(E113,metki!$A$2:$B$9,2,FALSE)</f>
        <v>импл_новые_с_названием</v>
      </c>
      <c r="G113" t="str">
        <f t="shared" si="26"/>
        <v>импл_</v>
      </c>
      <c r="H113" t="str">
        <f>VLOOKUP(B113,audio_list_stym!$A$3:$AJ$18,32,FALSE)</f>
        <v>Finger</v>
      </c>
      <c r="I113" t="s">
        <v>695</v>
      </c>
      <c r="J113" t="str">
        <f t="shared" si="27"/>
        <v>Finger_8</v>
      </c>
      <c r="K113">
        <v>14</v>
      </c>
      <c r="L113">
        <f>VLOOKUP(J113,total_visual_stym!$A$2:$D$129,2,FALSE)</f>
        <v>2088</v>
      </c>
      <c r="M113" t="str">
        <f>VLOOKUP(J113,total_visual_stym!$A$2:$D$129,3,FALSE)</f>
        <v>pics\\Finger_8.jpg</v>
      </c>
      <c r="N113">
        <f>VLOOKUP(J113,total_visual_stym!$A$1:$D$129,4,FALSE)</f>
        <v>210</v>
      </c>
      <c r="P113">
        <f>IF(G113="экспл",0,IF(G113="импл_",VLOOKUP(J113,quest_импл!$A$1:$J$129,7,FALSE),0))</f>
        <v>248</v>
      </c>
      <c r="Q113" t="str">
        <f>IF(G113="экспл",0,IF(G113="импл_",VLOOKUP(J113,quest_импл!$A$1:$J$129,8,FALSE),0))</f>
        <v>sound\\Beliy_li.wav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2020</v>
      </c>
      <c r="AD113" t="str">
        <f t="shared" ca="1" si="33"/>
        <v>pics\\Goroh_4.jpg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pics\\Goroh_4.jpg</v>
      </c>
      <c r="AI113" t="s">
        <v>123</v>
      </c>
      <c r="AO113">
        <f t="shared" ca="1" si="34"/>
        <v>0.71088476899921449</v>
      </c>
      <c r="AP113" t="str">
        <f t="shared" ca="1" si="35"/>
        <v>pics\\Goroh_4.jpg</v>
      </c>
      <c r="AR113" t="str">
        <f t="shared" si="37"/>
        <v/>
      </c>
      <c r="AS113" t="str">
        <f t="shared" ca="1" si="29"/>
        <v>pics\\Goroh_4.jpg</v>
      </c>
      <c r="AT113">
        <f t="shared" ca="1" si="30"/>
        <v>0.17644460101581927</v>
      </c>
      <c r="AU113" t="s">
        <v>697</v>
      </c>
      <c r="AV113" t="str">
        <f t="shared" ca="1" si="31"/>
        <v>sound\\Redkiy_plod.wav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_Белый_ли_</v>
      </c>
      <c r="BB113" t="str">
        <f t="shared" si="32"/>
        <v>_Белый_ли_ГОНИК?</v>
      </c>
      <c r="BD113" cm="1">
        <f t="array" aca="1" ref="BD113" ca="1">INDEX($L$106:$L$113,(RANK(AT9,$AT$2:$AT$9)))</f>
        <v>2088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VLOOKUP(B114,audio_list_stym!$A$3:$BP$18,64,FALSE)</f>
        <v>15</v>
      </c>
      <c r="F114" t="str">
        <f>VLOOKUP(E114,metki!$A$2:$B$9,2,FALSE)</f>
        <v>экспл_новые_с_названием</v>
      </c>
      <c r="G114" t="str">
        <f t="shared" si="26"/>
        <v>экспл</v>
      </c>
      <c r="H114" t="str">
        <f>VLOOKUP(B114,audio_list_stym!$A$3:$AJ$18,32,FALSE)</f>
        <v>Gac</v>
      </c>
      <c r="I114" t="s">
        <v>688</v>
      </c>
      <c r="J114" t="str">
        <f t="shared" si="27"/>
        <v>Gac_1</v>
      </c>
      <c r="K114">
        <v>15</v>
      </c>
      <c r="L114">
        <f>VLOOKUP(J114,total_visual_stym!$A$2:$D$129,2,FALSE)</f>
        <v>2089</v>
      </c>
      <c r="M114" t="str">
        <f>VLOOKUP(J114,total_visual_stym!$A$2:$D$129,3,FALSE)</f>
        <v>pics\\Gac_1.jpg</v>
      </c>
      <c r="N114">
        <f>VLOOKUP(J114,total_visual_stym!$A$1:$D$129,4,FALSE)</f>
        <v>211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121</v>
      </c>
      <c r="Z114" t="str">
        <f>IF(G114="экспл",VLOOKUP(J114,quest_экспл!$A$1:$N$129,12,FALSE),IF(G114="импл_",0,0))</f>
        <v>sound\\Ispachkan_li_on.wav</v>
      </c>
      <c r="AA114" t="str">
        <f>IF(G114="экспл",VLOOKUP(J114,quest_экспл!$A$1:$N$129,14,FALSE),IF(G114="импл_",0,0))</f>
        <v>нет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2190</v>
      </c>
      <c r="AD114" t="str">
        <f t="shared" ca="1" si="33"/>
        <v>pics\\dis27.jpg</v>
      </c>
      <c r="AE114" s="22" t="str">
        <f t="array" aca="1" ref="AE114" ca="1">IF(G114="экспл",INDEX(total_visual_stym!$C$146:$C$209,(RANK(total_visual_stym!E194,total_visual_stym!$E$146:$E$209))),0)</f>
        <v>pics\\dis27.jpg</v>
      </c>
      <c r="AF114" s="22" t="str">
        <f t="shared" si="28"/>
        <v/>
      </c>
      <c r="AI114" t="s">
        <v>86</v>
      </c>
      <c r="AO114">
        <f t="shared" ca="1" si="34"/>
        <v>0.70611618232604711</v>
      </c>
      <c r="AP114" t="str">
        <f t="shared" ca="1" si="35"/>
        <v>pics\\Goroh_5.jpg</v>
      </c>
      <c r="AR114" t="str">
        <f t="shared" si="37"/>
        <v/>
      </c>
      <c r="AS114" t="str">
        <f t="shared" si="29"/>
        <v/>
      </c>
      <c r="AT114">
        <f t="shared" ca="1" si="30"/>
        <v>0.13855713677091286</v>
      </c>
      <c r="AU114" t="s">
        <v>697</v>
      </c>
      <c r="AV114" t="str">
        <f t="shared" ca="1" si="31"/>
        <v>sound\\Redkiy_plod.wav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_Испачкан_ли_он?</v>
      </c>
      <c r="BA114" t="e">
        <f>VLOOKUP(Q114,audio_list_stym!$B$2:$BQ$299,68,FALSE)</f>
        <v>#N/A</v>
      </c>
      <c r="BB114" t="str">
        <f t="shared" si="32"/>
        <v>На_экране_ТОДИС._Испачкан_ли_он?</v>
      </c>
      <c r="BC114">
        <f>A114</f>
        <v>1215</v>
      </c>
      <c r="BD114" cm="1">
        <f t="array" aca="1" ref="BD114" ca="1">INDEX($L$114:$L$121,(RANK(AT2,$AT$2:$AT$9)))</f>
        <v>2095</v>
      </c>
      <c r="BE114" cm="1">
        <f t="array" aca="1" ref="BE114" ca="1">INDEX(BD66:BD81,(RANK(AT8,$AT$2:$AT$17)))</f>
        <v>2132</v>
      </c>
      <c r="BF114" cm="1">
        <f t="array" aca="1" ref="BF114" ca="1">INDEX(BD82:BD97,(RANK(AT8,$AT$2:$AT$9)))</f>
        <v>2146</v>
      </c>
      <c r="BG114" cm="1">
        <f t="array" aca="1" ref="BG114" ca="1">INDEX(BD98:BD113,(RANK(AT8,$AT$2:$AT$9)))</f>
        <v>2074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VLOOKUP(B115,audio_list_stym!$A$3:$BP$18,64,FALSE)</f>
        <v>15</v>
      </c>
      <c r="F115" t="str">
        <f>VLOOKUP(E115,metki!$A$2:$B$9,2,FALSE)</f>
        <v>экспл_новые_с_названием</v>
      </c>
      <c r="G115" t="str">
        <f t="shared" si="26"/>
        <v>экспл</v>
      </c>
      <c r="H115" t="str">
        <f>VLOOKUP(B115,audio_list_stym!$A$3:$AJ$18,32,FALSE)</f>
        <v>Gac</v>
      </c>
      <c r="I115" t="s">
        <v>689</v>
      </c>
      <c r="J115" t="str">
        <f t="shared" si="27"/>
        <v>Gac_2</v>
      </c>
      <c r="K115">
        <v>15</v>
      </c>
      <c r="L115">
        <f>VLOOKUP(J115,total_visual_stym!$A$2:$D$129,2,FALSE)</f>
        <v>2090</v>
      </c>
      <c r="M115" t="str">
        <f>VLOOKUP(J115,total_visual_stym!$A$2:$D$129,3,FALSE)</f>
        <v>pics\\Gac_2.jpg</v>
      </c>
      <c r="N115">
        <f>VLOOKUP(J115,total_visual_stym!$A$1:$D$129,4,FALSE)</f>
        <v>211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122</v>
      </c>
      <c r="Z115" t="str">
        <f>IF(G115="экспл",VLOOKUP(J115,quest_экспл!$A$1:$N$129,12,FALSE),IF(G115="импл_",0,0))</f>
        <v>sound\\On_farshirovanniy.wav</v>
      </c>
      <c r="AA115" t="str">
        <f>IF(G115="экспл",VLOOKUP(J115,quest_экспл!$A$1:$N$129,14,FALSE),IF(G115="импл_",0,0))</f>
        <v>нет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2184</v>
      </c>
      <c r="AD115" t="str">
        <f t="shared" ca="1" si="33"/>
        <v>pics\\dis19.jpg</v>
      </c>
      <c r="AE115" s="22" t="str">
        <f t="array" aca="1" ref="AE115" ca="1">IF(G115="экспл",INDEX(total_visual_stym!$C$146:$C$209,(RANK(total_visual_stym!E195,total_visual_stym!$E$146:$E$209))),0)</f>
        <v>pics\\dis19.jpg</v>
      </c>
      <c r="AF115" s="22" t="str">
        <f t="shared" si="28"/>
        <v/>
      </c>
      <c r="AI115" t="s">
        <v>87</v>
      </c>
      <c r="AO115">
        <f t="shared" ca="1" si="34"/>
        <v>0.11162717521626953</v>
      </c>
      <c r="AP115" t="str">
        <f t="shared" ca="1" si="35"/>
        <v>pics\\Redis_8.jpg</v>
      </c>
      <c r="AR115" t="str">
        <f t="shared" si="37"/>
        <v/>
      </c>
      <c r="AS115" t="str">
        <f t="shared" si="29"/>
        <v/>
      </c>
      <c r="AT115">
        <f t="shared" ca="1" si="30"/>
        <v>0.62321018849449217</v>
      </c>
      <c r="AU115" t="s">
        <v>697</v>
      </c>
      <c r="AV115" t="str">
        <f t="shared" ca="1" si="31"/>
        <v>sound\\Noviy_plod.wav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_Он_фаршированный?</v>
      </c>
      <c r="BA115" t="e">
        <f>VLOOKUP(Q115,audio_list_stym!$B$2:$BQ$299,68,FALSE)</f>
        <v>#N/A</v>
      </c>
      <c r="BB115" t="str">
        <f t="shared" si="32"/>
        <v>Посмотрите,_вот_ТОДИС._Он_фаршированный?</v>
      </c>
      <c r="BD115" cm="1">
        <f t="array" aca="1" ref="BD115" ca="1">INDEX($L$114:$L$121,(RANK(AT3,$AT$2:$AT$9)))</f>
        <v>2094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VLOOKUP(B116,audio_list_stym!$A$3:$BP$18,64,FALSE)</f>
        <v>15</v>
      </c>
      <c r="F116" t="str">
        <f>VLOOKUP(E116,metki!$A$2:$B$9,2,FALSE)</f>
        <v>экспл_новые_с_названием</v>
      </c>
      <c r="G116" t="str">
        <f t="shared" si="26"/>
        <v>экспл</v>
      </c>
      <c r="H116" t="str">
        <f>VLOOKUP(B116,audio_list_stym!$A$3:$AJ$18,32,FALSE)</f>
        <v>Gac</v>
      </c>
      <c r="I116" t="s">
        <v>690</v>
      </c>
      <c r="J116" t="str">
        <f t="shared" si="27"/>
        <v>Gac_3</v>
      </c>
      <c r="K116">
        <v>15</v>
      </c>
      <c r="L116">
        <f>VLOOKUP(J116,total_visual_stym!$A$2:$D$129,2,FALSE)</f>
        <v>2091</v>
      </c>
      <c r="M116" t="str">
        <f>VLOOKUP(J116,total_visual_stym!$A$2:$D$129,3,FALSE)</f>
        <v>pics\\Gac_3.jpg</v>
      </c>
      <c r="N116">
        <f>VLOOKUP(J116,total_visual_stym!$A$1:$D$129,4,FALSE)</f>
        <v>211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123</v>
      </c>
      <c r="Z116" t="str">
        <f>IF(G116="экспл",VLOOKUP(J116,quest_экспл!$A$1:$N$129,12,FALSE),IF(G116="импл_",0,0))</f>
        <v>sound\\On_razrezanniy.wav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2206</v>
      </c>
      <c r="AD116" t="str">
        <f t="shared" ca="1" si="33"/>
        <v>pics\\dis50.jpg</v>
      </c>
      <c r="AE116" s="22" t="str">
        <f t="array" aca="1" ref="AE116" ca="1">IF(G116="экспл",INDEX(total_visual_stym!$C$146:$C$209,(RANK(total_visual_stym!E196,total_visual_stym!$E$146:$E$209))),0)</f>
        <v>pics\\dis50.jpg</v>
      </c>
      <c r="AF116" s="22" t="str">
        <f t="shared" si="28"/>
        <v/>
      </c>
      <c r="AI116" t="s">
        <v>88</v>
      </c>
      <c r="AO116">
        <f t="shared" ca="1" si="34"/>
        <v>3.8495765101475787E-2</v>
      </c>
      <c r="AP116" t="str">
        <f t="shared" ca="1" si="35"/>
        <v>pics\\Tomat_7.jpg</v>
      </c>
      <c r="AR116" t="str">
        <f t="shared" si="37"/>
        <v/>
      </c>
      <c r="AS116" t="str">
        <f t="shared" si="29"/>
        <v/>
      </c>
      <c r="AT116">
        <f t="shared" ca="1" si="30"/>
        <v>0.63674845364370214</v>
      </c>
      <c r="AU116" t="s">
        <v>697</v>
      </c>
      <c r="AV116" t="str">
        <f t="shared" ca="1" si="31"/>
        <v>sound\\Noviy_plod.wav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_Он_разрезанный?</v>
      </c>
      <c r="BA116" t="e">
        <f>VLOOKUP(Q116,audio_list_stym!$B$2:$BQ$299,68,FALSE)</f>
        <v>#N/A</v>
      </c>
      <c r="BB116" t="str">
        <f t="shared" si="32"/>
        <v>Вот_ТОДИС._Он_разрезанный?</v>
      </c>
      <c r="BD116" cm="1">
        <f t="array" aca="1" ref="BD116" ca="1">INDEX($L$114:$L$121,(RANK(AT4,$AT$2:$AT$9)))</f>
        <v>2090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VLOOKUP(B117,audio_list_stym!$A$3:$BP$18,64,FALSE)</f>
        <v>15</v>
      </c>
      <c r="F117" t="str">
        <f>VLOOKUP(E117,metki!$A$2:$B$9,2,FALSE)</f>
        <v>экспл_новые_с_названием</v>
      </c>
      <c r="G117" t="str">
        <f t="shared" si="26"/>
        <v>экспл</v>
      </c>
      <c r="H117" t="str">
        <f>VLOOKUP(B117,audio_list_stym!$A$3:$AJ$18,32,FALSE)</f>
        <v>Gac</v>
      </c>
      <c r="I117" t="s">
        <v>691</v>
      </c>
      <c r="J117" t="str">
        <f t="shared" si="27"/>
        <v>Gac_4</v>
      </c>
      <c r="K117">
        <v>15</v>
      </c>
      <c r="L117">
        <f>VLOOKUP(J117,total_visual_stym!$A$2:$D$129,2,FALSE)</f>
        <v>2092</v>
      </c>
      <c r="M117" t="str">
        <f>VLOOKUP(J117,total_visual_stym!$A$2:$D$129,3,FALSE)</f>
        <v>pics\\Gac_4.jpg</v>
      </c>
      <c r="N117">
        <f>VLOOKUP(J117,total_visual_stym!$A$1:$D$129,4,FALSE)</f>
        <v>211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124</v>
      </c>
      <c r="Z117" t="str">
        <f>IF(G117="экспл",VLOOKUP(J117,quest_экспл!$A$1:$N$129,12,FALSE),IF(G117="импл_",0,0))</f>
        <v>sound\\On_s_lepestkami.wav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2229</v>
      </c>
      <c r="AD117" t="str">
        <f t="shared" ca="1" si="33"/>
        <v>pics\\dis10.jpg</v>
      </c>
      <c r="AE117" s="22" t="str">
        <f t="array" aca="1" ref="AE117" ca="1">IF(G117="экспл",INDEX(total_visual_stym!$C$146:$C$209,(RANK(total_visual_stym!E197,total_visual_stym!$E$146:$E$209))),0)</f>
        <v>pics\\dis10.jpg</v>
      </c>
      <c r="AF117" s="22" t="str">
        <f t="shared" si="28"/>
        <v/>
      </c>
      <c r="AI117" t="s">
        <v>89</v>
      </c>
      <c r="AO117">
        <f t="shared" ca="1" si="34"/>
        <v>0.30843228159218183</v>
      </c>
      <c r="AP117" t="str">
        <f t="shared" ca="1" si="35"/>
        <v>pics\\Peper_4.jpg</v>
      </c>
      <c r="AR117" t="str">
        <f t="shared" si="37"/>
        <v/>
      </c>
      <c r="AS117" t="str">
        <f t="shared" si="29"/>
        <v/>
      </c>
      <c r="AT117">
        <f t="shared" ca="1" si="30"/>
        <v>0.74125375832659368</v>
      </c>
      <c r="AU117" t="s">
        <v>697</v>
      </c>
      <c r="AV117" t="str">
        <f t="shared" ca="1" si="31"/>
        <v>sound\\Noviy_plod.wav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_Он_с_лепестками?</v>
      </c>
      <c r="BA117" t="e">
        <f>VLOOKUP(Q117,audio_list_stym!$B$2:$BQ$299,68,FALSE)</f>
        <v>#N/A</v>
      </c>
      <c r="BB117" t="str">
        <f t="shared" si="32"/>
        <v>Это_ТОДИС._Он_с_лепестками?</v>
      </c>
      <c r="BD117" cm="1">
        <f t="array" aca="1" ref="BD117" ca="1">INDEX($L$114:$L$121,(RANK(AT5,$AT$2:$AT$9)))</f>
        <v>2089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VLOOKUP(B118,audio_list_stym!$A$3:$BP$18,64,FALSE)</f>
        <v>15</v>
      </c>
      <c r="F118" t="str">
        <f>VLOOKUP(E118,metki!$A$2:$B$9,2,FALSE)</f>
        <v>экспл_новые_с_названием</v>
      </c>
      <c r="G118" t="str">
        <f t="shared" si="26"/>
        <v>экспл</v>
      </c>
      <c r="H118" t="str">
        <f>VLOOKUP(B118,audio_list_stym!$A$3:$AJ$18,32,FALSE)</f>
        <v>Gac</v>
      </c>
      <c r="I118" t="s">
        <v>692</v>
      </c>
      <c r="J118" t="str">
        <f t="shared" si="27"/>
        <v>Gac_5</v>
      </c>
      <c r="K118">
        <v>15</v>
      </c>
      <c r="L118">
        <f>VLOOKUP(J118,total_visual_stym!$A$2:$D$129,2,FALSE)</f>
        <v>2093</v>
      </c>
      <c r="M118" t="str">
        <f>VLOOKUP(J118,total_visual_stym!$A$2:$D$129,3,FALSE)</f>
        <v>pics\\Gac_5.jpg</v>
      </c>
      <c r="N118">
        <f>VLOOKUP(J118,total_visual_stym!$A$1:$D$129,4,FALSE)</f>
        <v>211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125</v>
      </c>
      <c r="Z118" t="str">
        <f>IF(G118="экспл",VLOOKUP(J118,quest_экспл!$A$1:$N$129,12,FALSE),IF(G118="импл_",0,0))</f>
        <v>sound\\Kolyuchiy_li_on.wav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2215</v>
      </c>
      <c r="AD118" t="str">
        <f t="shared" ca="1" si="33"/>
        <v>pics\\dis62.jpg</v>
      </c>
      <c r="AE118" s="22" t="str">
        <f t="array" aca="1" ref="AE118" ca="1">IF(G118="экспл",INDEX(total_visual_stym!$C$146:$C$209,(RANK(total_visual_stym!E198,total_visual_stym!$E$146:$E$209))),0)</f>
        <v>pics\\dis62.jpg</v>
      </c>
      <c r="AF118" s="22" t="str">
        <f t="shared" si="28"/>
        <v/>
      </c>
      <c r="AI118" t="s">
        <v>90</v>
      </c>
      <c r="AO118">
        <f t="shared" ca="1" si="34"/>
        <v>0.98517815888262139</v>
      </c>
      <c r="AP118" t="str">
        <f t="shared" ca="1" si="35"/>
        <v>pics\\Banan_3.jpg</v>
      </c>
      <c r="AR118" t="str">
        <f t="shared" si="37"/>
        <v/>
      </c>
      <c r="AS118" t="str">
        <f t="shared" si="29"/>
        <v/>
      </c>
      <c r="AT118">
        <f t="shared" ca="1" si="30"/>
        <v>0.26283710988843467</v>
      </c>
      <c r="AU118" t="s">
        <v>697</v>
      </c>
      <c r="AV118" t="str">
        <f t="shared" ca="1" si="31"/>
        <v>sound\\Redkiy_plod.wav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_Колючий_ли_он?</v>
      </c>
      <c r="BA118" t="e">
        <f>VLOOKUP(Q118,audio_list_stym!$B$2:$BQ$299,68,FALSE)</f>
        <v>#N/A</v>
      </c>
      <c r="BB118" t="str">
        <f t="shared" si="32"/>
        <v>На_картинке_ТОДИС._Колючий_ли_он?</v>
      </c>
      <c r="BD118" cm="1">
        <f t="array" aca="1" ref="BD118" ca="1">INDEX($L$114:$L$121,(RANK(AT6,$AT$2:$AT$9)))</f>
        <v>2092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VLOOKUP(B119,audio_list_stym!$A$3:$BP$18,64,FALSE)</f>
        <v>15</v>
      </c>
      <c r="F119" t="str">
        <f>VLOOKUP(E119,metki!$A$2:$B$9,2,FALSE)</f>
        <v>экспл_новые_с_названием</v>
      </c>
      <c r="G119" t="str">
        <f t="shared" si="26"/>
        <v>экспл</v>
      </c>
      <c r="H119" t="str">
        <f>VLOOKUP(B119,audio_list_stym!$A$3:$AJ$18,32,FALSE)</f>
        <v>Gac</v>
      </c>
      <c r="I119" t="s">
        <v>693</v>
      </c>
      <c r="J119" t="str">
        <f t="shared" si="27"/>
        <v>Gac_6</v>
      </c>
      <c r="K119">
        <v>15</v>
      </c>
      <c r="L119">
        <f>VLOOKUP(J119,total_visual_stym!$A$2:$D$129,2,FALSE)</f>
        <v>2094</v>
      </c>
      <c r="M119" t="str">
        <f>VLOOKUP(J119,total_visual_stym!$A$2:$D$129,3,FALSE)</f>
        <v>pics\\Gac_6.jpg</v>
      </c>
      <c r="N119">
        <f>VLOOKUP(J119,total_visual_stym!$A$1:$D$129,4,FALSE)</f>
        <v>211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126</v>
      </c>
      <c r="Z119" t="str">
        <f>IF(G119="экспл",VLOOKUP(J119,quest_экспл!$A$1:$N$129,12,FALSE),IF(G119="импл_",0,0))</f>
        <v>sound\\Oranzheviy_li_on.wav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2227</v>
      </c>
      <c r="AD119" t="str">
        <f t="shared" ca="1" si="33"/>
        <v>pics\\dis39.jpg</v>
      </c>
      <c r="AE119" s="22" t="str">
        <f t="array" aca="1" ref="AE119" ca="1">IF(G119="экспл",INDEX(total_visual_stym!$C$146:$C$209,(RANK(total_visual_stym!E199,total_visual_stym!$E$146:$E$209))),0)</f>
        <v>pics\\dis39.jpg</v>
      </c>
      <c r="AF119" s="22" t="str">
        <f t="shared" si="28"/>
        <v/>
      </c>
      <c r="AI119" t="s">
        <v>91</v>
      </c>
      <c r="AO119">
        <f t="shared" ca="1" si="34"/>
        <v>0.22861885531026782</v>
      </c>
      <c r="AP119" t="str">
        <f t="shared" ca="1" si="35"/>
        <v>pics\\Redis_2.jpg</v>
      </c>
      <c r="AR119" t="str">
        <f t="shared" si="37"/>
        <v/>
      </c>
      <c r="AS119" t="str">
        <f t="shared" si="29"/>
        <v/>
      </c>
      <c r="AT119">
        <f t="shared" ca="1" si="30"/>
        <v>9.3487286510671064E-2</v>
      </c>
      <c r="AU119" t="s">
        <v>697</v>
      </c>
      <c r="AV119" t="str">
        <f t="shared" ca="1" si="31"/>
        <v>sound\\Redkiy_plod.wav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_Оранжевый_ли_он?</v>
      </c>
      <c r="BA119" t="e">
        <f>VLOOKUP(Q119,audio_list_stym!$B$2:$BQ$299,68,FALSE)</f>
        <v>#N/A</v>
      </c>
      <c r="BB119" t="str">
        <f t="shared" si="32"/>
        <v>На_мониторе_ТОДИС._Оранжевый_ли_он?</v>
      </c>
      <c r="BD119" cm="1">
        <f t="array" aca="1" ref="BD119" ca="1">INDEX($L$114:$L$121,(RANK(AT7,$AT$2:$AT$9)))</f>
        <v>2093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VLOOKUP(B120,audio_list_stym!$A$3:$BP$18,64,FALSE)</f>
        <v>15</v>
      </c>
      <c r="F120" t="str">
        <f>VLOOKUP(E120,metki!$A$2:$B$9,2,FALSE)</f>
        <v>экспл_новые_с_названием</v>
      </c>
      <c r="G120" t="str">
        <f t="shared" si="26"/>
        <v>экспл</v>
      </c>
      <c r="H120" t="str">
        <f>VLOOKUP(B120,audio_list_stym!$A$3:$AJ$18,32,FALSE)</f>
        <v>Gac</v>
      </c>
      <c r="I120" t="s">
        <v>694</v>
      </c>
      <c r="J120" t="str">
        <f t="shared" si="27"/>
        <v>Gac_7</v>
      </c>
      <c r="K120">
        <v>15</v>
      </c>
      <c r="L120">
        <f>VLOOKUP(J120,total_visual_stym!$A$2:$D$129,2,FALSE)</f>
        <v>2095</v>
      </c>
      <c r="M120" t="str">
        <f>VLOOKUP(J120,total_visual_stym!$A$2:$D$129,3,FALSE)</f>
        <v>pics\\Gac_7.jpg</v>
      </c>
      <c r="N120">
        <f>VLOOKUP(J120,total_visual_stym!$A$1:$D$129,4,FALSE)</f>
        <v>211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127</v>
      </c>
      <c r="Z120" t="str">
        <f>IF(G120="экспл",VLOOKUP(J120,quest_экспл!$A$1:$N$129,12,FALSE),IF(G120="импл_",0,0))</f>
        <v>sound\\On_zernistiy.wav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2209</v>
      </c>
      <c r="AD120" t="str">
        <f t="shared" ca="1" si="33"/>
        <v>pics\\dis51.jpg</v>
      </c>
      <c r="AE120" s="22" t="str">
        <f t="array" aca="1" ref="AE120" ca="1">IF(G120="экспл",INDEX(total_visual_stym!$C$146:$C$209,(RANK(total_visual_stym!E200,total_visual_stym!$E$146:$E$209))),0)</f>
        <v>pics\\dis51.jpg</v>
      </c>
      <c r="AF120" s="22" t="str">
        <f t="shared" si="28"/>
        <v/>
      </c>
      <c r="AI120" t="s">
        <v>92</v>
      </c>
      <c r="AO120">
        <f t="shared" ca="1" si="34"/>
        <v>5.6068314579487355E-2</v>
      </c>
      <c r="AP120" t="str">
        <f t="shared" ca="1" si="35"/>
        <v>pics\\Tomat_4.jpg</v>
      </c>
      <c r="AR120" t="str">
        <f t="shared" si="37"/>
        <v/>
      </c>
      <c r="AS120" t="str">
        <f t="shared" si="29"/>
        <v/>
      </c>
      <c r="AT120">
        <f t="shared" ca="1" si="30"/>
        <v>3.2275182297600402E-2</v>
      </c>
      <c r="AU120" t="s">
        <v>697</v>
      </c>
      <c r="AV120" t="str">
        <f t="shared" ca="1" si="31"/>
        <v>sound\\Redkiy_plod.wav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_Он_зернистый?</v>
      </c>
      <c r="BA120" t="e">
        <f>VLOOKUP(Q120,audio_list_stym!$B$2:$BQ$299,68,FALSE)</f>
        <v>#N/A</v>
      </c>
      <c r="BB120" t="str">
        <f t="shared" si="32"/>
        <v>Перед_Вами_ТОДИС._Он_зернистый?</v>
      </c>
      <c r="BD120" cm="1">
        <f t="array" aca="1" ref="BD120" ca="1">INDEX($L$114:$L$121,(RANK(AT8,$AT$2:$AT$9)))</f>
        <v>2091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VLOOKUP(B121,audio_list_stym!$A$3:$BP$18,64,FALSE)</f>
        <v>15</v>
      </c>
      <c r="F121" t="str">
        <f>VLOOKUP(E121,metki!$A$2:$B$9,2,FALSE)</f>
        <v>экспл_новые_с_названием</v>
      </c>
      <c r="G121" t="str">
        <f t="shared" si="26"/>
        <v>экспл</v>
      </c>
      <c r="H121" t="str">
        <f>VLOOKUP(B121,audio_list_stym!$A$3:$AJ$18,32,FALSE)</f>
        <v>Gac</v>
      </c>
      <c r="I121" t="s">
        <v>695</v>
      </c>
      <c r="J121" t="str">
        <f t="shared" si="27"/>
        <v>Gac_8</v>
      </c>
      <c r="K121">
        <v>15</v>
      </c>
      <c r="L121">
        <f>VLOOKUP(J121,total_visual_stym!$A$2:$D$129,2,FALSE)</f>
        <v>2096</v>
      </c>
      <c r="M121" t="str">
        <f>VLOOKUP(J121,total_visual_stym!$A$2:$D$129,3,FALSE)</f>
        <v>pics\\Gac_8.jpg</v>
      </c>
      <c r="N121">
        <f>VLOOKUP(J121,total_visual_stym!$A$1:$D$129,4,FALSE)</f>
        <v>211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128</v>
      </c>
      <c r="Z121" t="str">
        <f>IF(G121="экспл",VLOOKUP(J121,quest_экспл!$A$1:$N$129,12,FALSE),IF(G121="импл_",0,0))</f>
        <v>sound\\Okruglya_li_on.wav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2186</v>
      </c>
      <c r="AD121" t="str">
        <f t="shared" ca="1" si="33"/>
        <v>pics\\dis25.jpg</v>
      </c>
      <c r="AE121" s="22" t="str">
        <f t="array" aca="1" ref="AE121" ca="1">IF(G121="экспл",INDEX(total_visual_stym!$C$146:$C$209,(RANK(total_visual_stym!E201,total_visual_stym!$E$146:$E$209))),0)</f>
        <v>pics\\dis25.jpg</v>
      </c>
      <c r="AF121" s="22" t="str">
        <f t="shared" si="28"/>
        <v/>
      </c>
      <c r="AI121" t="s">
        <v>93</v>
      </c>
      <c r="AO121">
        <f t="shared" ca="1" si="34"/>
        <v>0.13341265188819651</v>
      </c>
      <c r="AP121" t="str">
        <f t="shared" ca="1" si="35"/>
        <v>pics\\Redis_4.jpg</v>
      </c>
      <c r="AR121" t="str">
        <f>IF(AH121="sound\\Ogorod",AP49,"")</f>
        <v/>
      </c>
      <c r="AS121" t="str">
        <f t="shared" si="29"/>
        <v/>
      </c>
      <c r="AT121">
        <f t="shared" ca="1" si="30"/>
        <v>0.23606199723815269</v>
      </c>
      <c r="AU121" t="s">
        <v>697</v>
      </c>
      <c r="AV121" t="str">
        <f t="shared" ca="1" si="31"/>
        <v>sound\\Redkiy_plod.wav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_Округлый_ли_он?</v>
      </c>
      <c r="BA121" t="e">
        <f>VLOOKUP(Q121,audio_list_stym!$B$2:$BQ$299,68,FALSE)</f>
        <v>#N/A</v>
      </c>
      <c r="BB121" t="str">
        <f t="shared" si="32"/>
        <v>Вы_видите_ТОДИС._Округлый_ли_он?</v>
      </c>
      <c r="BD121" cm="1">
        <f t="array" aca="1" ref="BD121" ca="1">INDEX($L$114:$L$121,(RANK(AT9,$AT$2:$AT$9)))</f>
        <v>2096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VLOOKUP(B122,audio_list_stym!$A$3:$BP$18,64,FALSE)</f>
        <v>16</v>
      </c>
      <c r="F122" t="str">
        <f>VLOOKUP(E122,metki!$A$2:$B$9,2,FALSE)</f>
        <v>импл_новые_без_названия</v>
      </c>
      <c r="G122" t="str">
        <f t="shared" si="26"/>
        <v>импл_</v>
      </c>
      <c r="H122" t="str">
        <f>VLOOKUP(B122,audio_list_stym!$A$3:$AJ$18,32,FALSE)</f>
        <v>Noni</v>
      </c>
      <c r="I122" t="s">
        <v>688</v>
      </c>
      <c r="J122" t="str">
        <f t="shared" si="27"/>
        <v>Noni_1</v>
      </c>
      <c r="K122">
        <v>16</v>
      </c>
      <c r="L122">
        <f>VLOOKUP(J122,total_visual_stym!$A$2:$D$129,2,FALSE)</f>
        <v>2113</v>
      </c>
      <c r="M122" t="str">
        <f>VLOOKUP(J122,total_visual_stym!$A$2:$D$129,3,FALSE)</f>
        <v>pics\\Noni_1.jpg</v>
      </c>
      <c r="N122">
        <f>VLOOKUP(J122,total_visual_stym!$A$1:$D$129,4,FALSE)</f>
        <v>212</v>
      </c>
      <c r="P122">
        <f>IF(G122="экспл",0,IF(G122="импл_",VLOOKUP(J122,quest_импл!$A$1:$J$129,7,FALSE),0))</f>
        <v>257</v>
      </c>
      <c r="Q122" t="str">
        <f>IF(G122="экспл",0,IF(G122="импл_",VLOOKUP(J122,quest_импл!$A$1:$J$129,8,FALSE),0))</f>
        <v>sound\\Beliy_li_vnutri.wav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2019</v>
      </c>
      <c r="AD122" t="str">
        <f t="shared" ca="1" si="33"/>
        <v>pics\\Goroh_3.jpg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pics\\Goroh_3.jpg</v>
      </c>
      <c r="AI122" t="s">
        <v>124</v>
      </c>
      <c r="AO122">
        <f t="shared" ca="1" si="34"/>
        <v>0.72890852895654568</v>
      </c>
      <c r="AP122" t="str">
        <f t="shared" ca="1" si="35"/>
        <v>pics\\Goroh_3.jpg</v>
      </c>
      <c r="AR122" t="str">
        <f t="shared" ref="AR122:AR129" si="38">IF(AH122="sound\\Ogorod",AP50,"")</f>
        <v/>
      </c>
      <c r="AS122" t="str">
        <f t="shared" ca="1" si="29"/>
        <v>pics\\Goroh_3.jpg</v>
      </c>
      <c r="AT122">
        <f t="shared" ca="1" si="30"/>
        <v>0.5284920409770717</v>
      </c>
      <c r="AU122" t="s">
        <v>697</v>
      </c>
      <c r="AV122" t="str">
        <f t="shared" ca="1" si="31"/>
        <v>sound\\Noviy_plod.wav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_Белый_ли_внутри_</v>
      </c>
      <c r="BB122" t="str">
        <f t="shared" si="32"/>
        <v>_Белый_ли_внутри_XXXXX?</v>
      </c>
      <c r="BC122">
        <f>A122</f>
        <v>1216</v>
      </c>
      <c r="BD122" cm="1">
        <f t="array" aca="1" ref="BD122" ca="1">INDEX($L$122:$L$129,(RANK(AT2,$AT$2:$AT$9)))</f>
        <v>2119</v>
      </c>
      <c r="BE122" cm="1">
        <f t="array" aca="1" ref="BE122" ca="1">INDEX(BD66:BD81,(RANK(AT9,$AT$2:$AT$17)))</f>
        <v>2140</v>
      </c>
      <c r="BF122" cm="1">
        <f t="array" aca="1" ref="BF122" ca="1">INDEX(BD90:BD105,(RANK(AT9,$AT$2:$AT$17)))</f>
        <v>2076</v>
      </c>
      <c r="BG122" cm="1">
        <f t="array" aca="1" ref="BG122" ca="1">INDEX(BD106:BD121,(RANK(AT9,$AT$2:$AT$17)))</f>
        <v>2092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VLOOKUP(B123,audio_list_stym!$A$3:$BP$18,64,FALSE)</f>
        <v>16</v>
      </c>
      <c r="F123" t="str">
        <f>VLOOKUP(E123,metki!$A$2:$B$9,2,FALSE)</f>
        <v>импл_новые_без_названия</v>
      </c>
      <c r="G123" t="str">
        <f t="shared" si="26"/>
        <v>импл_</v>
      </c>
      <c r="H123" t="str">
        <f>VLOOKUP(B123,audio_list_stym!$A$3:$AJ$18,32,FALSE)</f>
        <v>Noni</v>
      </c>
      <c r="I123" t="s">
        <v>689</v>
      </c>
      <c r="J123" t="str">
        <f t="shared" si="27"/>
        <v>Noni_2</v>
      </c>
      <c r="K123">
        <v>16</v>
      </c>
      <c r="L123">
        <f>VLOOKUP(J123,total_visual_stym!$A$2:$D$129,2,FALSE)</f>
        <v>2114</v>
      </c>
      <c r="M123" t="str">
        <f>VLOOKUP(J123,total_visual_stym!$A$2:$D$129,3,FALSE)</f>
        <v>pics\\Noni_2.jpg</v>
      </c>
      <c r="N123">
        <f>VLOOKUP(J123,total_visual_stym!$A$1:$D$129,4,FALSE)</f>
        <v>212</v>
      </c>
      <c r="P123">
        <f>IF(G123="экспл",0,IF(G123="импл_",VLOOKUP(J123,quest_импл!$A$1:$J$129,7,FALSE),0))</f>
        <v>258</v>
      </c>
      <c r="Q123" t="str">
        <f>IF(G123="экспл",0,IF(G123="импл_",VLOOKUP(J123,quest_импл!$A$1:$J$129,8,FALSE),0))</f>
        <v>sound\\Rebristiy_li.wav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2010</v>
      </c>
      <c r="AD123" t="str">
        <f t="shared" ca="1" si="33"/>
        <v>pics\\Finik_2.jpg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pics\\Finik_2.jpg</v>
      </c>
      <c r="AI123" t="s">
        <v>125</v>
      </c>
      <c r="AO123">
        <f t="shared" ca="1" si="34"/>
        <v>0.86294874783655195</v>
      </c>
      <c r="AP123" t="str">
        <f t="shared" ca="1" si="35"/>
        <v>pics\\Finik_2.jpg</v>
      </c>
      <c r="AR123" t="str">
        <f t="shared" si="38"/>
        <v/>
      </c>
      <c r="AS123" t="str">
        <f t="shared" ca="1" si="29"/>
        <v>pics\\Finik_2.jpg</v>
      </c>
      <c r="AT123">
        <f t="shared" ca="1" si="30"/>
        <v>0.44335998531616105</v>
      </c>
      <c r="AU123" t="s">
        <v>697</v>
      </c>
      <c r="AV123" t="str">
        <f t="shared" ca="1" si="31"/>
        <v>sound\\Redkiy_plod.wav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_Ребристый_ли_</v>
      </c>
      <c r="BB123" t="str">
        <f t="shared" si="32"/>
        <v>_Ребристый_ли_XXXXX?</v>
      </c>
      <c r="BD123" cm="1">
        <f t="array" aca="1" ref="BD123" ca="1">INDEX($L$122:$L$129,(RANK(AT3,$AT$2:$AT$9)))</f>
        <v>2118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VLOOKUP(B124,audio_list_stym!$A$3:$BP$18,64,FALSE)</f>
        <v>16</v>
      </c>
      <c r="F124" t="str">
        <f>VLOOKUP(E124,metki!$A$2:$B$9,2,FALSE)</f>
        <v>импл_новые_без_названия</v>
      </c>
      <c r="G124" t="str">
        <f t="shared" si="26"/>
        <v>импл_</v>
      </c>
      <c r="H124" t="str">
        <f>VLOOKUP(B124,audio_list_stym!$A$3:$AJ$18,32,FALSE)</f>
        <v>Noni</v>
      </c>
      <c r="I124" t="s">
        <v>690</v>
      </c>
      <c r="J124" t="str">
        <f t="shared" si="27"/>
        <v>Noni_3</v>
      </c>
      <c r="K124">
        <v>16</v>
      </c>
      <c r="L124">
        <f>VLOOKUP(J124,total_visual_stym!$A$2:$D$129,2,FALSE)</f>
        <v>2115</v>
      </c>
      <c r="M124" t="str">
        <f>VLOOKUP(J124,total_visual_stym!$A$2:$D$129,3,FALSE)</f>
        <v>pics\\Noni_3.jpg</v>
      </c>
      <c r="N124">
        <f>VLOOKUP(J124,total_visual_stym!$A$1:$D$129,4,FALSE)</f>
        <v>212</v>
      </c>
      <c r="P124">
        <f>IF(G124="экспл",0,IF(G124="импл_",VLOOKUP(J124,quest_импл!$A$1:$J$129,7,FALSE),0))</f>
        <v>259</v>
      </c>
      <c r="Q124" t="str">
        <f>IF(G124="экспл",0,IF(G124="импл_",VLOOKUP(J124,quest_импл!$A$1:$J$129,8,FALSE),0))</f>
        <v>sound\\Goluboy_li.wav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2017</v>
      </c>
      <c r="AD124" t="str">
        <f t="shared" ca="1" si="33"/>
        <v>pics\\Goroh_1.jpg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pics\\Goroh_1.jpg</v>
      </c>
      <c r="AI124" t="s">
        <v>126</v>
      </c>
      <c r="AO124">
        <f t="shared" ca="1" si="34"/>
        <v>0.74016393043242867</v>
      </c>
      <c r="AP124" t="str">
        <f t="shared" ca="1" si="35"/>
        <v>pics\\Goroh_1.jpg</v>
      </c>
      <c r="AR124" t="str">
        <f t="shared" si="38"/>
        <v/>
      </c>
      <c r="AS124" t="str">
        <f t="shared" ca="1" si="29"/>
        <v>pics\\Goroh_1.jpg</v>
      </c>
      <c r="AT124">
        <f t="shared" ca="1" si="30"/>
        <v>0.16183683846826236</v>
      </c>
      <c r="AU124" t="s">
        <v>697</v>
      </c>
      <c r="AV124" t="str">
        <f t="shared" ca="1" si="31"/>
        <v>sound\\Redkiy_plod.wav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_Голубой_ли_</v>
      </c>
      <c r="BB124" t="str">
        <f t="shared" si="32"/>
        <v>_Голубой_ли_XXXXX?</v>
      </c>
      <c r="BD124" cm="1">
        <f t="array" aca="1" ref="BD124" ca="1">INDEX($L$122:$L$129,(RANK(AT4,$AT$2:$AT$9)))</f>
        <v>2114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VLOOKUP(B125,audio_list_stym!$A$3:$BP$18,64,FALSE)</f>
        <v>16</v>
      </c>
      <c r="F125" t="str">
        <f>VLOOKUP(E125,metki!$A$2:$B$9,2,FALSE)</f>
        <v>импл_новые_без_названия</v>
      </c>
      <c r="G125" t="str">
        <f t="shared" si="26"/>
        <v>импл_</v>
      </c>
      <c r="H125" t="str">
        <f>VLOOKUP(B125,audio_list_stym!$A$3:$AJ$18,32,FALSE)</f>
        <v>Noni</v>
      </c>
      <c r="I125" t="s">
        <v>691</v>
      </c>
      <c r="J125" t="str">
        <f t="shared" si="27"/>
        <v>Noni_4</v>
      </c>
      <c r="K125">
        <v>16</v>
      </c>
      <c r="L125">
        <f>VLOOKUP(J125,total_visual_stym!$A$2:$D$129,2,FALSE)</f>
        <v>2116</v>
      </c>
      <c r="M125" t="str">
        <f>VLOOKUP(J125,total_visual_stym!$A$2:$D$129,3,FALSE)</f>
        <v>pics\\Noni_4.jpg</v>
      </c>
      <c r="N125">
        <f>VLOOKUP(J125,total_visual_stym!$A$1:$D$129,4,FALSE)</f>
        <v>212</v>
      </c>
      <c r="P125">
        <f>IF(G125="экспл",0,IF(G125="импл_",VLOOKUP(J125,quest_импл!$A$1:$J$129,7,FALSE),0))</f>
        <v>260</v>
      </c>
      <c r="Q125" t="str">
        <f>IF(G125="экспл",0,IF(G125="импл_",VLOOKUP(J125,quest_импл!$A$1:$J$129,8,FALSE),0))</f>
        <v>sound\\S_bugorkami_li.wav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2048</v>
      </c>
      <c r="AD125" t="str">
        <f t="shared" ca="1" si="33"/>
        <v>pics\\Peper_8.jpg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pics\\Peper_8.jpg</v>
      </c>
      <c r="AI125" t="s">
        <v>127</v>
      </c>
      <c r="AO125">
        <f t="shared" ca="1" si="34"/>
        <v>0.26874002662468</v>
      </c>
      <c r="AP125" t="str">
        <f t="shared" ca="1" si="35"/>
        <v>pics\\Peper_8.jpg</v>
      </c>
      <c r="AR125" t="str">
        <f t="shared" si="38"/>
        <v/>
      </c>
      <c r="AS125" t="str">
        <f t="shared" ca="1" si="29"/>
        <v>pics\\Peper_8.jpg</v>
      </c>
      <c r="AT125">
        <f t="shared" ca="1" si="30"/>
        <v>0.44367594128536481</v>
      </c>
      <c r="AU125" t="s">
        <v>697</v>
      </c>
      <c r="AV125" t="str">
        <f t="shared" ca="1" si="31"/>
        <v>sound\\Redkiy_plod.wav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_С_бугорками_ли_</v>
      </c>
      <c r="BB125" t="str">
        <f t="shared" si="32"/>
        <v>_С_бугорками_ли_XXXXX?</v>
      </c>
      <c r="BD125" cm="1">
        <f t="array" aca="1" ref="BD125" ca="1">INDEX($L$122:$L$129,(RANK(AT5,$AT$2:$AT$9)))</f>
        <v>2113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VLOOKUP(B126,audio_list_stym!$A$3:$BP$18,64,FALSE)</f>
        <v>16</v>
      </c>
      <c r="F126" t="str">
        <f>VLOOKUP(E126,metki!$A$2:$B$9,2,FALSE)</f>
        <v>импл_новые_без_названия</v>
      </c>
      <c r="G126" t="str">
        <f t="shared" si="26"/>
        <v>импл_</v>
      </c>
      <c r="H126" t="str">
        <f>VLOOKUP(B126,audio_list_stym!$A$3:$AJ$18,32,FALSE)</f>
        <v>Noni</v>
      </c>
      <c r="I126" t="s">
        <v>692</v>
      </c>
      <c r="J126" t="str">
        <f t="shared" si="27"/>
        <v>Noni_5</v>
      </c>
      <c r="K126">
        <v>16</v>
      </c>
      <c r="L126">
        <f>VLOOKUP(J126,total_visual_stym!$A$2:$D$129,2,FALSE)</f>
        <v>2117</v>
      </c>
      <c r="M126" t="str">
        <f>VLOOKUP(J126,total_visual_stym!$A$2:$D$129,3,FALSE)</f>
        <v>pics\\Noni_5.jpg</v>
      </c>
      <c r="N126">
        <f>VLOOKUP(J126,total_visual_stym!$A$1:$D$129,4,FALSE)</f>
        <v>212</v>
      </c>
      <c r="P126">
        <f>IF(G126="экспл",0,IF(G126="импл_",VLOOKUP(J126,quest_импл!$A$1:$J$129,7,FALSE),0))</f>
        <v>261</v>
      </c>
      <c r="Q126" t="str">
        <f>IF(G126="экспл",0,IF(G126="импл_",VLOOKUP(J126,quest_импл!$A$1:$J$129,8,FALSE),0))</f>
        <v>sound\\Ovalniy_li.wav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2001</v>
      </c>
      <c r="AD126" t="str">
        <f t="shared" ca="1" si="33"/>
        <v>pics\\Banan_1.jpg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pics\\Banan_1.jpg</v>
      </c>
      <c r="AI126" t="s">
        <v>128</v>
      </c>
      <c r="AO126">
        <f t="shared" ca="1" si="34"/>
        <v>0.9976591121396533</v>
      </c>
      <c r="AP126" t="str">
        <f t="shared" ca="1" si="35"/>
        <v>pics\\Banan_1.jpg</v>
      </c>
      <c r="AR126" t="str">
        <f t="shared" si="38"/>
        <v/>
      </c>
      <c r="AS126" t="str">
        <f t="shared" ca="1" si="29"/>
        <v>pics\\Banan_1.jpg</v>
      </c>
      <c r="AT126">
        <f t="shared" ca="1" si="30"/>
        <v>0.19586120943005403</v>
      </c>
      <c r="AU126" t="s">
        <v>697</v>
      </c>
      <c r="AV126" t="str">
        <f t="shared" ca="1" si="31"/>
        <v>sound\\Redkiy_plod.wav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_Овальный_ли_</v>
      </c>
      <c r="BB126" t="str">
        <f t="shared" si="32"/>
        <v>_Овальный_ли_XXXXX?</v>
      </c>
      <c r="BD126" cm="1">
        <f t="array" aca="1" ref="BD126" ca="1">INDEX($L$122:$L$129,(RANK(AT6,$AT$2:$AT$9)))</f>
        <v>2116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VLOOKUP(B127,audio_list_stym!$A$3:$BP$18,64,FALSE)</f>
        <v>16</v>
      </c>
      <c r="F127" t="str">
        <f>VLOOKUP(E127,metki!$A$2:$B$9,2,FALSE)</f>
        <v>импл_новые_без_названия</v>
      </c>
      <c r="G127" t="str">
        <f t="shared" si="26"/>
        <v>импл_</v>
      </c>
      <c r="H127" t="str">
        <f>VLOOKUP(B127,audio_list_stym!$A$3:$AJ$18,32,FALSE)</f>
        <v>Noni</v>
      </c>
      <c r="I127" t="s">
        <v>693</v>
      </c>
      <c r="J127" t="str">
        <f t="shared" si="27"/>
        <v>Noni_6</v>
      </c>
      <c r="K127">
        <v>16</v>
      </c>
      <c r="L127">
        <f>VLOOKUP(J127,total_visual_stym!$A$2:$D$129,2,FALSE)</f>
        <v>2118</v>
      </c>
      <c r="M127" t="str">
        <f>VLOOKUP(J127,total_visual_stym!$A$2:$D$129,3,FALSE)</f>
        <v>pics\\Noni_6.jpg</v>
      </c>
      <c r="N127">
        <f>VLOOKUP(J127,total_visual_stym!$A$1:$D$129,4,FALSE)</f>
        <v>212</v>
      </c>
      <c r="P127">
        <f>IF(G127="экспл",0,IF(G127="импл_",VLOOKUP(J127,quest_импл!$A$1:$J$129,7,FALSE),0))</f>
        <v>262</v>
      </c>
      <c r="Q127" t="str">
        <f>IF(G127="экспл",0,IF(G127="импл_",VLOOKUP(J127,quest_импл!$A$1:$J$129,8,FALSE),0))</f>
        <v>sound\\Zhidkiy_li.wav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2025</v>
      </c>
      <c r="AD127" t="str">
        <f t="shared" ca="1" si="33"/>
        <v>pics\\Kokos_1.jpg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pics\\Kokos_1.jpg</v>
      </c>
      <c r="AI127" t="s">
        <v>129</v>
      </c>
      <c r="AO127">
        <f t="shared" ca="1" si="34"/>
        <v>0.58957594482616238</v>
      </c>
      <c r="AP127" t="str">
        <f t="shared" ca="1" si="35"/>
        <v>pics\\Kokos_1.jpg</v>
      </c>
      <c r="AR127" t="str">
        <f t="shared" si="38"/>
        <v/>
      </c>
      <c r="AS127" t="str">
        <f t="shared" ca="1" si="29"/>
        <v>pics\\Kokos_1.jpg</v>
      </c>
      <c r="AT127">
        <f t="shared" ca="1" si="30"/>
        <v>0.55316109587971707</v>
      </c>
      <c r="AU127" t="s">
        <v>697</v>
      </c>
      <c r="AV127" t="str">
        <f t="shared" ca="1" si="31"/>
        <v>sound\\Noviy_plod.wav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_Жидкий_ли_</v>
      </c>
      <c r="BB127" t="str">
        <f t="shared" si="32"/>
        <v>_Жидкий_ли_XXXXX?</v>
      </c>
      <c r="BD127" cm="1">
        <f t="array" aca="1" ref="BD127" ca="1">INDEX($L$122:$L$129,(RANK(AT7,$AT$2:$AT$9)))</f>
        <v>2117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VLOOKUP(B128,audio_list_stym!$A$3:$BP$18,64,FALSE)</f>
        <v>16</v>
      </c>
      <c r="F128" t="str">
        <f>VLOOKUP(E128,metki!$A$2:$B$9,2,FALSE)</f>
        <v>импл_новые_без_названия</v>
      </c>
      <c r="G128" t="str">
        <f t="shared" si="26"/>
        <v>импл_</v>
      </c>
      <c r="H128" t="str">
        <f>VLOOKUP(B128,audio_list_stym!$A$3:$AJ$18,32,FALSE)</f>
        <v>Noni</v>
      </c>
      <c r="I128" t="s">
        <v>694</v>
      </c>
      <c r="J128" t="str">
        <f t="shared" si="27"/>
        <v>Noni_7</v>
      </c>
      <c r="K128">
        <v>16</v>
      </c>
      <c r="L128">
        <f>VLOOKUP(J128,total_visual_stym!$A$2:$D$129,2,FALSE)</f>
        <v>2119</v>
      </c>
      <c r="M128" t="str">
        <f>VLOOKUP(J128,total_visual_stym!$A$2:$D$129,3,FALSE)</f>
        <v>pics\\Noni_7.jpg</v>
      </c>
      <c r="N128">
        <f>VLOOKUP(J128,total_visual_stym!$A$1:$D$129,4,FALSE)</f>
        <v>212</v>
      </c>
      <c r="P128">
        <f>IF(G128="экспл",0,IF(G128="импл_",VLOOKUP(J128,quest_импл!$A$1:$J$129,7,FALSE),0))</f>
        <v>263</v>
      </c>
      <c r="Q128" t="str">
        <f>IF(G128="экспл",0,IF(G128="импл_",VLOOKUP(J128,quest_импл!$A$1:$J$129,8,FALSE),0))</f>
        <v>sound\\Lohmatiy_li.wav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2034</v>
      </c>
      <c r="AD128" t="str">
        <f t="shared" ca="1" si="33"/>
        <v>pics\\Limon_2.jpg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pics\\Limon_2.jpg</v>
      </c>
      <c r="AI128" t="s">
        <v>130</v>
      </c>
      <c r="AO128">
        <f t="shared" ca="1" si="34"/>
        <v>0.40982075137044982</v>
      </c>
      <c r="AP128" t="str">
        <f t="shared" ca="1" si="35"/>
        <v>pics\\Limon_2.jpg</v>
      </c>
      <c r="AR128" t="str">
        <f t="shared" si="38"/>
        <v/>
      </c>
      <c r="AS128" t="str">
        <f t="shared" ca="1" si="29"/>
        <v>pics\\Limon_2.jpg</v>
      </c>
      <c r="AT128">
        <f t="shared" ca="1" si="30"/>
        <v>0.91610825327517043</v>
      </c>
      <c r="AU128" t="s">
        <v>697</v>
      </c>
      <c r="AV128" t="str">
        <f t="shared" ca="1" si="31"/>
        <v>sound\\Noviy_plod.wav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_Лохматый_ли_</v>
      </c>
      <c r="BB128" t="str">
        <f t="shared" si="32"/>
        <v>_Лохматый_ли_XXXXX?</v>
      </c>
      <c r="BD128" cm="1">
        <f t="array" aca="1" ref="BD128" ca="1">INDEX($L$122:$L$129,(RANK(AT8,$AT$2:$AT$9)))</f>
        <v>2115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VLOOKUP(B129,audio_list_stym!$A$3:$BP$18,64,FALSE)</f>
        <v>16</v>
      </c>
      <c r="F129" t="str">
        <f>VLOOKUP(E129,metki!$A$2:$B$9,2,FALSE)</f>
        <v>импл_новые_без_названия</v>
      </c>
      <c r="G129" t="str">
        <f t="shared" si="26"/>
        <v>импл_</v>
      </c>
      <c r="H129" t="str">
        <f>VLOOKUP(B129,audio_list_stym!$A$3:$AJ$18,32,FALSE)</f>
        <v>Noni</v>
      </c>
      <c r="I129" t="s">
        <v>695</v>
      </c>
      <c r="J129" t="str">
        <f t="shared" si="27"/>
        <v>Noni_8</v>
      </c>
      <c r="K129">
        <v>16</v>
      </c>
      <c r="L129">
        <f>VLOOKUP(J129,total_visual_stym!$A$2:$D$129,2,FALSE)</f>
        <v>2120</v>
      </c>
      <c r="M129" t="str">
        <f>VLOOKUP(J129,total_visual_stym!$A$2:$D$129,3,FALSE)</f>
        <v>pics\\Noni_8.jpg</v>
      </c>
      <c r="N129">
        <f>VLOOKUP(J129,total_visual_stym!$A$1:$D$129,4,FALSE)</f>
        <v>212</v>
      </c>
      <c r="P129">
        <f>IF(G129="экспл",0,IF(G129="импл_",VLOOKUP(J129,quest_импл!$A$1:$J$129,7,FALSE),0))</f>
        <v>264</v>
      </c>
      <c r="Q129" t="str">
        <f>IF(G129="экспл",0,IF(G129="импл_",VLOOKUP(J129,quest_импл!$A$1:$J$129,8,FALSE),0))</f>
        <v>sound\\Zolotistiy_li.wav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2030</v>
      </c>
      <c r="AD129" t="str">
        <f t="shared" ca="1" si="33"/>
        <v>pics\\Kokos_6.jpg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pics\\Kokos_6.jpg</v>
      </c>
      <c r="AI129" t="s">
        <v>131</v>
      </c>
      <c r="AO129">
        <f t="shared" ca="1" si="34"/>
        <v>0.48814731020976376</v>
      </c>
      <c r="AP129" t="str">
        <f t="shared" ca="1" si="35"/>
        <v>pics\\Kokos_6.jpg</v>
      </c>
      <c r="AR129" t="str">
        <f t="shared" si="38"/>
        <v/>
      </c>
      <c r="AS129" t="str">
        <f t="shared" ca="1" si="29"/>
        <v>pics\\Kokos_6.jpg</v>
      </c>
      <c r="AT129">
        <f t="shared" ca="1" si="30"/>
        <v>0.16851937235844727</v>
      </c>
      <c r="AU129" t="s">
        <v>697</v>
      </c>
      <c r="AV129" t="str">
        <f t="shared" ca="1" si="31"/>
        <v>sound\\Redkiy_plod.wav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_Золотистый_ли_</v>
      </c>
      <c r="BB129" t="str">
        <f t="shared" si="32"/>
        <v>_Золотистый_ли_XXXXX?</v>
      </c>
      <c r="BD129" cm="1">
        <f t="array" aca="1" ref="BD129" ca="1">INDEX($L$122:$L$129,(RANK(AT9,$AT$2:$AT$9)))</f>
        <v>2120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C00-000000000000}"/>
  <pageMargins left="0.7" right="0.7" top="0.75" bottom="0.75" header="0.3" footer="0.3"/>
  <pageSetup paperSize="9" orientation="portrait" horizontalDpi="4294967293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H161"/>
  <sheetViews>
    <sheetView topLeftCell="AT1" zoomScale="80" zoomScaleNormal="80" zoomScaleSheetLayoutView="40" workbookViewId="0">
      <selection activeCell="BH1" sqref="BH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C1" s="30" t="s">
        <v>0</v>
      </c>
      <c r="BD1" s="30" t="s">
        <v>1175</v>
      </c>
      <c r="BE1" s="30" t="s">
        <v>1170</v>
      </c>
      <c r="BF1" s="30" t="s">
        <v>1171</v>
      </c>
      <c r="BG1" s="30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VLOOKUP(B2,audio_list_stym!$A$3:$BP$18,65,FALSE)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VLOOKUP(B2,audio_list_stym!$A$3:$AJ$18,33,FALSE)</f>
        <v>Tomat</v>
      </c>
      <c r="I2" t="s">
        <v>688</v>
      </c>
      <c r="J2" t="str">
        <f t="shared" ref="J2:J65" si="1">H2&amp;I2</f>
        <v>Tomat_1</v>
      </c>
      <c r="K2">
        <v>10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pics\\Banan_5.jpg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0.31297211798725766</v>
      </c>
      <c r="AP2" t="str">
        <f ca="1">INDEX($AM$2:$AM$25,(RANK(AO2,$AO$2:$AO$25)))</f>
        <v>pics\\Banan_5.jpg</v>
      </c>
      <c r="AQ2" t="str">
        <f ca="1">INDEX($AN$2:$AN$25,(RANK(AO2,$AO$2:$AO$25)))</f>
        <v>pics\\Goroh_5.jpg</v>
      </c>
      <c r="AR2" t="str">
        <f ca="1">IF(AH2="sound\\Ogorod",AP2,"")</f>
        <v>pics\\Banan_5.jpg</v>
      </c>
      <c r="AT2">
        <f t="shared" ref="AT2:AT65" ca="1" si="6">RAND()</f>
        <v>0.48452954897449774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7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8">IF(G2="экспл",AY2&amp;AX2&amp;"."&amp;AZ2,IF(G2="импл_",BA2&amp;AX2&amp;"?"))</f>
        <v>_Целый_ли_ТОМАТ?</v>
      </c>
      <c r="BC2">
        <v>1201</v>
      </c>
      <c r="BD2">
        <v>2064</v>
      </c>
      <c r="BE2">
        <v>2031</v>
      </c>
      <c r="BF2">
        <v>2047</v>
      </c>
      <c r="BG2">
        <v>2023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VLOOKUP(B3,audio_list_stym!$A$3:$BP$18,65,FALSE)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VLOOKUP(B3,audio_list_stym!$A$3:$AJ$18,33,FALSE)</f>
        <v>Tomat</v>
      </c>
      <c r="I3" t="s">
        <v>689</v>
      </c>
      <c r="J3" t="str">
        <f t="shared" si="1"/>
        <v>Tomat_2</v>
      </c>
      <c r="K3">
        <v>10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2037</v>
      </c>
      <c r="AD3" t="str">
        <f t="shared" ref="AD3:AD66" ca="1" si="9">IF(ISTEXT(AE3),AE3,IF(ISTEXT(AF3),AF3,""))</f>
        <v>pics\\Limon_5.jpg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pics\\Limon_5.jpg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0">RAND()</f>
        <v>0.70564240690238</v>
      </c>
      <c r="AP3" t="str">
        <f t="shared" ref="AP3:AP25" ca="1" si="11">INDEX($AM$2:$AM$25,(RANK(AO3,$AO$2:$AO$25)))</f>
        <v>pics\\Limon_5.jpg</v>
      </c>
      <c r="AQ3" t="str">
        <f t="shared" ref="AQ3:AQ25" ca="1" si="12">INDEX($AN$2:$AN$25,(RANK(AO3,$AO$2:$AO$25)))</f>
        <v>pics\\Redis_5.jpg</v>
      </c>
      <c r="AR3" t="str">
        <f t="shared" ref="AR3:AR9" ca="1" si="13">IF(AH3="sound\\Ogorod",AP3,"")</f>
        <v>pics\\Limon_5.jpg</v>
      </c>
      <c r="AT3">
        <f t="shared" ca="1" si="6"/>
        <v>0.73663020020054659</v>
      </c>
      <c r="AU3" t="str">
        <f>IF(OR(G3=10,G3=11,G3=14,G3=15),VLOOKUP(AT3,audio_list_stym!$A$3:$B$18,2,FALSE),"sound\\Noviy_plod.wav")</f>
        <v>sound\\Noviy_plod.wav</v>
      </c>
      <c r="AV3" t="str">
        <f t="shared" ca="1" si="7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8"/>
        <v>_Мясистый_ли_ТОМАТ?</v>
      </c>
      <c r="BD3">
        <v>2059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VLOOKUP(B4,audio_list_stym!$A$3:$BP$18,65,FALSE)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VLOOKUP(B4,audio_list_stym!$A$3:$AJ$18,33,FALSE)</f>
        <v>Tomat</v>
      </c>
      <c r="I4" t="s">
        <v>690</v>
      </c>
      <c r="J4" t="str">
        <f t="shared" si="1"/>
        <v>Tomat_3</v>
      </c>
      <c r="K4">
        <v>10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2159</v>
      </c>
      <c r="AD4" t="str">
        <f t="shared" ca="1" si="9"/>
        <v>pics\\Injir_7.jpg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pics\\Injir_7.jpg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0"/>
        <v>2.1974659663189566E-2</v>
      </c>
      <c r="AP4" t="str">
        <f t="shared" ca="1" si="11"/>
        <v>pics\\Injir_7.jpg</v>
      </c>
      <c r="AQ4" t="str">
        <f t="shared" ca="1" si="12"/>
        <v>pics\\Tikva_7.jpg</v>
      </c>
      <c r="AR4" t="str">
        <f t="shared" ca="1" si="13"/>
        <v>pics\\Injir_7.jpg</v>
      </c>
      <c r="AT4">
        <f t="shared" ca="1" si="6"/>
        <v>0.26528536348703224</v>
      </c>
      <c r="AU4" t="str">
        <f>IF(OR(G4=10,G4=11,G4=14,G4=15),VLOOKUP(AT4,audio_list_stym!$A$3:$B$18,2,FALSE),"sound\\Noviy_plod.wav")</f>
        <v>sound\\Noviy_plod.wav</v>
      </c>
      <c r="AV4" t="str">
        <f t="shared" ca="1" si="7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8"/>
        <v>_Горький_ли_ТОМАТ?</v>
      </c>
      <c r="BD4">
        <v>2061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VLOOKUP(B5,audio_list_stym!$A$3:$BP$18,65,FALSE)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VLOOKUP(B5,audio_list_stym!$A$3:$AJ$18,33,FALSE)</f>
        <v>Tomat</v>
      </c>
      <c r="I5" t="s">
        <v>691</v>
      </c>
      <c r="J5" t="str">
        <f t="shared" si="1"/>
        <v>Tomat_4</v>
      </c>
      <c r="K5">
        <v>10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2034</v>
      </c>
      <c r="AD5" t="str">
        <f t="shared" ca="1" si="9"/>
        <v>pics\\Limon_2.jpg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pics\\Limon_2.jpg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0"/>
        <v>0.93968745268226928</v>
      </c>
      <c r="AP5" t="str">
        <f t="shared" ca="1" si="11"/>
        <v>pics\\Limon_2.jpg</v>
      </c>
      <c r="AQ5" t="str">
        <f t="shared" ca="1" si="12"/>
        <v>pics\\Redis_2.jpg</v>
      </c>
      <c r="AR5" t="str">
        <f t="shared" ca="1" si="13"/>
        <v>pics\\Limon_2.jpg</v>
      </c>
      <c r="AT5">
        <f t="shared" ca="1" si="6"/>
        <v>0.86848005836202269</v>
      </c>
      <c r="AU5" t="str">
        <f>IF(OR(G5=10,G5=11,G5=14,G5=15),VLOOKUP(AT5,audio_list_stym!$A$3:$B$18,2,FALSE),"sound\\Noviy_plod.wav")</f>
        <v>sound\\Noviy_plod.wav</v>
      </c>
      <c r="AV5" t="str">
        <f t="shared" ca="1" si="7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8"/>
        <v>_Яркий_ли_ТОМАТ?</v>
      </c>
      <c r="BD5">
        <v>2058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VLOOKUP(B6,audio_list_stym!$A$3:$BP$18,65,FALSE)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VLOOKUP(B6,audio_list_stym!$A$3:$AJ$18,33,FALSE)</f>
        <v>Tomat</v>
      </c>
      <c r="I6" t="s">
        <v>692</v>
      </c>
      <c r="J6" t="str">
        <f t="shared" si="1"/>
        <v>Tomat_5</v>
      </c>
      <c r="K6">
        <v>10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2003</v>
      </c>
      <c r="AD6" t="str">
        <f t="shared" ca="1" si="9"/>
        <v>pics\\Banan_3.jpg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pics\\Banan_3.jpg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0"/>
        <v>0.40482020018079723</v>
      </c>
      <c r="AP6" t="str">
        <f t="shared" ca="1" si="11"/>
        <v>pics\\Banan_3.jpg</v>
      </c>
      <c r="AQ6" t="str">
        <f t="shared" ca="1" si="12"/>
        <v>pics\\Goroh_3.jpg</v>
      </c>
      <c r="AR6" t="str">
        <f t="shared" ca="1" si="13"/>
        <v>pics\\Banan_3.jpg</v>
      </c>
      <c r="AT6">
        <f t="shared" ca="1" si="6"/>
        <v>0.992340711299455</v>
      </c>
      <c r="AU6" t="str">
        <f>IF(OR(G6=10,G6=11,G6=14,G6=15),VLOOKUP(AT6,audio_list_stym!$A$3:$B$18,2,FALSE),"sound\\Noviy_plod.wav")</f>
        <v>sound\\Noviy_plod.wav</v>
      </c>
      <c r="AV6" t="str">
        <f t="shared" ca="1" si="7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8"/>
        <v>_Острый_ли_ТОМАТ?</v>
      </c>
      <c r="BD6">
        <v>2062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VLOOKUP(B7,audio_list_stym!$A$3:$BP$18,65,FALSE)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VLOOKUP(B7,audio_list_stym!$A$3:$AJ$18,33,FALSE)</f>
        <v>Tomat</v>
      </c>
      <c r="I7" t="s">
        <v>693</v>
      </c>
      <c r="J7" t="str">
        <f t="shared" si="1"/>
        <v>Tomat_6</v>
      </c>
      <c r="K7">
        <v>10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2002</v>
      </c>
      <c r="AD7" t="str">
        <f t="shared" ca="1" si="9"/>
        <v>pics\\Banan_2.jpg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pics\\Banan_2.jpg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0"/>
        <v>0.42848209573253415</v>
      </c>
      <c r="AP7" t="str">
        <f t="shared" ca="1" si="11"/>
        <v>pics\\Banan_2.jpg</v>
      </c>
      <c r="AQ7" t="str">
        <f t="shared" ca="1" si="12"/>
        <v>pics\\Goroh_2.jpg</v>
      </c>
      <c r="AR7" t="str">
        <f t="shared" ca="1" si="13"/>
        <v>pics\\Banan_2.jpg</v>
      </c>
      <c r="AT7">
        <f t="shared" ca="1" si="6"/>
        <v>2.7047710376478795E-2</v>
      </c>
      <c r="AU7" t="str">
        <f>IF(OR(G7=10,G7=11,G7=14,G7=15),VLOOKUP(AT7,audio_list_stym!$A$3:$B$18,2,FALSE),"sound\\Noviy_plod.wav")</f>
        <v>sound\\Noviy_plod.wav</v>
      </c>
      <c r="AV7" t="str">
        <f t="shared" ca="1" si="7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8"/>
        <v>_Спелый_ли_ТОМАТ?</v>
      </c>
      <c r="BD7">
        <v>2057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VLOOKUP(B8,audio_list_stym!$A$3:$BP$18,65,FALSE)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VLOOKUP(B8,audio_list_stym!$A$3:$AJ$18,33,FALSE)</f>
        <v>Tomat</v>
      </c>
      <c r="I8" t="s">
        <v>694</v>
      </c>
      <c r="J8" t="str">
        <f t="shared" si="1"/>
        <v>Tomat_7</v>
      </c>
      <c r="K8">
        <v>10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2160</v>
      </c>
      <c r="AD8" t="str">
        <f t="shared" ca="1" si="9"/>
        <v>pics\\Injir_8.jpg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pics\\Injir_8.jpg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0"/>
        <v>2.0541367478882355E-3</v>
      </c>
      <c r="AP8" t="str">
        <f t="shared" ca="1" si="11"/>
        <v>pics\\Injir_8.jpg</v>
      </c>
      <c r="AQ8" t="str">
        <f t="shared" ca="1" si="12"/>
        <v>pics\\Tikva_8.jpg</v>
      </c>
      <c r="AR8" t="str">
        <f t="shared" ca="1" si="13"/>
        <v>pics\\Injir_8.jpg</v>
      </c>
      <c r="AT8">
        <f t="shared" ca="1" si="6"/>
        <v>0.469786524212637</v>
      </c>
      <c r="AU8" t="str">
        <f>IF(OR(G8=10,G8=11,G8=14,G8=15),VLOOKUP(AT8,audio_list_stym!$A$3:$B$18,2,FALSE),"sound\\Noviy_plod.wav")</f>
        <v>sound\\Noviy_plod.wav</v>
      </c>
      <c r="AV8" t="str">
        <f t="shared" ca="1" si="7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8"/>
        <v>_Серый_ли_ТОМАТ?</v>
      </c>
      <c r="BD8">
        <v>2063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VLOOKUP(B9,audio_list_stym!$A$3:$BP$18,65,FALSE)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VLOOKUP(B9,audio_list_stym!$A$3:$AJ$18,33,FALSE)</f>
        <v>Tomat</v>
      </c>
      <c r="I9" t="s">
        <v>695</v>
      </c>
      <c r="J9" t="str">
        <f t="shared" si="1"/>
        <v>Tomat_8</v>
      </c>
      <c r="K9">
        <v>10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2157</v>
      </c>
      <c r="AD9" t="str">
        <f t="shared" ca="1" si="9"/>
        <v>pics\\Injir_5.jpg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pics\\Injir_5.jpg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0"/>
        <v>0.13028958754446351</v>
      </c>
      <c r="AP9" t="str">
        <f t="shared" ca="1" si="11"/>
        <v>pics\\Injir_5.jpg</v>
      </c>
      <c r="AQ9" t="str">
        <f t="shared" ca="1" si="12"/>
        <v>pics\\Tikva_5.jpg</v>
      </c>
      <c r="AR9" t="str">
        <f t="shared" ca="1" si="13"/>
        <v>pics\\Injir_5.jpg</v>
      </c>
      <c r="AT9">
        <f t="shared" ca="1" si="6"/>
        <v>0.51381913480149533</v>
      </c>
      <c r="AU9" t="str">
        <f>IF(OR(G9=10,G9=11,G9=14,G9=15),VLOOKUP(AT9,audio_list_stym!$A$3:$B$18,2,FALSE),"sound\\Noviy_plod.wav")</f>
        <v>sound\\Noviy_plod.wav</v>
      </c>
      <c r="AV9" t="str">
        <f t="shared" ca="1" si="7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8"/>
        <v>_Вязкий_ли_ТОМАТ?</v>
      </c>
      <c r="BD9">
        <v>2060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VLOOKUP(B10,audio_list_stym!$A$3:$BP$18,65,FALSE)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VLOOKUP(B10,audio_list_stym!$A$3:$AJ$18,33,FALSE)</f>
        <v>Limon</v>
      </c>
      <c r="I10" t="s">
        <v>688</v>
      </c>
      <c r="J10" t="str">
        <f t="shared" si="1"/>
        <v>Limon_1</v>
      </c>
      <c r="K10">
        <v>11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2178</v>
      </c>
      <c r="AD10" t="str">
        <f t="shared" ca="1" si="9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0"/>
        <v>0.58978634600615776</v>
      </c>
      <c r="AP10" t="str">
        <f t="shared" ca="1" si="11"/>
        <v>pics\\Limon_7.jpg</v>
      </c>
      <c r="AQ10" t="str">
        <f t="shared" ca="1" si="12"/>
        <v>pics\\Redis_7.jpg</v>
      </c>
      <c r="AT10">
        <f t="shared" ca="1" si="6"/>
        <v>0.81266359036939617</v>
      </c>
      <c r="AU10" t="str">
        <f>IF(OR(G10=10,G10=11,G10=14,G10=15),VLOOKUP(AT10,audio_list_stym!$A$3:$B$18,2,FALSE),"sound\\Noviy_plod.wav")</f>
        <v>sound\\Noviy_plod.wav</v>
      </c>
      <c r="AV10" t="str">
        <f t="shared" ca="1" si="7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8"/>
        <v>На_экране_ЛИМОН._Он_старый?</v>
      </c>
      <c r="BC10">
        <v>1202</v>
      </c>
      <c r="BD10">
        <v>2040</v>
      </c>
      <c r="BE10">
        <v>2061</v>
      </c>
      <c r="BF10">
        <v>2026</v>
      </c>
      <c r="BG10">
        <v>2042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VLOOKUP(B11,audio_list_stym!$A$3:$BP$18,65,FALSE)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VLOOKUP(B11,audio_list_stym!$A$3:$AJ$18,33,FALSE)</f>
        <v>Limon</v>
      </c>
      <c r="I11" t="s">
        <v>689</v>
      </c>
      <c r="J11" t="str">
        <f t="shared" si="1"/>
        <v>Limon_2</v>
      </c>
      <c r="K11">
        <v>11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2210</v>
      </c>
      <c r="AD11" t="str">
        <f t="shared" ca="1" si="9"/>
        <v>pics\\dis48.jpg</v>
      </c>
      <c r="AE11" s="22" t="str">
        <f t="array" aca="1" ref="AE11" ca="1">IF(G11="экспл",INDEX(total_visual_stym!$C$146:$C$209,(RANK(total_visual_stym!E155,total_visual_stym!$E$146:$E$209))),0)</f>
        <v>pics\\dis48.jpg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0"/>
        <v>0.28566432340053061</v>
      </c>
      <c r="AP11" t="str">
        <f t="shared" ca="1" si="11"/>
        <v>pics\\Banan_6.jpg</v>
      </c>
      <c r="AQ11" t="str">
        <f t="shared" ca="1" si="12"/>
        <v>pics\\Goroh_6.jpg</v>
      </c>
      <c r="AT11">
        <f t="shared" ca="1" si="6"/>
        <v>0.4207730458993334</v>
      </c>
      <c r="AU11" t="str">
        <f>IF(OR(G11=10,G11=11,G11=14,G11=15),VLOOKUP(AT11,audio_list_stym!$A$3:$B$18,2,FALSE),"sound\\Noviy_plod.wav")</f>
        <v>sound\\Noviy_plod.wav</v>
      </c>
      <c r="AV11" t="str">
        <f t="shared" ca="1" si="7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8"/>
        <v>Посмотрите,_вот_ЛИМОН._Фиолетовый_ли_он?</v>
      </c>
      <c r="BD11">
        <v>2035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VLOOKUP(B12,audio_list_stym!$A$3:$BP$18,65,FALSE)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VLOOKUP(B12,audio_list_stym!$A$3:$AJ$18,33,FALSE)</f>
        <v>Limon</v>
      </c>
      <c r="I12" t="s">
        <v>690</v>
      </c>
      <c r="J12" t="str">
        <f t="shared" si="1"/>
        <v>Limon_3</v>
      </c>
      <c r="K12">
        <v>11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2201</v>
      </c>
      <c r="AD12" t="str">
        <f t="shared" ca="1" si="9"/>
        <v>pics\\dis43.jpg</v>
      </c>
      <c r="AE12" s="22" t="str">
        <f t="array" aca="1" ref="AE12" ca="1">IF(G12="экспл",INDEX(total_visual_stym!$C$146:$C$209,(RANK(total_visual_stym!E156,total_visual_stym!$E$146:$E$209))),0)</f>
        <v>pics\\dis43.jpg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0"/>
        <v>0.91193110539158972</v>
      </c>
      <c r="AP12" t="str">
        <f t="shared" ca="1" si="11"/>
        <v>pics\\Limon_3.jpg</v>
      </c>
      <c r="AQ12" t="str">
        <f t="shared" ca="1" si="12"/>
        <v>pics\\Redis_3.jpg</v>
      </c>
      <c r="AT12">
        <f t="shared" ca="1" si="6"/>
        <v>0.44396685104075051</v>
      </c>
      <c r="AU12" t="str">
        <f>IF(OR(G12=10,G12=11,G12=14,G12=15),VLOOKUP(AT12,audio_list_stym!$A$3:$B$18,2,FALSE),"sound\\Noviy_plod.wav")</f>
        <v>sound\\Noviy_plod.wav</v>
      </c>
      <c r="AV12" t="str">
        <f t="shared" ca="1" si="7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8"/>
        <v>Вот_ЛИМОН._Он_с_цедрой?</v>
      </c>
      <c r="BD12">
        <v>2037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VLOOKUP(B13,audio_list_stym!$A$3:$BP$18,65,FALSE)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VLOOKUP(B13,audio_list_stym!$A$3:$AJ$18,33,FALSE)</f>
        <v>Limon</v>
      </c>
      <c r="I13" t="s">
        <v>691</v>
      </c>
      <c r="J13" t="str">
        <f t="shared" si="1"/>
        <v>Limon_4</v>
      </c>
      <c r="K13">
        <v>11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2203</v>
      </c>
      <c r="AD13" t="str">
        <f t="shared" ca="1" si="9"/>
        <v>pics\\dis53.jpg</v>
      </c>
      <c r="AE13" s="22" t="str">
        <f t="array" aca="1" ref="AE13" ca="1">IF(G13="экспл",INDEX(total_visual_stym!$C$146:$C$209,(RANK(total_visual_stym!E157,total_visual_stym!$E$146:$E$209))),0)</f>
        <v>pics\\dis53.jpg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0"/>
        <v>0.11752120501082253</v>
      </c>
      <c r="AP13" t="str">
        <f t="shared" ca="1" si="11"/>
        <v>pics\\Injir_6.jpg</v>
      </c>
      <c r="AQ13" t="str">
        <f t="shared" ca="1" si="12"/>
        <v>pics\\Tikva_6.jpg</v>
      </c>
      <c r="AT13">
        <f t="shared" ca="1" si="6"/>
        <v>0.75409990656877024</v>
      </c>
      <c r="AU13" t="str">
        <f>IF(OR(G13=10,G13=11,G13=14,G13=15),VLOOKUP(AT13,audio_list_stym!$A$3:$B$18,2,FALSE),"sound\\Noviy_plod.wav")</f>
        <v>sound\\Noviy_plod.wav</v>
      </c>
      <c r="AV13" t="str">
        <f t="shared" ca="1" si="7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8"/>
        <v>Это_ЛИМОН._Кислый_ли_он?</v>
      </c>
      <c r="BD13">
        <v>2034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VLOOKUP(B14,audio_list_stym!$A$3:$BP$18,65,FALSE)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VLOOKUP(B14,audio_list_stym!$A$3:$AJ$18,33,FALSE)</f>
        <v>Limon</v>
      </c>
      <c r="I14" t="s">
        <v>692</v>
      </c>
      <c r="J14" t="str">
        <f t="shared" si="1"/>
        <v>Limon_5</v>
      </c>
      <c r="K14">
        <v>11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2220</v>
      </c>
      <c r="AD14" t="str">
        <f t="shared" ca="1" si="9"/>
        <v>pics\\dis16.jpg</v>
      </c>
      <c r="AE14" s="22" t="str">
        <f t="array" aca="1" ref="AE14" ca="1">IF(G14="экспл",INDEX(total_visual_stym!$C$146:$C$209,(RANK(total_visual_stym!E158,total_visual_stym!$E$146:$E$209))),0)</f>
        <v>pics\\dis16.jpg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0"/>
        <v>0.16858845659433275</v>
      </c>
      <c r="AP14" t="str">
        <f t="shared" ca="1" si="11"/>
        <v>pics\\Injir_1.jpg</v>
      </c>
      <c r="AQ14" t="str">
        <f t="shared" ca="1" si="12"/>
        <v>pics\\Tikva_1.jpg</v>
      </c>
      <c r="AT14">
        <f t="shared" ca="1" si="6"/>
        <v>0.73375297430779918</v>
      </c>
      <c r="AU14" t="str">
        <f>IF(OR(G14=10,G14=11,G14=14,G14=15),VLOOKUP(AT14,audio_list_stym!$A$3:$B$18,2,FALSE),"sound\\Noviy_plod.wav")</f>
        <v>sound\\Noviy_plod.wav</v>
      </c>
      <c r="AV14" t="str">
        <f t="shared" ca="1" si="7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8"/>
        <v>На_картинке_ЛИМОН._Сочный_ли_он?</v>
      </c>
      <c r="BD14">
        <v>2038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VLOOKUP(B15,audio_list_stym!$A$3:$BP$18,65,FALSE)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VLOOKUP(B15,audio_list_stym!$A$3:$AJ$18,33,FALSE)</f>
        <v>Limon</v>
      </c>
      <c r="I15" t="s">
        <v>693</v>
      </c>
      <c r="J15" t="str">
        <f t="shared" si="1"/>
        <v>Limon_6</v>
      </c>
      <c r="K15">
        <v>11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2195</v>
      </c>
      <c r="AD15" t="str">
        <f t="shared" ca="1" si="9"/>
        <v>pics\\dis41.jpg</v>
      </c>
      <c r="AE15" s="22" t="str">
        <f t="array" aca="1" ref="AE15" ca="1">IF(G15="экспл",INDEX(total_visual_stym!$C$146:$C$209,(RANK(total_visual_stym!E159,total_visual_stym!$E$146:$E$209))),0)</f>
        <v>pics\\dis41.jpg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0"/>
        <v>0.37474242836309068</v>
      </c>
      <c r="AP15" t="str">
        <f t="shared" ca="1" si="11"/>
        <v>pics\\Banan_4.jpg</v>
      </c>
      <c r="AQ15" t="str">
        <f t="shared" ca="1" si="12"/>
        <v>pics\\Goroh_4.jpg</v>
      </c>
      <c r="AT15">
        <f t="shared" ca="1" si="6"/>
        <v>0.63275554749158724</v>
      </c>
      <c r="AU15" t="str">
        <f>IF(OR(G15=10,G15=11,G15=14,G15=15),VLOOKUP(AT15,audio_list_stym!$A$3:$B$18,2,FALSE),"sound\\Noviy_plod.wav")</f>
        <v>sound\\Noviy_plod.wav</v>
      </c>
      <c r="AV15" t="str">
        <f t="shared" ca="1" si="7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8"/>
        <v>На_мониторе_ЛИМОН._Упругий_ли_он?</v>
      </c>
      <c r="BD15">
        <v>2033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VLOOKUP(B16,audio_list_stym!$A$3:$BP$18,65,FALSE)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VLOOKUP(B16,audio_list_stym!$A$3:$AJ$18,33,FALSE)</f>
        <v>Limon</v>
      </c>
      <c r="I16" t="s">
        <v>694</v>
      </c>
      <c r="J16" t="str">
        <f t="shared" si="1"/>
        <v>Limon_7</v>
      </c>
      <c r="K16">
        <v>11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2226</v>
      </c>
      <c r="AD16" t="str">
        <f t="shared" ca="1" si="9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0"/>
        <v>0.47623373122908796</v>
      </c>
      <c r="AP16" t="str">
        <f t="shared" ca="1" si="11"/>
        <v>pics\\Banan_1.jpg</v>
      </c>
      <c r="AQ16" t="str">
        <f t="shared" ca="1" si="12"/>
        <v>pics\\Goroh_1.jpg</v>
      </c>
      <c r="AT16">
        <f t="shared" ca="1" si="6"/>
        <v>6.3269242637232215E-2</v>
      </c>
      <c r="AU16" t="str">
        <f>IF(OR(G16=10,G16=11,G16=14,G16=15),VLOOKUP(AT16,audio_list_stym!$A$3:$B$18,2,FALSE),"sound\\Noviy_plod.wav")</f>
        <v>sound\\Noviy_plod.wav</v>
      </c>
      <c r="AV16" t="str">
        <f t="shared" ca="1" si="7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8"/>
        <v>Перед_Вами_ЛИМОН._Он_длинный?</v>
      </c>
      <c r="BD16">
        <v>2039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VLOOKUP(B17,audio_list_stym!$A$3:$BP$18,65,FALSE)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VLOOKUP(B17,audio_list_stym!$A$3:$AJ$18,33,FALSE)</f>
        <v>Limon</v>
      </c>
      <c r="I17" t="s">
        <v>695</v>
      </c>
      <c r="J17" t="str">
        <f t="shared" si="1"/>
        <v>Limon_8</v>
      </c>
      <c r="K17">
        <v>11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2212</v>
      </c>
      <c r="AD17" t="str">
        <f t="shared" ca="1" si="9"/>
        <v>pics\\dis61.jpg</v>
      </c>
      <c r="AE17" s="22" t="str">
        <f t="array" aca="1" ref="AE17" ca="1">IF(G17="экспл",INDEX(total_visual_stym!$C$146:$C$209,(RANK(total_visual_stym!E161,total_visual_stym!$E$146:$E$209))),0)</f>
        <v>pics\\dis61.jpg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0"/>
        <v>0.54295231462264981</v>
      </c>
      <c r="AP17" t="str">
        <f t="shared" ca="1" si="11"/>
        <v>pics\\Limon_8.jpg</v>
      </c>
      <c r="AQ17" t="str">
        <f t="shared" ca="1" si="12"/>
        <v>pics\\Redis_8.jpg</v>
      </c>
      <c r="AT17">
        <f t="shared" ca="1" si="6"/>
        <v>0.51315813789538478</v>
      </c>
      <c r="AU17" t="str">
        <f>IF(OR(G17=10,G17=11,G17=14,G17=15),VLOOKUP(AT17,audio_list_stym!$A$3:$B$18,2,FALSE),"sound\\Noviy_plod.wav")</f>
        <v>sound\\Noviy_plod.wav</v>
      </c>
      <c r="AV17" t="str">
        <f t="shared" ca="1" si="7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8"/>
        <v>Вы_видите_ЛИМОН._Он_без_кожуры?</v>
      </c>
      <c r="BD17">
        <v>2036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VLOOKUP(B18,audio_list_stym!$A$3:$BP$18,65,FALSE)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VLOOKUP(B18,audio_list_stym!$A$3:$AJ$18,33,FALSE)</f>
        <v>Kokos</v>
      </c>
      <c r="I18" t="s">
        <v>688</v>
      </c>
      <c r="J18" t="str">
        <f t="shared" si="1"/>
        <v>Kokos_1</v>
      </c>
      <c r="K18">
        <v>12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2164</v>
      </c>
      <c r="AD18" t="str">
        <f t="shared" ca="1" si="9"/>
        <v>pics\\Tikva_4.jpg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pics\\Tikva_4.jpg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0"/>
        <v>0.13205660516665041</v>
      </c>
      <c r="AP18" t="str">
        <f t="shared" ca="1" si="11"/>
        <v>pics\\Injir_4.jpg</v>
      </c>
      <c r="AQ18" t="str">
        <f t="shared" ca="1" si="12"/>
        <v>pics\\Tikva_4.jpg</v>
      </c>
      <c r="AS18" t="str">
        <f t="shared" ref="AS18:AS25" ca="1" si="17">IF(AH18="sound\\Tropic",AQ18,"")</f>
        <v>pics\\Tikva_4.jpg</v>
      </c>
      <c r="AT18">
        <f t="shared" ca="1" si="6"/>
        <v>0.4381232050039735</v>
      </c>
      <c r="AU18" t="str">
        <f>IF(OR(G18=10,G18=11,G18=14,G18=15),VLOOKUP(AT18,audio_list_stym!$A$3:$B$18,2,FALSE),"sound\\Noviy_plod.wav")</f>
        <v>sound\\Noviy_plod.wav</v>
      </c>
      <c r="AV18" t="str">
        <f t="shared" ca="1" si="7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8"/>
        <v>_С_молоком_ли_XXXXX?</v>
      </c>
      <c r="BC18">
        <v>1203</v>
      </c>
      <c r="BD18">
        <v>2032</v>
      </c>
      <c r="BE18">
        <v>2035</v>
      </c>
      <c r="BF18">
        <v>2043</v>
      </c>
      <c r="BG18">
        <v>2019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VLOOKUP(B19,audio_list_stym!$A$3:$BP$18,65,FALSE)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VLOOKUP(B19,audio_list_stym!$A$3:$AJ$18,33,FALSE)</f>
        <v>Kokos</v>
      </c>
      <c r="I19" t="s">
        <v>689</v>
      </c>
      <c r="J19" t="str">
        <f t="shared" si="1"/>
        <v>Kokos_2</v>
      </c>
      <c r="K19">
        <v>12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2023</v>
      </c>
      <c r="AD19" t="str">
        <f t="shared" ca="1" si="9"/>
        <v>pics\\Goroh_7.jpg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pics\\Goroh_7.jpg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0"/>
        <v>0.26670689598210084</v>
      </c>
      <c r="AP19" t="str">
        <f t="shared" ca="1" si="11"/>
        <v>pics\\Banan_7.jpg</v>
      </c>
      <c r="AQ19" t="str">
        <f t="shared" ca="1" si="12"/>
        <v>pics\\Goroh_7.jpg</v>
      </c>
      <c r="AS19" t="str">
        <f t="shared" ca="1" si="17"/>
        <v>pics\\Goroh_7.jpg</v>
      </c>
      <c r="AT19">
        <f t="shared" ca="1" si="6"/>
        <v>0.89912950239765443</v>
      </c>
      <c r="AU19" t="str">
        <f>IF(OR(G19=10,G19=11,G19=14,G19=15),VLOOKUP(AT19,audio_list_stym!$A$3:$B$18,2,FALSE),"sound\\Noviy_plod.wav")</f>
        <v>sound\\Noviy_plod.wav</v>
      </c>
      <c r="AV19" t="str">
        <f t="shared" ca="1" si="7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8"/>
        <v>_Полый_ли_XXXXX?</v>
      </c>
      <c r="BD19">
        <v>2027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VLOOKUP(B20,audio_list_stym!$A$3:$BP$18,65,FALSE)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VLOOKUP(B20,audio_list_stym!$A$3:$AJ$18,33,FALSE)</f>
        <v>Kokos</v>
      </c>
      <c r="I20" t="s">
        <v>690</v>
      </c>
      <c r="J20" t="str">
        <f t="shared" si="1"/>
        <v>Kokos_3</v>
      </c>
      <c r="K20">
        <v>12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2024</v>
      </c>
      <c r="AD20" t="str">
        <f t="shared" ca="1" si="9"/>
        <v>pics\\Goroh_8.jpg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pics\\Goroh_8.jpg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0"/>
        <v>0.1724880905029933</v>
      </c>
      <c r="AP20" t="str">
        <f t="shared" ca="1" si="11"/>
        <v>pics\\Banan_8.jpg</v>
      </c>
      <c r="AQ20" t="str">
        <f t="shared" ca="1" si="12"/>
        <v>pics\\Goroh_8.jpg</v>
      </c>
      <c r="AS20" t="str">
        <f t="shared" ca="1" si="17"/>
        <v>pics\\Goroh_8.jpg</v>
      </c>
      <c r="AT20">
        <f t="shared" ca="1" si="6"/>
        <v>9.8722378703258173E-2</v>
      </c>
      <c r="AU20" t="str">
        <f>IF(OR(G20=10,G20=11,G20=14,G20=15),VLOOKUP(AT20,audio_list_stym!$A$3:$B$18,2,FALSE),"sound\\Noviy_plod.wav")</f>
        <v>sound\\Noviy_plod.wav</v>
      </c>
      <c r="AV20" t="str">
        <f t="shared" ca="1" si="7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8"/>
        <v>_Гладкий_ли_XXXXX?</v>
      </c>
      <c r="BD20">
        <v>2029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VLOOKUP(B21,audio_list_stym!$A$3:$BP$18,65,FALSE)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VLOOKUP(B21,audio_list_stym!$A$3:$AJ$18,33,FALSE)</f>
        <v>Kokos</v>
      </c>
      <c r="I21" t="s">
        <v>691</v>
      </c>
      <c r="J21" t="str">
        <f t="shared" si="1"/>
        <v>Kokos_4</v>
      </c>
      <c r="K21">
        <v>12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2049</v>
      </c>
      <c r="AD21" t="str">
        <f t="shared" ca="1" si="9"/>
        <v>pics\\Redis_1.jpg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pics\\Redis_1.jpg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0"/>
        <v>0.97897815741375516</v>
      </c>
      <c r="AP21" t="str">
        <f t="shared" ca="1" si="11"/>
        <v>pics\\Limon_1.jpg</v>
      </c>
      <c r="AQ21" t="str">
        <f t="shared" ca="1" si="12"/>
        <v>pics\\Redis_1.jpg</v>
      </c>
      <c r="AS21" t="str">
        <f t="shared" ca="1" si="17"/>
        <v>pics\\Redis_1.jpg</v>
      </c>
      <c r="AT21">
        <f t="shared" ca="1" si="6"/>
        <v>0.99531184657271943</v>
      </c>
      <c r="AU21" t="str">
        <f>IF(OR(G21=10,G21=11,G21=14,G21=15),VLOOKUP(AT21,audio_list_stym!$A$3:$B$18,2,FALSE),"sound\\Noviy_plod.wav")</f>
        <v>sound\\Noviy_plod.wav</v>
      </c>
      <c r="AV21" t="str">
        <f t="shared" ca="1" si="7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8"/>
        <v>_Пористый_ли_XXXXX?</v>
      </c>
      <c r="BD21">
        <v>2026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VLOOKUP(B22,audio_list_stym!$A$3:$BP$18,65,FALSE)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VLOOKUP(B22,audio_list_stym!$A$3:$AJ$18,33,FALSE)</f>
        <v>Kokos</v>
      </c>
      <c r="I22" t="s">
        <v>692</v>
      </c>
      <c r="J22" t="str">
        <f t="shared" si="1"/>
        <v>Kokos_5</v>
      </c>
      <c r="K22">
        <v>12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2052</v>
      </c>
      <c r="AD22" t="str">
        <f t="shared" ca="1" si="9"/>
        <v>pics\\Redis_4.jpg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pics\\Redis_4.jpg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0"/>
        <v>0.79459030781976259</v>
      </c>
      <c r="AP22" t="str">
        <f t="shared" ca="1" si="11"/>
        <v>pics\\Limon_4.jpg</v>
      </c>
      <c r="AQ22" t="str">
        <f t="shared" ca="1" si="12"/>
        <v>pics\\Redis_4.jpg</v>
      </c>
      <c r="AS22" t="str">
        <f t="shared" ca="1" si="17"/>
        <v>pics\\Redis_4.jpg</v>
      </c>
      <c r="AT22">
        <f t="shared" ca="1" si="6"/>
        <v>0.33775072261160677</v>
      </c>
      <c r="AU22" t="str">
        <f>IF(OR(G22=10,G22=11,G22=14,G22=15),VLOOKUP(AT22,audio_list_stym!$A$3:$B$18,2,FALSE),"sound\\Noviy_plod.wav")</f>
        <v>sound\\Noviy_plod.wav</v>
      </c>
      <c r="AV22" t="str">
        <f t="shared" ca="1" si="7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8"/>
        <v>_Вареный_ли_XXXXX?</v>
      </c>
      <c r="BD22">
        <v>2030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VLOOKUP(B23,audio_list_stym!$A$3:$BP$18,65,FALSE)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VLOOKUP(B23,audio_list_stym!$A$3:$AJ$18,33,FALSE)</f>
        <v>Kokos</v>
      </c>
      <c r="I23" t="s">
        <v>693</v>
      </c>
      <c r="J23" t="str">
        <f t="shared" si="1"/>
        <v>Kokos_6</v>
      </c>
      <c r="K23">
        <v>12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2163</v>
      </c>
      <c r="AD23" t="str">
        <f t="shared" ca="1" si="9"/>
        <v>pics\\Tikva_3.jpg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pics\\Tikva_3.jpg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0"/>
        <v>0.14335917451471758</v>
      </c>
      <c r="AP23" t="str">
        <f t="shared" ca="1" si="11"/>
        <v>pics\\Injir_3.jpg</v>
      </c>
      <c r="AQ23" t="str">
        <f t="shared" ca="1" si="12"/>
        <v>pics\\Tikva_3.jpg</v>
      </c>
      <c r="AS23" t="str">
        <f t="shared" ca="1" si="17"/>
        <v>pics\\Tikva_3.jpg</v>
      </c>
      <c r="AT23">
        <f t="shared" ca="1" si="6"/>
        <v>0.54434832993874749</v>
      </c>
      <c r="AU23" t="str">
        <f>IF(OR(G23=10,G23=11,G23=14,G23=15),VLOOKUP(AT23,audio_list_stym!$A$3:$B$18,2,FALSE),"sound\\Noviy_plod.wav")</f>
        <v>sound\\Noviy_plod.wav</v>
      </c>
      <c r="AV23" t="str">
        <f t="shared" ca="1" si="7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8"/>
        <v>_Плотный_ли_XXXXX?</v>
      </c>
      <c r="BD23">
        <v>2025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VLOOKUP(B24,audio_list_stym!$A$3:$BP$18,65,FALSE)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VLOOKUP(B24,audio_list_stym!$A$3:$AJ$18,33,FALSE)</f>
        <v>Kokos</v>
      </c>
      <c r="I24" t="s">
        <v>694</v>
      </c>
      <c r="J24" t="str">
        <f t="shared" si="1"/>
        <v>Kokos_7</v>
      </c>
      <c r="K24">
        <v>12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2054</v>
      </c>
      <c r="AD24" t="str">
        <f t="shared" ca="1" si="9"/>
        <v>pics\\Redis_6.jpg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pics\\Redis_6.jpg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0"/>
        <v>0.61103195771047125</v>
      </c>
      <c r="AP24" t="str">
        <f t="shared" ca="1" si="11"/>
        <v>pics\\Limon_6.jpg</v>
      </c>
      <c r="AQ24" t="str">
        <f t="shared" ca="1" si="12"/>
        <v>pics\\Redis_6.jpg</v>
      </c>
      <c r="AS24" t="str">
        <f t="shared" ca="1" si="17"/>
        <v>pics\\Redis_6.jpg</v>
      </c>
      <c r="AT24">
        <f t="shared" ca="1" si="6"/>
        <v>0.780994978385812</v>
      </c>
      <c r="AU24" t="str">
        <f>IF(OR(G24=10,G24=11,G24=14,G24=15),VLOOKUP(AT24,audio_list_stym!$A$3:$B$18,2,FALSE),"sound\\Noviy_plod.wav")</f>
        <v>sound\\Noviy_plod.wav</v>
      </c>
      <c r="AV24" t="str">
        <f t="shared" ca="1" si="7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8"/>
        <v>_Ворсистый_ли_XXXXX?</v>
      </c>
      <c r="BD24">
        <v>2031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VLOOKUP(B25,audio_list_stym!$A$3:$BP$18,65,FALSE)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VLOOKUP(B25,audio_list_stym!$A$3:$AJ$18,33,FALSE)</f>
        <v>Kokos</v>
      </c>
      <c r="I25" t="s">
        <v>695</v>
      </c>
      <c r="J25" t="str">
        <f t="shared" si="1"/>
        <v>Kokos_8</v>
      </c>
      <c r="K25">
        <v>12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2162</v>
      </c>
      <c r="AD25" t="str">
        <f t="shared" ca="1" si="9"/>
        <v>pics\\Tikva_2.jpg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pics\\Tikva_2.jpg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0"/>
        <v>0.16582119200203627</v>
      </c>
      <c r="AP25" t="str">
        <f t="shared" ca="1" si="11"/>
        <v>pics\\Injir_2.jpg</v>
      </c>
      <c r="AQ25" t="str">
        <f t="shared" ca="1" si="12"/>
        <v>pics\\Tikva_2.jpg</v>
      </c>
      <c r="AS25" t="str">
        <f t="shared" ca="1" si="17"/>
        <v>pics\\Tikva_2.jpg</v>
      </c>
      <c r="AT25">
        <f t="shared" ca="1" si="6"/>
        <v>0.79530446302402535</v>
      </c>
      <c r="AU25" t="str">
        <f>IF(OR(G25=10,G25=11,G25=14,G25=15),VLOOKUP(AT25,audio_list_stym!$A$3:$B$18,2,FALSE),"sound\\Noviy_plod.wav")</f>
        <v>sound\\Noviy_plod.wav</v>
      </c>
      <c r="AV25" t="str">
        <f t="shared" ca="1" si="7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8"/>
        <v>_Мягкий_ли_XXXXX?</v>
      </c>
      <c r="BD25">
        <v>2028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VLOOKUP(B26,audio_list_stym!$A$3:$BP$18,65,FALSE)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VLOOKUP(B26,audio_list_stym!$A$3:$AJ$18,33,FALSE)</f>
        <v>Redis</v>
      </c>
      <c r="I26" t="s">
        <v>688</v>
      </c>
      <c r="J26" t="str">
        <f t="shared" si="1"/>
        <v>Redis_1</v>
      </c>
      <c r="K26">
        <v>13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2225</v>
      </c>
      <c r="AD26" t="str">
        <f t="shared" ca="1" si="9"/>
        <v>pics\\dis9.jpg</v>
      </c>
      <c r="AE26" s="22" t="str">
        <f t="array" aca="1" ref="AE26" ca="1">IF(G26="экспл",INDEX(total_visual_stym!$C$146:$C$209,(RANK(total_visual_stym!E170,total_visual_stym!$E$146:$E$209))),0)</f>
        <v>pics\\dis9.jpg</v>
      </c>
      <c r="AF26" s="22" t="str">
        <f t="shared" si="2"/>
        <v/>
      </c>
      <c r="AG26" t="str">
        <f t="shared" ref="AG26:AG33" si="18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6"/>
        <v>0.34319609081596436</v>
      </c>
      <c r="AU26" t="str">
        <f>IF(OR(G26=10,G26=11,G26=14,G26=15),VLOOKUP(AT26,audio_list_stym!$A$3:$B$18,2,FALSE),"sound\\Noviy_plod.wav")</f>
        <v>sound\\Noviy_plod.wav</v>
      </c>
      <c r="AV26" t="str">
        <f t="shared" ca="1" si="7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8"/>
        <v>На_экране_XXXXX._Он_с_ботвой?</v>
      </c>
      <c r="BC26">
        <v>1204</v>
      </c>
      <c r="BD26">
        <v>2056</v>
      </c>
      <c r="BE26">
        <v>2061</v>
      </c>
      <c r="BF26">
        <v>2045</v>
      </c>
      <c r="BG26">
        <v>2013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VLOOKUP(B27,audio_list_stym!$A$3:$BP$18,65,FALSE)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VLOOKUP(B27,audio_list_stym!$A$3:$AJ$18,33,FALSE)</f>
        <v>Redis</v>
      </c>
      <c r="I27" t="s">
        <v>689</v>
      </c>
      <c r="J27" t="str">
        <f t="shared" si="1"/>
        <v>Redis_2</v>
      </c>
      <c r="K27">
        <v>13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2175</v>
      </c>
      <c r="AD27" t="str">
        <f t="shared" ca="1" si="9"/>
        <v>pics\\dis5.jpg</v>
      </c>
      <c r="AE27" s="22" t="str">
        <f t="array" aca="1" ref="AE27" ca="1">IF(G27="экспл",INDEX(total_visual_stym!$C$146:$C$209,(RANK(total_visual_stym!E171,total_visual_stym!$E$146:$E$209))),0)</f>
        <v>pics\\dis5.jpg</v>
      </c>
      <c r="AF27" s="22" t="str">
        <f t="shared" si="2"/>
        <v/>
      </c>
      <c r="AG27" t="str">
        <f t="shared" si="18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6"/>
        <v>0.42695686764957141</v>
      </c>
      <c r="AU27" t="str">
        <f>IF(OR(G27=10,G27=11,G27=14,G27=15),VLOOKUP(AT27,audio_list_stym!$A$3:$B$18,2,FALSE),"sound\\Noviy_plod.wav")</f>
        <v>sound\\Noviy_plod.wav</v>
      </c>
      <c r="AV27" t="str">
        <f t="shared" ca="1" si="7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8"/>
        <v>Посмотрите,_вот_XXXXX._Он_алый?</v>
      </c>
      <c r="BD27">
        <v>2051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VLOOKUP(B28,audio_list_stym!$A$3:$BP$18,65,FALSE)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VLOOKUP(B28,audio_list_stym!$A$3:$AJ$18,33,FALSE)</f>
        <v>Redis</v>
      </c>
      <c r="I28" t="s">
        <v>690</v>
      </c>
      <c r="J28" t="str">
        <f t="shared" si="1"/>
        <v>Redis_3</v>
      </c>
      <c r="K28">
        <v>13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2191</v>
      </c>
      <c r="AD28" t="str">
        <f t="shared" ca="1" si="9"/>
        <v>pics\\dis26.jpg</v>
      </c>
      <c r="AE28" s="22" t="str">
        <f t="array" aca="1" ref="AE28" ca="1">IF(G28="экспл",INDEX(total_visual_stym!$C$146:$C$209,(RANK(total_visual_stym!E172,total_visual_stym!$E$146:$E$209))),0)</f>
        <v>pics\\dis26.jpg</v>
      </c>
      <c r="AF28" s="22" t="str">
        <f t="shared" si="2"/>
        <v/>
      </c>
      <c r="AG28" t="str">
        <f t="shared" si="18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6"/>
        <v>0.23967421267253963</v>
      </c>
      <c r="AU28" t="str">
        <f>IF(OR(G28=10,G28=11,G28=14,G28=15),VLOOKUP(AT28,audio_list_stym!$A$3:$B$18,2,FALSE),"sound\\Noviy_plod.wav")</f>
        <v>sound\\Noviy_plod.wav</v>
      </c>
      <c r="AV28" t="str">
        <f t="shared" ca="1" si="7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8"/>
        <v>Вот_XXXXX._Пряный_ли_он?</v>
      </c>
      <c r="BD28">
        <v>2053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VLOOKUP(B29,audio_list_stym!$A$3:$BP$18,65,FALSE)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VLOOKUP(B29,audio_list_stym!$A$3:$AJ$18,33,FALSE)</f>
        <v>Redis</v>
      </c>
      <c r="I29" t="s">
        <v>691</v>
      </c>
      <c r="J29" t="str">
        <f t="shared" si="1"/>
        <v>Redis_4</v>
      </c>
      <c r="K29">
        <v>13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2188</v>
      </c>
      <c r="AD29" t="str">
        <f t="shared" ca="1" si="9"/>
        <v>pics\\dis3.jpg</v>
      </c>
      <c r="AE29" s="22" t="str">
        <f t="array" aca="1" ref="AE29" ca="1">IF(G29="экспл",INDEX(total_visual_stym!$C$146:$C$209,(RANK(total_visual_stym!E173,total_visual_stym!$E$146:$E$209))),0)</f>
        <v>pics\\dis3.jpg</v>
      </c>
      <c r="AF29" s="22" t="str">
        <f t="shared" si="2"/>
        <v/>
      </c>
      <c r="AG29" t="str">
        <f t="shared" si="18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6"/>
        <v>0.35361396290748559</v>
      </c>
      <c r="AU29" t="str">
        <f>IF(OR(G29=10,G29=11,G29=14,G29=15),VLOOKUP(AT29,audio_list_stym!$A$3:$B$18,2,FALSE),"sound\\Noviy_plod.wav")</f>
        <v>sound\\Noviy_plod.wav</v>
      </c>
      <c r="AV29" t="str">
        <f t="shared" ca="1" si="7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8"/>
        <v>Это_XXXXX._Жирный_ли_он?</v>
      </c>
      <c r="BD29">
        <v>2050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VLOOKUP(B30,audio_list_stym!$A$3:$BP$18,65,FALSE)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VLOOKUP(B30,audio_list_stym!$A$3:$AJ$18,33,FALSE)</f>
        <v>Redis</v>
      </c>
      <c r="I30" t="s">
        <v>692</v>
      </c>
      <c r="J30" t="str">
        <f t="shared" si="1"/>
        <v>Redis_5</v>
      </c>
      <c r="K30">
        <v>13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2194</v>
      </c>
      <c r="AD30" t="str">
        <f t="shared" ca="1" si="9"/>
        <v>pics\\dis55.jpg</v>
      </c>
      <c r="AE30" s="22" t="str">
        <f t="array" aca="1" ref="AE30" ca="1">IF(G30="экспл",INDEX(total_visual_stym!$C$146:$C$209,(RANK(total_visual_stym!E174,total_visual_stym!$E$146:$E$209))),0)</f>
        <v>pics\\dis55.jpg</v>
      </c>
      <c r="AF30" s="22" t="str">
        <f t="shared" si="2"/>
        <v/>
      </c>
      <c r="AG30" t="str">
        <f t="shared" si="18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6"/>
        <v>0.4898928316185126</v>
      </c>
      <c r="AU30" t="str">
        <f>IF(OR(G30=10,G30=11,G30=14,G30=15),VLOOKUP(AT30,audio_list_stym!$A$3:$B$18,2,FALSE),"sound\\Noviy_plod.wav")</f>
        <v>sound\\Noviy_plod.wav</v>
      </c>
      <c r="AV30" t="str">
        <f t="shared" ca="1" si="7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8"/>
        <v>На_картинке_XXXXX._Он_соленый?</v>
      </c>
      <c r="BD30">
        <v>2054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VLOOKUP(B31,audio_list_stym!$A$3:$BP$18,65,FALSE)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VLOOKUP(B31,audio_list_stym!$A$3:$AJ$18,33,FALSE)</f>
        <v>Redis</v>
      </c>
      <c r="I31" t="s">
        <v>693</v>
      </c>
      <c r="J31" t="str">
        <f t="shared" si="1"/>
        <v>Redis_6</v>
      </c>
      <c r="K31">
        <v>13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2219</v>
      </c>
      <c r="AD31" t="str">
        <f t="shared" ca="1" si="9"/>
        <v>pics\\dis17.jpg</v>
      </c>
      <c r="AE31" s="22" t="str">
        <f t="array" aca="1" ref="AE31" ca="1">IF(G31="экспл",INDEX(total_visual_stym!$C$146:$C$209,(RANK(total_visual_stym!E175,total_visual_stym!$E$146:$E$209))),0)</f>
        <v>pics\\dis17.jpg</v>
      </c>
      <c r="AF31" s="22" t="str">
        <f t="shared" si="2"/>
        <v/>
      </c>
      <c r="AG31" t="str">
        <f t="shared" si="18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6"/>
        <v>0.56002120101948816</v>
      </c>
      <c r="AU31" t="str">
        <f>IF(OR(G31=10,G31=11,G31=14,G31=15),VLOOKUP(AT31,audio_list_stym!$A$3:$B$18,2,FALSE),"sound\\Noviy_plod.wav")</f>
        <v>sound\\Noviy_plod.wav</v>
      </c>
      <c r="AV31" t="str">
        <f t="shared" ca="1" si="7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8"/>
        <v>На_мониторе_XXXXX._Пышный_ли_он?</v>
      </c>
      <c r="BD31">
        <v>2049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VLOOKUP(B32,audio_list_stym!$A$3:$BP$18,65,FALSE)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VLOOKUP(B32,audio_list_stym!$A$3:$AJ$18,33,FALSE)</f>
        <v>Redis</v>
      </c>
      <c r="I32" t="s">
        <v>694</v>
      </c>
      <c r="J32" t="str">
        <f t="shared" si="1"/>
        <v>Redis_7</v>
      </c>
      <c r="K32">
        <v>13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2222</v>
      </c>
      <c r="AD32" t="str">
        <f t="shared" ca="1" si="9"/>
        <v>pics\\dis14.jpg</v>
      </c>
      <c r="AE32" s="22" t="str">
        <f t="array" aca="1" ref="AE32" ca="1">IF(G32="экспл",INDEX(total_visual_stym!$C$146:$C$209,(RANK(total_visual_stym!E176,total_visual_stym!$E$146:$E$209))),0)</f>
        <v>pics\\dis14.jpg</v>
      </c>
      <c r="AF32" s="22" t="str">
        <f t="shared" si="2"/>
        <v/>
      </c>
      <c r="AG32" t="str">
        <f t="shared" si="18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6"/>
        <v>0.80256117209855493</v>
      </c>
      <c r="AU32" t="str">
        <f>IF(OR(G32=10,G32=11,G32=14,G32=15),VLOOKUP(AT32,audio_list_stym!$A$3:$B$18,2,FALSE),"sound\\Noviy_plod.wav")</f>
        <v>sound\\Noviy_plod.wav</v>
      </c>
      <c r="AV32" t="str">
        <f t="shared" ca="1" si="7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8"/>
        <v>Перед_Вами_XXXXX._Крепкий_ли_он?</v>
      </c>
      <c r="BD32">
        <v>2055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VLOOKUP(B33,audio_list_stym!$A$3:$BP$18,65,FALSE)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VLOOKUP(B33,audio_list_stym!$A$3:$AJ$18,33,FALSE)</f>
        <v>Redis</v>
      </c>
      <c r="I33" t="s">
        <v>695</v>
      </c>
      <c r="J33" t="str">
        <f t="shared" si="1"/>
        <v>Redis_8</v>
      </c>
      <c r="K33">
        <v>13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2231</v>
      </c>
      <c r="AD33" t="str">
        <f t="shared" ca="1" si="9"/>
        <v>pics\\dis12.jpg</v>
      </c>
      <c r="AE33" s="22" t="str">
        <f t="array" aca="1" ref="AE33" ca="1">IF(G33="экспл",INDEX(total_visual_stym!$C$146:$C$209,(RANK(total_visual_stym!E177,total_visual_stym!$E$146:$E$209))),0)</f>
        <v>pics\\dis12.jpg</v>
      </c>
      <c r="AF33" s="22" t="str">
        <f t="shared" si="2"/>
        <v/>
      </c>
      <c r="AG33" t="str">
        <f t="shared" si="18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6"/>
        <v>0.40820253089889313</v>
      </c>
      <c r="AU33" t="str">
        <f>IF(OR(G33=10,G33=11,G33=14,G33=15),VLOOKUP(AT33,audio_list_stym!$A$3:$B$18,2,FALSE),"sound\\Noviy_plod.wav")</f>
        <v>sound\\Noviy_plod.wav</v>
      </c>
      <c r="AV33" t="str">
        <f t="shared" ca="1" si="7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8"/>
        <v>Вы_видите_XXXXX._Он_круглый?</v>
      </c>
      <c r="BD33">
        <v>2052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VLOOKUP(B34,audio_list_stym!$A$3:$BP$18,65,FALSE)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VLOOKUP(B34,audio_list_stym!$A$3:$AJ$18,33,FALSE)</f>
        <v>Peper</v>
      </c>
      <c r="I34" t="s">
        <v>688</v>
      </c>
      <c r="J34" t="str">
        <f t="shared" si="1"/>
        <v>Peper_1</v>
      </c>
      <c r="K34">
        <v>10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2039</v>
      </c>
      <c r="AD34" t="str">
        <f t="shared" ca="1" si="9"/>
        <v>pics\\Limon_7.jpg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pics\\Limon_7.jpg</v>
      </c>
      <c r="AH34" t="str">
        <f t="shared" si="3"/>
        <v>sound\\Ogorod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pics\\Limon_7.jpg</v>
      </c>
      <c r="AT34">
        <f t="shared" ca="1" si="6"/>
        <v>0.54349489972547316</v>
      </c>
      <c r="AU34" t="str">
        <f>IF(OR(G34=10,G34=11,G34=14,G34=15),VLOOKUP(AT34,audio_list_stym!$A$3:$B$18,2,FALSE),"sound\\Noviy_plod.wav")</f>
        <v>sound\\Noviy_plod.wav</v>
      </c>
      <c r="AV34" t="str">
        <f t="shared" ca="1" si="7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8"/>
        <v>_Сырой_ли_ПЕРЕЦ?</v>
      </c>
      <c r="BC34">
        <v>1205</v>
      </c>
      <c r="BD34">
        <v>2048</v>
      </c>
      <c r="BE34">
        <v>2061</v>
      </c>
      <c r="BF34">
        <v>2027</v>
      </c>
      <c r="BG34">
        <v>2005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VLOOKUP(B35,audio_list_stym!$A$3:$BP$18,65,FALSE)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VLOOKUP(B35,audio_list_stym!$A$3:$AJ$18,33,FALSE)</f>
        <v>Peper</v>
      </c>
      <c r="I35" t="s">
        <v>689</v>
      </c>
      <c r="J35" t="str">
        <f t="shared" si="1"/>
        <v>Peper_2</v>
      </c>
      <c r="K35">
        <v>10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2006</v>
      </c>
      <c r="AD35" t="str">
        <f t="shared" ca="1" si="9"/>
        <v>pics\\Banan_6.jpg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pics\\Banan_6.jpg</v>
      </c>
      <c r="AH35" t="str">
        <f t="shared" si="3"/>
        <v>sound\\Ogorod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pics\\Banan_6.jpg</v>
      </c>
      <c r="AT35">
        <f t="shared" ca="1" si="6"/>
        <v>0.17557020385411537</v>
      </c>
      <c r="AU35" t="str">
        <f>IF(OR(G35=10,G35=11,G35=14,G35=15),VLOOKUP(AT35,audio_list_stym!$A$3:$B$18,2,FALSE),"sound\\Noviy_plod.wav")</f>
        <v>sound\\Noviy_plod.wav</v>
      </c>
      <c r="AV35" t="str">
        <f t="shared" ca="1" si="7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8"/>
        <v>_Слоеный_ли_ПЕРЕЦ?</v>
      </c>
      <c r="BD35">
        <v>2043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VLOOKUP(B36,audio_list_stym!$A$3:$BP$18,65,FALSE)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VLOOKUP(B36,audio_list_stym!$A$3:$AJ$18,33,FALSE)</f>
        <v>Peper</v>
      </c>
      <c r="I36" t="s">
        <v>690</v>
      </c>
      <c r="J36" t="str">
        <f t="shared" si="1"/>
        <v>Peper_3</v>
      </c>
      <c r="K36">
        <v>10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2035</v>
      </c>
      <c r="AD36" t="str">
        <f t="shared" ca="1" si="9"/>
        <v>pics\\Limon_3.jpg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pics\\Limon_3.jpg</v>
      </c>
      <c r="AH36" t="str">
        <f t="shared" si="3"/>
        <v>sound\\Ogorod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pics\\Limon_3.jpg</v>
      </c>
      <c r="AT36">
        <f t="shared" ca="1" si="6"/>
        <v>0.66594240851632036</v>
      </c>
      <c r="AU36" t="str">
        <f>IF(OR(G36=10,G36=11,G36=14,G36=15),VLOOKUP(AT36,audio_list_stym!$A$3:$B$18,2,FALSE),"sound\\Noviy_plod.wav")</f>
        <v>sound\\Noviy_plod.wav</v>
      </c>
      <c r="AV36" t="str">
        <f t="shared" ca="1" si="7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8"/>
        <v>_Гнилой_ли_ПЕРЕЦ?</v>
      </c>
      <c r="BD36">
        <v>2045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VLOOKUP(B37,audio_list_stym!$A$3:$BP$18,65,FALSE)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VLOOKUP(B37,audio_list_stym!$A$3:$AJ$18,33,FALSE)</f>
        <v>Peper</v>
      </c>
      <c r="I37" t="s">
        <v>691</v>
      </c>
      <c r="J37" t="str">
        <f t="shared" si="1"/>
        <v>Peper_4</v>
      </c>
      <c r="K37">
        <v>10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2158</v>
      </c>
      <c r="AD37" t="str">
        <f t="shared" ca="1" si="9"/>
        <v>pics\\Injir_6.jpg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pics\\Injir_6.jpg</v>
      </c>
      <c r="AH37" t="str">
        <f t="shared" si="3"/>
        <v>sound\\Ogorod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pics\\Injir_6.jpg</v>
      </c>
      <c r="AT37">
        <f t="shared" ca="1" si="6"/>
        <v>0.5044972501504994</v>
      </c>
      <c r="AU37" t="str">
        <f>IF(OR(G37=10,G37=11,G37=14,G37=15),VLOOKUP(AT37,audio_list_stym!$A$3:$B$18,2,FALSE),"sound\\Noviy_plod.wav")</f>
        <v>sound\\Noviy_plod.wav</v>
      </c>
      <c r="AV37" t="str">
        <f t="shared" ca="1" si="7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8"/>
        <v>_Бугристый_ли_ПЕРЕЦ?</v>
      </c>
      <c r="BD37">
        <v>2042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VLOOKUP(B38,audio_list_stym!$A$3:$BP$18,65,FALSE)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VLOOKUP(B38,audio_list_stym!$A$3:$AJ$18,33,FALSE)</f>
        <v>Peper</v>
      </c>
      <c r="I38" t="s">
        <v>692</v>
      </c>
      <c r="J38" t="str">
        <f t="shared" si="1"/>
        <v>Peper_5</v>
      </c>
      <c r="K38">
        <v>10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2153</v>
      </c>
      <c r="AD38" t="str">
        <f t="shared" ca="1" si="9"/>
        <v>pics\\Injir_1.jpg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pics\\Injir_1.jpg</v>
      </c>
      <c r="AH38" t="str">
        <f t="shared" si="3"/>
        <v>sound\\Ogorod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pics\\Injir_1.jpg</v>
      </c>
      <c r="AT38">
        <f t="shared" ca="1" si="6"/>
        <v>0.37170757918625785</v>
      </c>
      <c r="AU38" t="str">
        <f>IF(OR(G38=10,G38=11,G38=14,G38=15),VLOOKUP(AT38,audio_list_stym!$A$3:$B$18,2,FALSE),"sound\\Noviy_plod.wav")</f>
        <v>sound\\Noviy_plod.wav</v>
      </c>
      <c r="AV38" t="str">
        <f t="shared" ca="1" si="7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8"/>
        <v>_Черный_ли_ПЕРЕЦ?</v>
      </c>
      <c r="BD38">
        <v>2046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VLOOKUP(B39,audio_list_stym!$A$3:$BP$18,65,FALSE)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VLOOKUP(B39,audio_list_stym!$A$3:$AJ$18,33,FALSE)</f>
        <v>Peper</v>
      </c>
      <c r="I39" t="s">
        <v>693</v>
      </c>
      <c r="J39" t="str">
        <f t="shared" si="1"/>
        <v>Peper_6</v>
      </c>
      <c r="K39">
        <v>10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2004</v>
      </c>
      <c r="AD39" t="str">
        <f t="shared" ca="1" si="9"/>
        <v>pics\\Banan_4.jpg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pics\\Banan_4.jpg</v>
      </c>
      <c r="AH39" t="str">
        <f t="shared" si="3"/>
        <v>sound\\Ogorod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pics\\Banan_4.jpg</v>
      </c>
      <c r="AT39">
        <f t="shared" ca="1" si="6"/>
        <v>0.12282834284911082</v>
      </c>
      <c r="AU39" t="str">
        <f>IF(OR(G39=10,G39=11,G39=14,G39=15),VLOOKUP(AT39,audio_list_stym!$A$3:$B$18,2,FALSE),"sound\\Noviy_plod.wav")</f>
        <v>sound\\Noviy_plod.wav</v>
      </c>
      <c r="AV39" t="str">
        <f t="shared" ca="1" si="7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8"/>
        <v>_Хрустящий_ли_ПЕРЕЦ?</v>
      </c>
      <c r="BD39">
        <v>2041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VLOOKUP(B40,audio_list_stym!$A$3:$BP$18,65,FALSE)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VLOOKUP(B40,audio_list_stym!$A$3:$AJ$18,33,FALSE)</f>
        <v>Peper</v>
      </c>
      <c r="I40" t="s">
        <v>694</v>
      </c>
      <c r="J40" t="str">
        <f t="shared" si="1"/>
        <v>Peper_7</v>
      </c>
      <c r="K40">
        <v>10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2001</v>
      </c>
      <c r="AD40" t="str">
        <f t="shared" ca="1" si="9"/>
        <v>pics\\Banan_1.jpg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pics\\Banan_1.jpg</v>
      </c>
      <c r="AH40" t="str">
        <f t="shared" si="3"/>
        <v>sound\\Ogorod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pics\\Banan_1.jpg</v>
      </c>
      <c r="AT40">
        <f t="shared" ca="1" si="6"/>
        <v>0.76274414119337308</v>
      </c>
      <c r="AU40" t="str">
        <f>IF(OR(G40=10,G40=11,G40=14,G40=15),VLOOKUP(AT40,audio_list_stym!$A$3:$B$18,2,FALSE),"sound\\Noviy_plod.wav")</f>
        <v>sound\\Noviy_plod.wav</v>
      </c>
      <c r="AV40" t="str">
        <f t="shared" ca="1" si="7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8"/>
        <v>_Блестит_ли_ПЕРЕЦ?</v>
      </c>
      <c r="BD40">
        <v>2047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VLOOKUP(B41,audio_list_stym!$A$3:$BP$18,65,FALSE)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VLOOKUP(B41,audio_list_stym!$A$3:$AJ$18,33,FALSE)</f>
        <v>Peper</v>
      </c>
      <c r="I41" t="s">
        <v>695</v>
      </c>
      <c r="J41" t="str">
        <f t="shared" si="1"/>
        <v>Peper_8</v>
      </c>
      <c r="K41">
        <v>10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2040</v>
      </c>
      <c r="AD41" t="str">
        <f t="shared" ca="1" si="9"/>
        <v>pics\\Limon_8.jpg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pics\\Limon_8.jpg</v>
      </c>
      <c r="AH41" t="str">
        <f t="shared" si="3"/>
        <v>sound\\Ogorod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pics\\Limon_8.jpg</v>
      </c>
      <c r="AT41">
        <f t="shared" ca="1" si="6"/>
        <v>0.47070441671250518</v>
      </c>
      <c r="AU41" t="str">
        <f>IF(OR(G41=10,G41=11,G41=14,G41=15),VLOOKUP(AT41,audio_list_stym!$A$3:$B$18,2,FALSE),"sound\\Noviy_plod.wav")</f>
        <v>sound\\Noviy_plod.wav</v>
      </c>
      <c r="AV41" t="str">
        <f t="shared" ca="1" si="7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8"/>
        <v>_Цитрусовый_ли_ПЕРЕЦ?</v>
      </c>
      <c r="BD41">
        <v>2044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VLOOKUP(B42,audio_list_stym!$A$3:$BP$18,65,FALSE)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VLOOKUP(B42,audio_list_stym!$A$3:$AJ$18,33,FALSE)</f>
        <v>Banan</v>
      </c>
      <c r="I42" t="s">
        <v>688</v>
      </c>
      <c r="J42" t="str">
        <f t="shared" si="1"/>
        <v>Banan_1</v>
      </c>
      <c r="K42">
        <v>11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2230</v>
      </c>
      <c r="AD42" t="str">
        <f t="shared" ca="1" si="9"/>
        <v>pics\\dis8.jpg</v>
      </c>
      <c r="AE42" s="22" t="str">
        <f t="array" aca="1" ref="AE42" ca="1">IF(G42="экспл",INDEX(total_visual_stym!$C$146:$C$209,(RANK(total_visual_stym!E186,total_visual_stym!$E$146:$E$209))),0)</f>
        <v>pics\\dis8.jpg</v>
      </c>
      <c r="AF42" s="22" t="str">
        <f t="shared" si="22"/>
        <v/>
      </c>
      <c r="AG42" t="str">
        <f t="shared" ref="AG42:AG49" si="23">IF(OR(E42=11,E42=13),M42,"")</f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4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6"/>
        <v>0.81983162985752411</v>
      </c>
      <c r="AU42" t="str">
        <f>IF(OR(G42=10,G42=11,G42=14,G42=15),VLOOKUP(AT42,audio_list_stym!$A$3:$B$18,2,FALSE),"sound\\Noviy_plod.wav")</f>
        <v>sound\\Noviy_plod.wav</v>
      </c>
      <c r="AV42" t="str">
        <f t="shared" ca="1" si="7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8"/>
        <v>На_экране_БАНАН._Он_чистый?</v>
      </c>
      <c r="BC42">
        <v>1206</v>
      </c>
      <c r="BD42">
        <v>2008</v>
      </c>
      <c r="BE42">
        <v>2034</v>
      </c>
      <c r="BF42">
        <v>2042</v>
      </c>
      <c r="BG42">
        <v>2018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VLOOKUP(B43,audio_list_stym!$A$3:$BP$18,65,FALSE)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VLOOKUP(B43,audio_list_stym!$A$3:$AJ$18,33,FALSE)</f>
        <v>Banan</v>
      </c>
      <c r="I43" t="s">
        <v>689</v>
      </c>
      <c r="J43" t="str">
        <f t="shared" si="1"/>
        <v>Banan_2</v>
      </c>
      <c r="K43">
        <v>11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2173</v>
      </c>
      <c r="AD43" t="str">
        <f t="shared" ca="1" si="9"/>
        <v>pics\\dis37.jpg</v>
      </c>
      <c r="AE43" s="22" t="str">
        <f t="array" aca="1" ref="AE43" ca="1">IF(G43="экспл",INDEX(total_visual_stym!$C$146:$C$209,(RANK(total_visual_stym!E187,total_visual_stym!$E$146:$E$209))),0)</f>
        <v>pics\\dis37.jpg</v>
      </c>
      <c r="AF43" s="22" t="str">
        <f t="shared" si="22"/>
        <v/>
      </c>
      <c r="AG43" t="str">
        <f t="shared" si="23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4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6"/>
        <v>0.41265731253549609</v>
      </c>
      <c r="AU43" t="str">
        <f>IF(OR(G43=10,G43=11,G43=14,G43=15),VLOOKUP(AT43,audio_list_stym!$A$3:$B$18,2,FALSE),"sound\\Noviy_plod.wav")</f>
        <v>sound\\Noviy_plod.wav</v>
      </c>
      <c r="AV43" t="str">
        <f t="shared" ca="1" si="7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8"/>
        <v>Посмотрите,_вот_БАНАН._Свежий_ли_он?</v>
      </c>
      <c r="BD43">
        <v>2003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VLOOKUP(B44,audio_list_stym!$A$3:$BP$18,65,FALSE)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VLOOKUP(B44,audio_list_stym!$A$3:$AJ$18,33,FALSE)</f>
        <v>Banan</v>
      </c>
      <c r="I44" t="s">
        <v>690</v>
      </c>
      <c r="J44" t="str">
        <f t="shared" si="1"/>
        <v>Banan_3</v>
      </c>
      <c r="K44">
        <v>11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2176</v>
      </c>
      <c r="AD44" t="str">
        <f t="shared" ca="1" si="9"/>
        <v>pics\\dis21.jpg</v>
      </c>
      <c r="AE44" s="22" t="str">
        <f t="array" aca="1" ref="AE44" ca="1">IF(G44="экспл",INDEX(total_visual_stym!$C$146:$C$209,(RANK(total_visual_stym!E188,total_visual_stym!$E$146:$E$209))),0)</f>
        <v>pics\\dis21.jpg</v>
      </c>
      <c r="AF44" s="22" t="str">
        <f t="shared" si="22"/>
        <v/>
      </c>
      <c r="AG44" t="str">
        <f t="shared" si="23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4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6"/>
        <v>0.8291595200190891</v>
      </c>
      <c r="AU44" t="str">
        <f>IF(OR(G44=10,G44=11,G44=14,G44=15),VLOOKUP(AT44,audio_list_stym!$A$3:$B$18,2,FALSE),"sound\\Noviy_plod.wav")</f>
        <v>sound\\Noviy_plod.wav</v>
      </c>
      <c r="AV44" t="str">
        <f t="shared" ca="1" si="7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8"/>
        <v>Вот_БАНАН._Он_жаренный?</v>
      </c>
      <c r="BD44">
        <v>2005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VLOOKUP(B45,audio_list_stym!$A$3:$BP$18,65,FALSE)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VLOOKUP(B45,audio_list_stym!$A$3:$AJ$18,33,FALSE)</f>
        <v>Banan</v>
      </c>
      <c r="I45" t="s">
        <v>691</v>
      </c>
      <c r="J45" t="str">
        <f t="shared" si="1"/>
        <v>Banan_4</v>
      </c>
      <c r="K45">
        <v>11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2183</v>
      </c>
      <c r="AD45" t="str">
        <f t="shared" ca="1" si="9"/>
        <v>pics\\dis18.jpg</v>
      </c>
      <c r="AE45" s="22" t="str">
        <f t="array" aca="1" ref="AE45" ca="1">IF(G45="экспл",INDEX(total_visual_stym!$C$146:$C$209,(RANK(total_visual_stym!E189,total_visual_stym!$E$146:$E$209))),0)</f>
        <v>pics\\dis18.jpg</v>
      </c>
      <c r="AF45" s="22" t="str">
        <f t="shared" si="22"/>
        <v/>
      </c>
      <c r="AG45" t="str">
        <f t="shared" si="23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4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6"/>
        <v>0.23386868355989299</v>
      </c>
      <c r="AU45" t="str">
        <f>IF(OR(G45=10,G45=11,G45=14,G45=15),VLOOKUP(AT45,audio_list_stym!$A$3:$B$18,2,FALSE),"sound\\Noviy_plod.wav")</f>
        <v>sound\\Noviy_plod.wav</v>
      </c>
      <c r="AV45" t="str">
        <f t="shared" ca="1" si="7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8"/>
        <v>Это_БАНАН._Сладкий_ли_он?</v>
      </c>
      <c r="BD45">
        <v>2002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VLOOKUP(B46,audio_list_stym!$A$3:$BP$18,65,FALSE)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VLOOKUP(B46,audio_list_stym!$A$3:$AJ$18,33,FALSE)</f>
        <v>Banan</v>
      </c>
      <c r="I46" t="s">
        <v>692</v>
      </c>
      <c r="J46" t="str">
        <f t="shared" si="1"/>
        <v>Banan_5</v>
      </c>
      <c r="K46">
        <v>11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2180</v>
      </c>
      <c r="AD46" t="str">
        <f t="shared" ca="1" si="9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2"/>
        <v/>
      </c>
      <c r="AG46" t="str">
        <f t="shared" si="23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4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6"/>
        <v>0.70489318517405786</v>
      </c>
      <c r="AU46" t="str">
        <f>IF(OR(G46=10,G46=11,G46=14,G46=15),VLOOKUP(AT46,audio_list_stym!$A$3:$B$18,2,FALSE),"sound\\Noviy_plod.wav")</f>
        <v>sound\\Noviy_plod.wav</v>
      </c>
      <c r="AV46" t="str">
        <f t="shared" ca="1" si="7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8"/>
        <v>На_картинке_БАНАН._Влажный_ли_он?</v>
      </c>
      <c r="BD46">
        <v>2006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VLOOKUP(B47,audio_list_stym!$A$3:$BP$18,65,FALSE)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VLOOKUP(B47,audio_list_stym!$A$3:$AJ$18,33,FALSE)</f>
        <v>Banan</v>
      </c>
      <c r="I47" t="s">
        <v>693</v>
      </c>
      <c r="J47" t="str">
        <f t="shared" si="1"/>
        <v>Banan_6</v>
      </c>
      <c r="K47">
        <v>11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2211</v>
      </c>
      <c r="AD47" t="str">
        <f t="shared" ca="1" si="9"/>
        <v>pics\\dis60.jpg</v>
      </c>
      <c r="AE47" s="22" t="str">
        <f t="array" aca="1" ref="AE47" ca="1">IF(G47="экспл",INDEX(total_visual_stym!$C$146:$C$209,(RANK(total_visual_stym!E191,total_visual_stym!$E$146:$E$209))),0)</f>
        <v>pics\\dis60.jpg</v>
      </c>
      <c r="AF47" s="22" t="str">
        <f t="shared" si="22"/>
        <v/>
      </c>
      <c r="AG47" t="str">
        <f t="shared" si="23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4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6"/>
        <v>0.1595672800553577</v>
      </c>
      <c r="AU47" t="str">
        <f>IF(OR(G47=10,G47=11,G47=14,G47=15),VLOOKUP(AT47,audio_list_stym!$A$3:$B$18,2,FALSE),"sound\\Noviy_plod.wav")</f>
        <v>sound\\Noviy_plod.wav</v>
      </c>
      <c r="AV47" t="str">
        <f t="shared" ca="1" si="7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8"/>
        <v>На_мониторе_БАНАН._Он_съедобный?</v>
      </c>
      <c r="BD47">
        <v>2001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VLOOKUP(B48,audio_list_stym!$A$3:$BP$18,65,FALSE)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VLOOKUP(B48,audio_list_stym!$A$3:$AJ$18,33,FALSE)</f>
        <v>Banan</v>
      </c>
      <c r="I48" t="s">
        <v>694</v>
      </c>
      <c r="J48" t="str">
        <f t="shared" si="1"/>
        <v>Banan_7</v>
      </c>
      <c r="K48">
        <v>11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2218</v>
      </c>
      <c r="AD48" t="str">
        <f t="shared" ca="1" si="9"/>
        <v>pics\\dis64.jpg</v>
      </c>
      <c r="AE48" s="22" t="str">
        <f t="array" aca="1" ref="AE48" ca="1">IF(G48="экспл",INDEX(total_visual_stym!$C$146:$C$209,(RANK(total_visual_stym!E192,total_visual_stym!$E$146:$E$209))),0)</f>
        <v>pics\\dis64.jpg</v>
      </c>
      <c r="AF48" s="22" t="str">
        <f t="shared" si="22"/>
        <v/>
      </c>
      <c r="AG48" t="str">
        <f t="shared" si="23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4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6"/>
        <v>0.25326708416055821</v>
      </c>
      <c r="AU48" t="str">
        <f>IF(OR(G48=10,G48=11,G48=14,G48=15),VLOOKUP(AT48,audio_list_stym!$A$3:$B$18,2,FALSE),"sound\\Noviy_plod.wav")</f>
        <v>sound\\Noviy_plod.wav</v>
      </c>
      <c r="AV48" t="str">
        <f t="shared" ca="1" si="7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8"/>
        <v>Перед_Вами_БАНАН._Сиреневый_ли_он?</v>
      </c>
      <c r="BD48">
        <v>2007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VLOOKUP(B49,audio_list_stym!$A$3:$BP$18,65,FALSE)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VLOOKUP(B49,audio_list_stym!$A$3:$AJ$18,33,FALSE)</f>
        <v>Banan</v>
      </c>
      <c r="I49" t="s">
        <v>695</v>
      </c>
      <c r="J49" t="str">
        <f t="shared" si="1"/>
        <v>Banan_8</v>
      </c>
      <c r="K49">
        <v>11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2232</v>
      </c>
      <c r="AD49" t="str">
        <f t="shared" ca="1" si="9"/>
        <v>pics\\dis13.jpg</v>
      </c>
      <c r="AE49" s="22" t="str">
        <f t="array" aca="1" ref="AE49" ca="1">IF(G49="экспл",INDEX(total_visual_stym!$C$146:$C$209,(RANK(total_visual_stym!E193,total_visual_stym!$E$146:$E$209))),0)</f>
        <v>pics\\dis13.jpg</v>
      </c>
      <c r="AF49" s="22" t="str">
        <f t="shared" si="22"/>
        <v/>
      </c>
      <c r="AG49" t="str">
        <f t="shared" si="23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4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6"/>
        <v>0.17137446059485428</v>
      </c>
      <c r="AU49" t="str">
        <f>IF(OR(G49=10,G49=11,G49=14,G49=15),VLOOKUP(AT49,audio_list_stym!$A$3:$B$18,2,FALSE),"sound\\Noviy_plod.wav")</f>
        <v>sound\\Noviy_plod.wav</v>
      </c>
      <c r="AV49" t="str">
        <f t="shared" ca="1" si="7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8"/>
        <v>Вы_видите_БАНАН._Он_репчатый?</v>
      </c>
      <c r="BD49">
        <v>2004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VLOOKUP(B50,audio_list_stym!$A$3:$BP$18,65,FALSE)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VLOOKUP(B50,audio_list_stym!$A$3:$AJ$18,33,FALSE)</f>
        <v>Finik</v>
      </c>
      <c r="I50" t="s">
        <v>688</v>
      </c>
      <c r="J50" t="str">
        <f t="shared" si="1"/>
        <v>Finik_1</v>
      </c>
      <c r="K50">
        <v>12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2021</v>
      </c>
      <c r="AD50" t="str">
        <f t="shared" ca="1" si="9"/>
        <v>pics\\Goroh_5.jpg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pics\\Goroh_5.jpg</v>
      </c>
      <c r="AH50" t="str">
        <f t="shared" si="3"/>
        <v>sound\\Tropic</v>
      </c>
      <c r="AS50" t="str">
        <f ca="1">IF(AH50="sound\\Tropic",AQ2,"")</f>
        <v>pics\\Goroh_5.jpg</v>
      </c>
      <c r="AT50">
        <f t="shared" ca="1" si="6"/>
        <v>0.31068875352316727</v>
      </c>
      <c r="AU50" t="str">
        <f>IF(OR(G50=10,G50=11,G50=14,G50=15),VLOOKUP(AT50,audio_list_stym!$A$3:$B$18,2,FALSE),"sound\\Noviy_plod.wav")</f>
        <v>sound\\Noviy_plod.wav</v>
      </c>
      <c r="AV50" t="str">
        <f t="shared" ca="1" si="7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8"/>
        <v>_Коричневый_ли_XXXXX?</v>
      </c>
      <c r="BC50">
        <v>1207</v>
      </c>
      <c r="BD50">
        <v>2016</v>
      </c>
      <c r="BE50">
        <v>2059</v>
      </c>
      <c r="BF50">
        <v>2027</v>
      </c>
      <c r="BG50">
        <v>2024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VLOOKUP(B51,audio_list_stym!$A$3:$BP$18,65,FALSE)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VLOOKUP(B51,audio_list_stym!$A$3:$AJ$18,33,FALSE)</f>
        <v>Finik</v>
      </c>
      <c r="I51" t="s">
        <v>689</v>
      </c>
      <c r="J51" t="str">
        <f t="shared" si="1"/>
        <v>Finik_2</v>
      </c>
      <c r="K51">
        <v>12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2053</v>
      </c>
      <c r="AD51" t="str">
        <f t="shared" ca="1" si="9"/>
        <v>pics\\Redis_5.jpg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pics\\Redis_5.jpg</v>
      </c>
      <c r="AH51" t="str">
        <f t="shared" si="3"/>
        <v>sound\\Tropic</v>
      </c>
      <c r="AS51" t="str">
        <f t="shared" ref="AS51:AS57" ca="1" si="25">IF(AH51="sound\\Tropic",AQ3,"")</f>
        <v>pics\\Redis_5.jpg</v>
      </c>
      <c r="AT51">
        <f t="shared" ca="1" si="6"/>
        <v>0.99230342266983385</v>
      </c>
      <c r="AU51" t="str">
        <f>IF(OR(G51=10,G51=11,G51=14,G51=15),VLOOKUP(AT51,audio_list_stym!$A$3:$B$18,2,FALSE),"sound\\Noviy_plod.wav")</f>
        <v>sound\\Noviy_plod.wav</v>
      </c>
      <c r="AV51" t="str">
        <f t="shared" ca="1" si="7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8"/>
        <v>_Сахаристый_ли_XXXXX?</v>
      </c>
      <c r="BD51">
        <v>2011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VLOOKUP(B52,audio_list_stym!$A$3:$BP$18,65,FALSE)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VLOOKUP(B52,audio_list_stym!$A$3:$AJ$18,33,FALSE)</f>
        <v>Finik</v>
      </c>
      <c r="I52" t="s">
        <v>690</v>
      </c>
      <c r="J52" t="str">
        <f t="shared" si="1"/>
        <v>Finik_3</v>
      </c>
      <c r="K52">
        <v>12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2167</v>
      </c>
      <c r="AD52" t="str">
        <f t="shared" ca="1" si="9"/>
        <v>pics\\Tikva_7.jpg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pics\\Tikva_7.jpg</v>
      </c>
      <c r="AH52" t="str">
        <f t="shared" si="3"/>
        <v>sound\\Tropic</v>
      </c>
      <c r="AS52" t="str">
        <f t="shared" ca="1" si="25"/>
        <v>pics\\Tikva_7.jpg</v>
      </c>
      <c r="AT52">
        <f t="shared" ca="1" si="6"/>
        <v>0.230398171334534</v>
      </c>
      <c r="AU52" t="str">
        <f>IF(OR(G52=10,G52=11,G52=14,G52=15),VLOOKUP(AT52,audio_list_stym!$A$3:$B$18,2,FALSE),"sound\\Noviy_plod.wav")</f>
        <v>sound\\Noviy_plod.wav</v>
      </c>
      <c r="AV52" t="str">
        <f t="shared" ca="1" si="7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8"/>
        <v>_Скользкий_ли_XXXXX?</v>
      </c>
      <c r="BD52">
        <v>2013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VLOOKUP(B53,audio_list_stym!$A$3:$BP$18,65,FALSE)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VLOOKUP(B53,audio_list_stym!$A$3:$AJ$18,33,FALSE)</f>
        <v>Finik</v>
      </c>
      <c r="I53" t="s">
        <v>691</v>
      </c>
      <c r="J53" t="str">
        <f t="shared" si="1"/>
        <v>Finik_4</v>
      </c>
      <c r="K53">
        <v>12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2050</v>
      </c>
      <c r="AD53" t="str">
        <f t="shared" ca="1" si="9"/>
        <v>pics\\Redis_2.jpg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pics\\Redis_2.jpg</v>
      </c>
      <c r="AH53" t="str">
        <f t="shared" si="3"/>
        <v>sound\\Tropic</v>
      </c>
      <c r="AS53" t="str">
        <f t="shared" ca="1" si="25"/>
        <v>pics\\Redis_2.jpg</v>
      </c>
      <c r="AT53">
        <f t="shared" ca="1" si="6"/>
        <v>0.24045766160377269</v>
      </c>
      <c r="AU53" t="str">
        <f>IF(OR(G53=10,G53=11,G53=14,G53=15),VLOOKUP(AT53,audio_list_stym!$A$3:$B$18,2,FALSE),"sound\\Noviy_plod.wav")</f>
        <v>sound\\Noviy_plod.wav</v>
      </c>
      <c r="AV53" t="str">
        <f t="shared" ca="1" si="7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8"/>
        <v>_Ломкий_ли_XXXXX?</v>
      </c>
      <c r="BD53">
        <v>2010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VLOOKUP(B54,audio_list_stym!$A$3:$BP$18,65,FALSE)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VLOOKUP(B54,audio_list_stym!$A$3:$AJ$18,33,FALSE)</f>
        <v>Finik</v>
      </c>
      <c r="I54" t="s">
        <v>692</v>
      </c>
      <c r="J54" t="str">
        <f t="shared" si="1"/>
        <v>Finik_5</v>
      </c>
      <c r="K54">
        <v>12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2019</v>
      </c>
      <c r="AD54" t="str">
        <f t="shared" ca="1" si="9"/>
        <v>pics\\Goroh_3.jpg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pics\\Goroh_3.jpg</v>
      </c>
      <c r="AH54" t="str">
        <f t="shared" si="3"/>
        <v>sound\\Tropic</v>
      </c>
      <c r="AI54" s="11"/>
      <c r="AS54" t="str">
        <f t="shared" ca="1" si="25"/>
        <v>pics\\Goroh_3.jpg</v>
      </c>
      <c r="AT54">
        <f t="shared" ca="1" si="6"/>
        <v>0.48689776088746062</v>
      </c>
      <c r="AU54" t="str">
        <f>IF(OR(G54=10,G54=11,G54=14,G54=15),VLOOKUP(AT54,audio_list_stym!$A$3:$B$18,2,FALSE),"sound\\Noviy_plod.wav")</f>
        <v>sound\\Noviy_plod.wav</v>
      </c>
      <c r="AV54" t="str">
        <f t="shared" ca="1" si="7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8"/>
        <v>_Мохнатый_ли_XXXXX?</v>
      </c>
      <c r="BD54">
        <v>2014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VLOOKUP(B55,audio_list_stym!$A$3:$BP$18,65,FALSE)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VLOOKUP(B55,audio_list_stym!$A$3:$AJ$18,33,FALSE)</f>
        <v>Finik</v>
      </c>
      <c r="I55" t="s">
        <v>693</v>
      </c>
      <c r="J55" t="str">
        <f t="shared" si="1"/>
        <v>Finik_6</v>
      </c>
      <c r="K55">
        <v>12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2018</v>
      </c>
      <c r="AD55" t="str">
        <f t="shared" ca="1" si="9"/>
        <v>pics\\Goroh_2.jpg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pics\\Goroh_2.jpg</v>
      </c>
      <c r="AH55" t="str">
        <f t="shared" si="3"/>
        <v>sound\\Tropic</v>
      </c>
      <c r="AS55" t="str">
        <f t="shared" ca="1" si="25"/>
        <v>pics\\Goroh_2.jpg</v>
      </c>
      <c r="AT55">
        <f t="shared" ca="1" si="6"/>
        <v>0.67494668821188675</v>
      </c>
      <c r="AU55" t="str">
        <f>IF(OR(G55=10,G55=11,G55=14,G55=15),VLOOKUP(AT55,audio_list_stym!$A$3:$B$18,2,FALSE),"sound\\Noviy_plod.wav")</f>
        <v>sound\\Noviy_plod.wav</v>
      </c>
      <c r="AV55" t="str">
        <f t="shared" ca="1" si="7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8"/>
        <v>_Сморщенный_ли_XXXXX?</v>
      </c>
      <c r="BD55">
        <v>2009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VLOOKUP(B56,audio_list_stym!$A$3:$BP$18,65,FALSE)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VLOOKUP(B56,audio_list_stym!$A$3:$AJ$18,33,FALSE)</f>
        <v>Finik</v>
      </c>
      <c r="I56" t="s">
        <v>694</v>
      </c>
      <c r="J56" t="str">
        <f t="shared" si="1"/>
        <v>Finik_7</v>
      </c>
      <c r="K56">
        <v>12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2168</v>
      </c>
      <c r="AD56" t="str">
        <f t="shared" ca="1" si="9"/>
        <v>pics\\Tikva_8.jpg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pics\\Tikva_8.jpg</v>
      </c>
      <c r="AH56" t="str">
        <f t="shared" si="3"/>
        <v>sound\\Tropic</v>
      </c>
      <c r="AS56" t="str">
        <f t="shared" ca="1" si="25"/>
        <v>pics\\Tikva_8.jpg</v>
      </c>
      <c r="AT56">
        <f t="shared" ca="1" si="6"/>
        <v>7.549368843518367E-2</v>
      </c>
      <c r="AU56" t="str">
        <f>IF(OR(G56=10,G56=11,G56=14,G56=15),VLOOKUP(AT56,audio_list_stym!$A$3:$B$18,2,FALSE),"sound\\Noviy_plod.wav")</f>
        <v>sound\\Noviy_plod.wav</v>
      </c>
      <c r="AV56" t="str">
        <f t="shared" ca="1" si="7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8"/>
        <v>_С_косточкой_ли_XXXXX?</v>
      </c>
      <c r="BD56">
        <v>2015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VLOOKUP(B57,audio_list_stym!$A$3:$BP$18,65,FALSE)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VLOOKUP(B57,audio_list_stym!$A$3:$AJ$18,33,FALSE)</f>
        <v>Finik</v>
      </c>
      <c r="I57" t="s">
        <v>695</v>
      </c>
      <c r="J57" t="str">
        <f t="shared" si="1"/>
        <v>Finik_8</v>
      </c>
      <c r="K57">
        <v>12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2165</v>
      </c>
      <c r="AD57" t="str">
        <f t="shared" ca="1" si="9"/>
        <v>pics\\Tikva_5.jpg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pics\\Tikva_5.jpg</v>
      </c>
      <c r="AH57" t="str">
        <f t="shared" si="3"/>
        <v>sound\\Tropic</v>
      </c>
      <c r="AI57" s="11"/>
      <c r="AS57" t="str">
        <f t="shared" ca="1" si="25"/>
        <v>pics\\Tikva_5.jpg</v>
      </c>
      <c r="AT57">
        <f t="shared" ca="1" si="6"/>
        <v>6.4231566737401158E-2</v>
      </c>
      <c r="AU57" t="str">
        <f>IF(OR(G57=10,G57=11,G57=14,G57=15),VLOOKUP(AT57,audio_list_stym!$A$3:$B$18,2,FALSE),"sound\\Noviy_plod.wav")</f>
        <v>sound\\Noviy_plod.wav</v>
      </c>
      <c r="AV57" t="str">
        <f t="shared" ca="1" si="7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8"/>
        <v>_Треугольный_ли_XXXXX?</v>
      </c>
      <c r="BD57">
        <v>2012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VLOOKUP(B58,audio_list_stym!$A$3:$BP$18,65,FALSE)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VLOOKUP(B58,audio_list_stym!$A$3:$AJ$18,33,FALSE)</f>
        <v>Goroh</v>
      </c>
      <c r="I58" t="s">
        <v>688</v>
      </c>
      <c r="J58" t="str">
        <f t="shared" si="1"/>
        <v>Goroh_1</v>
      </c>
      <c r="K58">
        <v>13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2204</v>
      </c>
      <c r="AD58" t="str">
        <f t="shared" ca="1" si="9"/>
        <v>pics\\dis52.jpg</v>
      </c>
      <c r="AE58" s="22" t="str">
        <f t="array" aca="1" ref="AE58" ca="1">IF(G58="экспл",INDEX(total_visual_stym!$C$146:$C$209,(RANK(total_visual_stym!E202,total_visual_stym!$E$146:$E$209))),0)</f>
        <v>pics\\dis52.jpg</v>
      </c>
      <c r="AF58" s="22" t="str">
        <f t="shared" ref="AF58:AF65" si="26">IF(ISTEXT(AR58),AR58,IF(ISTEXT(AS58),AS58,""))</f>
        <v/>
      </c>
      <c r="AG58" t="str">
        <f t="shared" ref="AG58:AG73" si="27">IF(OR(E58=11,E58=13),M58,"")</f>
        <v>pics\\Goroh_1.jpg</v>
      </c>
      <c r="AH58">
        <f t="shared" si="3"/>
        <v>0</v>
      </c>
      <c r="AI58" s="11"/>
      <c r="AT58">
        <f t="shared" ca="1" si="6"/>
        <v>0.43008856667792272</v>
      </c>
      <c r="AU58" t="str">
        <f>IF(OR(G58=10,G58=11,G58=14,G58=15),VLOOKUP(AT58,audio_list_stym!$A$3:$B$18,2,FALSE),"sound\\Noviy_plod.wav")</f>
        <v>sound\\Noviy_plod.wav</v>
      </c>
      <c r="AV58" t="str">
        <f t="shared" ca="1" si="7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8"/>
        <v>На_экране_XXXXX._Рыхлый_ли_он?</v>
      </c>
      <c r="BC58">
        <v>1208</v>
      </c>
      <c r="BD58">
        <v>2024</v>
      </c>
      <c r="BE58">
        <v>2033</v>
      </c>
      <c r="BF58">
        <v>2049</v>
      </c>
      <c r="BG58">
        <v>2007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VLOOKUP(B59,audio_list_stym!$A$3:$BP$18,65,FALSE)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VLOOKUP(B59,audio_list_stym!$A$3:$AJ$18,33,FALSE)</f>
        <v>Goroh</v>
      </c>
      <c r="I59" t="s">
        <v>689</v>
      </c>
      <c r="J59" t="str">
        <f t="shared" si="1"/>
        <v>Goroh_2</v>
      </c>
      <c r="K59">
        <v>13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2213</v>
      </c>
      <c r="AD59" t="str">
        <f t="shared" ca="1" si="9"/>
        <v>pics\\dis49.jpg</v>
      </c>
      <c r="AE59" s="22" t="str">
        <f t="array" aca="1" ref="AE59" ca="1">IF(G59="экспл",INDEX(total_visual_stym!$C$146:$C$209,(RANK(total_visual_stym!E203,total_visual_stym!$E$146:$E$209))),0)</f>
        <v>pics\\dis49.jpg</v>
      </c>
      <c r="AF59" s="22" t="str">
        <f t="shared" si="26"/>
        <v/>
      </c>
      <c r="AG59" t="str">
        <f t="shared" si="27"/>
        <v>pics\\Goroh_2.jpg</v>
      </c>
      <c r="AH59">
        <f t="shared" si="3"/>
        <v>0</v>
      </c>
      <c r="AT59">
        <f t="shared" ca="1" si="6"/>
        <v>0.62123256520440573</v>
      </c>
      <c r="AU59" t="str">
        <f>IF(OR(G59=10,G59=11,G59=14,G59=15),VLOOKUP(AT59,audio_list_stym!$A$3:$B$18,2,FALSE),"sound\\Noviy_plod.wav")</f>
        <v>sound\\Noviy_plod.wav</v>
      </c>
      <c r="AV59" t="str">
        <f t="shared" ca="1" si="7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8"/>
        <v>Посмотрите,_вот_XXXXX._Он_в_стручке?</v>
      </c>
      <c r="BD59">
        <v>2019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VLOOKUP(B60,audio_list_stym!$A$3:$BP$18,65,FALSE)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VLOOKUP(B60,audio_list_stym!$A$3:$AJ$18,33,FALSE)</f>
        <v>Goroh</v>
      </c>
      <c r="I60" t="s">
        <v>690</v>
      </c>
      <c r="J60" t="str">
        <f t="shared" si="1"/>
        <v>Goroh_3</v>
      </c>
      <c r="K60">
        <v>13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2198</v>
      </c>
      <c r="AD60" t="str">
        <f t="shared" ca="1" si="9"/>
        <v>pics\\dis42.jpg</v>
      </c>
      <c r="AE60" s="22" t="str">
        <f t="array" aca="1" ref="AE60" ca="1">IF(G60="экспл",INDEX(total_visual_stym!$C$146:$C$209,(RANK(total_visual_stym!E204,total_visual_stym!$E$146:$E$209))),0)</f>
        <v>pics\\dis42.jpg</v>
      </c>
      <c r="AF60" s="22" t="str">
        <f t="shared" si="26"/>
        <v/>
      </c>
      <c r="AG60" t="str">
        <f t="shared" si="27"/>
        <v>pics\\Goroh_3.jpg</v>
      </c>
      <c r="AH60">
        <f t="shared" si="3"/>
        <v>0</v>
      </c>
      <c r="AT60">
        <f t="shared" ca="1" si="6"/>
        <v>0.68380229725489072</v>
      </c>
      <c r="AU60" t="str">
        <f>IF(OR(G60=10,G60=11,G60=14,G60=15),VLOOKUP(AT60,audio_list_stym!$A$3:$B$18,2,FALSE),"sound\\Noviy_plod.wav")</f>
        <v>sound\\Noviy_plod.wav</v>
      </c>
      <c r="AV60" t="str">
        <f t="shared" ca="1" si="7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8"/>
        <v>Вот_XXXXX._Ядовитый_ли_он?</v>
      </c>
      <c r="BD60">
        <v>2021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VLOOKUP(B61,audio_list_stym!$A$3:$BP$18,65,FALSE)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VLOOKUP(B61,audio_list_stym!$A$3:$AJ$18,33,FALSE)</f>
        <v>Goroh</v>
      </c>
      <c r="I61" t="s">
        <v>691</v>
      </c>
      <c r="J61" t="str">
        <f t="shared" si="1"/>
        <v>Goroh_4</v>
      </c>
      <c r="K61">
        <v>13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2174</v>
      </c>
      <c r="AD61" t="str">
        <f t="shared" ca="1" si="9"/>
        <v>pics\\dis7.jpg</v>
      </c>
      <c r="AE61" s="22" t="str">
        <f t="array" aca="1" ref="AE61" ca="1">IF(G61="экспл",INDEX(total_visual_stym!$C$146:$C$209,(RANK(total_visual_stym!E205,total_visual_stym!$E$146:$E$209))),0)</f>
        <v>pics\\dis7.jpg</v>
      </c>
      <c r="AF61" s="22" t="str">
        <f t="shared" si="26"/>
        <v/>
      </c>
      <c r="AG61" t="str">
        <f t="shared" si="27"/>
        <v>pics\\Goroh_4.jpg</v>
      </c>
      <c r="AH61">
        <f t="shared" si="3"/>
        <v>0</v>
      </c>
      <c r="AT61">
        <f t="shared" ca="1" si="6"/>
        <v>3.1723682424768862E-2</v>
      </c>
      <c r="AU61" t="str">
        <f>IF(OR(G61=10,G61=11,G61=14,G61=15),VLOOKUP(AT61,audio_list_stym!$A$3:$B$18,2,FALSE),"sound\\Noviy_plod.wav")</f>
        <v>sound\\Noviy_plod.wav</v>
      </c>
      <c r="AV61" t="str">
        <f t="shared" ca="1" si="7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8"/>
        <v>Это_XXXXX._Он_полосатый?</v>
      </c>
      <c r="BD61">
        <v>2018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VLOOKUP(B62,audio_list_stym!$A$3:$BP$18,65,FALSE)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VLOOKUP(B62,audio_list_stym!$A$3:$AJ$18,33,FALSE)</f>
        <v>Goroh</v>
      </c>
      <c r="I62" t="s">
        <v>692</v>
      </c>
      <c r="J62" t="str">
        <f t="shared" si="1"/>
        <v>Goroh_5</v>
      </c>
      <c r="K62">
        <v>13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2179</v>
      </c>
      <c r="AD62" t="str">
        <f t="shared" ca="1" si="9"/>
        <v>pics\\dis20.jpg</v>
      </c>
      <c r="AE62" s="22" t="str">
        <f t="array" aca="1" ref="AE62" ca="1">IF(G62="экспл",INDEX(total_visual_stym!$C$146:$C$209,(RANK(total_visual_stym!E206,total_visual_stym!$E$146:$E$209))),0)</f>
        <v>pics\\dis20.jpg</v>
      </c>
      <c r="AF62" s="22" t="str">
        <f t="shared" si="26"/>
        <v/>
      </c>
      <c r="AG62" t="str">
        <f t="shared" si="27"/>
        <v>pics\\Goroh_5.jpg</v>
      </c>
      <c r="AH62">
        <f t="shared" si="3"/>
        <v>0</v>
      </c>
      <c r="AT62">
        <f t="shared" ca="1" si="6"/>
        <v>0.23439885802523941</v>
      </c>
      <c r="AU62" t="str">
        <f>IF(OR(G62=10,G62=11,G62=14,G62=15),VLOOKUP(AT62,audio_list_stym!$A$3:$B$18,2,FALSE),"sound\\Noviy_plod.wav")</f>
        <v>sound\\Noviy_plod.wav</v>
      </c>
      <c r="AV62" t="str">
        <f t="shared" ca="1" si="7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8"/>
        <v>На_картинке_XXXXX._Он_плоский?</v>
      </c>
      <c r="BD62">
        <v>2022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VLOOKUP(B63,audio_list_stym!$A$3:$BP$18,65,FALSE)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VLOOKUP(B63,audio_list_stym!$A$3:$AJ$18,33,FALSE)</f>
        <v>Goroh</v>
      </c>
      <c r="I63" t="s">
        <v>693</v>
      </c>
      <c r="J63" t="str">
        <f t="shared" si="1"/>
        <v>Goroh_6</v>
      </c>
      <c r="K63">
        <v>13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2196</v>
      </c>
      <c r="AD63" t="str">
        <f t="shared" ca="1" si="9"/>
        <v>pics\\dis40.jpg</v>
      </c>
      <c r="AE63" s="22" t="str">
        <f t="array" aca="1" ref="AE63" ca="1">IF(G63="экспл",INDEX(total_visual_stym!$C$146:$C$209,(RANK(total_visual_stym!E207,total_visual_stym!$E$146:$E$209))),0)</f>
        <v>pics\\dis40.jpg</v>
      </c>
      <c r="AF63" s="22" t="str">
        <f t="shared" si="26"/>
        <v/>
      </c>
      <c r="AG63" t="str">
        <f t="shared" si="27"/>
        <v>pics\\Goroh_6.jpg</v>
      </c>
      <c r="AH63">
        <f t="shared" si="3"/>
        <v>0</v>
      </c>
      <c r="AT63">
        <f t="shared" ca="1" si="6"/>
        <v>0.53199919324651002</v>
      </c>
      <c r="AU63" t="str">
        <f>IF(OR(G63=10,G63=11,G63=14,G63=15),VLOOKUP(AT63,audio_list_stym!$A$3:$B$18,2,FALSE),"sound\\Noviy_plod.wav")</f>
        <v>sound\\Noviy_plod.wav</v>
      </c>
      <c r="AV63" t="str">
        <f t="shared" ca="1" si="7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8"/>
        <v>На_мониторе_XXXXX._Он_толченый?</v>
      </c>
      <c r="BD63">
        <v>2017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VLOOKUP(B64,audio_list_stym!$A$3:$BP$18,65,FALSE)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VLOOKUP(B64,audio_list_stym!$A$3:$AJ$18,33,FALSE)</f>
        <v>Goroh</v>
      </c>
      <c r="I64" t="s">
        <v>694</v>
      </c>
      <c r="J64" t="str">
        <f t="shared" si="1"/>
        <v>Goroh_7</v>
      </c>
      <c r="K64">
        <v>13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2228</v>
      </c>
      <c r="AD64" t="str">
        <f t="shared" ca="1" si="9"/>
        <v>pics\\dis38.jpg</v>
      </c>
      <c r="AE64" s="22" t="str">
        <f t="array" aca="1" ref="AE64" ca="1">IF(G64="экспл",INDEX(total_visual_stym!$C$146:$C$209,(RANK(total_visual_stym!E208,total_visual_stym!$E$146:$E$209))),0)</f>
        <v>pics\\dis38.jpg</v>
      </c>
      <c r="AF64" s="22" t="str">
        <f t="shared" si="26"/>
        <v/>
      </c>
      <c r="AG64" t="str">
        <f t="shared" si="27"/>
        <v>pics\\Goroh_7.jpg</v>
      </c>
      <c r="AH64">
        <f t="shared" si="3"/>
        <v>0</v>
      </c>
      <c r="AI64" s="11"/>
      <c r="AT64">
        <f t="shared" ca="1" si="6"/>
        <v>0.97053829768083344</v>
      </c>
      <c r="AU64" t="str">
        <f>IF(OR(G64=10,G64=11,G64=14,G64=15),VLOOKUP(AT64,audio_list_stym!$A$3:$B$18,2,FALSE),"sound\\Noviy_plod.wav")</f>
        <v>sound\\Noviy_plod.wav</v>
      </c>
      <c r="AV64" t="str">
        <f t="shared" ca="1" si="7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8"/>
        <v>Перед_Вами_XXXXX._Зеленый_ли_он?</v>
      </c>
      <c r="BD64">
        <v>2023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VLOOKUP(B65,audio_list_stym!$A$3:$BP$18,65,FALSE)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VLOOKUP(B65,audio_list_stym!$A$3:$AJ$18,33,FALSE)</f>
        <v>Goroh</v>
      </c>
      <c r="I65" t="s">
        <v>695</v>
      </c>
      <c r="J65" t="str">
        <f t="shared" si="1"/>
        <v>Goroh_8</v>
      </c>
      <c r="K65">
        <v>13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2189</v>
      </c>
      <c r="AD65" t="str">
        <f t="shared" ca="1" si="9"/>
        <v>pics\\dis33.jpg</v>
      </c>
      <c r="AE65" s="22" t="str">
        <f t="array" aca="1" ref="AE65" ca="1">IF(G65="экспл",INDEX(total_visual_stym!$C$146:$C$209,(RANK(total_visual_stym!E209,total_visual_stym!$E$146:$E$209))),0)</f>
        <v>pics\\dis33.jpg</v>
      </c>
      <c r="AF65" s="22" t="str">
        <f t="shared" si="26"/>
        <v/>
      </c>
      <c r="AG65" t="str">
        <f t="shared" si="27"/>
        <v>pics\\Goroh_8.jpg</v>
      </c>
      <c r="AH65">
        <f t="shared" si="3"/>
        <v>0</v>
      </c>
      <c r="AT65">
        <f t="shared" ca="1" si="6"/>
        <v>0.2525248502074946</v>
      </c>
      <c r="AU65" t="s">
        <v>697</v>
      </c>
      <c r="AV65" t="str">
        <f t="shared" ca="1" si="7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8"/>
        <v>Вы_видите_XXXXX._Легкий_ли_он?</v>
      </c>
      <c r="BD65">
        <v>2020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VLOOKUP(B66,audio_list_stym!$A$3:$BP$18,65,FALSE)</f>
        <v>14</v>
      </c>
      <c r="F66" t="str">
        <f>VLOOKUP(E66,metki!$A$2:$B$9,2,FALSE)</f>
        <v>импл_новые_с_названием</v>
      </c>
      <c r="G66" t="str">
        <f t="shared" ref="G66:G129" si="28">LEFT(F66,5)</f>
        <v>импл_</v>
      </c>
      <c r="H66" t="str">
        <f>VLOOKUP(B66,audio_list_stym!$A$3:$AJ$18,33,FALSE)</f>
        <v>Tamanid</v>
      </c>
      <c r="I66" t="s">
        <v>688</v>
      </c>
      <c r="J66" t="str">
        <f t="shared" ref="J66:J129" si="29">H66&amp;I66</f>
        <v>Tamanid_1</v>
      </c>
      <c r="K66">
        <v>14</v>
      </c>
      <c r="L66">
        <f>VLOOKUP(J66,total_visual_stym!$A$2:$D$129,2,FALSE)</f>
        <v>2137</v>
      </c>
      <c r="M66" t="str">
        <f>VLOOKUP(J66,total_visual_stym!$A$2:$D$129,3,FALSE)</f>
        <v>pics\\Tamanid_1.jpg</v>
      </c>
      <c r="N66">
        <f>VLOOKUP(J66,total_visual_stym!$A$1:$D$129,4,FALSE)</f>
        <v>214</v>
      </c>
      <c r="P66">
        <f>IF(G66="экспл",0,IF(G66="импл_",VLOOKUP(J66,quest_импл!$A$1:$J$129,7,FALSE),0))</f>
        <v>273</v>
      </c>
      <c r="Q66" t="str">
        <f>IF(G66="экспл",0,IF(G66="импл_",VLOOKUP(J66,quest_импл!$A$1:$J$129,8,FALSE),0))</f>
        <v>sound\\Krasnovatiy_li.wav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2048</v>
      </c>
      <c r="AD66" t="str">
        <f t="shared" ca="1" si="9"/>
        <v>pics\\Peper_8.jpg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30">AS66</f>
        <v>pics\\Peper_8.jpg</v>
      </c>
      <c r="AG66" t="str">
        <f t="shared" si="27"/>
        <v/>
      </c>
      <c r="AI66" t="s">
        <v>67</v>
      </c>
      <c r="AO66">
        <f ca="1">RAND()</f>
        <v>0.22995114592415866</v>
      </c>
      <c r="AP66" t="str">
        <f ca="1">INDEX($AI$66:$AI$129,(RANK(AO66,$AO$66:$AO$129)))</f>
        <v>pics\\Peper_8.jpg</v>
      </c>
      <c r="AS66" t="str">
        <f t="shared" ref="AS66:AS129" ca="1" si="31">IF(G66="импл_",AP66,"")</f>
        <v>pics\\Peper_8.jpg</v>
      </c>
      <c r="AT66">
        <f t="shared" ref="AT66:AT129" ca="1" si="32">RAND()</f>
        <v>0.35237113911197249</v>
      </c>
      <c r="AU66" t="s">
        <v>697</v>
      </c>
      <c r="AV66" t="str">
        <f t="shared" ref="AV66:AV129" ca="1" si="33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_Красноватый_ли_</v>
      </c>
      <c r="BB66" t="str">
        <f t="shared" ref="BB66:BB129" si="34">IF(G66="экспл",AY66&amp;AX66&amp;"."&amp;AZ66,IF(G66="импл_",BA66&amp;AX66&amp;"?"))</f>
        <v>_Красноватый_ли_РЕНАН?</v>
      </c>
      <c r="BC66">
        <v>1209</v>
      </c>
      <c r="BD66">
        <v>2080</v>
      </c>
      <c r="BE66">
        <v>2081</v>
      </c>
      <c r="BF66">
        <v>2132</v>
      </c>
      <c r="BG66">
        <v>2068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VLOOKUP(B67,audio_list_stym!$A$3:$BP$18,65,FALSE)</f>
        <v>14</v>
      </c>
      <c r="F67" t="str">
        <f>VLOOKUP(E67,metki!$A$2:$B$9,2,FALSE)</f>
        <v>импл_новые_с_названием</v>
      </c>
      <c r="G67" t="str">
        <f t="shared" si="28"/>
        <v>импл_</v>
      </c>
      <c r="H67" t="str">
        <f>VLOOKUP(B67,audio_list_stym!$A$3:$AJ$18,33,FALSE)</f>
        <v>Tamanid</v>
      </c>
      <c r="I67" t="s">
        <v>689</v>
      </c>
      <c r="J67" t="str">
        <f t="shared" si="29"/>
        <v>Tamanid_2</v>
      </c>
      <c r="K67">
        <v>14</v>
      </c>
      <c r="L67">
        <f>VLOOKUP(J67,total_visual_stym!$A$2:$D$129,2,FALSE)</f>
        <v>2138</v>
      </c>
      <c r="M67" t="str">
        <f>VLOOKUP(J67,total_visual_stym!$A$2:$D$129,3,FALSE)</f>
        <v>pics\\Tamanid_2.jpg</v>
      </c>
      <c r="N67">
        <f>VLOOKUP(J67,total_visual_stym!$A$1:$D$129,4,FALSE)</f>
        <v>214</v>
      </c>
      <c r="P67">
        <f>IF(G67="экспл",0,IF(G67="импл_",VLOOKUP(J67,quest_импл!$A$1:$J$129,7,FALSE),0))</f>
        <v>274</v>
      </c>
      <c r="Q67" t="str">
        <f>IF(G67="экспл",0,IF(G67="импл_",VLOOKUP(J67,quest_импл!$A$1:$J$129,8,FALSE),0))</f>
        <v>sound\\Izognut_li.wav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2024</v>
      </c>
      <c r="AD67" t="str">
        <f t="shared" ref="AD67:AD129" ca="1" si="35">IF(ISTEXT(AE67),AE67,IF(ISTEXT(AF67),AF67,""))</f>
        <v>pics\\Goroh_8.jpg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0"/>
        <v>pics\\Goroh_8.jpg</v>
      </c>
      <c r="AG67" t="str">
        <f t="shared" si="27"/>
        <v/>
      </c>
      <c r="AI67" t="s">
        <v>68</v>
      </c>
      <c r="AO67">
        <f t="shared" ref="AO67:AO129" ca="1" si="36">RAND()</f>
        <v>0.68292468898090419</v>
      </c>
      <c r="AP67" t="str">
        <f t="shared" ref="AP67:AP129" ca="1" si="37">INDEX($AI$66:$AI$129,(RANK(AO67,$AO$66:$AO$129)))</f>
        <v>pics\\Goroh_8.jpg</v>
      </c>
      <c r="AS67" t="str">
        <f t="shared" ca="1" si="31"/>
        <v>pics\\Goroh_8.jpg</v>
      </c>
      <c r="AT67">
        <f t="shared" ca="1" si="32"/>
        <v>0.5037823669092516</v>
      </c>
      <c r="AU67" t="s">
        <v>697</v>
      </c>
      <c r="AV67" t="str">
        <f t="shared" ca="1" si="33"/>
        <v>sound\\Noviy_plod.wav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_Изогнут_ли_</v>
      </c>
      <c r="BB67" t="str">
        <f t="shared" si="34"/>
        <v>_Изогнут_ли_РЕНАН?</v>
      </c>
      <c r="BD67">
        <v>2076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VLOOKUP(B68,audio_list_stym!$A$3:$BP$18,65,FALSE)</f>
        <v>14</v>
      </c>
      <c r="F68" t="str">
        <f>VLOOKUP(E68,metki!$A$2:$B$9,2,FALSE)</f>
        <v>импл_новые_с_названием</v>
      </c>
      <c r="G68" t="str">
        <f t="shared" si="28"/>
        <v>импл_</v>
      </c>
      <c r="H68" t="str">
        <f>VLOOKUP(B68,audio_list_stym!$A$3:$AJ$18,33,FALSE)</f>
        <v>Tamanid</v>
      </c>
      <c r="I68" t="s">
        <v>690</v>
      </c>
      <c r="J68" t="str">
        <f t="shared" si="29"/>
        <v>Tamanid_3</v>
      </c>
      <c r="K68">
        <v>14</v>
      </c>
      <c r="L68">
        <f>VLOOKUP(J68,total_visual_stym!$A$2:$D$129,2,FALSE)</f>
        <v>2139</v>
      </c>
      <c r="M68" t="str">
        <f>VLOOKUP(J68,total_visual_stym!$A$2:$D$129,3,FALSE)</f>
        <v>pics\\Tamanid_3.jpg</v>
      </c>
      <c r="N68">
        <f>VLOOKUP(J68,total_visual_stym!$A$1:$D$129,4,FALSE)</f>
        <v>214</v>
      </c>
      <c r="P68">
        <f>IF(G68="экспл",0,IF(G68="импл_",VLOOKUP(J68,quest_импл!$A$1:$J$129,7,FALSE),0))</f>
        <v>275</v>
      </c>
      <c r="Q68" t="str">
        <f>IF(G68="экспл",0,IF(G68="импл_",VLOOKUP(J68,quest_импл!$A$1:$J$129,8,FALSE),0))</f>
        <v>sound\\Barhatistiy_li.wav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2061</v>
      </c>
      <c r="AD68" t="str">
        <f t="shared" ca="1" si="35"/>
        <v>pics\\Tomat_5.jpg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0"/>
        <v>pics\\Tomat_5.jpg</v>
      </c>
      <c r="AG68" t="str">
        <f t="shared" si="27"/>
        <v/>
      </c>
      <c r="AI68" t="s">
        <v>69</v>
      </c>
      <c r="AO68">
        <f t="shared" ca="1" si="36"/>
        <v>0.10992189414462328</v>
      </c>
      <c r="AP68" t="str">
        <f t="shared" ca="1" si="37"/>
        <v>pics\\Tomat_5.jpg</v>
      </c>
      <c r="AS68" t="str">
        <f t="shared" ca="1" si="31"/>
        <v>pics\\Tomat_5.jpg</v>
      </c>
      <c r="AT68">
        <f t="shared" ca="1" si="32"/>
        <v>0.48681574041469844</v>
      </c>
      <c r="AU68" t="s">
        <v>697</v>
      </c>
      <c r="AV68" t="str">
        <f t="shared" ca="1" si="33"/>
        <v>sound\\Redkiy_plod.wav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_Бархатистый_ли_</v>
      </c>
      <c r="BB68" t="str">
        <f t="shared" si="34"/>
        <v>_Бархатистый_ли_РЕНАН?</v>
      </c>
      <c r="BD68">
        <v>2079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VLOOKUP(B69,audio_list_stym!$A$3:$BP$18,65,FALSE)</f>
        <v>14</v>
      </c>
      <c r="F69" t="str">
        <f>VLOOKUP(E69,metki!$A$2:$B$9,2,FALSE)</f>
        <v>импл_новые_с_названием</v>
      </c>
      <c r="G69" t="str">
        <f t="shared" si="28"/>
        <v>импл_</v>
      </c>
      <c r="H69" t="str">
        <f>VLOOKUP(B69,audio_list_stym!$A$3:$AJ$18,33,FALSE)</f>
        <v>Tamanid</v>
      </c>
      <c r="I69" t="s">
        <v>691</v>
      </c>
      <c r="J69" t="str">
        <f t="shared" si="29"/>
        <v>Tamanid_4</v>
      </c>
      <c r="K69">
        <v>14</v>
      </c>
      <c r="L69">
        <f>VLOOKUP(J69,total_visual_stym!$A$2:$D$129,2,FALSE)</f>
        <v>2140</v>
      </c>
      <c r="M69" t="str">
        <f>VLOOKUP(J69,total_visual_stym!$A$2:$D$129,3,FALSE)</f>
        <v>pics\\Tamanid_4.jpg</v>
      </c>
      <c r="N69">
        <f>VLOOKUP(J69,total_visual_stym!$A$1:$D$129,4,FALSE)</f>
        <v>214</v>
      </c>
      <c r="P69">
        <f>IF(G69="экспл",0,IF(G69="импл_",VLOOKUP(J69,quest_импл!$A$1:$J$129,7,FALSE),0))</f>
        <v>276</v>
      </c>
      <c r="Q69" t="str">
        <f>IF(G69="экспл",0,IF(G69="импл_",VLOOKUP(J69,quest_импл!$A$1:$J$129,8,FALSE),0))</f>
        <v>sound\\Odnotonniy_li.wav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2047</v>
      </c>
      <c r="AD69" t="str">
        <f t="shared" ca="1" si="35"/>
        <v>pics\\Peper_7.jpg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0"/>
        <v>pics\\Peper_7.jpg</v>
      </c>
      <c r="AG69" t="str">
        <f t="shared" si="27"/>
        <v/>
      </c>
      <c r="AI69" t="s">
        <v>70</v>
      </c>
      <c r="AO69">
        <f t="shared" ca="1" si="36"/>
        <v>0.23412354455083062</v>
      </c>
      <c r="AP69" t="str">
        <f t="shared" ca="1" si="37"/>
        <v>pics\\Peper_7.jpg</v>
      </c>
      <c r="AS69" t="str">
        <f t="shared" ca="1" si="31"/>
        <v>pics\\Peper_7.jpg</v>
      </c>
      <c r="AT69">
        <f t="shared" ca="1" si="32"/>
        <v>0.54538926955502676</v>
      </c>
      <c r="AU69" t="s">
        <v>697</v>
      </c>
      <c r="AV69" t="str">
        <f t="shared" ca="1" si="33"/>
        <v>sound\\Noviy_plod.wav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_Однотонный_ли_</v>
      </c>
      <c r="BB69" t="str">
        <f t="shared" si="34"/>
        <v>_Однотонный_ли_РЕНАН?</v>
      </c>
      <c r="BD69">
        <v>2077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VLOOKUP(B70,audio_list_stym!$A$3:$BP$18,65,FALSE)</f>
        <v>14</v>
      </c>
      <c r="F70" t="str">
        <f>VLOOKUP(E70,metki!$A$2:$B$9,2,FALSE)</f>
        <v>импл_новые_с_названием</v>
      </c>
      <c r="G70" t="str">
        <f t="shared" si="28"/>
        <v>импл_</v>
      </c>
      <c r="H70" t="str">
        <f>VLOOKUP(B70,audio_list_stym!$A$3:$AJ$18,33,FALSE)</f>
        <v>Tamanid</v>
      </c>
      <c r="I70" t="s">
        <v>692</v>
      </c>
      <c r="J70" t="str">
        <f t="shared" si="29"/>
        <v>Tamanid_5</v>
      </c>
      <c r="K70">
        <v>14</v>
      </c>
      <c r="L70">
        <f>VLOOKUP(J70,total_visual_stym!$A$2:$D$129,2,FALSE)</f>
        <v>2141</v>
      </c>
      <c r="M70" t="str">
        <f>VLOOKUP(J70,total_visual_stym!$A$2:$D$129,3,FALSE)</f>
        <v>pics\\Tamanid_5.jpg</v>
      </c>
      <c r="N70">
        <f>VLOOKUP(J70,total_visual_stym!$A$1:$D$129,4,FALSE)</f>
        <v>214</v>
      </c>
      <c r="P70">
        <f>IF(G70="экспл",0,IF(G70="импл_",VLOOKUP(J70,quest_импл!$A$1:$J$129,7,FALSE),0))</f>
        <v>277</v>
      </c>
      <c r="Q70" t="str">
        <f>IF(G70="экспл",0,IF(G70="импл_",VLOOKUP(J70,quest_импл!$A$1:$J$129,8,FALSE),0))</f>
        <v>sound\\Prozrachniy_li.wav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2037</v>
      </c>
      <c r="AD70" t="str">
        <f t="shared" ca="1" si="35"/>
        <v>pics\\Limon_5.jpg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0"/>
        <v>pics\\Limon_5.jpg</v>
      </c>
      <c r="AG70" t="str">
        <f t="shared" si="27"/>
        <v/>
      </c>
      <c r="AI70" t="s">
        <v>71</v>
      </c>
      <c r="AO70">
        <f t="shared" ca="1" si="36"/>
        <v>0.43193975180049338</v>
      </c>
      <c r="AP70" t="str">
        <f t="shared" ca="1" si="37"/>
        <v>pics\\Limon_5.jpg</v>
      </c>
      <c r="AS70" t="str">
        <f t="shared" ca="1" si="31"/>
        <v>pics\\Limon_5.jpg</v>
      </c>
      <c r="AT70">
        <f t="shared" ca="1" si="32"/>
        <v>0.95603098030109179</v>
      </c>
      <c r="AU70" t="s">
        <v>697</v>
      </c>
      <c r="AV70" t="str">
        <f t="shared" ca="1" si="33"/>
        <v>sound\\Noviy_plod.wav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_Прозрачный_ли_</v>
      </c>
      <c r="BB70" t="str">
        <f t="shared" si="34"/>
        <v>_Прозрачный_ли_РЕНАН?</v>
      </c>
      <c r="BD70">
        <v>2082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VLOOKUP(B71,audio_list_stym!$A$3:$BP$18,65,FALSE)</f>
        <v>14</v>
      </c>
      <c r="F71" t="str">
        <f>VLOOKUP(E71,metki!$A$2:$B$9,2,FALSE)</f>
        <v>импл_новые_с_названием</v>
      </c>
      <c r="G71" t="str">
        <f t="shared" si="28"/>
        <v>импл_</v>
      </c>
      <c r="H71" t="str">
        <f>VLOOKUP(B71,audio_list_stym!$A$3:$AJ$18,33,FALSE)</f>
        <v>Tamanid</v>
      </c>
      <c r="I71" t="s">
        <v>693</v>
      </c>
      <c r="J71" t="str">
        <f t="shared" si="29"/>
        <v>Tamanid_6</v>
      </c>
      <c r="K71">
        <v>14</v>
      </c>
      <c r="L71">
        <f>VLOOKUP(J71,total_visual_stym!$A$2:$D$129,2,FALSE)</f>
        <v>2142</v>
      </c>
      <c r="M71" t="str">
        <f>VLOOKUP(J71,total_visual_stym!$A$2:$D$129,3,FALSE)</f>
        <v>pics\\Tamanid_6.jpg</v>
      </c>
      <c r="N71">
        <f>VLOOKUP(J71,total_visual_stym!$A$1:$D$129,4,FALSE)</f>
        <v>214</v>
      </c>
      <c r="P71">
        <f>IF(G71="экспл",0,IF(G71="импл_",VLOOKUP(J71,quest_импл!$A$1:$J$129,7,FALSE),0))</f>
        <v>278</v>
      </c>
      <c r="Q71" t="str">
        <f>IF(G71="экспл",0,IF(G71="импл_",VLOOKUP(J71,quest_импл!$A$1:$J$129,8,FALSE),0))</f>
        <v>sound\\Izmelchen_li.wav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2053</v>
      </c>
      <c r="AD71" t="str">
        <f t="shared" ca="1" si="35"/>
        <v>pics\\Redis_5.jpg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0"/>
        <v>pics\\Redis_5.jpg</v>
      </c>
      <c r="AG71" t="str">
        <f t="shared" si="27"/>
        <v/>
      </c>
      <c r="AI71" t="s">
        <v>72</v>
      </c>
      <c r="AO71">
        <f t="shared" ca="1" si="36"/>
        <v>0.17400214655474833</v>
      </c>
      <c r="AP71" t="str">
        <f t="shared" ca="1" si="37"/>
        <v>pics\\Redis_5.jpg</v>
      </c>
      <c r="AS71" t="str">
        <f t="shared" ca="1" si="31"/>
        <v>pics\\Redis_5.jpg</v>
      </c>
      <c r="AT71">
        <f t="shared" ca="1" si="32"/>
        <v>0.70733091614448673</v>
      </c>
      <c r="AU71" t="s">
        <v>697</v>
      </c>
      <c r="AV71" t="str">
        <f t="shared" ca="1" si="33"/>
        <v>sound\\Noviy_plod.wav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_Измельчен_ли_</v>
      </c>
      <c r="BB71" t="str">
        <f t="shared" si="34"/>
        <v>_Измельчен_ли_РЕНАН?</v>
      </c>
      <c r="BD71">
        <v>2078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VLOOKUP(B72,audio_list_stym!$A$3:$BP$18,65,FALSE)</f>
        <v>14</v>
      </c>
      <c r="F72" t="str">
        <f>VLOOKUP(E72,metki!$A$2:$B$9,2,FALSE)</f>
        <v>импл_новые_с_названием</v>
      </c>
      <c r="G72" t="str">
        <f t="shared" si="28"/>
        <v>импл_</v>
      </c>
      <c r="H72" t="str">
        <f>VLOOKUP(B72,audio_list_stym!$A$3:$AJ$18,33,FALSE)</f>
        <v>Tamanid</v>
      </c>
      <c r="I72" t="s">
        <v>694</v>
      </c>
      <c r="J72" t="str">
        <f t="shared" si="29"/>
        <v>Tamanid_7</v>
      </c>
      <c r="K72">
        <v>14</v>
      </c>
      <c r="L72">
        <f>VLOOKUP(J72,total_visual_stym!$A$2:$D$129,2,FALSE)</f>
        <v>2143</v>
      </c>
      <c r="M72" t="str">
        <f>VLOOKUP(J72,total_visual_stym!$A$2:$D$129,3,FALSE)</f>
        <v>pics\\Tamanid_7.jpg</v>
      </c>
      <c r="N72">
        <f>VLOOKUP(J72,total_visual_stym!$A$1:$D$129,4,FALSE)</f>
        <v>214</v>
      </c>
      <c r="P72">
        <f>IF(G72="экспл",0,IF(G72="импл_",VLOOKUP(J72,quest_импл!$A$1:$J$129,7,FALSE),0))</f>
        <v>279</v>
      </c>
      <c r="Q72" t="str">
        <f>IF(G72="экспл",0,IF(G72="импл_",VLOOKUP(J72,quest_импл!$A$1:$J$129,8,FALSE),0))</f>
        <v>sound\\Cvetushiy_li.wav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2041</v>
      </c>
      <c r="AD72" t="str">
        <f t="shared" ca="1" si="35"/>
        <v>pics\\Peper_1.jpg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0"/>
        <v>pics\\Peper_1.jpg</v>
      </c>
      <c r="AG72" t="str">
        <f t="shared" si="27"/>
        <v/>
      </c>
      <c r="AI72" t="s">
        <v>73</v>
      </c>
      <c r="AO72">
        <f t="shared" ca="1" si="36"/>
        <v>0.29976982248490225</v>
      </c>
      <c r="AP72" t="str">
        <f t="shared" ca="1" si="37"/>
        <v>pics\\Peper_1.jpg</v>
      </c>
      <c r="AS72" t="str">
        <f t="shared" ca="1" si="31"/>
        <v>pics\\Peper_1.jpg</v>
      </c>
      <c r="AT72">
        <f t="shared" ca="1" si="32"/>
        <v>0.24734516690487174</v>
      </c>
      <c r="AU72" t="s">
        <v>697</v>
      </c>
      <c r="AV72" t="str">
        <f t="shared" ca="1" si="33"/>
        <v>sound\\Redkiy_plod.wav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_Цветущий_ли_</v>
      </c>
      <c r="BB72" t="str">
        <f t="shared" si="34"/>
        <v>_Цветущий_ли_РЕНАН?</v>
      </c>
      <c r="BD72">
        <v>2085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VLOOKUP(B73,audio_list_stym!$A$3:$BP$18,65,FALSE)</f>
        <v>14</v>
      </c>
      <c r="F73" t="str">
        <f>VLOOKUP(E73,metki!$A$2:$B$9,2,FALSE)</f>
        <v>импл_новые_с_названием</v>
      </c>
      <c r="G73" t="str">
        <f t="shared" si="28"/>
        <v>импл_</v>
      </c>
      <c r="H73" t="str">
        <f>VLOOKUP(B73,audio_list_stym!$A$3:$AJ$18,33,FALSE)</f>
        <v>Tamanid</v>
      </c>
      <c r="I73" t="s">
        <v>695</v>
      </c>
      <c r="J73" t="str">
        <f t="shared" si="29"/>
        <v>Tamanid_8</v>
      </c>
      <c r="K73">
        <v>14</v>
      </c>
      <c r="L73">
        <f>VLOOKUP(J73,total_visual_stym!$A$2:$D$129,2,FALSE)</f>
        <v>2144</v>
      </c>
      <c r="M73" t="str">
        <f>VLOOKUP(J73,total_visual_stym!$A$2:$D$129,3,FALSE)</f>
        <v>pics\\Tamanid_8.jpg</v>
      </c>
      <c r="N73">
        <f>VLOOKUP(J73,total_visual_stym!$A$1:$D$129,4,FALSE)</f>
        <v>214</v>
      </c>
      <c r="P73">
        <f>IF(G73="экспл",0,IF(G73="импл_",VLOOKUP(J73,quest_импл!$A$1:$J$129,7,FALSE),0))</f>
        <v>280</v>
      </c>
      <c r="Q73" t="str">
        <f>IF(G73="экспл",0,IF(G73="импл_",VLOOKUP(J73,quest_импл!$A$1:$J$129,8,FALSE),0))</f>
        <v>sound\\Skruchen_li.wav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2035</v>
      </c>
      <c r="AD73" t="str">
        <f t="shared" ca="1" si="35"/>
        <v>pics\\Limon_3.jpg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0"/>
        <v>pics\\Limon_3.jpg</v>
      </c>
      <c r="AG73" t="str">
        <f t="shared" si="27"/>
        <v/>
      </c>
      <c r="AI73" t="s">
        <v>74</v>
      </c>
      <c r="AO73">
        <f t="shared" ca="1" si="36"/>
        <v>0.49132136831780593</v>
      </c>
      <c r="AP73" t="str">
        <f t="shared" ca="1" si="37"/>
        <v>pics\\Limon_3.jpg</v>
      </c>
      <c r="AS73" t="str">
        <f t="shared" ca="1" si="31"/>
        <v>pics\\Limon_3.jpg</v>
      </c>
      <c r="AT73">
        <f t="shared" ca="1" si="32"/>
        <v>0.11276593059781281</v>
      </c>
      <c r="AU73" t="s">
        <v>697</v>
      </c>
      <c r="AV73" t="str">
        <f t="shared" ca="1" si="33"/>
        <v>sound\\Redkiy_plod.wav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_Скручен_ли_</v>
      </c>
      <c r="BB73" t="str">
        <f t="shared" si="34"/>
        <v>_Скручен_ли_РЕНАН?</v>
      </c>
      <c r="BD73">
        <v>2083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VLOOKUP(B74,audio_list_stym!$A$3:$BP$18,65,FALSE)</f>
        <v>15</v>
      </c>
      <c r="F74" t="str">
        <f>VLOOKUP(E74,metki!$A$2:$B$9,2,FALSE)</f>
        <v>экспл_новые_с_названием</v>
      </c>
      <c r="G74" t="str">
        <f t="shared" si="28"/>
        <v>экспл</v>
      </c>
      <c r="H74" t="str">
        <f>VLOOKUP(B74,audio_list_stym!$A$3:$AJ$18,33,FALSE)</f>
        <v>ZF</v>
      </c>
      <c r="I74" t="s">
        <v>688</v>
      </c>
      <c r="J74" t="str">
        <f t="shared" si="29"/>
        <v>ZF_1</v>
      </c>
      <c r="K74">
        <v>15</v>
      </c>
      <c r="L74">
        <f>VLOOKUP(J74,total_visual_stym!$A$2:$D$129,2,FALSE)</f>
        <v>2145</v>
      </c>
      <c r="M74" t="str">
        <f>VLOOKUP(J74,total_visual_stym!$A$2:$D$129,3,FALSE)</f>
        <v>pics\\ZF_1.jpg</v>
      </c>
      <c r="N74">
        <f>VLOOKUP(J74,total_visual_stym!$A$1:$D$129,4,FALSE)</f>
        <v>215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153</v>
      </c>
      <c r="Z74" t="str">
        <f>IF(G74="экспл",VLOOKUP(J74,quest_экспл!$A$1:$N$129,12,FALSE),IF(G74="импл_",0,0))</f>
        <v>sound\\On_s_chashuykami.wav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2178</v>
      </c>
      <c r="AD74" t="str">
        <f t="shared" ca="1" si="35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30"/>
        <v/>
      </c>
      <c r="AI74" t="s">
        <v>76</v>
      </c>
      <c r="AO74">
        <f t="shared" ca="1" si="36"/>
        <v>0.77086736982857706</v>
      </c>
      <c r="AP74" t="str">
        <f t="shared" ca="1" si="37"/>
        <v>pics\\Finik_8.jpg</v>
      </c>
      <c r="AR74" t="str">
        <f>IF(AH74="sound\\Ogorod",AP2,"")</f>
        <v/>
      </c>
      <c r="AS74" t="str">
        <f t="shared" si="31"/>
        <v/>
      </c>
      <c r="AT74">
        <f t="shared" ca="1" si="32"/>
        <v>0.32525819589095017</v>
      </c>
      <c r="AU74" t="s">
        <v>697</v>
      </c>
      <c r="AV74" t="str">
        <f t="shared" ca="1" si="33"/>
        <v>sound\\Redkiy_plod.wav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_Он_с_чешуйками?</v>
      </c>
      <c r="BA74" t="e">
        <f>VLOOKUP(Q74,audio_list_stym!$B$2:$BQ$299,68,FALSE)</f>
        <v>#N/A</v>
      </c>
      <c r="BB74" t="str">
        <f t="shared" si="34"/>
        <v>На_экране_БАРОХ._Он_с_чешуйками?</v>
      </c>
      <c r="BC74">
        <v>1210</v>
      </c>
      <c r="BD74">
        <v>2088</v>
      </c>
      <c r="BE74">
        <v>2079</v>
      </c>
      <c r="BF74">
        <v>2090</v>
      </c>
      <c r="BG74">
        <v>2141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VLOOKUP(B75,audio_list_stym!$A$3:$BP$18,65,FALSE)</f>
        <v>15</v>
      </c>
      <c r="F75" t="str">
        <f>VLOOKUP(E75,metki!$A$2:$B$9,2,FALSE)</f>
        <v>экспл_новые_с_названием</v>
      </c>
      <c r="G75" t="str">
        <f t="shared" si="28"/>
        <v>экспл</v>
      </c>
      <c r="H75" t="str">
        <f>VLOOKUP(B75,audio_list_stym!$A$3:$AJ$18,33,FALSE)</f>
        <v>ZF</v>
      </c>
      <c r="I75" t="s">
        <v>689</v>
      </c>
      <c r="J75" t="str">
        <f t="shared" si="29"/>
        <v>ZF_2</v>
      </c>
      <c r="K75">
        <v>15</v>
      </c>
      <c r="L75">
        <f>VLOOKUP(J75,total_visual_stym!$A$2:$D$129,2,FALSE)</f>
        <v>2146</v>
      </c>
      <c r="M75" t="str">
        <f>VLOOKUP(J75,total_visual_stym!$A$2:$D$129,3,FALSE)</f>
        <v>pics\\ZF_2.jpg</v>
      </c>
      <c r="N75">
        <f>VLOOKUP(J75,total_visual_stym!$A$1:$D$129,4,FALSE)</f>
        <v>215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154</v>
      </c>
      <c r="Z75" t="str">
        <f>IF(G75="экспл",VLOOKUP(J75,quest_экспл!$A$1:$N$129,12,FALSE),IF(G75="импл_",0,0))</f>
        <v>sound\\On_rozoviy.wav</v>
      </c>
      <c r="AA75" t="str">
        <f>IF(G75="экспл",VLOOKUP(J75,quest_экспл!$A$1:$N$129,14,FALSE),IF(G75="импл_",0,0))</f>
        <v>нет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2210</v>
      </c>
      <c r="AD75" t="str">
        <f t="shared" ca="1" si="35"/>
        <v>pics\\dis48.jpg</v>
      </c>
      <c r="AE75" s="22" t="str">
        <f t="array" aca="1" ref="AE75" ca="1">IF(G75="экспл",INDEX(total_visual_stym!$C$146:$C$209,(RANK(total_visual_stym!E155,total_visual_stym!$E$146:$E$209))),0)</f>
        <v>pics\\dis48.jpg</v>
      </c>
      <c r="AF75" s="22" t="str">
        <f t="shared" si="30"/>
        <v/>
      </c>
      <c r="AI75" t="s">
        <v>77</v>
      </c>
      <c r="AO75">
        <f t="shared" ca="1" si="36"/>
        <v>0.42197003476636175</v>
      </c>
      <c r="AP75" t="str">
        <f t="shared" ca="1" si="37"/>
        <v>pics\\Limon_6.jpg</v>
      </c>
      <c r="AR75" t="str">
        <f t="shared" ref="AR75:AR97" si="38">IF(AH75="sound\\Ogorod",AP3,"")</f>
        <v/>
      </c>
      <c r="AS75" t="str">
        <f t="shared" si="31"/>
        <v/>
      </c>
      <c r="AT75">
        <f t="shared" ca="1" si="32"/>
        <v>0.4489648420691903</v>
      </c>
      <c r="AU75" t="s">
        <v>697</v>
      </c>
      <c r="AV75" t="str">
        <f t="shared" ca="1" si="33"/>
        <v>sound\\Redkiy_plod.wav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_Он_розовый?</v>
      </c>
      <c r="BA75" t="e">
        <f>VLOOKUP(Q75,audio_list_stym!$B$2:$BQ$299,68,FALSE)</f>
        <v>#N/A</v>
      </c>
      <c r="BB75" t="str">
        <f t="shared" si="34"/>
        <v>Посмотрите,_вот_БАРОХ._Он_розовый?</v>
      </c>
      <c r="BD75">
        <v>2083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VLOOKUP(B76,audio_list_stym!$A$3:$BP$18,65,FALSE)</f>
        <v>15</v>
      </c>
      <c r="F76" t="str">
        <f>VLOOKUP(E76,metki!$A$2:$B$9,2,FALSE)</f>
        <v>экспл_новые_с_названием</v>
      </c>
      <c r="G76" t="str">
        <f t="shared" si="28"/>
        <v>экспл</v>
      </c>
      <c r="H76" t="str">
        <f>VLOOKUP(B76,audio_list_stym!$A$3:$AJ$18,33,FALSE)</f>
        <v>ZF</v>
      </c>
      <c r="I76" t="s">
        <v>690</v>
      </c>
      <c r="J76" t="str">
        <f t="shared" si="29"/>
        <v>ZF_3</v>
      </c>
      <c r="K76">
        <v>15</v>
      </c>
      <c r="L76">
        <f>VLOOKUP(J76,total_visual_stym!$A$2:$D$129,2,FALSE)</f>
        <v>2147</v>
      </c>
      <c r="M76" t="str">
        <f>VLOOKUP(J76,total_visual_stym!$A$2:$D$129,3,FALSE)</f>
        <v>pics\\ZF_3.jpg</v>
      </c>
      <c r="N76">
        <f>VLOOKUP(J76,total_visual_stym!$A$1:$D$129,4,FALSE)</f>
        <v>215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155</v>
      </c>
      <c r="Z76" t="str">
        <f>IF(G76="экспл",VLOOKUP(J76,quest_экспл!$A$1:$N$129,12,FALSE),IF(G76="импл_",0,0))</f>
        <v>sound\\Tonkiy_li_on.wav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2201</v>
      </c>
      <c r="AD76" t="str">
        <f t="shared" ca="1" si="35"/>
        <v>pics\\dis43.jpg</v>
      </c>
      <c r="AE76" s="22" t="str">
        <f t="array" aca="1" ref="AE76" ca="1">IF(G76="экспл",INDEX(total_visual_stym!$C$146:$C$209,(RANK(total_visual_stym!E156,total_visual_stym!$E$146:$E$209))),0)</f>
        <v>pics\\dis43.jpg</v>
      </c>
      <c r="AF76" s="22" t="str">
        <f t="shared" si="30"/>
        <v/>
      </c>
      <c r="AI76" t="s">
        <v>78</v>
      </c>
      <c r="AO76">
        <f t="shared" ca="1" si="36"/>
        <v>0.30897008845709251</v>
      </c>
      <c r="AP76" t="str">
        <f t="shared" ca="1" si="37"/>
        <v>pics\\Limon_8.jpg</v>
      </c>
      <c r="AR76" t="str">
        <f t="shared" si="38"/>
        <v/>
      </c>
      <c r="AS76" t="str">
        <f t="shared" si="31"/>
        <v/>
      </c>
      <c r="AT76">
        <f t="shared" ca="1" si="32"/>
        <v>0.89418364954289831</v>
      </c>
      <c r="AU76" t="s">
        <v>697</v>
      </c>
      <c r="AV76" t="str">
        <f t="shared" ca="1" si="33"/>
        <v>sound\\Noviy_plod.wav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_Тонкий_ли_он?</v>
      </c>
      <c r="BA76" t="e">
        <f>VLOOKUP(Q76,audio_list_stym!$B$2:$BQ$299,68,FALSE)</f>
        <v>#N/A</v>
      </c>
      <c r="BB76" t="str">
        <f t="shared" si="34"/>
        <v>Вот_БАРОХ._Тонкий_ли_он?</v>
      </c>
      <c r="BD76">
        <v>2085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VLOOKUP(B77,audio_list_stym!$A$3:$BP$18,65,FALSE)</f>
        <v>15</v>
      </c>
      <c r="F77" t="str">
        <f>VLOOKUP(E77,metki!$A$2:$B$9,2,FALSE)</f>
        <v>экспл_новые_с_названием</v>
      </c>
      <c r="G77" t="str">
        <f t="shared" si="28"/>
        <v>экспл</v>
      </c>
      <c r="H77" t="str">
        <f>VLOOKUP(B77,audio_list_stym!$A$3:$AJ$18,33,FALSE)</f>
        <v>ZF</v>
      </c>
      <c r="I77" t="s">
        <v>691</v>
      </c>
      <c r="J77" t="str">
        <f t="shared" si="29"/>
        <v>ZF_4</v>
      </c>
      <c r="K77">
        <v>15</v>
      </c>
      <c r="L77">
        <f>VLOOKUP(J77,total_visual_stym!$A$2:$D$129,2,FALSE)</f>
        <v>2148</v>
      </c>
      <c r="M77" t="str">
        <f>VLOOKUP(J77,total_visual_stym!$A$2:$D$129,3,FALSE)</f>
        <v>pics\\ZF_4.jpg</v>
      </c>
      <c r="N77">
        <f>VLOOKUP(J77,total_visual_stym!$A$1:$D$129,4,FALSE)</f>
        <v>215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156</v>
      </c>
      <c r="Z77" t="str">
        <f>IF(G77="экспл",VLOOKUP(J77,quest_экспл!$A$1:$N$129,12,FALSE),IF(G77="импл_",0,0))</f>
        <v>sound\\Celniy_li_on.wav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2203</v>
      </c>
      <c r="AD77" t="str">
        <f t="shared" ca="1" si="35"/>
        <v>pics\\dis53.jpg</v>
      </c>
      <c r="AE77" s="22" t="str">
        <f t="array" aca="1" ref="AE77" ca="1">IF(G77="экспл",INDEX(total_visual_stym!$C$146:$C$209,(RANK(total_visual_stym!E157,total_visual_stym!$E$146:$E$209))),0)</f>
        <v>pics\\dis53.jpg</v>
      </c>
      <c r="AF77" s="22" t="str">
        <f t="shared" si="30"/>
        <v/>
      </c>
      <c r="AI77" t="s">
        <v>79</v>
      </c>
      <c r="AO77">
        <f t="shared" ca="1" si="36"/>
        <v>0.24876074035983053</v>
      </c>
      <c r="AP77" t="str">
        <f t="shared" ca="1" si="37"/>
        <v>pics\\Peper_5.jpg</v>
      </c>
      <c r="AR77" t="str">
        <f t="shared" si="38"/>
        <v/>
      </c>
      <c r="AS77" t="str">
        <f t="shared" si="31"/>
        <v/>
      </c>
      <c r="AT77">
        <f t="shared" ca="1" si="32"/>
        <v>0.35528160344638582</v>
      </c>
      <c r="AU77" t="s">
        <v>697</v>
      </c>
      <c r="AV77" t="str">
        <f t="shared" ca="1" si="33"/>
        <v>sound\\Redkiy_plod.wav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_Цельный_ли_он?</v>
      </c>
      <c r="BA77" t="e">
        <f>VLOOKUP(Q77,audio_list_stym!$B$2:$BQ$299,68,FALSE)</f>
        <v>#N/A</v>
      </c>
      <c r="BB77" t="str">
        <f t="shared" si="34"/>
        <v>Это_БАРОХ._Цельный_ли_он?</v>
      </c>
      <c r="BD77">
        <v>2082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VLOOKUP(B78,audio_list_stym!$A$3:$BP$18,65,FALSE)</f>
        <v>15</v>
      </c>
      <c r="F78" t="str">
        <f>VLOOKUP(E78,metki!$A$2:$B$9,2,FALSE)</f>
        <v>экспл_новые_с_названием</v>
      </c>
      <c r="G78" t="str">
        <f t="shared" si="28"/>
        <v>экспл</v>
      </c>
      <c r="H78" t="str">
        <f>VLOOKUP(B78,audio_list_stym!$A$3:$AJ$18,33,FALSE)</f>
        <v>ZF</v>
      </c>
      <c r="I78" t="s">
        <v>692</v>
      </c>
      <c r="J78" t="str">
        <f t="shared" si="29"/>
        <v>ZF_5</v>
      </c>
      <c r="K78">
        <v>15</v>
      </c>
      <c r="L78">
        <f>VLOOKUP(J78,total_visual_stym!$A$2:$D$129,2,FALSE)</f>
        <v>2149</v>
      </c>
      <c r="M78" t="str">
        <f>VLOOKUP(J78,total_visual_stym!$A$2:$D$129,3,FALSE)</f>
        <v>pics\\ZF_5.jpg</v>
      </c>
      <c r="N78">
        <f>VLOOKUP(J78,total_visual_stym!$A$1:$D$129,4,FALSE)</f>
        <v>215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157</v>
      </c>
      <c r="Z78" t="str">
        <f>IF(G78="экспл",VLOOKUP(J78,quest_экспл!$A$1:$N$129,12,FALSE),IF(G78="импл_",0,0))</f>
        <v>sound\\On_shershaviy.wav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2220</v>
      </c>
      <c r="AD78" t="str">
        <f t="shared" ca="1" si="35"/>
        <v>pics\\dis16.jpg</v>
      </c>
      <c r="AE78" s="22" t="str">
        <f t="array" aca="1" ref="AE78" ca="1">IF(G78="экспл",INDEX(total_visual_stym!$C$146:$C$209,(RANK(total_visual_stym!E158,total_visual_stym!$E$146:$E$209))),0)</f>
        <v>pics\\dis16.jpg</v>
      </c>
      <c r="AF78" s="22" t="str">
        <f t="shared" si="30"/>
        <v/>
      </c>
      <c r="AI78" t="s">
        <v>80</v>
      </c>
      <c r="AO78">
        <f t="shared" ca="1" si="36"/>
        <v>0.2172298057334594</v>
      </c>
      <c r="AP78" t="str">
        <f t="shared" ca="1" si="37"/>
        <v>pics\\Redis_3.jpg</v>
      </c>
      <c r="AR78" t="str">
        <f t="shared" si="38"/>
        <v/>
      </c>
      <c r="AS78" t="str">
        <f t="shared" si="31"/>
        <v/>
      </c>
      <c r="AT78">
        <f t="shared" ca="1" si="32"/>
        <v>0.17169487377551718</v>
      </c>
      <c r="AU78" t="s">
        <v>697</v>
      </c>
      <c r="AV78" t="str">
        <f t="shared" ca="1" si="33"/>
        <v>sound\\Redkiy_plod.wav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_Он_шершавый?</v>
      </c>
      <c r="BA78" t="e">
        <f>VLOOKUP(Q78,audio_list_stym!$B$2:$BQ$299,68,FALSE)</f>
        <v>#N/A</v>
      </c>
      <c r="BB78" t="str">
        <f t="shared" si="34"/>
        <v>На_картинке_БАРОХ._Он_шершавый?</v>
      </c>
      <c r="BD78">
        <v>2086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VLOOKUP(B79,audio_list_stym!$A$3:$BP$18,65,FALSE)</f>
        <v>15</v>
      </c>
      <c r="F79" t="str">
        <f>VLOOKUP(E79,metki!$A$2:$B$9,2,FALSE)</f>
        <v>экспл_новые_с_названием</v>
      </c>
      <c r="G79" t="str">
        <f t="shared" si="28"/>
        <v>экспл</v>
      </c>
      <c r="H79" t="str">
        <f>VLOOKUP(B79,audio_list_stym!$A$3:$AJ$18,33,FALSE)</f>
        <v>ZF</v>
      </c>
      <c r="I79" t="s">
        <v>693</v>
      </c>
      <c r="J79" t="str">
        <f t="shared" si="29"/>
        <v>ZF_6</v>
      </c>
      <c r="K79">
        <v>15</v>
      </c>
      <c r="L79">
        <f>VLOOKUP(J79,total_visual_stym!$A$2:$D$129,2,FALSE)</f>
        <v>2150</v>
      </c>
      <c r="M79" t="str">
        <f>VLOOKUP(J79,total_visual_stym!$A$2:$D$129,3,FALSE)</f>
        <v>pics\\ZF_6.jpg</v>
      </c>
      <c r="N79">
        <f>VLOOKUP(J79,total_visual_stym!$A$1:$D$129,4,FALSE)</f>
        <v>215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158</v>
      </c>
      <c r="Z79" t="str">
        <f>IF(G79="экспл",VLOOKUP(J79,quest_экспл!$A$1:$N$129,12,FALSE),IF(G79="импл_",0,0))</f>
        <v>sound\\Zaostrin_li_on.wav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2195</v>
      </c>
      <c r="AD79" t="str">
        <f t="shared" ca="1" si="35"/>
        <v>pics\\dis41.jpg</v>
      </c>
      <c r="AE79" s="22" t="str">
        <f t="array" aca="1" ref="AE79" ca="1">IF(G79="экспл",INDEX(total_visual_stym!$C$146:$C$209,(RANK(total_visual_stym!E159,total_visual_stym!$E$146:$E$209))),0)</f>
        <v>pics\\dis41.jpg</v>
      </c>
      <c r="AF79" s="22" t="str">
        <f t="shared" si="30"/>
        <v/>
      </c>
      <c r="AI79" t="s">
        <v>81</v>
      </c>
      <c r="AO79">
        <f t="shared" ca="1" si="36"/>
        <v>0.51318046458518685</v>
      </c>
      <c r="AP79" t="str">
        <f t="shared" ca="1" si="37"/>
        <v>pics\\Limon_2.jpg</v>
      </c>
      <c r="AR79" t="str">
        <f t="shared" si="38"/>
        <v/>
      </c>
      <c r="AS79" t="str">
        <f t="shared" si="31"/>
        <v/>
      </c>
      <c r="AT79">
        <f t="shared" ca="1" si="32"/>
        <v>0.64355905970475491</v>
      </c>
      <c r="AU79" t="s">
        <v>697</v>
      </c>
      <c r="AV79" t="str">
        <f t="shared" ca="1" si="33"/>
        <v>sound\\Noviy_plod.wav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_Заострен_ли_он?</v>
      </c>
      <c r="BA79" t="e">
        <f>VLOOKUP(Q79,audio_list_stym!$B$2:$BQ$299,68,FALSE)</f>
        <v>#N/A</v>
      </c>
      <c r="BB79" t="str">
        <f t="shared" si="34"/>
        <v>На_мониторе_БАРОХ._Заострен_ли_он?</v>
      </c>
      <c r="BD79">
        <v>2081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VLOOKUP(B80,audio_list_stym!$A$3:$BP$18,65,FALSE)</f>
        <v>15</v>
      </c>
      <c r="F80" t="str">
        <f>VLOOKUP(E80,metki!$A$2:$B$9,2,FALSE)</f>
        <v>экспл_новые_с_названием</v>
      </c>
      <c r="G80" t="str">
        <f t="shared" si="28"/>
        <v>экспл</v>
      </c>
      <c r="H80" t="str">
        <f>VLOOKUP(B80,audio_list_stym!$A$3:$AJ$18,33,FALSE)</f>
        <v>ZF</v>
      </c>
      <c r="I80" t="s">
        <v>694</v>
      </c>
      <c r="J80" t="str">
        <f t="shared" si="29"/>
        <v>ZF_7</v>
      </c>
      <c r="K80">
        <v>15</v>
      </c>
      <c r="L80">
        <f>VLOOKUP(J80,total_visual_stym!$A$2:$D$129,2,FALSE)</f>
        <v>2151</v>
      </c>
      <c r="M80" t="str">
        <f>VLOOKUP(J80,total_visual_stym!$A$2:$D$129,3,FALSE)</f>
        <v>pics\\ZF_7.jpg</v>
      </c>
      <c r="N80">
        <f>VLOOKUP(J80,total_visual_stym!$A$1:$D$129,4,FALSE)</f>
        <v>215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159</v>
      </c>
      <c r="Z80" t="str">
        <f>IF(G80="экспл",VLOOKUP(J80,quest_экспл!$A$1:$N$129,12,FALSE),IF(G80="импл_",0,0))</f>
        <v>sound\\On_rassipchatiy.wav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2226</v>
      </c>
      <c r="AD80" t="str">
        <f t="shared" ca="1" si="35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30"/>
        <v/>
      </c>
      <c r="AI80" t="s">
        <v>82</v>
      </c>
      <c r="AO80">
        <f t="shared" ca="1" si="36"/>
        <v>0.16275200921749078</v>
      </c>
      <c r="AP80" t="str">
        <f t="shared" ca="1" si="37"/>
        <v>pics\\Redis_8.jpg</v>
      </c>
      <c r="AR80" t="str">
        <f t="shared" si="38"/>
        <v/>
      </c>
      <c r="AS80" t="str">
        <f t="shared" si="31"/>
        <v/>
      </c>
      <c r="AT80">
        <f t="shared" ca="1" si="32"/>
        <v>0.72427999162024048</v>
      </c>
      <c r="AU80" t="s">
        <v>697</v>
      </c>
      <c r="AV80" t="str">
        <f t="shared" ca="1" si="33"/>
        <v>sound\\Noviy_plod.wav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_Он_рассыпчатый?</v>
      </c>
      <c r="BA80" t="e">
        <f>VLOOKUP(Q80,audio_list_stym!$B$2:$BQ$299,68,FALSE)</f>
        <v>#N/A</v>
      </c>
      <c r="BB80" t="str">
        <f t="shared" si="34"/>
        <v>Перед_Вами_БАРОХ._Он_рассыпчатый?</v>
      </c>
      <c r="BD80">
        <v>2087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VLOOKUP(B81,audio_list_stym!$A$3:$BP$18,65,FALSE)</f>
        <v>15</v>
      </c>
      <c r="F81" t="str">
        <f>VLOOKUP(E81,metki!$A$2:$B$9,2,FALSE)</f>
        <v>экспл_новые_с_названием</v>
      </c>
      <c r="G81" t="str">
        <f t="shared" si="28"/>
        <v>экспл</v>
      </c>
      <c r="H81" t="str">
        <f>VLOOKUP(B81,audio_list_stym!$A$3:$AJ$18,33,FALSE)</f>
        <v>ZF</v>
      </c>
      <c r="I81" t="s">
        <v>695</v>
      </c>
      <c r="J81" t="str">
        <f t="shared" si="29"/>
        <v>ZF_8</v>
      </c>
      <c r="K81">
        <v>15</v>
      </c>
      <c r="L81">
        <f>VLOOKUP(J81,total_visual_stym!$A$2:$D$129,2,FALSE)</f>
        <v>2152</v>
      </c>
      <c r="M81" t="str">
        <f>VLOOKUP(J81,total_visual_stym!$A$2:$D$129,3,FALSE)</f>
        <v>pics\\ZF_8.jpg</v>
      </c>
      <c r="N81">
        <f>VLOOKUP(J81,total_visual_stym!$A$1:$D$129,4,FALSE)</f>
        <v>215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160</v>
      </c>
      <c r="Z81" t="str">
        <f>IF(G81="экспл",VLOOKUP(J81,quest_экспл!$A$1:$N$129,12,FALSE),IF(G81="импл_",0,0))</f>
        <v>sound\\Ochishen_li_on.wav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2212</v>
      </c>
      <c r="AD81" t="str">
        <f t="shared" ca="1" si="35"/>
        <v>pics\\dis61.jpg</v>
      </c>
      <c r="AE81" s="22" t="str">
        <f t="array" aca="1" ref="AE81" ca="1">IF(G81="экспл",INDEX(total_visual_stym!$C$146:$C$209,(RANK(total_visual_stym!E161,total_visual_stym!$E$146:$E$209))),0)</f>
        <v>pics\\dis61.jpg</v>
      </c>
      <c r="AF81" s="22" t="str">
        <f t="shared" si="30"/>
        <v/>
      </c>
      <c r="AI81" t="s">
        <v>83</v>
      </c>
      <c r="AO81">
        <f t="shared" ca="1" si="36"/>
        <v>0.54191569909964921</v>
      </c>
      <c r="AP81" t="str">
        <f t="shared" ca="1" si="37"/>
        <v>pics\\Kokos_8.jpg</v>
      </c>
      <c r="AR81" t="str">
        <f t="shared" si="38"/>
        <v/>
      </c>
      <c r="AS81" t="str">
        <f t="shared" si="31"/>
        <v/>
      </c>
      <c r="AT81">
        <f t="shared" ca="1" si="32"/>
        <v>0.66194440455932801</v>
      </c>
      <c r="AU81" t="s">
        <v>697</v>
      </c>
      <c r="AV81" t="str">
        <f t="shared" ca="1" si="33"/>
        <v>sound\\Noviy_plod.wav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_Очищен_ли_он?</v>
      </c>
      <c r="BA81" t="e">
        <f>VLOOKUP(Q81,audio_list_stym!$B$2:$BQ$299,68,FALSE)</f>
        <v>#N/A</v>
      </c>
      <c r="BB81" t="str">
        <f t="shared" si="34"/>
        <v>Вы_видите_БАРОХ._Очищен_ли_он?</v>
      </c>
      <c r="BD81">
        <v>2084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VLOOKUP(B82,audio_list_stym!$A$3:$BP$18,65,FALSE)</f>
        <v>16</v>
      </c>
      <c r="F82" t="str">
        <f>VLOOKUP(E82,metki!$A$2:$B$9,2,FALSE)</f>
        <v>импл_новые_без_названия</v>
      </c>
      <c r="G82" t="str">
        <f t="shared" si="28"/>
        <v>импл_</v>
      </c>
      <c r="H82" t="str">
        <f>VLOOKUP(B82,audio_list_stym!$A$3:$AJ$18,33,FALSE)</f>
        <v>Ackee</v>
      </c>
      <c r="I82" t="s">
        <v>688</v>
      </c>
      <c r="J82" t="str">
        <f t="shared" si="29"/>
        <v>Ackee_1</v>
      </c>
      <c r="K82">
        <v>16</v>
      </c>
      <c r="L82">
        <f>VLOOKUP(J82,total_visual_stym!$A$2:$D$129,2,FALSE)</f>
        <v>2065</v>
      </c>
      <c r="M82" t="str">
        <f>VLOOKUP(J82,total_visual_stym!$A$2:$D$129,3,FALSE)</f>
        <v>pics\\Ackee_1.jpg</v>
      </c>
      <c r="N82">
        <f>VLOOKUP(J82,total_visual_stym!$A$1:$D$129,4,FALSE)</f>
        <v>208</v>
      </c>
      <c r="P82">
        <f>IF(G82="экспл",0,IF(G82="импл_",VLOOKUP(J82,quest_импл!$A$1:$J$129,7,FALSE),0))</f>
        <v>225</v>
      </c>
      <c r="Q82" t="str">
        <f>IF(G82="экспл",0,IF(G82="импл_",VLOOKUP(J82,quest_импл!$A$1:$J$129,8,FALSE),0))</f>
        <v>sound\\Sushenniy_li.wav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нет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2019</v>
      </c>
      <c r="AD82" t="str">
        <f t="shared" ca="1" si="35"/>
        <v>pics\\Goroh_3.jpg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0"/>
        <v>pics\\Goroh_3.jpg</v>
      </c>
      <c r="AI82" t="s">
        <v>84</v>
      </c>
      <c r="AO82">
        <f t="shared" ca="1" si="36"/>
        <v>0.73119925735910773</v>
      </c>
      <c r="AP82" t="str">
        <f t="shared" ca="1" si="37"/>
        <v>pics\\Goroh_3.jpg</v>
      </c>
      <c r="AR82" t="str">
        <f t="shared" si="38"/>
        <v/>
      </c>
      <c r="AS82" t="str">
        <f t="shared" ca="1" si="31"/>
        <v>pics\\Goroh_3.jpg</v>
      </c>
      <c r="AT82">
        <f t="shared" ca="1" si="32"/>
        <v>0.36836333865539617</v>
      </c>
      <c r="AU82" t="s">
        <v>697</v>
      </c>
      <c r="AV82" t="str">
        <f t="shared" ca="1" si="33"/>
        <v>sound\\Redkiy_plod.wav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_Сушеный_ли_</v>
      </c>
      <c r="BB82" t="str">
        <f t="shared" si="34"/>
        <v>_Сушеный_ли_XXXXX?</v>
      </c>
      <c r="BC82">
        <v>1211</v>
      </c>
      <c r="BD82">
        <v>2096</v>
      </c>
      <c r="BE82">
        <v>2085</v>
      </c>
      <c r="BF82">
        <v>2133</v>
      </c>
      <c r="BG82">
        <v>2142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VLOOKUP(B83,audio_list_stym!$A$3:$BP$18,65,FALSE)</f>
        <v>16</v>
      </c>
      <c r="F83" t="str">
        <f>VLOOKUP(E83,metki!$A$2:$B$9,2,FALSE)</f>
        <v>импл_новые_без_названия</v>
      </c>
      <c r="G83" t="str">
        <f t="shared" si="28"/>
        <v>импл_</v>
      </c>
      <c r="H83" t="str">
        <f>VLOOKUP(B83,audio_list_stym!$A$3:$AJ$18,33,FALSE)</f>
        <v>Ackee</v>
      </c>
      <c r="I83" t="s">
        <v>689</v>
      </c>
      <c r="J83" t="str">
        <f t="shared" si="29"/>
        <v>Ackee_2</v>
      </c>
      <c r="K83">
        <v>16</v>
      </c>
      <c r="L83">
        <f>VLOOKUP(J83,total_visual_stym!$A$2:$D$129,2,FALSE)</f>
        <v>2066</v>
      </c>
      <c r="M83" t="str">
        <f>VLOOKUP(J83,total_visual_stym!$A$2:$D$129,3,FALSE)</f>
        <v>pics\\Ackee_2.jpg</v>
      </c>
      <c r="N83">
        <f>VLOOKUP(J83,total_visual_stym!$A$1:$D$129,4,FALSE)</f>
        <v>208</v>
      </c>
      <c r="P83">
        <f>IF(G83="экспл",0,IF(G83="импл_",VLOOKUP(J83,quest_импл!$A$1:$J$129,7,FALSE),0))</f>
        <v>226</v>
      </c>
      <c r="Q83" t="str">
        <f>IF(G83="экспл",0,IF(G83="импл_",VLOOKUP(J83,quest_импл!$A$1:$J$129,8,FALSE),0))</f>
        <v>sound\\S_vetochkoy_li.wav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2014</v>
      </c>
      <c r="AD83" t="str">
        <f t="shared" ca="1" si="35"/>
        <v>pics\\Finik_6.jpg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0"/>
        <v>pics\\Finik_6.jpg</v>
      </c>
      <c r="AI83" t="s">
        <v>85</v>
      </c>
      <c r="AO83">
        <f t="shared" ca="1" si="36"/>
        <v>0.7968414581988188</v>
      </c>
      <c r="AP83" t="str">
        <f t="shared" ca="1" si="37"/>
        <v>pics\\Finik_6.jpg</v>
      </c>
      <c r="AR83" t="str">
        <f t="shared" si="38"/>
        <v/>
      </c>
      <c r="AS83" t="str">
        <f t="shared" ca="1" si="31"/>
        <v>pics\\Finik_6.jpg</v>
      </c>
      <c r="AT83">
        <f t="shared" ca="1" si="32"/>
        <v>0.35565512317329961</v>
      </c>
      <c r="AU83" t="s">
        <v>697</v>
      </c>
      <c r="AV83" t="str">
        <f t="shared" ca="1" si="33"/>
        <v>sound\\Redkiy_plod.wav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_С_веточкой_ли_</v>
      </c>
      <c r="BB83" t="str">
        <f t="shared" si="34"/>
        <v>_С_веточкой_ли_XXXXX?</v>
      </c>
      <c r="BD83">
        <v>2091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VLOOKUP(B84,audio_list_stym!$A$3:$BP$18,65,FALSE)</f>
        <v>16</v>
      </c>
      <c r="F84" t="str">
        <f>VLOOKUP(E84,metki!$A$2:$B$9,2,FALSE)</f>
        <v>импл_новые_без_названия</v>
      </c>
      <c r="G84" t="str">
        <f t="shared" si="28"/>
        <v>импл_</v>
      </c>
      <c r="H84" t="str">
        <f>VLOOKUP(B84,audio_list_stym!$A$3:$AJ$18,33,FALSE)</f>
        <v>Ackee</v>
      </c>
      <c r="I84" t="s">
        <v>690</v>
      </c>
      <c r="J84" t="str">
        <f t="shared" si="29"/>
        <v>Ackee_3</v>
      </c>
      <c r="K84">
        <v>16</v>
      </c>
      <c r="L84">
        <f>VLOOKUP(J84,total_visual_stym!$A$2:$D$129,2,FALSE)</f>
        <v>2067</v>
      </c>
      <c r="M84" t="str">
        <f>VLOOKUP(J84,total_visual_stym!$A$2:$D$129,3,FALSE)</f>
        <v>pics\\Ackee_3.jpg</v>
      </c>
      <c r="N84">
        <f>VLOOKUP(J84,total_visual_stym!$A$1:$D$129,4,FALSE)</f>
        <v>208</v>
      </c>
      <c r="P84">
        <f>IF(G84="экспл",0,IF(G84="импл_",VLOOKUP(J84,quest_импл!$A$1:$J$129,7,FALSE),0))</f>
        <v>227</v>
      </c>
      <c r="Q84" t="str">
        <f>IF(G84="экспл",0,IF(G84="импл_",VLOOKUP(J84,quest_импл!$A$1:$J$129,8,FALSE),0))</f>
        <v>sound\\Rasskrit_li.wav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2059</v>
      </c>
      <c r="AD84" t="str">
        <f t="shared" ca="1" si="35"/>
        <v>pics\\Tomat_3.jpg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0"/>
        <v>pics\\Tomat_3.jpg</v>
      </c>
      <c r="AI84" t="s">
        <v>94</v>
      </c>
      <c r="AO84">
        <f t="shared" ca="1" si="36"/>
        <v>0.12234532416377353</v>
      </c>
      <c r="AP84" t="str">
        <f t="shared" ca="1" si="37"/>
        <v>pics\\Tomat_3.jpg</v>
      </c>
      <c r="AR84" t="str">
        <f t="shared" si="38"/>
        <v/>
      </c>
      <c r="AS84" t="str">
        <f t="shared" ca="1" si="31"/>
        <v>pics\\Tomat_3.jpg</v>
      </c>
      <c r="AT84">
        <f t="shared" ca="1" si="32"/>
        <v>0.48778163143576203</v>
      </c>
      <c r="AU84" t="s">
        <v>697</v>
      </c>
      <c r="AV84" t="str">
        <f t="shared" ca="1" si="33"/>
        <v>sound\\Redkiy_plod.wav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_Раскрыт_ли_</v>
      </c>
      <c r="BB84" t="str">
        <f t="shared" si="34"/>
        <v>_Раскрыт_ли_XXXXX?</v>
      </c>
      <c r="BD84">
        <v>2093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VLOOKUP(B85,audio_list_stym!$A$3:$BP$18,65,FALSE)</f>
        <v>16</v>
      </c>
      <c r="F85" t="str">
        <f>VLOOKUP(E85,metki!$A$2:$B$9,2,FALSE)</f>
        <v>импл_новые_без_названия</v>
      </c>
      <c r="G85" t="str">
        <f t="shared" si="28"/>
        <v>импл_</v>
      </c>
      <c r="H85" t="str">
        <f>VLOOKUP(B85,audio_list_stym!$A$3:$AJ$18,33,FALSE)</f>
        <v>Ackee</v>
      </c>
      <c r="I85" t="s">
        <v>691</v>
      </c>
      <c r="J85" t="str">
        <f t="shared" si="29"/>
        <v>Ackee_4</v>
      </c>
      <c r="K85">
        <v>16</v>
      </c>
      <c r="L85">
        <f>VLOOKUP(J85,total_visual_stym!$A$2:$D$129,2,FALSE)</f>
        <v>2068</v>
      </c>
      <c r="M85" t="str">
        <f>VLOOKUP(J85,total_visual_stym!$A$2:$D$129,3,FALSE)</f>
        <v>pics\\Ackee_4.jpg</v>
      </c>
      <c r="N85">
        <f>VLOOKUP(J85,total_visual_stym!$A$1:$D$129,4,FALSE)</f>
        <v>208</v>
      </c>
      <c r="P85">
        <f>IF(G85="экспл",0,IF(G85="импл_",VLOOKUP(J85,quest_импл!$A$1:$J$129,7,FALSE),0))</f>
        <v>228</v>
      </c>
      <c r="Q85" t="str">
        <f>IF(G85="экспл",0,IF(G85="импл_",VLOOKUP(J85,quest_импл!$A$1:$J$129,8,FALSE),0))</f>
        <v>sound\\Pushistiy_li.wav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2010</v>
      </c>
      <c r="AD85" t="str">
        <f t="shared" ca="1" si="35"/>
        <v>pics\\Finik_2.jpg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0"/>
        <v>pics\\Finik_2.jpg</v>
      </c>
      <c r="AI85" t="s">
        <v>95</v>
      </c>
      <c r="AO85">
        <f t="shared" ca="1" si="36"/>
        <v>0.82818282892232642</v>
      </c>
      <c r="AP85" t="str">
        <f t="shared" ca="1" si="37"/>
        <v>pics\\Finik_2.jpg</v>
      </c>
      <c r="AR85" t="str">
        <f t="shared" si="38"/>
        <v/>
      </c>
      <c r="AS85" t="str">
        <f t="shared" ca="1" si="31"/>
        <v>pics\\Finik_2.jpg</v>
      </c>
      <c r="AT85">
        <f t="shared" ca="1" si="32"/>
        <v>0.56972779775472904</v>
      </c>
      <c r="AU85" t="s">
        <v>697</v>
      </c>
      <c r="AV85" t="str">
        <f t="shared" ca="1" si="33"/>
        <v>sound\\Noviy_plod.wav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_Пушистый_ли_</v>
      </c>
      <c r="BB85" t="str">
        <f t="shared" si="34"/>
        <v>_Пушистый_ли_XXXXX?</v>
      </c>
      <c r="BD85">
        <v>2090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VLOOKUP(B86,audio_list_stym!$A$3:$BP$18,65,FALSE)</f>
        <v>16</v>
      </c>
      <c r="F86" t="str">
        <f>VLOOKUP(E86,metki!$A$2:$B$9,2,FALSE)</f>
        <v>импл_новые_без_названия</v>
      </c>
      <c r="G86" t="str">
        <f t="shared" si="28"/>
        <v>импл_</v>
      </c>
      <c r="H86" t="str">
        <f>VLOOKUP(B86,audio_list_stym!$A$3:$AJ$18,33,FALSE)</f>
        <v>Ackee</v>
      </c>
      <c r="I86" t="s">
        <v>692</v>
      </c>
      <c r="J86" t="str">
        <f t="shared" si="29"/>
        <v>Ackee_5</v>
      </c>
      <c r="K86">
        <v>16</v>
      </c>
      <c r="L86">
        <f>VLOOKUP(J86,total_visual_stym!$A$2:$D$129,2,FALSE)</f>
        <v>2069</v>
      </c>
      <c r="M86" t="str">
        <f>VLOOKUP(J86,total_visual_stym!$A$2:$D$129,3,FALSE)</f>
        <v>pics\\Ackee_5.jpg</v>
      </c>
      <c r="N86">
        <f>VLOOKUP(J86,total_visual_stym!$A$1:$D$129,4,FALSE)</f>
        <v>208</v>
      </c>
      <c r="P86">
        <f>IF(G86="экспл",0,IF(G86="импл_",VLOOKUP(J86,quest_импл!$A$1:$J$129,7,FALSE),0))</f>
        <v>229</v>
      </c>
      <c r="Q86" t="str">
        <f>IF(G86="экспл",0,IF(G86="импл_",VLOOKUP(J86,quest_импл!$A$1:$J$129,8,FALSE),0))</f>
        <v>sound\\Kvadratniy_li.wav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2013</v>
      </c>
      <c r="AD86" t="str">
        <f t="shared" ca="1" si="35"/>
        <v>pics\\Finik_5.jpg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0"/>
        <v>pics\\Finik_5.jpg</v>
      </c>
      <c r="AI86" t="s">
        <v>96</v>
      </c>
      <c r="AO86">
        <f t="shared" ca="1" si="36"/>
        <v>0.80479353485304383</v>
      </c>
      <c r="AP86" t="str">
        <f t="shared" ca="1" si="37"/>
        <v>pics\\Finik_5.jpg</v>
      </c>
      <c r="AR86" t="str">
        <f t="shared" si="38"/>
        <v/>
      </c>
      <c r="AS86" t="str">
        <f t="shared" ca="1" si="31"/>
        <v>pics\\Finik_5.jpg</v>
      </c>
      <c r="AT86">
        <f t="shared" ca="1" si="32"/>
        <v>0.40899672717554791</v>
      </c>
      <c r="AU86" t="s">
        <v>697</v>
      </c>
      <c r="AV86" t="str">
        <f t="shared" ca="1" si="33"/>
        <v>sound\\Redkiy_plod.wav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_Квадратный_ли_</v>
      </c>
      <c r="BB86" t="str">
        <f t="shared" si="34"/>
        <v>_Квадратный_ли_XXXXX?</v>
      </c>
      <c r="BD86">
        <v>2094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VLOOKUP(B87,audio_list_stym!$A$3:$BP$18,65,FALSE)</f>
        <v>16</v>
      </c>
      <c r="F87" t="str">
        <f>VLOOKUP(E87,metki!$A$2:$B$9,2,FALSE)</f>
        <v>импл_новые_без_названия</v>
      </c>
      <c r="G87" t="str">
        <f t="shared" si="28"/>
        <v>импл_</v>
      </c>
      <c r="H87" t="str">
        <f>VLOOKUP(B87,audio_list_stym!$A$3:$AJ$18,33,FALSE)</f>
        <v>Ackee</v>
      </c>
      <c r="I87" t="s">
        <v>693</v>
      </c>
      <c r="J87" t="str">
        <f t="shared" si="29"/>
        <v>Ackee_6</v>
      </c>
      <c r="K87">
        <v>16</v>
      </c>
      <c r="L87">
        <f>VLOOKUP(J87,total_visual_stym!$A$2:$D$129,2,FALSE)</f>
        <v>2070</v>
      </c>
      <c r="M87" t="str">
        <f>VLOOKUP(J87,total_visual_stym!$A$2:$D$129,3,FALSE)</f>
        <v>pics\\Ackee_6.jpg</v>
      </c>
      <c r="N87">
        <f>VLOOKUP(J87,total_visual_stym!$A$1:$D$129,4,FALSE)</f>
        <v>208</v>
      </c>
      <c r="P87">
        <f>IF(G87="экспл",0,IF(G87="импл_",VLOOKUP(J87,quest_импл!$A$1:$J$129,7,FALSE),0))</f>
        <v>230</v>
      </c>
      <c r="Q87" t="str">
        <f>IF(G87="экспл",0,IF(G87="импл_",VLOOKUP(J87,quest_импл!$A$1:$J$129,8,FALSE),0))</f>
        <v>sound\\Sklizskiy_li.wav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2003</v>
      </c>
      <c r="AD87" t="str">
        <f t="shared" ca="1" si="35"/>
        <v>pics\\Banan_3.jpg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0"/>
        <v>pics\\Banan_3.jpg</v>
      </c>
      <c r="AI87" t="s">
        <v>97</v>
      </c>
      <c r="AO87">
        <f t="shared" ca="1" si="36"/>
        <v>0.9541871599065147</v>
      </c>
      <c r="AP87" t="str">
        <f t="shared" ca="1" si="37"/>
        <v>pics\\Banan_3.jpg</v>
      </c>
      <c r="AR87" t="str">
        <f t="shared" si="38"/>
        <v/>
      </c>
      <c r="AS87" t="str">
        <f t="shared" ca="1" si="31"/>
        <v>pics\\Banan_3.jpg</v>
      </c>
      <c r="AT87">
        <f t="shared" ca="1" si="32"/>
        <v>0.54367930576950929</v>
      </c>
      <c r="AU87" t="s">
        <v>697</v>
      </c>
      <c r="AV87" t="str">
        <f t="shared" ca="1" si="33"/>
        <v>sound\\Noviy_plod.wav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_Склизкий_ли_</v>
      </c>
      <c r="BB87" t="str">
        <f t="shared" si="34"/>
        <v>_Склизкий_ли_XXXXX?</v>
      </c>
      <c r="BD87">
        <v>2089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VLOOKUP(B88,audio_list_stym!$A$3:$BP$18,65,FALSE)</f>
        <v>16</v>
      </c>
      <c r="F88" t="str">
        <f>VLOOKUP(E88,metki!$A$2:$B$9,2,FALSE)</f>
        <v>импл_новые_без_названия</v>
      </c>
      <c r="G88" t="str">
        <f t="shared" si="28"/>
        <v>импл_</v>
      </c>
      <c r="H88" t="str">
        <f>VLOOKUP(B88,audio_list_stym!$A$3:$AJ$18,33,FALSE)</f>
        <v>Ackee</v>
      </c>
      <c r="I88" t="s">
        <v>694</v>
      </c>
      <c r="J88" t="str">
        <f t="shared" si="29"/>
        <v>Ackee_7</v>
      </c>
      <c r="K88">
        <v>16</v>
      </c>
      <c r="L88">
        <f>VLOOKUP(J88,total_visual_stym!$A$2:$D$129,2,FALSE)</f>
        <v>2071</v>
      </c>
      <c r="M88" t="str">
        <f>VLOOKUP(J88,total_visual_stym!$A$2:$D$129,3,FALSE)</f>
        <v>pics\\Ackee_7.jpg</v>
      </c>
      <c r="N88">
        <f>VLOOKUP(J88,total_visual_stym!$A$1:$D$129,4,FALSE)</f>
        <v>208</v>
      </c>
      <c r="P88">
        <f>IF(G88="экспл",0,IF(G88="импл_",VLOOKUP(J88,quest_импл!$A$1:$J$129,7,FALSE),0))</f>
        <v>231</v>
      </c>
      <c r="Q88" t="str">
        <f>IF(G88="экспл",0,IF(G88="импл_",VLOOKUP(J88,quest_импл!$A$1:$J$129,8,FALSE),0))</f>
        <v>sound\\Uvyadshiy_li.wav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да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2026</v>
      </c>
      <c r="AD88" t="str">
        <f t="shared" ca="1" si="35"/>
        <v>pics\\Kokos_2.jpg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0"/>
        <v>pics\\Kokos_2.jpg</v>
      </c>
      <c r="AI88" t="s">
        <v>98</v>
      </c>
      <c r="AO88">
        <f t="shared" ca="1" si="36"/>
        <v>0.63720233325948727</v>
      </c>
      <c r="AP88" t="str">
        <f t="shared" ca="1" si="37"/>
        <v>pics\\Kokos_2.jpg</v>
      </c>
      <c r="AR88" t="str">
        <f t="shared" si="38"/>
        <v/>
      </c>
      <c r="AS88" t="str">
        <f t="shared" ca="1" si="31"/>
        <v>pics\\Kokos_2.jpg</v>
      </c>
      <c r="AT88">
        <f t="shared" ca="1" si="32"/>
        <v>0.92570385200084182</v>
      </c>
      <c r="AU88" t="s">
        <v>697</v>
      </c>
      <c r="AV88" t="str">
        <f t="shared" ca="1" si="33"/>
        <v>sound\\Noviy_plod.wav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_Увядший_ли_</v>
      </c>
      <c r="BB88" t="str">
        <f t="shared" si="34"/>
        <v>_Увядший_ли_XXXXX?</v>
      </c>
      <c r="BD88">
        <v>2095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VLOOKUP(B89,audio_list_stym!$A$3:$BP$18,65,FALSE)</f>
        <v>16</v>
      </c>
      <c r="F89" t="str">
        <f>VLOOKUP(E89,metki!$A$2:$B$9,2,FALSE)</f>
        <v>импл_новые_без_названия</v>
      </c>
      <c r="G89" t="str">
        <f t="shared" si="28"/>
        <v>импл_</v>
      </c>
      <c r="H89" t="str">
        <f>VLOOKUP(B89,audio_list_stym!$A$3:$AJ$18,33,FALSE)</f>
        <v>Ackee</v>
      </c>
      <c r="I89" t="s">
        <v>695</v>
      </c>
      <c r="J89" t="str">
        <f t="shared" si="29"/>
        <v>Ackee_8</v>
      </c>
      <c r="K89">
        <v>16</v>
      </c>
      <c r="L89">
        <f>VLOOKUP(J89,total_visual_stym!$A$2:$D$129,2,FALSE)</f>
        <v>2072</v>
      </c>
      <c r="M89" t="str">
        <f>VLOOKUP(J89,total_visual_stym!$A$2:$D$129,3,FALSE)</f>
        <v>pics\\Ackee_8.jpg</v>
      </c>
      <c r="N89">
        <f>VLOOKUP(J89,total_visual_stym!$A$1:$D$129,4,FALSE)</f>
        <v>208</v>
      </c>
      <c r="P89">
        <f>IF(G89="экспл",0,IF(G89="импл_",VLOOKUP(J89,quest_импл!$A$1:$J$129,7,FALSE),0))</f>
        <v>232</v>
      </c>
      <c r="Q89" t="str">
        <f>IF(G89="экспл",0,IF(G89="импл_",VLOOKUP(J89,quest_импл!$A$1:$J$129,8,FALSE),0))</f>
        <v>sound\\Raznocvetniy_li.wav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2004</v>
      </c>
      <c r="AD89" t="str">
        <f t="shared" ca="1" si="35"/>
        <v>pics\\Banan_4.jpg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0"/>
        <v>pics\\Banan_4.jpg</v>
      </c>
      <c r="AI89" t="s">
        <v>99</v>
      </c>
      <c r="AO89">
        <f t="shared" ca="1" si="36"/>
        <v>0.92610254436676265</v>
      </c>
      <c r="AP89" t="str">
        <f t="shared" ca="1" si="37"/>
        <v>pics\\Banan_4.jpg</v>
      </c>
      <c r="AR89" t="str">
        <f t="shared" si="38"/>
        <v/>
      </c>
      <c r="AS89" t="str">
        <f t="shared" ca="1" si="31"/>
        <v>pics\\Banan_4.jpg</v>
      </c>
      <c r="AT89">
        <f t="shared" ca="1" si="32"/>
        <v>0.13923769442918299</v>
      </c>
      <c r="AU89" t="s">
        <v>697</v>
      </c>
      <c r="AV89" t="str">
        <f t="shared" ca="1" si="33"/>
        <v>sound\\Redkiy_plod.wav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_Разноцветный_ли_</v>
      </c>
      <c r="BB89" t="str">
        <f t="shared" si="34"/>
        <v>_Разноцветный_ли_XXXXX?</v>
      </c>
      <c r="BD89">
        <v>2092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VLOOKUP(B90,audio_list_stym!$A$3:$BP$18,65,FALSE)</f>
        <v>17</v>
      </c>
      <c r="F90" t="str">
        <f>VLOOKUP(E90,metki!$A$2:$B$9,2,FALSE)</f>
        <v>экспл_новые_без_названия</v>
      </c>
      <c r="G90" t="str">
        <f t="shared" si="28"/>
        <v>экспл</v>
      </c>
      <c r="H90" t="str">
        <f>VLOOKUP(B90,audio_list_stym!$A$3:$AJ$18,33,FALSE)</f>
        <v>Ake</v>
      </c>
      <c r="I90" t="s">
        <v>688</v>
      </c>
      <c r="J90" t="str">
        <f t="shared" si="29"/>
        <v>Ake_1</v>
      </c>
      <c r="K90">
        <v>17</v>
      </c>
      <c r="L90">
        <f>VLOOKUP(J90,total_visual_stym!$A$2:$D$129,2,FALSE)</f>
        <v>2073</v>
      </c>
      <c r="M90" t="str">
        <f>VLOOKUP(J90,total_visual_stym!$A$2:$D$129,3,FALSE)</f>
        <v>pics\\Ake_1.jpg</v>
      </c>
      <c r="N90">
        <f>VLOOKUP(J90,total_visual_stym!$A$1:$D$129,4,FALSE)</f>
        <v>209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105</v>
      </c>
      <c r="Z90" t="str">
        <f>IF(G90="экспл",VLOOKUP(J90,quest_экспл!$A$1:$N$129,12,FALSE),IF(G90="импл_",0,0))</f>
        <v>sound\\On_imeet_myakot.wav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2225</v>
      </c>
      <c r="AD90" t="str">
        <f t="shared" ca="1" si="35"/>
        <v>pics\\dis9.jpg</v>
      </c>
      <c r="AE90" s="22" t="str">
        <f t="array" aca="1" ref="AE90" ca="1">IF(G90="экспл",INDEX(total_visual_stym!$C$146:$C$209,(RANK(total_visual_stym!E170,total_visual_stym!$E$146:$E$209))),0)</f>
        <v>pics\\dis9.jpg</v>
      </c>
      <c r="AF90" s="22" t="str">
        <f t="shared" si="30"/>
        <v/>
      </c>
      <c r="AI90" t="s">
        <v>100</v>
      </c>
      <c r="AO90">
        <f t="shared" ca="1" si="36"/>
        <v>0.61955025312783374</v>
      </c>
      <c r="AP90" t="str">
        <f t="shared" ca="1" si="37"/>
        <v>pics\\Kokos_4.jpg</v>
      </c>
      <c r="AR90" t="str">
        <f t="shared" si="38"/>
        <v/>
      </c>
      <c r="AS90" t="str">
        <f t="shared" si="31"/>
        <v/>
      </c>
      <c r="AT90">
        <f t="shared" ca="1" si="32"/>
        <v>0.89027882928373303</v>
      </c>
      <c r="AU90" t="s">
        <v>697</v>
      </c>
      <c r="AV90" t="str">
        <f t="shared" ca="1" si="33"/>
        <v>sound\\Noviy_plod.wav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_Он_имеет_мякоть?</v>
      </c>
      <c r="BA90" t="e">
        <f>VLOOKUP(Q90,audio_list_stym!$B$2:$BQ$299,68,FALSE)</f>
        <v>#N/A</v>
      </c>
      <c r="BB90" t="str">
        <f t="shared" si="34"/>
        <v>На_экране_XXXXX._Он_имеет_мякоть?</v>
      </c>
      <c r="BC90">
        <v>1212</v>
      </c>
      <c r="BD90">
        <v>2120</v>
      </c>
      <c r="BE90">
        <v>2079</v>
      </c>
      <c r="BF90">
        <v>2133</v>
      </c>
      <c r="BG90">
        <v>2147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VLOOKUP(B91,audio_list_stym!$A$3:$BP$18,65,FALSE)</f>
        <v>17</v>
      </c>
      <c r="F91" t="str">
        <f>VLOOKUP(E91,metki!$A$2:$B$9,2,FALSE)</f>
        <v>экспл_новые_без_названия</v>
      </c>
      <c r="G91" t="str">
        <f t="shared" si="28"/>
        <v>экспл</v>
      </c>
      <c r="H91" t="str">
        <f>VLOOKUP(B91,audio_list_stym!$A$3:$AJ$18,33,FALSE)</f>
        <v>Ake</v>
      </c>
      <c r="I91" t="s">
        <v>689</v>
      </c>
      <c r="J91" t="str">
        <f t="shared" si="29"/>
        <v>Ake_2</v>
      </c>
      <c r="K91">
        <v>17</v>
      </c>
      <c r="L91">
        <f>VLOOKUP(J91,total_visual_stym!$A$2:$D$129,2,FALSE)</f>
        <v>2074</v>
      </c>
      <c r="M91" t="str">
        <f>VLOOKUP(J91,total_visual_stym!$A$2:$D$129,3,FALSE)</f>
        <v>pics\\Ake_2.jpg</v>
      </c>
      <c r="N91">
        <f>VLOOKUP(J91,total_visual_stym!$A$1:$D$129,4,FALSE)</f>
        <v>209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106</v>
      </c>
      <c r="Z91" t="str">
        <f>IF(G91="экспл",VLOOKUP(J91,quest_экспл!$A$1:$N$129,12,FALSE),IF(G91="импл_",0,0))</f>
        <v>sound\\Prodolgovatiy_li_on.wav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2175</v>
      </c>
      <c r="AD91" t="str">
        <f t="shared" ca="1" si="35"/>
        <v>pics\\dis5.jpg</v>
      </c>
      <c r="AE91" s="22" t="str">
        <f t="array" aca="1" ref="AE91" ca="1">IF(G91="экспл",INDEX(total_visual_stym!$C$146:$C$209,(RANK(total_visual_stym!E171,total_visual_stym!$E$146:$E$209))),0)</f>
        <v>pics\\dis5.jpg</v>
      </c>
      <c r="AF91" s="22" t="str">
        <f t="shared" si="30"/>
        <v/>
      </c>
      <c r="AI91" t="s">
        <v>101</v>
      </c>
      <c r="AO91">
        <f t="shared" ca="1" si="36"/>
        <v>0.11303144516305574</v>
      </c>
      <c r="AP91" t="str">
        <f t="shared" ca="1" si="37"/>
        <v>pics\\Tomat_4.jpg</v>
      </c>
      <c r="AR91" t="str">
        <f t="shared" si="38"/>
        <v/>
      </c>
      <c r="AS91" t="str">
        <f t="shared" si="31"/>
        <v/>
      </c>
      <c r="AT91">
        <f t="shared" ca="1" si="32"/>
        <v>0.92370312196478943</v>
      </c>
      <c r="AU91" t="s">
        <v>697</v>
      </c>
      <c r="AV91" t="str">
        <f t="shared" ca="1" si="33"/>
        <v>sound\\Noviy_plod.wav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_Продолговатый_ли_он?</v>
      </c>
      <c r="BA91" t="e">
        <f>VLOOKUP(Q91,audio_list_stym!$B$2:$BQ$299,68,FALSE)</f>
        <v>#N/A</v>
      </c>
      <c r="BB91" t="str">
        <f t="shared" si="34"/>
        <v>Посмотрите,_вот_XXXXX._Продолговатый_ли_он?</v>
      </c>
      <c r="BD91">
        <v>2115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VLOOKUP(B92,audio_list_stym!$A$3:$BP$18,65,FALSE)</f>
        <v>17</v>
      </c>
      <c r="F92" t="str">
        <f>VLOOKUP(E92,metki!$A$2:$B$9,2,FALSE)</f>
        <v>экспл_новые_без_названия</v>
      </c>
      <c r="G92" t="str">
        <f t="shared" si="28"/>
        <v>экспл</v>
      </c>
      <c r="H92" t="str">
        <f>VLOOKUP(B92,audio_list_stym!$A$3:$AJ$18,33,FALSE)</f>
        <v>Ake</v>
      </c>
      <c r="I92" t="s">
        <v>690</v>
      </c>
      <c r="J92" t="str">
        <f t="shared" si="29"/>
        <v>Ake_3</v>
      </c>
      <c r="K92">
        <v>17</v>
      </c>
      <c r="L92">
        <f>VLOOKUP(J92,total_visual_stym!$A$2:$D$129,2,FALSE)</f>
        <v>2075</v>
      </c>
      <c r="M92" t="str">
        <f>VLOOKUP(J92,total_visual_stym!$A$2:$D$129,3,FALSE)</f>
        <v>pics\\Ake_3.jpg</v>
      </c>
      <c r="N92">
        <f>VLOOKUP(J92,total_visual_stym!$A$1:$D$129,4,FALSE)</f>
        <v>209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107</v>
      </c>
      <c r="Z92" t="str">
        <f>IF(G92="экспл",VLOOKUP(J92,quest_экспл!$A$1:$N$129,12,FALSE),IF(G92="импл_",0,0))</f>
        <v>sound\\Pyatnistiy_li_on.wav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2191</v>
      </c>
      <c r="AD92" t="str">
        <f t="shared" ca="1" si="35"/>
        <v>pics\\dis26.jpg</v>
      </c>
      <c r="AE92" s="22" t="str">
        <f t="array" aca="1" ref="AE92" ca="1">IF(G92="экспл",INDEX(total_visual_stym!$C$146:$C$209,(RANK(total_visual_stym!E172,total_visual_stym!$E$146:$E$209))),0)</f>
        <v>pics\\dis26.jpg</v>
      </c>
      <c r="AF92" s="22" t="str">
        <f t="shared" si="30"/>
        <v/>
      </c>
      <c r="AI92" t="s">
        <v>102</v>
      </c>
      <c r="AO92">
        <f t="shared" ca="1" si="36"/>
        <v>0.25690931223776603</v>
      </c>
      <c r="AP92" t="str">
        <f t="shared" ca="1" si="37"/>
        <v>pics\\Peper_4.jpg</v>
      </c>
      <c r="AR92" t="str">
        <f t="shared" si="38"/>
        <v/>
      </c>
      <c r="AS92" t="str">
        <f t="shared" si="31"/>
        <v/>
      </c>
      <c r="AT92">
        <f t="shared" ca="1" si="32"/>
        <v>7.4108113641711215E-2</v>
      </c>
      <c r="AU92" t="s">
        <v>697</v>
      </c>
      <c r="AV92" t="str">
        <f t="shared" ca="1" si="33"/>
        <v>sound\\Redkiy_plod.wav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_Пятнистый_ли_он?</v>
      </c>
      <c r="BA92" t="e">
        <f>VLOOKUP(Q92,audio_list_stym!$B$2:$BQ$299,68,FALSE)</f>
        <v>#N/A</v>
      </c>
      <c r="BB92" t="str">
        <f t="shared" si="34"/>
        <v>Вот_XXXXX._Пятнистый_ли_он?</v>
      </c>
      <c r="BD92">
        <v>2117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VLOOKUP(B93,audio_list_stym!$A$3:$BP$18,65,FALSE)</f>
        <v>17</v>
      </c>
      <c r="F93" t="str">
        <f>VLOOKUP(E93,metki!$A$2:$B$9,2,FALSE)</f>
        <v>экспл_новые_без_названия</v>
      </c>
      <c r="G93" t="str">
        <f t="shared" si="28"/>
        <v>экспл</v>
      </c>
      <c r="H93" t="str">
        <f>VLOOKUP(B93,audio_list_stym!$A$3:$AJ$18,33,FALSE)</f>
        <v>Ake</v>
      </c>
      <c r="I93" t="s">
        <v>691</v>
      </c>
      <c r="J93" t="str">
        <f t="shared" si="29"/>
        <v>Ake_4</v>
      </c>
      <c r="K93">
        <v>17</v>
      </c>
      <c r="L93">
        <f>VLOOKUP(J93,total_visual_stym!$A$2:$D$129,2,FALSE)</f>
        <v>2076</v>
      </c>
      <c r="M93" t="str">
        <f>VLOOKUP(J93,total_visual_stym!$A$2:$D$129,3,FALSE)</f>
        <v>pics\\Ake_4.jpg</v>
      </c>
      <c r="N93">
        <f>VLOOKUP(J93,total_visual_stym!$A$1:$D$129,4,FALSE)</f>
        <v>209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108</v>
      </c>
      <c r="Z93" t="str">
        <f>IF(G93="экспл",VLOOKUP(J93,quest_экспл!$A$1:$N$129,12,FALSE),IF(G93="импл_",0,0))</f>
        <v>sound\\On_s_kozhuroy.wav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2188</v>
      </c>
      <c r="AD93" t="str">
        <f t="shared" ca="1" si="35"/>
        <v>pics\\dis3.jpg</v>
      </c>
      <c r="AE93" s="22" t="str">
        <f t="array" aca="1" ref="AE93" ca="1">IF(G93="экспл",INDEX(total_visual_stym!$C$146:$C$209,(RANK(total_visual_stym!E173,total_visual_stym!$E$146:$E$209))),0)</f>
        <v>pics\\dis3.jpg</v>
      </c>
      <c r="AF93" s="22" t="str">
        <f t="shared" si="30"/>
        <v/>
      </c>
      <c r="AI93" t="s">
        <v>103</v>
      </c>
      <c r="AO93">
        <f t="shared" ca="1" si="36"/>
        <v>0.91921060763015994</v>
      </c>
      <c r="AP93" t="str">
        <f t="shared" ca="1" si="37"/>
        <v>pics\\Banan_6.jpg</v>
      </c>
      <c r="AR93" t="str">
        <f t="shared" si="38"/>
        <v/>
      </c>
      <c r="AS93" t="str">
        <f t="shared" si="31"/>
        <v/>
      </c>
      <c r="AT93">
        <f t="shared" ca="1" si="32"/>
        <v>0.80185473146123099</v>
      </c>
      <c r="AU93" t="s">
        <v>697</v>
      </c>
      <c r="AV93" t="str">
        <f t="shared" ca="1" si="33"/>
        <v>sound\\Noviy_plod.wav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_Он_с_кожурой?</v>
      </c>
      <c r="BA93" t="e">
        <f>VLOOKUP(Q93,audio_list_stym!$B$2:$BQ$299,68,FALSE)</f>
        <v>#N/A</v>
      </c>
      <c r="BB93" t="str">
        <f t="shared" si="34"/>
        <v>Это_XXXXX._Он_с_кожурой?</v>
      </c>
      <c r="BD93">
        <v>2114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VLOOKUP(B94,audio_list_stym!$A$3:$BP$18,65,FALSE)</f>
        <v>17</v>
      </c>
      <c r="F94" t="str">
        <f>VLOOKUP(E94,metki!$A$2:$B$9,2,FALSE)</f>
        <v>экспл_новые_без_названия</v>
      </c>
      <c r="G94" t="str">
        <f t="shared" si="28"/>
        <v>экспл</v>
      </c>
      <c r="H94" t="str">
        <f>VLOOKUP(B94,audio_list_stym!$A$3:$AJ$18,33,FALSE)</f>
        <v>Ake</v>
      </c>
      <c r="I94" t="s">
        <v>692</v>
      </c>
      <c r="J94" t="str">
        <f t="shared" si="29"/>
        <v>Ake_5</v>
      </c>
      <c r="K94">
        <v>17</v>
      </c>
      <c r="L94">
        <f>VLOOKUP(J94,total_visual_stym!$A$2:$D$129,2,FALSE)</f>
        <v>2077</v>
      </c>
      <c r="M94" t="str">
        <f>VLOOKUP(J94,total_visual_stym!$A$2:$D$129,3,FALSE)</f>
        <v>pics\\Ake_5.jpg</v>
      </c>
      <c r="N94">
        <f>VLOOKUP(J94,total_visual_stym!$A$1:$D$129,4,FALSE)</f>
        <v>209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109</v>
      </c>
      <c r="Z94" t="str">
        <f>IF(G94="экспл",VLOOKUP(J94,quest_экспл!$A$1:$N$129,12,FALSE),IF(G94="импл_",0,0))</f>
        <v>sound\\Fioletoviy_li_on.wav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2194</v>
      </c>
      <c r="AD94" t="str">
        <f t="shared" ca="1" si="35"/>
        <v>pics\\dis55.jpg</v>
      </c>
      <c r="AE94" s="22" t="str">
        <f t="array" aca="1" ref="AE94" ca="1">IF(G94="экспл",INDEX(total_visual_stym!$C$146:$C$209,(RANK(total_visual_stym!E174,total_visual_stym!$E$146:$E$209))),0)</f>
        <v>pics\\dis55.jpg</v>
      </c>
      <c r="AF94" s="22" t="str">
        <f t="shared" si="30"/>
        <v/>
      </c>
      <c r="AI94" t="s">
        <v>104</v>
      </c>
      <c r="AO94">
        <f t="shared" ca="1" si="36"/>
        <v>8.068455113796702E-2</v>
      </c>
      <c r="AP94" t="str">
        <f t="shared" ca="1" si="37"/>
        <v>pics\\Tomat_6.jpg</v>
      </c>
      <c r="AR94" t="str">
        <f t="shared" si="38"/>
        <v/>
      </c>
      <c r="AS94" t="str">
        <f t="shared" si="31"/>
        <v/>
      </c>
      <c r="AT94">
        <f t="shared" ca="1" si="32"/>
        <v>4.2503320449018389E-2</v>
      </c>
      <c r="AU94" t="s">
        <v>697</v>
      </c>
      <c r="AV94" t="str">
        <f t="shared" ca="1" si="33"/>
        <v>sound\\Redkiy_plod.wav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_Синий_ли_он?</v>
      </c>
      <c r="BA94" t="e">
        <f>VLOOKUP(Q94,audio_list_stym!$B$2:$BQ$299,68,FALSE)</f>
        <v>#N/A</v>
      </c>
      <c r="BB94" t="str">
        <f t="shared" si="34"/>
        <v>На_картинке_XXXXX._Синий_ли_он?</v>
      </c>
      <c r="BD94">
        <v>2118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VLOOKUP(B95,audio_list_stym!$A$3:$BP$18,65,FALSE)</f>
        <v>17</v>
      </c>
      <c r="F95" t="str">
        <f>VLOOKUP(E95,metki!$A$2:$B$9,2,FALSE)</f>
        <v>экспл_новые_без_названия</v>
      </c>
      <c r="G95" t="str">
        <f t="shared" si="28"/>
        <v>экспл</v>
      </c>
      <c r="H95" t="str">
        <f>VLOOKUP(B95,audio_list_stym!$A$3:$AJ$18,33,FALSE)</f>
        <v>Ake</v>
      </c>
      <c r="I95" t="s">
        <v>693</v>
      </c>
      <c r="J95" t="str">
        <f t="shared" si="29"/>
        <v>Ake_6</v>
      </c>
      <c r="K95">
        <v>17</v>
      </c>
      <c r="L95">
        <f>VLOOKUP(J95,total_visual_stym!$A$2:$D$129,2,FALSE)</f>
        <v>2078</v>
      </c>
      <c r="M95" t="str">
        <f>VLOOKUP(J95,total_visual_stym!$A$2:$D$129,3,FALSE)</f>
        <v>pics\\Ake_6.jpg</v>
      </c>
      <c r="N95">
        <f>VLOOKUP(J95,total_visual_stym!$A$1:$D$129,4,FALSE)</f>
        <v>209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110</v>
      </c>
      <c r="Z95" t="str">
        <f>IF(G95="экспл",VLOOKUP(J95,quest_экспл!$A$1:$N$129,12,FALSE),IF(G95="импл_",0,0))</f>
        <v>sound\\On_s_dolkami.wav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2219</v>
      </c>
      <c r="AD95" t="str">
        <f t="shared" ca="1" si="35"/>
        <v>pics\\dis17.jpg</v>
      </c>
      <c r="AE95" s="22" t="str">
        <f t="array" aca="1" ref="AE95" ca="1">IF(G95="экспл",INDEX(total_visual_stym!$C$146:$C$209,(RANK(total_visual_stym!E175,total_visual_stym!$E$146:$E$209))),0)</f>
        <v>pics\\dis17.jpg</v>
      </c>
      <c r="AF95" s="22" t="str">
        <f t="shared" si="30"/>
        <v/>
      </c>
      <c r="AI95" t="s">
        <v>105</v>
      </c>
      <c r="AO95">
        <f t="shared" ca="1" si="36"/>
        <v>0.3827624725970894</v>
      </c>
      <c r="AP95" t="str">
        <f t="shared" ca="1" si="37"/>
        <v>pics\\Limon_7.jpg</v>
      </c>
      <c r="AR95" t="str">
        <f t="shared" si="38"/>
        <v/>
      </c>
      <c r="AS95" t="str">
        <f t="shared" si="31"/>
        <v/>
      </c>
      <c r="AT95">
        <f t="shared" ca="1" si="32"/>
        <v>0.45396369659138702</v>
      </c>
      <c r="AU95" t="s">
        <v>697</v>
      </c>
      <c r="AV95" t="str">
        <f t="shared" ca="1" si="33"/>
        <v>sound\\Redkiy_plod.wav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_Он_с_дольками?</v>
      </c>
      <c r="BA95" t="e">
        <f>VLOOKUP(Q95,audio_list_stym!$B$2:$BQ$299,68,FALSE)</f>
        <v>#N/A</v>
      </c>
      <c r="BB95" t="str">
        <f t="shared" si="34"/>
        <v>На_мониторе_XXXXX._Он_с_дольками?</v>
      </c>
      <c r="BD95">
        <v>2113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VLOOKUP(B96,audio_list_stym!$A$3:$BP$18,65,FALSE)</f>
        <v>17</v>
      </c>
      <c r="F96" t="str">
        <f>VLOOKUP(E96,metki!$A$2:$B$9,2,FALSE)</f>
        <v>экспл_новые_без_названия</v>
      </c>
      <c r="G96" t="str">
        <f t="shared" si="28"/>
        <v>экспл</v>
      </c>
      <c r="H96" t="str">
        <f>VLOOKUP(B96,audio_list_stym!$A$3:$AJ$18,33,FALSE)</f>
        <v>Ake</v>
      </c>
      <c r="I96" t="s">
        <v>694</v>
      </c>
      <c r="J96" t="str">
        <f t="shared" si="29"/>
        <v>Ake_7</v>
      </c>
      <c r="K96">
        <v>17</v>
      </c>
      <c r="L96">
        <f>VLOOKUP(J96,total_visual_stym!$A$2:$D$129,2,FALSE)</f>
        <v>2079</v>
      </c>
      <c r="M96" t="str">
        <f>VLOOKUP(J96,total_visual_stym!$A$2:$D$129,3,FALSE)</f>
        <v>pics\\Ake_7.jpg</v>
      </c>
      <c r="N96">
        <f>VLOOKUP(J96,total_visual_stym!$A$1:$D$129,4,FALSE)</f>
        <v>209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111</v>
      </c>
      <c r="Z96" t="str">
        <f>IF(G96="экспл",VLOOKUP(J96,quest_экспл!$A$1:$N$129,12,FALSE),IF(G96="импл_",0,0))</f>
        <v>sound\\On_visushenniy.wav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2222</v>
      </c>
      <c r="AD96" t="str">
        <f t="shared" ca="1" si="35"/>
        <v>pics\\dis14.jpg</v>
      </c>
      <c r="AE96" s="22" t="str">
        <f t="array" aca="1" ref="AE96" ca="1">IF(G96="экспл",INDEX(total_visual_stym!$C$146:$C$209,(RANK(total_visual_stym!E176,total_visual_stym!$E$146:$E$209))),0)</f>
        <v>pics\\dis14.jpg</v>
      </c>
      <c r="AF96" s="22" t="str">
        <f t="shared" si="30"/>
        <v/>
      </c>
      <c r="AI96" t="s">
        <v>106</v>
      </c>
      <c r="AO96">
        <f t="shared" ca="1" si="36"/>
        <v>0.88993555406984848</v>
      </c>
      <c r="AP96" t="str">
        <f t="shared" ca="1" si="37"/>
        <v>pics\\Banan_7.jpg</v>
      </c>
      <c r="AR96" t="str">
        <f t="shared" si="38"/>
        <v/>
      </c>
      <c r="AS96" t="str">
        <f t="shared" si="31"/>
        <v/>
      </c>
      <c r="AT96">
        <f t="shared" ca="1" si="32"/>
        <v>0.6011573340015316</v>
      </c>
      <c r="AU96" t="s">
        <v>697</v>
      </c>
      <c r="AV96" t="str">
        <f t="shared" ca="1" si="33"/>
        <v>sound\\Noviy_plod.wav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_Он_высушенный?</v>
      </c>
      <c r="BA96" t="e">
        <f>VLOOKUP(Q96,audio_list_stym!$B$2:$BQ$299,68,FALSE)</f>
        <v>#N/A</v>
      </c>
      <c r="BB96" t="str">
        <f t="shared" si="34"/>
        <v>Перед_Вами_XXXXX._Он_высушенный?</v>
      </c>
      <c r="BD96">
        <v>2119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VLOOKUP(B97,audio_list_stym!$A$3:$BP$18,65,FALSE)</f>
        <v>17</v>
      </c>
      <c r="F97" t="str">
        <f>VLOOKUP(E97,metki!$A$2:$B$9,2,FALSE)</f>
        <v>экспл_новые_без_названия</v>
      </c>
      <c r="G97" t="str">
        <f t="shared" si="28"/>
        <v>экспл</v>
      </c>
      <c r="H97" t="str">
        <f>VLOOKUP(B97,audio_list_stym!$A$3:$AJ$18,33,FALSE)</f>
        <v>Ake</v>
      </c>
      <c r="I97" t="s">
        <v>695</v>
      </c>
      <c r="J97" t="str">
        <f t="shared" si="29"/>
        <v>Ake_8</v>
      </c>
      <c r="K97">
        <v>17</v>
      </c>
      <c r="L97">
        <f>VLOOKUP(J97,total_visual_stym!$A$2:$D$129,2,FALSE)</f>
        <v>2080</v>
      </c>
      <c r="M97" t="str">
        <f>VLOOKUP(J97,total_visual_stym!$A$2:$D$129,3,FALSE)</f>
        <v>pics\\Ake_8.jpg</v>
      </c>
      <c r="N97">
        <f>VLOOKUP(J97,total_visual_stym!$A$1:$D$129,4,FALSE)</f>
        <v>209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112</v>
      </c>
      <c r="Z97" t="str">
        <f>IF(G97="экспл",VLOOKUP(J97,quest_экспл!$A$1:$N$129,12,FALSE),IF(G97="импл_",0,0))</f>
        <v>sound\\Myatiy_li_on.wav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2231</v>
      </c>
      <c r="AD97" t="str">
        <f t="shared" ca="1" si="35"/>
        <v>pics\\dis12.jpg</v>
      </c>
      <c r="AE97" s="22" t="str">
        <f t="array" aca="1" ref="AE97" ca="1">IF(G97="экспл",INDEX(total_visual_stym!$C$146:$C$209,(RANK(total_visual_stym!E177,total_visual_stym!$E$146:$E$209))),0)</f>
        <v>pics\\dis12.jpg</v>
      </c>
      <c r="AF97" s="22" t="str">
        <f t="shared" si="30"/>
        <v/>
      </c>
      <c r="AI97" t="s">
        <v>107</v>
      </c>
      <c r="AO97">
        <f t="shared" ca="1" si="36"/>
        <v>0.97859309876966316</v>
      </c>
      <c r="AP97" t="str">
        <f t="shared" ca="1" si="37"/>
        <v>pics\\Banan_1.jpg</v>
      </c>
      <c r="AR97" t="str">
        <f t="shared" si="38"/>
        <v/>
      </c>
      <c r="AS97" t="str">
        <f t="shared" si="31"/>
        <v/>
      </c>
      <c r="AT97">
        <f t="shared" ca="1" si="32"/>
        <v>6.1558857578453918E-2</v>
      </c>
      <c r="AU97" t="s">
        <v>697</v>
      </c>
      <c r="AV97" t="str">
        <f t="shared" ca="1" si="33"/>
        <v>sound\\Redkiy_plod.wav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_Мятый_ли_он?</v>
      </c>
      <c r="BA97" t="e">
        <f>VLOOKUP(Q97,audio_list_stym!$B$2:$BQ$299,68,FALSE)</f>
        <v>#N/A</v>
      </c>
      <c r="BB97" t="str">
        <f t="shared" si="34"/>
        <v>Вы_видите_XXXXX._Мятый_ли_он?</v>
      </c>
      <c r="BD97">
        <v>2116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VLOOKUP(B98,audio_list_stym!$A$3:$BP$18,65,FALSE)</f>
        <v>14</v>
      </c>
      <c r="F98" t="str">
        <f>VLOOKUP(E98,metki!$A$2:$B$9,2,FALSE)</f>
        <v>импл_новые_с_названием</v>
      </c>
      <c r="G98" t="str">
        <f t="shared" si="28"/>
        <v>импл_</v>
      </c>
      <c r="H98" t="str">
        <f>VLOOKUP(B98,audio_list_stym!$A$3:$AJ$18,33,FALSE)</f>
        <v>Finger</v>
      </c>
      <c r="I98" t="s">
        <v>688</v>
      </c>
      <c r="J98" t="str">
        <f t="shared" si="29"/>
        <v>Finger_1</v>
      </c>
      <c r="K98">
        <v>14</v>
      </c>
      <c r="L98">
        <f>VLOOKUP(J98,total_visual_stym!$A$2:$D$129,2,FALSE)</f>
        <v>2081</v>
      </c>
      <c r="M98" t="str">
        <f>VLOOKUP(J98,total_visual_stym!$A$2:$D$129,3,FALSE)</f>
        <v>pics\\Finger_1.jpg</v>
      </c>
      <c r="N98">
        <f>VLOOKUP(J98,total_visual_stym!$A$1:$D$129,4,FALSE)</f>
        <v>210</v>
      </c>
      <c r="P98">
        <f>IF(G98="экспл",0,IF(G98="импл_",VLOOKUP(J98,quest_импл!$A$1:$J$129,7,FALSE),0))</f>
        <v>241</v>
      </c>
      <c r="Q98" t="str">
        <f>IF(G98="экспл",0,IF(G98="импл_",VLOOKUP(J98,quest_импл!$A$1:$J$129,8,FALSE),0))</f>
        <v>sound\\Vityanut_li.wav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2029</v>
      </c>
      <c r="AD98" t="str">
        <f t="shared" ca="1" si="35"/>
        <v>pics\\Kokos_5.jpg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0"/>
        <v>pics\\Kokos_5.jpg</v>
      </c>
      <c r="AI98" t="s">
        <v>108</v>
      </c>
      <c r="AO98">
        <f t="shared" ca="1" si="36"/>
        <v>0.59581438619447236</v>
      </c>
      <c r="AP98" t="str">
        <f t="shared" ca="1" si="37"/>
        <v>pics\\Kokos_5.jpg</v>
      </c>
      <c r="AR98" t="str">
        <f>IF(AH98="sound\\Ogorod",AP26,"")</f>
        <v/>
      </c>
      <c r="AS98" t="str">
        <f t="shared" ca="1" si="31"/>
        <v>pics\\Kokos_5.jpg</v>
      </c>
      <c r="AT98">
        <f t="shared" ca="1" si="32"/>
        <v>0.63682979720031674</v>
      </c>
      <c r="AU98" t="s">
        <v>697</v>
      </c>
      <c r="AV98" t="str">
        <f t="shared" ca="1" si="33"/>
        <v>sound\\Noviy_plod.wav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_Вытянут_ли_</v>
      </c>
      <c r="BB98" t="str">
        <f t="shared" si="34"/>
        <v>_Вытянут_ли_КОДИС?</v>
      </c>
      <c r="BC98">
        <v>1213</v>
      </c>
      <c r="BD98">
        <v>2136</v>
      </c>
      <c r="BE98">
        <v>2078</v>
      </c>
      <c r="BF98">
        <v>2089</v>
      </c>
      <c r="BG98">
        <v>2146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VLOOKUP(B99,audio_list_stym!$A$3:$BP$18,65,FALSE)</f>
        <v>14</v>
      </c>
      <c r="F99" t="str">
        <f>VLOOKUP(E99,metki!$A$2:$B$9,2,FALSE)</f>
        <v>импл_новые_с_названием</v>
      </c>
      <c r="G99" t="str">
        <f t="shared" si="28"/>
        <v>импл_</v>
      </c>
      <c r="H99" t="str">
        <f>VLOOKUP(B99,audio_list_stym!$A$3:$AJ$18,33,FALSE)</f>
        <v>Finger</v>
      </c>
      <c r="I99" t="s">
        <v>689</v>
      </c>
      <c r="J99" t="str">
        <f t="shared" si="29"/>
        <v>Finger_2</v>
      </c>
      <c r="K99">
        <v>14</v>
      </c>
      <c r="L99">
        <f>VLOOKUP(J99,total_visual_stym!$A$2:$D$129,2,FALSE)</f>
        <v>2082</v>
      </c>
      <c r="M99" t="str">
        <f>VLOOKUP(J99,total_visual_stym!$A$2:$D$129,3,FALSE)</f>
        <v>pics\\Finger_2.jpg</v>
      </c>
      <c r="N99">
        <f>VLOOKUP(J99,total_visual_stym!$A$1:$D$129,4,FALSE)</f>
        <v>210</v>
      </c>
      <c r="P99">
        <f>IF(G99="экспл",0,IF(G99="импл_",VLOOKUP(J99,quest_импл!$A$1:$J$129,7,FALSE),0))</f>
        <v>242</v>
      </c>
      <c r="Q99" t="str">
        <f>IF(G99="экспл",0,IF(G99="импл_",VLOOKUP(J99,quest_импл!$A$1:$J$129,8,FALSE),0))</f>
        <v>sound\\Nadloman_li.wav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2015</v>
      </c>
      <c r="AD99" t="str">
        <f t="shared" ca="1" si="35"/>
        <v>pics\\Finik_7.jpg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0"/>
        <v>pics\\Finik_7.jpg</v>
      </c>
      <c r="AI99" t="s">
        <v>109</v>
      </c>
      <c r="AO99">
        <f t="shared" ca="1" si="36"/>
        <v>0.7749858709713936</v>
      </c>
      <c r="AP99" t="str">
        <f t="shared" ca="1" si="37"/>
        <v>pics\\Finik_7.jpg</v>
      </c>
      <c r="AR99" t="str">
        <f t="shared" ref="AR99:AR120" si="39">IF(AH99="sound\\Ogorod",AP27,"")</f>
        <v/>
      </c>
      <c r="AS99" t="str">
        <f t="shared" ca="1" si="31"/>
        <v>pics\\Finik_7.jpg</v>
      </c>
      <c r="AT99">
        <f t="shared" ca="1" si="32"/>
        <v>0.56524658325921651</v>
      </c>
      <c r="AU99" t="s">
        <v>697</v>
      </c>
      <c r="AV99" t="str">
        <f t="shared" ca="1" si="33"/>
        <v>sound\\Noviy_plod.wav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_Надломан_ли_</v>
      </c>
      <c r="BB99" t="str">
        <f t="shared" si="34"/>
        <v>_Надломан_ли_КОДИС?</v>
      </c>
      <c r="BD99">
        <v>2131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VLOOKUP(B100,audio_list_stym!$A$3:$BP$18,65,FALSE)</f>
        <v>14</v>
      </c>
      <c r="F100" t="str">
        <f>VLOOKUP(E100,metki!$A$2:$B$9,2,FALSE)</f>
        <v>импл_новые_с_названием</v>
      </c>
      <c r="G100" t="str">
        <f t="shared" si="28"/>
        <v>импл_</v>
      </c>
      <c r="H100" t="str">
        <f>VLOOKUP(B100,audio_list_stym!$A$3:$AJ$18,33,FALSE)</f>
        <v>Finger</v>
      </c>
      <c r="I100" t="s">
        <v>690</v>
      </c>
      <c r="J100" t="str">
        <f t="shared" si="29"/>
        <v>Finger_3</v>
      </c>
      <c r="K100">
        <v>14</v>
      </c>
      <c r="L100">
        <f>VLOOKUP(J100,total_visual_stym!$A$2:$D$129,2,FALSE)</f>
        <v>2083</v>
      </c>
      <c r="M100" t="str">
        <f>VLOOKUP(J100,total_visual_stym!$A$2:$D$129,3,FALSE)</f>
        <v>pics\\Finger_3.jpg</v>
      </c>
      <c r="N100">
        <f>VLOOKUP(J100,total_visual_stym!$A$1:$D$129,4,FALSE)</f>
        <v>210</v>
      </c>
      <c r="P100">
        <f>IF(G100="экспл",0,IF(G100="импл_",VLOOKUP(J100,quest_импл!$A$1:$J$129,7,FALSE),0))</f>
        <v>243</v>
      </c>
      <c r="Q100" t="str">
        <f>IF(G100="экспл",0,IF(G100="импл_",VLOOKUP(J100,quest_импл!$A$1:$J$129,8,FALSE),0))</f>
        <v>sound\\Volnistiy_li.wav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2052</v>
      </c>
      <c r="AD100" t="str">
        <f t="shared" ca="1" si="35"/>
        <v>pics\\Redis_4.jpg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0"/>
        <v>pics\\Redis_4.jpg</v>
      </c>
      <c r="AI100" t="s">
        <v>110</v>
      </c>
      <c r="AO100">
        <f t="shared" ca="1" si="36"/>
        <v>0.19725762008989289</v>
      </c>
      <c r="AP100" t="str">
        <f t="shared" ca="1" si="37"/>
        <v>pics\\Redis_4.jpg</v>
      </c>
      <c r="AR100" t="str">
        <f t="shared" si="39"/>
        <v/>
      </c>
      <c r="AS100" t="str">
        <f t="shared" ca="1" si="31"/>
        <v>pics\\Redis_4.jpg</v>
      </c>
      <c r="AT100">
        <f t="shared" ca="1" si="32"/>
        <v>0.95933227179858982</v>
      </c>
      <c r="AU100" t="s">
        <v>697</v>
      </c>
      <c r="AV100" t="str">
        <f t="shared" ca="1" si="33"/>
        <v>sound\\Noviy_plod.wav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_Волнистый_ли_</v>
      </c>
      <c r="BB100" t="str">
        <f t="shared" si="34"/>
        <v>_Волнистый_ли_КОДИС?</v>
      </c>
      <c r="BD100">
        <v>2133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VLOOKUP(B101,audio_list_stym!$A$3:$BP$18,65,FALSE)</f>
        <v>14</v>
      </c>
      <c r="F101" t="str">
        <f>VLOOKUP(E101,metki!$A$2:$B$9,2,FALSE)</f>
        <v>импл_новые_с_названием</v>
      </c>
      <c r="G101" t="str">
        <f t="shared" si="28"/>
        <v>импл_</v>
      </c>
      <c r="H101" t="str">
        <f>VLOOKUP(B101,audio_list_stym!$A$3:$AJ$18,33,FALSE)</f>
        <v>Finger</v>
      </c>
      <c r="I101" t="s">
        <v>691</v>
      </c>
      <c r="J101" t="str">
        <f t="shared" si="29"/>
        <v>Finger_4</v>
      </c>
      <c r="K101">
        <v>14</v>
      </c>
      <c r="L101">
        <f>VLOOKUP(J101,total_visual_stym!$A$2:$D$129,2,FALSE)</f>
        <v>2084</v>
      </c>
      <c r="M101" t="str">
        <f>VLOOKUP(J101,total_visual_stym!$A$2:$D$129,3,FALSE)</f>
        <v>pics\\Finger_4.jpg</v>
      </c>
      <c r="N101">
        <f>VLOOKUP(J101,total_visual_stym!$A$1:$D$129,4,FALSE)</f>
        <v>210</v>
      </c>
      <c r="P101">
        <f>IF(G101="экспл",0,IF(G101="импл_",VLOOKUP(J101,quest_импл!$A$1:$J$129,7,FALSE),0))</f>
        <v>244</v>
      </c>
      <c r="Q101" t="str">
        <f>IF(G101="экспл",0,IF(G101="импл_",VLOOKUP(J101,quest_импл!$A$1:$J$129,8,FALSE),0))</f>
        <v>sound\\Buriy_li.wav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2008</v>
      </c>
      <c r="AD101" t="str">
        <f t="shared" ca="1" si="35"/>
        <v>pics\\Banan_8.jpg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0"/>
        <v>pics\\Banan_8.jpg</v>
      </c>
      <c r="AI101" t="s">
        <v>111</v>
      </c>
      <c r="AO101">
        <f t="shared" ca="1" si="36"/>
        <v>0.86441565428682943</v>
      </c>
      <c r="AP101" t="str">
        <f t="shared" ca="1" si="37"/>
        <v>pics\\Banan_8.jpg</v>
      </c>
      <c r="AR101" t="str">
        <f t="shared" si="39"/>
        <v/>
      </c>
      <c r="AS101" t="str">
        <f t="shared" ca="1" si="31"/>
        <v>pics\\Banan_8.jpg</v>
      </c>
      <c r="AT101">
        <f t="shared" ca="1" si="32"/>
        <v>4.3916699633959388E-2</v>
      </c>
      <c r="AU101" t="s">
        <v>697</v>
      </c>
      <c r="AV101" t="str">
        <f t="shared" ca="1" si="33"/>
        <v>sound\\Redkiy_plod.wav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_Бурый_ли_</v>
      </c>
      <c r="BB101" t="str">
        <f t="shared" si="34"/>
        <v>_Бурый_ли_КОДИС?</v>
      </c>
      <c r="BD101">
        <v>2130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VLOOKUP(B102,audio_list_stym!$A$3:$BP$18,65,FALSE)</f>
        <v>14</v>
      </c>
      <c r="F102" t="str">
        <f>VLOOKUP(E102,metki!$A$2:$B$9,2,FALSE)</f>
        <v>импл_новые_с_названием</v>
      </c>
      <c r="G102" t="str">
        <f t="shared" si="28"/>
        <v>импл_</v>
      </c>
      <c r="H102" t="str">
        <f>VLOOKUP(B102,audio_list_stym!$A$3:$AJ$18,33,FALSE)</f>
        <v>Finger</v>
      </c>
      <c r="I102" t="s">
        <v>692</v>
      </c>
      <c r="J102" t="str">
        <f t="shared" si="29"/>
        <v>Finger_5</v>
      </c>
      <c r="K102">
        <v>14</v>
      </c>
      <c r="L102">
        <f>VLOOKUP(J102,total_visual_stym!$A$2:$D$129,2,FALSE)</f>
        <v>2085</v>
      </c>
      <c r="M102" t="str">
        <f>VLOOKUP(J102,total_visual_stym!$A$2:$D$129,3,FALSE)</f>
        <v>pics\\Finger_5.jpg</v>
      </c>
      <c r="N102">
        <f>VLOOKUP(J102,total_visual_stym!$A$1:$D$129,4,FALSE)</f>
        <v>210</v>
      </c>
      <c r="P102">
        <f>IF(G102="экспл",0,IF(G102="импл_",VLOOKUP(J102,quest_импл!$A$1:$J$129,7,FALSE),0))</f>
        <v>245</v>
      </c>
      <c r="Q102" t="str">
        <f>IF(G102="экспл",0,IF(G102="импл_",VLOOKUP(J102,quest_импл!$A$1:$J$129,8,FALSE),0))</f>
        <v>sound\\Vizhatiy_li.wav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2005</v>
      </c>
      <c r="AD102" t="str">
        <f t="shared" ca="1" si="35"/>
        <v>pics\\Banan_5.jpg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0"/>
        <v>pics\\Banan_5.jpg</v>
      </c>
      <c r="AI102" t="s">
        <v>112</v>
      </c>
      <c r="AO102">
        <f t="shared" ca="1" si="36"/>
        <v>0.92268043815215384</v>
      </c>
      <c r="AP102" t="str">
        <f t="shared" ca="1" si="37"/>
        <v>pics\\Banan_5.jpg</v>
      </c>
      <c r="AR102" t="str">
        <f t="shared" si="39"/>
        <v/>
      </c>
      <c r="AS102" t="str">
        <f t="shared" ca="1" si="31"/>
        <v>pics\\Banan_5.jpg</v>
      </c>
      <c r="AT102">
        <f t="shared" ca="1" si="32"/>
        <v>0.53472970612282034</v>
      </c>
      <c r="AU102" t="s">
        <v>697</v>
      </c>
      <c r="AV102" t="str">
        <f t="shared" ca="1" si="33"/>
        <v>sound\\Noviy_plod.wav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_Выжатый_ли_</v>
      </c>
      <c r="BB102" t="str">
        <f t="shared" si="34"/>
        <v>_Выжатый_ли_КОДИС?</v>
      </c>
      <c r="BD102">
        <v>2134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VLOOKUP(B103,audio_list_stym!$A$3:$BP$18,65,FALSE)</f>
        <v>14</v>
      </c>
      <c r="F103" t="str">
        <f>VLOOKUP(E103,metki!$A$2:$B$9,2,FALSE)</f>
        <v>импл_новые_с_названием</v>
      </c>
      <c r="G103" t="str">
        <f t="shared" si="28"/>
        <v>импл_</v>
      </c>
      <c r="H103" t="str">
        <f>VLOOKUP(B103,audio_list_stym!$A$3:$AJ$18,33,FALSE)</f>
        <v>Finger</v>
      </c>
      <c r="I103" t="s">
        <v>693</v>
      </c>
      <c r="J103" t="str">
        <f t="shared" si="29"/>
        <v>Finger_6</v>
      </c>
      <c r="K103">
        <v>14</v>
      </c>
      <c r="L103">
        <f>VLOOKUP(J103,total_visual_stym!$A$2:$D$129,2,FALSE)</f>
        <v>2086</v>
      </c>
      <c r="M103" t="str">
        <f>VLOOKUP(J103,total_visual_stym!$A$2:$D$129,3,FALSE)</f>
        <v>pics\\Finger_6.jpg</v>
      </c>
      <c r="N103">
        <f>VLOOKUP(J103,total_visual_stym!$A$1:$D$129,4,FALSE)</f>
        <v>210</v>
      </c>
      <c r="P103">
        <f>IF(G103="экспл",0,IF(G103="импл_",VLOOKUP(J103,quest_импл!$A$1:$J$129,7,FALSE),0))</f>
        <v>246</v>
      </c>
      <c r="Q103" t="str">
        <f>IF(G103="экспл",0,IF(G103="импл_",VLOOKUP(J103,quest_импл!$A$1:$J$129,8,FALSE),0))</f>
        <v>sound\\Obemniy_li.wav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2058</v>
      </c>
      <c r="AD103" t="str">
        <f t="shared" ca="1" si="35"/>
        <v>pics\\Tomat_2.jpg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0"/>
        <v>pics\\Tomat_2.jpg</v>
      </c>
      <c r="AI103" t="s">
        <v>113</v>
      </c>
      <c r="AO103">
        <f t="shared" ca="1" si="36"/>
        <v>0.13211556085336118</v>
      </c>
      <c r="AP103" t="str">
        <f t="shared" ca="1" si="37"/>
        <v>pics\\Tomat_2.jpg</v>
      </c>
      <c r="AR103" t="str">
        <f t="shared" si="39"/>
        <v/>
      </c>
      <c r="AS103" t="str">
        <f t="shared" ca="1" si="31"/>
        <v>pics\\Tomat_2.jpg</v>
      </c>
      <c r="AT103">
        <f t="shared" ca="1" si="32"/>
        <v>0.66371771346008002</v>
      </c>
      <c r="AU103" t="s">
        <v>697</v>
      </c>
      <c r="AV103" t="str">
        <f t="shared" ca="1" si="33"/>
        <v>sound\\Noviy_plod.wav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_Объемный_ли_</v>
      </c>
      <c r="BB103" t="str">
        <f t="shared" si="34"/>
        <v>_Объемный_ли_КОДИС?</v>
      </c>
      <c r="BD103">
        <v>2129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VLOOKUP(B104,audio_list_stym!$A$3:$BP$18,65,FALSE)</f>
        <v>14</v>
      </c>
      <c r="F104" t="str">
        <f>VLOOKUP(E104,metki!$A$2:$B$9,2,FALSE)</f>
        <v>импл_новые_с_названием</v>
      </c>
      <c r="G104" t="str">
        <f t="shared" si="28"/>
        <v>импл_</v>
      </c>
      <c r="H104" t="str">
        <f>VLOOKUP(B104,audio_list_stym!$A$3:$AJ$18,33,FALSE)</f>
        <v>Finger</v>
      </c>
      <c r="I104" t="s">
        <v>694</v>
      </c>
      <c r="J104" t="str">
        <f t="shared" si="29"/>
        <v>Finger_7</v>
      </c>
      <c r="K104">
        <v>14</v>
      </c>
      <c r="L104">
        <f>VLOOKUP(J104,total_visual_stym!$A$2:$D$129,2,FALSE)</f>
        <v>2087</v>
      </c>
      <c r="M104" t="str">
        <f>VLOOKUP(J104,total_visual_stym!$A$2:$D$129,3,FALSE)</f>
        <v>pics\\Finger_7.jpg</v>
      </c>
      <c r="N104">
        <f>VLOOKUP(J104,total_visual_stym!$A$1:$D$129,4,FALSE)</f>
        <v>210</v>
      </c>
      <c r="P104">
        <f>IF(G104="экспл",0,IF(G104="импл_",VLOOKUP(J104,quest_импл!$A$1:$J$129,7,FALSE),0))</f>
        <v>247</v>
      </c>
      <c r="Q104" t="str">
        <f>IF(G104="экспл",0,IF(G104="импл_",VLOOKUP(J104,quest_импл!$A$1:$J$129,8,FALSE),0))</f>
        <v>sound\\Pustoy_li.wav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2023</v>
      </c>
      <c r="AD104" t="str">
        <f t="shared" ca="1" si="35"/>
        <v>pics\\Goroh_7.jpg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0"/>
        <v>pics\\Goroh_7.jpg</v>
      </c>
      <c r="AI104" t="s">
        <v>114</v>
      </c>
      <c r="AO104">
        <f t="shared" ca="1" si="36"/>
        <v>0.68383053960983764</v>
      </c>
      <c r="AP104" t="str">
        <f t="shared" ca="1" si="37"/>
        <v>pics\\Goroh_7.jpg</v>
      </c>
      <c r="AR104" t="str">
        <f t="shared" si="39"/>
        <v/>
      </c>
      <c r="AS104" t="str">
        <f t="shared" ca="1" si="31"/>
        <v>pics\\Goroh_7.jpg</v>
      </c>
      <c r="AT104">
        <f t="shared" ca="1" si="32"/>
        <v>0.67111119186041568</v>
      </c>
      <c r="AU104" t="s">
        <v>697</v>
      </c>
      <c r="AV104" t="str">
        <f t="shared" ca="1" si="33"/>
        <v>sound\\Noviy_plod.wav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_Пустой_ли_</v>
      </c>
      <c r="BB104" t="str">
        <f t="shared" si="34"/>
        <v>_Пустой_ли_КОДИС?</v>
      </c>
      <c r="BD104">
        <v>2135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VLOOKUP(B105,audio_list_stym!$A$3:$BP$18,65,FALSE)</f>
        <v>14</v>
      </c>
      <c r="F105" t="str">
        <f>VLOOKUP(E105,metki!$A$2:$B$9,2,FALSE)</f>
        <v>импл_новые_с_названием</v>
      </c>
      <c r="G105" t="str">
        <f t="shared" si="28"/>
        <v>импл_</v>
      </c>
      <c r="H105" t="str">
        <f>VLOOKUP(B105,audio_list_stym!$A$3:$AJ$18,33,FALSE)</f>
        <v>Finger</v>
      </c>
      <c r="I105" t="s">
        <v>695</v>
      </c>
      <c r="J105" t="str">
        <f t="shared" si="29"/>
        <v>Finger_8</v>
      </c>
      <c r="K105">
        <v>14</v>
      </c>
      <c r="L105">
        <f>VLOOKUP(J105,total_visual_stym!$A$2:$D$129,2,FALSE)</f>
        <v>2088</v>
      </c>
      <c r="M105" t="str">
        <f>VLOOKUP(J105,total_visual_stym!$A$2:$D$129,3,FALSE)</f>
        <v>pics\\Finger_8.jpg</v>
      </c>
      <c r="N105">
        <f>VLOOKUP(J105,total_visual_stym!$A$1:$D$129,4,FALSE)</f>
        <v>210</v>
      </c>
      <c r="P105">
        <f>IF(G105="экспл",0,IF(G105="импл_",VLOOKUP(J105,quest_импл!$A$1:$J$129,7,FALSE),0))</f>
        <v>248</v>
      </c>
      <c r="Q105" t="str">
        <f>IF(G105="экспл",0,IF(G105="импл_",VLOOKUP(J105,quest_импл!$A$1:$J$129,8,FALSE),0))</f>
        <v>sound\\Beliy_li.wav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2033</v>
      </c>
      <c r="AD105" t="str">
        <f t="shared" ca="1" si="35"/>
        <v>pics\\Limon_1.jpg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0"/>
        <v>pics\\Limon_1.jpg</v>
      </c>
      <c r="AI105" t="s">
        <v>115</v>
      </c>
      <c r="AO105">
        <f t="shared" ca="1" si="36"/>
        <v>0.51796507933777114</v>
      </c>
      <c r="AP105" t="str">
        <f t="shared" ca="1" si="37"/>
        <v>pics\\Limon_1.jpg</v>
      </c>
      <c r="AR105" t="str">
        <f t="shared" si="39"/>
        <v/>
      </c>
      <c r="AS105" t="str">
        <f t="shared" ca="1" si="31"/>
        <v>pics\\Limon_1.jpg</v>
      </c>
      <c r="AT105">
        <f t="shared" ca="1" si="32"/>
        <v>0.58345749988879181</v>
      </c>
      <c r="AU105" t="s">
        <v>697</v>
      </c>
      <c r="AV105" t="str">
        <f t="shared" ca="1" si="33"/>
        <v>sound\\Noviy_plod.wav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_Белый_ли_</v>
      </c>
      <c r="BB105" t="str">
        <f t="shared" si="34"/>
        <v>_Белый_ли_КОДИС?</v>
      </c>
      <c r="BD105">
        <v>2132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VLOOKUP(B106,audio_list_stym!$A$3:$BP$18,65,FALSE)</f>
        <v>15</v>
      </c>
      <c r="F106" t="str">
        <f>VLOOKUP(E106,metki!$A$2:$B$9,2,FALSE)</f>
        <v>экспл_новые_с_названием</v>
      </c>
      <c r="G106" t="str">
        <f t="shared" si="28"/>
        <v>экспл</v>
      </c>
      <c r="H106" t="str">
        <f>VLOOKUP(B106,audio_list_stym!$A$3:$AJ$18,33,FALSE)</f>
        <v>Gac</v>
      </c>
      <c r="I106" t="s">
        <v>688</v>
      </c>
      <c r="J106" t="str">
        <f t="shared" si="29"/>
        <v>Gac_1</v>
      </c>
      <c r="K106">
        <v>15</v>
      </c>
      <c r="L106">
        <f>VLOOKUP(J106,total_visual_stym!$A$2:$D$129,2,FALSE)</f>
        <v>2089</v>
      </c>
      <c r="M106" t="str">
        <f>VLOOKUP(J106,total_visual_stym!$A$2:$D$129,3,FALSE)</f>
        <v>pics\\Gac_1.jpg</v>
      </c>
      <c r="N106">
        <f>VLOOKUP(J106,total_visual_stym!$A$1:$D$129,4,FALSE)</f>
        <v>211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121</v>
      </c>
      <c r="Z106" t="str">
        <f>IF(G106="экспл",VLOOKUP(J106,quest_экспл!$A$1:$N$129,12,FALSE),IF(G106="импл_",0,0))</f>
        <v>sound\\Ispachkan_li_on.wav</v>
      </c>
      <c r="AA106" t="str">
        <f>IF(G106="экспл",VLOOKUP(J106,quest_экспл!$A$1:$N$129,14,FALSE),IF(G106="импл_",0,0))</f>
        <v>нет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2230</v>
      </c>
      <c r="AD106" t="str">
        <f t="shared" ca="1" si="35"/>
        <v>pics\\dis8.jpg</v>
      </c>
      <c r="AE106" s="22" t="str">
        <f t="array" aca="1" ref="AE106" ca="1">IF(G106="экспл",INDEX(total_visual_stym!$C$146:$C$209,(RANK(total_visual_stym!E186,total_visual_stym!$E$146:$E$209))),0)</f>
        <v>pics\\dis8.jpg</v>
      </c>
      <c r="AF106" s="22" t="str">
        <f t="shared" si="30"/>
        <v/>
      </c>
      <c r="AI106" t="s">
        <v>116</v>
      </c>
      <c r="AO106">
        <f t="shared" ca="1" si="36"/>
        <v>0.2470326170120738</v>
      </c>
      <c r="AP106" t="str">
        <f t="shared" ca="1" si="37"/>
        <v>pics\\Peper_6.jpg</v>
      </c>
      <c r="AR106" t="str">
        <f t="shared" si="39"/>
        <v/>
      </c>
      <c r="AS106" t="str">
        <f t="shared" si="31"/>
        <v/>
      </c>
      <c r="AT106">
        <f t="shared" ca="1" si="32"/>
        <v>0.49031380928911206</v>
      </c>
      <c r="AU106" t="s">
        <v>697</v>
      </c>
      <c r="AV106" t="str">
        <f t="shared" ca="1" si="33"/>
        <v>sound\\Noviy_plod.wav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_Испачкан_ли_он?</v>
      </c>
      <c r="BA106" t="e">
        <f>VLOOKUP(Q106,audio_list_stym!$B$2:$BQ$299,68,FALSE)</f>
        <v>#N/A</v>
      </c>
      <c r="BB106" t="str">
        <f t="shared" si="34"/>
        <v>На_экране_ГОНИК._Испачкан_ли_он?</v>
      </c>
      <c r="BC106">
        <v>1214</v>
      </c>
      <c r="BD106">
        <v>2144</v>
      </c>
      <c r="BE106">
        <v>2076</v>
      </c>
      <c r="BF106">
        <v>2115</v>
      </c>
      <c r="BG106">
        <v>2152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VLOOKUP(B107,audio_list_stym!$A$3:$BP$18,65,FALSE)</f>
        <v>15</v>
      </c>
      <c r="F107" t="str">
        <f>VLOOKUP(E107,metki!$A$2:$B$9,2,FALSE)</f>
        <v>экспл_новые_с_названием</v>
      </c>
      <c r="G107" t="str">
        <f t="shared" si="28"/>
        <v>экспл</v>
      </c>
      <c r="H107" t="str">
        <f>VLOOKUP(B107,audio_list_stym!$A$3:$AJ$18,33,FALSE)</f>
        <v>Gac</v>
      </c>
      <c r="I107" t="s">
        <v>689</v>
      </c>
      <c r="J107" t="str">
        <f t="shared" si="29"/>
        <v>Gac_2</v>
      </c>
      <c r="K107">
        <v>15</v>
      </c>
      <c r="L107">
        <f>VLOOKUP(J107,total_visual_stym!$A$2:$D$129,2,FALSE)</f>
        <v>2090</v>
      </c>
      <c r="M107" t="str">
        <f>VLOOKUP(J107,total_visual_stym!$A$2:$D$129,3,FALSE)</f>
        <v>pics\\Gac_2.jpg</v>
      </c>
      <c r="N107">
        <f>VLOOKUP(J107,total_visual_stym!$A$1:$D$129,4,FALSE)</f>
        <v>211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122</v>
      </c>
      <c r="Z107" t="str">
        <f>IF(G107="экспл",VLOOKUP(J107,quest_экспл!$A$1:$N$129,12,FALSE),IF(G107="импл_",0,0))</f>
        <v>sound\\On_farshirovanniy.wav</v>
      </c>
      <c r="AA107" t="str">
        <f>IF(G107="экспл",VLOOKUP(J107,quest_экспл!$A$1:$N$129,14,FALSE),IF(G107="импл_",0,0))</f>
        <v>нет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2173</v>
      </c>
      <c r="AD107" t="str">
        <f t="shared" ca="1" si="35"/>
        <v>pics\\dis37.jpg</v>
      </c>
      <c r="AE107" s="22" t="str">
        <f t="array" aca="1" ref="AE107" ca="1">IF(G107="экспл",INDEX(total_visual_stym!$C$146:$C$209,(RANK(total_visual_stym!E187,total_visual_stym!$E$146:$E$209))),0)</f>
        <v>pics\\dis37.jpg</v>
      </c>
      <c r="AF107" s="22" t="str">
        <f t="shared" si="30"/>
        <v/>
      </c>
      <c r="AI107" t="s">
        <v>117</v>
      </c>
      <c r="AO107">
        <f t="shared" ca="1" si="36"/>
        <v>0.22892831730233076</v>
      </c>
      <c r="AP107" t="str">
        <f t="shared" ca="1" si="37"/>
        <v>pics\\Redis_1.jpg</v>
      </c>
      <c r="AR107" t="str">
        <f t="shared" si="39"/>
        <v/>
      </c>
      <c r="AS107" t="str">
        <f t="shared" si="31"/>
        <v/>
      </c>
      <c r="AT107">
        <f t="shared" ca="1" si="32"/>
        <v>0.90232330773777347</v>
      </c>
      <c r="AU107" t="s">
        <v>697</v>
      </c>
      <c r="AV107" t="str">
        <f t="shared" ca="1" si="33"/>
        <v>sound\\Noviy_plod.wav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_Он_фаршированный?</v>
      </c>
      <c r="BA107" t="e">
        <f>VLOOKUP(Q107,audio_list_stym!$B$2:$BQ$299,68,FALSE)</f>
        <v>#N/A</v>
      </c>
      <c r="BB107" t="str">
        <f t="shared" si="34"/>
        <v>Посмотрите,_вот_ГОНИК._Он_фаршированный?</v>
      </c>
      <c r="BD107">
        <v>2139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VLOOKUP(B108,audio_list_stym!$A$3:$BP$18,65,FALSE)</f>
        <v>15</v>
      </c>
      <c r="F108" t="str">
        <f>VLOOKUP(E108,metki!$A$2:$B$9,2,FALSE)</f>
        <v>экспл_новые_с_названием</v>
      </c>
      <c r="G108" t="str">
        <f t="shared" si="28"/>
        <v>экспл</v>
      </c>
      <c r="H108" t="str">
        <f>VLOOKUP(B108,audio_list_stym!$A$3:$AJ$18,33,FALSE)</f>
        <v>Gac</v>
      </c>
      <c r="I108" t="s">
        <v>690</v>
      </c>
      <c r="J108" t="str">
        <f t="shared" si="29"/>
        <v>Gac_3</v>
      </c>
      <c r="K108">
        <v>15</v>
      </c>
      <c r="L108">
        <f>VLOOKUP(J108,total_visual_stym!$A$2:$D$129,2,FALSE)</f>
        <v>2091</v>
      </c>
      <c r="M108" t="str">
        <f>VLOOKUP(J108,total_visual_stym!$A$2:$D$129,3,FALSE)</f>
        <v>pics\\Gac_3.jpg</v>
      </c>
      <c r="N108">
        <f>VLOOKUP(J108,total_visual_stym!$A$1:$D$129,4,FALSE)</f>
        <v>211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123</v>
      </c>
      <c r="Z108" t="str">
        <f>IF(G108="экспл",VLOOKUP(J108,quest_экспл!$A$1:$N$129,12,FALSE),IF(G108="импл_",0,0))</f>
        <v>sound\\On_razrezanniy.wav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2176</v>
      </c>
      <c r="AD108" t="str">
        <f t="shared" ca="1" si="35"/>
        <v>pics\\dis21.jpg</v>
      </c>
      <c r="AE108" s="22" t="str">
        <f t="array" aca="1" ref="AE108" ca="1">IF(G108="экспл",INDEX(total_visual_stym!$C$146:$C$209,(RANK(total_visual_stym!E188,total_visual_stym!$E$146:$E$209))),0)</f>
        <v>pics\\dis21.jpg</v>
      </c>
      <c r="AF108" s="22" t="str">
        <f t="shared" si="30"/>
        <v/>
      </c>
      <c r="AI108" t="s">
        <v>118</v>
      </c>
      <c r="AO108">
        <f t="shared" ca="1" si="36"/>
        <v>0.46464596353745646</v>
      </c>
      <c r="AP108" t="str">
        <f t="shared" ca="1" si="37"/>
        <v>pics\\Limon_4.jpg</v>
      </c>
      <c r="AR108" t="str">
        <f t="shared" si="39"/>
        <v/>
      </c>
      <c r="AS108" t="str">
        <f t="shared" si="31"/>
        <v/>
      </c>
      <c r="AT108">
        <f t="shared" ca="1" si="32"/>
        <v>5.1041052598438386E-2</v>
      </c>
      <c r="AU108" t="s">
        <v>697</v>
      </c>
      <c r="AV108" t="str">
        <f t="shared" ca="1" si="33"/>
        <v>sound\\Redkiy_plod.wav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_Он_разрезанный?</v>
      </c>
      <c r="BA108" t="e">
        <f>VLOOKUP(Q108,audio_list_stym!$B$2:$BQ$299,68,FALSE)</f>
        <v>#N/A</v>
      </c>
      <c r="BB108" t="str">
        <f t="shared" si="34"/>
        <v>Вот_ГОНИК._Он_разрезанный?</v>
      </c>
      <c r="BD108">
        <v>2141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VLOOKUP(B109,audio_list_stym!$A$3:$BP$18,65,FALSE)</f>
        <v>15</v>
      </c>
      <c r="F109" t="str">
        <f>VLOOKUP(E109,metki!$A$2:$B$9,2,FALSE)</f>
        <v>экспл_новые_с_названием</v>
      </c>
      <c r="G109" t="str">
        <f t="shared" si="28"/>
        <v>экспл</v>
      </c>
      <c r="H109" t="str">
        <f>VLOOKUP(B109,audio_list_stym!$A$3:$AJ$18,33,FALSE)</f>
        <v>Gac</v>
      </c>
      <c r="I109" t="s">
        <v>691</v>
      </c>
      <c r="J109" t="str">
        <f t="shared" si="29"/>
        <v>Gac_4</v>
      </c>
      <c r="K109">
        <v>15</v>
      </c>
      <c r="L109">
        <f>VLOOKUP(J109,total_visual_stym!$A$2:$D$129,2,FALSE)</f>
        <v>2092</v>
      </c>
      <c r="M109" t="str">
        <f>VLOOKUP(J109,total_visual_stym!$A$2:$D$129,3,FALSE)</f>
        <v>pics\\Gac_4.jpg</v>
      </c>
      <c r="N109">
        <f>VLOOKUP(J109,total_visual_stym!$A$1:$D$129,4,FALSE)</f>
        <v>211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124</v>
      </c>
      <c r="Z109" t="str">
        <f>IF(G109="экспл",VLOOKUP(J109,quest_экспл!$A$1:$N$129,12,FALSE),IF(G109="импл_",0,0))</f>
        <v>sound\\On_s_lepestkami.wav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2183</v>
      </c>
      <c r="AD109" t="str">
        <f t="shared" ca="1" si="35"/>
        <v>pics\\dis18.jpg</v>
      </c>
      <c r="AE109" s="22" t="str">
        <f t="array" aca="1" ref="AE109" ca="1">IF(G109="экспл",INDEX(total_visual_stym!$C$146:$C$209,(RANK(total_visual_stym!E189,total_visual_stym!$E$146:$E$209))),0)</f>
        <v>pics\\dis18.jpg</v>
      </c>
      <c r="AF109" s="22" t="str">
        <f t="shared" si="30"/>
        <v/>
      </c>
      <c r="AI109" t="s">
        <v>119</v>
      </c>
      <c r="AO109">
        <f t="shared" ca="1" si="36"/>
        <v>0.22144711518074445</v>
      </c>
      <c r="AP109" t="str">
        <f t="shared" ca="1" si="37"/>
        <v>pics\\Redis_2.jpg</v>
      </c>
      <c r="AR109" t="str">
        <f t="shared" si="39"/>
        <v/>
      </c>
      <c r="AS109" t="str">
        <f t="shared" si="31"/>
        <v/>
      </c>
      <c r="AT109">
        <f t="shared" ca="1" si="32"/>
        <v>0.74935805718057724</v>
      </c>
      <c r="AU109" t="s">
        <v>697</v>
      </c>
      <c r="AV109" t="str">
        <f t="shared" ca="1" si="33"/>
        <v>sound\\Noviy_plod.wav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_Он_с_лепестками?</v>
      </c>
      <c r="BA109" t="e">
        <f>VLOOKUP(Q109,audio_list_stym!$B$2:$BQ$299,68,FALSE)</f>
        <v>#N/A</v>
      </c>
      <c r="BB109" t="str">
        <f t="shared" si="34"/>
        <v>Это_ГОНИК._Он_с_лепестками?</v>
      </c>
      <c r="BD109">
        <v>2138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VLOOKUP(B110,audio_list_stym!$A$3:$BP$18,65,FALSE)</f>
        <v>15</v>
      </c>
      <c r="F110" t="str">
        <f>VLOOKUP(E110,metki!$A$2:$B$9,2,FALSE)</f>
        <v>экспл_новые_с_названием</v>
      </c>
      <c r="G110" t="str">
        <f t="shared" si="28"/>
        <v>экспл</v>
      </c>
      <c r="H110" t="str">
        <f>VLOOKUP(B110,audio_list_stym!$A$3:$AJ$18,33,FALSE)</f>
        <v>Gac</v>
      </c>
      <c r="I110" t="s">
        <v>692</v>
      </c>
      <c r="J110" t="str">
        <f t="shared" si="29"/>
        <v>Gac_5</v>
      </c>
      <c r="K110">
        <v>15</v>
      </c>
      <c r="L110">
        <f>VLOOKUP(J110,total_visual_stym!$A$2:$D$129,2,FALSE)</f>
        <v>2093</v>
      </c>
      <c r="M110" t="str">
        <f>VLOOKUP(J110,total_visual_stym!$A$2:$D$129,3,FALSE)</f>
        <v>pics\\Gac_5.jpg</v>
      </c>
      <c r="N110">
        <f>VLOOKUP(J110,total_visual_stym!$A$1:$D$129,4,FALSE)</f>
        <v>211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125</v>
      </c>
      <c r="Z110" t="str">
        <f>IF(G110="экспл",VLOOKUP(J110,quest_экспл!$A$1:$N$129,12,FALSE),IF(G110="импл_",0,0))</f>
        <v>sound\\Kolyuchiy_li_on.wav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2180</v>
      </c>
      <c r="AD110" t="str">
        <f t="shared" ca="1" si="35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30"/>
        <v/>
      </c>
      <c r="AI110" t="s">
        <v>120</v>
      </c>
      <c r="AO110">
        <f t="shared" ca="1" si="36"/>
        <v>0.76718894839346596</v>
      </c>
      <c r="AP110" t="str">
        <f t="shared" ca="1" si="37"/>
        <v>pics\\Goroh_1.jpg</v>
      </c>
      <c r="AR110" t="str">
        <f t="shared" si="39"/>
        <v/>
      </c>
      <c r="AS110" t="str">
        <f t="shared" si="31"/>
        <v/>
      </c>
      <c r="AT110">
        <f t="shared" ca="1" si="32"/>
        <v>0.99687693593656257</v>
      </c>
      <c r="AU110" t="s">
        <v>697</v>
      </c>
      <c r="AV110" t="str">
        <f t="shared" ca="1" si="33"/>
        <v>sound\\Noviy_plod.wav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_Колючий_ли_он?</v>
      </c>
      <c r="BA110" t="e">
        <f>VLOOKUP(Q110,audio_list_stym!$B$2:$BQ$299,68,FALSE)</f>
        <v>#N/A</v>
      </c>
      <c r="BB110" t="str">
        <f t="shared" si="34"/>
        <v>На_картинке_ГОНИК._Колючий_ли_он?</v>
      </c>
      <c r="BD110">
        <v>2142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VLOOKUP(B111,audio_list_stym!$A$3:$BP$18,65,FALSE)</f>
        <v>15</v>
      </c>
      <c r="F111" t="str">
        <f>VLOOKUP(E111,metki!$A$2:$B$9,2,FALSE)</f>
        <v>экспл_новые_с_названием</v>
      </c>
      <c r="G111" t="str">
        <f t="shared" si="28"/>
        <v>экспл</v>
      </c>
      <c r="H111" t="str">
        <f>VLOOKUP(B111,audio_list_stym!$A$3:$AJ$18,33,FALSE)</f>
        <v>Gac</v>
      </c>
      <c r="I111" t="s">
        <v>693</v>
      </c>
      <c r="J111" t="str">
        <f t="shared" si="29"/>
        <v>Gac_6</v>
      </c>
      <c r="K111">
        <v>15</v>
      </c>
      <c r="L111">
        <f>VLOOKUP(J111,total_visual_stym!$A$2:$D$129,2,FALSE)</f>
        <v>2094</v>
      </c>
      <c r="M111" t="str">
        <f>VLOOKUP(J111,total_visual_stym!$A$2:$D$129,3,FALSE)</f>
        <v>pics\\Gac_6.jpg</v>
      </c>
      <c r="N111">
        <f>VLOOKUP(J111,total_visual_stym!$A$1:$D$129,4,FALSE)</f>
        <v>211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126</v>
      </c>
      <c r="Z111" t="str">
        <f>IF(G111="экспл",VLOOKUP(J111,quest_экспл!$A$1:$N$129,12,FALSE),IF(G111="импл_",0,0))</f>
        <v>sound\\Oranzheviy_li_on.wav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2211</v>
      </c>
      <c r="AD111" t="str">
        <f t="shared" ca="1" si="35"/>
        <v>pics\\dis60.jpg</v>
      </c>
      <c r="AE111" s="22" t="str">
        <f t="array" aca="1" ref="AE111" ca="1">IF(G111="экспл",INDEX(total_visual_stym!$C$146:$C$209,(RANK(total_visual_stym!E191,total_visual_stym!$E$146:$E$209))),0)</f>
        <v>pics\\dis60.jpg</v>
      </c>
      <c r="AF111" s="22" t="str">
        <f t="shared" si="30"/>
        <v/>
      </c>
      <c r="AI111" t="s">
        <v>121</v>
      </c>
      <c r="AO111">
        <f t="shared" ca="1" si="36"/>
        <v>0.69643676321005454</v>
      </c>
      <c r="AP111" t="str">
        <f t="shared" ca="1" si="37"/>
        <v>pics\\Goroh_5.jpg</v>
      </c>
      <c r="AR111" t="str">
        <f t="shared" si="39"/>
        <v/>
      </c>
      <c r="AS111" t="str">
        <f t="shared" si="31"/>
        <v/>
      </c>
      <c r="AT111">
        <f t="shared" ca="1" si="32"/>
        <v>0.61931616170468107</v>
      </c>
      <c r="AU111" t="s">
        <v>697</v>
      </c>
      <c r="AV111" t="str">
        <f t="shared" ca="1" si="33"/>
        <v>sound\\Noviy_plod.wav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_Оранжевый_ли_он?</v>
      </c>
      <c r="BA111" t="e">
        <f>VLOOKUP(Q111,audio_list_stym!$B$2:$BQ$299,68,FALSE)</f>
        <v>#N/A</v>
      </c>
      <c r="BB111" t="str">
        <f t="shared" si="34"/>
        <v>На_мониторе_ГОНИК._Оранжевый_ли_он?</v>
      </c>
      <c r="BD111">
        <v>2137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VLOOKUP(B112,audio_list_stym!$A$3:$BP$18,65,FALSE)</f>
        <v>15</v>
      </c>
      <c r="F112" t="str">
        <f>VLOOKUP(E112,metki!$A$2:$B$9,2,FALSE)</f>
        <v>экспл_новые_с_названием</v>
      </c>
      <c r="G112" t="str">
        <f t="shared" si="28"/>
        <v>экспл</v>
      </c>
      <c r="H112" t="str">
        <f>VLOOKUP(B112,audio_list_stym!$A$3:$AJ$18,33,FALSE)</f>
        <v>Gac</v>
      </c>
      <c r="I112" t="s">
        <v>694</v>
      </c>
      <c r="J112" t="str">
        <f t="shared" si="29"/>
        <v>Gac_7</v>
      </c>
      <c r="K112">
        <v>15</v>
      </c>
      <c r="L112">
        <f>VLOOKUP(J112,total_visual_stym!$A$2:$D$129,2,FALSE)</f>
        <v>2095</v>
      </c>
      <c r="M112" t="str">
        <f>VLOOKUP(J112,total_visual_stym!$A$2:$D$129,3,FALSE)</f>
        <v>pics\\Gac_7.jpg</v>
      </c>
      <c r="N112">
        <f>VLOOKUP(J112,total_visual_stym!$A$1:$D$129,4,FALSE)</f>
        <v>211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127</v>
      </c>
      <c r="Z112" t="str">
        <f>IF(G112="экспл",VLOOKUP(J112,quest_экспл!$A$1:$N$129,12,FALSE),IF(G112="импл_",0,0))</f>
        <v>sound\\On_zernistiy.wav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2218</v>
      </c>
      <c r="AD112" t="str">
        <f t="shared" ca="1" si="35"/>
        <v>pics\\dis64.jpg</v>
      </c>
      <c r="AE112" s="22" t="str">
        <f t="array" aca="1" ref="AE112" ca="1">IF(G112="экспл",INDEX(total_visual_stym!$C$146:$C$209,(RANK(total_visual_stym!E192,total_visual_stym!$E$146:$E$209))),0)</f>
        <v>pics\\dis64.jpg</v>
      </c>
      <c r="AF112" s="22" t="str">
        <f t="shared" si="30"/>
        <v/>
      </c>
      <c r="AI112" t="s">
        <v>122</v>
      </c>
      <c r="AO112">
        <f t="shared" ca="1" si="36"/>
        <v>0.74248391438155736</v>
      </c>
      <c r="AP112" t="str">
        <f t="shared" ca="1" si="37"/>
        <v>pics\\Goroh_2.jpg</v>
      </c>
      <c r="AR112" t="str">
        <f t="shared" si="39"/>
        <v/>
      </c>
      <c r="AS112" t="str">
        <f t="shared" si="31"/>
        <v/>
      </c>
      <c r="AT112">
        <f t="shared" ca="1" si="32"/>
        <v>0.63772377903297384</v>
      </c>
      <c r="AU112" t="s">
        <v>697</v>
      </c>
      <c r="AV112" t="str">
        <f t="shared" ca="1" si="33"/>
        <v>sound\\Noviy_plod.wav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_Он_зернистый?</v>
      </c>
      <c r="BA112" t="e">
        <f>VLOOKUP(Q112,audio_list_stym!$B$2:$BQ$299,68,FALSE)</f>
        <v>#N/A</v>
      </c>
      <c r="BB112" t="str">
        <f t="shared" si="34"/>
        <v>Перед_Вами_ГОНИК._Он_зернистый?</v>
      </c>
      <c r="BD112">
        <v>2143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VLOOKUP(B113,audio_list_stym!$A$3:$BP$18,65,FALSE)</f>
        <v>15</v>
      </c>
      <c r="F113" t="str">
        <f>VLOOKUP(E113,metki!$A$2:$B$9,2,FALSE)</f>
        <v>экспл_новые_с_названием</v>
      </c>
      <c r="G113" t="str">
        <f t="shared" si="28"/>
        <v>экспл</v>
      </c>
      <c r="H113" t="str">
        <f>VLOOKUP(B113,audio_list_stym!$A$3:$AJ$18,33,FALSE)</f>
        <v>Gac</v>
      </c>
      <c r="I113" t="s">
        <v>695</v>
      </c>
      <c r="J113" t="str">
        <f t="shared" si="29"/>
        <v>Gac_8</v>
      </c>
      <c r="K113">
        <v>15</v>
      </c>
      <c r="L113">
        <f>VLOOKUP(J113,total_visual_stym!$A$2:$D$129,2,FALSE)</f>
        <v>2096</v>
      </c>
      <c r="M113" t="str">
        <f>VLOOKUP(J113,total_visual_stym!$A$2:$D$129,3,FALSE)</f>
        <v>pics\\Gac_8.jpg</v>
      </c>
      <c r="N113">
        <f>VLOOKUP(J113,total_visual_stym!$A$1:$D$129,4,FALSE)</f>
        <v>211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128</v>
      </c>
      <c r="Z113" t="str">
        <f>IF(G113="экспл",VLOOKUP(J113,quest_экспл!$A$1:$N$129,12,FALSE),IF(G113="импл_",0,0))</f>
        <v>sound\\Okruglya_li_on.wav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2232</v>
      </c>
      <c r="AD113" t="str">
        <f t="shared" ca="1" si="35"/>
        <v>pics\\dis13.jpg</v>
      </c>
      <c r="AE113" s="22" t="str">
        <f t="array" aca="1" ref="AE113" ca="1">IF(G113="экспл",INDEX(total_visual_stym!$C$146:$C$209,(RANK(total_visual_stym!E193,total_visual_stym!$E$146:$E$209))),0)</f>
        <v>pics\\dis13.jpg</v>
      </c>
      <c r="AF113" s="22" t="str">
        <f t="shared" si="30"/>
        <v/>
      </c>
      <c r="AI113" t="s">
        <v>123</v>
      </c>
      <c r="AO113">
        <f t="shared" ca="1" si="36"/>
        <v>0.54851155879743885</v>
      </c>
      <c r="AP113" t="str">
        <f t="shared" ca="1" si="37"/>
        <v>pics\\Kokos_7.jpg</v>
      </c>
      <c r="AR113" t="str">
        <f t="shared" si="39"/>
        <v/>
      </c>
      <c r="AS113" t="str">
        <f t="shared" si="31"/>
        <v/>
      </c>
      <c r="AT113">
        <f t="shared" ca="1" si="32"/>
        <v>0.75776707807771915</v>
      </c>
      <c r="AU113" t="s">
        <v>697</v>
      </c>
      <c r="AV113" t="str">
        <f t="shared" ca="1" si="33"/>
        <v>sound\\Noviy_plod.wav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_Округлый_ли_он?</v>
      </c>
      <c r="BA113" t="e">
        <f>VLOOKUP(Q113,audio_list_stym!$B$2:$BQ$299,68,FALSE)</f>
        <v>#N/A</v>
      </c>
      <c r="BB113" t="str">
        <f t="shared" si="34"/>
        <v>Вы_видите_ГОНИК._Округлый_ли_он?</v>
      </c>
      <c r="BD113">
        <v>2140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VLOOKUP(B114,audio_list_stym!$A$3:$BP$18,65,FALSE)</f>
        <v>16</v>
      </c>
      <c r="F114" t="str">
        <f>VLOOKUP(E114,metki!$A$2:$B$9,2,FALSE)</f>
        <v>импл_новые_без_названия</v>
      </c>
      <c r="G114" t="str">
        <f t="shared" si="28"/>
        <v>импл_</v>
      </c>
      <c r="H114" t="str">
        <f>VLOOKUP(B114,audio_list_stym!$A$3:$AJ$18,33,FALSE)</f>
        <v>Noni</v>
      </c>
      <c r="I114" t="s">
        <v>688</v>
      </c>
      <c r="J114" t="str">
        <f t="shared" si="29"/>
        <v>Noni_1</v>
      </c>
      <c r="K114">
        <v>16</v>
      </c>
      <c r="L114">
        <f>VLOOKUP(J114,total_visual_stym!$A$2:$D$129,2,FALSE)</f>
        <v>2113</v>
      </c>
      <c r="M114" t="str">
        <f>VLOOKUP(J114,total_visual_stym!$A$2:$D$129,3,FALSE)</f>
        <v>pics\\Noni_1.jpg</v>
      </c>
      <c r="N114">
        <f>VLOOKUP(J114,total_visual_stym!$A$1:$D$129,4,FALSE)</f>
        <v>212</v>
      </c>
      <c r="P114">
        <f>IF(G114="экспл",0,IF(G114="импл_",VLOOKUP(J114,quest_импл!$A$1:$J$129,7,FALSE),0))</f>
        <v>257</v>
      </c>
      <c r="Q114" t="str">
        <f>IF(G114="экспл",0,IF(G114="импл_",VLOOKUP(J114,quest_импл!$A$1:$J$129,8,FALSE),0))</f>
        <v>sound\\Beliy_li_vnutri.wav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2020</v>
      </c>
      <c r="AD114" t="str">
        <f t="shared" ca="1" si="35"/>
        <v>pics\\Goroh_4.jpg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0"/>
        <v>pics\\Goroh_4.jpg</v>
      </c>
      <c r="AI114" t="s">
        <v>86</v>
      </c>
      <c r="AO114">
        <f t="shared" ca="1" si="36"/>
        <v>0.71847853986585064</v>
      </c>
      <c r="AP114" t="str">
        <f t="shared" ca="1" si="37"/>
        <v>pics\\Goroh_4.jpg</v>
      </c>
      <c r="AR114" t="str">
        <f t="shared" si="39"/>
        <v/>
      </c>
      <c r="AS114" t="str">
        <f t="shared" ca="1" si="31"/>
        <v>pics\\Goroh_4.jpg</v>
      </c>
      <c r="AT114">
        <f t="shared" ca="1" si="32"/>
        <v>0.1151010410893567</v>
      </c>
      <c r="AU114" t="s">
        <v>697</v>
      </c>
      <c r="AV114" t="str">
        <f t="shared" ca="1" si="33"/>
        <v>sound\\Redkiy_plod.wav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_Белый_ли_внутри_</v>
      </c>
      <c r="BB114" t="str">
        <f t="shared" si="34"/>
        <v>_Белый_ли_внутри_XXXXX?</v>
      </c>
      <c r="BC114">
        <v>1215</v>
      </c>
      <c r="BD114">
        <v>2152</v>
      </c>
      <c r="BE114">
        <v>2081</v>
      </c>
      <c r="BF114">
        <v>2095</v>
      </c>
      <c r="BG114">
        <v>2135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VLOOKUP(B115,audio_list_stym!$A$3:$BP$18,65,FALSE)</f>
        <v>16</v>
      </c>
      <c r="F115" t="str">
        <f>VLOOKUP(E115,metki!$A$2:$B$9,2,FALSE)</f>
        <v>импл_новые_без_названия</v>
      </c>
      <c r="G115" t="str">
        <f t="shared" si="28"/>
        <v>импл_</v>
      </c>
      <c r="H115" t="str">
        <f>VLOOKUP(B115,audio_list_stym!$A$3:$AJ$18,33,FALSE)</f>
        <v>Noni</v>
      </c>
      <c r="I115" t="s">
        <v>689</v>
      </c>
      <c r="J115" t="str">
        <f t="shared" si="29"/>
        <v>Noni_2</v>
      </c>
      <c r="K115">
        <v>16</v>
      </c>
      <c r="L115">
        <f>VLOOKUP(J115,total_visual_stym!$A$2:$D$129,2,FALSE)</f>
        <v>2114</v>
      </c>
      <c r="M115" t="str">
        <f>VLOOKUP(J115,total_visual_stym!$A$2:$D$129,3,FALSE)</f>
        <v>pics\\Noni_2.jpg</v>
      </c>
      <c r="N115">
        <f>VLOOKUP(J115,total_visual_stym!$A$1:$D$129,4,FALSE)</f>
        <v>212</v>
      </c>
      <c r="P115">
        <f>IF(G115="экспл",0,IF(G115="импл_",VLOOKUP(J115,quest_импл!$A$1:$J$129,7,FALSE),0))</f>
        <v>258</v>
      </c>
      <c r="Q115" t="str">
        <f>IF(G115="экспл",0,IF(G115="импл_",VLOOKUP(J115,quest_импл!$A$1:$J$129,8,FALSE),0))</f>
        <v>sound\\Rebristiy_li.wav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2012</v>
      </c>
      <c r="AD115" t="str">
        <f t="shared" ca="1" si="35"/>
        <v>pics\\Finik_4.jpg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0"/>
        <v>pics\\Finik_4.jpg</v>
      </c>
      <c r="AI115" t="s">
        <v>87</v>
      </c>
      <c r="AO115">
        <f t="shared" ca="1" si="36"/>
        <v>0.80779651442597111</v>
      </c>
      <c r="AP115" t="str">
        <f t="shared" ca="1" si="37"/>
        <v>pics\\Finik_4.jpg</v>
      </c>
      <c r="AR115" t="str">
        <f t="shared" si="39"/>
        <v/>
      </c>
      <c r="AS115" t="str">
        <f t="shared" ca="1" si="31"/>
        <v>pics\\Finik_4.jpg</v>
      </c>
      <c r="AT115">
        <f t="shared" ca="1" si="32"/>
        <v>0.41008697717788001</v>
      </c>
      <c r="AU115" t="s">
        <v>697</v>
      </c>
      <c r="AV115" t="str">
        <f t="shared" ca="1" si="33"/>
        <v>sound\\Redkiy_plod.wav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_Ребристый_ли_</v>
      </c>
      <c r="BB115" t="str">
        <f t="shared" si="34"/>
        <v>_Ребристый_ли_XXXXX?</v>
      </c>
      <c r="BD115">
        <v>2147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VLOOKUP(B116,audio_list_stym!$A$3:$BP$18,65,FALSE)</f>
        <v>16</v>
      </c>
      <c r="F116" t="str">
        <f>VLOOKUP(E116,metki!$A$2:$B$9,2,FALSE)</f>
        <v>импл_новые_без_названия</v>
      </c>
      <c r="G116" t="str">
        <f t="shared" si="28"/>
        <v>импл_</v>
      </c>
      <c r="H116" t="str">
        <f>VLOOKUP(B116,audio_list_stym!$A$3:$AJ$18,33,FALSE)</f>
        <v>Noni</v>
      </c>
      <c r="I116" t="s">
        <v>690</v>
      </c>
      <c r="J116" t="str">
        <f t="shared" si="29"/>
        <v>Noni_3</v>
      </c>
      <c r="K116">
        <v>16</v>
      </c>
      <c r="L116">
        <f>VLOOKUP(J116,total_visual_stym!$A$2:$D$129,2,FALSE)</f>
        <v>2115</v>
      </c>
      <c r="M116" t="str">
        <f>VLOOKUP(J116,total_visual_stym!$A$2:$D$129,3,FALSE)</f>
        <v>pics\\Noni_3.jpg</v>
      </c>
      <c r="N116">
        <f>VLOOKUP(J116,total_visual_stym!$A$1:$D$129,4,FALSE)</f>
        <v>212</v>
      </c>
      <c r="P116">
        <f>IF(G116="экспл",0,IF(G116="импл_",VLOOKUP(J116,quest_импл!$A$1:$J$129,7,FALSE),0))</f>
        <v>259</v>
      </c>
      <c r="Q116" t="str">
        <f>IF(G116="экспл",0,IF(G116="импл_",VLOOKUP(J116,quest_импл!$A$1:$J$129,8,FALSE),0))</f>
        <v>sound\\Goluboy_li.wav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2022</v>
      </c>
      <c r="AD116" t="str">
        <f t="shared" ca="1" si="35"/>
        <v>pics\\Goroh_6.jpg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0"/>
        <v>pics\\Goroh_6.jpg</v>
      </c>
      <c r="AI116" t="s">
        <v>88</v>
      </c>
      <c r="AO116">
        <f t="shared" ca="1" si="36"/>
        <v>0.69523755031878476</v>
      </c>
      <c r="AP116" t="str">
        <f t="shared" ca="1" si="37"/>
        <v>pics\\Goroh_6.jpg</v>
      </c>
      <c r="AR116" t="str">
        <f t="shared" si="39"/>
        <v/>
      </c>
      <c r="AS116" t="str">
        <f t="shared" ca="1" si="31"/>
        <v>pics\\Goroh_6.jpg</v>
      </c>
      <c r="AT116">
        <f t="shared" ca="1" si="32"/>
        <v>0.11434994414382793</v>
      </c>
      <c r="AU116" t="s">
        <v>697</v>
      </c>
      <c r="AV116" t="str">
        <f t="shared" ca="1" si="33"/>
        <v>sound\\Redkiy_plod.wav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_Голубой_ли_</v>
      </c>
      <c r="BB116" t="str">
        <f t="shared" si="34"/>
        <v>_Голубой_ли_XXXXX?</v>
      </c>
      <c r="BD116">
        <v>2149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VLOOKUP(B117,audio_list_stym!$A$3:$BP$18,65,FALSE)</f>
        <v>16</v>
      </c>
      <c r="F117" t="str">
        <f>VLOOKUP(E117,metki!$A$2:$B$9,2,FALSE)</f>
        <v>импл_новые_без_названия</v>
      </c>
      <c r="G117" t="str">
        <f t="shared" si="28"/>
        <v>импл_</v>
      </c>
      <c r="H117" t="str">
        <f>VLOOKUP(B117,audio_list_stym!$A$3:$AJ$18,33,FALSE)</f>
        <v>Noni</v>
      </c>
      <c r="I117" t="s">
        <v>691</v>
      </c>
      <c r="J117" t="str">
        <f t="shared" si="29"/>
        <v>Noni_4</v>
      </c>
      <c r="K117">
        <v>16</v>
      </c>
      <c r="L117">
        <f>VLOOKUP(J117,total_visual_stym!$A$2:$D$129,2,FALSE)</f>
        <v>2116</v>
      </c>
      <c r="M117" t="str">
        <f>VLOOKUP(J117,total_visual_stym!$A$2:$D$129,3,FALSE)</f>
        <v>pics\\Noni_4.jpg</v>
      </c>
      <c r="N117">
        <f>VLOOKUP(J117,total_visual_stym!$A$1:$D$129,4,FALSE)</f>
        <v>212</v>
      </c>
      <c r="P117">
        <f>IF(G117="экспл",0,IF(G117="импл_",VLOOKUP(J117,quest_импл!$A$1:$J$129,7,FALSE),0))</f>
        <v>260</v>
      </c>
      <c r="Q117" t="str">
        <f>IF(G117="экспл",0,IF(G117="импл_",VLOOKUP(J117,quest_импл!$A$1:$J$129,8,FALSE),0))</f>
        <v>sound\\S_bugorkami_li.wav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2030</v>
      </c>
      <c r="AD117" t="str">
        <f t="shared" ca="1" si="35"/>
        <v>pics\\Kokos_6.jpg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0"/>
        <v>pics\\Kokos_6.jpg</v>
      </c>
      <c r="AI117" t="s">
        <v>89</v>
      </c>
      <c r="AO117">
        <f t="shared" ca="1" si="36"/>
        <v>0.57508313230451369</v>
      </c>
      <c r="AP117" t="str">
        <f t="shared" ca="1" si="37"/>
        <v>pics\\Kokos_6.jpg</v>
      </c>
      <c r="AR117" t="str">
        <f t="shared" si="39"/>
        <v/>
      </c>
      <c r="AS117" t="str">
        <f t="shared" ca="1" si="31"/>
        <v>pics\\Kokos_6.jpg</v>
      </c>
      <c r="AT117">
        <f t="shared" ca="1" si="32"/>
        <v>3.8901483450142438E-2</v>
      </c>
      <c r="AU117" t="s">
        <v>697</v>
      </c>
      <c r="AV117" t="str">
        <f t="shared" ca="1" si="33"/>
        <v>sound\\Redkiy_plod.wav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_С_бугорками_ли_</v>
      </c>
      <c r="BB117" t="str">
        <f t="shared" si="34"/>
        <v>_С_бугорками_ли_XXXXX?</v>
      </c>
      <c r="BD117">
        <v>2146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VLOOKUP(B118,audio_list_stym!$A$3:$BP$18,65,FALSE)</f>
        <v>16</v>
      </c>
      <c r="F118" t="str">
        <f>VLOOKUP(E118,metki!$A$2:$B$9,2,FALSE)</f>
        <v>импл_новые_без_названия</v>
      </c>
      <c r="G118" t="str">
        <f t="shared" si="28"/>
        <v>импл_</v>
      </c>
      <c r="H118" t="str">
        <f>VLOOKUP(B118,audio_list_stym!$A$3:$AJ$18,33,FALSE)</f>
        <v>Noni</v>
      </c>
      <c r="I118" t="s">
        <v>692</v>
      </c>
      <c r="J118" t="str">
        <f t="shared" si="29"/>
        <v>Noni_5</v>
      </c>
      <c r="K118">
        <v>16</v>
      </c>
      <c r="L118">
        <f>VLOOKUP(J118,total_visual_stym!$A$2:$D$129,2,FALSE)</f>
        <v>2117</v>
      </c>
      <c r="M118" t="str">
        <f>VLOOKUP(J118,total_visual_stym!$A$2:$D$129,3,FALSE)</f>
        <v>pics\\Noni_5.jpg</v>
      </c>
      <c r="N118">
        <f>VLOOKUP(J118,total_visual_stym!$A$1:$D$129,4,FALSE)</f>
        <v>212</v>
      </c>
      <c r="P118">
        <f>IF(G118="экспл",0,IF(G118="импл_",VLOOKUP(J118,quest_импл!$A$1:$J$129,7,FALSE),0))</f>
        <v>261</v>
      </c>
      <c r="Q118" t="str">
        <f>IF(G118="экспл",0,IF(G118="импл_",VLOOKUP(J118,quest_импл!$A$1:$J$129,8,FALSE),0))</f>
        <v>sound\\Ovalniy_li.wav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2009</v>
      </c>
      <c r="AD118" t="str">
        <f t="shared" ca="1" si="35"/>
        <v>pics\\Finik_1.jpg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0"/>
        <v>pics\\Finik_1.jpg</v>
      </c>
      <c r="AI118" t="s">
        <v>90</v>
      </c>
      <c r="AO118">
        <f t="shared" ca="1" si="36"/>
        <v>0.83157208807563854</v>
      </c>
      <c r="AP118" t="str">
        <f t="shared" ca="1" si="37"/>
        <v>pics\\Finik_1.jpg</v>
      </c>
      <c r="AR118" t="str">
        <f t="shared" si="39"/>
        <v/>
      </c>
      <c r="AS118" t="str">
        <f t="shared" ca="1" si="31"/>
        <v>pics\\Finik_1.jpg</v>
      </c>
      <c r="AT118">
        <f t="shared" ca="1" si="32"/>
        <v>0.40258847711716172</v>
      </c>
      <c r="AU118" t="s">
        <v>697</v>
      </c>
      <c r="AV118" t="str">
        <f t="shared" ca="1" si="33"/>
        <v>sound\\Redkiy_plod.wav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_Овальный_ли_</v>
      </c>
      <c r="BB118" t="str">
        <f t="shared" si="34"/>
        <v>_Овальный_ли_XXXXX?</v>
      </c>
      <c r="BD118">
        <v>2150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VLOOKUP(B119,audio_list_stym!$A$3:$BP$18,65,FALSE)</f>
        <v>16</v>
      </c>
      <c r="F119" t="str">
        <f>VLOOKUP(E119,metki!$A$2:$B$9,2,FALSE)</f>
        <v>импл_новые_без_названия</v>
      </c>
      <c r="G119" t="str">
        <f t="shared" si="28"/>
        <v>импл_</v>
      </c>
      <c r="H119" t="str">
        <f>VLOOKUP(B119,audio_list_stym!$A$3:$AJ$18,33,FALSE)</f>
        <v>Noni</v>
      </c>
      <c r="I119" t="s">
        <v>693</v>
      </c>
      <c r="J119" t="str">
        <f t="shared" si="29"/>
        <v>Noni_6</v>
      </c>
      <c r="K119">
        <v>16</v>
      </c>
      <c r="L119">
        <f>VLOOKUP(J119,total_visual_stym!$A$2:$D$129,2,FALSE)</f>
        <v>2118</v>
      </c>
      <c r="M119" t="str">
        <f>VLOOKUP(J119,total_visual_stym!$A$2:$D$129,3,FALSE)</f>
        <v>pics\\Noni_6.jpg</v>
      </c>
      <c r="N119">
        <f>VLOOKUP(J119,total_visual_stym!$A$1:$D$129,4,FALSE)</f>
        <v>212</v>
      </c>
      <c r="P119">
        <f>IF(G119="экспл",0,IF(G119="импл_",VLOOKUP(J119,quest_импл!$A$1:$J$129,7,FALSE),0))</f>
        <v>262</v>
      </c>
      <c r="Q119" t="str">
        <f>IF(G119="экспл",0,IF(G119="импл_",VLOOKUP(J119,quest_импл!$A$1:$J$129,8,FALSE),0))</f>
        <v>sound\\Zhidkiy_li.wav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2002</v>
      </c>
      <c r="AD119" t="str">
        <f t="shared" ca="1" si="35"/>
        <v>pics\\Banan_2.jpg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0"/>
        <v>pics\\Banan_2.jpg</v>
      </c>
      <c r="AI119" t="s">
        <v>91</v>
      </c>
      <c r="AO119">
        <f t="shared" ca="1" si="36"/>
        <v>0.96142095849323794</v>
      </c>
      <c r="AP119" t="str">
        <f t="shared" ca="1" si="37"/>
        <v>pics\\Banan_2.jpg</v>
      </c>
      <c r="AR119" t="str">
        <f t="shared" si="39"/>
        <v/>
      </c>
      <c r="AS119" t="str">
        <f t="shared" ca="1" si="31"/>
        <v>pics\\Banan_2.jpg</v>
      </c>
      <c r="AT119">
        <f t="shared" ca="1" si="32"/>
        <v>7.5810962577380181E-2</v>
      </c>
      <c r="AU119" t="s">
        <v>697</v>
      </c>
      <c r="AV119" t="str">
        <f t="shared" ca="1" si="33"/>
        <v>sound\\Redkiy_plod.wav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_Жидкий_ли_</v>
      </c>
      <c r="BB119" t="str">
        <f t="shared" si="34"/>
        <v>_Жидкий_ли_XXXXX?</v>
      </c>
      <c r="BD119">
        <v>2145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VLOOKUP(B120,audio_list_stym!$A$3:$BP$18,65,FALSE)</f>
        <v>16</v>
      </c>
      <c r="F120" t="str">
        <f>VLOOKUP(E120,metki!$A$2:$B$9,2,FALSE)</f>
        <v>импл_новые_без_названия</v>
      </c>
      <c r="G120" t="str">
        <f t="shared" si="28"/>
        <v>импл_</v>
      </c>
      <c r="H120" t="str">
        <f>VLOOKUP(B120,audio_list_stym!$A$3:$AJ$18,33,FALSE)</f>
        <v>Noni</v>
      </c>
      <c r="I120" t="s">
        <v>694</v>
      </c>
      <c r="J120" t="str">
        <f t="shared" si="29"/>
        <v>Noni_7</v>
      </c>
      <c r="K120">
        <v>16</v>
      </c>
      <c r="L120">
        <f>VLOOKUP(J120,total_visual_stym!$A$2:$D$129,2,FALSE)</f>
        <v>2119</v>
      </c>
      <c r="M120" t="str">
        <f>VLOOKUP(J120,total_visual_stym!$A$2:$D$129,3,FALSE)</f>
        <v>pics\\Noni_7.jpg</v>
      </c>
      <c r="N120">
        <f>VLOOKUP(J120,total_visual_stym!$A$1:$D$129,4,FALSE)</f>
        <v>212</v>
      </c>
      <c r="P120">
        <f>IF(G120="экспл",0,IF(G120="импл_",VLOOKUP(J120,quest_импл!$A$1:$J$129,7,FALSE),0))</f>
        <v>263</v>
      </c>
      <c r="Q120" t="str">
        <f>IF(G120="экспл",0,IF(G120="импл_",VLOOKUP(J120,quest_импл!$A$1:$J$129,8,FALSE),0))</f>
        <v>sound\\Lohmatiy_li.wav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2027</v>
      </c>
      <c r="AD120" t="str">
        <f t="shared" ca="1" si="35"/>
        <v>pics\\Kokos_3.jpg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0"/>
        <v>pics\\Kokos_3.jpg</v>
      </c>
      <c r="AI120" t="s">
        <v>92</v>
      </c>
      <c r="AO120">
        <f t="shared" ca="1" si="36"/>
        <v>0.62509049068300049</v>
      </c>
      <c r="AP120" t="str">
        <f t="shared" ca="1" si="37"/>
        <v>pics\\Kokos_3.jpg</v>
      </c>
      <c r="AR120" t="str">
        <f t="shared" si="39"/>
        <v/>
      </c>
      <c r="AS120" t="str">
        <f t="shared" ca="1" si="31"/>
        <v>pics\\Kokos_3.jpg</v>
      </c>
      <c r="AT120">
        <f t="shared" ca="1" si="32"/>
        <v>1.2444596816648446E-2</v>
      </c>
      <c r="AU120" t="s">
        <v>697</v>
      </c>
      <c r="AV120" t="str">
        <f t="shared" ca="1" si="33"/>
        <v>sound\\Redkiy_plod.wav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_Лохматый_ли_</v>
      </c>
      <c r="BB120" t="str">
        <f t="shared" si="34"/>
        <v>_Лохматый_ли_XXXXX?</v>
      </c>
      <c r="BD120">
        <v>2151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VLOOKUP(B121,audio_list_stym!$A$3:$BP$18,65,FALSE)</f>
        <v>16</v>
      </c>
      <c r="F121" t="str">
        <f>VLOOKUP(E121,metki!$A$2:$B$9,2,FALSE)</f>
        <v>импл_новые_без_названия</v>
      </c>
      <c r="G121" t="str">
        <f t="shared" si="28"/>
        <v>импл_</v>
      </c>
      <c r="H121" t="str">
        <f>VLOOKUP(B121,audio_list_stym!$A$3:$AJ$18,33,FALSE)</f>
        <v>Noni</v>
      </c>
      <c r="I121" t="s">
        <v>695</v>
      </c>
      <c r="J121" t="str">
        <f t="shared" si="29"/>
        <v>Noni_8</v>
      </c>
      <c r="K121">
        <v>16</v>
      </c>
      <c r="L121">
        <f>VLOOKUP(J121,total_visual_stym!$A$2:$D$129,2,FALSE)</f>
        <v>2120</v>
      </c>
      <c r="M121" t="str">
        <f>VLOOKUP(J121,total_visual_stym!$A$2:$D$129,3,FALSE)</f>
        <v>pics\\Noni_8.jpg</v>
      </c>
      <c r="N121">
        <f>VLOOKUP(J121,total_visual_stym!$A$1:$D$129,4,FALSE)</f>
        <v>212</v>
      </c>
      <c r="P121">
        <f>IF(G121="экспл",0,IF(G121="импл_",VLOOKUP(J121,quest_импл!$A$1:$J$129,7,FALSE),0))</f>
        <v>264</v>
      </c>
      <c r="Q121" t="str">
        <f>IF(G121="экспл",0,IF(G121="импл_",VLOOKUP(J121,quest_импл!$A$1:$J$129,8,FALSE),0))</f>
        <v>sound\\Zolotistiy_li.wav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2055</v>
      </c>
      <c r="AD121" t="str">
        <f t="shared" ca="1" si="35"/>
        <v>pics\\Redis_7.jpg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0"/>
        <v>pics\\Redis_7.jpg</v>
      </c>
      <c r="AI121" t="s">
        <v>93</v>
      </c>
      <c r="AO121">
        <f t="shared" ca="1" si="36"/>
        <v>0.16301075150586353</v>
      </c>
      <c r="AP121" t="str">
        <f t="shared" ca="1" si="37"/>
        <v>pics\\Redis_7.jpg</v>
      </c>
      <c r="AR121" t="str">
        <f>IF(AH121="sound\\Ogorod",AP49,"")</f>
        <v/>
      </c>
      <c r="AS121" t="str">
        <f t="shared" ca="1" si="31"/>
        <v>pics\\Redis_7.jpg</v>
      </c>
      <c r="AT121">
        <f t="shared" ca="1" si="32"/>
        <v>0.3821554714717742</v>
      </c>
      <c r="AU121" t="s">
        <v>697</v>
      </c>
      <c r="AV121" t="str">
        <f t="shared" ca="1" si="33"/>
        <v>sound\\Redkiy_plod.wav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_Золотистый_ли_</v>
      </c>
      <c r="BB121" t="str">
        <f t="shared" si="34"/>
        <v>_Золотистый_ли_XXXXX?</v>
      </c>
      <c r="BD121">
        <v>2148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VLOOKUP(B122,audio_list_stym!$A$3:$BP$18,65,FALSE)</f>
        <v>17</v>
      </c>
      <c r="F122" t="str">
        <f>VLOOKUP(E122,metki!$A$2:$B$9,2,FALSE)</f>
        <v>экспл_новые_без_названия</v>
      </c>
      <c r="G122" t="str">
        <f t="shared" si="28"/>
        <v>экспл</v>
      </c>
      <c r="H122" t="str">
        <f>VLOOKUP(B122,audio_list_stym!$A$3:$AJ$18,33,FALSE)</f>
        <v>Sapota</v>
      </c>
      <c r="I122" t="s">
        <v>688</v>
      </c>
      <c r="J122" t="str">
        <f t="shared" si="29"/>
        <v>Sapota_1</v>
      </c>
      <c r="K122">
        <v>17</v>
      </c>
      <c r="L122">
        <f>VLOOKUP(J122,total_visual_stym!$A$2:$D$129,2,FALSE)</f>
        <v>2129</v>
      </c>
      <c r="M122" t="str">
        <f>VLOOKUP(J122,total_visual_stym!$A$2:$D$129,3,FALSE)</f>
        <v>pics\\Sapota_1.jpg</v>
      </c>
      <c r="N122">
        <f>VLOOKUP(J122,total_visual_stym!$A$1:$D$129,4,FALSE)</f>
        <v>213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137</v>
      </c>
      <c r="Z122" t="str">
        <f>IF(G122="экспл",VLOOKUP(J122,quest_экспл!$A$1:$N$129,12,FALSE),IF(G122="импл_",0,0))</f>
        <v>sound\\On_sharoobraxniy.wav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2204</v>
      </c>
      <c r="AD122" t="str">
        <f t="shared" ca="1" si="35"/>
        <v>pics\\dis52.jpg</v>
      </c>
      <c r="AE122" s="22" t="str">
        <f t="array" aca="1" ref="AE122" ca="1">IF(G122="экспл",INDEX(total_visual_stym!$C$146:$C$209,(RANK(total_visual_stym!E202,total_visual_stym!$E$146:$E$209))),0)</f>
        <v>pics\\dis52.jpg</v>
      </c>
      <c r="AF122" s="22" t="str">
        <f t="shared" si="30"/>
        <v/>
      </c>
      <c r="AI122" t="s">
        <v>124</v>
      </c>
      <c r="AO122">
        <f t="shared" ca="1" si="36"/>
        <v>0.17214985060601184</v>
      </c>
      <c r="AP122" t="str">
        <f t="shared" ca="1" si="37"/>
        <v>pics\\Redis_6.jpg</v>
      </c>
      <c r="AR122" t="str">
        <f t="shared" ref="AR122:AR129" si="40">IF(AH122="sound\\Ogorod",AP50,"")</f>
        <v/>
      </c>
      <c r="AS122" t="str">
        <f t="shared" si="31"/>
        <v/>
      </c>
      <c r="AT122">
        <f t="shared" ca="1" si="32"/>
        <v>0.71775877056365478</v>
      </c>
      <c r="AU122" t="s">
        <v>697</v>
      </c>
      <c r="AV122" t="str">
        <f t="shared" ca="1" si="33"/>
        <v>sound\\Noviy_plod.wav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_Он_шарообразный?</v>
      </c>
      <c r="BA122" t="e">
        <f>VLOOKUP(Q122,audio_list_stym!$B$2:$BQ$299,68,FALSE)</f>
        <v>#N/A</v>
      </c>
      <c r="BB122" t="str">
        <f t="shared" si="34"/>
        <v>На_экране_XXXXX._Он_шарообразный?</v>
      </c>
      <c r="BC122">
        <v>1216</v>
      </c>
      <c r="BD122">
        <v>2072</v>
      </c>
      <c r="BE122">
        <v>2083</v>
      </c>
      <c r="BF122">
        <v>2116</v>
      </c>
      <c r="BG122">
        <v>2140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VLOOKUP(B123,audio_list_stym!$A$3:$BP$18,65,FALSE)</f>
        <v>17</v>
      </c>
      <c r="F123" t="str">
        <f>VLOOKUP(E123,metki!$A$2:$B$9,2,FALSE)</f>
        <v>экспл_новые_без_названия</v>
      </c>
      <c r="G123" t="str">
        <f t="shared" si="28"/>
        <v>экспл</v>
      </c>
      <c r="H123" t="str">
        <f>VLOOKUP(B123,audio_list_stym!$A$3:$AJ$18,33,FALSE)</f>
        <v>Sapota</v>
      </c>
      <c r="I123" t="s">
        <v>689</v>
      </c>
      <c r="J123" t="str">
        <f t="shared" si="29"/>
        <v>Sapota_2</v>
      </c>
      <c r="K123">
        <v>17</v>
      </c>
      <c r="L123">
        <f>VLOOKUP(J123,total_visual_stym!$A$2:$D$129,2,FALSE)</f>
        <v>2130</v>
      </c>
      <c r="M123" t="str">
        <f>VLOOKUP(J123,total_visual_stym!$A$2:$D$129,3,FALSE)</f>
        <v>pics\\Sapota_2.jpg</v>
      </c>
      <c r="N123">
        <f>VLOOKUP(J123,total_visual_stym!$A$1:$D$129,4,FALSE)</f>
        <v>213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138</v>
      </c>
      <c r="Z123" t="str">
        <f>IF(G123="экспл",VLOOKUP(J123,quest_экспл!$A$1:$N$129,12,FALSE),IF(G123="импл_",0,0))</f>
        <v>sound\\On_nadrezan.wav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2213</v>
      </c>
      <c r="AD123" t="str">
        <f t="shared" ca="1" si="35"/>
        <v>pics\\dis49.jpg</v>
      </c>
      <c r="AE123" s="22" t="str">
        <f t="array" aca="1" ref="AE123" ca="1">IF(G123="экспл",INDEX(total_visual_stym!$C$146:$C$209,(RANK(total_visual_stym!E203,total_visual_stym!$E$146:$E$209))),0)</f>
        <v>pics\\dis49.jpg</v>
      </c>
      <c r="AF123" s="22" t="str">
        <f t="shared" si="30"/>
        <v/>
      </c>
      <c r="AI123" t="s">
        <v>125</v>
      </c>
      <c r="AO123">
        <f t="shared" ca="1" si="36"/>
        <v>0.15045641099980922</v>
      </c>
      <c r="AP123" t="str">
        <f t="shared" ca="1" si="37"/>
        <v>pics\\Tomat_1.jpg</v>
      </c>
      <c r="AR123" t="str">
        <f t="shared" si="40"/>
        <v/>
      </c>
      <c r="AS123" t="str">
        <f t="shared" si="31"/>
        <v/>
      </c>
      <c r="AT123">
        <f t="shared" ca="1" si="32"/>
        <v>0.27429573100981663</v>
      </c>
      <c r="AU123" t="s">
        <v>697</v>
      </c>
      <c r="AV123" t="str">
        <f t="shared" ca="1" si="33"/>
        <v>sound\\Redkiy_plod.wav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_Он_надрезан?</v>
      </c>
      <c r="BA123" t="e">
        <f>VLOOKUP(Q123,audio_list_stym!$B$2:$BQ$299,68,FALSE)</f>
        <v>#N/A</v>
      </c>
      <c r="BB123" t="str">
        <f t="shared" si="34"/>
        <v>Посмотрите,_вот_XXXXX._Он_надрезан?</v>
      </c>
      <c r="BD123">
        <v>2067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VLOOKUP(B124,audio_list_stym!$A$3:$BP$18,65,FALSE)</f>
        <v>17</v>
      </c>
      <c r="F124" t="str">
        <f>VLOOKUP(E124,metki!$A$2:$B$9,2,FALSE)</f>
        <v>экспл_новые_без_названия</v>
      </c>
      <c r="G124" t="str">
        <f t="shared" si="28"/>
        <v>экспл</v>
      </c>
      <c r="H124" t="str">
        <f>VLOOKUP(B124,audio_list_stym!$A$3:$AJ$18,33,FALSE)</f>
        <v>Sapota</v>
      </c>
      <c r="I124" t="s">
        <v>690</v>
      </c>
      <c r="J124" t="str">
        <f t="shared" si="29"/>
        <v>Sapota_3</v>
      </c>
      <c r="K124">
        <v>17</v>
      </c>
      <c r="L124">
        <f>VLOOKUP(J124,total_visual_stym!$A$2:$D$129,2,FALSE)</f>
        <v>2131</v>
      </c>
      <c r="M124" t="str">
        <f>VLOOKUP(J124,total_visual_stym!$A$2:$D$129,3,FALSE)</f>
        <v>pics\\Sapota_3.jpg</v>
      </c>
      <c r="N124">
        <f>VLOOKUP(J124,total_visual_stym!$A$1:$D$129,4,FALSE)</f>
        <v>213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139</v>
      </c>
      <c r="Z124" t="str">
        <f>IF(G124="экспл",VLOOKUP(J124,quest_экспл!$A$1:$N$129,12,FALSE),IF(G124="импл_",0,0))</f>
        <v>sound\\On_perekruchen.wav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2198</v>
      </c>
      <c r="AD124" t="str">
        <f t="shared" ca="1" si="35"/>
        <v>pics\\dis42.jpg</v>
      </c>
      <c r="AE124" s="22" t="str">
        <f t="array" aca="1" ref="AE124" ca="1">IF(G124="экспл",INDEX(total_visual_stym!$C$146:$C$209,(RANK(total_visual_stym!E204,total_visual_stym!$E$146:$E$209))),0)</f>
        <v>pics\\dis42.jpg</v>
      </c>
      <c r="AF124" s="22" t="str">
        <f t="shared" si="30"/>
        <v/>
      </c>
      <c r="AI124" t="s">
        <v>126</v>
      </c>
      <c r="AO124">
        <f t="shared" ca="1" si="36"/>
        <v>0.80866760139912941</v>
      </c>
      <c r="AP124" t="str">
        <f t="shared" ca="1" si="37"/>
        <v>pics\\Finik_3.jpg</v>
      </c>
      <c r="AR124" t="str">
        <f t="shared" si="40"/>
        <v/>
      </c>
      <c r="AS124" t="str">
        <f t="shared" si="31"/>
        <v/>
      </c>
      <c r="AT124">
        <f t="shared" ca="1" si="32"/>
        <v>0.26626538317845549</v>
      </c>
      <c r="AU124" t="s">
        <v>697</v>
      </c>
      <c r="AV124" t="str">
        <f t="shared" ca="1" si="33"/>
        <v>sound\\Redkiy_plod.wav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_Он_перекручен?</v>
      </c>
      <c r="BA124" t="e">
        <f>VLOOKUP(Q124,audio_list_stym!$B$2:$BQ$299,68,FALSE)</f>
        <v>#N/A</v>
      </c>
      <c r="BB124" t="str">
        <f t="shared" si="34"/>
        <v>Вот_XXXXX._Он_перекручен?</v>
      </c>
      <c r="BD124">
        <v>2069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VLOOKUP(B125,audio_list_stym!$A$3:$BP$18,65,FALSE)</f>
        <v>17</v>
      </c>
      <c r="F125" t="str">
        <f>VLOOKUP(E125,metki!$A$2:$B$9,2,FALSE)</f>
        <v>экспл_новые_без_названия</v>
      </c>
      <c r="G125" t="str">
        <f t="shared" si="28"/>
        <v>экспл</v>
      </c>
      <c r="H125" t="str">
        <f>VLOOKUP(B125,audio_list_stym!$A$3:$AJ$18,33,FALSE)</f>
        <v>Sapota</v>
      </c>
      <c r="I125" t="s">
        <v>691</v>
      </c>
      <c r="J125" t="str">
        <f t="shared" si="29"/>
        <v>Sapota_4</v>
      </c>
      <c r="K125">
        <v>17</v>
      </c>
      <c r="L125">
        <f>VLOOKUP(J125,total_visual_stym!$A$2:$D$129,2,FALSE)</f>
        <v>2132</v>
      </c>
      <c r="M125" t="str">
        <f>VLOOKUP(J125,total_visual_stym!$A$2:$D$129,3,FALSE)</f>
        <v>pics\\Sapota_4.jpg</v>
      </c>
      <c r="N125">
        <f>VLOOKUP(J125,total_visual_stym!$A$1:$D$129,4,FALSE)</f>
        <v>213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140</v>
      </c>
      <c r="Z125" t="str">
        <f>IF(G125="экспл",VLOOKUP(J125,quest_экспл!$A$1:$N$129,12,FALSE),IF(G125="импл_",0,0))</f>
        <v>sound\\Sorvan_li_on.wav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2174</v>
      </c>
      <c r="AD125" t="str">
        <f t="shared" ca="1" si="35"/>
        <v>pics\\dis7.jpg</v>
      </c>
      <c r="AE125" s="22" t="str">
        <f t="array" aca="1" ref="AE125" ca="1">IF(G125="экспл",INDEX(total_visual_stym!$C$146:$C$209,(RANK(total_visual_stym!E205,total_visual_stym!$E$146:$E$209))),0)</f>
        <v>pics\\dis7.jpg</v>
      </c>
      <c r="AF125" s="22" t="str">
        <f t="shared" si="30"/>
        <v/>
      </c>
      <c r="AI125" t="s">
        <v>127</v>
      </c>
      <c r="AO125">
        <f t="shared" ca="1" si="36"/>
        <v>2.7416334140781706E-2</v>
      </c>
      <c r="AP125" t="str">
        <f t="shared" ca="1" si="37"/>
        <v>pics\\Tomat_8.jpg</v>
      </c>
      <c r="AR125" t="str">
        <f t="shared" si="40"/>
        <v/>
      </c>
      <c r="AS125" t="str">
        <f t="shared" si="31"/>
        <v/>
      </c>
      <c r="AT125">
        <f t="shared" ca="1" si="32"/>
        <v>3.6747869400485467E-2</v>
      </c>
      <c r="AU125" t="s">
        <v>697</v>
      </c>
      <c r="AV125" t="str">
        <f t="shared" ca="1" si="33"/>
        <v>sound\\Redkiy_plod.wav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_Сорван_ли_он?</v>
      </c>
      <c r="BA125" t="e">
        <f>VLOOKUP(Q125,audio_list_stym!$B$2:$BQ$299,68,FALSE)</f>
        <v>#N/A</v>
      </c>
      <c r="BB125" t="str">
        <f t="shared" si="34"/>
        <v>Это_XXXXX._Сорван_ли_он?</v>
      </c>
      <c r="BD125">
        <v>2066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VLOOKUP(B126,audio_list_stym!$A$3:$BP$18,65,FALSE)</f>
        <v>17</v>
      </c>
      <c r="F126" t="str">
        <f>VLOOKUP(E126,metki!$A$2:$B$9,2,FALSE)</f>
        <v>экспл_новые_без_названия</v>
      </c>
      <c r="G126" t="str">
        <f t="shared" si="28"/>
        <v>экспл</v>
      </c>
      <c r="H126" t="str">
        <f>VLOOKUP(B126,audio_list_stym!$A$3:$AJ$18,33,FALSE)</f>
        <v>Sapota</v>
      </c>
      <c r="I126" t="s">
        <v>692</v>
      </c>
      <c r="J126" t="str">
        <f t="shared" si="29"/>
        <v>Sapota_5</v>
      </c>
      <c r="K126">
        <v>17</v>
      </c>
      <c r="L126">
        <f>VLOOKUP(J126,total_visual_stym!$A$2:$D$129,2,FALSE)</f>
        <v>2133</v>
      </c>
      <c r="M126" t="str">
        <f>VLOOKUP(J126,total_visual_stym!$A$2:$D$129,3,FALSE)</f>
        <v>pics\\Sapota_5.jpg</v>
      </c>
      <c r="N126">
        <f>VLOOKUP(J126,total_visual_stym!$A$1:$D$129,4,FALSE)</f>
        <v>213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141</v>
      </c>
      <c r="Z126" t="str">
        <f>IF(G126="экспл",VLOOKUP(J126,quest_экспл!$A$1:$N$129,12,FALSE),IF(G126="импл_",0,0))</f>
        <v>sound\\Spressovan_li_on.wav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2179</v>
      </c>
      <c r="AD126" t="str">
        <f t="shared" ca="1" si="35"/>
        <v>pics\\dis20.jpg</v>
      </c>
      <c r="AE126" s="22" t="str">
        <f t="array" aca="1" ref="AE126" ca="1">IF(G126="экспл",INDEX(total_visual_stym!$C$146:$C$209,(RANK(total_visual_stym!E206,total_visual_stym!$E$146:$E$209))),0)</f>
        <v>pics\\dis20.jpg</v>
      </c>
      <c r="AF126" s="22" t="str">
        <f t="shared" si="30"/>
        <v/>
      </c>
      <c r="AI126" t="s">
        <v>128</v>
      </c>
      <c r="AO126">
        <f t="shared" ca="1" si="36"/>
        <v>2.8014119960656725E-2</v>
      </c>
      <c r="AP126" t="str">
        <f t="shared" ca="1" si="37"/>
        <v>pics\\Tomat_7.jpg</v>
      </c>
      <c r="AR126" t="str">
        <f t="shared" si="40"/>
        <v/>
      </c>
      <c r="AS126" t="str">
        <f t="shared" si="31"/>
        <v/>
      </c>
      <c r="AT126">
        <f t="shared" ca="1" si="32"/>
        <v>0.5381749222012534</v>
      </c>
      <c r="AU126" t="s">
        <v>697</v>
      </c>
      <c r="AV126" t="str">
        <f t="shared" ca="1" si="33"/>
        <v>sound\\Noviy_plod.wav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_Спрессован_ли_он?</v>
      </c>
      <c r="BA126" t="e">
        <f>VLOOKUP(Q126,audio_list_stym!$B$2:$BQ$299,68,FALSE)</f>
        <v>#N/A</v>
      </c>
      <c r="BB126" t="str">
        <f t="shared" si="34"/>
        <v>На_картинке_XXXXX._Спрессован_ли_он?</v>
      </c>
      <c r="BD126">
        <v>2070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VLOOKUP(B127,audio_list_stym!$A$3:$BP$18,65,FALSE)</f>
        <v>17</v>
      </c>
      <c r="F127" t="str">
        <f>VLOOKUP(E127,metki!$A$2:$B$9,2,FALSE)</f>
        <v>экспл_новые_без_названия</v>
      </c>
      <c r="G127" t="str">
        <f t="shared" si="28"/>
        <v>экспл</v>
      </c>
      <c r="H127" t="str">
        <f>VLOOKUP(B127,audio_list_stym!$A$3:$AJ$18,33,FALSE)</f>
        <v>Sapota</v>
      </c>
      <c r="I127" t="s">
        <v>693</v>
      </c>
      <c r="J127" t="str">
        <f t="shared" si="29"/>
        <v>Sapota_6</v>
      </c>
      <c r="K127">
        <v>17</v>
      </c>
      <c r="L127">
        <f>VLOOKUP(J127,total_visual_stym!$A$2:$D$129,2,FALSE)</f>
        <v>2134</v>
      </c>
      <c r="M127" t="str">
        <f>VLOOKUP(J127,total_visual_stym!$A$2:$D$129,3,FALSE)</f>
        <v>pics\\Sapota_6.jpg</v>
      </c>
      <c r="N127">
        <f>VLOOKUP(J127,total_visual_stym!$A$1:$D$129,4,FALSE)</f>
        <v>213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142</v>
      </c>
      <c r="Z127" t="str">
        <f>IF(G127="экспл",VLOOKUP(J127,quest_экспл!$A$1:$N$129,12,FALSE),IF(G127="импл_",0,0))</f>
        <v>sound\\Zheltiy_li_on.wav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2196</v>
      </c>
      <c r="AD127" t="str">
        <f t="shared" ca="1" si="35"/>
        <v>pics\\dis40.jpg</v>
      </c>
      <c r="AE127" s="22" t="str">
        <f t="array" aca="1" ref="AE127" ca="1">IF(G127="экспл",INDEX(total_visual_stym!$C$146:$C$209,(RANK(total_visual_stym!E207,total_visual_stym!$E$146:$E$209))),0)</f>
        <v>pics\\dis40.jpg</v>
      </c>
      <c r="AF127" s="22" t="str">
        <f t="shared" si="30"/>
        <v/>
      </c>
      <c r="AI127" t="s">
        <v>129</v>
      </c>
      <c r="AO127">
        <f t="shared" ca="1" si="36"/>
        <v>0.26804708117763854</v>
      </c>
      <c r="AP127" t="str">
        <f t="shared" ca="1" si="37"/>
        <v>pics\\Peper_3.jpg</v>
      </c>
      <c r="AR127" t="str">
        <f t="shared" si="40"/>
        <v/>
      </c>
      <c r="AS127" t="str">
        <f t="shared" si="31"/>
        <v/>
      </c>
      <c r="AT127">
        <f t="shared" ca="1" si="32"/>
        <v>0.42788169895903494</v>
      </c>
      <c r="AU127" t="s">
        <v>697</v>
      </c>
      <c r="AV127" t="str">
        <f t="shared" ca="1" si="33"/>
        <v>sound\\Redkiy_plod.wav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_Желтый_ли_он?</v>
      </c>
      <c r="BA127" t="e">
        <f>VLOOKUP(Q127,audio_list_stym!$B$2:$BQ$299,68,FALSE)</f>
        <v>#N/A</v>
      </c>
      <c r="BB127" t="str">
        <f t="shared" si="34"/>
        <v>На_мониторе_XXXXX._Желтый_ли_он?</v>
      </c>
      <c r="BD127">
        <v>2065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VLOOKUP(B128,audio_list_stym!$A$3:$BP$18,65,FALSE)</f>
        <v>17</v>
      </c>
      <c r="F128" t="str">
        <f>VLOOKUP(E128,metki!$A$2:$B$9,2,FALSE)</f>
        <v>экспл_новые_без_названия</v>
      </c>
      <c r="G128" t="str">
        <f t="shared" si="28"/>
        <v>экспл</v>
      </c>
      <c r="H128" t="str">
        <f>VLOOKUP(B128,audio_list_stym!$A$3:$AJ$18,33,FALSE)</f>
        <v>Sapota</v>
      </c>
      <c r="I128" t="s">
        <v>694</v>
      </c>
      <c r="J128" t="str">
        <f t="shared" si="29"/>
        <v>Sapota_7</v>
      </c>
      <c r="K128">
        <v>17</v>
      </c>
      <c r="L128">
        <f>VLOOKUP(J128,total_visual_stym!$A$2:$D$129,2,FALSE)</f>
        <v>2135</v>
      </c>
      <c r="M128" t="str">
        <f>VLOOKUP(J128,total_visual_stym!$A$2:$D$129,3,FALSE)</f>
        <v>pics\\Sapota_7.jpg</v>
      </c>
      <c r="N128">
        <f>VLOOKUP(J128,total_visual_stym!$A$1:$D$129,4,FALSE)</f>
        <v>213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143</v>
      </c>
      <c r="Z128" t="str">
        <f>IF(G128="экспл",VLOOKUP(J128,quest_экспл!$A$1:$N$129,12,FALSE),IF(G128="импл_",0,0))</f>
        <v>sound\\Rovniy_li_on.wav</v>
      </c>
      <c r="AA128" t="str">
        <f>IF(G128="экспл",VLOOKUP(J128,quest_экспл!$A$1:$N$129,14,FALSE),IF(G128="импл_",0,0))</f>
        <v>да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2228</v>
      </c>
      <c r="AD128" t="str">
        <f t="shared" ca="1" si="35"/>
        <v>pics\\dis38.jpg</v>
      </c>
      <c r="AE128" s="22" t="str">
        <f t="array" aca="1" ref="AE128" ca="1">IF(G128="экспл",INDEX(total_visual_stym!$C$146:$C$209,(RANK(total_visual_stym!E208,total_visual_stym!$E$146:$E$209))),0)</f>
        <v>pics\\dis38.jpg</v>
      </c>
      <c r="AF128" s="22" t="str">
        <f t="shared" si="30"/>
        <v/>
      </c>
      <c r="AI128" t="s">
        <v>130</v>
      </c>
      <c r="AO128">
        <f t="shared" ca="1" si="36"/>
        <v>0.27736457979444817</v>
      </c>
      <c r="AP128" t="str">
        <f t="shared" ca="1" si="37"/>
        <v>pics\\Peper_2.jpg</v>
      </c>
      <c r="AR128" t="str">
        <f t="shared" si="40"/>
        <v/>
      </c>
      <c r="AS128" t="str">
        <f t="shared" si="31"/>
        <v/>
      </c>
      <c r="AT128">
        <f t="shared" ca="1" si="32"/>
        <v>0.86390185264390251</v>
      </c>
      <c r="AU128" t="s">
        <v>697</v>
      </c>
      <c r="AV128" t="str">
        <f t="shared" ca="1" si="33"/>
        <v>sound\\Noviy_plod.wav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_Ровный_ли_он?</v>
      </c>
      <c r="BA128" t="e">
        <f>VLOOKUP(Q128,audio_list_stym!$B$2:$BQ$299,68,FALSE)</f>
        <v>#N/A</v>
      </c>
      <c r="BB128" t="str">
        <f t="shared" si="34"/>
        <v>Перед_Вами_XXXXX._Ровный_ли_он?</v>
      </c>
      <c r="BD128">
        <v>2071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VLOOKUP(B129,audio_list_stym!$A$3:$BP$18,65,FALSE)</f>
        <v>17</v>
      </c>
      <c r="F129" t="str">
        <f>VLOOKUP(E129,metki!$A$2:$B$9,2,FALSE)</f>
        <v>экспл_новые_без_названия</v>
      </c>
      <c r="G129" t="str">
        <f t="shared" si="28"/>
        <v>экспл</v>
      </c>
      <c r="H129" t="str">
        <f>VLOOKUP(B129,audio_list_stym!$A$3:$AJ$18,33,FALSE)</f>
        <v>Sapota</v>
      </c>
      <c r="I129" t="s">
        <v>695</v>
      </c>
      <c r="J129" t="str">
        <f t="shared" si="29"/>
        <v>Sapota_8</v>
      </c>
      <c r="K129">
        <v>17</v>
      </c>
      <c r="L129">
        <f>VLOOKUP(J129,total_visual_stym!$A$2:$D$129,2,FALSE)</f>
        <v>2136</v>
      </c>
      <c r="M129" t="str">
        <f>VLOOKUP(J129,total_visual_stym!$A$2:$D$129,3,FALSE)</f>
        <v>pics\\Sapota_8.jpg</v>
      </c>
      <c r="N129">
        <f>VLOOKUP(J129,total_visual_stym!$A$1:$D$129,4,FALSE)</f>
        <v>213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144</v>
      </c>
      <c r="Z129" t="str">
        <f>IF(G129="экспл",VLOOKUP(J129,quest_экспл!$A$1:$N$129,12,FALSE),IF(G129="импл_",0,0))</f>
        <v>sound\\On_imeet_shipi.wav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2189</v>
      </c>
      <c r="AD129" t="str">
        <f t="shared" ca="1" si="35"/>
        <v>pics\\dis33.jpg</v>
      </c>
      <c r="AE129" s="22" t="str">
        <f t="array" aca="1" ref="AE129" ca="1">IF(G129="экспл",INDEX(total_visual_stym!$C$146:$C$209,(RANK(total_visual_stym!E209,total_visual_stym!$E$146:$E$209))),0)</f>
        <v>pics\\dis33.jpg</v>
      </c>
      <c r="AF129" s="22" t="str">
        <f t="shared" si="30"/>
        <v/>
      </c>
      <c r="AI129" t="s">
        <v>131</v>
      </c>
      <c r="AO129">
        <f t="shared" ca="1" si="36"/>
        <v>0.65946443268300758</v>
      </c>
      <c r="AP129" t="str">
        <f t="shared" ca="1" si="37"/>
        <v>pics\\Kokos_1.jpg</v>
      </c>
      <c r="AR129" t="str">
        <f t="shared" si="40"/>
        <v/>
      </c>
      <c r="AS129" t="str">
        <f t="shared" si="31"/>
        <v/>
      </c>
      <c r="AT129">
        <f t="shared" ca="1" si="32"/>
        <v>0.96297013214120897</v>
      </c>
      <c r="AU129" t="s">
        <v>697</v>
      </c>
      <c r="AV129" t="str">
        <f t="shared" ca="1" si="33"/>
        <v>sound\\Noviy_plod.wav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_Он_имеет_шипы?</v>
      </c>
      <c r="BA129" t="e">
        <f>VLOOKUP(Q129,audio_list_stym!$B$2:$BQ$299,68,FALSE)</f>
        <v>#N/A</v>
      </c>
      <c r="BB129" t="str">
        <f t="shared" si="34"/>
        <v>Вы_видите_XXXXX._Он_имеет_шипы?</v>
      </c>
      <c r="BD129">
        <v>2068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D00-000000000000}"/>
  <pageMargins left="0.7" right="0.7" top="0.75" bottom="0.75" header="0.3" footer="0.3"/>
  <pageSetup paperSize="9" orientation="portrait" horizontalDpi="4294967293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H161"/>
  <sheetViews>
    <sheetView topLeftCell="AX1" zoomScale="70" zoomScaleNormal="70" zoomScaleSheetLayoutView="40" workbookViewId="0">
      <selection activeCell="BH1" sqref="BH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C1" s="30" t="s">
        <v>0</v>
      </c>
      <c r="BD1" s="30" t="s">
        <v>1175</v>
      </c>
      <c r="BE1" s="30" t="s">
        <v>1170</v>
      </c>
      <c r="BF1" s="30" t="s">
        <v>1171</v>
      </c>
      <c r="BG1" s="30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VLOOKUP(B2,audio_list_stym!$A$3:$BP$18,66,FALSE)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VLOOKUP(B2,audio_list_stym!$A$3:$AJ$18,34,FALSE)</f>
        <v>Tomat</v>
      </c>
      <c r="I2" t="s">
        <v>688</v>
      </c>
      <c r="J2" t="str">
        <f t="shared" ref="J2:J65" si="1">H2&amp;I2</f>
        <v>Tomat_1</v>
      </c>
      <c r="K2">
        <v>11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pics\\dis63.jpg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25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0.48389905914391762</v>
      </c>
      <c r="AP2" t="str">
        <f ca="1">INDEX($AM$2:$AM$25,(RANK(AO2,$AO$2:$AO$25)))</f>
        <v>pics\\Finik_3.jpg</v>
      </c>
      <c r="AQ2" t="str">
        <f ca="1">INDEX($AN$2:$AN$25,(RANK(AO2,$AO$2:$AO$25)))</f>
        <v>pics\\Peper_3.jpg</v>
      </c>
      <c r="AT2">
        <f t="shared" ref="AT2:AT65" ca="1" si="7">RAND()</f>
        <v>0.99501174333930686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2057</v>
      </c>
      <c r="BE2" cm="1">
        <f t="array" aca="1" ref="BE2" ca="1">INDEX(BD10:BD25,(RANK(AT2,$AT$2:$AT$16)))</f>
        <v>2033</v>
      </c>
      <c r="BF2" cm="1">
        <f t="array" aca="1" ref="BF2" ca="1">INDEX(BD26:BD49,(RANK(AT2,$AT$2:$AT$16)))</f>
        <v>2049</v>
      </c>
      <c r="BG2" cm="1">
        <f t="array" aca="1" ref="BG2" ca="1">INDEX(BD50:BD65,(RANK(AT2,$AT$2:$AT$16)))</f>
        <v>2009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VLOOKUP(B3,audio_list_stym!$A$3:$BP$18,66,FALSE)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VLOOKUP(B3,audio_list_stym!$A$3:$AJ$18,34,FALSE)</f>
        <v>Tomat</v>
      </c>
      <c r="I3" t="s">
        <v>689</v>
      </c>
      <c r="J3" t="str">
        <f t="shared" si="1"/>
        <v>Tomat_2</v>
      </c>
      <c r="K3">
        <v>11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2221</v>
      </c>
      <c r="AD3" t="str">
        <f t="shared" ref="AD3:AD66" ca="1" si="10">IF(ISTEXT(AE3),AE3,IF(ISTEXT(AF3),AF3,""))</f>
        <v>pics\\dis28.jpg</v>
      </c>
      <c r="AE3" s="22" t="str">
        <f t="array" aca="1" ref="AE3" ca="1">IF(G3="экспл",INDEX(total_visual_stym!$C$146:$C$209,(RANK(total_visual_stym!E147,total_visual_stym!$E$146:$E$209))),0)</f>
        <v>pics\\dis28.jpg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0.99886377946848082</v>
      </c>
      <c r="AP3" t="str">
        <f t="shared" ref="AP3:AP25" ca="1" si="12">INDEX($AM$2:$AM$25,(RANK(AO3,$AO$2:$AO$25)))</f>
        <v>pics\\Kokos_1.jpg</v>
      </c>
      <c r="AQ3" t="str">
        <f t="shared" ref="AQ3:AQ25" ca="1" si="13">INDEX($AN$2:$AN$25,(RANK(AO3,$AO$2:$AO$25)))</f>
        <v>pics\\Tomat_1.jpg</v>
      </c>
      <c r="AT3">
        <f t="shared" ca="1" si="7"/>
        <v>0.83558007012859647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Посмотрите,_вот_ТОМАТ._Мясистый_ли_он?</v>
      </c>
      <c r="BD3" cm="1">
        <f t="array" aca="1" ref="BD3" ca="1">INDEX($L$2:$L$9,(RANK(AT3,$AT$2:$AT$9)))</f>
        <v>2060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VLOOKUP(B4,audio_list_stym!$A$3:$BP$18,66,FALSE)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VLOOKUP(B4,audio_list_stym!$A$3:$AJ$18,34,FALSE)</f>
        <v>Tomat</v>
      </c>
      <c r="I4" t="s">
        <v>690</v>
      </c>
      <c r="J4" t="str">
        <f t="shared" si="1"/>
        <v>Tomat_3</v>
      </c>
      <c r="K4">
        <v>11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2177</v>
      </c>
      <c r="AD4" t="str">
        <f t="shared" ca="1" si="10"/>
        <v>pics\\dis35.jpg</v>
      </c>
      <c r="AE4" s="22" t="str">
        <f t="array" aca="1" ref="AE4" ca="1">IF(G4="экспл",INDEX(total_visual_stym!$C$146:$C$209,(RANK(total_visual_stym!E148,total_visual_stym!$E$146:$E$209))),0)</f>
        <v>pics\\dis35.jpg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0.30559258130181255</v>
      </c>
      <c r="AP4" t="str">
        <f t="shared" ca="1" si="12"/>
        <v>pics\\Injir_2.jpg</v>
      </c>
      <c r="AQ4" t="str">
        <f t="shared" ca="1" si="13"/>
        <v>pics\\Tikva_2.jpg</v>
      </c>
      <c r="AT4">
        <f t="shared" ca="1" si="7"/>
        <v>0.5905658645345202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Вот_ТОМАТ._Горький_ли_он?</v>
      </c>
      <c r="BD4" cm="1">
        <f t="array" aca="1" ref="BD4" ca="1">INDEX($L$2:$L$9,(RANK(AT4,$AT$2:$AT$9)))</f>
        <v>2061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VLOOKUP(B5,audio_list_stym!$A$3:$BP$18,66,FALSE)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VLOOKUP(B5,audio_list_stym!$A$3:$AJ$18,34,FALSE)</f>
        <v>Tomat</v>
      </c>
      <c r="I5" t="s">
        <v>691</v>
      </c>
      <c r="J5" t="str">
        <f t="shared" si="1"/>
        <v>Tomat_4</v>
      </c>
      <c r="K5">
        <v>11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2208</v>
      </c>
      <c r="AD5" t="str">
        <f t="shared" ca="1" si="10"/>
        <v>pics\\dis45.jpg</v>
      </c>
      <c r="AE5" s="22" t="str">
        <f t="array" aca="1" ref="AE5" ca="1">IF(G5="экспл",INDEX(total_visual_stym!$C$146:$C$209,(RANK(total_visual_stym!E149,total_visual_stym!$E$146:$E$209))),0)</f>
        <v>pics\\dis45.jpg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0.53126561586713872</v>
      </c>
      <c r="AP5" t="str">
        <f t="shared" ca="1" si="12"/>
        <v>pics\\Finik_2.jpg</v>
      </c>
      <c r="AQ5" t="str">
        <f t="shared" ca="1" si="13"/>
        <v>pics\\Peper_2.jpg</v>
      </c>
      <c r="AT5">
        <f t="shared" ca="1" si="7"/>
        <v>0.91622708552863841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Это_ТОМАТ._Он_яркий?</v>
      </c>
      <c r="BD5" cm="1">
        <f t="array" aca="1" ref="BD5" ca="1">INDEX($L$2:$L$9,(RANK(AT5,$AT$2:$AT$9)))</f>
        <v>2058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VLOOKUP(B6,audio_list_stym!$A$3:$BP$18,66,FALSE)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VLOOKUP(B6,audio_list_stym!$A$3:$AJ$18,34,FALSE)</f>
        <v>Tomat</v>
      </c>
      <c r="I6" t="s">
        <v>692</v>
      </c>
      <c r="J6" t="str">
        <f t="shared" si="1"/>
        <v>Tomat_5</v>
      </c>
      <c r="K6">
        <v>11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2170</v>
      </c>
      <c r="AD6" t="str">
        <f t="shared" ca="1" si="10"/>
        <v>pics\\dis36.jpg</v>
      </c>
      <c r="AE6" s="22" t="str">
        <f t="array" aca="1" ref="AE6" ca="1">IF(G6="экспл",INDEX(total_visual_stym!$C$146:$C$209,(RANK(total_visual_stym!E150,total_visual_stym!$E$146:$E$209))),0)</f>
        <v>pics\\dis36.jpg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0.24204465624767557</v>
      </c>
      <c r="AP6" t="str">
        <f t="shared" ca="1" si="12"/>
        <v>pics\\Injir_4.jpg</v>
      </c>
      <c r="AQ6" t="str">
        <f t="shared" ca="1" si="13"/>
        <v>pics\\Tikva_4.jpg</v>
      </c>
      <c r="AT6">
        <f t="shared" ca="1" si="7"/>
        <v>8.0001845296997942E-2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На_картинке_ТОМАТ._Он_острый?</v>
      </c>
      <c r="BD6" cm="1">
        <f t="array" aca="1" ref="BD6" ca="1">INDEX($L$2:$L$9,(RANK(AT6,$AT$2:$AT$9)))</f>
        <v>2064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VLOOKUP(B7,audio_list_stym!$A$3:$BP$18,66,FALSE)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VLOOKUP(B7,audio_list_stym!$A$3:$AJ$18,34,FALSE)</f>
        <v>Tomat</v>
      </c>
      <c r="I7" t="s">
        <v>693</v>
      </c>
      <c r="J7" t="str">
        <f t="shared" si="1"/>
        <v>Tomat_6</v>
      </c>
      <c r="K7">
        <v>11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2181</v>
      </c>
      <c r="AD7" t="str">
        <f t="shared" ca="1" si="10"/>
        <v>pics\\dis24.jpg</v>
      </c>
      <c r="AE7" s="22" t="str">
        <f t="array" aca="1" ref="AE7" ca="1">IF(G7="экспл",INDEX(total_visual_stym!$C$146:$C$209,(RANK(total_visual_stym!E151,total_visual_stym!$E$146:$E$209))),0)</f>
        <v>pics\\dis24.jpg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0.5879899361562515</v>
      </c>
      <c r="AP7" t="str">
        <f t="shared" ca="1" si="12"/>
        <v>pics\\Kokos_8.jpg</v>
      </c>
      <c r="AQ7" t="str">
        <f t="shared" ca="1" si="13"/>
        <v>pics\\Tomat_8.jpg</v>
      </c>
      <c r="AT7">
        <f t="shared" ca="1" si="7"/>
        <v>0.87644972932395815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На_мониторе_ТОМАТ._Он_спелый?</v>
      </c>
      <c r="BD7" cm="1">
        <f t="array" aca="1" ref="BD7" ca="1">INDEX($L$2:$L$9,(RANK(AT7,$AT$2:$AT$9)))</f>
        <v>2059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VLOOKUP(B8,audio_list_stym!$A$3:$BP$18,66,FALSE)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VLOOKUP(B8,audio_list_stym!$A$3:$AJ$18,34,FALSE)</f>
        <v>Tomat</v>
      </c>
      <c r="I8" t="s">
        <v>694</v>
      </c>
      <c r="J8" t="str">
        <f t="shared" si="1"/>
        <v>Tomat_7</v>
      </c>
      <c r="K8">
        <v>11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2200</v>
      </c>
      <c r="AD8" t="str">
        <f t="shared" ca="1" si="10"/>
        <v>pics\\dis57.jpg</v>
      </c>
      <c r="AE8" s="22" t="str">
        <f t="array" aca="1" ref="AE8" ca="1">IF(G8="экспл",INDEX(total_visual_stym!$C$146:$C$209,(RANK(total_visual_stym!E152,total_visual_stym!$E$146:$E$209))),0)</f>
        <v>pics\\dis57.jpg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0.30288085276410315</v>
      </c>
      <c r="AP8" t="str">
        <f t="shared" ca="1" si="12"/>
        <v>pics\\Injir_3.jpg</v>
      </c>
      <c r="AQ8" t="str">
        <f t="shared" ca="1" si="13"/>
        <v>pics\\Tikva_3.jpg</v>
      </c>
      <c r="AT8">
        <f t="shared" ca="1" si="7"/>
        <v>0.21822643825437271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Перед_Вами_ТОМАТ._Он_серый?</v>
      </c>
      <c r="BD8" cm="1">
        <f t="array" aca="1" ref="BD8" ca="1">INDEX($L$2:$L$9,(RANK(AT8,$AT$2:$AT$9)))</f>
        <v>2063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VLOOKUP(B9,audio_list_stym!$A$3:$BP$18,66,FALSE)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VLOOKUP(B9,audio_list_stym!$A$3:$AJ$18,34,FALSE)</f>
        <v>Tomat</v>
      </c>
      <c r="I9" t="s">
        <v>695</v>
      </c>
      <c r="J9" t="str">
        <f t="shared" si="1"/>
        <v>Tomat_8</v>
      </c>
      <c r="K9">
        <v>11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10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0.33071933159834632</v>
      </c>
      <c r="AP9" t="str">
        <f t="shared" ca="1" si="12"/>
        <v>pics\\Injir_1.jpg</v>
      </c>
      <c r="AQ9" t="str">
        <f t="shared" ca="1" si="13"/>
        <v>pics\\Tikva_1.jpg</v>
      </c>
      <c r="AT9">
        <f t="shared" ca="1" si="7"/>
        <v>0.3554039453504132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Вы_видите_ТОМАТ._Вязкий_ли_он?</v>
      </c>
      <c r="BD9" cm="1">
        <f t="array" aca="1" ref="BD9" ca="1">INDEX($L$2:$L$9,(RANK(AT9,$AT$2:$AT$9)))</f>
        <v>2062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VLOOKUP(B10,audio_list_stym!$A$3:$BP$18,66,FALSE)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VLOOKUP(B10,audio_list_stym!$A$3:$AJ$18,34,FALSE)</f>
        <v>Limon</v>
      </c>
      <c r="I10" t="s">
        <v>688</v>
      </c>
      <c r="J10" t="str">
        <f t="shared" si="1"/>
        <v>Limon_1</v>
      </c>
      <c r="K10">
        <v>12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2165</v>
      </c>
      <c r="AD10" t="str">
        <f t="shared" ca="1" si="10"/>
        <v>pics\\Tikva_5.jpg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pics\\Tikva_5.jpg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0.22473691135002671</v>
      </c>
      <c r="AP10" t="str">
        <f t="shared" ca="1" si="12"/>
        <v>pics\\Injir_5.jpg</v>
      </c>
      <c r="AQ10" t="str">
        <f t="shared" ca="1" si="13"/>
        <v>pics\\Tikva_5.jpg</v>
      </c>
      <c r="AS10" t="str">
        <f t="shared" ref="AS10:AS17" ca="1" si="15">IF(AH10="sound\\Tropic",AQ10,"")</f>
        <v>pics\\Tikva_5.jpg</v>
      </c>
      <c r="AT10">
        <f t="shared" ca="1" si="7"/>
        <v>0.37286022481399994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_Старый_ли_XXXXX?</v>
      </c>
      <c r="BC10">
        <f>A10</f>
        <v>1202</v>
      </c>
      <c r="BD10" cm="1">
        <f t="array" aca="1" ref="BD10" ca="1">INDEX($L$10:$L$17,(RANK(AT2,$AT$2:$AT$9)))</f>
        <v>2033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2027</v>
      </c>
      <c r="BG10" cm="1">
        <f t="array" aca="1" ref="BG10" ca="1">INDEX(BD34:BD65,(RANK(AT3,$AT$2:$AT$16)))</f>
        <v>2043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VLOOKUP(B11,audio_list_stym!$A$3:$BP$18,66,FALSE)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VLOOKUP(B11,audio_list_stym!$A$3:$AJ$18,34,FALSE)</f>
        <v>Limon</v>
      </c>
      <c r="I11" t="s">
        <v>689</v>
      </c>
      <c r="J11" t="str">
        <f t="shared" si="1"/>
        <v>Limon_2</v>
      </c>
      <c r="K11">
        <v>12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2041</v>
      </c>
      <c r="AD11" t="str">
        <f t="shared" ca="1" si="10"/>
        <v>pics\\Peper_1.jpg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pics\\Peper_1.jpg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0.56663434374555466</v>
      </c>
      <c r="AP11" t="str">
        <f t="shared" ca="1" si="12"/>
        <v>pics\\Finik_1.jpg</v>
      </c>
      <c r="AQ11" t="str">
        <f t="shared" ca="1" si="13"/>
        <v>pics\\Peper_1.jpg</v>
      </c>
      <c r="AS11" t="str">
        <f t="shared" ca="1" si="15"/>
        <v>pics\\Peper_1.jpg</v>
      </c>
      <c r="AT11">
        <f t="shared" ca="1" si="7"/>
        <v>0.68252009981875461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_Фиолетовый_ли_XXXXX?</v>
      </c>
      <c r="BD11" cm="1">
        <f t="array" aca="1" ref="BD11" ca="1">INDEX($L$10:$L$17,(RANK(AT3,$AT$2:$AT$9)))</f>
        <v>2036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VLOOKUP(B12,audio_list_stym!$A$3:$BP$18,66,FALSE)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VLOOKUP(B12,audio_list_stym!$A$3:$AJ$18,34,FALSE)</f>
        <v>Limon</v>
      </c>
      <c r="I12" t="s">
        <v>690</v>
      </c>
      <c r="J12" t="str">
        <f t="shared" si="1"/>
        <v>Limon_3</v>
      </c>
      <c r="K12">
        <v>12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2044</v>
      </c>
      <c r="AD12" t="str">
        <f t="shared" ca="1" si="10"/>
        <v>pics\\Peper_4.jpg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pics\\Peper_4.jpg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0.4127015888158061</v>
      </c>
      <c r="AP12" t="str">
        <f t="shared" ca="1" si="12"/>
        <v>pics\\Finik_4.jpg</v>
      </c>
      <c r="AQ12" t="str">
        <f t="shared" ca="1" si="13"/>
        <v>pics\\Peper_4.jpg</v>
      </c>
      <c r="AS12" t="str">
        <f t="shared" ca="1" si="15"/>
        <v>pics\\Peper_4.jpg</v>
      </c>
      <c r="AT12">
        <f t="shared" ca="1" si="7"/>
        <v>0.58505675274597968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_С_цедрой_ли_XXXXX?</v>
      </c>
      <c r="BD12" cm="1">
        <f t="array" aca="1" ref="BD12" ca="1">INDEX($L$10:$L$17,(RANK(AT4,$AT$2:$AT$9)))</f>
        <v>2037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VLOOKUP(B13,audio_list_stym!$A$3:$BP$18,66,FALSE)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VLOOKUP(B13,audio_list_stym!$A$3:$AJ$18,34,FALSE)</f>
        <v>Limon</v>
      </c>
      <c r="I13" t="s">
        <v>691</v>
      </c>
      <c r="J13" t="str">
        <f t="shared" si="1"/>
        <v>Limon_4</v>
      </c>
      <c r="K13">
        <v>12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2058</v>
      </c>
      <c r="AD13" t="str">
        <f t="shared" ca="1" si="10"/>
        <v>pics\\Tomat_2.jpg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pics\\Tomat_2.jpg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0.92534330047414792</v>
      </c>
      <c r="AP13" t="str">
        <f t="shared" ca="1" si="12"/>
        <v>pics\\Kokos_2.jpg</v>
      </c>
      <c r="AQ13" t="str">
        <f t="shared" ca="1" si="13"/>
        <v>pics\\Tomat_2.jpg</v>
      </c>
      <c r="AS13" t="str">
        <f t="shared" ca="1" si="15"/>
        <v>pics\\Tomat_2.jpg</v>
      </c>
      <c r="AT13">
        <f t="shared" ca="1" si="7"/>
        <v>0.1845476537572508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_Кислый_ли_XXXXX?</v>
      </c>
      <c r="BD13" cm="1">
        <f t="array" aca="1" ref="BD13" ca="1">INDEX($L$10:$L$17,(RANK(AT5,$AT$2:$AT$9)))</f>
        <v>2034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VLOOKUP(B14,audio_list_stym!$A$3:$BP$18,66,FALSE)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VLOOKUP(B14,audio_list_stym!$A$3:$AJ$18,34,FALSE)</f>
        <v>Limon</v>
      </c>
      <c r="I14" t="s">
        <v>692</v>
      </c>
      <c r="J14" t="str">
        <f t="shared" si="1"/>
        <v>Limon_5</v>
      </c>
      <c r="K14">
        <v>12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2047</v>
      </c>
      <c r="AD14" t="str">
        <f t="shared" ca="1" si="10"/>
        <v>pics\\Peper_7.jpg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pics\\Peper_7.jpg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0.34877286408592767</v>
      </c>
      <c r="AP14" t="str">
        <f t="shared" ca="1" si="12"/>
        <v>pics\\Finik_7.jpg</v>
      </c>
      <c r="AQ14" t="str">
        <f t="shared" ca="1" si="13"/>
        <v>pics\\Peper_7.jpg</v>
      </c>
      <c r="AS14" t="str">
        <f t="shared" ca="1" si="15"/>
        <v>pics\\Peper_7.jpg</v>
      </c>
      <c r="AT14">
        <f t="shared" ca="1" si="7"/>
        <v>0.99001326455107808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_Сочный_ли_XXXXX?</v>
      </c>
      <c r="BD14" cm="1">
        <f t="array" aca="1" ref="BD14" ca="1">INDEX($L$10:$L$17,(RANK(AT6,$AT$2:$AT$9)))</f>
        <v>2040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VLOOKUP(B15,audio_list_stym!$A$3:$BP$18,66,FALSE)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VLOOKUP(B15,audio_list_stym!$A$3:$AJ$18,34,FALSE)</f>
        <v>Limon</v>
      </c>
      <c r="I15" t="s">
        <v>693</v>
      </c>
      <c r="J15" t="str">
        <f t="shared" si="1"/>
        <v>Limon_6</v>
      </c>
      <c r="K15">
        <v>12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2046</v>
      </c>
      <c r="AD15" t="str">
        <f t="shared" ca="1" si="10"/>
        <v>pics\\Peper_6.jpg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pics\\Peper_6.jpg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0.38285846769027088</v>
      </c>
      <c r="AP15" t="str">
        <f t="shared" ca="1" si="12"/>
        <v>pics\\Finik_6.jpg</v>
      </c>
      <c r="AQ15" t="str">
        <f t="shared" ca="1" si="13"/>
        <v>pics\\Peper_6.jpg</v>
      </c>
      <c r="AS15" t="str">
        <f t="shared" ca="1" si="15"/>
        <v>pics\\Peper_6.jpg</v>
      </c>
      <c r="AT15">
        <f t="shared" ca="1" si="7"/>
        <v>0.92407933380044327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_Длинный_ли_XXXXX?</v>
      </c>
      <c r="BD15" cm="1">
        <f t="array" aca="1" ref="BD15" ca="1">INDEX($L$10:$L$17,(RANK(AT7,$AT$2:$AT$9)))</f>
        <v>2035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VLOOKUP(B16,audio_list_stym!$A$3:$BP$18,66,FALSE)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VLOOKUP(B16,audio_list_stym!$A$3:$AJ$18,34,FALSE)</f>
        <v>Limon</v>
      </c>
      <c r="I16" t="s">
        <v>694</v>
      </c>
      <c r="J16" t="str">
        <f t="shared" si="1"/>
        <v>Limon_7</v>
      </c>
      <c r="K16">
        <v>12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2168</v>
      </c>
      <c r="AD16" t="str">
        <f t="shared" ca="1" si="10"/>
        <v>pics\\Tikva_8.jpg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pics\\Tikva_8.jpg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1.2752505927044799E-2</v>
      </c>
      <c r="AP16" t="str">
        <f t="shared" ca="1" si="12"/>
        <v>pics\\Injir_8.jpg</v>
      </c>
      <c r="AQ16" t="str">
        <f t="shared" ca="1" si="13"/>
        <v>pics\\Tikva_8.jpg</v>
      </c>
      <c r="AS16" t="str">
        <f t="shared" ca="1" si="15"/>
        <v>pics\\Tikva_8.jpg</v>
      </c>
      <c r="AT16">
        <f t="shared" ca="1" si="7"/>
        <v>0.54464822882884079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_Упругий_ли_XXXXX?</v>
      </c>
      <c r="BD16" cm="1">
        <f t="array" aca="1" ref="BD16" ca="1">INDEX($L$10:$L$17,(RANK(AT8,$AT$2:$AT$9)))</f>
        <v>2039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VLOOKUP(B17,audio_list_stym!$A$3:$BP$18,66,FALSE)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VLOOKUP(B17,audio_list_stym!$A$3:$AJ$18,34,FALSE)</f>
        <v>Limon</v>
      </c>
      <c r="I17" t="s">
        <v>695</v>
      </c>
      <c r="J17" t="str">
        <f t="shared" si="1"/>
        <v>Limon_8</v>
      </c>
      <c r="K17">
        <v>12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2060</v>
      </c>
      <c r="AD17" t="str">
        <f t="shared" ca="1" si="10"/>
        <v>pics\\Tomat_4.jpg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pics\\Tomat_4.jpg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0.83365882904421373</v>
      </c>
      <c r="AP17" t="str">
        <f t="shared" ca="1" si="12"/>
        <v>pics\\Kokos_4.jpg</v>
      </c>
      <c r="AQ17" t="str">
        <f t="shared" ca="1" si="13"/>
        <v>pics\\Tomat_4.jpg</v>
      </c>
      <c r="AS17" t="str">
        <f t="shared" ca="1" si="15"/>
        <v>pics\\Tomat_4.jpg</v>
      </c>
      <c r="AT17">
        <f t="shared" ca="1" si="7"/>
        <v>8.2168326779322509E-2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_Без_кожуры_ли_XXXXX?</v>
      </c>
      <c r="BD17" cm="1">
        <f t="array" aca="1" ref="BD17" ca="1">INDEX($L$10:$L$17,(RANK(AT9,$AT$2:$AT$9)))</f>
        <v>2038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VLOOKUP(B18,audio_list_stym!$A$3:$BP$18,66,FALSE)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VLOOKUP(B18,audio_list_stym!$A$3:$AJ$18,34,FALSE)</f>
        <v>Kokos</v>
      </c>
      <c r="I18" t="s">
        <v>688</v>
      </c>
      <c r="J18" t="str">
        <f t="shared" si="1"/>
        <v>Kokos_1</v>
      </c>
      <c r="K18">
        <v>13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2202</v>
      </c>
      <c r="AD18" t="str">
        <f t="shared" ca="1" si="10"/>
        <v>pics\\dis47.jpg</v>
      </c>
      <c r="AE18" s="22" t="str">
        <f t="array" aca="1" ref="AE18" ca="1">IF(G18="экспл",INDEX(total_visual_stym!$C$146:$C$209,(RANK(total_visual_stym!E162,total_visual_stym!$E$146:$E$209))),0)</f>
        <v>pics\\dis47.jpg</v>
      </c>
      <c r="AF18" s="22" t="str">
        <f t="shared" si="2"/>
        <v/>
      </c>
      <c r="AG18" t="str">
        <f t="shared" ref="AG18:AG57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si="6"/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0.81104583613650416</v>
      </c>
      <c r="AP18" t="str">
        <f t="shared" ca="1" si="12"/>
        <v>pics\\Kokos_5.jpg</v>
      </c>
      <c r="AQ18" t="str">
        <f t="shared" ca="1" si="13"/>
        <v>pics\\Tomat_5.jpg</v>
      </c>
      <c r="AT18">
        <f t="shared" ca="1" si="7"/>
        <v>0.10405740256117069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2025</v>
      </c>
      <c r="BE18" cm="1">
        <f t="array" aca="1" ref="BE18" ca="1">INDEX(BD2:BD17,(RANK(AT4,$AT$2:$AT$16)))</f>
        <v>2062</v>
      </c>
      <c r="BF18" cm="1">
        <f t="array" aca="1" ref="BF18" ca="1">INDEX(BD26:BD49,(RANK(AT4,$AT$2:$AT$16)))</f>
        <v>2054</v>
      </c>
      <c r="BG18" cm="1">
        <f t="array" aca="1" ref="BG18" ca="1">INDEX(BD50:BD65,(RANK(AT4,$AT$2:$AT$16)))</f>
        <v>2014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VLOOKUP(B19,audio_list_stym!$A$3:$BP$18,66,FALSE)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VLOOKUP(B19,audio_list_stym!$A$3:$AJ$18,34,FALSE)</f>
        <v>Kokos</v>
      </c>
      <c r="I19" t="s">
        <v>689</v>
      </c>
      <c r="J19" t="str">
        <f t="shared" si="1"/>
        <v>Kokos_2</v>
      </c>
      <c r="K19">
        <v>13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2171</v>
      </c>
      <c r="AD19" t="str">
        <f t="shared" ca="1" si="10"/>
        <v>pics\\dis22.jpg</v>
      </c>
      <c r="AE19" s="22" t="str">
        <f t="array" aca="1" ref="AE19" ca="1">IF(G19="экспл",INDEX(total_visual_stym!$C$146:$C$209,(RANK(total_visual_stym!E163,total_visual_stym!$E$146:$E$209))),0)</f>
        <v>pics\\dis22.jpg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6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0.87017696395491761</v>
      </c>
      <c r="AP19" t="str">
        <f t="shared" ca="1" si="12"/>
        <v>pics\\Kokos_3.jpg</v>
      </c>
      <c r="AQ19" t="str">
        <f t="shared" ca="1" si="13"/>
        <v>pics\\Tomat_3.jpg</v>
      </c>
      <c r="AT19">
        <f t="shared" ca="1" si="7"/>
        <v>0.71714310795976388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Посмотрите,_вот_XXXXX._Полый_ли_он?</v>
      </c>
      <c r="BD19" cm="1">
        <f t="array" aca="1" ref="BD19" ca="1">INDEX($L$18:$L$25,(RANK(AT3,$AT$2:$AT$9)))</f>
        <v>2028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VLOOKUP(B20,audio_list_stym!$A$3:$BP$18,66,FALSE)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VLOOKUP(B20,audio_list_stym!$A$3:$AJ$18,34,FALSE)</f>
        <v>Kokos</v>
      </c>
      <c r="I20" t="s">
        <v>690</v>
      </c>
      <c r="J20" t="str">
        <f t="shared" si="1"/>
        <v>Kokos_3</v>
      </c>
      <c r="K20">
        <v>13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2217</v>
      </c>
      <c r="AD20" t="str">
        <f t="shared" ca="1" si="10"/>
        <v>pics\\dis58.jpg</v>
      </c>
      <c r="AE20" s="22" t="str">
        <f t="array" aca="1" ref="AE20" ca="1">IF(G20="экспл",INDEX(total_visual_stym!$C$146:$C$209,(RANK(total_visual_stym!E164,total_visual_stym!$E$146:$E$209))),0)</f>
        <v>pics\\dis58.jpg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6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2.3708191325931605E-2</v>
      </c>
      <c r="AP20" t="str">
        <f t="shared" ca="1" si="12"/>
        <v>pics\\Injir_7.jpg</v>
      </c>
      <c r="AQ20" t="str">
        <f t="shared" ca="1" si="13"/>
        <v>pics\\Tikva_7.jpg</v>
      </c>
      <c r="AT20">
        <f t="shared" ca="1" si="7"/>
        <v>0.55199236463353252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Вот_XXXXX._Гладкий_ли_он?</v>
      </c>
      <c r="BD20" cm="1">
        <f t="array" aca="1" ref="BD20" ca="1">INDEX($L$18:$L$25,(RANK(AT4,$AT$2:$AT$9)))</f>
        <v>2029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VLOOKUP(B21,audio_list_stym!$A$3:$BP$18,66,FALSE)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VLOOKUP(B21,audio_list_stym!$A$3:$AJ$18,34,FALSE)</f>
        <v>Kokos</v>
      </c>
      <c r="I21" t="s">
        <v>691</v>
      </c>
      <c r="J21" t="str">
        <f t="shared" si="1"/>
        <v>Kokos_4</v>
      </c>
      <c r="K21">
        <v>13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2224</v>
      </c>
      <c r="AD21" t="str">
        <f t="shared" ca="1" si="10"/>
        <v>pics\\dis29.jpg</v>
      </c>
      <c r="AE21" s="22" t="str">
        <f t="array" aca="1" ref="AE21" ca="1">IF(G21="экспл",INDEX(total_visual_stym!$C$146:$C$209,(RANK(total_visual_stym!E165,total_visual_stym!$E$146:$E$209))),0)</f>
        <v>pics\\dis29.jpg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6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0.70434265716984823</v>
      </c>
      <c r="AP21" t="str">
        <f t="shared" ca="1" si="12"/>
        <v>pics\\Kokos_6.jpg</v>
      </c>
      <c r="AQ21" t="str">
        <f t="shared" ca="1" si="13"/>
        <v>pics\\Tomat_6.jpg</v>
      </c>
      <c r="AT21">
        <f t="shared" ca="1" si="7"/>
        <v>0.86590631810172958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Это_XXXXX._Пористый_ли_он?</v>
      </c>
      <c r="BD21" cm="1">
        <f t="array" aca="1" ref="BD21" ca="1">INDEX($L$18:$L$25,(RANK(AT5,$AT$2:$AT$9)))</f>
        <v>2026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VLOOKUP(B22,audio_list_stym!$A$3:$BP$18,66,FALSE)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VLOOKUP(B22,audio_list_stym!$A$3:$AJ$18,34,FALSE)</f>
        <v>Kokos</v>
      </c>
      <c r="I22" t="s">
        <v>692</v>
      </c>
      <c r="J22" t="str">
        <f t="shared" si="1"/>
        <v>Kokos_5</v>
      </c>
      <c r="K22">
        <v>13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2172</v>
      </c>
      <c r="AD22" t="str">
        <f t="shared" ca="1" si="10"/>
        <v>pics\\dis23.jpg</v>
      </c>
      <c r="AE22" s="22" t="str">
        <f t="array" aca="1" ref="AE22" ca="1">IF(G22="экспл",INDEX(total_visual_stym!$C$146:$C$209,(RANK(total_visual_stym!E166,total_visual_stym!$E$146:$E$209))),0)</f>
        <v>pics\\dis23.jpg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6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0.5946503390996094</v>
      </c>
      <c r="AP22" t="str">
        <f t="shared" ca="1" si="12"/>
        <v>pics\\Kokos_7.jpg</v>
      </c>
      <c r="AQ22" t="str">
        <f t="shared" ca="1" si="13"/>
        <v>pics\\Tomat_7.jpg</v>
      </c>
      <c r="AT22">
        <f t="shared" ca="1" si="7"/>
        <v>0.76681237218421272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На_картинке_XXXXX._Он_вареный?</v>
      </c>
      <c r="BD22" cm="1">
        <f t="array" aca="1" ref="BD22" ca="1">INDEX($L$18:$L$25,(RANK(AT6,$AT$2:$AT$9)))</f>
        <v>2032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VLOOKUP(B23,audio_list_stym!$A$3:$BP$18,66,FALSE)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VLOOKUP(B23,audio_list_stym!$A$3:$AJ$18,34,FALSE)</f>
        <v>Kokos</v>
      </c>
      <c r="I23" t="s">
        <v>693</v>
      </c>
      <c r="J23" t="str">
        <f t="shared" si="1"/>
        <v>Kokos_6</v>
      </c>
      <c r="K23">
        <v>13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2187</v>
      </c>
      <c r="AD23" t="str">
        <f t="shared" ca="1" si="10"/>
        <v>pics\\dis1.jpg</v>
      </c>
      <c r="AE23" s="22" t="str">
        <f t="array" aca="1" ref="AE23" ca="1">IF(G23="экспл",INDEX(total_visual_stym!$C$146:$C$209,(RANK(total_visual_stym!E167,total_visual_stym!$E$146:$E$209))),0)</f>
        <v>pics\\dis1.jpg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6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0.10339060798247346</v>
      </c>
      <c r="AP23" t="str">
        <f t="shared" ca="1" si="12"/>
        <v>pics\\Injir_6.jpg</v>
      </c>
      <c r="AQ23" t="str">
        <f t="shared" ca="1" si="13"/>
        <v>pics\\Tikva_6.jpg</v>
      </c>
      <c r="AT23">
        <f t="shared" ca="1" si="7"/>
        <v>0.37507572473908313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На_мониторе_XXXXX._Плотный_ли_он?</v>
      </c>
      <c r="BD23" cm="1">
        <f t="array" aca="1" ref="BD23" ca="1">INDEX($L$18:$L$25,(RANK(AT7,$AT$2:$AT$9)))</f>
        <v>2027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VLOOKUP(B24,audio_list_stym!$A$3:$BP$18,66,FALSE)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VLOOKUP(B24,audio_list_stym!$A$3:$AJ$18,34,FALSE)</f>
        <v>Kokos</v>
      </c>
      <c r="I24" t="s">
        <v>694</v>
      </c>
      <c r="J24" t="str">
        <f t="shared" si="1"/>
        <v>Kokos_7</v>
      </c>
      <c r="K24">
        <v>13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2197</v>
      </c>
      <c r="AD24" t="str">
        <f t="shared" ca="1" si="10"/>
        <v>pics\\dis54.jpg</v>
      </c>
      <c r="AE24" s="22" t="str">
        <f t="array" aca="1" ref="AE24" ca="1">IF(G24="экспл",INDEX(total_visual_stym!$C$146:$C$209,(RANK(total_visual_stym!E168,total_visual_stym!$E$146:$E$209))),0)</f>
        <v>pics\\dis54.jpg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6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0.34162512265290923</v>
      </c>
      <c r="AP24" t="str">
        <f t="shared" ca="1" si="12"/>
        <v>pics\\Finik_8.jpg</v>
      </c>
      <c r="AQ24" t="str">
        <f t="shared" ca="1" si="13"/>
        <v>pics\\Peper_8.jpg</v>
      </c>
      <c r="AT24">
        <f t="shared" ca="1" si="7"/>
        <v>0.66494544695324787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Перед_Вами_XXXXX._Он_ворсистый?</v>
      </c>
      <c r="BD24" cm="1">
        <f t="array" aca="1" ref="BD24" ca="1">INDEX($L$18:$L$25,(RANK(AT8,$AT$2:$AT$9)))</f>
        <v>2031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VLOOKUP(B25,audio_list_stym!$A$3:$BP$18,66,FALSE)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VLOOKUP(B25,audio_list_stym!$A$3:$AJ$18,34,FALSE)</f>
        <v>Kokos</v>
      </c>
      <c r="I25" t="s">
        <v>695</v>
      </c>
      <c r="J25" t="str">
        <f t="shared" si="1"/>
        <v>Kokos_8</v>
      </c>
      <c r="K25">
        <v>13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2216</v>
      </c>
      <c r="AD25" t="str">
        <f t="shared" ca="1" si="10"/>
        <v>pics\\dis59.jpg</v>
      </c>
      <c r="AE25" s="22" t="str">
        <f t="array" aca="1" ref="AE25" ca="1">IF(G25="экспл",INDEX(total_visual_stym!$C$146:$C$209,(RANK(total_visual_stym!E169,total_visual_stym!$E$146:$E$209))),0)</f>
        <v>pics\\dis59.jpg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6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0.40599707318785938</v>
      </c>
      <c r="AP25" t="str">
        <f t="shared" ca="1" si="12"/>
        <v>pics\\Finik_5.jpg</v>
      </c>
      <c r="AQ25" t="str">
        <f t="shared" ca="1" si="13"/>
        <v>pics\\Peper_5.jpg</v>
      </c>
      <c r="AT25">
        <f t="shared" ca="1" si="7"/>
        <v>0.30990376141433273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Вы_видите_XXXXX._Он_мягкий?</v>
      </c>
      <c r="BD25" cm="1">
        <f t="array" aca="1" ref="BD25" ca="1">INDEX($L$18:$L$25,(RANK(AT9,$AT$2:$AT$9)))</f>
        <v>2030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VLOOKUP(B26,audio_list_stym!$A$3:$BP$18,66,FALSE)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VLOOKUP(B26,audio_list_stym!$A$3:$AJ$18,34,FALSE)</f>
        <v>Redis</v>
      </c>
      <c r="I26" t="s">
        <v>688</v>
      </c>
      <c r="J26" t="str">
        <f t="shared" si="1"/>
        <v>Redis_1</v>
      </c>
      <c r="K26">
        <v>10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2011</v>
      </c>
      <c r="AD26" t="str">
        <f t="shared" ca="1" si="10"/>
        <v>pics\\Finik_3.jpg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pics\\Finik_3.jpg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ca="1">IF(AH26="sound\\Ogorod",AP2,"")</f>
        <v>pics\\Finik_3.jpg</v>
      </c>
      <c r="AT26">
        <f t="shared" ca="1" si="7"/>
        <v>0.76012713343522298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_С_ботвой_ли_РЕДИС?</v>
      </c>
      <c r="BC26">
        <f>A26</f>
        <v>1204</v>
      </c>
      <c r="BD26" cm="1">
        <f t="array" aca="1" ref="BD26" ca="1">INDEX($L$26:$L$33,(RANK(AT2,$AT$2:$AT$9)))</f>
        <v>2049</v>
      </c>
      <c r="BE26" cm="1">
        <f t="array" aca="1" ref="BE26" ca="1">INDEX(BD2:BD25,(RANK(AT5,$AT$2:$AT$16)))</f>
        <v>2058</v>
      </c>
      <c r="BF26" cm="1">
        <f t="array" aca="1" ref="BF26" ca="1">INDEX(BD34:BD49,(RANK(AT5,$AT$2:$AT$16)))</f>
        <v>2042</v>
      </c>
      <c r="BG26" cm="1">
        <f t="array" aca="1" ref="BG26" ca="1">INDEX(BD50:BD65,(RANK(AT5,$AT$2:$AT$16)))</f>
        <v>2010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VLOOKUP(B27,audio_list_stym!$A$3:$BP$18,66,FALSE)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VLOOKUP(B27,audio_list_stym!$A$3:$AJ$18,34,FALSE)</f>
        <v>Redis</v>
      </c>
      <c r="I27" t="s">
        <v>689</v>
      </c>
      <c r="J27" t="str">
        <f t="shared" si="1"/>
        <v>Redis_2</v>
      </c>
      <c r="K27">
        <v>10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2025</v>
      </c>
      <c r="AD27" t="str">
        <f t="shared" ca="1" si="10"/>
        <v>pics\\Kokos_1.jpg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pics\\Kokos_1.jpg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ref="AR27:AR33" ca="1" si="18">IF(AH27="sound\\Ogorod",AP3,"")</f>
        <v>pics\\Kokos_1.jpg</v>
      </c>
      <c r="AT27">
        <f t="shared" ca="1" si="7"/>
        <v>0.54226652108352502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_Алый_ли_РЕДИС?</v>
      </c>
      <c r="BD27" cm="1">
        <f t="array" aca="1" ref="BD27" ca="1">INDEX($L$26:$L$33,(RANK(AT3,$AT$2:$AT$9)))</f>
        <v>2052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VLOOKUP(B28,audio_list_stym!$A$3:$BP$18,66,FALSE)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VLOOKUP(B28,audio_list_stym!$A$3:$AJ$18,34,FALSE)</f>
        <v>Redis</v>
      </c>
      <c r="I28" t="s">
        <v>690</v>
      </c>
      <c r="J28" t="str">
        <f t="shared" si="1"/>
        <v>Redis_3</v>
      </c>
      <c r="K28">
        <v>10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2154</v>
      </c>
      <c r="AD28" t="str">
        <f t="shared" ca="1" si="10"/>
        <v>pics\\Injir_2.jpg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pics\\Injir_2.jpg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8"/>
        <v>pics\\Injir_2.jpg</v>
      </c>
      <c r="AT28">
        <f t="shared" ca="1" si="7"/>
        <v>0.58405311196304055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_Пряный_ли_РЕДИС?</v>
      </c>
      <c r="BD28" cm="1">
        <f t="array" aca="1" ref="BD28" ca="1">INDEX($L$26:$L$33,(RANK(AT4,$AT$2:$AT$9)))</f>
        <v>2053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VLOOKUP(B29,audio_list_stym!$A$3:$BP$18,66,FALSE)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VLOOKUP(B29,audio_list_stym!$A$3:$AJ$18,34,FALSE)</f>
        <v>Redis</v>
      </c>
      <c r="I29" t="s">
        <v>691</v>
      </c>
      <c r="J29" t="str">
        <f t="shared" si="1"/>
        <v>Redis_4</v>
      </c>
      <c r="K29">
        <v>10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2010</v>
      </c>
      <c r="AD29" t="str">
        <f t="shared" ca="1" si="10"/>
        <v>pics\\Finik_2.jpg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pics\\Finik_2.jpg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8"/>
        <v>pics\\Finik_2.jpg</v>
      </c>
      <c r="AT29">
        <f t="shared" ca="1" si="7"/>
        <v>5.6196168225466248E-2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_Жирный_ли_РЕДИС?</v>
      </c>
      <c r="BD29" cm="1">
        <f t="array" aca="1" ref="BD29" ca="1">INDEX($L$26:$L$33,(RANK(AT5,$AT$2:$AT$9)))</f>
        <v>2050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VLOOKUP(B30,audio_list_stym!$A$3:$BP$18,66,FALSE)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VLOOKUP(B30,audio_list_stym!$A$3:$AJ$18,34,FALSE)</f>
        <v>Redis</v>
      </c>
      <c r="I30" t="s">
        <v>692</v>
      </c>
      <c r="J30" t="str">
        <f t="shared" si="1"/>
        <v>Redis_5</v>
      </c>
      <c r="K30">
        <v>10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2156</v>
      </c>
      <c r="AD30" t="str">
        <f t="shared" ca="1" si="10"/>
        <v>pics\\Injir_4.jpg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pics\\Injir_4.jpg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8"/>
        <v>pics\\Injir_4.jpg</v>
      </c>
      <c r="AT30">
        <f t="shared" ca="1" si="7"/>
        <v>1.4074910749731107E-2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_Соленый_ли_РЕДИС?</v>
      </c>
      <c r="BD30" cm="1">
        <f t="array" aca="1" ref="BD30" ca="1">INDEX($L$26:$L$33,(RANK(AT6,$AT$2:$AT$9)))</f>
        <v>2056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VLOOKUP(B31,audio_list_stym!$A$3:$BP$18,66,FALSE)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VLOOKUP(B31,audio_list_stym!$A$3:$AJ$18,34,FALSE)</f>
        <v>Redis</v>
      </c>
      <c r="I31" t="s">
        <v>693</v>
      </c>
      <c r="J31" t="str">
        <f t="shared" si="1"/>
        <v>Redis_6</v>
      </c>
      <c r="K31">
        <v>10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2032</v>
      </c>
      <c r="AD31" t="str">
        <f t="shared" ca="1" si="10"/>
        <v>pics\\Kokos_8.jpg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pics\\Kokos_8.jpg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8"/>
        <v>pics\\Kokos_8.jpg</v>
      </c>
      <c r="AT31">
        <f t="shared" ca="1" si="7"/>
        <v>0.65461991546811504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_Пышный_ли_РЕДИС?</v>
      </c>
      <c r="BD31" cm="1">
        <f t="array" aca="1" ref="BD31" ca="1">INDEX($L$26:$L$33,(RANK(AT7,$AT$2:$AT$9)))</f>
        <v>2051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VLOOKUP(B32,audio_list_stym!$A$3:$BP$18,66,FALSE)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VLOOKUP(B32,audio_list_stym!$A$3:$AJ$18,34,FALSE)</f>
        <v>Redis</v>
      </c>
      <c r="I32" t="s">
        <v>694</v>
      </c>
      <c r="J32" t="str">
        <f t="shared" si="1"/>
        <v>Redis_7</v>
      </c>
      <c r="K32">
        <v>10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2155</v>
      </c>
      <c r="AD32" t="str">
        <f t="shared" ca="1" si="10"/>
        <v>pics\\Injir_3.jpg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pics\\Injir_3.jpg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8"/>
        <v>pics\\Injir_3.jpg</v>
      </c>
      <c r="AT32">
        <f t="shared" ca="1" si="7"/>
        <v>0.85716949104217888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_Крепкий_ли_РЕДИС?</v>
      </c>
      <c r="BD32" cm="1">
        <f t="array" aca="1" ref="BD32" ca="1">INDEX($L$26:$L$33,(RANK(AT8,$AT$2:$AT$9)))</f>
        <v>2055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VLOOKUP(B33,audio_list_stym!$A$3:$BP$18,66,FALSE)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VLOOKUP(B33,audio_list_stym!$A$3:$AJ$18,34,FALSE)</f>
        <v>Redis</v>
      </c>
      <c r="I33" t="s">
        <v>695</v>
      </c>
      <c r="J33" t="str">
        <f t="shared" si="1"/>
        <v>Redis_8</v>
      </c>
      <c r="K33">
        <v>10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2153</v>
      </c>
      <c r="AD33" t="str">
        <f t="shared" ca="1" si="10"/>
        <v>pics\\Injir_1.jpg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pics\\Injir_1.jpg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8"/>
        <v>pics\\Injir_1.jpg</v>
      </c>
      <c r="AT33">
        <f t="shared" ca="1" si="7"/>
        <v>0.78666452224318173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_Круглый_ли_РЕДИС?</v>
      </c>
      <c r="BD33" cm="1">
        <f t="array" aca="1" ref="BD33" ca="1">INDEX($L$26:$L$33,(RANK(AT9,$AT$2:$AT$9)))</f>
        <v>2054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VLOOKUP(B34,audio_list_stym!$A$3:$BP$18,66,FALSE)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VLOOKUP(B34,audio_list_stym!$A$3:$AJ$18,34,FALSE)</f>
        <v>Peper</v>
      </c>
      <c r="I34" t="s">
        <v>688</v>
      </c>
      <c r="J34" t="str">
        <f t="shared" si="1"/>
        <v>Peper_1</v>
      </c>
      <c r="K34">
        <v>11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2205</v>
      </c>
      <c r="AD34" t="str">
        <f t="shared" ca="1" si="10"/>
        <v>pics\\dis46.jpg</v>
      </c>
      <c r="AE34" s="22" t="str">
        <f t="array" aca="1" ref="AE34" ca="1">IF(G34="экспл",INDEX(total_visual_stym!$C$146:$C$209,(RANK(total_visual_stym!E178,total_visual_stym!$E$146:$E$209))),0)</f>
        <v>pics\\dis46.jpg</v>
      </c>
      <c r="AF34" s="22" t="str">
        <f t="shared" si="2"/>
        <v/>
      </c>
      <c r="AG34" t="str">
        <f t="shared" si="17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19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0.61721668586044121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2041</v>
      </c>
      <c r="BE34" cm="1">
        <f t="array" aca="1" ref="BE34" ca="1">INDEX(BD2:BD17,(RANK(AT5,$AT$2:$AT$17)))</f>
        <v>2058</v>
      </c>
      <c r="BF34" cm="1">
        <f t="array" aca="1" ref="BF34" ca="1">INDEX(BD18:BD33,(RANK(AT5,$AT$2:$AT$7)))</f>
        <v>2028</v>
      </c>
      <c r="BG34" cm="1">
        <f t="array" aca="1" ref="BG34" ca="1">INDEX(BD42:BD65,(RANK(AT5,$AT$2:$AT$17)))</f>
        <v>2002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VLOOKUP(B35,audio_list_stym!$A$3:$BP$18,66,FALSE)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VLOOKUP(B35,audio_list_stym!$A$3:$AJ$18,34,FALSE)</f>
        <v>Peper</v>
      </c>
      <c r="I35" t="s">
        <v>689</v>
      </c>
      <c r="J35" t="str">
        <f t="shared" si="1"/>
        <v>Peper_2</v>
      </c>
      <c r="K35">
        <v>11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10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2"/>
        <v/>
      </c>
      <c r="AG35" t="str">
        <f t="shared" si="17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1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2.9279495312790282E-2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Посмотрите,_вот_ПЕРЕЦ._Черный_ли_он?</v>
      </c>
      <c r="BD35" cm="1">
        <f t="array" aca="1" ref="BD35" ca="1">INDEX($L$34:$L$41,(RANK(AT3,$AT$2:$AT$9)))</f>
        <v>2044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VLOOKUP(B36,audio_list_stym!$A$3:$BP$18,66,FALSE)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VLOOKUP(B36,audio_list_stym!$A$3:$AJ$18,34,FALSE)</f>
        <v>Peper</v>
      </c>
      <c r="I36" t="s">
        <v>690</v>
      </c>
      <c r="J36" t="str">
        <f t="shared" si="1"/>
        <v>Peper_3</v>
      </c>
      <c r="K36">
        <v>11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2193</v>
      </c>
      <c r="AD36" t="str">
        <f t="shared" ca="1" si="10"/>
        <v>pics\\dis2.jpg</v>
      </c>
      <c r="AE36" s="22" t="str">
        <f t="array" aca="1" ref="AE36" ca="1">IF(G36="экспл",INDEX(total_visual_stym!$C$146:$C$209,(RANK(total_visual_stym!E180,total_visual_stym!$E$146:$E$209))),0)</f>
        <v>pics\\dis2.jpg</v>
      </c>
      <c r="AF36" s="22" t="str">
        <f t="shared" si="2"/>
        <v/>
      </c>
      <c r="AG36" t="str">
        <f t="shared" si="17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1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0.3853768207946493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Вот_ПЕРЕЦ._Он_гнилой?</v>
      </c>
      <c r="BD36" cm="1">
        <f t="array" aca="1" ref="BD36" ca="1">INDEX($L$34:$L$41,(RANK(AT4,$AT$2:$AT$9)))</f>
        <v>2045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VLOOKUP(B37,audio_list_stym!$A$3:$BP$18,66,FALSE)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VLOOKUP(B37,audio_list_stym!$A$3:$AJ$18,34,FALSE)</f>
        <v>Peper</v>
      </c>
      <c r="I37" t="s">
        <v>691</v>
      </c>
      <c r="J37" t="str">
        <f t="shared" si="1"/>
        <v>Peper_4</v>
      </c>
      <c r="K37">
        <v>11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2192</v>
      </c>
      <c r="AD37" t="str">
        <f t="shared" ca="1" si="10"/>
        <v>pics\\dis32.jpg</v>
      </c>
      <c r="AE37" s="22" t="str">
        <f t="array" aca="1" ref="AE37" ca="1">IF(G37="экспл",INDEX(total_visual_stym!$C$146:$C$209,(RANK(total_visual_stym!E181,total_visual_stym!$E$146:$E$209))),0)</f>
        <v>pics\\dis32.jpg</v>
      </c>
      <c r="AF37" s="22" t="str">
        <f t="shared" si="2"/>
        <v/>
      </c>
      <c r="AG37" t="str">
        <f t="shared" si="17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1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0.30163572201373379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Это_ПЕРЕЦ._Он_бугристый?</v>
      </c>
      <c r="BD37" cm="1">
        <f t="array" aca="1" ref="BD37" ca="1">INDEX($L$34:$L$41,(RANK(AT5,$AT$2:$AT$9)))</f>
        <v>2042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VLOOKUP(B38,audio_list_stym!$A$3:$BP$18,66,FALSE)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VLOOKUP(B38,audio_list_stym!$A$3:$AJ$18,34,FALSE)</f>
        <v>Peper</v>
      </c>
      <c r="I38" t="s">
        <v>692</v>
      </c>
      <c r="J38" t="str">
        <f t="shared" si="1"/>
        <v>Peper_5</v>
      </c>
      <c r="K38">
        <v>11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2223</v>
      </c>
      <c r="AD38" t="str">
        <f t="shared" ca="1" si="10"/>
        <v>pics\\dis15.jpg</v>
      </c>
      <c r="AE38" s="22" t="str">
        <f t="array" aca="1" ref="AE38" ca="1">IF(G38="экспл",INDEX(total_visual_stym!$C$146:$C$209,(RANK(total_visual_stym!E182,total_visual_stym!$E$146:$E$209))),0)</f>
        <v>pics\\dis15.jpg</v>
      </c>
      <c r="AF38" s="22" t="str">
        <f t="shared" si="2"/>
        <v/>
      </c>
      <c r="AG38" t="str">
        <f t="shared" si="17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1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0.36553633747450553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На_картинке_ПЕРЕЦ._Он_слоеный?</v>
      </c>
      <c r="BD38" cm="1">
        <f t="array" aca="1" ref="BD38" ca="1">INDEX($L$34:$L$41,(RANK(AT6,$AT$2:$AT$9)))</f>
        <v>2048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VLOOKUP(B39,audio_list_stym!$A$3:$BP$18,66,FALSE)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VLOOKUP(B39,audio_list_stym!$A$3:$AJ$18,34,FALSE)</f>
        <v>Peper</v>
      </c>
      <c r="I39" t="s">
        <v>693</v>
      </c>
      <c r="J39" t="str">
        <f t="shared" si="1"/>
        <v>Peper_6</v>
      </c>
      <c r="K39">
        <v>11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2207</v>
      </c>
      <c r="AD39" t="str">
        <f t="shared" ca="1" si="10"/>
        <v>pics\\dis44.jpg</v>
      </c>
      <c r="AE39" s="22" t="str">
        <f t="array" aca="1" ref="AE39" ca="1">IF(G39="экспл",INDEX(total_visual_stym!$C$146:$C$209,(RANK(total_visual_stym!E183,total_visual_stym!$E$146:$E$209))),0)</f>
        <v>pics\\dis44.jpg</v>
      </c>
      <c r="AF39" s="22" t="str">
        <f>IF(ISTEXT(AR39),AR39,IF(ISTEXT(AS39),AS39,""))</f>
        <v/>
      </c>
      <c r="AG39" t="str">
        <f t="shared" si="17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1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0.11344648892450104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На_мониторе_ПЕРЕЦ._Хрустящий_ли_он?</v>
      </c>
      <c r="BD39" cm="1">
        <f t="array" aca="1" ref="BD39" ca="1">INDEX($L$34:$L$41,(RANK(AT7,$AT$2:$AT$9)))</f>
        <v>2043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VLOOKUP(B40,audio_list_stym!$A$3:$BP$18,66,FALSE)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VLOOKUP(B40,audio_list_stym!$A$3:$AJ$18,34,FALSE)</f>
        <v>Peper</v>
      </c>
      <c r="I40" t="s">
        <v>694</v>
      </c>
      <c r="J40" t="str">
        <f t="shared" si="1"/>
        <v>Peper_7</v>
      </c>
      <c r="K40">
        <v>11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2185</v>
      </c>
      <c r="AD40" t="str">
        <f t="shared" ca="1" si="10"/>
        <v>pics\\dis31.jpg</v>
      </c>
      <c r="AE40" s="22" t="str">
        <f t="array" aca="1" ref="AE40" ca="1">IF(G40="экспл",INDEX(total_visual_stym!$C$146:$C$209,(RANK(total_visual_stym!E184,total_visual_stym!$E$146:$E$209))),0)</f>
        <v>pics\\dis31.jpg</v>
      </c>
      <c r="AF40" s="22" t="str">
        <f>IF(ISTEXT(AR40),AR40,IF(ISTEXT(AS40),AS40,""))</f>
        <v/>
      </c>
      <c r="AG40" t="str">
        <f t="shared" si="17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1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0.93672510362138606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Перед_Вами_ПЕРЕЦ._Блестит_ли_он?</v>
      </c>
      <c r="BD40" cm="1">
        <f t="array" aca="1" ref="BD40" ca="1">INDEX($L$34:$L$41,(RANK(AT8,$AT$2:$AT$9)))</f>
        <v>2047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VLOOKUP(B41,audio_list_stym!$A$3:$BP$18,66,FALSE)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VLOOKUP(B41,audio_list_stym!$A$3:$AJ$18,34,FALSE)</f>
        <v>Peper</v>
      </c>
      <c r="I41" t="s">
        <v>695</v>
      </c>
      <c r="J41" t="str">
        <f t="shared" si="1"/>
        <v>Peper_8</v>
      </c>
      <c r="K41">
        <v>11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2199</v>
      </c>
      <c r="AD41" t="str">
        <f t="shared" ca="1" si="10"/>
        <v>pics\\dis56.jpg</v>
      </c>
      <c r="AE41" s="22" t="str">
        <f t="array" aca="1" ref="AE41" ca="1">IF(G41="экспл",INDEX(total_visual_stym!$C$146:$C$209,(RANK(total_visual_stym!E185,total_visual_stym!$E$146:$E$209))),0)</f>
        <v>pics\\dis56.jpg</v>
      </c>
      <c r="AF41" s="22" t="str">
        <f t="shared" ref="AF41:AF55" si="20">IF(ISTEXT(AR41),AR41,IF(ISTEXT(AS41),AS41,""))</f>
        <v/>
      </c>
      <c r="AG41" t="str">
        <f t="shared" si="17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19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0.1136614981573083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Вы_видите_ПЕРЕЦ._Он_цитрусовый?</v>
      </c>
      <c r="BD41" cm="1">
        <f t="array" aca="1" ref="BD41" ca="1">INDEX($L$34:$L$41,(RANK(AT9,$AT$2:$AT$9)))</f>
        <v>2046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VLOOKUP(B42,audio_list_stym!$A$3:$BP$18,66,FALSE)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VLOOKUP(B42,audio_list_stym!$A$3:$AJ$18,34,FALSE)</f>
        <v>Banan</v>
      </c>
      <c r="I42" t="s">
        <v>688</v>
      </c>
      <c r="J42" t="str">
        <f t="shared" si="1"/>
        <v>Banan_1</v>
      </c>
      <c r="K42">
        <v>12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2061</v>
      </c>
      <c r="AD42" t="str">
        <f t="shared" ca="1" si="10"/>
        <v>pics\\Tomat_5.jpg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0"/>
        <v>pics\\Tomat_5.jpg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2">IF(AH42="sound\\Tropic",AQ18,"")</f>
        <v>pics\\Tomat_5.jpg</v>
      </c>
      <c r="AT42">
        <f t="shared" ca="1" si="7"/>
        <v>0.95338685973463688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_Чистый_ли_XXXXX?</v>
      </c>
      <c r="BC42">
        <f>A42</f>
        <v>1206</v>
      </c>
      <c r="BD42" cm="1">
        <f t="array" aca="1" ref="BD42" ca="1">INDEX($L$42:$L$49,(RANK(AT2,$AT$2:$AT$9)))</f>
        <v>2001</v>
      </c>
      <c r="BE42" cm="1">
        <f t="array" aca="1" ref="BE42" ca="1">INDEX(BD2:BD17,(RANK(AT6,$AT$2:$AT17)))</f>
        <v>2038</v>
      </c>
      <c r="BF42" cm="1">
        <f t="array" aca="1" ref="BF42" ca="1">INDEX(BD26:BD41,(RANK(AT6,$AT$2:$AT$17)))</f>
        <v>2046</v>
      </c>
      <c r="BG42" cm="1">
        <f t="array" aca="1" ref="BG42" ca="1">INDEX(BD50:BD65,(RANK(AT6,$AT$2:$AT$17)))</f>
        <v>2022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VLOOKUP(B43,audio_list_stym!$A$3:$BP$18,66,FALSE)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VLOOKUP(B43,audio_list_stym!$A$3:$AJ$18,34,FALSE)</f>
        <v>Banan</v>
      </c>
      <c r="I43" t="s">
        <v>689</v>
      </c>
      <c r="J43" t="str">
        <f t="shared" si="1"/>
        <v>Banan_2</v>
      </c>
      <c r="K43">
        <v>12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2059</v>
      </c>
      <c r="AD43" t="str">
        <f t="shared" ca="1" si="10"/>
        <v>pics\\Tomat_3.jpg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0"/>
        <v>pics\\Tomat_3.jpg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2"/>
        <v>pics\\Tomat_3.jpg</v>
      </c>
      <c r="AT43">
        <f t="shared" ca="1" si="7"/>
        <v>0.80298033625257659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_Свежий_ли_XXXXX?</v>
      </c>
      <c r="BD43" cm="1">
        <f t="array" aca="1" ref="BD43" ca="1">INDEX($L$42:$L$49,(RANK(AT3,$AT$2:$AT$9)))</f>
        <v>2004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VLOOKUP(B44,audio_list_stym!$A$3:$BP$18,66,FALSE)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VLOOKUP(B44,audio_list_stym!$A$3:$AJ$18,34,FALSE)</f>
        <v>Banan</v>
      </c>
      <c r="I44" t="s">
        <v>690</v>
      </c>
      <c r="J44" t="str">
        <f t="shared" si="1"/>
        <v>Banan_3</v>
      </c>
      <c r="K44">
        <v>12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2167</v>
      </c>
      <c r="AD44" t="str">
        <f t="shared" ca="1" si="10"/>
        <v>pics\\Tikva_7.jpg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0"/>
        <v>pics\\Tikva_7.jpg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2"/>
        <v>pics\\Tikva_7.jpg</v>
      </c>
      <c r="AT44">
        <f t="shared" ca="1" si="7"/>
        <v>0.20131246277521864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_Жаренный_ли_XXXXX?</v>
      </c>
      <c r="BD44" cm="1">
        <f t="array" aca="1" ref="BD44" ca="1">INDEX($L$42:$L$49,(RANK(AT4,$AT$2:$AT$9)))</f>
        <v>2005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VLOOKUP(B45,audio_list_stym!$A$3:$BP$18,66,FALSE)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VLOOKUP(B45,audio_list_stym!$A$3:$AJ$18,34,FALSE)</f>
        <v>Banan</v>
      </c>
      <c r="I45" t="s">
        <v>691</v>
      </c>
      <c r="J45" t="str">
        <f t="shared" si="1"/>
        <v>Banan_4</v>
      </c>
      <c r="K45">
        <v>12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2062</v>
      </c>
      <c r="AD45" t="str">
        <f t="shared" ca="1" si="10"/>
        <v>pics\\Tomat_6.jpg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0"/>
        <v>pics\\Tomat_6.jpg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2"/>
        <v>pics\\Tomat_6.jpg</v>
      </c>
      <c r="AT45">
        <f t="shared" ca="1" si="7"/>
        <v>0.48459191327216067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_Сладкий_ли_XXXXX?</v>
      </c>
      <c r="BD45" cm="1">
        <f t="array" aca="1" ref="BD45" ca="1">INDEX($L$42:$L$49,(RANK(AT5,$AT$2:$AT$9)))</f>
        <v>2002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VLOOKUP(B46,audio_list_stym!$A$3:$BP$18,66,FALSE)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VLOOKUP(B46,audio_list_stym!$A$3:$AJ$18,34,FALSE)</f>
        <v>Banan</v>
      </c>
      <c r="I46" t="s">
        <v>692</v>
      </c>
      <c r="J46" t="str">
        <f t="shared" si="1"/>
        <v>Banan_5</v>
      </c>
      <c r="K46">
        <v>12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2063</v>
      </c>
      <c r="AD46" t="str">
        <f t="shared" ca="1" si="10"/>
        <v>pics\\Tomat_7.jpg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0"/>
        <v>pics\\Tomat_7.jpg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2"/>
        <v>pics\\Tomat_7.jpg</v>
      </c>
      <c r="AT46">
        <f t="shared" ca="1" si="7"/>
        <v>0.74750301850969958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_Влажный_ли_XXXXX?</v>
      </c>
      <c r="BD46" cm="1">
        <f t="array" aca="1" ref="BD46" ca="1">INDEX($L$42:$L$49,(RANK(AT6,$AT$2:$AT$9)))</f>
        <v>2008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VLOOKUP(B47,audio_list_stym!$A$3:$BP$18,66,FALSE)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VLOOKUP(B47,audio_list_stym!$A$3:$AJ$18,34,FALSE)</f>
        <v>Banan</v>
      </c>
      <c r="I47" t="s">
        <v>693</v>
      </c>
      <c r="J47" t="str">
        <f t="shared" si="1"/>
        <v>Banan_6</v>
      </c>
      <c r="K47">
        <v>12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2166</v>
      </c>
      <c r="AD47" t="str">
        <f t="shared" ca="1" si="10"/>
        <v>pics\\Tikva_6.jpg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0"/>
        <v>pics\\Tikva_6.jpg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2"/>
        <v>pics\\Tikva_6.jpg</v>
      </c>
      <c r="AT47">
        <f t="shared" ca="1" si="7"/>
        <v>0.34199790279261721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_Съедобный_ли_XXXXX?</v>
      </c>
      <c r="BD47" cm="1">
        <f t="array" aca="1" ref="BD47" ca="1">INDEX($L$42:$L$49,(RANK(AT7,$AT$2:$AT$9)))</f>
        <v>2003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VLOOKUP(B48,audio_list_stym!$A$3:$BP$18,66,FALSE)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VLOOKUP(B48,audio_list_stym!$A$3:$AJ$18,34,FALSE)</f>
        <v>Banan</v>
      </c>
      <c r="I48" t="s">
        <v>694</v>
      </c>
      <c r="J48" t="str">
        <f t="shared" si="1"/>
        <v>Banan_7</v>
      </c>
      <c r="K48">
        <v>12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2048</v>
      </c>
      <c r="AD48" t="str">
        <f t="shared" ca="1" si="10"/>
        <v>pics\\Peper_8.jpg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0"/>
        <v>pics\\Peper_8.jpg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2"/>
        <v>pics\\Peper_8.jpg</v>
      </c>
      <c r="AT48">
        <f t="shared" ca="1" si="7"/>
        <v>0.23834981151481716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_Сиреневый_ли_XXXXX?</v>
      </c>
      <c r="BD48" cm="1">
        <f t="array" aca="1" ref="BD48" ca="1">INDEX($L$42:$L$49,(RANK(AT8,$AT$2:$AT$9)))</f>
        <v>2007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VLOOKUP(B49,audio_list_stym!$A$3:$BP$18,66,FALSE)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VLOOKUP(B49,audio_list_stym!$A$3:$AJ$18,34,FALSE)</f>
        <v>Banan</v>
      </c>
      <c r="I49" t="s">
        <v>695</v>
      </c>
      <c r="J49" t="str">
        <f t="shared" si="1"/>
        <v>Banan_8</v>
      </c>
      <c r="K49">
        <v>12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2045</v>
      </c>
      <c r="AD49" t="str">
        <f t="shared" ca="1" si="10"/>
        <v>pics\\Peper_5.jpg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0"/>
        <v>pics\\Peper_5.jpg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2"/>
        <v>pics\\Peper_5.jpg</v>
      </c>
      <c r="AT49">
        <f t="shared" ca="1" si="7"/>
        <v>1.2036821648092944E-2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_Репчатый_ли_XXXXX?</v>
      </c>
      <c r="BD49" cm="1">
        <f t="array" aca="1" ref="BD49" ca="1">INDEX($L$42:$L$49,(RANK(AT9,$AT$2:$AT$9)))</f>
        <v>2006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VLOOKUP(B50,audio_list_stym!$A$3:$BP$18,66,FALSE)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VLOOKUP(B50,audio_list_stym!$A$3:$AJ$18,34,FALSE)</f>
        <v>Finik</v>
      </c>
      <c r="I50" t="s">
        <v>688</v>
      </c>
      <c r="J50" t="str">
        <f t="shared" si="1"/>
        <v>Finik_1</v>
      </c>
      <c r="K50">
        <v>13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2190</v>
      </c>
      <c r="AD50" t="str">
        <f t="shared" ca="1" si="10"/>
        <v>pics\\dis27.jpg</v>
      </c>
      <c r="AE50" s="22" t="str">
        <f t="array" aca="1" ref="AE50" ca="1">IF(G50="экспл",INDEX(total_visual_stym!$C$146:$C$209,(RANK(total_visual_stym!E194,total_visual_stym!$E$146:$E$209))),0)</f>
        <v>pics\\dis27.jpg</v>
      </c>
      <c r="AF50" s="22" t="str">
        <f t="shared" si="20"/>
        <v/>
      </c>
      <c r="AG50" t="str">
        <f t="shared" si="17"/>
        <v>pics\\Finik_1.jpg</v>
      </c>
      <c r="AH50">
        <f t="shared" si="4"/>
        <v>0</v>
      </c>
      <c r="AT50">
        <f t="shared" ca="1" si="7"/>
        <v>0.57608922109917993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2009</v>
      </c>
      <c r="BE50" cm="1">
        <f t="array" aca="1" ref="BE50" ca="1">INDEX(BD2:BD17,(RANK(AT7,$AT$2:$AT$17)))</f>
        <v>2064</v>
      </c>
      <c r="BF50" cm="1">
        <f t="array" aca="1" ref="BF50" ca="1">INDEX(BD18:BD49,(RANK(AT7,$AT$2:$AT$17)))</f>
        <v>2032</v>
      </c>
      <c r="BG50" cm="1">
        <f t="array" aca="1" ref="BG50" ca="1">INDEX(BD58:BD65,(RANK(AT7,$AT$2:$AT$9)))</f>
        <v>2021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VLOOKUP(B51,audio_list_stym!$A$3:$BP$18,66,FALSE)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VLOOKUP(B51,audio_list_stym!$A$3:$AJ$18,34,FALSE)</f>
        <v>Finik</v>
      </c>
      <c r="I51" t="s">
        <v>689</v>
      </c>
      <c r="J51" t="str">
        <f t="shared" si="1"/>
        <v>Finik_2</v>
      </c>
      <c r="K51">
        <v>13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2184</v>
      </c>
      <c r="AD51" t="str">
        <f t="shared" ca="1" si="10"/>
        <v>pics\\dis19.jpg</v>
      </c>
      <c r="AE51" s="22" t="str">
        <f t="array" aca="1" ref="AE51" ca="1">IF(G51="экспл",INDEX(total_visual_stym!$C$146:$C$209,(RANK(total_visual_stym!E195,total_visual_stym!$E$146:$E$209))),0)</f>
        <v>pics\\dis19.jpg</v>
      </c>
      <c r="AF51" s="22" t="str">
        <f t="shared" si="20"/>
        <v/>
      </c>
      <c r="AG51" t="str">
        <f t="shared" si="17"/>
        <v>pics\\Finik_2.jpg</v>
      </c>
      <c r="AH51">
        <f t="shared" si="4"/>
        <v>0</v>
      </c>
      <c r="AT51">
        <f t="shared" ca="1" si="7"/>
        <v>0.2101099015393274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Посмотрите,_вот_XXXXX._Сахаристый_ли_он?</v>
      </c>
      <c r="BD51" cm="1">
        <f t="array" aca="1" ref="BD51" ca="1">INDEX($L$50:$L$57,(RANK(AT3,$AT$2:$AT$9)))</f>
        <v>2012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VLOOKUP(B52,audio_list_stym!$A$3:$BP$18,66,FALSE)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VLOOKUP(B52,audio_list_stym!$A$3:$AJ$18,34,FALSE)</f>
        <v>Finik</v>
      </c>
      <c r="I52" t="s">
        <v>690</v>
      </c>
      <c r="J52" t="str">
        <f t="shared" si="1"/>
        <v>Finik_3</v>
      </c>
      <c r="K52">
        <v>13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2206</v>
      </c>
      <c r="AD52" t="str">
        <f t="shared" ca="1" si="10"/>
        <v>pics\\dis50.jpg</v>
      </c>
      <c r="AE52" s="22" t="str">
        <f t="array" aca="1" ref="AE52" ca="1">IF(G52="экспл",INDEX(total_visual_stym!$C$146:$C$209,(RANK(total_visual_stym!E196,total_visual_stym!$E$146:$E$209))),0)</f>
        <v>pics\\dis50.jpg</v>
      </c>
      <c r="AF52" s="22" t="str">
        <f t="shared" si="20"/>
        <v/>
      </c>
      <c r="AG52" t="str">
        <f t="shared" si="17"/>
        <v>pics\\Finik_3.jpg</v>
      </c>
      <c r="AH52">
        <f t="shared" si="4"/>
        <v>0</v>
      </c>
      <c r="AT52">
        <f t="shared" ca="1" si="7"/>
        <v>0.76901130966901943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Вот_XXXXX._Он_скользкий?</v>
      </c>
      <c r="BD52" cm="1">
        <f t="array" aca="1" ref="BD52" ca="1">INDEX($L$50:$L$57,(RANK(AT4,$AT$2:$AT$9)))</f>
        <v>2013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VLOOKUP(B53,audio_list_stym!$A$3:$BP$18,66,FALSE)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VLOOKUP(B53,audio_list_stym!$A$3:$AJ$18,34,FALSE)</f>
        <v>Finik</v>
      </c>
      <c r="I53" t="s">
        <v>691</v>
      </c>
      <c r="J53" t="str">
        <f t="shared" si="1"/>
        <v>Finik_4</v>
      </c>
      <c r="K53">
        <v>13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2229</v>
      </c>
      <c r="AD53" t="str">
        <f t="shared" ca="1" si="10"/>
        <v>pics\\dis10.jpg</v>
      </c>
      <c r="AE53" s="22" t="str">
        <f t="array" aca="1" ref="AE53" ca="1">IF(G53="экспл",INDEX(total_visual_stym!$C$146:$C$209,(RANK(total_visual_stym!E197,total_visual_stym!$E$146:$E$209))),0)</f>
        <v>pics\\dis10.jpg</v>
      </c>
      <c r="AF53" s="22" t="str">
        <f t="shared" si="20"/>
        <v/>
      </c>
      <c r="AG53" t="str">
        <f t="shared" si="17"/>
        <v>pics\\Finik_4.jpg</v>
      </c>
      <c r="AH53">
        <f t="shared" si="4"/>
        <v>0</v>
      </c>
      <c r="AT53">
        <f t="shared" ca="1" si="7"/>
        <v>0.41742298291756541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Это_XXXXX._Ломкий_ли_он?</v>
      </c>
      <c r="BD53" cm="1">
        <f t="array" aca="1" ref="BD53" ca="1">INDEX($L$50:$L$57,(RANK(AT5,$AT$2:$AT$9)))</f>
        <v>2010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VLOOKUP(B54,audio_list_stym!$A$3:$BP$18,66,FALSE)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VLOOKUP(B54,audio_list_stym!$A$3:$AJ$18,34,FALSE)</f>
        <v>Finik</v>
      </c>
      <c r="I54" t="s">
        <v>692</v>
      </c>
      <c r="J54" t="str">
        <f t="shared" si="1"/>
        <v>Finik_5</v>
      </c>
      <c r="K54">
        <v>13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2215</v>
      </c>
      <c r="AD54" t="str">
        <f t="shared" ca="1" si="10"/>
        <v>pics\\dis62.jpg</v>
      </c>
      <c r="AE54" s="22" t="str">
        <f t="array" aca="1" ref="AE54" ca="1">IF(G54="экспл",INDEX(total_visual_stym!$C$146:$C$209,(RANK(total_visual_stym!E198,total_visual_stym!$E$146:$E$209))),0)</f>
        <v>pics\\dis62.jpg</v>
      </c>
      <c r="AF54" s="22" t="str">
        <f t="shared" si="20"/>
        <v/>
      </c>
      <c r="AG54" t="str">
        <f t="shared" si="17"/>
        <v>pics\\Finik_5.jpg</v>
      </c>
      <c r="AH54">
        <f t="shared" si="4"/>
        <v>0</v>
      </c>
      <c r="AI54" s="11"/>
      <c r="AT54">
        <f t="shared" ca="1" si="7"/>
        <v>0.57713697679777043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На_картинке_XXXXX._Мохнатый_ли_он?</v>
      </c>
      <c r="BD54" cm="1">
        <f t="array" aca="1" ref="BD54" ca="1">INDEX($L$50:$L$57,(RANK(AT6,$AT$2:$AT$9)))</f>
        <v>2016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VLOOKUP(B55,audio_list_stym!$A$3:$BP$18,66,FALSE)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VLOOKUP(B55,audio_list_stym!$A$3:$AJ$18,34,FALSE)</f>
        <v>Finik</v>
      </c>
      <c r="I55" t="s">
        <v>693</v>
      </c>
      <c r="J55" t="str">
        <f t="shared" si="1"/>
        <v>Finik_6</v>
      </c>
      <c r="K55">
        <v>13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2227</v>
      </c>
      <c r="AD55" t="str">
        <f t="shared" ca="1" si="10"/>
        <v>pics\\dis39.jpg</v>
      </c>
      <c r="AE55" s="22" t="str">
        <f t="array" aca="1" ref="AE55" ca="1">IF(G55="экспл",INDEX(total_visual_stym!$C$146:$C$209,(RANK(total_visual_stym!E199,total_visual_stym!$E$146:$E$209))),0)</f>
        <v>pics\\dis39.jpg</v>
      </c>
      <c r="AF55" s="22" t="str">
        <f t="shared" si="20"/>
        <v/>
      </c>
      <c r="AG55" t="str">
        <f t="shared" si="17"/>
        <v>pics\\Finik_6.jpg</v>
      </c>
      <c r="AH55">
        <f t="shared" si="4"/>
        <v>0</v>
      </c>
      <c r="AT55">
        <f t="shared" ca="1" si="7"/>
        <v>0.96734863407160077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На_мониторе_XXXXX._Он_сморщенный?</v>
      </c>
      <c r="BD55" cm="1">
        <f t="array" aca="1" ref="BD55" ca="1">INDEX($L$50:$L$57,(RANK(AT7,$AT$2:$AT$9)))</f>
        <v>2011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VLOOKUP(B56,audio_list_stym!$A$3:$BP$18,66,FALSE)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VLOOKUP(B56,audio_list_stym!$A$3:$AJ$18,34,FALSE)</f>
        <v>Finik</v>
      </c>
      <c r="I56" t="s">
        <v>694</v>
      </c>
      <c r="J56" t="str">
        <f t="shared" si="1"/>
        <v>Finik_7</v>
      </c>
      <c r="K56">
        <v>13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2209</v>
      </c>
      <c r="AD56" t="str">
        <f t="shared" ca="1" si="10"/>
        <v>pics\\dis51.jpg</v>
      </c>
      <c r="AE56" s="22" t="str">
        <f t="array" aca="1" ref="AE56" ca="1">IF(G56="экспл",INDEX(total_visual_stym!$C$146:$C$209,(RANK(total_visual_stym!E200,total_visual_stym!$E$146:$E$209))),0)</f>
        <v>pics\\dis51.jpg</v>
      </c>
      <c r="AF56" s="22" t="str">
        <f>IF(ISTEXT(AR56),AR56,IF(ISTEXT(AS56),AS56,""))</f>
        <v/>
      </c>
      <c r="AG56" t="str">
        <f t="shared" si="17"/>
        <v>pics\\Finik_7.jpg</v>
      </c>
      <c r="AH56">
        <f t="shared" si="4"/>
        <v>0</v>
      </c>
      <c r="AT56">
        <f t="shared" ca="1" si="7"/>
        <v>0.29208506349984353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Перед_Вами_XXXXX._Он_с_косточкой?</v>
      </c>
      <c r="BD56" cm="1">
        <f t="array" aca="1" ref="BD56" ca="1">INDEX($L$50:$L$57,(RANK(AT8,$AT$2:$AT$9)))</f>
        <v>2015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VLOOKUP(B57,audio_list_stym!$A$3:$BP$18,66,FALSE)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VLOOKUP(B57,audio_list_stym!$A$3:$AJ$18,34,FALSE)</f>
        <v>Finik</v>
      </c>
      <c r="I57" t="s">
        <v>695</v>
      </c>
      <c r="J57" t="str">
        <f t="shared" si="1"/>
        <v>Finik_8</v>
      </c>
      <c r="K57">
        <v>13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2186</v>
      </c>
      <c r="AD57" t="str">
        <f t="shared" ca="1" si="10"/>
        <v>pics\\dis25.jpg</v>
      </c>
      <c r="AE57" s="22" t="str">
        <f t="array" aca="1" ref="AE57" ca="1">IF(G57="экспл",INDEX(total_visual_stym!$C$146:$C$209,(RANK(total_visual_stym!E201,total_visual_stym!$E$146:$E$209))),0)</f>
        <v>pics\\dis25.jpg</v>
      </c>
      <c r="AF57" s="22" t="str">
        <f>IF(ISTEXT(AR57),AR57,IF(ISTEXT(AS57),AS57,""))</f>
        <v/>
      </c>
      <c r="AG57" t="str">
        <f t="shared" si="17"/>
        <v>pics\\Finik_8.jpg</v>
      </c>
      <c r="AH57">
        <f t="shared" si="4"/>
        <v>0</v>
      </c>
      <c r="AI57" s="11"/>
      <c r="AT57">
        <f t="shared" ca="1" si="7"/>
        <v>0.30508801064978963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Вы_видите_XXXXX._Он_треугольный?</v>
      </c>
      <c r="BD57" cm="1">
        <f t="array" aca="1" ref="BD57" ca="1">INDEX($L$50:$L$57,(RANK(AT9,$AT$2:$AT$9)))</f>
        <v>2014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VLOOKUP(B58,audio_list_stym!$A$3:$BP$18,66,FALSE)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VLOOKUP(B58,audio_list_stym!$A$3:$AJ$18,34,FALSE)</f>
        <v>Goroh</v>
      </c>
      <c r="I58" t="s">
        <v>688</v>
      </c>
      <c r="J58" t="str">
        <f t="shared" si="1"/>
        <v>Goroh_1</v>
      </c>
      <c r="K58">
        <v>10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2157</v>
      </c>
      <c r="AD58" t="str">
        <f t="shared" ca="1" si="10"/>
        <v>pics\\Injir_5.jpg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3">IF(ISTEXT(AR58),AR58,IF(ISTEXT(AS58),AS58,""))</f>
        <v>pics\\Injir_5.jpg</v>
      </c>
      <c r="AG58" t="str">
        <f t="shared" ref="AG58:AG73" si="24">IF(OR(E58=11,E58=13),M58,"")</f>
        <v/>
      </c>
      <c r="AH58" t="str">
        <f t="shared" si="4"/>
        <v>sound\\Ogorod</v>
      </c>
      <c r="AI58" s="11"/>
      <c r="AR58" t="str">
        <f t="shared" ref="AR58:AR65" ca="1" si="25">IF(AH58="sound\\Ogorod",AP10,"")</f>
        <v>pics\\Injir_5.jpg</v>
      </c>
      <c r="AT58">
        <f t="shared" ca="1" si="7"/>
        <v>0.19175556522043136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_Рыхлый_ли_ГОРОХ?</v>
      </c>
      <c r="BC58">
        <f>A58</f>
        <v>1208</v>
      </c>
      <c r="BD58" cm="1">
        <f t="array" aca="1" ref="BD58" ca="1">INDEX($L$58:$L$65,(RANK(AT2,$AT$2:$AT$9)))</f>
        <v>2017</v>
      </c>
      <c r="BE58" cm="1">
        <f t="array" aca="1" ref="BE58" ca="1">INDEX(BD2:BD17,(RANK(AT8,$AT$2:$AT$17)))</f>
        <v>2040</v>
      </c>
      <c r="BF58" cm="1">
        <f t="array" aca="1" ref="BF58" ca="1">INDEX(BD18:BD33,(RANK(AT8,$AT$2:$AT$17)))</f>
        <v>2056</v>
      </c>
      <c r="BG58" cm="1">
        <f t="array" aca="1" ref="BG58" ca="1">INDEX(BD42:BD57,(RANK(AT8,$AT$2:$AT$9)))</f>
        <v>2007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VLOOKUP(B59,audio_list_stym!$A$3:$BP$18,66,FALSE)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VLOOKUP(B59,audio_list_stym!$A$3:$AJ$18,34,FALSE)</f>
        <v>Goroh</v>
      </c>
      <c r="I59" t="s">
        <v>689</v>
      </c>
      <c r="J59" t="str">
        <f t="shared" si="1"/>
        <v>Goroh_2</v>
      </c>
      <c r="K59">
        <v>10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2009</v>
      </c>
      <c r="AD59" t="str">
        <f t="shared" ca="1" si="10"/>
        <v>pics\\Finik_1.jpg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3"/>
        <v>pics\\Finik_1.jpg</v>
      </c>
      <c r="AG59" t="str">
        <f t="shared" si="24"/>
        <v/>
      </c>
      <c r="AH59" t="str">
        <f t="shared" si="4"/>
        <v>sound\\Ogorod</v>
      </c>
      <c r="AR59" t="str">
        <f t="shared" ca="1" si="25"/>
        <v>pics\\Finik_1.jpg</v>
      </c>
      <c r="AT59">
        <f t="shared" ca="1" si="7"/>
        <v>0.63338522931216845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_В_стручке_ли_ГОРОХ?</v>
      </c>
      <c r="BD59" cm="1">
        <f t="array" aca="1" ref="BD59" ca="1">INDEX($L$58:$L$65,(RANK(AT3,$AT$2:$AT$9)))</f>
        <v>2020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VLOOKUP(B60,audio_list_stym!$A$3:$BP$18,66,FALSE)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VLOOKUP(B60,audio_list_stym!$A$3:$AJ$18,34,FALSE)</f>
        <v>Goroh</v>
      </c>
      <c r="I60" t="s">
        <v>690</v>
      </c>
      <c r="J60" t="str">
        <f t="shared" si="1"/>
        <v>Goroh_3</v>
      </c>
      <c r="K60">
        <v>10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2012</v>
      </c>
      <c r="AD60" t="str">
        <f t="shared" ca="1" si="10"/>
        <v>pics\\Finik_4.jpg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3"/>
        <v>pics\\Finik_4.jpg</v>
      </c>
      <c r="AG60" t="str">
        <f t="shared" si="24"/>
        <v/>
      </c>
      <c r="AH60" t="str">
        <f t="shared" si="4"/>
        <v>sound\\Ogorod</v>
      </c>
      <c r="AR60" t="str">
        <f t="shared" ca="1" si="25"/>
        <v>pics\\Finik_4.jpg</v>
      </c>
      <c r="AT60">
        <f t="shared" ca="1" si="7"/>
        <v>0.80840499958099477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_Ядовитый_ли_ГОРОХ?</v>
      </c>
      <c r="BD60" cm="1">
        <f t="array" aca="1" ref="BD60" ca="1">INDEX($L$58:$L$65,(RANK(AT4,$AT$2:$AT$9)))</f>
        <v>2021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VLOOKUP(B61,audio_list_stym!$A$3:$BP$18,66,FALSE)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VLOOKUP(B61,audio_list_stym!$A$3:$AJ$18,34,FALSE)</f>
        <v>Goroh</v>
      </c>
      <c r="I61" t="s">
        <v>691</v>
      </c>
      <c r="J61" t="str">
        <f t="shared" si="1"/>
        <v>Goroh_4</v>
      </c>
      <c r="K61">
        <v>10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2026</v>
      </c>
      <c r="AD61" t="str">
        <f t="shared" ca="1" si="10"/>
        <v>pics\\Kokos_2.jpg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3"/>
        <v>pics\\Kokos_2.jpg</v>
      </c>
      <c r="AG61" t="str">
        <f t="shared" si="24"/>
        <v/>
      </c>
      <c r="AH61" t="str">
        <f t="shared" si="4"/>
        <v>sound\\Ogorod</v>
      </c>
      <c r="AR61" t="str">
        <f t="shared" ca="1" si="25"/>
        <v>pics\\Kokos_2.jpg</v>
      </c>
      <c r="AT61">
        <f t="shared" ca="1" si="7"/>
        <v>0.22101942620465986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_Полосатый_ли_ГОРОХ?</v>
      </c>
      <c r="BD61" cm="1">
        <f t="array" aca="1" ref="BD61" ca="1">INDEX($L$58:$L$65,(RANK(AT5,$AT$2:$AT$9)))</f>
        <v>2018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VLOOKUP(B62,audio_list_stym!$A$3:$BP$18,66,FALSE)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VLOOKUP(B62,audio_list_stym!$A$3:$AJ$18,34,FALSE)</f>
        <v>Goroh</v>
      </c>
      <c r="I62" t="s">
        <v>692</v>
      </c>
      <c r="J62" t="str">
        <f t="shared" si="1"/>
        <v>Goroh_5</v>
      </c>
      <c r="K62">
        <v>10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2015</v>
      </c>
      <c r="AD62" t="str">
        <f t="shared" ca="1" si="10"/>
        <v>pics\\Finik_7.jpg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3"/>
        <v>pics\\Finik_7.jpg</v>
      </c>
      <c r="AG62" t="str">
        <f t="shared" si="24"/>
        <v/>
      </c>
      <c r="AH62" t="str">
        <f t="shared" si="4"/>
        <v>sound\\Ogorod</v>
      </c>
      <c r="AR62" t="str">
        <f t="shared" ca="1" si="25"/>
        <v>pics\\Finik_7.jpg</v>
      </c>
      <c r="AT62">
        <f t="shared" ca="1" si="7"/>
        <v>0.64088973539487548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_Плоский_ли_ГОРОХ?</v>
      </c>
      <c r="BD62" cm="1">
        <f t="array" aca="1" ref="BD62" ca="1">INDEX($L$58:$L$65,(RANK(AT6,$AT$2:$AT$9)))</f>
        <v>2024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VLOOKUP(B63,audio_list_stym!$A$3:$BP$18,66,FALSE)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VLOOKUP(B63,audio_list_stym!$A$3:$AJ$18,34,FALSE)</f>
        <v>Goroh</v>
      </c>
      <c r="I63" t="s">
        <v>693</v>
      </c>
      <c r="J63" t="str">
        <f t="shared" si="1"/>
        <v>Goroh_6</v>
      </c>
      <c r="K63">
        <v>10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2014</v>
      </c>
      <c r="AD63" t="str">
        <f t="shared" ca="1" si="10"/>
        <v>pics\\Finik_6.jpg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3"/>
        <v>pics\\Finik_6.jpg</v>
      </c>
      <c r="AG63" t="str">
        <f t="shared" si="24"/>
        <v/>
      </c>
      <c r="AH63" t="str">
        <f t="shared" si="4"/>
        <v>sound\\Ogorod</v>
      </c>
      <c r="AR63" t="str">
        <f t="shared" ca="1" si="25"/>
        <v>pics\\Finik_6.jpg</v>
      </c>
      <c r="AT63">
        <f t="shared" ca="1" si="7"/>
        <v>0.90027517679325397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_Толченый_ли_ГОРОХ?</v>
      </c>
      <c r="BD63" cm="1">
        <f t="array" aca="1" ref="BD63" ca="1">INDEX($L$58:$L$65,(RANK(AT7,$AT$2:$AT$9)))</f>
        <v>2019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VLOOKUP(B64,audio_list_stym!$A$3:$BP$18,66,FALSE)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VLOOKUP(B64,audio_list_stym!$A$3:$AJ$18,34,FALSE)</f>
        <v>Goroh</v>
      </c>
      <c r="I64" t="s">
        <v>694</v>
      </c>
      <c r="J64" t="str">
        <f t="shared" si="1"/>
        <v>Goroh_7</v>
      </c>
      <c r="K64">
        <v>10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2160</v>
      </c>
      <c r="AD64" t="str">
        <f t="shared" ca="1" si="10"/>
        <v>pics\\Injir_8.jpg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3"/>
        <v>pics\\Injir_8.jpg</v>
      </c>
      <c r="AG64" t="str">
        <f t="shared" si="24"/>
        <v/>
      </c>
      <c r="AH64" t="str">
        <f t="shared" si="4"/>
        <v>sound\\Ogorod</v>
      </c>
      <c r="AI64" s="11"/>
      <c r="AR64" t="str">
        <f t="shared" ca="1" si="25"/>
        <v>pics\\Injir_8.jpg</v>
      </c>
      <c r="AT64">
        <f t="shared" ca="1" si="7"/>
        <v>0.74962275926692445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_Зеленый_ли_ГОРОХ?</v>
      </c>
      <c r="BD64" cm="1">
        <f t="array" aca="1" ref="BD64" ca="1">INDEX($L$58:$L$65,(RANK(AT8,$AT$2:$AT$9)))</f>
        <v>2023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VLOOKUP(B65,audio_list_stym!$A$3:$BP$18,66,FALSE)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VLOOKUP(B65,audio_list_stym!$A$3:$AJ$18,34,FALSE)</f>
        <v>Goroh</v>
      </c>
      <c r="I65" t="s">
        <v>695</v>
      </c>
      <c r="J65" t="str">
        <f t="shared" si="1"/>
        <v>Goroh_8</v>
      </c>
      <c r="K65">
        <v>10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2028</v>
      </c>
      <c r="AD65" t="str">
        <f t="shared" ca="1" si="10"/>
        <v>pics\\Kokos_4.jpg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3"/>
        <v>pics\\Kokos_4.jpg</v>
      </c>
      <c r="AG65" t="str">
        <f t="shared" si="24"/>
        <v/>
      </c>
      <c r="AH65" t="str">
        <f t="shared" si="4"/>
        <v>sound\\Ogorod</v>
      </c>
      <c r="AR65" t="str">
        <f t="shared" ca="1" si="25"/>
        <v>pics\\Kokos_4.jpg</v>
      </c>
      <c r="AT65">
        <f t="shared" ca="1" si="7"/>
        <v>0.85802608474593212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_Легкий_ли_ГОРОХ?</v>
      </c>
      <c r="BD65" cm="1">
        <f t="array" aca="1" ref="BD65" ca="1">INDEX($L$58:$L$65,(RANK(AT9,$AT$2:$AT$9)))</f>
        <v>2022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VLOOKUP(B66,audio_list_stym!$A$3:$BP$18,66,FALSE)</f>
        <v>15</v>
      </c>
      <c r="F66" t="str">
        <f>VLOOKUP(E66,metki!$A$2:$B$9,2,FALSE)</f>
        <v>экспл_новые_с_названием</v>
      </c>
      <c r="G66" t="str">
        <f t="shared" ref="G66:G129" si="26">LEFT(F66,5)</f>
        <v>экспл</v>
      </c>
      <c r="H66" t="str">
        <f>VLOOKUP(B66,audio_list_stym!$A$3:$AJ$18,34,FALSE)</f>
        <v>Tamanid</v>
      </c>
      <c r="I66" t="s">
        <v>688</v>
      </c>
      <c r="J66" t="str">
        <f t="shared" ref="J66:J129" si="27">H66&amp;I66</f>
        <v>Tamanid_1</v>
      </c>
      <c r="K66">
        <v>15</v>
      </c>
      <c r="L66">
        <f>VLOOKUP(J66,total_visual_stym!$A$2:$D$129,2,FALSE)</f>
        <v>2137</v>
      </c>
      <c r="M66" t="str">
        <f>VLOOKUP(J66,total_visual_stym!$A$2:$D$129,3,FALSE)</f>
        <v>pics\\Tamanid_1.jpg</v>
      </c>
      <c r="N66">
        <f>VLOOKUP(J66,total_visual_stym!$A$1:$D$129,4,FALSE)</f>
        <v>214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145</v>
      </c>
      <c r="Z66" t="str">
        <f>IF(G66="экспл",VLOOKUP(J66,quest_экспл!$A$1:$N$129,12,FALSE),IF(G66="импл_",0,0))</f>
        <v>sound\\On_krasnovatiy.wav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2214</v>
      </c>
      <c r="AD66" t="str">
        <f t="shared" ca="1" si="10"/>
        <v>pics\\dis63.jpg</v>
      </c>
      <c r="AE66" s="22" t="str">
        <f t="array" aca="1" ref="AE66" ca="1">IF(G66="экспл",INDEX(total_visual_stym!$C$146:$C$209,(RANK(total_visual_stym!E146,total_visual_stym!$E$146:$E$209))),0)</f>
        <v>pics\\dis63.jpg</v>
      </c>
      <c r="AF66" s="22">
        <f t="shared" ref="AF66:AF129" si="28">AS66</f>
        <v>0</v>
      </c>
      <c r="AG66" t="str">
        <f t="shared" si="24"/>
        <v/>
      </c>
      <c r="AI66" t="s">
        <v>67</v>
      </c>
      <c r="AO66">
        <f ca="1">RAND()</f>
        <v>0.25882567292795955</v>
      </c>
      <c r="AP66" t="str">
        <f ca="1">INDEX($AI$66:$AI$129,(RANK(AO66,$AO$66:$AO$129)))</f>
        <v>pics\\Redis_1.jpg</v>
      </c>
      <c r="AT66">
        <f t="shared" ref="AT66:AT129" ca="1" si="29">RAND()</f>
        <v>0.25182739505611429</v>
      </c>
      <c r="AU66" t="s">
        <v>697</v>
      </c>
      <c r="AV66" t="str">
        <f t="shared" ref="AV66:AV129" ca="1" si="30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_Он_красноватый?</v>
      </c>
      <c r="BA66" t="e">
        <f>VLOOKUP(Q66,audio_list_stym!$B$2:$BQ$299,68,FALSE)</f>
        <v>#N/A</v>
      </c>
      <c r="BB66" t="str">
        <f t="shared" ref="BB66:BB129" si="31">IF(G66="экспл",AY66&amp;AX66&amp;"."&amp;AZ66,IF(G66="импл_",BA66&amp;AX66&amp;"?"))</f>
        <v>На_экране_РЕНАН._Он_красноватый?</v>
      </c>
      <c r="BC66">
        <f>A66</f>
        <v>1209</v>
      </c>
      <c r="BD66" cm="1">
        <f t="array" aca="1" ref="BD66" ca="1">INDEX(L66:L73,(RANK(AT2,$AT$2:$AT$9)))</f>
        <v>2137</v>
      </c>
      <c r="BE66" cm="1">
        <f t="array" aca="1" ref="BE66" ca="1">INDEX(BD74:BD89,(RANK(AT2,$AT$2:$AT$7)))</f>
        <v>2145</v>
      </c>
      <c r="BF66" cm="1">
        <f t="array" aca="1" ref="BF66" ca="1">INDEX(BD90:BD113,(RANK(AT2,$AT$2:$AT$17)))</f>
        <v>2073</v>
      </c>
      <c r="BG66" cm="1">
        <f t="array" aca="1" ref="BG66" ca="1">INDEX(BD114:BD129,(RANK(AT2,$AT$2:$AT$17)))</f>
        <v>2113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VLOOKUP(B67,audio_list_stym!$A$3:$BP$18,66,FALSE)</f>
        <v>15</v>
      </c>
      <c r="F67" t="str">
        <f>VLOOKUP(E67,metki!$A$2:$B$9,2,FALSE)</f>
        <v>экспл_новые_с_названием</v>
      </c>
      <c r="G67" t="str">
        <f t="shared" si="26"/>
        <v>экспл</v>
      </c>
      <c r="H67" t="str">
        <f>VLOOKUP(B67,audio_list_stym!$A$3:$AJ$18,34,FALSE)</f>
        <v>Tamanid</v>
      </c>
      <c r="I67" t="s">
        <v>689</v>
      </c>
      <c r="J67" t="str">
        <f t="shared" si="27"/>
        <v>Tamanid_2</v>
      </c>
      <c r="K67">
        <v>15</v>
      </c>
      <c r="L67">
        <f>VLOOKUP(J67,total_visual_stym!$A$2:$D$129,2,FALSE)</f>
        <v>2138</v>
      </c>
      <c r="M67" t="str">
        <f>VLOOKUP(J67,total_visual_stym!$A$2:$D$129,3,FALSE)</f>
        <v>pics\\Tamanid_2.jpg</v>
      </c>
      <c r="N67">
        <f>VLOOKUP(J67,total_visual_stym!$A$1:$D$129,4,FALSE)</f>
        <v>214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146</v>
      </c>
      <c r="Z67" t="str">
        <f>IF(G67="экспл",VLOOKUP(J67,quest_экспл!$A$1:$N$129,12,FALSE),IF(G67="импл_",0,0))</f>
        <v>sound\\Izognut_li_on.wav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2221</v>
      </c>
      <c r="AD67" t="str">
        <f t="shared" ref="AD67:AD129" ca="1" si="32">IF(ISTEXT(AE67),AE67,IF(ISTEXT(AF67),AF67,""))</f>
        <v>pics\\dis28.jpg</v>
      </c>
      <c r="AE67" s="22" t="str">
        <f t="array" aca="1" ref="AE67" ca="1">IF(G67="экспл",INDEX(total_visual_stym!$C$146:$C$209,(RANK(total_visual_stym!E147,total_visual_stym!$E$146:$E$209))),0)</f>
        <v>pics\\dis28.jpg</v>
      </c>
      <c r="AF67" s="22">
        <f t="shared" si="28"/>
        <v>0</v>
      </c>
      <c r="AG67" t="str">
        <f t="shared" si="24"/>
        <v/>
      </c>
      <c r="AI67" t="s">
        <v>68</v>
      </c>
      <c r="AO67">
        <f t="shared" ref="AO67:AO129" ca="1" si="33">RAND()</f>
        <v>0.46323157166765616</v>
      </c>
      <c r="AP67" t="str">
        <f t="shared" ref="AP67:AP129" ca="1" si="34">INDEX($AI$66:$AI$129,(RANK(AO67,$AO$66:$AO$129)))</f>
        <v>pics\\Limon_1.jpg</v>
      </c>
      <c r="AT67">
        <f t="shared" ca="1" si="29"/>
        <v>0.81196376697615169</v>
      </c>
      <c r="AU67" t="s">
        <v>697</v>
      </c>
      <c r="AV67" t="str">
        <f t="shared" ca="1" si="30"/>
        <v>sound\\Noviy_plod.wav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_Изогнут_ли_он?</v>
      </c>
      <c r="BA67" t="e">
        <f>VLOOKUP(Q67,audio_list_stym!$B$2:$BQ$299,68,FALSE)</f>
        <v>#N/A</v>
      </c>
      <c r="BB67" t="str">
        <f t="shared" si="31"/>
        <v>Посмотрите,_вот_РЕНАН._Изогнут_ли_он?</v>
      </c>
      <c r="BD67" cm="1">
        <f t="array" aca="1" ref="BD67" ca="1">INDEX(L67:L74,(RANK(AT3,$AT$2:$AT$9)))</f>
        <v>2141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VLOOKUP(B68,audio_list_stym!$A$3:$BP$18,66,FALSE)</f>
        <v>15</v>
      </c>
      <c r="F68" t="str">
        <f>VLOOKUP(E68,metki!$A$2:$B$9,2,FALSE)</f>
        <v>экспл_новые_с_названием</v>
      </c>
      <c r="G68" t="str">
        <f t="shared" si="26"/>
        <v>экспл</v>
      </c>
      <c r="H68" t="str">
        <f>VLOOKUP(B68,audio_list_stym!$A$3:$AJ$18,34,FALSE)</f>
        <v>Tamanid</v>
      </c>
      <c r="I68" t="s">
        <v>690</v>
      </c>
      <c r="J68" t="str">
        <f t="shared" si="27"/>
        <v>Tamanid_3</v>
      </c>
      <c r="K68">
        <v>15</v>
      </c>
      <c r="L68">
        <f>VLOOKUP(J68,total_visual_stym!$A$2:$D$129,2,FALSE)</f>
        <v>2139</v>
      </c>
      <c r="M68" t="str">
        <f>VLOOKUP(J68,total_visual_stym!$A$2:$D$129,3,FALSE)</f>
        <v>pics\\Tamanid_3.jpg</v>
      </c>
      <c r="N68">
        <f>VLOOKUP(J68,total_visual_stym!$A$1:$D$129,4,FALSE)</f>
        <v>214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147</v>
      </c>
      <c r="Z68" t="str">
        <f>IF(G68="экспл",VLOOKUP(J68,quest_экспл!$A$1:$N$129,12,FALSE),IF(G68="импл_",0,0))</f>
        <v>sound\\On_barhatistiy.wav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2177</v>
      </c>
      <c r="AD68" t="str">
        <f t="shared" ca="1" si="32"/>
        <v>pics\\dis35.jpg</v>
      </c>
      <c r="AE68" s="22" t="str">
        <f t="array" aca="1" ref="AE68" ca="1">IF(G68="экспл",INDEX(total_visual_stym!$C$146:$C$209,(RANK(total_visual_stym!E148,total_visual_stym!$E$146:$E$209))),0)</f>
        <v>pics\\dis35.jpg</v>
      </c>
      <c r="AF68" s="22">
        <f t="shared" si="28"/>
        <v>0</v>
      </c>
      <c r="AG68" t="str">
        <f t="shared" si="24"/>
        <v/>
      </c>
      <c r="AI68" t="s">
        <v>69</v>
      </c>
      <c r="AO68">
        <f t="shared" ca="1" si="33"/>
        <v>0.86448172250814947</v>
      </c>
      <c r="AP68" t="str">
        <f t="shared" ca="1" si="34"/>
        <v>pics\\Banan_5.jpg</v>
      </c>
      <c r="AT68">
        <f t="shared" ca="1" si="29"/>
        <v>0.35931948116978807</v>
      </c>
      <c r="AU68" t="s">
        <v>697</v>
      </c>
      <c r="AV68" t="str">
        <f t="shared" ca="1" si="30"/>
        <v>sound\\Redkiy_plod.wav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_Он_бархатистый?</v>
      </c>
      <c r="BA68" t="e">
        <f>VLOOKUP(Q68,audio_list_stym!$B$2:$BQ$299,68,FALSE)</f>
        <v>#N/A</v>
      </c>
      <c r="BB68" t="str">
        <f t="shared" si="31"/>
        <v>Вот_РЕНАН._Он_бархатистый?</v>
      </c>
      <c r="BD68" cm="1">
        <f t="array" aca="1" ref="BD68" ca="1">INDEX(L68:L75,(RANK(AT4,$AT$2:$AT$9)))</f>
        <v>2143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VLOOKUP(B69,audio_list_stym!$A$3:$BP$18,66,FALSE)</f>
        <v>15</v>
      </c>
      <c r="F69" t="str">
        <f>VLOOKUP(E69,metki!$A$2:$B$9,2,FALSE)</f>
        <v>экспл_новые_с_названием</v>
      </c>
      <c r="G69" t="str">
        <f t="shared" si="26"/>
        <v>экспл</v>
      </c>
      <c r="H69" t="str">
        <f>VLOOKUP(B69,audio_list_stym!$A$3:$AJ$18,34,FALSE)</f>
        <v>Tamanid</v>
      </c>
      <c r="I69" t="s">
        <v>691</v>
      </c>
      <c r="J69" t="str">
        <f t="shared" si="27"/>
        <v>Tamanid_4</v>
      </c>
      <c r="K69">
        <v>15</v>
      </c>
      <c r="L69">
        <f>VLOOKUP(J69,total_visual_stym!$A$2:$D$129,2,FALSE)</f>
        <v>2140</v>
      </c>
      <c r="M69" t="str">
        <f>VLOOKUP(J69,total_visual_stym!$A$2:$D$129,3,FALSE)</f>
        <v>pics\\Tamanid_4.jpg</v>
      </c>
      <c r="N69">
        <f>VLOOKUP(J69,total_visual_stym!$A$1:$D$129,4,FALSE)</f>
        <v>214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148</v>
      </c>
      <c r="Z69" t="str">
        <f>IF(G69="экспл",VLOOKUP(J69,quest_экспл!$A$1:$N$129,12,FALSE),IF(G69="импл_",0,0))</f>
        <v>sound\\Odnotonniy_li_on.wav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2208</v>
      </c>
      <c r="AD69" t="str">
        <f t="shared" ca="1" si="32"/>
        <v>pics\\dis45.jpg</v>
      </c>
      <c r="AE69" s="22" t="str">
        <f t="array" aca="1" ref="AE69" ca="1">IF(G69="экспл",INDEX(total_visual_stym!$C$146:$C$209,(RANK(total_visual_stym!E149,total_visual_stym!$E$146:$E$209))),0)</f>
        <v>pics\\dis45.jpg</v>
      </c>
      <c r="AF69" s="22">
        <f t="shared" si="28"/>
        <v>0</v>
      </c>
      <c r="AG69" t="str">
        <f t="shared" si="24"/>
        <v/>
      </c>
      <c r="AI69" t="s">
        <v>70</v>
      </c>
      <c r="AO69">
        <f t="shared" ca="1" si="33"/>
        <v>0.35797081944602893</v>
      </c>
      <c r="AP69" t="str">
        <f t="shared" ca="1" si="34"/>
        <v>pics\\Peper_3.jpg</v>
      </c>
      <c r="AT69">
        <f t="shared" ca="1" si="29"/>
        <v>2.2545580684094957E-2</v>
      </c>
      <c r="AU69" t="s">
        <v>697</v>
      </c>
      <c r="AV69" t="str">
        <f t="shared" ca="1" si="30"/>
        <v>sound\\Redkiy_plod.wav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_Однотонный_ли_он?</v>
      </c>
      <c r="BA69" t="e">
        <f>VLOOKUP(Q69,audio_list_stym!$B$2:$BQ$299,68,FALSE)</f>
        <v>#N/A</v>
      </c>
      <c r="BB69" t="str">
        <f t="shared" si="31"/>
        <v>Это_РЕНАН._Однотонный_ли_он?</v>
      </c>
      <c r="BD69" cm="1">
        <f t="array" aca="1" ref="BD69" ca="1">INDEX(L69:L76,(RANK(AT5,$AT$2:$AT$9)))</f>
        <v>2141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VLOOKUP(B70,audio_list_stym!$A$3:$BP$18,66,FALSE)</f>
        <v>15</v>
      </c>
      <c r="F70" t="str">
        <f>VLOOKUP(E70,metki!$A$2:$B$9,2,FALSE)</f>
        <v>экспл_новые_с_названием</v>
      </c>
      <c r="G70" t="str">
        <f t="shared" si="26"/>
        <v>экспл</v>
      </c>
      <c r="H70" t="str">
        <f>VLOOKUP(B70,audio_list_stym!$A$3:$AJ$18,34,FALSE)</f>
        <v>Tamanid</v>
      </c>
      <c r="I70" t="s">
        <v>692</v>
      </c>
      <c r="J70" t="str">
        <f t="shared" si="27"/>
        <v>Tamanid_5</v>
      </c>
      <c r="K70">
        <v>15</v>
      </c>
      <c r="L70">
        <f>VLOOKUP(J70,total_visual_stym!$A$2:$D$129,2,FALSE)</f>
        <v>2141</v>
      </c>
      <c r="M70" t="str">
        <f>VLOOKUP(J70,total_visual_stym!$A$2:$D$129,3,FALSE)</f>
        <v>pics\\Tamanid_5.jpg</v>
      </c>
      <c r="N70">
        <f>VLOOKUP(J70,total_visual_stym!$A$1:$D$129,4,FALSE)</f>
        <v>214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149</v>
      </c>
      <c r="Z70" t="str">
        <f>IF(G70="экспл",VLOOKUP(J70,quest_экспл!$A$1:$N$129,12,FALSE),IF(G70="импл_",0,0))</f>
        <v>sound\\On_prozrachniy.wav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2170</v>
      </c>
      <c r="AD70" t="str">
        <f t="shared" ca="1" si="32"/>
        <v>pics\\dis36.jpg</v>
      </c>
      <c r="AE70" s="22" t="str">
        <f t="array" aca="1" ref="AE70" ca="1">IF(G70="экспл",INDEX(total_visual_stym!$C$146:$C$209,(RANK(total_visual_stym!E150,total_visual_stym!$E$146:$E$209))),0)</f>
        <v>pics\\dis36.jpg</v>
      </c>
      <c r="AF70" s="22">
        <f t="shared" si="28"/>
        <v>0</v>
      </c>
      <c r="AG70" t="str">
        <f t="shared" si="24"/>
        <v/>
      </c>
      <c r="AI70" t="s">
        <v>71</v>
      </c>
      <c r="AO70">
        <f t="shared" ca="1" si="33"/>
        <v>0.54499660208667866</v>
      </c>
      <c r="AP70" t="str">
        <f t="shared" ca="1" si="34"/>
        <v>pics\\Kokos_3.jpg</v>
      </c>
      <c r="AT70">
        <f t="shared" ca="1" si="29"/>
        <v>0.33071773782162583</v>
      </c>
      <c r="AU70" t="s">
        <v>697</v>
      </c>
      <c r="AV70" t="str">
        <f t="shared" ca="1" si="30"/>
        <v>sound\\Redkiy_plod.wav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_Он_прозрачный?</v>
      </c>
      <c r="BA70" t="e">
        <f>VLOOKUP(Q70,audio_list_stym!$B$2:$BQ$299,68,FALSE)</f>
        <v>#N/A</v>
      </c>
      <c r="BB70" t="str">
        <f t="shared" si="31"/>
        <v>На_картинке_РЕНАН._Он_прозрачный?</v>
      </c>
      <c r="BD70" cm="1">
        <f t="array" aca="1" ref="BD70" ca="1">INDEX(L70:L77,(RANK(AT6,$AT$2:$AT$9)))</f>
        <v>2148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VLOOKUP(B71,audio_list_stym!$A$3:$BP$18,66,FALSE)</f>
        <v>15</v>
      </c>
      <c r="F71" t="str">
        <f>VLOOKUP(E71,metki!$A$2:$B$9,2,FALSE)</f>
        <v>экспл_новые_с_названием</v>
      </c>
      <c r="G71" t="str">
        <f t="shared" si="26"/>
        <v>экспл</v>
      </c>
      <c r="H71" t="str">
        <f>VLOOKUP(B71,audio_list_stym!$A$3:$AJ$18,34,FALSE)</f>
        <v>Tamanid</v>
      </c>
      <c r="I71" t="s">
        <v>693</v>
      </c>
      <c r="J71" t="str">
        <f t="shared" si="27"/>
        <v>Tamanid_6</v>
      </c>
      <c r="K71">
        <v>15</v>
      </c>
      <c r="L71">
        <f>VLOOKUP(J71,total_visual_stym!$A$2:$D$129,2,FALSE)</f>
        <v>2142</v>
      </c>
      <c r="M71" t="str">
        <f>VLOOKUP(J71,total_visual_stym!$A$2:$D$129,3,FALSE)</f>
        <v>pics\\Tamanid_6.jpg</v>
      </c>
      <c r="N71">
        <f>VLOOKUP(J71,total_visual_stym!$A$1:$D$129,4,FALSE)</f>
        <v>214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150</v>
      </c>
      <c r="Z71" t="str">
        <f>IF(G71="экспл",VLOOKUP(J71,quest_экспл!$A$1:$N$129,12,FALSE),IF(G71="импл_",0,0))</f>
        <v>sound\\On_izmelchen.wav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2181</v>
      </c>
      <c r="AD71" t="str">
        <f t="shared" ca="1" si="32"/>
        <v>pics\\dis24.jpg</v>
      </c>
      <c r="AE71" s="22" t="str">
        <f t="array" aca="1" ref="AE71" ca="1">IF(G71="экспл",INDEX(total_visual_stym!$C$146:$C$209,(RANK(total_visual_stym!E151,total_visual_stym!$E$146:$E$209))),0)</f>
        <v>pics\\dis24.jpg</v>
      </c>
      <c r="AF71" s="22">
        <f t="shared" si="28"/>
        <v>0</v>
      </c>
      <c r="AG71" t="str">
        <f t="shared" si="24"/>
        <v/>
      </c>
      <c r="AI71" t="s">
        <v>72</v>
      </c>
      <c r="AO71">
        <f t="shared" ca="1" si="33"/>
        <v>3.8646243005340919E-2</v>
      </c>
      <c r="AP71" t="str">
        <f t="shared" ca="1" si="34"/>
        <v>pics\\Tomat_7.jpg</v>
      </c>
      <c r="AT71">
        <f t="shared" ca="1" si="29"/>
        <v>0.78434460787774452</v>
      </c>
      <c r="AU71" t="s">
        <v>697</v>
      </c>
      <c r="AV71" t="str">
        <f t="shared" ca="1" si="30"/>
        <v>sound\\Noviy_plod.wav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_Он_измельчен?</v>
      </c>
      <c r="BA71" t="e">
        <f>VLOOKUP(Q71,audio_list_stym!$B$2:$BQ$299,68,FALSE)</f>
        <v>#N/A</v>
      </c>
      <c r="BB71" t="str">
        <f t="shared" si="31"/>
        <v>На_мониторе_РЕНАН._Он_измельчен?</v>
      </c>
      <c r="BD71" cm="1">
        <f t="array" aca="1" ref="BD71" ca="1">INDEX(L71:L78,(RANK(AT7,$AT$2:$AT$9)))</f>
        <v>2144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VLOOKUP(B72,audio_list_stym!$A$3:$BP$18,66,FALSE)</f>
        <v>15</v>
      </c>
      <c r="F72" t="str">
        <f>VLOOKUP(E72,metki!$A$2:$B$9,2,FALSE)</f>
        <v>экспл_новые_с_названием</v>
      </c>
      <c r="G72" t="str">
        <f t="shared" si="26"/>
        <v>экспл</v>
      </c>
      <c r="H72" t="str">
        <f>VLOOKUP(B72,audio_list_stym!$A$3:$AJ$18,34,FALSE)</f>
        <v>Tamanid</v>
      </c>
      <c r="I72" t="s">
        <v>694</v>
      </c>
      <c r="J72" t="str">
        <f t="shared" si="27"/>
        <v>Tamanid_7</v>
      </c>
      <c r="K72">
        <v>15</v>
      </c>
      <c r="L72">
        <f>VLOOKUP(J72,total_visual_stym!$A$2:$D$129,2,FALSE)</f>
        <v>2143</v>
      </c>
      <c r="M72" t="str">
        <f>VLOOKUP(J72,total_visual_stym!$A$2:$D$129,3,FALSE)</f>
        <v>pics\\Tamanid_7.jpg</v>
      </c>
      <c r="N72">
        <f>VLOOKUP(J72,total_visual_stym!$A$1:$D$129,4,FALSE)</f>
        <v>214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151</v>
      </c>
      <c r="Z72" t="str">
        <f>IF(G72="экспл",VLOOKUP(J72,quest_экспл!$A$1:$N$129,12,FALSE),IF(G72="импл_",0,0))</f>
        <v>sound\\Cvetushiy_li_on.wav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2200</v>
      </c>
      <c r="AD72" t="str">
        <f t="shared" ca="1" si="32"/>
        <v>pics\\dis57.jpg</v>
      </c>
      <c r="AE72" s="22" t="str">
        <f t="array" aca="1" ref="AE72" ca="1">IF(G72="экспл",INDEX(total_visual_stym!$C$146:$C$209,(RANK(total_visual_stym!E152,total_visual_stym!$E$146:$E$209))),0)</f>
        <v>pics\\dis57.jpg</v>
      </c>
      <c r="AF72" s="22">
        <f t="shared" si="28"/>
        <v>0</v>
      </c>
      <c r="AG72" t="str">
        <f t="shared" si="24"/>
        <v/>
      </c>
      <c r="AI72" t="s">
        <v>73</v>
      </c>
      <c r="AO72">
        <f t="shared" ca="1" si="33"/>
        <v>0.37329015553442335</v>
      </c>
      <c r="AP72" t="str">
        <f t="shared" ca="1" si="34"/>
        <v>pics\\Peper_1.jpg</v>
      </c>
      <c r="AT72">
        <f t="shared" ca="1" si="29"/>
        <v>0.75761501946201115</v>
      </c>
      <c r="AU72" t="s">
        <v>697</v>
      </c>
      <c r="AV72" t="str">
        <f t="shared" ca="1" si="30"/>
        <v>sound\\Noviy_plod.wav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_Цветущий_ли_он?</v>
      </c>
      <c r="BA72" t="e">
        <f>VLOOKUP(Q72,audio_list_stym!$B$2:$BQ$299,68,FALSE)</f>
        <v>#N/A</v>
      </c>
      <c r="BB72" t="str">
        <f t="shared" si="31"/>
        <v>Перед_Вами_РЕНАН._Цветущий_ли_он?</v>
      </c>
      <c r="BD72" cm="1">
        <f t="array" aca="1" ref="BD72" ca="1">INDEX(L72:L79,(RANK(AT8,$AT$2:$AT$9)))</f>
        <v>2149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VLOOKUP(B73,audio_list_stym!$A$3:$BP$18,66,FALSE)</f>
        <v>15</v>
      </c>
      <c r="F73" t="str">
        <f>VLOOKUP(E73,metki!$A$2:$B$9,2,FALSE)</f>
        <v>экспл_новые_с_названием</v>
      </c>
      <c r="G73" t="str">
        <f t="shared" si="26"/>
        <v>экспл</v>
      </c>
      <c r="H73" t="str">
        <f>VLOOKUP(B73,audio_list_stym!$A$3:$AJ$18,34,FALSE)</f>
        <v>Tamanid</v>
      </c>
      <c r="I73" t="s">
        <v>695</v>
      </c>
      <c r="J73" t="str">
        <f t="shared" si="27"/>
        <v>Tamanid_8</v>
      </c>
      <c r="K73">
        <v>15</v>
      </c>
      <c r="L73">
        <f>VLOOKUP(J73,total_visual_stym!$A$2:$D$129,2,FALSE)</f>
        <v>2144</v>
      </c>
      <c r="M73" t="str">
        <f>VLOOKUP(J73,total_visual_stym!$A$2:$D$129,3,FALSE)</f>
        <v>pics\\Tamanid_8.jpg</v>
      </c>
      <c r="N73">
        <f>VLOOKUP(J73,total_visual_stym!$A$1:$D$129,4,FALSE)</f>
        <v>214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152</v>
      </c>
      <c r="Z73" t="str">
        <f>IF(G73="экспл",VLOOKUP(J73,quest_экспл!$A$1:$N$129,12,FALSE),IF(G73="импл_",0,0))</f>
        <v>sound\\Skruchen_li_on.wav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2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>
        <f t="shared" si="28"/>
        <v>0</v>
      </c>
      <c r="AG73" t="str">
        <f t="shared" si="24"/>
        <v/>
      </c>
      <c r="AI73" t="s">
        <v>74</v>
      </c>
      <c r="AO73">
        <f t="shared" ca="1" si="33"/>
        <v>0.90438736398973774</v>
      </c>
      <c r="AP73" t="str">
        <f t="shared" ca="1" si="34"/>
        <v>pics\\Banan_3.jpg</v>
      </c>
      <c r="AT73">
        <f t="shared" ca="1" si="29"/>
        <v>0.4705357824363714</v>
      </c>
      <c r="AU73" t="s">
        <v>697</v>
      </c>
      <c r="AV73" t="str">
        <f t="shared" ca="1" si="30"/>
        <v>sound\\Redkiy_plod.wav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_Скручен_ли_он?</v>
      </c>
      <c r="BA73" t="e">
        <f>VLOOKUP(Q73,audio_list_stym!$B$2:$BQ$299,68,FALSE)</f>
        <v>#N/A</v>
      </c>
      <c r="BB73" t="str">
        <f t="shared" si="31"/>
        <v>Вы_видите_РЕНАН._Скручен_ли_он?</v>
      </c>
      <c r="BD73" cm="1">
        <f t="array" aca="1" ref="BD73" ca="1">INDEX(L73:L80,(RANK(AT9,$AT$2:$AT$9)))</f>
        <v>2149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VLOOKUP(B74,audio_list_stym!$A$3:$BP$18,66,FALSE)</f>
        <v>16</v>
      </c>
      <c r="F74" t="str">
        <f>VLOOKUP(E74,metki!$A$2:$B$9,2,FALSE)</f>
        <v>импл_новые_без_названия</v>
      </c>
      <c r="G74" t="str">
        <f t="shared" si="26"/>
        <v>импл_</v>
      </c>
      <c r="H74" t="str">
        <f>VLOOKUP(B74,audio_list_stym!$A$3:$AJ$18,34,FALSE)</f>
        <v>ZF</v>
      </c>
      <c r="I74" t="s">
        <v>688</v>
      </c>
      <c r="J74" t="str">
        <f t="shared" si="27"/>
        <v>ZF_1</v>
      </c>
      <c r="K74">
        <v>16</v>
      </c>
      <c r="L74">
        <f>VLOOKUP(J74,total_visual_stym!$A$2:$D$129,2,FALSE)</f>
        <v>2145</v>
      </c>
      <c r="M74" t="str">
        <f>VLOOKUP(J74,total_visual_stym!$A$2:$D$129,3,FALSE)</f>
        <v>pics\\ZF_1.jpg</v>
      </c>
      <c r="N74">
        <f>VLOOKUP(J74,total_visual_stym!$A$1:$D$129,4,FALSE)</f>
        <v>215</v>
      </c>
      <c r="P74">
        <f>IF(G74="экспл",0,IF(G74="импл_",VLOOKUP(J74,quest_импл!$A$1:$J$129,7,FALSE),0))</f>
        <v>281</v>
      </c>
      <c r="Q74" t="str">
        <f>IF(G74="экспл",0,IF(G74="импл_",VLOOKUP(J74,quest_импл!$A$1:$J$129,8,FALSE),0))</f>
        <v>sound\\S_chashuykami_li.wav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2023</v>
      </c>
      <c r="AD74" t="str">
        <f t="shared" ca="1" si="32"/>
        <v>pics\\Goroh_7.jpg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pics\\Goroh_7.jpg</v>
      </c>
      <c r="AI74" t="s">
        <v>76</v>
      </c>
      <c r="AO74">
        <f t="shared" ca="1" si="33"/>
        <v>0.5917808011206781</v>
      </c>
      <c r="AP74" t="str">
        <f t="shared" ca="1" si="34"/>
        <v>pics\\Goroh_7.jpg</v>
      </c>
      <c r="AR74" t="str">
        <f>IF(AH74="sound\\Ogorod",AP2,"")</f>
        <v/>
      </c>
      <c r="AS74" t="str">
        <f t="shared" ref="AS74:AS129" ca="1" si="35">IF(G74="импл_",AP74,"")</f>
        <v>pics\\Goroh_7.jpg</v>
      </c>
      <c r="AT74">
        <f t="shared" ca="1" si="29"/>
        <v>0.71910331771162306</v>
      </c>
      <c r="AU74" t="s">
        <v>697</v>
      </c>
      <c r="AV74" t="str">
        <f t="shared" ca="1" si="30"/>
        <v>sound\\Noviy_plod.wav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_С_чешуйками_ли_</v>
      </c>
      <c r="BB74" t="str">
        <f t="shared" si="31"/>
        <v>_С_чешуйками_ли_XXXXX?</v>
      </c>
      <c r="BC74">
        <f>A74</f>
        <v>1210</v>
      </c>
      <c r="BD74" cm="1">
        <f t="array" aca="1" ref="BD74" ca="1">INDEX($L$74:$L$81,(RANK(AT2,$AT$2:$AT$9)))</f>
        <v>2145</v>
      </c>
      <c r="BE74" cm="1">
        <f t="array" aca="1" ref="BE74" ca="1">INDEX(BD66:BD73,(RANK(AT3,$AT$2:$AT$9)))</f>
        <v>2141</v>
      </c>
      <c r="BF74" cm="1">
        <f t="array" aca="1" ref="BF74" ca="1">INDEX(BD82:BD105,(RANK(AT3,$AT$2:$AT$17)))</f>
        <v>2067</v>
      </c>
      <c r="BG74" cm="1">
        <f t="array" aca="1" ref="BG74" ca="1">INDEX(BD106:BD129,(RANK(AT3,$AT$2:$AT$9)))</f>
        <v>2090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VLOOKUP(B75,audio_list_stym!$A$3:$BP$18,66,FALSE)</f>
        <v>16</v>
      </c>
      <c r="F75" t="str">
        <f>VLOOKUP(E75,metki!$A$2:$B$9,2,FALSE)</f>
        <v>импл_новые_без_названия</v>
      </c>
      <c r="G75" t="str">
        <f t="shared" si="26"/>
        <v>импл_</v>
      </c>
      <c r="H75" t="str">
        <f>VLOOKUP(B75,audio_list_stym!$A$3:$AJ$18,34,FALSE)</f>
        <v>ZF</v>
      </c>
      <c r="I75" t="s">
        <v>689</v>
      </c>
      <c r="J75" t="str">
        <f t="shared" si="27"/>
        <v>ZF_2</v>
      </c>
      <c r="K75">
        <v>16</v>
      </c>
      <c r="L75">
        <f>VLOOKUP(J75,total_visual_stym!$A$2:$D$129,2,FALSE)</f>
        <v>2146</v>
      </c>
      <c r="M75" t="str">
        <f>VLOOKUP(J75,total_visual_stym!$A$2:$D$129,3,FALSE)</f>
        <v>pics\\ZF_2.jpg</v>
      </c>
      <c r="N75">
        <f>VLOOKUP(J75,total_visual_stym!$A$1:$D$129,4,FALSE)</f>
        <v>215</v>
      </c>
      <c r="P75">
        <f>IF(G75="экспл",0,IF(G75="импл_",VLOOKUP(J75,quest_импл!$A$1:$J$129,7,FALSE),0))</f>
        <v>282</v>
      </c>
      <c r="Q75" t="str">
        <f>IF(G75="экспл",0,IF(G75="импл_",VLOOKUP(J75,quest_импл!$A$1:$J$129,8,FALSE),0))</f>
        <v>sound\\Rozoviy_li.wav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нет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2011</v>
      </c>
      <c r="AD75" t="str">
        <f t="shared" ca="1" si="32"/>
        <v>pics\\Finik_3.jpg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pics\\Finik_3.jpg</v>
      </c>
      <c r="AI75" t="s">
        <v>77</v>
      </c>
      <c r="AO75">
        <f t="shared" ca="1" si="33"/>
        <v>0.75819138839183176</v>
      </c>
      <c r="AP75" t="str">
        <f t="shared" ca="1" si="34"/>
        <v>pics\\Finik_3.jpg</v>
      </c>
      <c r="AR75" t="str">
        <f t="shared" ref="AR75:AR97" si="36">IF(AH75="sound\\Ogorod",AP3,"")</f>
        <v/>
      </c>
      <c r="AS75" t="str">
        <f t="shared" ca="1" si="35"/>
        <v>pics\\Finik_3.jpg</v>
      </c>
      <c r="AT75">
        <f t="shared" ca="1" si="29"/>
        <v>0.66775097467027145</v>
      </c>
      <c r="AU75" t="s">
        <v>697</v>
      </c>
      <c r="AV75" t="str">
        <f t="shared" ca="1" si="30"/>
        <v>sound\\Noviy_plod.wav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_Розовый_ли_</v>
      </c>
      <c r="BB75" t="str">
        <f t="shared" si="31"/>
        <v>_Розовый_ли_XXXXX?</v>
      </c>
      <c r="BD75" cm="1">
        <f t="array" aca="1" ref="BD75" ca="1">INDEX($L$74:$L$81,(RANK(AT3,$AT$2:$AT$9)))</f>
        <v>2148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VLOOKUP(B76,audio_list_stym!$A$3:$BP$18,66,FALSE)</f>
        <v>16</v>
      </c>
      <c r="F76" t="str">
        <f>VLOOKUP(E76,metki!$A$2:$B$9,2,FALSE)</f>
        <v>импл_новые_без_названия</v>
      </c>
      <c r="G76" t="str">
        <f t="shared" si="26"/>
        <v>импл_</v>
      </c>
      <c r="H76" t="str">
        <f>VLOOKUP(B76,audio_list_stym!$A$3:$AJ$18,34,FALSE)</f>
        <v>ZF</v>
      </c>
      <c r="I76" t="s">
        <v>690</v>
      </c>
      <c r="J76" t="str">
        <f t="shared" si="27"/>
        <v>ZF_3</v>
      </c>
      <c r="K76">
        <v>16</v>
      </c>
      <c r="L76">
        <f>VLOOKUP(J76,total_visual_stym!$A$2:$D$129,2,FALSE)</f>
        <v>2147</v>
      </c>
      <c r="M76" t="str">
        <f>VLOOKUP(J76,total_visual_stym!$A$2:$D$129,3,FALSE)</f>
        <v>pics\\ZF_3.jpg</v>
      </c>
      <c r="N76">
        <f>VLOOKUP(J76,total_visual_stym!$A$1:$D$129,4,FALSE)</f>
        <v>215</v>
      </c>
      <c r="P76">
        <f>IF(G76="экспл",0,IF(G76="импл_",VLOOKUP(J76,quest_импл!$A$1:$J$129,7,FALSE),0))</f>
        <v>283</v>
      </c>
      <c r="Q76" t="str">
        <f>IF(G76="экспл",0,IF(G76="импл_",VLOOKUP(J76,quest_импл!$A$1:$J$129,8,FALSE),0))</f>
        <v>sound\\Tonkiy_li.wav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2016</v>
      </c>
      <c r="AD76" t="str">
        <f t="shared" ca="1" si="32"/>
        <v>pics\\Finik_8.jpg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pics\\Finik_8.jpg</v>
      </c>
      <c r="AI76" t="s">
        <v>78</v>
      </c>
      <c r="AO76">
        <f t="shared" ca="1" si="33"/>
        <v>0.69381090443119486</v>
      </c>
      <c r="AP76" t="str">
        <f t="shared" ca="1" si="34"/>
        <v>pics\\Finik_8.jpg</v>
      </c>
      <c r="AR76" t="str">
        <f t="shared" si="36"/>
        <v/>
      </c>
      <c r="AS76" t="str">
        <f t="shared" ca="1" si="35"/>
        <v>pics\\Finik_8.jpg</v>
      </c>
      <c r="AT76">
        <f t="shared" ca="1" si="29"/>
        <v>0.66345649165646603</v>
      </c>
      <c r="AU76" t="s">
        <v>697</v>
      </c>
      <c r="AV76" t="str">
        <f t="shared" ca="1" si="30"/>
        <v>sound\\Noviy_plod.wav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_Тонкий_ли_</v>
      </c>
      <c r="BB76" t="str">
        <f t="shared" si="31"/>
        <v>_Тонкий_ли_XXXXX?</v>
      </c>
      <c r="BD76" cm="1">
        <f t="array" aca="1" ref="BD76" ca="1">INDEX($L$74:$L$81,(RANK(AT4,$AT$2:$AT$9)))</f>
        <v>2149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VLOOKUP(B77,audio_list_stym!$A$3:$BP$18,66,FALSE)</f>
        <v>16</v>
      </c>
      <c r="F77" t="str">
        <f>VLOOKUP(E77,metki!$A$2:$B$9,2,FALSE)</f>
        <v>импл_новые_без_названия</v>
      </c>
      <c r="G77" t="str">
        <f t="shared" si="26"/>
        <v>импл_</v>
      </c>
      <c r="H77" t="str">
        <f>VLOOKUP(B77,audio_list_stym!$A$3:$AJ$18,34,FALSE)</f>
        <v>ZF</v>
      </c>
      <c r="I77" t="s">
        <v>691</v>
      </c>
      <c r="J77" t="str">
        <f t="shared" si="27"/>
        <v>ZF_4</v>
      </c>
      <c r="K77">
        <v>16</v>
      </c>
      <c r="L77">
        <f>VLOOKUP(J77,total_visual_stym!$A$2:$D$129,2,FALSE)</f>
        <v>2148</v>
      </c>
      <c r="M77" t="str">
        <f>VLOOKUP(J77,total_visual_stym!$A$2:$D$129,3,FALSE)</f>
        <v>pics\\ZF_4.jpg</v>
      </c>
      <c r="N77">
        <f>VLOOKUP(J77,total_visual_stym!$A$1:$D$129,4,FALSE)</f>
        <v>215</v>
      </c>
      <c r="P77">
        <f>IF(G77="экспл",0,IF(G77="импл_",VLOOKUP(J77,quest_импл!$A$1:$J$129,7,FALSE),0))</f>
        <v>284</v>
      </c>
      <c r="Q77" t="str">
        <f>IF(G77="экспл",0,IF(G77="импл_",VLOOKUP(J77,quest_импл!$A$1:$J$129,8,FALSE),0))</f>
        <v>sound\\Celniy_li.wav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2062</v>
      </c>
      <c r="AD77" t="str">
        <f t="shared" ca="1" si="32"/>
        <v>pics\\Tomat_6.jpg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pics\\Tomat_6.jpg</v>
      </c>
      <c r="AI77" t="s">
        <v>79</v>
      </c>
      <c r="AO77">
        <f t="shared" ca="1" si="33"/>
        <v>4.4088355286849068E-2</v>
      </c>
      <c r="AP77" t="str">
        <f t="shared" ca="1" si="34"/>
        <v>pics\\Tomat_6.jpg</v>
      </c>
      <c r="AR77" t="str">
        <f t="shared" si="36"/>
        <v/>
      </c>
      <c r="AS77" t="str">
        <f t="shared" ca="1" si="35"/>
        <v>pics\\Tomat_6.jpg</v>
      </c>
      <c r="AT77">
        <f t="shared" ca="1" si="29"/>
        <v>0.96463772288205873</v>
      </c>
      <c r="AU77" t="s">
        <v>697</v>
      </c>
      <c r="AV77" t="str">
        <f t="shared" ca="1" si="30"/>
        <v>sound\\Noviy_plod.wav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_Цельный_ли_</v>
      </c>
      <c r="BB77" t="str">
        <f t="shared" si="31"/>
        <v>_Цельный_ли_XXXXX?</v>
      </c>
      <c r="BD77" cm="1">
        <f t="array" aca="1" ref="BD77" ca="1">INDEX($L$74:$L$81,(RANK(AT5,$AT$2:$AT$9)))</f>
        <v>2146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VLOOKUP(B78,audio_list_stym!$A$3:$BP$18,66,FALSE)</f>
        <v>16</v>
      </c>
      <c r="F78" t="str">
        <f>VLOOKUP(E78,metki!$A$2:$B$9,2,FALSE)</f>
        <v>импл_новые_без_названия</v>
      </c>
      <c r="G78" t="str">
        <f t="shared" si="26"/>
        <v>импл_</v>
      </c>
      <c r="H78" t="str">
        <f>VLOOKUP(B78,audio_list_stym!$A$3:$AJ$18,34,FALSE)</f>
        <v>ZF</v>
      </c>
      <c r="I78" t="s">
        <v>692</v>
      </c>
      <c r="J78" t="str">
        <f t="shared" si="27"/>
        <v>ZF_5</v>
      </c>
      <c r="K78">
        <v>16</v>
      </c>
      <c r="L78">
        <f>VLOOKUP(J78,total_visual_stym!$A$2:$D$129,2,FALSE)</f>
        <v>2149</v>
      </c>
      <c r="M78" t="str">
        <f>VLOOKUP(J78,total_visual_stym!$A$2:$D$129,3,FALSE)</f>
        <v>pics\\ZF_5.jpg</v>
      </c>
      <c r="N78">
        <f>VLOOKUP(J78,total_visual_stym!$A$1:$D$129,4,FALSE)</f>
        <v>215</v>
      </c>
      <c r="P78">
        <f>IF(G78="экспл",0,IF(G78="импл_",VLOOKUP(J78,quest_импл!$A$1:$J$129,7,FALSE),0))</f>
        <v>285</v>
      </c>
      <c r="Q78" t="str">
        <f>IF(G78="экспл",0,IF(G78="импл_",VLOOKUP(J78,quest_импл!$A$1:$J$129,8,FALSE),0))</f>
        <v>sound\\Shershaviy_li.wav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2020</v>
      </c>
      <c r="AD78" t="str">
        <f t="shared" ca="1" si="32"/>
        <v>pics\\Goroh_4.jpg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pics\\Goroh_4.jpg</v>
      </c>
      <c r="AI78" t="s">
        <v>80</v>
      </c>
      <c r="AO78">
        <f t="shared" ca="1" si="33"/>
        <v>0.62464854020164617</v>
      </c>
      <c r="AP78" t="str">
        <f t="shared" ca="1" si="34"/>
        <v>pics\\Goroh_4.jpg</v>
      </c>
      <c r="AR78" t="str">
        <f t="shared" si="36"/>
        <v/>
      </c>
      <c r="AS78" t="str">
        <f t="shared" ca="1" si="35"/>
        <v>pics\\Goroh_4.jpg</v>
      </c>
      <c r="AT78">
        <f t="shared" ca="1" si="29"/>
        <v>0.66503258971773083</v>
      </c>
      <c r="AU78" t="s">
        <v>697</v>
      </c>
      <c r="AV78" t="str">
        <f t="shared" ca="1" si="30"/>
        <v>sound\\Noviy_plod.wav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_Шершавый_ли_</v>
      </c>
      <c r="BB78" t="str">
        <f t="shared" si="31"/>
        <v>_Шершавый_ли_XXXXX?</v>
      </c>
      <c r="BD78" cm="1">
        <f t="array" aca="1" ref="BD78" ca="1">INDEX($L$74:$L$81,(RANK(AT6,$AT$2:$AT$9)))</f>
        <v>2152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VLOOKUP(B79,audio_list_stym!$A$3:$BP$18,66,FALSE)</f>
        <v>16</v>
      </c>
      <c r="F79" t="str">
        <f>VLOOKUP(E79,metki!$A$2:$B$9,2,FALSE)</f>
        <v>импл_новые_без_названия</v>
      </c>
      <c r="G79" t="str">
        <f t="shared" si="26"/>
        <v>импл_</v>
      </c>
      <c r="H79" t="str">
        <f>VLOOKUP(B79,audio_list_stym!$A$3:$AJ$18,34,FALSE)</f>
        <v>ZF</v>
      </c>
      <c r="I79" t="s">
        <v>693</v>
      </c>
      <c r="J79" t="str">
        <f t="shared" si="27"/>
        <v>ZF_6</v>
      </c>
      <c r="K79">
        <v>16</v>
      </c>
      <c r="L79">
        <f>VLOOKUP(J79,total_visual_stym!$A$2:$D$129,2,FALSE)</f>
        <v>2150</v>
      </c>
      <c r="M79" t="str">
        <f>VLOOKUP(J79,total_visual_stym!$A$2:$D$129,3,FALSE)</f>
        <v>pics\\ZF_6.jpg</v>
      </c>
      <c r="N79">
        <f>VLOOKUP(J79,total_visual_stym!$A$1:$D$129,4,FALSE)</f>
        <v>215</v>
      </c>
      <c r="P79">
        <f>IF(G79="экспл",0,IF(G79="импл_",VLOOKUP(J79,quest_импл!$A$1:$J$129,7,FALSE),0))</f>
        <v>286</v>
      </c>
      <c r="Q79" t="str">
        <f>IF(G79="экспл",0,IF(G79="импл_",VLOOKUP(J79,quest_импл!$A$1:$J$129,8,FALSE),0))</f>
        <v>sound\\Zaostryen_li.wav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2035</v>
      </c>
      <c r="AD79" t="str">
        <f t="shared" ca="1" si="32"/>
        <v>pics\\Limon_3.jpg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pics\\Limon_3.jpg</v>
      </c>
      <c r="AI79" t="s">
        <v>81</v>
      </c>
      <c r="AO79">
        <f t="shared" ca="1" si="33"/>
        <v>0.4544345590974983</v>
      </c>
      <c r="AP79" t="str">
        <f t="shared" ca="1" si="34"/>
        <v>pics\\Limon_3.jpg</v>
      </c>
      <c r="AR79" t="str">
        <f t="shared" si="36"/>
        <v/>
      </c>
      <c r="AS79" t="str">
        <f t="shared" ca="1" si="35"/>
        <v>pics\\Limon_3.jpg</v>
      </c>
      <c r="AT79">
        <f t="shared" ca="1" si="29"/>
        <v>9.6938141701383596E-2</v>
      </c>
      <c r="AU79" t="s">
        <v>697</v>
      </c>
      <c r="AV79" t="str">
        <f t="shared" ca="1" si="30"/>
        <v>sound\\Redkiy_plod.wav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_Заострен_ли_</v>
      </c>
      <c r="BB79" t="str">
        <f t="shared" si="31"/>
        <v>_Заострен_ли_XXXXX?</v>
      </c>
      <c r="BD79" cm="1">
        <f t="array" aca="1" ref="BD79" ca="1">INDEX($L$74:$L$81,(RANK(AT7,$AT$2:$AT$9)))</f>
        <v>2147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VLOOKUP(B80,audio_list_stym!$A$3:$BP$18,66,FALSE)</f>
        <v>16</v>
      </c>
      <c r="F80" t="str">
        <f>VLOOKUP(E80,metki!$A$2:$B$9,2,FALSE)</f>
        <v>импл_новые_без_названия</v>
      </c>
      <c r="G80" t="str">
        <f t="shared" si="26"/>
        <v>импл_</v>
      </c>
      <c r="H80" t="str">
        <f>VLOOKUP(B80,audio_list_stym!$A$3:$AJ$18,34,FALSE)</f>
        <v>ZF</v>
      </c>
      <c r="I80" t="s">
        <v>694</v>
      </c>
      <c r="J80" t="str">
        <f t="shared" si="27"/>
        <v>ZF_7</v>
      </c>
      <c r="K80">
        <v>16</v>
      </c>
      <c r="L80">
        <f>VLOOKUP(J80,total_visual_stym!$A$2:$D$129,2,FALSE)</f>
        <v>2151</v>
      </c>
      <c r="M80" t="str">
        <f>VLOOKUP(J80,total_visual_stym!$A$2:$D$129,3,FALSE)</f>
        <v>pics\\ZF_7.jpg</v>
      </c>
      <c r="N80">
        <f>VLOOKUP(J80,total_visual_stym!$A$1:$D$129,4,FALSE)</f>
        <v>215</v>
      </c>
      <c r="P80">
        <f>IF(G80="экспл",0,IF(G80="импл_",VLOOKUP(J80,quest_импл!$A$1:$J$129,7,FALSE),0))</f>
        <v>287</v>
      </c>
      <c r="Q80" t="str">
        <f>IF(G80="экспл",0,IF(G80="импл_",VLOOKUP(J80,quest_импл!$A$1:$J$129,8,FALSE),0))</f>
        <v>sound\\Rassipchatiy_li.wav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2032</v>
      </c>
      <c r="AD80" t="str">
        <f t="shared" ca="1" si="32"/>
        <v>pics\\Kokos_8.jpg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pics\\Kokos_8.jpg</v>
      </c>
      <c r="AI80" t="s">
        <v>82</v>
      </c>
      <c r="AO80">
        <f t="shared" ca="1" si="33"/>
        <v>0.50369669053909316</v>
      </c>
      <c r="AP80" t="str">
        <f t="shared" ca="1" si="34"/>
        <v>pics\\Kokos_8.jpg</v>
      </c>
      <c r="AR80" t="str">
        <f t="shared" si="36"/>
        <v/>
      </c>
      <c r="AS80" t="str">
        <f t="shared" ca="1" si="35"/>
        <v>pics\\Kokos_8.jpg</v>
      </c>
      <c r="AT80">
        <f t="shared" ca="1" si="29"/>
        <v>0.88659981883984051</v>
      </c>
      <c r="AU80" t="s">
        <v>697</v>
      </c>
      <c r="AV80" t="str">
        <f t="shared" ca="1" si="30"/>
        <v>sound\\Noviy_plod.wav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_Рассыпчатый_ли_</v>
      </c>
      <c r="BB80" t="str">
        <f t="shared" si="31"/>
        <v>_Рассыпчатый_ли_XXXXX?</v>
      </c>
      <c r="BD80" cm="1">
        <f t="array" aca="1" ref="BD80" ca="1">INDEX($L$74:$L$81,(RANK(AT8,$AT$2:$AT$9)))</f>
        <v>2151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VLOOKUP(B81,audio_list_stym!$A$3:$BP$18,66,FALSE)</f>
        <v>16</v>
      </c>
      <c r="F81" t="str">
        <f>VLOOKUP(E81,metki!$A$2:$B$9,2,FALSE)</f>
        <v>импл_новые_без_названия</v>
      </c>
      <c r="G81" t="str">
        <f t="shared" si="26"/>
        <v>импл_</v>
      </c>
      <c r="H81" t="str">
        <f>VLOOKUP(B81,audio_list_stym!$A$3:$AJ$18,34,FALSE)</f>
        <v>ZF</v>
      </c>
      <c r="I81" t="s">
        <v>695</v>
      </c>
      <c r="J81" t="str">
        <f t="shared" si="27"/>
        <v>ZF_8</v>
      </c>
      <c r="K81">
        <v>16</v>
      </c>
      <c r="L81">
        <f>VLOOKUP(J81,total_visual_stym!$A$2:$D$129,2,FALSE)</f>
        <v>2152</v>
      </c>
      <c r="M81" t="str">
        <f>VLOOKUP(J81,total_visual_stym!$A$2:$D$129,3,FALSE)</f>
        <v>pics\\ZF_8.jpg</v>
      </c>
      <c r="N81">
        <f>VLOOKUP(J81,total_visual_stym!$A$1:$D$129,4,FALSE)</f>
        <v>215</v>
      </c>
      <c r="P81">
        <f>IF(G81="экспл",0,IF(G81="импл_",VLOOKUP(J81,quest_импл!$A$1:$J$129,7,FALSE),0))</f>
        <v>288</v>
      </c>
      <c r="Q81" t="str">
        <f>IF(G81="экспл",0,IF(G81="импл_",VLOOKUP(J81,quest_импл!$A$1:$J$129,8,FALSE),0))</f>
        <v>sound\\Ochishen_li.wav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2060</v>
      </c>
      <c r="AD81" t="str">
        <f t="shared" ca="1" si="32"/>
        <v>pics\\Tomat_4.jpg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pics\\Tomat_4.jpg</v>
      </c>
      <c r="AI81" t="s">
        <v>83</v>
      </c>
      <c r="AO81">
        <f t="shared" ca="1" si="33"/>
        <v>8.5143172350571783E-2</v>
      </c>
      <c r="AP81" t="str">
        <f t="shared" ca="1" si="34"/>
        <v>pics\\Tomat_4.jpg</v>
      </c>
      <c r="AR81" t="str">
        <f t="shared" si="36"/>
        <v/>
      </c>
      <c r="AS81" t="str">
        <f t="shared" ca="1" si="35"/>
        <v>pics\\Tomat_4.jpg</v>
      </c>
      <c r="AT81">
        <f t="shared" ca="1" si="29"/>
        <v>0.87186299883431695</v>
      </c>
      <c r="AU81" t="s">
        <v>697</v>
      </c>
      <c r="AV81" t="str">
        <f t="shared" ca="1" si="30"/>
        <v>sound\\Noviy_plod.wav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_Очищен_ли_</v>
      </c>
      <c r="BB81" t="str">
        <f t="shared" si="31"/>
        <v>_Очищен_ли_XXXXX?</v>
      </c>
      <c r="BD81" cm="1">
        <f t="array" aca="1" ref="BD81" ca="1">INDEX($L$74:$L$81,(RANK(AT9,$AT$2:$AT$9)))</f>
        <v>2150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VLOOKUP(B82,audio_list_stym!$A$3:$BP$18,66,FALSE)</f>
        <v>17</v>
      </c>
      <c r="F82" t="str">
        <f>VLOOKUP(E82,metki!$A$2:$B$9,2,FALSE)</f>
        <v>экспл_новые_без_названия</v>
      </c>
      <c r="G82" t="str">
        <f t="shared" si="26"/>
        <v>экспл</v>
      </c>
      <c r="H82" t="str">
        <f>VLOOKUP(B82,audio_list_stym!$A$3:$AJ$18,34,FALSE)</f>
        <v>Ackee</v>
      </c>
      <c r="I82" t="s">
        <v>688</v>
      </c>
      <c r="J82" t="str">
        <f t="shared" si="27"/>
        <v>Ackee_1</v>
      </c>
      <c r="K82">
        <v>17</v>
      </c>
      <c r="L82">
        <f>VLOOKUP(J82,total_visual_stym!$A$2:$D$129,2,FALSE)</f>
        <v>2065</v>
      </c>
      <c r="M82" t="str">
        <f>VLOOKUP(J82,total_visual_stym!$A$2:$D$129,3,FALSE)</f>
        <v>pics\\Ackee_1.jpg</v>
      </c>
      <c r="N82">
        <f>VLOOKUP(J82,total_visual_stym!$A$1:$D$129,4,FALSE)</f>
        <v>208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97</v>
      </c>
      <c r="Z82" t="str">
        <f>IF(G82="экспл",VLOOKUP(J82,quest_экспл!$A$1:$N$129,12,FALSE),IF(G82="импл_",0,0))</f>
        <v>sound\\Sushenniy_li_on.wav</v>
      </c>
      <c r="AA82" t="str">
        <f>IF(G82="экспл",VLOOKUP(J82,quest_экспл!$A$1:$N$129,14,FALSE),IF(G82="импл_",0,0))</f>
        <v>нет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2202</v>
      </c>
      <c r="AD82" t="str">
        <f t="shared" ca="1" si="32"/>
        <v>pics\\dis47.jpg</v>
      </c>
      <c r="AE82" s="22" t="str">
        <f t="array" aca="1" ref="AE82" ca="1">IF(G82="экспл",INDEX(total_visual_stym!$C$146:$C$209,(RANK(total_visual_stym!E162,total_visual_stym!$E$146:$E$209))),0)</f>
        <v>pics\\dis47.jpg</v>
      </c>
      <c r="AF82" s="22" t="str">
        <f t="shared" si="28"/>
        <v/>
      </c>
      <c r="AI82" t="s">
        <v>84</v>
      </c>
      <c r="AO82">
        <f t="shared" ca="1" si="33"/>
        <v>0.90027849358311873</v>
      </c>
      <c r="AP82" t="str">
        <f t="shared" ca="1" si="34"/>
        <v>pics\\Banan_4.jpg</v>
      </c>
      <c r="AR82" t="str">
        <f t="shared" si="36"/>
        <v/>
      </c>
      <c r="AS82" t="str">
        <f t="shared" si="35"/>
        <v/>
      </c>
      <c r="AT82">
        <f t="shared" ca="1" si="29"/>
        <v>0.95615096964939095</v>
      </c>
      <c r="AU82" t="s">
        <v>697</v>
      </c>
      <c r="AV82" t="str">
        <f t="shared" ca="1" si="30"/>
        <v>sound\\Noviy_plod.wav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_Сушеный_ли_он?</v>
      </c>
      <c r="BA82" t="e">
        <f>VLOOKUP(Q82,audio_list_stym!$B$2:$BQ$299,68,FALSE)</f>
        <v>#N/A</v>
      </c>
      <c r="BB82" t="str">
        <f t="shared" si="31"/>
        <v>На_экране_XXXXX._Сушеный_ли_он?</v>
      </c>
      <c r="BC82">
        <f>A82</f>
        <v>1211</v>
      </c>
      <c r="BD82" cm="1">
        <f t="array" aca="1" ref="BD82" ca="1">INDEX($L$82:$L$89,(RANK(AT2,$AT$2:$AT$9)))</f>
        <v>2065</v>
      </c>
      <c r="BE82" cm="1">
        <f t="array" aca="1" ref="BE82" ca="1">INDEX(BD66:BD81,(RANK(AT4,$AT$2:$AT$17)))</f>
        <v>2149</v>
      </c>
      <c r="BF82" cm="1">
        <f t="array" aca="1" ref="BF82" ca="1">INDEX(BD90:BD105,(RANK(AT4,$AT$2:$AT$17)))</f>
        <v>2078</v>
      </c>
      <c r="BG82" cm="1">
        <f t="array" aca="1" ref="BG82" ca="1">INDEX(BD106:BD129,(RANK(AT4,$AT$2:$AT$9)))</f>
        <v>2096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VLOOKUP(B83,audio_list_stym!$A$3:$BP$18,66,FALSE)</f>
        <v>17</v>
      </c>
      <c r="F83" t="str">
        <f>VLOOKUP(E83,metki!$A$2:$B$9,2,FALSE)</f>
        <v>экспл_новые_без_названия</v>
      </c>
      <c r="G83" t="str">
        <f t="shared" si="26"/>
        <v>экспл</v>
      </c>
      <c r="H83" t="str">
        <f>VLOOKUP(B83,audio_list_stym!$A$3:$AJ$18,34,FALSE)</f>
        <v>Ackee</v>
      </c>
      <c r="I83" t="s">
        <v>689</v>
      </c>
      <c r="J83" t="str">
        <f t="shared" si="27"/>
        <v>Ackee_2</v>
      </c>
      <c r="K83">
        <v>17</v>
      </c>
      <c r="L83">
        <f>VLOOKUP(J83,total_visual_stym!$A$2:$D$129,2,FALSE)</f>
        <v>2066</v>
      </c>
      <c r="M83" t="str">
        <f>VLOOKUP(J83,total_visual_stym!$A$2:$D$129,3,FALSE)</f>
        <v>pics\\Ackee_2.jpg</v>
      </c>
      <c r="N83">
        <f>VLOOKUP(J83,total_visual_stym!$A$1:$D$129,4,FALSE)</f>
        <v>208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98</v>
      </c>
      <c r="Z83" t="str">
        <f>IF(G83="экспл",VLOOKUP(J83,quest_экспл!$A$1:$N$129,12,FALSE),IF(G83="импл_",0,0))</f>
        <v>sound\\On_s_vetochkoy.wav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2171</v>
      </c>
      <c r="AD83" t="str">
        <f t="shared" ca="1" si="32"/>
        <v>pics\\dis22.jpg</v>
      </c>
      <c r="AE83" s="22" t="str">
        <f t="array" aca="1" ref="AE83" ca="1">IF(G83="экспл",INDEX(total_visual_stym!$C$146:$C$209,(RANK(total_visual_stym!E163,total_visual_stym!$E$146:$E$209))),0)</f>
        <v>pics\\dis22.jpg</v>
      </c>
      <c r="AF83" s="22" t="str">
        <f t="shared" si="28"/>
        <v/>
      </c>
      <c r="AI83" t="s">
        <v>85</v>
      </c>
      <c r="AO83">
        <f t="shared" ca="1" si="33"/>
        <v>0.22367592013281634</v>
      </c>
      <c r="AP83" t="str">
        <f t="shared" ca="1" si="34"/>
        <v>pics\\Redis_4.jpg</v>
      </c>
      <c r="AR83" t="str">
        <f t="shared" si="36"/>
        <v/>
      </c>
      <c r="AS83" t="str">
        <f t="shared" si="35"/>
        <v/>
      </c>
      <c r="AT83">
        <f t="shared" ca="1" si="29"/>
        <v>2.5899808215616216E-2</v>
      </c>
      <c r="AU83" t="s">
        <v>697</v>
      </c>
      <c r="AV83" t="str">
        <f t="shared" ca="1" si="30"/>
        <v>sound\\Redkiy_plod.wav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_Он_с_веточкой?</v>
      </c>
      <c r="BA83" t="e">
        <f>VLOOKUP(Q83,audio_list_stym!$B$2:$BQ$299,68,FALSE)</f>
        <v>#N/A</v>
      </c>
      <c r="BB83" t="str">
        <f t="shared" si="31"/>
        <v>Посмотрите,_вот_XXXXX._Он_с_веточкой?</v>
      </c>
      <c r="BD83" cm="1">
        <f t="array" aca="1" ref="BD83" ca="1">INDEX($L$82:$L$89,(RANK(AT3,$AT$2:$AT$9)))</f>
        <v>2068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VLOOKUP(B84,audio_list_stym!$A$3:$BP$18,66,FALSE)</f>
        <v>17</v>
      </c>
      <c r="F84" t="str">
        <f>VLOOKUP(E84,metki!$A$2:$B$9,2,FALSE)</f>
        <v>экспл_новые_без_названия</v>
      </c>
      <c r="G84" t="str">
        <f t="shared" si="26"/>
        <v>экспл</v>
      </c>
      <c r="H84" t="str">
        <f>VLOOKUP(B84,audio_list_stym!$A$3:$AJ$18,34,FALSE)</f>
        <v>Ackee</v>
      </c>
      <c r="I84" t="s">
        <v>690</v>
      </c>
      <c r="J84" t="str">
        <f t="shared" si="27"/>
        <v>Ackee_3</v>
      </c>
      <c r="K84">
        <v>17</v>
      </c>
      <c r="L84">
        <f>VLOOKUP(J84,total_visual_stym!$A$2:$D$129,2,FALSE)</f>
        <v>2067</v>
      </c>
      <c r="M84" t="str">
        <f>VLOOKUP(J84,total_visual_stym!$A$2:$D$129,3,FALSE)</f>
        <v>pics\\Ackee_3.jpg</v>
      </c>
      <c r="N84">
        <f>VLOOKUP(J84,total_visual_stym!$A$1:$D$129,4,FALSE)</f>
        <v>208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99</v>
      </c>
      <c r="Z84" t="str">
        <f>IF(G84="экспл",VLOOKUP(J84,quest_экспл!$A$1:$N$129,12,FALSE),IF(G84="импл_",0,0))</f>
        <v>sound\\On_rasskrit.wav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2217</v>
      </c>
      <c r="AD84" t="str">
        <f t="shared" ca="1" si="32"/>
        <v>pics\\dis58.jpg</v>
      </c>
      <c r="AE84" s="22" t="str">
        <f t="array" aca="1" ref="AE84" ca="1">IF(G84="экспл",INDEX(total_visual_stym!$C$146:$C$209,(RANK(total_visual_stym!E164,total_visual_stym!$E$146:$E$209))),0)</f>
        <v>pics\\dis58.jpg</v>
      </c>
      <c r="AF84" s="22" t="str">
        <f t="shared" si="28"/>
        <v/>
      </c>
      <c r="AI84" t="s">
        <v>94</v>
      </c>
      <c r="AO84">
        <f t="shared" ca="1" si="33"/>
        <v>0.23682123934790522</v>
      </c>
      <c r="AP84" t="str">
        <f t="shared" ca="1" si="34"/>
        <v>pics\\Redis_3.jpg</v>
      </c>
      <c r="AR84" t="str">
        <f t="shared" si="36"/>
        <v/>
      </c>
      <c r="AS84" t="str">
        <f t="shared" si="35"/>
        <v/>
      </c>
      <c r="AT84">
        <f t="shared" ca="1" si="29"/>
        <v>0.92270854447425688</v>
      </c>
      <c r="AU84" t="s">
        <v>697</v>
      </c>
      <c r="AV84" t="str">
        <f t="shared" ca="1" si="30"/>
        <v>sound\\Noviy_plod.wav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_Он_раскрыт?</v>
      </c>
      <c r="BA84" t="e">
        <f>VLOOKUP(Q84,audio_list_stym!$B$2:$BQ$299,68,FALSE)</f>
        <v>#N/A</v>
      </c>
      <c r="BB84" t="str">
        <f t="shared" si="31"/>
        <v>Вот_XXXXX._Он_раскрыт?</v>
      </c>
      <c r="BD84" cm="1">
        <f t="array" aca="1" ref="BD84" ca="1">INDEX($L$82:$L$89,(RANK(AT4,$AT$2:$AT$9)))</f>
        <v>2069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VLOOKUP(B85,audio_list_stym!$A$3:$BP$18,66,FALSE)</f>
        <v>17</v>
      </c>
      <c r="F85" t="str">
        <f>VLOOKUP(E85,metki!$A$2:$B$9,2,FALSE)</f>
        <v>экспл_новые_без_названия</v>
      </c>
      <c r="G85" t="str">
        <f t="shared" si="26"/>
        <v>экспл</v>
      </c>
      <c r="H85" t="str">
        <f>VLOOKUP(B85,audio_list_stym!$A$3:$AJ$18,34,FALSE)</f>
        <v>Ackee</v>
      </c>
      <c r="I85" t="s">
        <v>691</v>
      </c>
      <c r="J85" t="str">
        <f t="shared" si="27"/>
        <v>Ackee_4</v>
      </c>
      <c r="K85">
        <v>17</v>
      </c>
      <c r="L85">
        <f>VLOOKUP(J85,total_visual_stym!$A$2:$D$129,2,FALSE)</f>
        <v>2068</v>
      </c>
      <c r="M85" t="str">
        <f>VLOOKUP(J85,total_visual_stym!$A$2:$D$129,3,FALSE)</f>
        <v>pics\\Ackee_4.jpg</v>
      </c>
      <c r="N85">
        <f>VLOOKUP(J85,total_visual_stym!$A$1:$D$129,4,FALSE)</f>
        <v>208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100</v>
      </c>
      <c r="Z85" t="str">
        <f>IF(G85="экспл",VLOOKUP(J85,quest_экспл!$A$1:$N$129,12,FALSE),IF(G85="импл_",0,0))</f>
        <v>sound\\Pushistiy_li_on.wav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2224</v>
      </c>
      <c r="AD85" t="str">
        <f t="shared" ca="1" si="32"/>
        <v>pics\\dis29.jpg</v>
      </c>
      <c r="AE85" s="22" t="str">
        <f t="array" aca="1" ref="AE85" ca="1">IF(G85="экспл",INDEX(total_visual_stym!$C$146:$C$209,(RANK(total_visual_stym!E165,total_visual_stym!$E$146:$E$209))),0)</f>
        <v>pics\\dis29.jpg</v>
      </c>
      <c r="AF85" s="22" t="str">
        <f t="shared" si="28"/>
        <v/>
      </c>
      <c r="AI85" t="s">
        <v>95</v>
      </c>
      <c r="AO85">
        <f t="shared" ca="1" si="33"/>
        <v>9.0362992144903953E-2</v>
      </c>
      <c r="AP85" t="str">
        <f t="shared" ca="1" si="34"/>
        <v>pics\\Tomat_3.jpg</v>
      </c>
      <c r="AR85" t="str">
        <f t="shared" si="36"/>
        <v/>
      </c>
      <c r="AS85" t="str">
        <f t="shared" si="35"/>
        <v/>
      </c>
      <c r="AT85">
        <f t="shared" ca="1" si="29"/>
        <v>0.92241480099191464</v>
      </c>
      <c r="AU85" t="s">
        <v>697</v>
      </c>
      <c r="AV85" t="str">
        <f t="shared" ca="1" si="30"/>
        <v>sound\\Noviy_plod.wav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_Пушистый_ли_он?</v>
      </c>
      <c r="BA85" t="e">
        <f>VLOOKUP(Q85,audio_list_stym!$B$2:$BQ$299,68,FALSE)</f>
        <v>#N/A</v>
      </c>
      <c r="BB85" t="str">
        <f t="shared" si="31"/>
        <v>Это_XXXXX._Пушистый_ли_он?</v>
      </c>
      <c r="BD85" cm="1">
        <f t="array" aca="1" ref="BD85" ca="1">INDEX($L$82:$L$89,(RANK(AT5,$AT$2:$AT$9)))</f>
        <v>2066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VLOOKUP(B86,audio_list_stym!$A$3:$BP$18,66,FALSE)</f>
        <v>17</v>
      </c>
      <c r="F86" t="str">
        <f>VLOOKUP(E86,metki!$A$2:$B$9,2,FALSE)</f>
        <v>экспл_новые_без_названия</v>
      </c>
      <c r="G86" t="str">
        <f t="shared" si="26"/>
        <v>экспл</v>
      </c>
      <c r="H86" t="str">
        <f>VLOOKUP(B86,audio_list_stym!$A$3:$AJ$18,34,FALSE)</f>
        <v>Ackee</v>
      </c>
      <c r="I86" t="s">
        <v>692</v>
      </c>
      <c r="J86" t="str">
        <f t="shared" si="27"/>
        <v>Ackee_5</v>
      </c>
      <c r="K86">
        <v>17</v>
      </c>
      <c r="L86">
        <f>VLOOKUP(J86,total_visual_stym!$A$2:$D$129,2,FALSE)</f>
        <v>2069</v>
      </c>
      <c r="M86" t="str">
        <f>VLOOKUP(J86,total_visual_stym!$A$2:$D$129,3,FALSE)</f>
        <v>pics\\Ackee_5.jpg</v>
      </c>
      <c r="N86">
        <f>VLOOKUP(J86,total_visual_stym!$A$1:$D$129,4,FALSE)</f>
        <v>208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101</v>
      </c>
      <c r="Z86" t="str">
        <f>IF(G86="экспл",VLOOKUP(J86,quest_экспл!$A$1:$N$129,12,FALSE),IF(G86="импл_",0,0))</f>
        <v>sound\\On_kvadratniy.wav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2172</v>
      </c>
      <c r="AD86" t="str">
        <f t="shared" ca="1" si="32"/>
        <v>pics\\dis23.jpg</v>
      </c>
      <c r="AE86" s="22" t="str">
        <f t="array" aca="1" ref="AE86" ca="1">IF(G86="экспл",INDEX(total_visual_stym!$C$146:$C$209,(RANK(total_visual_stym!E166,total_visual_stym!$E$146:$E$209))),0)</f>
        <v>pics\\dis23.jpg</v>
      </c>
      <c r="AF86" s="22" t="str">
        <f t="shared" si="28"/>
        <v/>
      </c>
      <c r="AI86" t="s">
        <v>96</v>
      </c>
      <c r="AO86">
        <f t="shared" ca="1" si="33"/>
        <v>9.3619271202653231E-2</v>
      </c>
      <c r="AP86" t="str">
        <f t="shared" ca="1" si="34"/>
        <v>pics\\Tomat_2.jpg</v>
      </c>
      <c r="AR86" t="str">
        <f t="shared" si="36"/>
        <v/>
      </c>
      <c r="AS86" t="str">
        <f t="shared" si="35"/>
        <v/>
      </c>
      <c r="AT86">
        <f t="shared" ca="1" si="29"/>
        <v>0.76098845872476517</v>
      </c>
      <c r="AU86" t="s">
        <v>697</v>
      </c>
      <c r="AV86" t="str">
        <f t="shared" ca="1" si="30"/>
        <v>sound\\Noviy_plod.wav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_Он_квадратный?</v>
      </c>
      <c r="BA86" t="e">
        <f>VLOOKUP(Q86,audio_list_stym!$B$2:$BQ$299,68,FALSE)</f>
        <v>#N/A</v>
      </c>
      <c r="BB86" t="str">
        <f t="shared" si="31"/>
        <v>На_картинке_XXXXX._Он_квадратный?</v>
      </c>
      <c r="BD86" cm="1">
        <f t="array" aca="1" ref="BD86" ca="1">INDEX($L$82:$L$89,(RANK(AT6,$AT$2:$AT$9)))</f>
        <v>2072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VLOOKUP(B87,audio_list_stym!$A$3:$BP$18,66,FALSE)</f>
        <v>17</v>
      </c>
      <c r="F87" t="str">
        <f>VLOOKUP(E87,metki!$A$2:$B$9,2,FALSE)</f>
        <v>экспл_новые_без_названия</v>
      </c>
      <c r="G87" t="str">
        <f t="shared" si="26"/>
        <v>экспл</v>
      </c>
      <c r="H87" t="str">
        <f>VLOOKUP(B87,audio_list_stym!$A$3:$AJ$18,34,FALSE)</f>
        <v>Ackee</v>
      </c>
      <c r="I87" t="s">
        <v>693</v>
      </c>
      <c r="J87" t="str">
        <f t="shared" si="27"/>
        <v>Ackee_6</v>
      </c>
      <c r="K87">
        <v>17</v>
      </c>
      <c r="L87">
        <f>VLOOKUP(J87,total_visual_stym!$A$2:$D$129,2,FALSE)</f>
        <v>2070</v>
      </c>
      <c r="M87" t="str">
        <f>VLOOKUP(J87,total_visual_stym!$A$2:$D$129,3,FALSE)</f>
        <v>pics\\Ackee_6.jpg</v>
      </c>
      <c r="N87">
        <f>VLOOKUP(J87,total_visual_stym!$A$1:$D$129,4,FALSE)</f>
        <v>208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102</v>
      </c>
      <c r="Z87" t="str">
        <f>IF(G87="экспл",VLOOKUP(J87,quest_экспл!$A$1:$N$129,12,FALSE),IF(G87="импл_",0,0))</f>
        <v>sound\\Raznocvetniy_li_on.wav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2187</v>
      </c>
      <c r="AD87" t="str">
        <f t="shared" ca="1" si="32"/>
        <v>pics\\dis1.jpg</v>
      </c>
      <c r="AE87" s="22" t="str">
        <f t="array" aca="1" ref="AE87" ca="1">IF(G87="экспл",INDEX(total_visual_stym!$C$146:$C$209,(RANK(total_visual_stym!E167,total_visual_stym!$E$146:$E$209))),0)</f>
        <v>pics\\dis1.jpg</v>
      </c>
      <c r="AF87" s="22" t="str">
        <f t="shared" si="28"/>
        <v/>
      </c>
      <c r="AI87" t="s">
        <v>97</v>
      </c>
      <c r="AO87">
        <f t="shared" ca="1" si="33"/>
        <v>0.80553518207073704</v>
      </c>
      <c r="AP87" t="str">
        <f t="shared" ca="1" si="34"/>
        <v>pics\\Banan_7.jpg</v>
      </c>
      <c r="AR87" t="str">
        <f t="shared" si="36"/>
        <v/>
      </c>
      <c r="AS87" t="str">
        <f t="shared" si="35"/>
        <v/>
      </c>
      <c r="AT87">
        <f t="shared" ca="1" si="29"/>
        <v>0.35989713177552751</v>
      </c>
      <c r="AU87" t="s">
        <v>697</v>
      </c>
      <c r="AV87" t="str">
        <f t="shared" ca="1" si="30"/>
        <v>sound\\Redkiy_plod.wav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_Разноцветный_ли_он?</v>
      </c>
      <c r="BA87" t="e">
        <f>VLOOKUP(Q87,audio_list_stym!$B$2:$BQ$299,68,FALSE)</f>
        <v>#N/A</v>
      </c>
      <c r="BB87" t="str">
        <f t="shared" si="31"/>
        <v>На_мониторе_XXXXX._Разноцветный_ли_он?</v>
      </c>
      <c r="BD87" cm="1">
        <f t="array" aca="1" ref="BD87" ca="1">INDEX($L$82:$L$89,(RANK(AT7,$AT$2:$AT$9)))</f>
        <v>2067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VLOOKUP(B88,audio_list_stym!$A$3:$BP$18,66,FALSE)</f>
        <v>17</v>
      </c>
      <c r="F88" t="str">
        <f>VLOOKUP(E88,metki!$A$2:$B$9,2,FALSE)</f>
        <v>экспл_новые_без_названия</v>
      </c>
      <c r="G88" t="str">
        <f t="shared" si="26"/>
        <v>экспл</v>
      </c>
      <c r="H88" t="str">
        <f>VLOOKUP(B88,audio_list_stym!$A$3:$AJ$18,34,FALSE)</f>
        <v>Ackee</v>
      </c>
      <c r="I88" t="s">
        <v>694</v>
      </c>
      <c r="J88" t="str">
        <f t="shared" si="27"/>
        <v>Ackee_7</v>
      </c>
      <c r="K88">
        <v>17</v>
      </c>
      <c r="L88">
        <f>VLOOKUP(J88,total_visual_stym!$A$2:$D$129,2,FALSE)</f>
        <v>2071</v>
      </c>
      <c r="M88" t="str">
        <f>VLOOKUP(J88,total_visual_stym!$A$2:$D$129,3,FALSE)</f>
        <v>pics\\Ackee_7.jpg</v>
      </c>
      <c r="N88">
        <f>VLOOKUP(J88,total_visual_stym!$A$1:$D$129,4,FALSE)</f>
        <v>208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103</v>
      </c>
      <c r="Z88" t="str">
        <f>IF(G88="экспл",VLOOKUP(J88,quest_экспл!$A$1:$N$129,12,FALSE),IF(G88="импл_",0,0))</f>
        <v>sound\\Uvyadshiy_li_on.wav</v>
      </c>
      <c r="AA88" t="str">
        <f>IF(G88="экспл",VLOOKUP(J88,quest_экспл!$A$1:$N$129,14,FALSE),IF(G88="импл_",0,0))</f>
        <v>да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2197</v>
      </c>
      <c r="AD88" t="str">
        <f t="shared" ca="1" si="32"/>
        <v>pics\\dis54.jpg</v>
      </c>
      <c r="AE88" s="22" t="str">
        <f t="array" aca="1" ref="AE88" ca="1">IF(G88="экспл",INDEX(total_visual_stym!$C$146:$C$209,(RANK(total_visual_stym!E168,total_visual_stym!$E$146:$E$209))),0)</f>
        <v>pics\\dis54.jpg</v>
      </c>
      <c r="AF88" s="22" t="str">
        <f t="shared" si="28"/>
        <v/>
      </c>
      <c r="AI88" t="s">
        <v>98</v>
      </c>
      <c r="AO88">
        <f t="shared" ca="1" si="33"/>
        <v>0.1540572401975947</v>
      </c>
      <c r="AP88" t="str">
        <f t="shared" ca="1" si="34"/>
        <v>pics\\Redis_7.jpg</v>
      </c>
      <c r="AR88" t="str">
        <f t="shared" si="36"/>
        <v/>
      </c>
      <c r="AS88" t="str">
        <f t="shared" si="35"/>
        <v/>
      </c>
      <c r="AT88">
        <f t="shared" ca="1" si="29"/>
        <v>0.69418519728411909</v>
      </c>
      <c r="AU88" t="s">
        <v>697</v>
      </c>
      <c r="AV88" t="str">
        <f t="shared" ca="1" si="30"/>
        <v>sound\\Noviy_plod.wav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_Увядший_ли_он?</v>
      </c>
      <c r="BA88" t="e">
        <f>VLOOKUP(Q88,audio_list_stym!$B$2:$BQ$299,68,FALSE)</f>
        <v>#N/A</v>
      </c>
      <c r="BB88" t="str">
        <f t="shared" si="31"/>
        <v>Перед_Вами_XXXXX._Увядший_ли_он?</v>
      </c>
      <c r="BD88" cm="1">
        <f t="array" aca="1" ref="BD88" ca="1">INDEX($L$82:$L$89,(RANK(AT8,$AT$2:$AT$9)))</f>
        <v>2071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VLOOKUP(B89,audio_list_stym!$A$3:$BP$18,66,FALSE)</f>
        <v>17</v>
      </c>
      <c r="F89" t="str">
        <f>VLOOKUP(E89,metki!$A$2:$B$9,2,FALSE)</f>
        <v>экспл_новые_без_названия</v>
      </c>
      <c r="G89" t="str">
        <f t="shared" si="26"/>
        <v>экспл</v>
      </c>
      <c r="H89" t="str">
        <f>VLOOKUP(B89,audio_list_stym!$A$3:$AJ$18,34,FALSE)</f>
        <v>Ackee</v>
      </c>
      <c r="I89" t="s">
        <v>695</v>
      </c>
      <c r="J89" t="str">
        <f t="shared" si="27"/>
        <v>Ackee_8</v>
      </c>
      <c r="K89">
        <v>17</v>
      </c>
      <c r="L89">
        <f>VLOOKUP(J89,total_visual_stym!$A$2:$D$129,2,FALSE)</f>
        <v>2072</v>
      </c>
      <c r="M89" t="str">
        <f>VLOOKUP(J89,total_visual_stym!$A$2:$D$129,3,FALSE)</f>
        <v>pics\\Ackee_8.jpg</v>
      </c>
      <c r="N89">
        <f>VLOOKUP(J89,total_visual_stym!$A$1:$D$129,4,FALSE)</f>
        <v>208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104</v>
      </c>
      <c r="Z89" t="str">
        <f>IF(G89="экспл",VLOOKUP(J89,quest_экспл!$A$1:$N$129,12,FALSE),IF(G89="импл_",0,0))</f>
        <v>sound\\On_sklizskiy.wav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2216</v>
      </c>
      <c r="AD89" t="str">
        <f t="shared" ca="1" si="32"/>
        <v>pics\\dis59.jpg</v>
      </c>
      <c r="AE89" s="22" t="str">
        <f t="array" aca="1" ref="AE89" ca="1">IF(G89="экспл",INDEX(total_visual_stym!$C$146:$C$209,(RANK(total_visual_stym!E169,total_visual_stym!$E$146:$E$209))),0)</f>
        <v>pics\\dis59.jpg</v>
      </c>
      <c r="AF89" s="22" t="str">
        <f t="shared" si="28"/>
        <v/>
      </c>
      <c r="AI89" t="s">
        <v>99</v>
      </c>
      <c r="AO89">
        <f t="shared" ca="1" si="33"/>
        <v>0.12470735727289795</v>
      </c>
      <c r="AP89" t="str">
        <f t="shared" ca="1" si="34"/>
        <v>pics\\Tomat_1.jpg</v>
      </c>
      <c r="AR89" t="str">
        <f t="shared" si="36"/>
        <v/>
      </c>
      <c r="AS89" t="str">
        <f t="shared" si="35"/>
        <v/>
      </c>
      <c r="AT89">
        <f t="shared" ca="1" si="29"/>
        <v>0.23484625497022915</v>
      </c>
      <c r="AU89" t="s">
        <v>697</v>
      </c>
      <c r="AV89" t="str">
        <f t="shared" ca="1" si="30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_Он_склизкий?</v>
      </c>
      <c r="BA89" t="e">
        <f>VLOOKUP(Q89,audio_list_stym!$B$2:$BQ$299,68,FALSE)</f>
        <v>#N/A</v>
      </c>
      <c r="BB89" t="str">
        <f t="shared" si="31"/>
        <v>Вы_видите_XXXXX._Он_склизкий?</v>
      </c>
      <c r="BD89" cm="1">
        <f t="array" aca="1" ref="BD89" ca="1">INDEX($L$82:$L$89,(RANK(AT9,$AT$2:$AT$9)))</f>
        <v>2070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VLOOKUP(B90,audio_list_stym!$A$3:$BP$18,66,FALSE)</f>
        <v>14</v>
      </c>
      <c r="F90" t="str">
        <f>VLOOKUP(E90,metki!$A$2:$B$9,2,FALSE)</f>
        <v>импл_новые_с_названием</v>
      </c>
      <c r="G90" t="str">
        <f t="shared" si="26"/>
        <v>импл_</v>
      </c>
      <c r="H90" t="str">
        <f>VLOOKUP(B90,audio_list_stym!$A$3:$AJ$18,34,FALSE)</f>
        <v>Ake</v>
      </c>
      <c r="I90" t="s">
        <v>688</v>
      </c>
      <c r="J90" t="str">
        <f t="shared" si="27"/>
        <v>Ake_1</v>
      </c>
      <c r="K90">
        <v>14</v>
      </c>
      <c r="L90">
        <f>VLOOKUP(J90,total_visual_stym!$A$2:$D$129,2,FALSE)</f>
        <v>2073</v>
      </c>
      <c r="M90" t="str">
        <f>VLOOKUP(J90,total_visual_stym!$A$2:$D$129,3,FALSE)</f>
        <v>pics\\Ake_1.jpg</v>
      </c>
      <c r="N90">
        <f>VLOOKUP(J90,total_visual_stym!$A$1:$D$129,4,FALSE)</f>
        <v>209</v>
      </c>
      <c r="P90">
        <f>IF(G90="экспл",0,IF(G90="импл_",VLOOKUP(J90,quest_импл!$A$1:$J$129,7,FALSE),0))</f>
        <v>233</v>
      </c>
      <c r="Q90" t="str">
        <f>IF(G90="экспл",0,IF(G90="импл_",VLOOKUP(J90,quest_импл!$A$1:$J$129,8,FALSE),0))</f>
        <v>sound\\Imeet_li_myakot.wav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2045</v>
      </c>
      <c r="AD90" t="str">
        <f t="shared" ca="1" si="32"/>
        <v>pics\\Peper_5.jpg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pics\\Peper_5.jpg</v>
      </c>
      <c r="AI90" t="s">
        <v>100</v>
      </c>
      <c r="AO90">
        <f t="shared" ca="1" si="33"/>
        <v>0.342325376044747</v>
      </c>
      <c r="AP90" t="str">
        <f t="shared" ca="1" si="34"/>
        <v>pics\\Peper_5.jpg</v>
      </c>
      <c r="AR90" t="str">
        <f t="shared" si="36"/>
        <v/>
      </c>
      <c r="AS90" t="str">
        <f t="shared" ca="1" si="35"/>
        <v>pics\\Peper_5.jpg</v>
      </c>
      <c r="AT90">
        <f t="shared" ca="1" si="29"/>
        <v>0.27700164338079203</v>
      </c>
      <c r="AU90" t="s">
        <v>697</v>
      </c>
      <c r="AV90" t="str">
        <f t="shared" ca="1" si="30"/>
        <v>sound\\Redkiy_plod.wav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_Имеет_ли_мякоть_</v>
      </c>
      <c r="BB90" t="str">
        <f t="shared" si="31"/>
        <v>_Имеет_ли_мякоть_ФИМОН?</v>
      </c>
      <c r="BC90">
        <f>A90</f>
        <v>1212</v>
      </c>
      <c r="BD90" cm="1">
        <f t="array" aca="1" ref="BD90" ca="1">INDEX($L$90:$L$97,(RANK(AT2,$AT$2:$AT$9)))</f>
        <v>2073</v>
      </c>
      <c r="BE90" cm="1">
        <f t="array" aca="1" ref="BE90" ca="1">INDEX(BD66:BD81,(RANK(AT5,$AT$2:$AT$17)))</f>
        <v>2141</v>
      </c>
      <c r="BF90" cm="1">
        <f t="array" aca="1" ref="BF90" ca="1">INDEX(BD98:BD113,(RANK(AT5,$AT$2:$AT$17)))</f>
        <v>2082</v>
      </c>
      <c r="BG90" cm="1">
        <f t="array" aca="1" ref="BG90" ca="1">INDEX(BD114:BD129,(RANK(AT5,$AT$2:$AT$9)))</f>
        <v>2116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VLOOKUP(B91,audio_list_stym!$A$3:$BP$18,66,FALSE)</f>
        <v>14</v>
      </c>
      <c r="F91" t="str">
        <f>VLOOKUP(E91,metki!$A$2:$B$9,2,FALSE)</f>
        <v>импл_новые_с_названием</v>
      </c>
      <c r="G91" t="str">
        <f t="shared" si="26"/>
        <v>импл_</v>
      </c>
      <c r="H91" t="str">
        <f>VLOOKUP(B91,audio_list_stym!$A$3:$AJ$18,34,FALSE)</f>
        <v>Ake</v>
      </c>
      <c r="I91" t="s">
        <v>689</v>
      </c>
      <c r="J91" t="str">
        <f t="shared" si="27"/>
        <v>Ake_2</v>
      </c>
      <c r="K91">
        <v>14</v>
      </c>
      <c r="L91">
        <f>VLOOKUP(J91,total_visual_stym!$A$2:$D$129,2,FALSE)</f>
        <v>2074</v>
      </c>
      <c r="M91" t="str">
        <f>VLOOKUP(J91,total_visual_stym!$A$2:$D$129,3,FALSE)</f>
        <v>pics\\Ake_2.jpg</v>
      </c>
      <c r="N91">
        <f>VLOOKUP(J91,total_visual_stym!$A$1:$D$129,4,FALSE)</f>
        <v>209</v>
      </c>
      <c r="P91">
        <f>IF(G91="экспл",0,IF(G91="импл_",VLOOKUP(J91,quest_импл!$A$1:$J$129,7,FALSE),0))</f>
        <v>234</v>
      </c>
      <c r="Q91" t="str">
        <f>IF(G91="экспл",0,IF(G91="импл_",VLOOKUP(J91,quest_импл!$A$1:$J$129,8,FALSE),0))</f>
        <v>sound\\Prodolgovatiy_li.wav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2021</v>
      </c>
      <c r="AD91" t="str">
        <f t="shared" ca="1" si="32"/>
        <v>pics\\Goroh_5.jpg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pics\\Goroh_5.jpg</v>
      </c>
      <c r="AI91" t="s">
        <v>101</v>
      </c>
      <c r="AO91">
        <f t="shared" ca="1" si="33"/>
        <v>0.60186308215796414</v>
      </c>
      <c r="AP91" t="str">
        <f t="shared" ca="1" si="34"/>
        <v>pics\\Goroh_5.jpg</v>
      </c>
      <c r="AR91" t="str">
        <f t="shared" si="36"/>
        <v/>
      </c>
      <c r="AS91" t="str">
        <f t="shared" ca="1" si="35"/>
        <v>pics\\Goroh_5.jpg</v>
      </c>
      <c r="AT91">
        <f t="shared" ca="1" si="29"/>
        <v>0.94349241901702363</v>
      </c>
      <c r="AU91" t="s">
        <v>697</v>
      </c>
      <c r="AV91" t="str">
        <f t="shared" ca="1" si="30"/>
        <v>sound\\Noviy_plod.wav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_Продолговатый_ли_</v>
      </c>
      <c r="BB91" t="str">
        <f t="shared" si="31"/>
        <v>_Продолговатый_ли_ФИМОН?</v>
      </c>
      <c r="BD91" cm="1">
        <f t="array" aca="1" ref="BD91" ca="1">INDEX($L$90:$L$97,(RANK(AT3,$AT$2:$AT$9)))</f>
        <v>2076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VLOOKUP(B92,audio_list_stym!$A$3:$BP$18,66,FALSE)</f>
        <v>14</v>
      </c>
      <c r="F92" t="str">
        <f>VLOOKUP(E92,metki!$A$2:$B$9,2,FALSE)</f>
        <v>импл_новые_с_названием</v>
      </c>
      <c r="G92" t="str">
        <f t="shared" si="26"/>
        <v>импл_</v>
      </c>
      <c r="H92" t="str">
        <f>VLOOKUP(B92,audio_list_stym!$A$3:$AJ$18,34,FALSE)</f>
        <v>Ake</v>
      </c>
      <c r="I92" t="s">
        <v>690</v>
      </c>
      <c r="J92" t="str">
        <f t="shared" si="27"/>
        <v>Ake_3</v>
      </c>
      <c r="K92">
        <v>14</v>
      </c>
      <c r="L92">
        <f>VLOOKUP(J92,total_visual_stym!$A$2:$D$129,2,FALSE)</f>
        <v>2075</v>
      </c>
      <c r="M92" t="str">
        <f>VLOOKUP(J92,total_visual_stym!$A$2:$D$129,3,FALSE)</f>
        <v>pics\\Ake_3.jpg</v>
      </c>
      <c r="N92">
        <f>VLOOKUP(J92,total_visual_stym!$A$1:$D$129,4,FALSE)</f>
        <v>209</v>
      </c>
      <c r="P92">
        <f>IF(G92="экспл",0,IF(G92="импл_",VLOOKUP(J92,quest_импл!$A$1:$J$129,7,FALSE),0))</f>
        <v>235</v>
      </c>
      <c r="Q92" t="str">
        <f>IF(G92="экспл",0,IF(G92="импл_",VLOOKUP(J92,quest_импл!$A$1:$J$129,8,FALSE),0))</f>
        <v>sound\\Pyatnistyi_li.wav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2002</v>
      </c>
      <c r="AD92" t="str">
        <f t="shared" ca="1" si="32"/>
        <v>pics\\Banan_2.jpg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pics\\Banan_2.jpg</v>
      </c>
      <c r="AI92" t="s">
        <v>102</v>
      </c>
      <c r="AO92">
        <f t="shared" ca="1" si="33"/>
        <v>0.96957077112178192</v>
      </c>
      <c r="AP92" t="str">
        <f t="shared" ca="1" si="34"/>
        <v>pics\\Banan_2.jpg</v>
      </c>
      <c r="AR92" t="str">
        <f t="shared" si="36"/>
        <v/>
      </c>
      <c r="AS92" t="str">
        <f t="shared" ca="1" si="35"/>
        <v>pics\\Banan_2.jpg</v>
      </c>
      <c r="AT92">
        <f t="shared" ca="1" si="29"/>
        <v>0.32742896743645167</v>
      </c>
      <c r="AU92" t="s">
        <v>697</v>
      </c>
      <c r="AV92" t="str">
        <f t="shared" ca="1" si="30"/>
        <v>sound\\Redkiy_plod.wav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_Пятнистый_ли_</v>
      </c>
      <c r="BB92" t="str">
        <f t="shared" si="31"/>
        <v>_Пятнистый_ли_ФИМОН?</v>
      </c>
      <c r="BD92" cm="1">
        <f t="array" aca="1" ref="BD92" ca="1">INDEX($L$90:$L$97,(RANK(AT4,$AT$2:$AT$9)))</f>
        <v>2077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VLOOKUP(B93,audio_list_stym!$A$3:$BP$18,66,FALSE)</f>
        <v>14</v>
      </c>
      <c r="F93" t="str">
        <f>VLOOKUP(E93,metki!$A$2:$B$9,2,FALSE)</f>
        <v>импл_новые_с_названием</v>
      </c>
      <c r="G93" t="str">
        <f t="shared" si="26"/>
        <v>импл_</v>
      </c>
      <c r="H93" t="str">
        <f>VLOOKUP(B93,audio_list_stym!$A$3:$AJ$18,34,FALSE)</f>
        <v>Ake</v>
      </c>
      <c r="I93" t="s">
        <v>691</v>
      </c>
      <c r="J93" t="str">
        <f t="shared" si="27"/>
        <v>Ake_4</v>
      </c>
      <c r="K93">
        <v>14</v>
      </c>
      <c r="L93">
        <f>VLOOKUP(J93,total_visual_stym!$A$2:$D$129,2,FALSE)</f>
        <v>2076</v>
      </c>
      <c r="M93" t="str">
        <f>VLOOKUP(J93,total_visual_stym!$A$2:$D$129,3,FALSE)</f>
        <v>pics\\Ake_4.jpg</v>
      </c>
      <c r="N93">
        <f>VLOOKUP(J93,total_visual_stym!$A$1:$D$129,4,FALSE)</f>
        <v>209</v>
      </c>
      <c r="P93">
        <f>IF(G93="экспл",0,IF(G93="импл_",VLOOKUP(J93,quest_импл!$A$1:$J$129,7,FALSE),0))</f>
        <v>236</v>
      </c>
      <c r="Q93" t="str">
        <f>IF(G93="экспл",0,IF(G93="импл_",VLOOKUP(J93,quest_импл!$A$1:$J$129,8,FALSE),0))</f>
        <v>sound\\S_kochuroy_li.wav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2014</v>
      </c>
      <c r="AD93" t="str">
        <f t="shared" ca="1" si="32"/>
        <v>pics\\Finik_6.jpg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pics\\Finik_6.jpg</v>
      </c>
      <c r="AI93" t="s">
        <v>103</v>
      </c>
      <c r="AO93">
        <f t="shared" ca="1" si="33"/>
        <v>0.71173125835772144</v>
      </c>
      <c r="AP93" t="str">
        <f t="shared" ca="1" si="34"/>
        <v>pics\\Finik_6.jpg</v>
      </c>
      <c r="AR93" t="str">
        <f t="shared" si="36"/>
        <v/>
      </c>
      <c r="AS93" t="str">
        <f t="shared" ca="1" si="35"/>
        <v>pics\\Finik_6.jpg</v>
      </c>
      <c r="AT93">
        <f t="shared" ca="1" si="29"/>
        <v>0.99693185469083712</v>
      </c>
      <c r="AU93" t="s">
        <v>697</v>
      </c>
      <c r="AV93" t="str">
        <f t="shared" ca="1" si="30"/>
        <v>sound\\Noviy_plod.wav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_С_косточкой_ли_</v>
      </c>
      <c r="BB93" t="str">
        <f t="shared" si="31"/>
        <v>_С_косточкой_ли_ФИМОН?</v>
      </c>
      <c r="BD93" cm="1">
        <f t="array" aca="1" ref="BD93" ca="1">INDEX($L$90:$L$97,(RANK(AT5,$AT$2:$AT$9)))</f>
        <v>2074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VLOOKUP(B94,audio_list_stym!$A$3:$BP$18,66,FALSE)</f>
        <v>14</v>
      </c>
      <c r="F94" t="str">
        <f>VLOOKUP(E94,metki!$A$2:$B$9,2,FALSE)</f>
        <v>импл_новые_с_названием</v>
      </c>
      <c r="G94" t="str">
        <f t="shared" si="26"/>
        <v>импл_</v>
      </c>
      <c r="H94" t="str">
        <f>VLOOKUP(B94,audio_list_stym!$A$3:$AJ$18,34,FALSE)</f>
        <v>Ake</v>
      </c>
      <c r="I94" t="s">
        <v>692</v>
      </c>
      <c r="J94" t="str">
        <f t="shared" si="27"/>
        <v>Ake_5</v>
      </c>
      <c r="K94">
        <v>14</v>
      </c>
      <c r="L94">
        <f>VLOOKUP(J94,total_visual_stym!$A$2:$D$129,2,FALSE)</f>
        <v>2077</v>
      </c>
      <c r="M94" t="str">
        <f>VLOOKUP(J94,total_visual_stym!$A$2:$D$129,3,FALSE)</f>
        <v>pics\\Ake_5.jpg</v>
      </c>
      <c r="N94">
        <f>VLOOKUP(J94,total_visual_stym!$A$1:$D$129,4,FALSE)</f>
        <v>209</v>
      </c>
      <c r="P94">
        <f>IF(G94="экспл",0,IF(G94="импл_",VLOOKUP(J94,quest_импл!$A$1:$J$129,7,FALSE),0))</f>
        <v>237</v>
      </c>
      <c r="Q94" t="str">
        <f>IF(G94="экспл",0,IF(G94="импл_",VLOOKUP(J94,quest_импл!$A$1:$J$129,8,FALSE),0))</f>
        <v>sound\\Fioletoviy_li.wav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2006</v>
      </c>
      <c r="AD94" t="str">
        <f t="shared" ca="1" si="32"/>
        <v>pics\\Banan_6.jpg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pics\\Banan_6.jpg</v>
      </c>
      <c r="AI94" t="s">
        <v>104</v>
      </c>
      <c r="AO94">
        <f t="shared" ca="1" si="33"/>
        <v>0.84543984041944409</v>
      </c>
      <c r="AP94" t="str">
        <f t="shared" ca="1" si="34"/>
        <v>pics\\Banan_6.jpg</v>
      </c>
      <c r="AR94" t="str">
        <f t="shared" si="36"/>
        <v/>
      </c>
      <c r="AS94" t="str">
        <f t="shared" ca="1" si="35"/>
        <v>pics\\Banan_6.jpg</v>
      </c>
      <c r="AT94">
        <f t="shared" ca="1" si="29"/>
        <v>0.15486425085938382</v>
      </c>
      <c r="AU94" t="s">
        <v>697</v>
      </c>
      <c r="AV94" t="str">
        <f t="shared" ca="1" si="30"/>
        <v>sound\\Redkiy_plod.wav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_Синий_ли_</v>
      </c>
      <c r="BB94" t="str">
        <f t="shared" si="31"/>
        <v>_Синий_ли_ФИМОН?</v>
      </c>
      <c r="BD94" cm="1">
        <f t="array" aca="1" ref="BD94" ca="1">INDEX($L$90:$L$97,(RANK(AT6,$AT$2:$AT$9)))</f>
        <v>2080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VLOOKUP(B95,audio_list_stym!$A$3:$BP$18,66,FALSE)</f>
        <v>14</v>
      </c>
      <c r="F95" t="str">
        <f>VLOOKUP(E95,metki!$A$2:$B$9,2,FALSE)</f>
        <v>импл_новые_с_названием</v>
      </c>
      <c r="G95" t="str">
        <f t="shared" si="26"/>
        <v>импл_</v>
      </c>
      <c r="H95" t="str">
        <f>VLOOKUP(B95,audio_list_stym!$A$3:$AJ$18,34,FALSE)</f>
        <v>Ake</v>
      </c>
      <c r="I95" t="s">
        <v>693</v>
      </c>
      <c r="J95" t="str">
        <f t="shared" si="27"/>
        <v>Ake_6</v>
      </c>
      <c r="K95">
        <v>14</v>
      </c>
      <c r="L95">
        <f>VLOOKUP(J95,total_visual_stym!$A$2:$D$129,2,FALSE)</f>
        <v>2078</v>
      </c>
      <c r="M95" t="str">
        <f>VLOOKUP(J95,total_visual_stym!$A$2:$D$129,3,FALSE)</f>
        <v>pics\\Ake_6.jpg</v>
      </c>
      <c r="N95">
        <f>VLOOKUP(J95,total_visual_stym!$A$1:$D$129,4,FALSE)</f>
        <v>209</v>
      </c>
      <c r="P95">
        <f>IF(G95="экспл",0,IF(G95="импл_",VLOOKUP(J95,quest_импл!$A$1:$J$129,7,FALSE),0))</f>
        <v>238</v>
      </c>
      <c r="Q95" t="str">
        <f>IF(G95="экспл",0,IF(G95="импл_",VLOOKUP(J95,quest_импл!$A$1:$J$129,8,FALSE),0))</f>
        <v>sound\\S_dolkami_li.wav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2015</v>
      </c>
      <c r="AD95" t="str">
        <f t="shared" ca="1" si="32"/>
        <v>pics\\Finik_7.jpg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pics\\Finik_7.jpg</v>
      </c>
      <c r="AI95" t="s">
        <v>105</v>
      </c>
      <c r="AO95">
        <f t="shared" ca="1" si="33"/>
        <v>0.70734044457179623</v>
      </c>
      <c r="AP95" t="str">
        <f t="shared" ca="1" si="34"/>
        <v>pics\\Finik_7.jpg</v>
      </c>
      <c r="AR95" t="str">
        <f t="shared" si="36"/>
        <v/>
      </c>
      <c r="AS95" t="str">
        <f t="shared" ca="1" si="35"/>
        <v>pics\\Finik_7.jpg</v>
      </c>
      <c r="AT95">
        <f t="shared" ca="1" si="29"/>
        <v>8.9824638826594527E-2</v>
      </c>
      <c r="AU95" t="s">
        <v>697</v>
      </c>
      <c r="AV95" t="str">
        <f t="shared" ca="1" si="30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_С_дольками_ли_</v>
      </c>
      <c r="BB95" t="str">
        <f t="shared" si="31"/>
        <v>_С_дольками_ли_ФИМОН?</v>
      </c>
      <c r="BD95" cm="1">
        <f t="array" aca="1" ref="BD95" ca="1">INDEX($L$90:$L$97,(RANK(AT7,$AT$2:$AT$9)))</f>
        <v>2075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VLOOKUP(B96,audio_list_stym!$A$3:$BP$18,66,FALSE)</f>
        <v>14</v>
      </c>
      <c r="F96" t="str">
        <f>VLOOKUP(E96,metki!$A$2:$B$9,2,FALSE)</f>
        <v>импл_новые_с_названием</v>
      </c>
      <c r="G96" t="str">
        <f t="shared" si="26"/>
        <v>импл_</v>
      </c>
      <c r="H96" t="str">
        <f>VLOOKUP(B96,audio_list_stym!$A$3:$AJ$18,34,FALSE)</f>
        <v>Ake</v>
      </c>
      <c r="I96" t="s">
        <v>694</v>
      </c>
      <c r="J96" t="str">
        <f t="shared" si="27"/>
        <v>Ake_7</v>
      </c>
      <c r="K96">
        <v>14</v>
      </c>
      <c r="L96">
        <f>VLOOKUP(J96,total_visual_stym!$A$2:$D$129,2,FALSE)</f>
        <v>2079</v>
      </c>
      <c r="M96" t="str">
        <f>VLOOKUP(J96,total_visual_stym!$A$2:$D$129,3,FALSE)</f>
        <v>pics\\Ake_7.jpg</v>
      </c>
      <c r="N96">
        <f>VLOOKUP(J96,total_visual_stym!$A$1:$D$129,4,FALSE)</f>
        <v>209</v>
      </c>
      <c r="P96">
        <f>IF(G96="экспл",0,IF(G96="импл_",VLOOKUP(J96,quest_импл!$A$1:$J$129,7,FALSE),0))</f>
        <v>239</v>
      </c>
      <c r="Q96" t="str">
        <f>IF(G96="экспл",0,IF(G96="импл_",VLOOKUP(J96,quest_импл!$A$1:$J$129,8,FALSE),0))</f>
        <v>sound\\Visushenniy_li.wav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2054</v>
      </c>
      <c r="AD96" t="str">
        <f t="shared" ca="1" si="32"/>
        <v>pics\\Redis_6.jpg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pics\\Redis_6.jpg</v>
      </c>
      <c r="AI96" t="s">
        <v>106</v>
      </c>
      <c r="AO96">
        <f t="shared" ca="1" si="33"/>
        <v>0.21946387986838367</v>
      </c>
      <c r="AP96" t="str">
        <f t="shared" ca="1" si="34"/>
        <v>pics\\Redis_6.jpg</v>
      </c>
      <c r="AR96" t="str">
        <f t="shared" si="36"/>
        <v/>
      </c>
      <c r="AS96" t="str">
        <f t="shared" ca="1" si="35"/>
        <v>pics\\Redis_6.jpg</v>
      </c>
      <c r="AT96">
        <f t="shared" ca="1" si="29"/>
        <v>0.64289165309399421</v>
      </c>
      <c r="AU96" t="s">
        <v>697</v>
      </c>
      <c r="AV96" t="str">
        <f t="shared" ca="1" si="30"/>
        <v>sound\\Noviy_plod.wav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_Высушенный_ли_</v>
      </c>
      <c r="BB96" t="str">
        <f t="shared" si="31"/>
        <v>_Высушенный_ли_ФИМОН?</v>
      </c>
      <c r="BD96" cm="1">
        <f t="array" aca="1" ref="BD96" ca="1">INDEX($L$90:$L$97,(RANK(AT8,$AT$2:$AT$9)))</f>
        <v>2079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VLOOKUP(B97,audio_list_stym!$A$3:$BP$18,66,FALSE)</f>
        <v>14</v>
      </c>
      <c r="F97" t="str">
        <f>VLOOKUP(E97,metki!$A$2:$B$9,2,FALSE)</f>
        <v>импл_новые_с_названием</v>
      </c>
      <c r="G97" t="str">
        <f t="shared" si="26"/>
        <v>импл_</v>
      </c>
      <c r="H97" t="str">
        <f>VLOOKUP(B97,audio_list_stym!$A$3:$AJ$18,34,FALSE)</f>
        <v>Ake</v>
      </c>
      <c r="I97" t="s">
        <v>695</v>
      </c>
      <c r="J97" t="str">
        <f t="shared" si="27"/>
        <v>Ake_8</v>
      </c>
      <c r="K97">
        <v>14</v>
      </c>
      <c r="L97">
        <f>VLOOKUP(J97,total_visual_stym!$A$2:$D$129,2,FALSE)</f>
        <v>2080</v>
      </c>
      <c r="M97" t="str">
        <f>VLOOKUP(J97,total_visual_stym!$A$2:$D$129,3,FALSE)</f>
        <v>pics\\Ake_8.jpg</v>
      </c>
      <c r="N97">
        <f>VLOOKUP(J97,total_visual_stym!$A$1:$D$129,4,FALSE)</f>
        <v>209</v>
      </c>
      <c r="P97">
        <f>IF(G97="экспл",0,IF(G97="импл_",VLOOKUP(J97,quest_импл!$A$1:$J$129,7,FALSE),0))</f>
        <v>240</v>
      </c>
      <c r="Q97" t="str">
        <f>IF(G97="экспл",0,IF(G97="импл_",VLOOKUP(J97,quest_импл!$A$1:$J$129,8,FALSE),0))</f>
        <v>sound\\Myatiy_li.wav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2029</v>
      </c>
      <c r="AD97" t="str">
        <f t="shared" ca="1" si="32"/>
        <v>pics\\Kokos_5.jpg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pics\\Kokos_5.jpg</v>
      </c>
      <c r="AI97" t="s">
        <v>107</v>
      </c>
      <c r="AO97">
        <f t="shared" ca="1" si="33"/>
        <v>0.53614955320095969</v>
      </c>
      <c r="AP97" t="str">
        <f t="shared" ca="1" si="34"/>
        <v>pics\\Kokos_5.jpg</v>
      </c>
      <c r="AR97" t="str">
        <f t="shared" si="36"/>
        <v/>
      </c>
      <c r="AS97" t="str">
        <f t="shared" ca="1" si="35"/>
        <v>pics\\Kokos_5.jpg</v>
      </c>
      <c r="AT97">
        <f t="shared" ca="1" si="29"/>
        <v>0.10726046302283543</v>
      </c>
      <c r="AU97" t="s">
        <v>697</v>
      </c>
      <c r="AV97" t="str">
        <f t="shared" ca="1" si="30"/>
        <v>sound\\Redkiy_plod.wav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_Мятый_ли_</v>
      </c>
      <c r="BB97" t="str">
        <f t="shared" si="31"/>
        <v>_Мятый_ли_ФИМОН?</v>
      </c>
      <c r="BD97" cm="1">
        <f t="array" aca="1" ref="BD97" ca="1">INDEX($L$90:$L$97,(RANK(AT9,$AT$2:$AT$9)))</f>
        <v>2078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VLOOKUP(B98,audio_list_stym!$A$3:$BP$18,66,FALSE)</f>
        <v>15</v>
      </c>
      <c r="F98" t="str">
        <f>VLOOKUP(E98,metki!$A$2:$B$9,2,FALSE)</f>
        <v>экспл_новые_с_названием</v>
      </c>
      <c r="G98" t="str">
        <f t="shared" si="26"/>
        <v>экспл</v>
      </c>
      <c r="H98" t="str">
        <f>VLOOKUP(B98,audio_list_stym!$A$3:$AJ$18,34,FALSE)</f>
        <v>Finger</v>
      </c>
      <c r="I98" t="s">
        <v>688</v>
      </c>
      <c r="J98" t="str">
        <f t="shared" si="27"/>
        <v>Finger_1</v>
      </c>
      <c r="K98">
        <v>15</v>
      </c>
      <c r="L98">
        <f>VLOOKUP(J98,total_visual_stym!$A$2:$D$129,2,FALSE)</f>
        <v>2081</v>
      </c>
      <c r="M98" t="str">
        <f>VLOOKUP(J98,total_visual_stym!$A$2:$D$129,3,FALSE)</f>
        <v>pics\\Finger_1.jpg</v>
      </c>
      <c r="N98">
        <f>VLOOKUP(J98,total_visual_stym!$A$1:$D$129,4,FALSE)</f>
        <v>210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113</v>
      </c>
      <c r="Z98" t="str">
        <f>IF(G98="экспл",VLOOKUP(J98,quest_экспл!$A$1:$N$129,12,FALSE),IF(G98="импл_",0,0))</f>
        <v>sound\\On_vizhatiy.wav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2205</v>
      </c>
      <c r="AD98" t="str">
        <f t="shared" ca="1" si="32"/>
        <v>pics\\dis46.jpg</v>
      </c>
      <c r="AE98" s="22" t="str">
        <f t="array" aca="1" ref="AE98" ca="1">IF(G98="экспл",INDEX(total_visual_stym!$C$146:$C$209,(RANK(total_visual_stym!E178,total_visual_stym!$E$146:$E$209))),0)</f>
        <v>pics\\dis46.jpg</v>
      </c>
      <c r="AF98" s="22" t="str">
        <f t="shared" si="28"/>
        <v/>
      </c>
      <c r="AI98" t="s">
        <v>108</v>
      </c>
      <c r="AO98">
        <f t="shared" ca="1" si="33"/>
        <v>0.45231944120262746</v>
      </c>
      <c r="AP98" t="str">
        <f t="shared" ca="1" si="34"/>
        <v>pics\\Limon_4.jpg</v>
      </c>
      <c r="AR98" t="str">
        <f>IF(AH98="sound\\Ogorod",AP26,"")</f>
        <v/>
      </c>
      <c r="AS98" t="str">
        <f t="shared" si="35"/>
        <v/>
      </c>
      <c r="AT98">
        <f t="shared" ca="1" si="29"/>
        <v>0.34129144335875283</v>
      </c>
      <c r="AU98" t="s">
        <v>697</v>
      </c>
      <c r="AV98" t="str">
        <f t="shared" ca="1" si="30"/>
        <v>sound\\Redkiy_plod.wav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_Он_выжатый?</v>
      </c>
      <c r="BA98" t="e">
        <f>VLOOKUP(Q98,audio_list_stym!$B$2:$BQ$299,68,FALSE)</f>
        <v>#N/A</v>
      </c>
      <c r="BB98" t="str">
        <f t="shared" si="31"/>
        <v>На_экране_КОДИС._Он_выжатый?</v>
      </c>
      <c r="BC98">
        <f>A98</f>
        <v>1213</v>
      </c>
      <c r="BD98" cm="1">
        <f t="array" aca="1" ref="BD98" ca="1">INDEX($L$98:$L$105,(RANK(AT2,$AT$2:$AT$9)))</f>
        <v>2081</v>
      </c>
      <c r="BE98" cm="1">
        <f t="array" aca="1" ref="BE98" ca="1">INDEX(BD66:BD81,(RANK(AT6,$AT$2:$AT$9)))</f>
        <v>2149</v>
      </c>
      <c r="BF98" cm="1">
        <f t="array" aca="1" ref="BF98" ca="1">INDEX(BD82:BD97,(RANK(AT6,$AT$2:$AT$9)))</f>
        <v>2070</v>
      </c>
      <c r="BG98" cm="1">
        <f t="array" aca="1" ref="BG98" ca="1">INDEX(BD106:BD129,(RANK(AT6,$AT$2:$AT$17)))</f>
        <v>2118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VLOOKUP(B99,audio_list_stym!$A$3:$BP$18,66,FALSE)</f>
        <v>15</v>
      </c>
      <c r="F99" t="str">
        <f>VLOOKUP(E99,metki!$A$2:$B$9,2,FALSE)</f>
        <v>экспл_новые_с_названием</v>
      </c>
      <c r="G99" t="str">
        <f t="shared" si="26"/>
        <v>экспл</v>
      </c>
      <c r="H99" t="str">
        <f>VLOOKUP(B99,audio_list_stym!$A$3:$AJ$18,34,FALSE)</f>
        <v>Finger</v>
      </c>
      <c r="I99" t="s">
        <v>689</v>
      </c>
      <c r="J99" t="str">
        <f t="shared" si="27"/>
        <v>Finger_2</v>
      </c>
      <c r="K99">
        <v>15</v>
      </c>
      <c r="L99">
        <f>VLOOKUP(J99,total_visual_stym!$A$2:$D$129,2,FALSE)</f>
        <v>2082</v>
      </c>
      <c r="M99" t="str">
        <f>VLOOKUP(J99,total_visual_stym!$A$2:$D$129,3,FALSE)</f>
        <v>pics\\Finger_2.jpg</v>
      </c>
      <c r="N99">
        <f>VLOOKUP(J99,total_visual_stym!$A$1:$D$129,4,FALSE)</f>
        <v>210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114</v>
      </c>
      <c r="Z99" t="str">
        <f>IF(G99="экспл",VLOOKUP(J99,quest_экспл!$A$1:$N$129,12,FALSE),IF(G99="импл_",0,0))</f>
        <v>sound\\On_nadloman.wav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2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si="28"/>
        <v/>
      </c>
      <c r="AI99" t="s">
        <v>109</v>
      </c>
      <c r="AO99">
        <f t="shared" ca="1" si="33"/>
        <v>0.80476482050320808</v>
      </c>
      <c r="AP99" t="str">
        <f t="shared" ca="1" si="34"/>
        <v>pics\\Banan_8.jpg</v>
      </c>
      <c r="AR99" t="str">
        <f t="shared" ref="AR99:AR120" si="37">IF(AH99="sound\\Ogorod",AP27,"")</f>
        <v/>
      </c>
      <c r="AS99" t="str">
        <f t="shared" si="35"/>
        <v/>
      </c>
      <c r="AT99">
        <f t="shared" ca="1" si="29"/>
        <v>0.56689756072123176</v>
      </c>
      <c r="AU99" t="s">
        <v>697</v>
      </c>
      <c r="AV99" t="str">
        <f t="shared" ca="1" si="30"/>
        <v>sound\\Redkiy_plod.wav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_Он_надломан?</v>
      </c>
      <c r="BA99" t="e">
        <f>VLOOKUP(Q99,audio_list_stym!$B$2:$BQ$299,68,FALSE)</f>
        <v>#N/A</v>
      </c>
      <c r="BB99" t="str">
        <f t="shared" si="31"/>
        <v>Посмотрите,_вот_КОДИС._Он_надломан?</v>
      </c>
      <c r="BD99" cm="1">
        <f t="array" aca="1" ref="BD99" ca="1">INDEX($L$98:$L$105,(RANK(AT3,$AT$2:$AT$9)))</f>
        <v>2084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VLOOKUP(B100,audio_list_stym!$A$3:$BP$18,66,FALSE)</f>
        <v>15</v>
      </c>
      <c r="F100" t="str">
        <f>VLOOKUP(E100,metki!$A$2:$B$9,2,FALSE)</f>
        <v>экспл_новые_с_названием</v>
      </c>
      <c r="G100" t="str">
        <f t="shared" si="26"/>
        <v>экспл</v>
      </c>
      <c r="H100" t="str">
        <f>VLOOKUP(B100,audio_list_stym!$A$3:$AJ$18,34,FALSE)</f>
        <v>Finger</v>
      </c>
      <c r="I100" t="s">
        <v>690</v>
      </c>
      <c r="J100" t="str">
        <f t="shared" si="27"/>
        <v>Finger_3</v>
      </c>
      <c r="K100">
        <v>15</v>
      </c>
      <c r="L100">
        <f>VLOOKUP(J100,total_visual_stym!$A$2:$D$129,2,FALSE)</f>
        <v>2083</v>
      </c>
      <c r="M100" t="str">
        <f>VLOOKUP(J100,total_visual_stym!$A$2:$D$129,3,FALSE)</f>
        <v>pics\\Finger_3.jpg</v>
      </c>
      <c r="N100">
        <f>VLOOKUP(J100,total_visual_stym!$A$1:$D$129,4,FALSE)</f>
        <v>210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115</v>
      </c>
      <c r="Z100" t="str">
        <f>IF(G100="экспл",VLOOKUP(J100,quest_экспл!$A$1:$N$129,12,FALSE),IF(G100="импл_",0,0))</f>
        <v>sound\\On_volnistiy.wav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2193</v>
      </c>
      <c r="AD100" t="str">
        <f t="shared" ca="1" si="32"/>
        <v>pics\\dis2.jpg</v>
      </c>
      <c r="AE100" s="22" t="str">
        <f t="array" aca="1" ref="AE100" ca="1">IF(G100="экспл",INDEX(total_visual_stym!$C$146:$C$209,(RANK(total_visual_stym!E180,total_visual_stym!$E$146:$E$209))),0)</f>
        <v>pics\\dis2.jpg</v>
      </c>
      <c r="AF100" s="22" t="str">
        <f t="shared" si="28"/>
        <v/>
      </c>
      <c r="AI100" t="s">
        <v>110</v>
      </c>
      <c r="AO100">
        <f t="shared" ca="1" si="33"/>
        <v>0.54094244345818321</v>
      </c>
      <c r="AP100" t="str">
        <f t="shared" ca="1" si="34"/>
        <v>pics\\Kokos_4.jpg</v>
      </c>
      <c r="AR100" t="str">
        <f t="shared" si="37"/>
        <v/>
      </c>
      <c r="AS100" t="str">
        <f t="shared" si="35"/>
        <v/>
      </c>
      <c r="AT100">
        <f t="shared" ca="1" si="29"/>
        <v>0.56653793575263933</v>
      </c>
      <c r="AU100" t="s">
        <v>697</v>
      </c>
      <c r="AV100" t="str">
        <f t="shared" ca="1" si="30"/>
        <v>sound\\Redkiy_plod.wav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_Он_волнистый?</v>
      </c>
      <c r="BA100" t="e">
        <f>VLOOKUP(Q100,audio_list_stym!$B$2:$BQ$299,68,FALSE)</f>
        <v>#N/A</v>
      </c>
      <c r="BB100" t="str">
        <f t="shared" si="31"/>
        <v>Вот_КОДИС._Он_волнистый?</v>
      </c>
      <c r="BD100" cm="1">
        <f t="array" aca="1" ref="BD100" ca="1">INDEX($L$98:$L$105,(RANK(AT4,$AT$2:$AT$9)))</f>
        <v>2085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VLOOKUP(B101,audio_list_stym!$A$3:$BP$18,66,FALSE)</f>
        <v>15</v>
      </c>
      <c r="F101" t="str">
        <f>VLOOKUP(E101,metki!$A$2:$B$9,2,FALSE)</f>
        <v>экспл_новые_с_названием</v>
      </c>
      <c r="G101" t="str">
        <f t="shared" si="26"/>
        <v>экспл</v>
      </c>
      <c r="H101" t="str">
        <f>VLOOKUP(B101,audio_list_stym!$A$3:$AJ$18,34,FALSE)</f>
        <v>Finger</v>
      </c>
      <c r="I101" t="s">
        <v>691</v>
      </c>
      <c r="J101" t="str">
        <f t="shared" si="27"/>
        <v>Finger_4</v>
      </c>
      <c r="K101">
        <v>15</v>
      </c>
      <c r="L101">
        <f>VLOOKUP(J101,total_visual_stym!$A$2:$D$129,2,FALSE)</f>
        <v>2084</v>
      </c>
      <c r="M101" t="str">
        <f>VLOOKUP(J101,total_visual_stym!$A$2:$D$129,3,FALSE)</f>
        <v>pics\\Finger_4.jpg</v>
      </c>
      <c r="N101">
        <f>VLOOKUP(J101,total_visual_stym!$A$1:$D$129,4,FALSE)</f>
        <v>210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116</v>
      </c>
      <c r="Z101" t="str">
        <f>IF(G101="экспл",VLOOKUP(J101,quest_экспл!$A$1:$N$129,12,FALSE),IF(G101="импл_",0,0))</f>
        <v>sound\\On_buriy.wav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2192</v>
      </c>
      <c r="AD101" t="str">
        <f t="shared" ca="1" si="32"/>
        <v>pics\\dis32.jpg</v>
      </c>
      <c r="AE101" s="22" t="str">
        <f t="array" aca="1" ref="AE101" ca="1">IF(G101="экспл",INDEX(total_visual_stym!$C$146:$C$209,(RANK(total_visual_stym!E181,total_visual_stym!$E$146:$E$209))),0)</f>
        <v>pics\\dis32.jpg</v>
      </c>
      <c r="AF101" s="22" t="str">
        <f t="shared" si="28"/>
        <v/>
      </c>
      <c r="AI101" t="s">
        <v>111</v>
      </c>
      <c r="AO101">
        <f t="shared" ca="1" si="33"/>
        <v>0.55212925198523333</v>
      </c>
      <c r="AP101" t="str">
        <f t="shared" ca="1" si="34"/>
        <v>pics\\Kokos_1.jpg</v>
      </c>
      <c r="AR101" t="str">
        <f t="shared" si="37"/>
        <v/>
      </c>
      <c r="AS101" t="str">
        <f t="shared" si="35"/>
        <v/>
      </c>
      <c r="AT101">
        <f t="shared" ca="1" si="29"/>
        <v>0.56165662947164119</v>
      </c>
      <c r="AU101" t="s">
        <v>697</v>
      </c>
      <c r="AV101" t="str">
        <f t="shared" ca="1" si="30"/>
        <v>sound\\Redkiy_plod.wav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_Он_бурый?</v>
      </c>
      <c r="BA101" t="e">
        <f>VLOOKUP(Q101,audio_list_stym!$B$2:$BQ$299,68,FALSE)</f>
        <v>#N/A</v>
      </c>
      <c r="BB101" t="str">
        <f t="shared" si="31"/>
        <v>Это_КОДИС._Он_бурый?</v>
      </c>
      <c r="BD101" cm="1">
        <f t="array" aca="1" ref="BD101" ca="1">INDEX($L$98:$L$105,(RANK(AT5,$AT$2:$AT$9)))</f>
        <v>2082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VLOOKUP(B102,audio_list_stym!$A$3:$BP$18,66,FALSE)</f>
        <v>15</v>
      </c>
      <c r="F102" t="str">
        <f>VLOOKUP(E102,metki!$A$2:$B$9,2,FALSE)</f>
        <v>экспл_новые_с_названием</v>
      </c>
      <c r="G102" t="str">
        <f t="shared" si="26"/>
        <v>экспл</v>
      </c>
      <c r="H102" t="str">
        <f>VLOOKUP(B102,audio_list_stym!$A$3:$AJ$18,34,FALSE)</f>
        <v>Finger</v>
      </c>
      <c r="I102" t="s">
        <v>692</v>
      </c>
      <c r="J102" t="str">
        <f t="shared" si="27"/>
        <v>Finger_5</v>
      </c>
      <c r="K102">
        <v>15</v>
      </c>
      <c r="L102">
        <f>VLOOKUP(J102,total_visual_stym!$A$2:$D$129,2,FALSE)</f>
        <v>2085</v>
      </c>
      <c r="M102" t="str">
        <f>VLOOKUP(J102,total_visual_stym!$A$2:$D$129,3,FALSE)</f>
        <v>pics\\Finger_5.jpg</v>
      </c>
      <c r="N102">
        <f>VLOOKUP(J102,total_visual_stym!$A$1:$D$129,4,FALSE)</f>
        <v>210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117</v>
      </c>
      <c r="Z102" t="str">
        <f>IF(G102="экспл",VLOOKUP(J102,quest_экспл!$A$1:$N$129,12,FALSE),IF(G102="импл_",0,0))</f>
        <v>sound\\Vityanut_li_on.wav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2223</v>
      </c>
      <c r="AD102" t="str">
        <f t="shared" ca="1" si="32"/>
        <v>pics\\dis15.jpg</v>
      </c>
      <c r="AE102" s="22" t="str">
        <f t="array" aca="1" ref="AE102" ca="1">IF(G102="экспл",INDEX(total_visual_stym!$C$146:$C$209,(RANK(total_visual_stym!E182,total_visual_stym!$E$146:$E$209))),0)</f>
        <v>pics\\dis15.jpg</v>
      </c>
      <c r="AF102" s="22" t="str">
        <f t="shared" si="28"/>
        <v/>
      </c>
      <c r="AI102" t="s">
        <v>112</v>
      </c>
      <c r="AO102">
        <f t="shared" ca="1" si="33"/>
        <v>0.51811985161096197</v>
      </c>
      <c r="AP102" t="str">
        <f t="shared" ca="1" si="34"/>
        <v>pics\\Kokos_7.jpg</v>
      </c>
      <c r="AR102" t="str">
        <f t="shared" si="37"/>
        <v/>
      </c>
      <c r="AS102" t="str">
        <f t="shared" si="35"/>
        <v/>
      </c>
      <c r="AT102">
        <f t="shared" ca="1" si="29"/>
        <v>0.72064841624721354</v>
      </c>
      <c r="AU102" t="s">
        <v>697</v>
      </c>
      <c r="AV102" t="str">
        <f t="shared" ca="1" si="30"/>
        <v>sound\\Noviy_plod.wav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_Вытянут_ли_он?</v>
      </c>
      <c r="BA102" t="e">
        <f>VLOOKUP(Q102,audio_list_stym!$B$2:$BQ$299,68,FALSE)</f>
        <v>#N/A</v>
      </c>
      <c r="BB102" t="str">
        <f t="shared" si="31"/>
        <v>На_картинке_КОДИС._Вытянут_ли_он?</v>
      </c>
      <c r="BD102" cm="1">
        <f t="array" aca="1" ref="BD102" ca="1">INDEX($L$98:$L$105,(RANK(AT6,$AT$2:$AT$9)))</f>
        <v>2088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VLOOKUP(B103,audio_list_stym!$A$3:$BP$18,66,FALSE)</f>
        <v>15</v>
      </c>
      <c r="F103" t="str">
        <f>VLOOKUP(E103,metki!$A$2:$B$9,2,FALSE)</f>
        <v>экспл_новые_с_названием</v>
      </c>
      <c r="G103" t="str">
        <f t="shared" si="26"/>
        <v>экспл</v>
      </c>
      <c r="H103" t="str">
        <f>VLOOKUP(B103,audio_list_stym!$A$3:$AJ$18,34,FALSE)</f>
        <v>Finger</v>
      </c>
      <c r="I103" t="s">
        <v>693</v>
      </c>
      <c r="J103" t="str">
        <f t="shared" si="27"/>
        <v>Finger_6</v>
      </c>
      <c r="K103">
        <v>15</v>
      </c>
      <c r="L103">
        <f>VLOOKUP(J103,total_visual_stym!$A$2:$D$129,2,FALSE)</f>
        <v>2086</v>
      </c>
      <c r="M103" t="str">
        <f>VLOOKUP(J103,total_visual_stym!$A$2:$D$129,3,FALSE)</f>
        <v>pics\\Finger_6.jpg</v>
      </c>
      <c r="N103">
        <f>VLOOKUP(J103,total_visual_stym!$A$1:$D$129,4,FALSE)</f>
        <v>210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118</v>
      </c>
      <c r="Z103" t="str">
        <f>IF(G103="экспл",VLOOKUP(J103,quest_экспл!$A$1:$N$129,12,FALSE),IF(G103="импл_",0,0))</f>
        <v>sound\\Obyemniy_li_on.wav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2207</v>
      </c>
      <c r="AD103" t="str">
        <f t="shared" ca="1" si="32"/>
        <v>pics\\dis44.jpg</v>
      </c>
      <c r="AE103" s="22" t="str">
        <f t="array" aca="1" ref="AE103" ca="1">IF(G103="экспл",INDEX(total_visual_stym!$C$146:$C$209,(RANK(total_visual_stym!E183,total_visual_stym!$E$146:$E$209))),0)</f>
        <v>pics\\dis44.jpg</v>
      </c>
      <c r="AF103" s="22" t="str">
        <f t="shared" si="28"/>
        <v/>
      </c>
      <c r="AI103" t="s">
        <v>113</v>
      </c>
      <c r="AO103">
        <f t="shared" ca="1" si="33"/>
        <v>1.099847632655937E-2</v>
      </c>
      <c r="AP103" t="str">
        <f t="shared" ca="1" si="34"/>
        <v>pics\\Tomat_8.jpg</v>
      </c>
      <c r="AR103" t="str">
        <f t="shared" si="37"/>
        <v/>
      </c>
      <c r="AS103" t="str">
        <f t="shared" si="35"/>
        <v/>
      </c>
      <c r="AT103">
        <f t="shared" ca="1" si="29"/>
        <v>0.78915744960314238</v>
      </c>
      <c r="AU103" t="s">
        <v>697</v>
      </c>
      <c r="AV103" t="str">
        <f t="shared" ca="1" si="30"/>
        <v>sound\\Noviy_plod.wav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_Объемный_ли_он?</v>
      </c>
      <c r="BA103" t="e">
        <f>VLOOKUP(Q103,audio_list_stym!$B$2:$BQ$299,68,FALSE)</f>
        <v>#N/A</v>
      </c>
      <c r="BB103" t="str">
        <f t="shared" si="31"/>
        <v>На_мониторе_КОДИС._Объемный_ли_он?</v>
      </c>
      <c r="BD103" cm="1">
        <f t="array" aca="1" ref="BD103" ca="1">INDEX($L$98:$L$105,(RANK(AT7,$AT$2:$AT$9)))</f>
        <v>2083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VLOOKUP(B104,audio_list_stym!$A$3:$BP$18,66,FALSE)</f>
        <v>15</v>
      </c>
      <c r="F104" t="str">
        <f>VLOOKUP(E104,metki!$A$2:$B$9,2,FALSE)</f>
        <v>экспл_новые_с_названием</v>
      </c>
      <c r="G104" t="str">
        <f t="shared" si="26"/>
        <v>экспл</v>
      </c>
      <c r="H104" t="str">
        <f>VLOOKUP(B104,audio_list_stym!$A$3:$AJ$18,34,FALSE)</f>
        <v>Finger</v>
      </c>
      <c r="I104" t="s">
        <v>694</v>
      </c>
      <c r="J104" t="str">
        <f t="shared" si="27"/>
        <v>Finger_7</v>
      </c>
      <c r="K104">
        <v>15</v>
      </c>
      <c r="L104">
        <f>VLOOKUP(J104,total_visual_stym!$A$2:$D$129,2,FALSE)</f>
        <v>2087</v>
      </c>
      <c r="M104" t="str">
        <f>VLOOKUP(J104,total_visual_stym!$A$2:$D$129,3,FALSE)</f>
        <v>pics\\Finger_7.jpg</v>
      </c>
      <c r="N104">
        <f>VLOOKUP(J104,total_visual_stym!$A$1:$D$129,4,FALSE)</f>
        <v>210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119</v>
      </c>
      <c r="Z104" t="str">
        <f>IF(G104="экспл",VLOOKUP(J104,quest_экспл!$A$1:$N$129,12,FALSE),IF(G104="импл_",0,0))</f>
        <v>sound\\Pustoy_li_on.wav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2185</v>
      </c>
      <c r="AD104" t="str">
        <f t="shared" ca="1" si="32"/>
        <v>pics\\dis31.jpg</v>
      </c>
      <c r="AE104" s="22" t="str">
        <f t="array" aca="1" ref="AE104" ca="1">IF(G104="экспл",INDEX(total_visual_stym!$C$146:$C$209,(RANK(total_visual_stym!E184,total_visual_stym!$E$146:$E$209))),0)</f>
        <v>pics\\dis31.jpg</v>
      </c>
      <c r="AF104" s="22" t="str">
        <f t="shared" si="28"/>
        <v/>
      </c>
      <c r="AI104" t="s">
        <v>114</v>
      </c>
      <c r="AO104">
        <f t="shared" ca="1" si="33"/>
        <v>0.22299216586809723</v>
      </c>
      <c r="AP104" t="str">
        <f t="shared" ca="1" si="34"/>
        <v>pics\\Redis_5.jpg</v>
      </c>
      <c r="AR104" t="str">
        <f t="shared" si="37"/>
        <v/>
      </c>
      <c r="AS104" t="str">
        <f t="shared" si="35"/>
        <v/>
      </c>
      <c r="AT104">
        <f t="shared" ca="1" si="29"/>
        <v>0.22410302547782857</v>
      </c>
      <c r="AU104" t="s">
        <v>697</v>
      </c>
      <c r="AV104" t="str">
        <f t="shared" ca="1" si="30"/>
        <v>sound\\Redkiy_plod.wav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_Пустой_ли_он?</v>
      </c>
      <c r="BA104" t="e">
        <f>VLOOKUP(Q104,audio_list_stym!$B$2:$BQ$299,68,FALSE)</f>
        <v>#N/A</v>
      </c>
      <c r="BB104" t="str">
        <f t="shared" si="31"/>
        <v>Перед_Вами_КОДИС._Пустой_ли_он?</v>
      </c>
      <c r="BD104" cm="1">
        <f t="array" aca="1" ref="BD104" ca="1">INDEX($L$98:$L$105,(RANK(AT8,$AT$2:$AT$9)))</f>
        <v>2087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VLOOKUP(B105,audio_list_stym!$A$3:$BP$18,66,FALSE)</f>
        <v>15</v>
      </c>
      <c r="F105" t="str">
        <f>VLOOKUP(E105,metki!$A$2:$B$9,2,FALSE)</f>
        <v>экспл_новые_с_названием</v>
      </c>
      <c r="G105" t="str">
        <f t="shared" si="26"/>
        <v>экспл</v>
      </c>
      <c r="H105" t="str">
        <f>VLOOKUP(B105,audio_list_stym!$A$3:$AJ$18,34,FALSE)</f>
        <v>Finger</v>
      </c>
      <c r="I105" t="s">
        <v>695</v>
      </c>
      <c r="J105" t="str">
        <f t="shared" si="27"/>
        <v>Finger_8</v>
      </c>
      <c r="K105">
        <v>15</v>
      </c>
      <c r="L105">
        <f>VLOOKUP(J105,total_visual_stym!$A$2:$D$129,2,FALSE)</f>
        <v>2088</v>
      </c>
      <c r="M105" t="str">
        <f>VLOOKUP(J105,total_visual_stym!$A$2:$D$129,3,FALSE)</f>
        <v>pics\\Finger_8.jpg</v>
      </c>
      <c r="N105">
        <f>VLOOKUP(J105,total_visual_stym!$A$1:$D$129,4,FALSE)</f>
        <v>210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120</v>
      </c>
      <c r="Z105" t="str">
        <f>IF(G105="экспл",VLOOKUP(J105,quest_экспл!$A$1:$N$129,12,FALSE),IF(G105="импл_",0,0))</f>
        <v>sound\\Belyi_li_on.wav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2199</v>
      </c>
      <c r="AD105" t="str">
        <f t="shared" ca="1" si="32"/>
        <v>pics\\dis56.jpg</v>
      </c>
      <c r="AE105" s="22" t="str">
        <f t="array" aca="1" ref="AE105" ca="1">IF(G105="экспл",INDEX(total_visual_stym!$C$146:$C$209,(RANK(total_visual_stym!E185,total_visual_stym!$E$146:$E$209))),0)</f>
        <v>pics\\dis56.jpg</v>
      </c>
      <c r="AF105" s="22" t="str">
        <f t="shared" si="28"/>
        <v/>
      </c>
      <c r="AI105" t="s">
        <v>115</v>
      </c>
      <c r="AO105">
        <f t="shared" ca="1" si="33"/>
        <v>0.71641866585959324</v>
      </c>
      <c r="AP105" t="str">
        <f t="shared" ca="1" si="34"/>
        <v>pics\\Finik_5.jpg</v>
      </c>
      <c r="AR105" t="str">
        <f t="shared" si="37"/>
        <v/>
      </c>
      <c r="AS105" t="str">
        <f t="shared" si="35"/>
        <v/>
      </c>
      <c r="AT105">
        <f t="shared" ca="1" si="29"/>
        <v>0.46009385692003613</v>
      </c>
      <c r="AU105" t="s">
        <v>697</v>
      </c>
      <c r="AV105" t="str">
        <f t="shared" ca="1" si="30"/>
        <v>sound\\Redkiy_plod.wav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_Белый_ли_он?</v>
      </c>
      <c r="BA105" t="e">
        <f>VLOOKUP(Q105,audio_list_stym!$B$2:$BQ$299,68,FALSE)</f>
        <v>#N/A</v>
      </c>
      <c r="BB105" t="str">
        <f t="shared" si="31"/>
        <v>Вы_видите_КОДИС._Белый_ли_он?</v>
      </c>
      <c r="BD105" cm="1">
        <f t="array" aca="1" ref="BD105" ca="1">INDEX($L$98:$L$105,(RANK(AT9,$AT$2:$AT$9)))</f>
        <v>2086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VLOOKUP(B106,audio_list_stym!$A$3:$BP$18,66,FALSE)</f>
        <v>16</v>
      </c>
      <c r="F106" t="str">
        <f>VLOOKUP(E106,metki!$A$2:$B$9,2,FALSE)</f>
        <v>импл_новые_без_названия</v>
      </c>
      <c r="G106" t="str">
        <f t="shared" si="26"/>
        <v>импл_</v>
      </c>
      <c r="H106" t="str">
        <f>VLOOKUP(B106,audio_list_stym!$A$3:$AJ$18,34,FALSE)</f>
        <v>Gac</v>
      </c>
      <c r="I106" t="s">
        <v>688</v>
      </c>
      <c r="J106" t="str">
        <f t="shared" si="27"/>
        <v>Gac_1</v>
      </c>
      <c r="K106">
        <v>16</v>
      </c>
      <c r="L106">
        <f>VLOOKUP(J106,total_visual_stym!$A$2:$D$129,2,FALSE)</f>
        <v>2089</v>
      </c>
      <c r="M106" t="str">
        <f>VLOOKUP(J106,total_visual_stym!$A$2:$D$129,3,FALSE)</f>
        <v>pics\\Gac_1.jpg</v>
      </c>
      <c r="N106">
        <f>VLOOKUP(J106,total_visual_stym!$A$1:$D$129,4,FALSE)</f>
        <v>211</v>
      </c>
      <c r="P106">
        <f>IF(G106="экспл",0,IF(G106="импл_",VLOOKUP(J106,quest_импл!$A$1:$J$129,7,FALSE),0))</f>
        <v>249</v>
      </c>
      <c r="Q106" t="str">
        <f>IF(G106="экспл",0,IF(G106="импл_",VLOOKUP(J106,quest_импл!$A$1:$J$129,8,FALSE),0))</f>
        <v>sound\\Ispachkan_li.wav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нет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2048</v>
      </c>
      <c r="AD106" t="str">
        <f t="shared" ca="1" si="32"/>
        <v>pics\\Peper_8.jpg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pics\\Peper_8.jpg</v>
      </c>
      <c r="AI106" t="s">
        <v>116</v>
      </c>
      <c r="AO106">
        <f t="shared" ca="1" si="33"/>
        <v>0.2731704247358594</v>
      </c>
      <c r="AP106" t="str">
        <f t="shared" ca="1" si="34"/>
        <v>pics\\Peper_8.jpg</v>
      </c>
      <c r="AR106" t="str">
        <f t="shared" si="37"/>
        <v/>
      </c>
      <c r="AS106" t="str">
        <f t="shared" ca="1" si="35"/>
        <v>pics\\Peper_8.jpg</v>
      </c>
      <c r="AT106">
        <f t="shared" ca="1" si="29"/>
        <v>0.65468353293163406</v>
      </c>
      <c r="AU106" t="s">
        <v>697</v>
      </c>
      <c r="AV106" t="str">
        <f t="shared" ca="1" si="30"/>
        <v>sound\\Noviy_plod.wav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_Испачкан_ли_</v>
      </c>
      <c r="BB106" t="str">
        <f t="shared" si="31"/>
        <v>_Испачкан_ли_XXXXX?</v>
      </c>
      <c r="BC106">
        <f>A106</f>
        <v>1214</v>
      </c>
      <c r="BD106" cm="1">
        <f t="array" aca="1" ref="BD106" ca="1">INDEX($L$106:$L$113,(RANK(AT2,$AT$2:$AT$9)))</f>
        <v>2089</v>
      </c>
      <c r="BE106" cm="1">
        <f t="array" aca="1" ref="BE106" ca="1">INDEX(BD66:BD81,(RANK(AT7,$AT$2:$AT$17)))</f>
        <v>2148</v>
      </c>
      <c r="BF106" cm="1">
        <f t="array" aca="1" ref="BF106" ca="1">INDEX(BD90:BD105,(RANK(AT7,$AT$2:$AT$17)))</f>
        <v>2080</v>
      </c>
      <c r="BG106" cm="1">
        <f t="array" aca="1" ref="BG106" ca="1">INDEX(BD114:BD129,(RANK(AT7,$AT$2:$AT$9)))</f>
        <v>2117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VLOOKUP(B107,audio_list_stym!$A$3:$BP$18,66,FALSE)</f>
        <v>16</v>
      </c>
      <c r="F107" t="str">
        <f>VLOOKUP(E107,metki!$A$2:$B$9,2,FALSE)</f>
        <v>импл_новые_без_названия</v>
      </c>
      <c r="G107" t="str">
        <f t="shared" si="26"/>
        <v>импл_</v>
      </c>
      <c r="H107" t="str">
        <f>VLOOKUP(B107,audio_list_stym!$A$3:$AJ$18,34,FALSE)</f>
        <v>Gac</v>
      </c>
      <c r="I107" t="s">
        <v>689</v>
      </c>
      <c r="J107" t="str">
        <f t="shared" si="27"/>
        <v>Gac_2</v>
      </c>
      <c r="K107">
        <v>16</v>
      </c>
      <c r="L107">
        <f>VLOOKUP(J107,total_visual_stym!$A$2:$D$129,2,FALSE)</f>
        <v>2090</v>
      </c>
      <c r="M107" t="str">
        <f>VLOOKUP(J107,total_visual_stym!$A$2:$D$129,3,FALSE)</f>
        <v>pics\\Gac_2.jpg</v>
      </c>
      <c r="N107">
        <f>VLOOKUP(J107,total_visual_stym!$A$1:$D$129,4,FALSE)</f>
        <v>211</v>
      </c>
      <c r="P107">
        <f>IF(G107="экспл",0,IF(G107="импл_",VLOOKUP(J107,quest_импл!$A$1:$J$129,7,FALSE),0))</f>
        <v>250</v>
      </c>
      <c r="Q107" t="str">
        <f>IF(G107="экспл",0,IF(G107="импл_",VLOOKUP(J107,quest_импл!$A$1:$J$129,8,FALSE),0))</f>
        <v>sound\\Farshirovanniy_li.wav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нет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2056</v>
      </c>
      <c r="AD107" t="str">
        <f t="shared" ca="1" si="32"/>
        <v>pics\\Redis_8.jpg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pics\\Redis_8.jpg</v>
      </c>
      <c r="AI107" t="s">
        <v>117</v>
      </c>
      <c r="AO107">
        <f t="shared" ca="1" si="33"/>
        <v>0.14737626904712442</v>
      </c>
      <c r="AP107" t="str">
        <f t="shared" ca="1" si="34"/>
        <v>pics\\Redis_8.jpg</v>
      </c>
      <c r="AR107" t="str">
        <f t="shared" si="37"/>
        <v/>
      </c>
      <c r="AS107" t="str">
        <f t="shared" ca="1" si="35"/>
        <v>pics\\Redis_8.jpg</v>
      </c>
      <c r="AT107">
        <f t="shared" ca="1" si="29"/>
        <v>0.87369273662999436</v>
      </c>
      <c r="AU107" t="s">
        <v>697</v>
      </c>
      <c r="AV107" t="str">
        <f t="shared" ca="1" si="30"/>
        <v>sound\\Noviy_plod.wav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_Фаршированный_ли_</v>
      </c>
      <c r="BB107" t="str">
        <f t="shared" si="31"/>
        <v>_Фаршированный_ли_XXXXX?</v>
      </c>
      <c r="BD107" cm="1">
        <f t="array" aca="1" ref="BD107" ca="1">INDEX($L$106:$L$113,(RANK(AT3,$AT$2:$AT$9)))</f>
        <v>2092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VLOOKUP(B108,audio_list_stym!$A$3:$BP$18,66,FALSE)</f>
        <v>16</v>
      </c>
      <c r="F108" t="str">
        <f>VLOOKUP(E108,metki!$A$2:$B$9,2,FALSE)</f>
        <v>импл_новые_без_названия</v>
      </c>
      <c r="G108" t="str">
        <f t="shared" si="26"/>
        <v>импл_</v>
      </c>
      <c r="H108" t="str">
        <f>VLOOKUP(B108,audio_list_stym!$A$3:$AJ$18,34,FALSE)</f>
        <v>Gac</v>
      </c>
      <c r="I108" t="s">
        <v>690</v>
      </c>
      <c r="J108" t="str">
        <f t="shared" si="27"/>
        <v>Gac_3</v>
      </c>
      <c r="K108">
        <v>16</v>
      </c>
      <c r="L108">
        <f>VLOOKUP(J108,total_visual_stym!$A$2:$D$129,2,FALSE)</f>
        <v>2091</v>
      </c>
      <c r="M108" t="str">
        <f>VLOOKUP(J108,total_visual_stym!$A$2:$D$129,3,FALSE)</f>
        <v>pics\\Gac_3.jpg</v>
      </c>
      <c r="N108">
        <f>VLOOKUP(J108,total_visual_stym!$A$1:$D$129,4,FALSE)</f>
        <v>211</v>
      </c>
      <c r="P108">
        <f>IF(G108="экспл",0,IF(G108="импл_",VLOOKUP(J108,quest_импл!$A$1:$J$129,7,FALSE),0))</f>
        <v>251</v>
      </c>
      <c r="Q108" t="str">
        <f>IF(G108="экспл",0,IF(G108="импл_",VLOOKUP(J108,quest_импл!$A$1:$J$129,8,FALSE),0))</f>
        <v>sound\\Razrezan_li.wav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2001</v>
      </c>
      <c r="AD108" t="str">
        <f t="shared" ca="1" si="32"/>
        <v>pics\\Banan_1.jpg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pics\\Banan_1.jpg</v>
      </c>
      <c r="AI108" t="s">
        <v>118</v>
      </c>
      <c r="AO108">
        <f t="shared" ca="1" si="33"/>
        <v>0.98914404677469969</v>
      </c>
      <c r="AP108" t="str">
        <f t="shared" ca="1" si="34"/>
        <v>pics\\Banan_1.jpg</v>
      </c>
      <c r="AR108" t="str">
        <f t="shared" si="37"/>
        <v/>
      </c>
      <c r="AS108" t="str">
        <f t="shared" ca="1" si="35"/>
        <v>pics\\Banan_1.jpg</v>
      </c>
      <c r="AT108">
        <f t="shared" ca="1" si="29"/>
        <v>0.13066441249608884</v>
      </c>
      <c r="AU108" t="s">
        <v>697</v>
      </c>
      <c r="AV108" t="str">
        <f t="shared" ca="1" si="30"/>
        <v>sound\\Redkiy_plod.wav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_Разрезан_ли_</v>
      </c>
      <c r="BB108" t="str">
        <f t="shared" si="31"/>
        <v>_Разрезан_ли_XXXXX?</v>
      </c>
      <c r="BD108" cm="1">
        <f t="array" aca="1" ref="BD108" ca="1">INDEX($L$106:$L$113,(RANK(AT4,$AT$2:$AT$9)))</f>
        <v>2093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VLOOKUP(B109,audio_list_stym!$A$3:$BP$18,66,FALSE)</f>
        <v>16</v>
      </c>
      <c r="F109" t="str">
        <f>VLOOKUP(E109,metki!$A$2:$B$9,2,FALSE)</f>
        <v>импл_новые_без_названия</v>
      </c>
      <c r="G109" t="str">
        <f t="shared" si="26"/>
        <v>импл_</v>
      </c>
      <c r="H109" t="str">
        <f>VLOOKUP(B109,audio_list_stym!$A$3:$AJ$18,34,FALSE)</f>
        <v>Gac</v>
      </c>
      <c r="I109" t="s">
        <v>691</v>
      </c>
      <c r="J109" t="str">
        <f t="shared" si="27"/>
        <v>Gac_4</v>
      </c>
      <c r="K109">
        <v>16</v>
      </c>
      <c r="L109">
        <f>VLOOKUP(J109,total_visual_stym!$A$2:$D$129,2,FALSE)</f>
        <v>2092</v>
      </c>
      <c r="M109" t="str">
        <f>VLOOKUP(J109,total_visual_stym!$A$2:$D$129,3,FALSE)</f>
        <v>pics\\Gac_4.jpg</v>
      </c>
      <c r="N109">
        <f>VLOOKUP(J109,total_visual_stym!$A$1:$D$129,4,FALSE)</f>
        <v>211</v>
      </c>
      <c r="P109">
        <f>IF(G109="экспл",0,IF(G109="импл_",VLOOKUP(J109,quest_импл!$A$1:$J$129,7,FALSE),0))</f>
        <v>252</v>
      </c>
      <c r="Q109" t="str">
        <f>IF(G109="экспл",0,IF(G109="импл_",VLOOKUP(J109,quest_импл!$A$1:$J$129,8,FALSE),0))</f>
        <v>sound\\S_lepestkami_li.wav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2026</v>
      </c>
      <c r="AD109" t="str">
        <f t="shared" ca="1" si="32"/>
        <v>pics\\Kokos_2.jpg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pics\\Kokos_2.jpg</v>
      </c>
      <c r="AI109" t="s">
        <v>119</v>
      </c>
      <c r="AO109">
        <f t="shared" ca="1" si="33"/>
        <v>0.54766843002177745</v>
      </c>
      <c r="AP109" t="str">
        <f t="shared" ca="1" si="34"/>
        <v>pics\\Kokos_2.jpg</v>
      </c>
      <c r="AR109" t="str">
        <f t="shared" si="37"/>
        <v/>
      </c>
      <c r="AS109" t="str">
        <f t="shared" ca="1" si="35"/>
        <v>pics\\Kokos_2.jpg</v>
      </c>
      <c r="AT109">
        <f t="shared" ca="1" si="29"/>
        <v>0.52928772912934219</v>
      </c>
      <c r="AU109" t="s">
        <v>697</v>
      </c>
      <c r="AV109" t="str">
        <f t="shared" ca="1" si="30"/>
        <v>sound\\Redkiy_plod.wav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_С_лепестками_ли_</v>
      </c>
      <c r="BB109" t="str">
        <f t="shared" si="31"/>
        <v>_С_лепестками_ли_XXXXX?</v>
      </c>
      <c r="BD109" cm="1">
        <f t="array" aca="1" ref="BD109" ca="1">INDEX($L$106:$L$113,(RANK(AT5,$AT$2:$AT$9)))</f>
        <v>2090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VLOOKUP(B110,audio_list_stym!$A$3:$BP$18,66,FALSE)</f>
        <v>16</v>
      </c>
      <c r="F110" t="str">
        <f>VLOOKUP(E110,metki!$A$2:$B$9,2,FALSE)</f>
        <v>импл_новые_без_названия</v>
      </c>
      <c r="G110" t="str">
        <f t="shared" si="26"/>
        <v>импл_</v>
      </c>
      <c r="H110" t="str">
        <f>VLOOKUP(B110,audio_list_stym!$A$3:$AJ$18,34,FALSE)</f>
        <v>Gac</v>
      </c>
      <c r="I110" t="s">
        <v>692</v>
      </c>
      <c r="J110" t="str">
        <f t="shared" si="27"/>
        <v>Gac_5</v>
      </c>
      <c r="K110">
        <v>16</v>
      </c>
      <c r="L110">
        <f>VLOOKUP(J110,total_visual_stym!$A$2:$D$129,2,FALSE)</f>
        <v>2093</v>
      </c>
      <c r="M110" t="str">
        <f>VLOOKUP(J110,total_visual_stym!$A$2:$D$129,3,FALSE)</f>
        <v>pics\\Gac_5.jpg</v>
      </c>
      <c r="N110">
        <f>VLOOKUP(J110,total_visual_stym!$A$1:$D$129,4,FALSE)</f>
        <v>211</v>
      </c>
      <c r="P110">
        <f>IF(G110="экспл",0,IF(G110="импл_",VLOOKUP(J110,quest_импл!$A$1:$J$129,7,FALSE),0))</f>
        <v>253</v>
      </c>
      <c r="Q110" t="str">
        <f>IF(G110="экспл",0,IF(G110="импл_",VLOOKUP(J110,quest_импл!$A$1:$J$129,8,FALSE),0))</f>
        <v>sound\\Kolyuchiy_li.wav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2017</v>
      </c>
      <c r="AD110" t="str">
        <f t="shared" ca="1" si="32"/>
        <v>pics\\Goroh_1.jpg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pics\\Goroh_1.jpg</v>
      </c>
      <c r="AI110" t="s">
        <v>120</v>
      </c>
      <c r="AO110">
        <f t="shared" ca="1" si="33"/>
        <v>0.67612323324944057</v>
      </c>
      <c r="AP110" t="str">
        <f t="shared" ca="1" si="34"/>
        <v>pics\\Goroh_1.jpg</v>
      </c>
      <c r="AR110" t="str">
        <f t="shared" si="37"/>
        <v/>
      </c>
      <c r="AS110" t="str">
        <f t="shared" ca="1" si="35"/>
        <v>pics\\Goroh_1.jpg</v>
      </c>
      <c r="AT110">
        <f t="shared" ca="1" si="29"/>
        <v>0.39862023511384992</v>
      </c>
      <c r="AU110" t="s">
        <v>697</v>
      </c>
      <c r="AV110" t="str">
        <f t="shared" ca="1" si="30"/>
        <v>sound\\Redkiy_plod.wav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_Колючий_ли_</v>
      </c>
      <c r="BB110" t="str">
        <f t="shared" si="31"/>
        <v>_Колючий_ли_XXXXX?</v>
      </c>
      <c r="BD110" cm="1">
        <f t="array" aca="1" ref="BD110" ca="1">INDEX($L$106:$L$113,(RANK(AT6,$AT$2:$AT$9)))</f>
        <v>2096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VLOOKUP(B111,audio_list_stym!$A$3:$BP$18,66,FALSE)</f>
        <v>16</v>
      </c>
      <c r="F111" t="str">
        <f>VLOOKUP(E111,metki!$A$2:$B$9,2,FALSE)</f>
        <v>импл_новые_без_названия</v>
      </c>
      <c r="G111" t="str">
        <f t="shared" si="26"/>
        <v>импл_</v>
      </c>
      <c r="H111" t="str">
        <f>VLOOKUP(B111,audio_list_stym!$A$3:$AJ$18,34,FALSE)</f>
        <v>Gac</v>
      </c>
      <c r="I111" t="s">
        <v>693</v>
      </c>
      <c r="J111" t="str">
        <f t="shared" si="27"/>
        <v>Gac_6</v>
      </c>
      <c r="K111">
        <v>16</v>
      </c>
      <c r="L111">
        <f>VLOOKUP(J111,total_visual_stym!$A$2:$D$129,2,FALSE)</f>
        <v>2094</v>
      </c>
      <c r="M111" t="str">
        <f>VLOOKUP(J111,total_visual_stym!$A$2:$D$129,3,FALSE)</f>
        <v>pics\\Gac_6.jpg</v>
      </c>
      <c r="N111">
        <f>VLOOKUP(J111,total_visual_stym!$A$1:$D$129,4,FALSE)</f>
        <v>211</v>
      </c>
      <c r="P111">
        <f>IF(G111="экспл",0,IF(G111="импл_",VLOOKUP(J111,quest_импл!$A$1:$J$129,7,FALSE),0))</f>
        <v>254</v>
      </c>
      <c r="Q111" t="str">
        <f>IF(G111="экспл",0,IF(G111="импл_",VLOOKUP(J111,quest_импл!$A$1:$J$129,8,FALSE),0))</f>
        <v>sound\\Oranzhrviy_li.wav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2018</v>
      </c>
      <c r="AD111" t="str">
        <f t="shared" ca="1" si="32"/>
        <v>pics\\Goroh_2.jpg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pics\\Goroh_2.jpg</v>
      </c>
      <c r="AI111" t="s">
        <v>121</v>
      </c>
      <c r="AO111">
        <f t="shared" ca="1" si="33"/>
        <v>0.65445134755344758</v>
      </c>
      <c r="AP111" t="str">
        <f t="shared" ca="1" si="34"/>
        <v>pics\\Goroh_2.jpg</v>
      </c>
      <c r="AR111" t="str">
        <f t="shared" si="37"/>
        <v/>
      </c>
      <c r="AS111" t="str">
        <f t="shared" ca="1" si="35"/>
        <v>pics\\Goroh_2.jpg</v>
      </c>
      <c r="AT111">
        <f t="shared" ca="1" si="29"/>
        <v>1.21064791920662E-2</v>
      </c>
      <c r="AU111" t="s">
        <v>697</v>
      </c>
      <c r="AV111" t="str">
        <f t="shared" ca="1" si="30"/>
        <v>sound\\Redkiy_plod.wav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_Оранжевый_ли_</v>
      </c>
      <c r="BB111" t="str">
        <f t="shared" si="31"/>
        <v>_Оранжевый_ли_XXXXX?</v>
      </c>
      <c r="BD111" cm="1">
        <f t="array" aca="1" ref="BD111" ca="1">INDEX($L$106:$L$113,(RANK(AT7,$AT$2:$AT$9)))</f>
        <v>2091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VLOOKUP(B112,audio_list_stym!$A$3:$BP$18,66,FALSE)</f>
        <v>16</v>
      </c>
      <c r="F112" t="str">
        <f>VLOOKUP(E112,metki!$A$2:$B$9,2,FALSE)</f>
        <v>импл_новые_без_названия</v>
      </c>
      <c r="G112" t="str">
        <f t="shared" si="26"/>
        <v>импл_</v>
      </c>
      <c r="H112" t="str">
        <f>VLOOKUP(B112,audio_list_stym!$A$3:$AJ$18,34,FALSE)</f>
        <v>Gac</v>
      </c>
      <c r="I112" t="s">
        <v>694</v>
      </c>
      <c r="J112" t="str">
        <f t="shared" si="27"/>
        <v>Gac_7</v>
      </c>
      <c r="K112">
        <v>16</v>
      </c>
      <c r="L112">
        <f>VLOOKUP(J112,total_visual_stym!$A$2:$D$129,2,FALSE)</f>
        <v>2095</v>
      </c>
      <c r="M112" t="str">
        <f>VLOOKUP(J112,total_visual_stym!$A$2:$D$129,3,FALSE)</f>
        <v>pics\\Gac_7.jpg</v>
      </c>
      <c r="N112">
        <f>VLOOKUP(J112,total_visual_stym!$A$1:$D$129,4,FALSE)</f>
        <v>211</v>
      </c>
      <c r="P112">
        <f>IF(G112="экспл",0,IF(G112="импл_",VLOOKUP(J112,quest_импл!$A$1:$J$129,7,FALSE),0))</f>
        <v>255</v>
      </c>
      <c r="Q112" t="str">
        <f>IF(G112="экспл",0,IF(G112="импл_",VLOOKUP(J112,quest_импл!$A$1:$J$129,8,FALSE),0))</f>
        <v>sound\\Zernistiy_li.wav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2030</v>
      </c>
      <c r="AD112" t="str">
        <f t="shared" ca="1" si="32"/>
        <v>pics\\Kokos_6.jpg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pics\\Kokos_6.jpg</v>
      </c>
      <c r="AI112" t="s">
        <v>122</v>
      </c>
      <c r="AO112">
        <f t="shared" ca="1" si="33"/>
        <v>0.53563366401071988</v>
      </c>
      <c r="AP112" t="str">
        <f t="shared" ca="1" si="34"/>
        <v>pics\\Kokos_6.jpg</v>
      </c>
      <c r="AR112" t="str">
        <f t="shared" si="37"/>
        <v/>
      </c>
      <c r="AS112" t="str">
        <f t="shared" ca="1" si="35"/>
        <v>pics\\Kokos_6.jpg</v>
      </c>
      <c r="AT112">
        <f t="shared" ca="1" si="29"/>
        <v>0.68504767397726829</v>
      </c>
      <c r="AU112" t="s">
        <v>697</v>
      </c>
      <c r="AV112" t="str">
        <f t="shared" ca="1" si="30"/>
        <v>sound\\Noviy_plod.wav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_Зернистый_ли_</v>
      </c>
      <c r="BB112" t="str">
        <f t="shared" si="31"/>
        <v>_Зернистый_ли_XXXXX?</v>
      </c>
      <c r="BD112" cm="1">
        <f t="array" aca="1" ref="BD112" ca="1">INDEX($L$106:$L$113,(RANK(AT8,$AT$2:$AT$9)))</f>
        <v>2095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VLOOKUP(B113,audio_list_stym!$A$3:$BP$18,66,FALSE)</f>
        <v>16</v>
      </c>
      <c r="F113" t="str">
        <f>VLOOKUP(E113,metki!$A$2:$B$9,2,FALSE)</f>
        <v>импл_новые_без_названия</v>
      </c>
      <c r="G113" t="str">
        <f t="shared" si="26"/>
        <v>импл_</v>
      </c>
      <c r="H113" t="str">
        <f>VLOOKUP(B113,audio_list_stym!$A$3:$AJ$18,34,FALSE)</f>
        <v>Gac</v>
      </c>
      <c r="I113" t="s">
        <v>695</v>
      </c>
      <c r="J113" t="str">
        <f t="shared" si="27"/>
        <v>Gac_8</v>
      </c>
      <c r="K113">
        <v>16</v>
      </c>
      <c r="L113">
        <f>VLOOKUP(J113,total_visual_stym!$A$2:$D$129,2,FALSE)</f>
        <v>2096</v>
      </c>
      <c r="M113" t="str">
        <f>VLOOKUP(J113,total_visual_stym!$A$2:$D$129,3,FALSE)</f>
        <v>pics\\Gac_8.jpg</v>
      </c>
      <c r="N113">
        <f>VLOOKUP(J113,total_visual_stym!$A$1:$D$129,4,FALSE)</f>
        <v>211</v>
      </c>
      <c r="P113">
        <f>IF(G113="экспл",0,IF(G113="импл_",VLOOKUP(J113,quest_импл!$A$1:$J$129,7,FALSE),0))</f>
        <v>256</v>
      </c>
      <c r="Q113" t="str">
        <f>IF(G113="экспл",0,IF(G113="импл_",VLOOKUP(J113,quest_импл!$A$1:$J$129,8,FALSE),0))</f>
        <v>sound\\Okrugliy_li.wav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2039</v>
      </c>
      <c r="AD113" t="str">
        <f t="shared" ca="1" si="32"/>
        <v>pics\\Limon_7.jpg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pics\\Limon_7.jpg</v>
      </c>
      <c r="AI113" t="s">
        <v>123</v>
      </c>
      <c r="AO113">
        <f t="shared" ca="1" si="33"/>
        <v>0.41146241502642744</v>
      </c>
      <c r="AP113" t="str">
        <f t="shared" ca="1" si="34"/>
        <v>pics\\Limon_7.jpg</v>
      </c>
      <c r="AR113" t="str">
        <f t="shared" si="37"/>
        <v/>
      </c>
      <c r="AS113" t="str">
        <f t="shared" ca="1" si="35"/>
        <v>pics\\Limon_7.jpg</v>
      </c>
      <c r="AT113">
        <f t="shared" ca="1" si="29"/>
        <v>1.8044462588425958E-2</v>
      </c>
      <c r="AU113" t="s">
        <v>697</v>
      </c>
      <c r="AV113" t="str">
        <f t="shared" ca="1" si="30"/>
        <v>sound\\Redkiy_plod.wav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_Округлый_ли_</v>
      </c>
      <c r="BB113" t="str">
        <f t="shared" si="31"/>
        <v>_Округлый_ли_XXXXX?</v>
      </c>
      <c r="BD113" cm="1">
        <f t="array" aca="1" ref="BD113" ca="1">INDEX($L$106:$L$113,(RANK(AT9,$AT$2:$AT$9)))</f>
        <v>2094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VLOOKUP(B114,audio_list_stym!$A$3:$BP$18,66,FALSE)</f>
        <v>17</v>
      </c>
      <c r="F114" t="str">
        <f>VLOOKUP(E114,metki!$A$2:$B$9,2,FALSE)</f>
        <v>экспл_новые_без_названия</v>
      </c>
      <c r="G114" t="str">
        <f t="shared" si="26"/>
        <v>экспл</v>
      </c>
      <c r="H114" t="str">
        <f>VLOOKUP(B114,audio_list_stym!$A$3:$AJ$18,34,FALSE)</f>
        <v>Noni</v>
      </c>
      <c r="I114" t="s">
        <v>688</v>
      </c>
      <c r="J114" t="str">
        <f t="shared" si="27"/>
        <v>Noni_1</v>
      </c>
      <c r="K114">
        <v>17</v>
      </c>
      <c r="L114">
        <f>VLOOKUP(J114,total_visual_stym!$A$2:$D$129,2,FALSE)</f>
        <v>2113</v>
      </c>
      <c r="M114" t="str">
        <f>VLOOKUP(J114,total_visual_stym!$A$2:$D$129,3,FALSE)</f>
        <v>pics\\Noni_1.jpg</v>
      </c>
      <c r="N114">
        <f>VLOOKUP(J114,total_visual_stym!$A$1:$D$129,4,FALSE)</f>
        <v>212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129</v>
      </c>
      <c r="Z114" t="str">
        <f>IF(G114="экспл",VLOOKUP(J114,quest_экспл!$A$1:$N$129,12,FALSE),IF(G114="импл_",0,0))</f>
        <v>sound\\On_beliy_vnutri.wav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2190</v>
      </c>
      <c r="AD114" t="str">
        <f t="shared" ca="1" si="32"/>
        <v>pics\\dis27.jpg</v>
      </c>
      <c r="AE114" s="22" t="str">
        <f t="array" aca="1" ref="AE114" ca="1">IF(G114="экспл",INDEX(total_visual_stym!$C$146:$C$209,(RANK(total_visual_stym!E194,total_visual_stym!$E$146:$E$209))),0)</f>
        <v>pics\\dis27.jpg</v>
      </c>
      <c r="AF114" s="22" t="str">
        <f t="shared" si="28"/>
        <v/>
      </c>
      <c r="AI114" t="s">
        <v>86</v>
      </c>
      <c r="AO114">
        <f t="shared" ca="1" si="33"/>
        <v>0.38433339171033354</v>
      </c>
      <c r="AP114" t="str">
        <f t="shared" ca="1" si="34"/>
        <v>pics\\Limon_8.jpg</v>
      </c>
      <c r="AR114" t="str">
        <f t="shared" si="37"/>
        <v/>
      </c>
      <c r="AS114" t="str">
        <f t="shared" si="35"/>
        <v/>
      </c>
      <c r="AT114">
        <f t="shared" ca="1" si="29"/>
        <v>0.58104328179179965</v>
      </c>
      <c r="AU114" t="s">
        <v>697</v>
      </c>
      <c r="AV114" t="str">
        <f t="shared" ca="1" si="30"/>
        <v>sound\\Noviy_plod.wav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_Он_белый_внутри?</v>
      </c>
      <c r="BA114" t="e">
        <f>VLOOKUP(Q114,audio_list_stym!$B$2:$BQ$299,68,FALSE)</f>
        <v>#N/A</v>
      </c>
      <c r="BB114" t="str">
        <f t="shared" si="31"/>
        <v>На_экране_XXXXX._Он_белый_внутри?</v>
      </c>
      <c r="BC114">
        <f>A114</f>
        <v>1215</v>
      </c>
      <c r="BD114" cm="1">
        <f t="array" aca="1" ref="BD114" ca="1">INDEX($L$114:$L$121,(RANK(AT2,$AT$2:$AT$9)))</f>
        <v>2113</v>
      </c>
      <c r="BE114" cm="1">
        <f t="array" aca="1" ref="BE114" ca="1">INDEX(BD66:BD81,(RANK(AT8,$AT$2:$AT$17)))</f>
        <v>2152</v>
      </c>
      <c r="BF114" cm="1">
        <f t="array" aca="1" ref="BF114" ca="1">INDEX(BD82:BD97,(RANK(AT8,$AT$2:$AT$9)))</f>
        <v>2071</v>
      </c>
      <c r="BG114" cm="1">
        <f t="array" aca="1" ref="BG114" ca="1">INDEX(BD98:BD113,(RANK(AT8,$AT$2:$AT$9)))</f>
        <v>2087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VLOOKUP(B115,audio_list_stym!$A$3:$BP$18,66,FALSE)</f>
        <v>17</v>
      </c>
      <c r="F115" t="str">
        <f>VLOOKUP(E115,metki!$A$2:$B$9,2,FALSE)</f>
        <v>экспл_новые_без_названия</v>
      </c>
      <c r="G115" t="str">
        <f t="shared" si="26"/>
        <v>экспл</v>
      </c>
      <c r="H115" t="str">
        <f>VLOOKUP(B115,audio_list_stym!$A$3:$AJ$18,34,FALSE)</f>
        <v>Noni</v>
      </c>
      <c r="I115" t="s">
        <v>689</v>
      </c>
      <c r="J115" t="str">
        <f t="shared" si="27"/>
        <v>Noni_2</v>
      </c>
      <c r="K115">
        <v>17</v>
      </c>
      <c r="L115">
        <f>VLOOKUP(J115,total_visual_stym!$A$2:$D$129,2,FALSE)</f>
        <v>2114</v>
      </c>
      <c r="M115" t="str">
        <f>VLOOKUP(J115,total_visual_stym!$A$2:$D$129,3,FALSE)</f>
        <v>pics\\Noni_2.jpg</v>
      </c>
      <c r="N115">
        <f>VLOOKUP(J115,total_visual_stym!$A$1:$D$129,4,FALSE)</f>
        <v>212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130</v>
      </c>
      <c r="Z115" t="str">
        <f>IF(G115="экспл",VLOOKUP(J115,quest_экспл!$A$1:$N$129,12,FALSE),IF(G115="импл_",0,0))</f>
        <v>sound\\Rebristiy_li_on.wav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2184</v>
      </c>
      <c r="AD115" t="str">
        <f t="shared" ca="1" si="32"/>
        <v>pics\\dis19.jpg</v>
      </c>
      <c r="AE115" s="22" t="str">
        <f t="array" aca="1" ref="AE115" ca="1">IF(G115="экспл",INDEX(total_visual_stym!$C$146:$C$209,(RANK(total_visual_stym!E195,total_visual_stym!$E$146:$E$209))),0)</f>
        <v>pics\\dis19.jpg</v>
      </c>
      <c r="AF115" s="22" t="str">
        <f t="shared" si="28"/>
        <v/>
      </c>
      <c r="AI115" t="s">
        <v>87</v>
      </c>
      <c r="AO115">
        <f t="shared" ca="1" si="33"/>
        <v>0.79136459051026486</v>
      </c>
      <c r="AP115" t="str">
        <f t="shared" ca="1" si="34"/>
        <v>pics\\Finik_2.jpg</v>
      </c>
      <c r="AR115" t="str">
        <f t="shared" si="37"/>
        <v/>
      </c>
      <c r="AS115" t="str">
        <f t="shared" si="35"/>
        <v/>
      </c>
      <c r="AT115">
        <f t="shared" ca="1" si="29"/>
        <v>0.66862882371721721</v>
      </c>
      <c r="AU115" t="s">
        <v>697</v>
      </c>
      <c r="AV115" t="str">
        <f t="shared" ca="1" si="30"/>
        <v>sound\\Noviy_plod.wav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_Ребристый_ли_он?</v>
      </c>
      <c r="BA115" t="e">
        <f>VLOOKUP(Q115,audio_list_stym!$B$2:$BQ$299,68,FALSE)</f>
        <v>#N/A</v>
      </c>
      <c r="BB115" t="str">
        <f t="shared" si="31"/>
        <v>Посмотрите,_вот_XXXXX._Ребристый_ли_он?</v>
      </c>
      <c r="BD115" cm="1">
        <f t="array" aca="1" ref="BD115" ca="1">INDEX($L$114:$L$121,(RANK(AT3,$AT$2:$AT$9)))</f>
        <v>2116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VLOOKUP(B116,audio_list_stym!$A$3:$BP$18,66,FALSE)</f>
        <v>17</v>
      </c>
      <c r="F116" t="str">
        <f>VLOOKUP(E116,metki!$A$2:$B$9,2,FALSE)</f>
        <v>экспл_новые_без_названия</v>
      </c>
      <c r="G116" t="str">
        <f t="shared" si="26"/>
        <v>экспл</v>
      </c>
      <c r="H116" t="str">
        <f>VLOOKUP(B116,audio_list_stym!$A$3:$AJ$18,34,FALSE)</f>
        <v>Noni</v>
      </c>
      <c r="I116" t="s">
        <v>690</v>
      </c>
      <c r="J116" t="str">
        <f t="shared" si="27"/>
        <v>Noni_3</v>
      </c>
      <c r="K116">
        <v>17</v>
      </c>
      <c r="L116">
        <f>VLOOKUP(J116,total_visual_stym!$A$2:$D$129,2,FALSE)</f>
        <v>2115</v>
      </c>
      <c r="M116" t="str">
        <f>VLOOKUP(J116,total_visual_stym!$A$2:$D$129,3,FALSE)</f>
        <v>pics\\Noni_3.jpg</v>
      </c>
      <c r="N116">
        <f>VLOOKUP(J116,total_visual_stym!$A$1:$D$129,4,FALSE)</f>
        <v>212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131</v>
      </c>
      <c r="Z116" t="str">
        <f>IF(G116="экспл",VLOOKUP(J116,quest_экспл!$A$1:$N$129,12,FALSE),IF(G116="импл_",0,0))</f>
        <v>sound\\Goluboy_li_on.wav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2206</v>
      </c>
      <c r="AD116" t="str">
        <f t="shared" ca="1" si="32"/>
        <v>pics\\dis50.jpg</v>
      </c>
      <c r="AE116" s="22" t="str">
        <f t="array" aca="1" ref="AE116" ca="1">IF(G116="экспл",INDEX(total_visual_stym!$C$146:$C$209,(RANK(total_visual_stym!E196,total_visual_stym!$E$146:$E$209))),0)</f>
        <v>pics\\dis50.jpg</v>
      </c>
      <c r="AF116" s="22" t="str">
        <f t="shared" si="28"/>
        <v/>
      </c>
      <c r="AI116" t="s">
        <v>88</v>
      </c>
      <c r="AO116">
        <f t="shared" ca="1" si="33"/>
        <v>0.79746703444428035</v>
      </c>
      <c r="AP116" t="str">
        <f t="shared" ca="1" si="34"/>
        <v>pics\\Finik_1.jpg</v>
      </c>
      <c r="AR116" t="str">
        <f t="shared" si="37"/>
        <v/>
      </c>
      <c r="AS116" t="str">
        <f t="shared" si="35"/>
        <v/>
      </c>
      <c r="AT116">
        <f t="shared" ca="1" si="29"/>
        <v>0.80108077946137091</v>
      </c>
      <c r="AU116" t="s">
        <v>697</v>
      </c>
      <c r="AV116" t="str">
        <f t="shared" ca="1" si="30"/>
        <v>sound\\Noviy_plod.wav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_Голубой_ли_он?</v>
      </c>
      <c r="BA116" t="e">
        <f>VLOOKUP(Q116,audio_list_stym!$B$2:$BQ$299,68,FALSE)</f>
        <v>#N/A</v>
      </c>
      <c r="BB116" t="str">
        <f t="shared" si="31"/>
        <v>Вот_XXXXX._Голубой_ли_он?</v>
      </c>
      <c r="BD116" cm="1">
        <f t="array" aca="1" ref="BD116" ca="1">INDEX($L$114:$L$121,(RANK(AT4,$AT$2:$AT$9)))</f>
        <v>2117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VLOOKUP(B117,audio_list_stym!$A$3:$BP$18,66,FALSE)</f>
        <v>17</v>
      </c>
      <c r="F117" t="str">
        <f>VLOOKUP(E117,metki!$A$2:$B$9,2,FALSE)</f>
        <v>экспл_новые_без_названия</v>
      </c>
      <c r="G117" t="str">
        <f t="shared" si="26"/>
        <v>экспл</v>
      </c>
      <c r="H117" t="str">
        <f>VLOOKUP(B117,audio_list_stym!$A$3:$AJ$18,34,FALSE)</f>
        <v>Noni</v>
      </c>
      <c r="I117" t="s">
        <v>691</v>
      </c>
      <c r="J117" t="str">
        <f t="shared" si="27"/>
        <v>Noni_4</v>
      </c>
      <c r="K117">
        <v>17</v>
      </c>
      <c r="L117">
        <f>VLOOKUP(J117,total_visual_stym!$A$2:$D$129,2,FALSE)</f>
        <v>2116</v>
      </c>
      <c r="M117" t="str">
        <f>VLOOKUP(J117,total_visual_stym!$A$2:$D$129,3,FALSE)</f>
        <v>pics\\Noni_4.jpg</v>
      </c>
      <c r="N117">
        <f>VLOOKUP(J117,total_visual_stym!$A$1:$D$129,4,FALSE)</f>
        <v>212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132</v>
      </c>
      <c r="Z117" t="str">
        <f>IF(G117="экспл",VLOOKUP(J117,quest_экспл!$A$1:$N$129,12,FALSE),IF(G117="импл_",0,0))</f>
        <v>sound\\On_s_bugorkami.wav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2229</v>
      </c>
      <c r="AD117" t="str">
        <f t="shared" ca="1" si="32"/>
        <v>pics\\dis10.jpg</v>
      </c>
      <c r="AE117" s="22" t="str">
        <f t="array" aca="1" ref="AE117" ca="1">IF(G117="экспл",INDEX(total_visual_stym!$C$146:$C$209,(RANK(total_visual_stym!E197,total_visual_stym!$E$146:$E$209))),0)</f>
        <v>pics\\dis10.jpg</v>
      </c>
      <c r="AF117" s="22" t="str">
        <f t="shared" si="28"/>
        <v/>
      </c>
      <c r="AI117" t="s">
        <v>89</v>
      </c>
      <c r="AO117">
        <f t="shared" ca="1" si="33"/>
        <v>0.36864012642127009</v>
      </c>
      <c r="AP117" t="str">
        <f t="shared" ca="1" si="34"/>
        <v>pics\\Peper_2.jpg</v>
      </c>
      <c r="AR117" t="str">
        <f t="shared" si="37"/>
        <v/>
      </c>
      <c r="AS117" t="str">
        <f t="shared" si="35"/>
        <v/>
      </c>
      <c r="AT117">
        <f t="shared" ca="1" si="29"/>
        <v>0.64264833757952777</v>
      </c>
      <c r="AU117" t="s">
        <v>697</v>
      </c>
      <c r="AV117" t="str">
        <f t="shared" ca="1" si="30"/>
        <v>sound\\Noviy_plod.wav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_Он_с_бугорками?</v>
      </c>
      <c r="BA117" t="e">
        <f>VLOOKUP(Q117,audio_list_stym!$B$2:$BQ$299,68,FALSE)</f>
        <v>#N/A</v>
      </c>
      <c r="BB117" t="str">
        <f t="shared" si="31"/>
        <v>Это_XXXXX._Он_с_бугорками?</v>
      </c>
      <c r="BD117" cm="1">
        <f t="array" aca="1" ref="BD117" ca="1">INDEX($L$114:$L$121,(RANK(AT5,$AT$2:$AT$9)))</f>
        <v>2114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VLOOKUP(B118,audio_list_stym!$A$3:$BP$18,66,FALSE)</f>
        <v>17</v>
      </c>
      <c r="F118" t="str">
        <f>VLOOKUP(E118,metki!$A$2:$B$9,2,FALSE)</f>
        <v>экспл_новые_без_названия</v>
      </c>
      <c r="G118" t="str">
        <f t="shared" si="26"/>
        <v>экспл</v>
      </c>
      <c r="H118" t="str">
        <f>VLOOKUP(B118,audio_list_stym!$A$3:$AJ$18,34,FALSE)</f>
        <v>Noni</v>
      </c>
      <c r="I118" t="s">
        <v>692</v>
      </c>
      <c r="J118" t="str">
        <f t="shared" si="27"/>
        <v>Noni_5</v>
      </c>
      <c r="K118">
        <v>17</v>
      </c>
      <c r="L118">
        <f>VLOOKUP(J118,total_visual_stym!$A$2:$D$129,2,FALSE)</f>
        <v>2117</v>
      </c>
      <c r="M118" t="str">
        <f>VLOOKUP(J118,total_visual_stym!$A$2:$D$129,3,FALSE)</f>
        <v>pics\\Noni_5.jpg</v>
      </c>
      <c r="N118">
        <f>VLOOKUP(J118,total_visual_stym!$A$1:$D$129,4,FALSE)</f>
        <v>212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133</v>
      </c>
      <c r="Z118" t="str">
        <f>IF(G118="экспл",VLOOKUP(J118,quest_экспл!$A$1:$N$129,12,FALSE),IF(G118="импл_",0,0))</f>
        <v>sound\\Ovalniy_li_on.wav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2215</v>
      </c>
      <c r="AD118" t="str">
        <f t="shared" ca="1" si="32"/>
        <v>pics\\dis62.jpg</v>
      </c>
      <c r="AE118" s="22" t="str">
        <f t="array" aca="1" ref="AE118" ca="1">IF(G118="экспл",INDEX(total_visual_stym!$C$146:$C$209,(RANK(total_visual_stym!E198,total_visual_stym!$E$146:$E$209))),0)</f>
        <v>pics\\dis62.jpg</v>
      </c>
      <c r="AF118" s="22" t="str">
        <f t="shared" si="28"/>
        <v/>
      </c>
      <c r="AI118" t="s">
        <v>90</v>
      </c>
      <c r="AO118">
        <f t="shared" ca="1" si="33"/>
        <v>0.34680446864339753</v>
      </c>
      <c r="AP118" t="str">
        <f t="shared" ca="1" si="34"/>
        <v>pics\\Peper_4.jpg</v>
      </c>
      <c r="AR118" t="str">
        <f t="shared" si="37"/>
        <v/>
      </c>
      <c r="AS118" t="str">
        <f t="shared" si="35"/>
        <v/>
      </c>
      <c r="AT118">
        <f t="shared" ca="1" si="29"/>
        <v>0.23393301573986114</v>
      </c>
      <c r="AU118" t="s">
        <v>697</v>
      </c>
      <c r="AV118" t="str">
        <f t="shared" ca="1" si="30"/>
        <v>sound\\Redkiy_plod.wav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_Овальный_ли_он?</v>
      </c>
      <c r="BA118" t="e">
        <f>VLOOKUP(Q118,audio_list_stym!$B$2:$BQ$299,68,FALSE)</f>
        <v>#N/A</v>
      </c>
      <c r="BB118" t="str">
        <f t="shared" si="31"/>
        <v>На_картинке_XXXXX._Овальный_ли_он?</v>
      </c>
      <c r="BD118" cm="1">
        <f t="array" aca="1" ref="BD118" ca="1">INDEX($L$114:$L$121,(RANK(AT6,$AT$2:$AT$9)))</f>
        <v>2120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VLOOKUP(B119,audio_list_stym!$A$3:$BP$18,66,FALSE)</f>
        <v>17</v>
      </c>
      <c r="F119" t="str">
        <f>VLOOKUP(E119,metki!$A$2:$B$9,2,FALSE)</f>
        <v>экспл_новые_без_названия</v>
      </c>
      <c r="G119" t="str">
        <f t="shared" si="26"/>
        <v>экспл</v>
      </c>
      <c r="H119" t="str">
        <f>VLOOKUP(B119,audio_list_stym!$A$3:$AJ$18,34,FALSE)</f>
        <v>Noni</v>
      </c>
      <c r="I119" t="s">
        <v>693</v>
      </c>
      <c r="J119" t="str">
        <f t="shared" si="27"/>
        <v>Noni_6</v>
      </c>
      <c r="K119">
        <v>17</v>
      </c>
      <c r="L119">
        <f>VLOOKUP(J119,total_visual_stym!$A$2:$D$129,2,FALSE)</f>
        <v>2118</v>
      </c>
      <c r="M119" t="str">
        <f>VLOOKUP(J119,total_visual_stym!$A$2:$D$129,3,FALSE)</f>
        <v>pics\\Noni_6.jpg</v>
      </c>
      <c r="N119">
        <f>VLOOKUP(J119,total_visual_stym!$A$1:$D$129,4,FALSE)</f>
        <v>212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134</v>
      </c>
      <c r="Z119" t="str">
        <f>IF(G119="экспл",VLOOKUP(J119,quest_экспл!$A$1:$N$129,12,FALSE),IF(G119="импл_",0,0))</f>
        <v>sound\\Zhidkiy_li_on.wav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2227</v>
      </c>
      <c r="AD119" t="str">
        <f t="shared" ca="1" si="32"/>
        <v>pics\\dis39.jpg</v>
      </c>
      <c r="AE119" s="22" t="str">
        <f t="array" aca="1" ref="AE119" ca="1">IF(G119="экспл",INDEX(total_visual_stym!$C$146:$C$209,(RANK(total_visual_stym!E199,total_visual_stym!$E$146:$E$209))),0)</f>
        <v>pics\\dis39.jpg</v>
      </c>
      <c r="AF119" s="22" t="str">
        <f t="shared" si="28"/>
        <v/>
      </c>
      <c r="AI119" t="s">
        <v>91</v>
      </c>
      <c r="AO119">
        <f t="shared" ca="1" si="33"/>
        <v>0.43170772499711385</v>
      </c>
      <c r="AP119" t="str">
        <f t="shared" ca="1" si="34"/>
        <v>pics\\Limon_5.jpg</v>
      </c>
      <c r="AR119" t="str">
        <f t="shared" si="37"/>
        <v/>
      </c>
      <c r="AS119" t="str">
        <f t="shared" si="35"/>
        <v/>
      </c>
      <c r="AT119">
        <f t="shared" ca="1" si="29"/>
        <v>0.30770205248534643</v>
      </c>
      <c r="AU119" t="s">
        <v>697</v>
      </c>
      <c r="AV119" t="str">
        <f t="shared" ca="1" si="30"/>
        <v>sound\\Redkiy_plod.wav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_Жидкий_ли_он?</v>
      </c>
      <c r="BA119" t="e">
        <f>VLOOKUP(Q119,audio_list_stym!$B$2:$BQ$299,68,FALSE)</f>
        <v>#N/A</v>
      </c>
      <c r="BB119" t="str">
        <f t="shared" si="31"/>
        <v>На_мониторе_XXXXX._Жидкий_ли_он?</v>
      </c>
      <c r="BD119" cm="1">
        <f t="array" aca="1" ref="BD119" ca="1">INDEX($L$114:$L$121,(RANK(AT7,$AT$2:$AT$9)))</f>
        <v>2115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VLOOKUP(B120,audio_list_stym!$A$3:$BP$18,66,FALSE)</f>
        <v>17</v>
      </c>
      <c r="F120" t="str">
        <f>VLOOKUP(E120,metki!$A$2:$B$9,2,FALSE)</f>
        <v>экспл_новые_без_названия</v>
      </c>
      <c r="G120" t="str">
        <f t="shared" si="26"/>
        <v>экспл</v>
      </c>
      <c r="H120" t="str">
        <f>VLOOKUP(B120,audio_list_stym!$A$3:$AJ$18,34,FALSE)</f>
        <v>Noni</v>
      </c>
      <c r="I120" t="s">
        <v>694</v>
      </c>
      <c r="J120" t="str">
        <f t="shared" si="27"/>
        <v>Noni_7</v>
      </c>
      <c r="K120">
        <v>17</v>
      </c>
      <c r="L120">
        <f>VLOOKUP(J120,total_visual_stym!$A$2:$D$129,2,FALSE)</f>
        <v>2119</v>
      </c>
      <c r="M120" t="str">
        <f>VLOOKUP(J120,total_visual_stym!$A$2:$D$129,3,FALSE)</f>
        <v>pics\\Noni_7.jpg</v>
      </c>
      <c r="N120">
        <f>VLOOKUP(J120,total_visual_stym!$A$1:$D$129,4,FALSE)</f>
        <v>212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135</v>
      </c>
      <c r="Z120" t="str">
        <f>IF(G120="экспл",VLOOKUP(J120,quest_экспл!$A$1:$N$129,12,FALSE),IF(G120="импл_",0,0))</f>
        <v>sound\\On_lohmatiy.wav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2209</v>
      </c>
      <c r="AD120" t="str">
        <f t="shared" ca="1" si="32"/>
        <v>pics\\dis51.jpg</v>
      </c>
      <c r="AE120" s="22" t="str">
        <f t="array" aca="1" ref="AE120" ca="1">IF(G120="экспл",INDEX(total_visual_stym!$C$146:$C$209,(RANK(total_visual_stym!E200,total_visual_stym!$E$146:$E$209))),0)</f>
        <v>pics\\dis51.jpg</v>
      </c>
      <c r="AF120" s="22" t="str">
        <f t="shared" si="28"/>
        <v/>
      </c>
      <c r="AI120" t="s">
        <v>92</v>
      </c>
      <c r="AO120">
        <f t="shared" ca="1" si="33"/>
        <v>0.33844820527004271</v>
      </c>
      <c r="AP120" t="str">
        <f t="shared" ca="1" si="34"/>
        <v>pics\\Peper_6.jpg</v>
      </c>
      <c r="AR120" t="str">
        <f t="shared" si="37"/>
        <v/>
      </c>
      <c r="AS120" t="str">
        <f t="shared" si="35"/>
        <v/>
      </c>
      <c r="AT120">
        <f t="shared" ca="1" si="29"/>
        <v>0.10776497188103151</v>
      </c>
      <c r="AU120" t="s">
        <v>697</v>
      </c>
      <c r="AV120" t="str">
        <f t="shared" ca="1" si="30"/>
        <v>sound\\Redkiy_plod.wav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_Он_лохматый?</v>
      </c>
      <c r="BA120" t="e">
        <f>VLOOKUP(Q120,audio_list_stym!$B$2:$BQ$299,68,FALSE)</f>
        <v>#N/A</v>
      </c>
      <c r="BB120" t="str">
        <f t="shared" si="31"/>
        <v>Перед_Вами_XXXXX._Он_лохматый?</v>
      </c>
      <c r="BD120" cm="1">
        <f t="array" aca="1" ref="BD120" ca="1">INDEX($L$114:$L$121,(RANK(AT8,$AT$2:$AT$9)))</f>
        <v>2119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VLOOKUP(B121,audio_list_stym!$A$3:$BP$18,66,FALSE)</f>
        <v>17</v>
      </c>
      <c r="F121" t="str">
        <f>VLOOKUP(E121,metki!$A$2:$B$9,2,FALSE)</f>
        <v>экспл_новые_без_названия</v>
      </c>
      <c r="G121" t="str">
        <f t="shared" si="26"/>
        <v>экспл</v>
      </c>
      <c r="H121" t="str">
        <f>VLOOKUP(B121,audio_list_stym!$A$3:$AJ$18,34,FALSE)</f>
        <v>Noni</v>
      </c>
      <c r="I121" t="s">
        <v>695</v>
      </c>
      <c r="J121" t="str">
        <f t="shared" si="27"/>
        <v>Noni_8</v>
      </c>
      <c r="K121">
        <v>17</v>
      </c>
      <c r="L121">
        <f>VLOOKUP(J121,total_visual_stym!$A$2:$D$129,2,FALSE)</f>
        <v>2120</v>
      </c>
      <c r="M121" t="str">
        <f>VLOOKUP(J121,total_visual_stym!$A$2:$D$129,3,FALSE)</f>
        <v>pics\\Noni_8.jpg</v>
      </c>
      <c r="N121">
        <f>VLOOKUP(J121,total_visual_stym!$A$1:$D$129,4,FALSE)</f>
        <v>212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136</v>
      </c>
      <c r="Z121" t="str">
        <f>IF(G121="экспл",VLOOKUP(J121,quest_экспл!$A$1:$N$129,12,FALSE),IF(G121="импл_",0,0))</f>
        <v>sound\\On_zolotistiy.wav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2186</v>
      </c>
      <c r="AD121" t="str">
        <f t="shared" ca="1" si="32"/>
        <v>pics\\dis25.jpg</v>
      </c>
      <c r="AE121" s="22" t="str">
        <f t="array" aca="1" ref="AE121" ca="1">IF(G121="экспл",INDEX(total_visual_stym!$C$146:$C$209,(RANK(total_visual_stym!E201,total_visual_stym!$E$146:$E$209))),0)</f>
        <v>pics\\dis25.jpg</v>
      </c>
      <c r="AF121" s="22" t="str">
        <f t="shared" si="28"/>
        <v/>
      </c>
      <c r="AI121" t="s">
        <v>93</v>
      </c>
      <c r="AO121">
        <f t="shared" ca="1" si="33"/>
        <v>0.42238360484062898</v>
      </c>
      <c r="AP121" t="str">
        <f t="shared" ca="1" si="34"/>
        <v>pics\\Limon_6.jpg</v>
      </c>
      <c r="AR121" t="str">
        <f>IF(AH121="sound\\Ogorod",AP49,"")</f>
        <v/>
      </c>
      <c r="AS121" t="str">
        <f t="shared" si="35"/>
        <v/>
      </c>
      <c r="AT121">
        <f t="shared" ca="1" si="29"/>
        <v>0.73071647022836217</v>
      </c>
      <c r="AU121" t="s">
        <v>697</v>
      </c>
      <c r="AV121" t="str">
        <f t="shared" ca="1" si="30"/>
        <v>sound\\Noviy_plod.wav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_Он_золотистый?</v>
      </c>
      <c r="BA121" t="e">
        <f>VLOOKUP(Q121,audio_list_stym!$B$2:$BQ$299,68,FALSE)</f>
        <v>#N/A</v>
      </c>
      <c r="BB121" t="str">
        <f t="shared" si="31"/>
        <v>Вы_видите_XXXXX._Он_золотистый?</v>
      </c>
      <c r="BD121" cm="1">
        <f t="array" aca="1" ref="BD121" ca="1">INDEX($L$114:$L$121,(RANK(AT9,$AT$2:$AT$9)))</f>
        <v>2118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VLOOKUP(B122,audio_list_stym!$A$3:$BP$18,66,FALSE)</f>
        <v>14</v>
      </c>
      <c r="F122" t="str">
        <f>VLOOKUP(E122,metki!$A$2:$B$9,2,FALSE)</f>
        <v>импл_новые_с_названием</v>
      </c>
      <c r="G122" t="str">
        <f t="shared" si="26"/>
        <v>импл_</v>
      </c>
      <c r="H122" t="str">
        <f>VLOOKUP(B122,audio_list_stym!$A$3:$AJ$18,34,FALSE)</f>
        <v>Sapota</v>
      </c>
      <c r="I122" t="s">
        <v>688</v>
      </c>
      <c r="J122" t="str">
        <f t="shared" si="27"/>
        <v>Sapota_1</v>
      </c>
      <c r="K122">
        <v>14</v>
      </c>
      <c r="L122">
        <f>VLOOKUP(J122,total_visual_stym!$A$2:$D$129,2,FALSE)</f>
        <v>2129</v>
      </c>
      <c r="M122" t="str">
        <f>VLOOKUP(J122,total_visual_stym!$A$2:$D$129,3,FALSE)</f>
        <v>pics\\Sapota_1.jpg</v>
      </c>
      <c r="N122">
        <f>VLOOKUP(J122,total_visual_stym!$A$1:$D$129,4,FALSE)</f>
        <v>213</v>
      </c>
      <c r="P122">
        <f>IF(G122="экспл",0,IF(G122="импл_",VLOOKUP(J122,quest_импл!$A$1:$J$129,7,FALSE),0))</f>
        <v>265</v>
      </c>
      <c r="Q122" t="str">
        <f>IF(G122="экспл",0,IF(G122="импл_",VLOOKUP(J122,quest_импл!$A$1:$J$129,8,FALSE),0))</f>
        <v>sound\\Sharoobrazniy_li.wav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2034</v>
      </c>
      <c r="AD122" t="str">
        <f t="shared" ca="1" si="32"/>
        <v>pics\\Limon_2.jpg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pics\\Limon_2.jpg</v>
      </c>
      <c r="AI122" t="s">
        <v>124</v>
      </c>
      <c r="AO122">
        <f t="shared" ca="1" si="33"/>
        <v>0.45512554069110134</v>
      </c>
      <c r="AP122" t="str">
        <f t="shared" ca="1" si="34"/>
        <v>pics\\Limon_2.jpg</v>
      </c>
      <c r="AR122" t="str">
        <f t="shared" ref="AR122:AR129" si="38">IF(AH122="sound\\Ogorod",AP50,"")</f>
        <v/>
      </c>
      <c r="AS122" t="str">
        <f t="shared" ca="1" si="35"/>
        <v>pics\\Limon_2.jpg</v>
      </c>
      <c r="AT122">
        <f t="shared" ca="1" si="29"/>
        <v>0.20666574323878817</v>
      </c>
      <c r="AU122" t="s">
        <v>697</v>
      </c>
      <c r="AV122" t="str">
        <f t="shared" ca="1" si="30"/>
        <v>sound\\Redkiy_plod.wav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_Шарообразный_ли_</v>
      </c>
      <c r="BB122" t="str">
        <f t="shared" si="31"/>
        <v>_Шарообразный_ли_ПЕМАТ?</v>
      </c>
      <c r="BC122">
        <f>A122</f>
        <v>1216</v>
      </c>
      <c r="BD122" cm="1">
        <f t="array" aca="1" ref="BD122" ca="1">INDEX($L$122:$L$129,(RANK(AT2,$AT$2:$AT$9)))</f>
        <v>2129</v>
      </c>
      <c r="BE122" cm="1">
        <f t="array" aca="1" ref="BE122" ca="1">INDEX(BD66:BD81,(RANK(AT9,$AT$2:$AT$17)))</f>
        <v>2146</v>
      </c>
      <c r="BF122" cm="1">
        <f t="array" aca="1" ref="BF122" ca="1">INDEX(BD90:BD105,(RANK(AT9,$AT$2:$AT$17)))</f>
        <v>2082</v>
      </c>
      <c r="BG122" cm="1">
        <f t="array" aca="1" ref="BG122" ca="1">INDEX(BD106:BD121,(RANK(AT9,$AT$2:$AT$17)))</f>
        <v>2114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VLOOKUP(B123,audio_list_stym!$A$3:$BP$18,66,FALSE)</f>
        <v>14</v>
      </c>
      <c r="F123" t="str">
        <f>VLOOKUP(E123,metki!$A$2:$B$9,2,FALSE)</f>
        <v>импл_новые_с_названием</v>
      </c>
      <c r="G123" t="str">
        <f t="shared" si="26"/>
        <v>импл_</v>
      </c>
      <c r="H123" t="str">
        <f>VLOOKUP(B123,audio_list_stym!$A$3:$AJ$18,34,FALSE)</f>
        <v>Sapota</v>
      </c>
      <c r="I123" t="s">
        <v>689</v>
      </c>
      <c r="J123" t="str">
        <f t="shared" si="27"/>
        <v>Sapota_2</v>
      </c>
      <c r="K123">
        <v>14</v>
      </c>
      <c r="L123">
        <f>VLOOKUP(J123,total_visual_stym!$A$2:$D$129,2,FALSE)</f>
        <v>2130</v>
      </c>
      <c r="M123" t="str">
        <f>VLOOKUP(J123,total_visual_stym!$A$2:$D$129,3,FALSE)</f>
        <v>pics\\Sapota_2.jpg</v>
      </c>
      <c r="N123">
        <f>VLOOKUP(J123,total_visual_stym!$A$1:$D$129,4,FALSE)</f>
        <v>213</v>
      </c>
      <c r="P123">
        <f>IF(G123="экспл",0,IF(G123="импл_",VLOOKUP(J123,quest_импл!$A$1:$J$129,7,FALSE),0))</f>
        <v>266</v>
      </c>
      <c r="Q123" t="str">
        <f>IF(G123="экспл",0,IF(G123="импл_",VLOOKUP(J123,quest_импл!$A$1:$J$129,8,FALSE),0))</f>
        <v>sound\\Nadrezan_li.wav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2047</v>
      </c>
      <c r="AD123" t="str">
        <f t="shared" ca="1" si="32"/>
        <v>pics\\Peper_7.jpg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pics\\Peper_7.jpg</v>
      </c>
      <c r="AI123" t="s">
        <v>125</v>
      </c>
      <c r="AO123">
        <f t="shared" ca="1" si="33"/>
        <v>0.27429129644610128</v>
      </c>
      <c r="AP123" t="str">
        <f t="shared" ca="1" si="34"/>
        <v>pics\\Peper_7.jpg</v>
      </c>
      <c r="AR123" t="str">
        <f t="shared" si="38"/>
        <v/>
      </c>
      <c r="AS123" t="str">
        <f t="shared" ca="1" si="35"/>
        <v>pics\\Peper_7.jpg</v>
      </c>
      <c r="AT123">
        <f t="shared" ca="1" si="29"/>
        <v>0.46083620316903218</v>
      </c>
      <c r="AU123" t="s">
        <v>697</v>
      </c>
      <c r="AV123" t="str">
        <f t="shared" ca="1" si="30"/>
        <v>sound\\Redkiy_plod.wav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_Надрезан_ли_</v>
      </c>
      <c r="BB123" t="str">
        <f t="shared" si="31"/>
        <v>_Надрезан_ли_ПЕМАТ?</v>
      </c>
      <c r="BD123" cm="1">
        <f t="array" aca="1" ref="BD123" ca="1">INDEX($L$122:$L$129,(RANK(AT3,$AT$2:$AT$9)))</f>
        <v>2132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VLOOKUP(B124,audio_list_stym!$A$3:$BP$18,66,FALSE)</f>
        <v>14</v>
      </c>
      <c r="F124" t="str">
        <f>VLOOKUP(E124,metki!$A$2:$B$9,2,FALSE)</f>
        <v>импл_новые_с_названием</v>
      </c>
      <c r="G124" t="str">
        <f t="shared" si="26"/>
        <v>импл_</v>
      </c>
      <c r="H124" t="str">
        <f>VLOOKUP(B124,audio_list_stym!$A$3:$AJ$18,34,FALSE)</f>
        <v>Sapota</v>
      </c>
      <c r="I124" t="s">
        <v>690</v>
      </c>
      <c r="J124" t="str">
        <f t="shared" si="27"/>
        <v>Sapota_3</v>
      </c>
      <c r="K124">
        <v>14</v>
      </c>
      <c r="L124">
        <f>VLOOKUP(J124,total_visual_stym!$A$2:$D$129,2,FALSE)</f>
        <v>2131</v>
      </c>
      <c r="M124" t="str">
        <f>VLOOKUP(J124,total_visual_stym!$A$2:$D$129,3,FALSE)</f>
        <v>pics\\Sapota_3.jpg</v>
      </c>
      <c r="N124">
        <f>VLOOKUP(J124,total_visual_stym!$A$1:$D$129,4,FALSE)</f>
        <v>213</v>
      </c>
      <c r="P124">
        <f>IF(G124="экспл",0,IF(G124="импл_",VLOOKUP(J124,quest_импл!$A$1:$J$129,7,FALSE),0))</f>
        <v>267</v>
      </c>
      <c r="Q124" t="str">
        <f>IF(G124="экспл",0,IF(G124="импл_",VLOOKUP(J124,quest_импл!$A$1:$J$129,8,FALSE),0))</f>
        <v>sound\\Perekruchen_li.wav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2022</v>
      </c>
      <c r="AD124" t="str">
        <f t="shared" ca="1" si="32"/>
        <v>pics\\Goroh_6.jpg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pics\\Goroh_6.jpg</v>
      </c>
      <c r="AI124" t="s">
        <v>126</v>
      </c>
      <c r="AO124">
        <f t="shared" ca="1" si="33"/>
        <v>0.59303796974348311</v>
      </c>
      <c r="AP124" t="str">
        <f t="shared" ca="1" si="34"/>
        <v>pics\\Goroh_6.jpg</v>
      </c>
      <c r="AR124" t="str">
        <f t="shared" si="38"/>
        <v/>
      </c>
      <c r="AS124" t="str">
        <f t="shared" ca="1" si="35"/>
        <v>pics\\Goroh_6.jpg</v>
      </c>
      <c r="AT124">
        <f t="shared" ca="1" si="29"/>
        <v>0.86750902705595878</v>
      </c>
      <c r="AU124" t="s">
        <v>697</v>
      </c>
      <c r="AV124" t="str">
        <f t="shared" ca="1" si="30"/>
        <v>sound\\Noviy_plod.wav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_Перекручен_ли_</v>
      </c>
      <c r="BB124" t="str">
        <f t="shared" si="31"/>
        <v>_Перекручен_ли_ПЕМАТ?</v>
      </c>
      <c r="BD124" cm="1">
        <f t="array" aca="1" ref="BD124" ca="1">INDEX($L$122:$L$129,(RANK(AT4,$AT$2:$AT$9)))</f>
        <v>2133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VLOOKUP(B125,audio_list_stym!$A$3:$BP$18,66,FALSE)</f>
        <v>14</v>
      </c>
      <c r="F125" t="str">
        <f>VLOOKUP(E125,metki!$A$2:$B$9,2,FALSE)</f>
        <v>импл_новые_с_названием</v>
      </c>
      <c r="G125" t="str">
        <f t="shared" si="26"/>
        <v>импл_</v>
      </c>
      <c r="H125" t="str">
        <f>VLOOKUP(B125,audio_list_stym!$A$3:$AJ$18,34,FALSE)</f>
        <v>Sapota</v>
      </c>
      <c r="I125" t="s">
        <v>691</v>
      </c>
      <c r="J125" t="str">
        <f t="shared" si="27"/>
        <v>Sapota_4</v>
      </c>
      <c r="K125">
        <v>14</v>
      </c>
      <c r="L125">
        <f>VLOOKUP(J125,total_visual_stym!$A$2:$D$129,2,FALSE)</f>
        <v>2132</v>
      </c>
      <c r="M125" t="str">
        <f>VLOOKUP(J125,total_visual_stym!$A$2:$D$129,3,FALSE)</f>
        <v>pics\\Sapota_4.jpg</v>
      </c>
      <c r="N125">
        <f>VLOOKUP(J125,total_visual_stym!$A$1:$D$129,4,FALSE)</f>
        <v>213</v>
      </c>
      <c r="P125">
        <f>IF(G125="экспл",0,IF(G125="импл_",VLOOKUP(J125,quest_импл!$A$1:$J$129,7,FALSE),0))</f>
        <v>268</v>
      </c>
      <c r="Q125" t="str">
        <f>IF(G125="экспл",0,IF(G125="импл_",VLOOKUP(J125,quest_импл!$A$1:$J$129,8,FALSE),0))</f>
        <v>sound\\Sorvan_li.wav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2050</v>
      </c>
      <c r="AD125" t="str">
        <f t="shared" ca="1" si="32"/>
        <v>pics\\Redis_2.jpg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pics\\Redis_2.jpg</v>
      </c>
      <c r="AI125" t="s">
        <v>127</v>
      </c>
      <c r="AO125">
        <f t="shared" ca="1" si="33"/>
        <v>0.24795132328946012</v>
      </c>
      <c r="AP125" t="str">
        <f t="shared" ca="1" si="34"/>
        <v>pics\\Redis_2.jpg</v>
      </c>
      <c r="AR125" t="str">
        <f t="shared" si="38"/>
        <v/>
      </c>
      <c r="AS125" t="str">
        <f t="shared" ca="1" si="35"/>
        <v>pics\\Redis_2.jpg</v>
      </c>
      <c r="AT125">
        <f t="shared" ca="1" si="29"/>
        <v>0.5783160559284255</v>
      </c>
      <c r="AU125" t="s">
        <v>697</v>
      </c>
      <c r="AV125" t="str">
        <f t="shared" ca="1" si="30"/>
        <v>sound\\Noviy_plod.wav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_Сорван_ли_</v>
      </c>
      <c r="BB125" t="str">
        <f t="shared" si="31"/>
        <v>_Сорван_ли_ПЕМАТ?</v>
      </c>
      <c r="BD125" cm="1">
        <f t="array" aca="1" ref="BD125" ca="1">INDEX($L$122:$L$129,(RANK(AT5,$AT$2:$AT$9)))</f>
        <v>2130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VLOOKUP(B126,audio_list_stym!$A$3:$BP$18,66,FALSE)</f>
        <v>14</v>
      </c>
      <c r="F126" t="str">
        <f>VLOOKUP(E126,metki!$A$2:$B$9,2,FALSE)</f>
        <v>импл_новые_с_названием</v>
      </c>
      <c r="G126" t="str">
        <f t="shared" si="26"/>
        <v>импл_</v>
      </c>
      <c r="H126" t="str">
        <f>VLOOKUP(B126,audio_list_stym!$A$3:$AJ$18,34,FALSE)</f>
        <v>Sapota</v>
      </c>
      <c r="I126" t="s">
        <v>692</v>
      </c>
      <c r="J126" t="str">
        <f t="shared" si="27"/>
        <v>Sapota_5</v>
      </c>
      <c r="K126">
        <v>14</v>
      </c>
      <c r="L126">
        <f>VLOOKUP(J126,total_visual_stym!$A$2:$D$129,2,FALSE)</f>
        <v>2133</v>
      </c>
      <c r="M126" t="str">
        <f>VLOOKUP(J126,total_visual_stym!$A$2:$D$129,3,FALSE)</f>
        <v>pics\\Sapota_5.jpg</v>
      </c>
      <c r="N126">
        <f>VLOOKUP(J126,total_visual_stym!$A$1:$D$129,4,FALSE)</f>
        <v>213</v>
      </c>
      <c r="P126">
        <f>IF(G126="экспл",0,IF(G126="импл_",VLOOKUP(J126,quest_импл!$A$1:$J$129,7,FALSE),0))</f>
        <v>269</v>
      </c>
      <c r="Q126" t="str">
        <f>IF(G126="экспл",0,IF(G126="импл_",VLOOKUP(J126,quest_импл!$A$1:$J$129,8,FALSE),0))</f>
        <v>sound\\Spresovan_li.wav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2061</v>
      </c>
      <c r="AD126" t="str">
        <f t="shared" ca="1" si="32"/>
        <v>pics\\Tomat_5.jpg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pics\\Tomat_5.jpg</v>
      </c>
      <c r="AI126" t="s">
        <v>128</v>
      </c>
      <c r="AO126">
        <f t="shared" ca="1" si="33"/>
        <v>5.2985356036852616E-2</v>
      </c>
      <c r="AP126" t="str">
        <f t="shared" ca="1" si="34"/>
        <v>pics\\Tomat_5.jpg</v>
      </c>
      <c r="AR126" t="str">
        <f t="shared" si="38"/>
        <v/>
      </c>
      <c r="AS126" t="str">
        <f t="shared" ca="1" si="35"/>
        <v>pics\\Tomat_5.jpg</v>
      </c>
      <c r="AT126">
        <f t="shared" ca="1" si="29"/>
        <v>0.85102601698297553</v>
      </c>
      <c r="AU126" t="s">
        <v>697</v>
      </c>
      <c r="AV126" t="str">
        <f t="shared" ca="1" si="30"/>
        <v>sound\\Noviy_plod.wav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_Спрессован_ли_</v>
      </c>
      <c r="BB126" t="str">
        <f t="shared" si="31"/>
        <v>_Спрессован_ли_ПЕМАТ?</v>
      </c>
      <c r="BD126" cm="1">
        <f t="array" aca="1" ref="BD126" ca="1">INDEX($L$122:$L$129,(RANK(AT6,$AT$2:$AT$9)))</f>
        <v>2136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VLOOKUP(B127,audio_list_stym!$A$3:$BP$18,66,FALSE)</f>
        <v>14</v>
      </c>
      <c r="F127" t="str">
        <f>VLOOKUP(E127,metki!$A$2:$B$9,2,FALSE)</f>
        <v>импл_новые_с_названием</v>
      </c>
      <c r="G127" t="str">
        <f t="shared" si="26"/>
        <v>импл_</v>
      </c>
      <c r="H127" t="str">
        <f>VLOOKUP(B127,audio_list_stym!$A$3:$AJ$18,34,FALSE)</f>
        <v>Sapota</v>
      </c>
      <c r="I127" t="s">
        <v>693</v>
      </c>
      <c r="J127" t="str">
        <f t="shared" si="27"/>
        <v>Sapota_6</v>
      </c>
      <c r="K127">
        <v>14</v>
      </c>
      <c r="L127">
        <f>VLOOKUP(J127,total_visual_stym!$A$2:$D$129,2,FALSE)</f>
        <v>2134</v>
      </c>
      <c r="M127" t="str">
        <f>VLOOKUP(J127,total_visual_stym!$A$2:$D$129,3,FALSE)</f>
        <v>pics\\Sapota_6.jpg</v>
      </c>
      <c r="N127">
        <f>VLOOKUP(J127,total_visual_stym!$A$1:$D$129,4,FALSE)</f>
        <v>213</v>
      </c>
      <c r="P127">
        <f>IF(G127="экспл",0,IF(G127="импл_",VLOOKUP(J127,quest_импл!$A$1:$J$129,7,FALSE),0))</f>
        <v>270</v>
      </c>
      <c r="Q127" t="str">
        <f>IF(G127="экспл",0,IF(G127="импл_",VLOOKUP(J127,quest_импл!$A$1:$J$129,8,FALSE),0))</f>
        <v>sound\\Zheltiy_li.wav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2019</v>
      </c>
      <c r="AD127" t="str">
        <f t="shared" ca="1" si="32"/>
        <v>pics\\Goroh_3.jpg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pics\\Goroh_3.jpg</v>
      </c>
      <c r="AI127" t="s">
        <v>129</v>
      </c>
      <c r="AO127">
        <f t="shared" ca="1" si="33"/>
        <v>0.64258728661817832</v>
      </c>
      <c r="AP127" t="str">
        <f t="shared" ca="1" si="34"/>
        <v>pics\\Goroh_3.jpg</v>
      </c>
      <c r="AR127" t="str">
        <f t="shared" si="38"/>
        <v/>
      </c>
      <c r="AS127" t="str">
        <f t="shared" ca="1" si="35"/>
        <v>pics\\Goroh_3.jpg</v>
      </c>
      <c r="AT127">
        <f t="shared" ca="1" si="29"/>
        <v>0.27061979016192772</v>
      </c>
      <c r="AU127" t="s">
        <v>697</v>
      </c>
      <c r="AV127" t="str">
        <f t="shared" ca="1" si="30"/>
        <v>sound\\Redkiy_plod.wav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_Желтый_ли_</v>
      </c>
      <c r="BB127" t="str">
        <f t="shared" si="31"/>
        <v>_Желтый_ли_ПЕМАТ?</v>
      </c>
      <c r="BD127" cm="1">
        <f t="array" aca="1" ref="BD127" ca="1">INDEX($L$122:$L$129,(RANK(AT7,$AT$2:$AT$9)))</f>
        <v>2131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VLOOKUP(B128,audio_list_stym!$A$3:$BP$18,66,FALSE)</f>
        <v>14</v>
      </c>
      <c r="F128" t="str">
        <f>VLOOKUP(E128,metki!$A$2:$B$9,2,FALSE)</f>
        <v>импл_новые_с_названием</v>
      </c>
      <c r="G128" t="str">
        <f t="shared" si="26"/>
        <v>импл_</v>
      </c>
      <c r="H128" t="str">
        <f>VLOOKUP(B128,audio_list_stym!$A$3:$AJ$18,34,FALSE)</f>
        <v>Sapota</v>
      </c>
      <c r="I128" t="s">
        <v>694</v>
      </c>
      <c r="J128" t="str">
        <f t="shared" si="27"/>
        <v>Sapota_7</v>
      </c>
      <c r="K128">
        <v>14</v>
      </c>
      <c r="L128">
        <f>VLOOKUP(J128,total_visual_stym!$A$2:$D$129,2,FALSE)</f>
        <v>2135</v>
      </c>
      <c r="M128" t="str">
        <f>VLOOKUP(J128,total_visual_stym!$A$2:$D$129,3,FALSE)</f>
        <v>pics\\Sapota_7.jpg</v>
      </c>
      <c r="N128">
        <f>VLOOKUP(J128,total_visual_stym!$A$1:$D$129,4,FALSE)</f>
        <v>213</v>
      </c>
      <c r="P128">
        <f>IF(G128="экспл",0,IF(G128="импл_",VLOOKUP(J128,quest_импл!$A$1:$J$129,7,FALSE),0))</f>
        <v>271</v>
      </c>
      <c r="Q128" t="str">
        <f>IF(G128="экспл",0,IF(G128="импл_",VLOOKUP(J128,quest_импл!$A$1:$J$129,8,FALSE),0))</f>
        <v>sound\\Rovniy_li.wav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да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2024</v>
      </c>
      <c r="AD128" t="str">
        <f t="shared" ca="1" si="32"/>
        <v>pics\\Goroh_8.jpg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pics\\Goroh_8.jpg</v>
      </c>
      <c r="AI128" t="s">
        <v>130</v>
      </c>
      <c r="AO128">
        <f t="shared" ca="1" si="33"/>
        <v>0.55918084358689246</v>
      </c>
      <c r="AP128" t="str">
        <f t="shared" ca="1" si="34"/>
        <v>pics\\Goroh_8.jpg</v>
      </c>
      <c r="AR128" t="str">
        <f t="shared" si="38"/>
        <v/>
      </c>
      <c r="AS128" t="str">
        <f t="shared" ca="1" si="35"/>
        <v>pics\\Goroh_8.jpg</v>
      </c>
      <c r="AT128">
        <f t="shared" ca="1" si="29"/>
        <v>0.24800921929290476</v>
      </c>
      <c r="AU128" t="s">
        <v>697</v>
      </c>
      <c r="AV128" t="str">
        <f t="shared" ca="1" si="30"/>
        <v>sound\\Redkiy_plod.wav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_Ровный_ли_</v>
      </c>
      <c r="BB128" t="str">
        <f t="shared" si="31"/>
        <v>_Ровный_ли_ПЕМАТ?</v>
      </c>
      <c r="BD128" cm="1">
        <f t="array" aca="1" ref="BD128" ca="1">INDEX($L$122:$L$129,(RANK(AT8,$AT$2:$AT$9)))</f>
        <v>2135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VLOOKUP(B129,audio_list_stym!$A$3:$BP$18,66,FALSE)</f>
        <v>14</v>
      </c>
      <c r="F129" t="str">
        <f>VLOOKUP(E129,metki!$A$2:$B$9,2,FALSE)</f>
        <v>импл_новые_с_названием</v>
      </c>
      <c r="G129" t="str">
        <f t="shared" si="26"/>
        <v>импл_</v>
      </c>
      <c r="H129" t="str">
        <f>VLOOKUP(B129,audio_list_stym!$A$3:$AJ$18,34,FALSE)</f>
        <v>Sapota</v>
      </c>
      <c r="I129" t="s">
        <v>695</v>
      </c>
      <c r="J129" t="str">
        <f t="shared" si="27"/>
        <v>Sapota_8</v>
      </c>
      <c r="K129">
        <v>14</v>
      </c>
      <c r="L129">
        <f>VLOOKUP(J129,total_visual_stym!$A$2:$D$129,2,FALSE)</f>
        <v>2136</v>
      </c>
      <c r="M129" t="str">
        <f>VLOOKUP(J129,total_visual_stym!$A$2:$D$129,3,FALSE)</f>
        <v>pics\\Sapota_8.jpg</v>
      </c>
      <c r="N129">
        <f>VLOOKUP(J129,total_visual_stym!$A$1:$D$129,4,FALSE)</f>
        <v>213</v>
      </c>
      <c r="P129">
        <f>IF(G129="экспл",0,IF(G129="импл_",VLOOKUP(J129,quest_импл!$A$1:$J$129,7,FALSE),0))</f>
        <v>272</v>
      </c>
      <c r="Q129" t="str">
        <f>IF(G129="экспл",0,IF(G129="импл_",VLOOKUP(J129,quest_импл!$A$1:$J$129,8,FALSE),0))</f>
        <v>sound\\Imeet_li_shipi.wav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2012</v>
      </c>
      <c r="AD129" t="str">
        <f t="shared" ca="1" si="32"/>
        <v>pics\\Finik_4.jpg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pics\\Finik_4.jpg</v>
      </c>
      <c r="AI129" t="s">
        <v>131</v>
      </c>
      <c r="AO129">
        <f t="shared" ca="1" si="33"/>
        <v>0.74468659135769166</v>
      </c>
      <c r="AP129" t="str">
        <f t="shared" ca="1" si="34"/>
        <v>pics\\Finik_4.jpg</v>
      </c>
      <c r="AR129" t="str">
        <f t="shared" si="38"/>
        <v/>
      </c>
      <c r="AS129" t="str">
        <f t="shared" ca="1" si="35"/>
        <v>pics\\Finik_4.jpg</v>
      </c>
      <c r="AT129">
        <f t="shared" ca="1" si="29"/>
        <v>0.67629730345572758</v>
      </c>
      <c r="AU129" t="s">
        <v>697</v>
      </c>
      <c r="AV129" t="str">
        <f t="shared" ca="1" si="30"/>
        <v>sound\\Noviy_plod.wav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_Имеет_ли_шипы_</v>
      </c>
      <c r="BB129" t="str">
        <f t="shared" si="31"/>
        <v>_Имеет_ли_шипы_ПЕМАТ?</v>
      </c>
      <c r="BD129" cm="1">
        <f t="array" aca="1" ref="BD129" ca="1">INDEX($L$122:$L$129,(RANK(AT9,$AT$2:$AT$9)))</f>
        <v>2134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E00-000000000000}"/>
  <pageMargins left="0.7" right="0.7" top="0.75" bottom="0.75" header="0.3" footer="0.3"/>
  <pageSetup paperSize="9" orientation="portrait" horizontalDpi="4294967293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H161"/>
  <sheetViews>
    <sheetView topLeftCell="AY1" zoomScale="80" zoomScaleNormal="80" zoomScaleSheetLayoutView="40" workbookViewId="0">
      <selection activeCell="BH1" sqref="BH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C1" s="30" t="s">
        <v>0</v>
      </c>
      <c r="BD1" s="30" t="s">
        <v>1175</v>
      </c>
      <c r="BE1" s="30" t="s">
        <v>1170</v>
      </c>
      <c r="BF1" s="30" t="s">
        <v>1171</v>
      </c>
      <c r="BG1" s="30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VLOOKUP(B2,audio_list_stym!$A$3:$BP$18,67,FALSE)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VLOOKUP(B2,audio_list_stym!$A$3:$AJ$18,35,FALSE)</f>
        <v>Tomat</v>
      </c>
      <c r="I2" t="s">
        <v>688</v>
      </c>
      <c r="J2" t="str">
        <f t="shared" ref="J2:J65" si="1">H2&amp;I2</f>
        <v>Tomat_1</v>
      </c>
      <c r="K2">
        <v>12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pics\\Banan_8.jpg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0.30190708966938928</v>
      </c>
      <c r="AP2" t="str">
        <f ca="1">INDEX($AM$2:$AM$25,(RANK(AO2,$AO$2:$AO$25)))</f>
        <v>pics\\Banan_8.jpg</v>
      </c>
      <c r="AQ2" t="str">
        <f ca="1">INDEX($AN$2:$AN$25,(RANK(AO2,$AO$2:$AO$25)))</f>
        <v>pics\\Goroh_8.jpg</v>
      </c>
      <c r="AR2" t="str">
        <f ca="1">IF(AH2="sound\\Ogorod",AP2,"")</f>
        <v>pics\\Banan_8.jpg</v>
      </c>
      <c r="AT2">
        <f t="shared" ref="AT2:AT65" ca="1" si="6">RAND()</f>
        <v>0.22949425187647643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7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8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2063</v>
      </c>
      <c r="BE2" cm="1">
        <f t="array" aca="1" ref="BE2" ca="1">INDEX(BD10:BD25,(RANK(AT2,$AT$2:$AT$16)))</f>
        <v>2032</v>
      </c>
      <c r="BF2" cm="1">
        <f t="array" aca="1" ref="BF2" ca="1">INDEX(BD26:BD49,(RANK(AT2,$AT$2:$AT$16)))</f>
        <v>2048</v>
      </c>
      <c r="BG2" cm="1">
        <f t="array" aca="1" ref="BG2" ca="1">INDEX(BD50:BD65,(RANK(AT2,$AT$2:$AT$16)))</f>
        <v>2024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VLOOKUP(B3,audio_list_stym!$A$3:$BP$18,67,FALSE)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VLOOKUP(B3,audio_list_stym!$A$3:$AJ$18,35,FALSE)</f>
        <v>Tomat</v>
      </c>
      <c r="I3" t="s">
        <v>689</v>
      </c>
      <c r="J3" t="str">
        <f t="shared" si="1"/>
        <v>Tomat_2</v>
      </c>
      <c r="K3">
        <v>12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2033</v>
      </c>
      <c r="AD3" t="str">
        <f t="shared" ref="AD3:AD66" ca="1" si="9">IF(ISTEXT(AE3),AE3,IF(ISTEXT(AF3),AF3,""))</f>
        <v>pics\\Limon_1.jpg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pics\\Limon_1.jpg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0">RAND()</f>
        <v>0.89939857471293527</v>
      </c>
      <c r="AP3" t="str">
        <f t="shared" ref="AP3:AP25" ca="1" si="11">INDEX($AM$2:$AM$25,(RANK(AO3,$AO$2:$AO$25)))</f>
        <v>pics\\Limon_1.jpg</v>
      </c>
      <c r="AQ3" t="str">
        <f t="shared" ref="AQ3:AQ25" ca="1" si="12">INDEX($AN$2:$AN$25,(RANK(AO3,$AO$2:$AO$25)))</f>
        <v>pics\\Redis_1.jpg</v>
      </c>
      <c r="AR3" t="str">
        <f t="shared" ref="AR3:AR9" ca="1" si="13">IF(AH3="sound\\Ogorod",AP3,"")</f>
        <v>pics\\Limon_1.jpg</v>
      </c>
      <c r="AT3">
        <f t="shared" ca="1" si="6"/>
        <v>0.63344625005476562</v>
      </c>
      <c r="AU3" t="str">
        <f>IF(OR(G3=10,G3=11,G3=14,G3=15),VLOOKUP(AT3,audio_list_stym!$A$3:$B$18,2,FALSE),"sound\\Noviy_plod.wav")</f>
        <v>sound\\Noviy_plod.wav</v>
      </c>
      <c r="AV3" t="str">
        <f t="shared" ca="1" si="7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8"/>
        <v>_Мясистый_ли_XXXXX?</v>
      </c>
      <c r="BD3" cm="1">
        <f t="array" aca="1" ref="BD3" ca="1">INDEX($L$2:$L$9,(RANK(AT3,$AT$2:$AT$9)))</f>
        <v>2058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VLOOKUP(B4,audio_list_stym!$A$3:$BP$18,67,FALSE)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VLOOKUP(B4,audio_list_stym!$A$3:$AJ$18,35,FALSE)</f>
        <v>Tomat</v>
      </c>
      <c r="I4" t="s">
        <v>690</v>
      </c>
      <c r="J4" t="str">
        <f t="shared" si="1"/>
        <v>Tomat_3</v>
      </c>
      <c r="K4">
        <v>12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2002</v>
      </c>
      <c r="AD4" t="str">
        <f t="shared" ca="1" si="9"/>
        <v>pics\\Banan_2.jpg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pics\\Banan_2.jpg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0"/>
        <v>0.44811203383682396</v>
      </c>
      <c r="AP4" t="str">
        <f t="shared" ca="1" si="11"/>
        <v>pics\\Banan_2.jpg</v>
      </c>
      <c r="AQ4" t="str">
        <f t="shared" ca="1" si="12"/>
        <v>pics\\Goroh_2.jpg</v>
      </c>
      <c r="AR4" t="str">
        <f t="shared" ca="1" si="13"/>
        <v>pics\\Banan_2.jpg</v>
      </c>
      <c r="AT4">
        <f t="shared" ca="1" si="6"/>
        <v>0.43191349690318626</v>
      </c>
      <c r="AU4" t="str">
        <f>IF(OR(G4=10,G4=11,G4=14,G4=15),VLOOKUP(AT4,audio_list_stym!$A$3:$B$18,2,FALSE),"sound\\Noviy_plod.wav")</f>
        <v>sound\\Noviy_plod.wav</v>
      </c>
      <c r="AV4" t="str">
        <f t="shared" ca="1" si="7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8"/>
        <v>_Горький_ли_XXXXX?</v>
      </c>
      <c r="BD4" cm="1">
        <f t="array" aca="1" ref="BD4" ca="1">INDEX($L$2:$L$9,(RANK(AT4,$AT$2:$AT$9)))</f>
        <v>2059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VLOOKUP(B5,audio_list_stym!$A$3:$BP$18,67,FALSE)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VLOOKUP(B5,audio_list_stym!$A$3:$AJ$18,35,FALSE)</f>
        <v>Tomat</v>
      </c>
      <c r="I5" t="s">
        <v>691</v>
      </c>
      <c r="J5" t="str">
        <f t="shared" si="1"/>
        <v>Tomat_4</v>
      </c>
      <c r="K5">
        <v>12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2034</v>
      </c>
      <c r="AD5" t="str">
        <f t="shared" ca="1" si="9"/>
        <v>pics\\Limon_2.jpg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pics\\Limon_2.jpg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0"/>
        <v>0.82868432075829646</v>
      </c>
      <c r="AP5" t="str">
        <f t="shared" ca="1" si="11"/>
        <v>pics\\Limon_2.jpg</v>
      </c>
      <c r="AQ5" t="str">
        <f t="shared" ca="1" si="12"/>
        <v>pics\\Redis_2.jpg</v>
      </c>
      <c r="AR5" t="str">
        <f t="shared" ca="1" si="13"/>
        <v>pics\\Limon_2.jpg</v>
      </c>
      <c r="AT5">
        <f t="shared" ca="1" si="6"/>
        <v>0.81426098526986301</v>
      </c>
      <c r="AU5" t="str">
        <f>IF(OR(G5=10,G5=11,G5=14,G5=15),VLOOKUP(AT5,audio_list_stym!$A$3:$B$18,2,FALSE),"sound\\Noviy_plod.wav")</f>
        <v>sound\\Noviy_plod.wav</v>
      </c>
      <c r="AV5" t="str">
        <f t="shared" ca="1" si="7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8"/>
        <v>_Яркий_ли_XXXXX?</v>
      </c>
      <c r="BD5" cm="1">
        <f t="array" aca="1" ref="BD5" ca="1">INDEX($L$2:$L$9,(RANK(AT5,$AT$2:$AT$9)))</f>
        <v>2057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VLOOKUP(B6,audio_list_stym!$A$3:$BP$18,67,FALSE)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VLOOKUP(B6,audio_list_stym!$A$3:$AJ$18,35,FALSE)</f>
        <v>Tomat</v>
      </c>
      <c r="I6" t="s">
        <v>692</v>
      </c>
      <c r="J6" t="str">
        <f t="shared" si="1"/>
        <v>Tomat_5</v>
      </c>
      <c r="K6">
        <v>12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2153</v>
      </c>
      <c r="AD6" t="str">
        <f t="shared" ca="1" si="9"/>
        <v>pics\\Injir_1.jpg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pics\\Injir_1.jpg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0"/>
        <v>0.28602971298684776</v>
      </c>
      <c r="AP6" t="str">
        <f t="shared" ca="1" si="11"/>
        <v>pics\\Injir_1.jpg</v>
      </c>
      <c r="AQ6" t="str">
        <f t="shared" ca="1" si="12"/>
        <v>pics\\Tikva_1.jpg</v>
      </c>
      <c r="AR6" t="str">
        <f t="shared" ca="1" si="13"/>
        <v>pics\\Injir_1.jpg</v>
      </c>
      <c r="AT6">
        <f t="shared" ca="1" si="6"/>
        <v>7.0990927719332131E-2</v>
      </c>
      <c r="AU6" t="str">
        <f>IF(OR(G6=10,G6=11,G6=14,G6=15),VLOOKUP(AT6,audio_list_stym!$A$3:$B$18,2,FALSE),"sound\\Noviy_plod.wav")</f>
        <v>sound\\Noviy_plod.wav</v>
      </c>
      <c r="AV6" t="str">
        <f t="shared" ca="1" si="7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8"/>
        <v>_Острый_ли_XXXXX?</v>
      </c>
      <c r="BD6" cm="1">
        <f t="array" aca="1" ref="BD6" ca="1">INDEX($L$2:$L$9,(RANK(AT6,$AT$2:$AT$9)))</f>
        <v>2064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VLOOKUP(B7,audio_list_stym!$A$3:$BP$18,67,FALSE)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VLOOKUP(B7,audio_list_stym!$A$3:$AJ$18,35,FALSE)</f>
        <v>Tomat</v>
      </c>
      <c r="I7" t="s">
        <v>693</v>
      </c>
      <c r="J7" t="str">
        <f t="shared" si="1"/>
        <v>Tomat_6</v>
      </c>
      <c r="K7">
        <v>12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2005</v>
      </c>
      <c r="AD7" t="str">
        <f t="shared" ca="1" si="9"/>
        <v>pics\\Banan_5.jpg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pics\\Banan_5.jpg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0"/>
        <v>0.35127668244036536</v>
      </c>
      <c r="AP7" t="str">
        <f t="shared" ca="1" si="11"/>
        <v>pics\\Banan_5.jpg</v>
      </c>
      <c r="AQ7" t="str">
        <f t="shared" ca="1" si="12"/>
        <v>pics\\Goroh_5.jpg</v>
      </c>
      <c r="AR7" t="str">
        <f t="shared" ca="1" si="13"/>
        <v>pics\\Banan_5.jpg</v>
      </c>
      <c r="AT7">
        <f t="shared" ca="1" si="6"/>
        <v>0.36132085830956051</v>
      </c>
      <c r="AU7" t="str">
        <f>IF(OR(G7=10,G7=11,G7=14,G7=15),VLOOKUP(AT7,audio_list_stym!$A$3:$B$18,2,FALSE),"sound\\Noviy_plod.wav")</f>
        <v>sound\\Noviy_plod.wav</v>
      </c>
      <c r="AV7" t="str">
        <f t="shared" ca="1" si="7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8"/>
        <v>_Спелый_ли_XXXXX?</v>
      </c>
      <c r="BD7" cm="1">
        <f t="array" aca="1" ref="BD7" ca="1">INDEX($L$2:$L$9,(RANK(AT7,$AT$2:$AT$9)))</f>
        <v>2060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VLOOKUP(B8,audio_list_stym!$A$3:$BP$18,67,FALSE)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VLOOKUP(B8,audio_list_stym!$A$3:$AJ$18,35,FALSE)</f>
        <v>Tomat</v>
      </c>
      <c r="I8" t="s">
        <v>694</v>
      </c>
      <c r="J8" t="str">
        <f t="shared" si="1"/>
        <v>Tomat_7</v>
      </c>
      <c r="K8">
        <v>12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2158</v>
      </c>
      <c r="AD8" t="str">
        <f t="shared" ca="1" si="9"/>
        <v>pics\\Injir_6.jpg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pics\\Injir_6.jpg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0"/>
        <v>8.7773340756944096E-2</v>
      </c>
      <c r="AP8" t="str">
        <f t="shared" ca="1" si="11"/>
        <v>pics\\Injir_6.jpg</v>
      </c>
      <c r="AQ8" t="str">
        <f t="shared" ca="1" si="12"/>
        <v>pics\\Tikva_6.jpg</v>
      </c>
      <c r="AR8" t="str">
        <f t="shared" ca="1" si="13"/>
        <v>pics\\Injir_6.jpg</v>
      </c>
      <c r="AT8">
        <f t="shared" ca="1" si="6"/>
        <v>0.30409926167577317</v>
      </c>
      <c r="AU8" t="str">
        <f>IF(OR(G8=10,G8=11,G8=14,G8=15),VLOOKUP(AT8,audio_list_stym!$A$3:$B$18,2,FALSE),"sound\\Noviy_plod.wav")</f>
        <v>sound\\Noviy_plod.wav</v>
      </c>
      <c r="AV8" t="str">
        <f t="shared" ca="1" si="7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8"/>
        <v>_Серый_ли_XXXXX?</v>
      </c>
      <c r="BD8" cm="1">
        <f t="array" aca="1" ref="BD8" ca="1">INDEX($L$2:$L$9,(RANK(AT8,$AT$2:$AT$9)))</f>
        <v>2062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VLOOKUP(B9,audio_list_stym!$A$3:$BP$18,67,FALSE)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VLOOKUP(B9,audio_list_stym!$A$3:$AJ$18,35,FALSE)</f>
        <v>Tomat</v>
      </c>
      <c r="I9" t="s">
        <v>695</v>
      </c>
      <c r="J9" t="str">
        <f t="shared" si="1"/>
        <v>Tomat_8</v>
      </c>
      <c r="K9">
        <v>12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2157</v>
      </c>
      <c r="AD9" t="str">
        <f t="shared" ca="1" si="9"/>
        <v>pics\\Injir_5.jpg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pics\\Injir_5.jpg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0"/>
        <v>0.18748394542954994</v>
      </c>
      <c r="AP9" t="str">
        <f t="shared" ca="1" si="11"/>
        <v>pics\\Injir_5.jpg</v>
      </c>
      <c r="AQ9" t="str">
        <f t="shared" ca="1" si="12"/>
        <v>pics\\Tikva_5.jpg</v>
      </c>
      <c r="AR9" t="str">
        <f t="shared" ca="1" si="13"/>
        <v>pics\\Injir_5.jpg</v>
      </c>
      <c r="AT9">
        <f t="shared" ca="1" si="6"/>
        <v>0.31960749175064462</v>
      </c>
      <c r="AU9" t="str">
        <f>IF(OR(G9=10,G9=11,G9=14,G9=15),VLOOKUP(AT9,audio_list_stym!$A$3:$B$18,2,FALSE),"sound\\Noviy_plod.wav")</f>
        <v>sound\\Noviy_plod.wav</v>
      </c>
      <c r="AV9" t="str">
        <f t="shared" ca="1" si="7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8"/>
        <v>_Вязкий_ли_XXXXX?</v>
      </c>
      <c r="BD9" cm="1">
        <f t="array" aca="1" ref="BD9" ca="1">INDEX($L$2:$L$9,(RANK(AT9,$AT$2:$AT$9)))</f>
        <v>2061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VLOOKUP(B10,audio_list_stym!$A$3:$BP$18,67,FALSE)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VLOOKUP(B10,audio_list_stym!$A$3:$AJ$18,35,FALSE)</f>
        <v>Limon</v>
      </c>
      <c r="I10" t="s">
        <v>688</v>
      </c>
      <c r="J10" t="str">
        <f t="shared" si="1"/>
        <v>Limon_1</v>
      </c>
      <c r="K10">
        <v>13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2178</v>
      </c>
      <c r="AD10" t="str">
        <f t="shared" ca="1" si="9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2"/>
        <v/>
      </c>
      <c r="AG10" t="str">
        <f t="shared" ref="AG10:AG49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33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0"/>
        <v>0.62538583535213366</v>
      </c>
      <c r="AP10" t="str">
        <f t="shared" ca="1" si="11"/>
        <v>pics\\Limon_5.jpg</v>
      </c>
      <c r="AQ10" t="str">
        <f t="shared" ca="1" si="12"/>
        <v>pics\\Redis_5.jpg</v>
      </c>
      <c r="AT10">
        <f t="shared" ca="1" si="6"/>
        <v>0.79410463079230242</v>
      </c>
      <c r="AU10" t="str">
        <f>IF(OR(G10=10,G10=11,G10=14,G10=15),VLOOKUP(AT10,audio_list_stym!$A$3:$B$18,2,FALSE),"sound\\Noviy_plod.wav")</f>
        <v>sound\\Noviy_plod.wav</v>
      </c>
      <c r="AV10" t="str">
        <f t="shared" ca="1" si="7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8"/>
        <v>На_экране_XXXXX._Он_старый?</v>
      </c>
      <c r="BC10">
        <f>A10</f>
        <v>1202</v>
      </c>
      <c r="BD10" cm="1">
        <f t="array" aca="1" ref="BD10" ca="1">INDEX($L$10:$L$17,(RANK(AT2,$AT$2:$AT$9)))</f>
        <v>2039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2027</v>
      </c>
      <c r="BG10" cm="1">
        <f t="array" aca="1" ref="BG10" ca="1">INDEX(BD34:BD65,(RANK(AT3,$AT$2:$AT$16)))</f>
        <v>2043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VLOOKUP(B11,audio_list_stym!$A$3:$BP$18,67,FALSE)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VLOOKUP(B11,audio_list_stym!$A$3:$AJ$18,35,FALSE)</f>
        <v>Limon</v>
      </c>
      <c r="I11" t="s">
        <v>689</v>
      </c>
      <c r="J11" t="str">
        <f t="shared" si="1"/>
        <v>Limon_2</v>
      </c>
      <c r="K11">
        <v>13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2210</v>
      </c>
      <c r="AD11" t="str">
        <f t="shared" ca="1" si="9"/>
        <v>pics\\dis48.jpg</v>
      </c>
      <c r="AE11" s="22" t="str">
        <f t="array" aca="1" ref="AE11" ca="1">IF(G11="экспл",INDEX(total_visual_stym!$C$146:$C$209,(RANK(total_visual_stym!E155,total_visual_stym!$E$146:$E$209))),0)</f>
        <v>pics\\dis48.jpg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0"/>
        <v>0.3164001174462131</v>
      </c>
      <c r="AP11" t="str">
        <f t="shared" ca="1" si="11"/>
        <v>pics\\Banan_7.jpg</v>
      </c>
      <c r="AQ11" t="str">
        <f t="shared" ca="1" si="12"/>
        <v>pics\\Goroh_7.jpg</v>
      </c>
      <c r="AT11">
        <f t="shared" ca="1" si="6"/>
        <v>0.50153034969059773</v>
      </c>
      <c r="AU11" t="str">
        <f>IF(OR(G11=10,G11=11,G11=14,G11=15),VLOOKUP(AT11,audio_list_stym!$A$3:$B$18,2,FALSE),"sound\\Noviy_plod.wav")</f>
        <v>sound\\Noviy_plod.wav</v>
      </c>
      <c r="AV11" t="str">
        <f t="shared" ca="1" si="7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8"/>
        <v>Посмотрите,_вот_XXXXX._Фиолетовый_ли_он?</v>
      </c>
      <c r="BD11" cm="1">
        <f t="array" aca="1" ref="BD11" ca="1">INDEX($L$10:$L$17,(RANK(AT3,$AT$2:$AT$9)))</f>
        <v>2034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VLOOKUP(B12,audio_list_stym!$A$3:$BP$18,67,FALSE)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VLOOKUP(B12,audio_list_stym!$A$3:$AJ$18,35,FALSE)</f>
        <v>Limon</v>
      </c>
      <c r="I12" t="s">
        <v>690</v>
      </c>
      <c r="J12" t="str">
        <f t="shared" si="1"/>
        <v>Limon_3</v>
      </c>
      <c r="K12">
        <v>13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2201</v>
      </c>
      <c r="AD12" t="str">
        <f t="shared" ca="1" si="9"/>
        <v>pics\\dis43.jpg</v>
      </c>
      <c r="AE12" s="22" t="str">
        <f t="array" aca="1" ref="AE12" ca="1">IF(G12="экспл",INDEX(total_visual_stym!$C$146:$C$209,(RANK(total_visual_stym!E156,total_visual_stym!$E$146:$E$209))),0)</f>
        <v>pics\\dis43.jpg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0"/>
        <v>0.46778919318619905</v>
      </c>
      <c r="AP12" t="str">
        <f t="shared" ca="1" si="11"/>
        <v>pics\\Banan_1.jpg</v>
      </c>
      <c r="AQ12" t="str">
        <f t="shared" ca="1" si="12"/>
        <v>pics\\Goroh_1.jpg</v>
      </c>
      <c r="AT12">
        <f t="shared" ca="1" si="6"/>
        <v>0.32988197376408224</v>
      </c>
      <c r="AU12" t="str">
        <f>IF(OR(G12=10,G12=11,G12=14,G12=15),VLOOKUP(AT12,audio_list_stym!$A$3:$B$18,2,FALSE),"sound\\Noviy_plod.wav")</f>
        <v>sound\\Noviy_plod.wav</v>
      </c>
      <c r="AV12" t="str">
        <f t="shared" ca="1" si="7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8"/>
        <v>Вот_XXXXX._Он_с_цедрой?</v>
      </c>
      <c r="BD12" cm="1">
        <f t="array" aca="1" ref="BD12" ca="1">INDEX($L$10:$L$17,(RANK(AT4,$AT$2:$AT$9)))</f>
        <v>2035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VLOOKUP(B13,audio_list_stym!$A$3:$BP$18,67,FALSE)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VLOOKUP(B13,audio_list_stym!$A$3:$AJ$18,35,FALSE)</f>
        <v>Limon</v>
      </c>
      <c r="I13" t="s">
        <v>691</v>
      </c>
      <c r="J13" t="str">
        <f t="shared" si="1"/>
        <v>Limon_4</v>
      </c>
      <c r="K13">
        <v>13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2203</v>
      </c>
      <c r="AD13" t="str">
        <f t="shared" ca="1" si="9"/>
        <v>pics\\dis53.jpg</v>
      </c>
      <c r="AE13" s="22" t="str">
        <f t="array" aca="1" ref="AE13" ca="1">IF(G13="экспл",INDEX(total_visual_stym!$C$146:$C$209,(RANK(total_visual_stym!E157,total_visual_stym!$E$146:$E$209))),0)</f>
        <v>pics\\dis53.jpg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0"/>
        <v>0.19203865964358668</v>
      </c>
      <c r="AP13" t="str">
        <f t="shared" ca="1" si="11"/>
        <v>pics\\Injir_4.jpg</v>
      </c>
      <c r="AQ13" t="str">
        <f t="shared" ca="1" si="12"/>
        <v>pics\\Tikva_4.jpg</v>
      </c>
      <c r="AT13">
        <f t="shared" ca="1" si="6"/>
        <v>0.58669056552261178</v>
      </c>
      <c r="AU13" t="str">
        <f>IF(OR(G13=10,G13=11,G13=14,G13=15),VLOOKUP(AT13,audio_list_stym!$A$3:$B$18,2,FALSE),"sound\\Noviy_plod.wav")</f>
        <v>sound\\Noviy_plod.wav</v>
      </c>
      <c r="AV13" t="str">
        <f t="shared" ca="1" si="7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8"/>
        <v>Это_XXXXX._Кислый_ли_он?</v>
      </c>
      <c r="BD13" cm="1">
        <f t="array" aca="1" ref="BD13" ca="1">INDEX($L$10:$L$17,(RANK(AT5,$AT$2:$AT$9)))</f>
        <v>2033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VLOOKUP(B14,audio_list_stym!$A$3:$BP$18,67,FALSE)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VLOOKUP(B14,audio_list_stym!$A$3:$AJ$18,35,FALSE)</f>
        <v>Limon</v>
      </c>
      <c r="I14" t="s">
        <v>692</v>
      </c>
      <c r="J14" t="str">
        <f t="shared" si="1"/>
        <v>Limon_5</v>
      </c>
      <c r="K14">
        <v>13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2220</v>
      </c>
      <c r="AD14" t="str">
        <f t="shared" ca="1" si="9"/>
        <v>pics\\dis16.jpg</v>
      </c>
      <c r="AE14" s="22" t="str">
        <f t="array" aca="1" ref="AE14" ca="1">IF(G14="экспл",INDEX(total_visual_stym!$C$146:$C$209,(RANK(total_visual_stym!E158,total_visual_stym!$E$146:$E$209))),0)</f>
        <v>pics\\dis16.jpg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0"/>
        <v>0.33896158058493786</v>
      </c>
      <c r="AP14" t="str">
        <f t="shared" ca="1" si="11"/>
        <v>pics\\Banan_6.jpg</v>
      </c>
      <c r="AQ14" t="str">
        <f t="shared" ca="1" si="12"/>
        <v>pics\\Goroh_6.jpg</v>
      </c>
      <c r="AT14">
        <f t="shared" ca="1" si="6"/>
        <v>0.12086638852832388</v>
      </c>
      <c r="AU14" t="str">
        <f>IF(OR(G14=10,G14=11,G14=14,G14=15),VLOOKUP(AT14,audio_list_stym!$A$3:$B$18,2,FALSE),"sound\\Noviy_plod.wav")</f>
        <v>sound\\Noviy_plod.wav</v>
      </c>
      <c r="AV14" t="str">
        <f t="shared" ca="1" si="7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8"/>
        <v>На_картинке_XXXXX._Сочный_ли_он?</v>
      </c>
      <c r="BD14" cm="1">
        <f t="array" aca="1" ref="BD14" ca="1">INDEX($L$10:$L$17,(RANK(AT6,$AT$2:$AT$9)))</f>
        <v>2040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VLOOKUP(B15,audio_list_stym!$A$3:$BP$18,67,FALSE)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VLOOKUP(B15,audio_list_stym!$A$3:$AJ$18,35,FALSE)</f>
        <v>Limon</v>
      </c>
      <c r="I15" t="s">
        <v>693</v>
      </c>
      <c r="J15" t="str">
        <f t="shared" si="1"/>
        <v>Limon_6</v>
      </c>
      <c r="K15">
        <v>13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2195</v>
      </c>
      <c r="AD15" t="str">
        <f t="shared" ca="1" si="9"/>
        <v>pics\\dis41.jpg</v>
      </c>
      <c r="AE15" s="22" t="str">
        <f t="array" aca="1" ref="AE15" ca="1">IF(G15="экспл",INDEX(total_visual_stym!$C$146:$C$209,(RANK(total_visual_stym!E159,total_visual_stym!$E$146:$E$209))),0)</f>
        <v>pics\\dis41.jpg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0"/>
        <v>2.7751641163704655E-2</v>
      </c>
      <c r="AP15" t="str">
        <f t="shared" ca="1" si="11"/>
        <v>pics\\Injir_7.jpg</v>
      </c>
      <c r="AQ15" t="str">
        <f t="shared" ca="1" si="12"/>
        <v>pics\\Tikva_7.jpg</v>
      </c>
      <c r="AT15">
        <f t="shared" ca="1" si="6"/>
        <v>0.40298443815415863</v>
      </c>
      <c r="AU15" t="str">
        <f>IF(OR(G15=10,G15=11,G15=14,G15=15),VLOOKUP(AT15,audio_list_stym!$A$3:$B$18,2,FALSE),"sound\\Noviy_plod.wav")</f>
        <v>sound\\Noviy_plod.wav</v>
      </c>
      <c r="AV15" t="str">
        <f t="shared" ca="1" si="7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8"/>
        <v>На_мониторе_XXXXX._Упругий_ли_он?</v>
      </c>
      <c r="BD15" cm="1">
        <f t="array" aca="1" ref="BD15" ca="1">INDEX($L$10:$L$17,(RANK(AT7,$AT$2:$AT$9)))</f>
        <v>2036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VLOOKUP(B16,audio_list_stym!$A$3:$BP$18,67,FALSE)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VLOOKUP(B16,audio_list_stym!$A$3:$AJ$18,35,FALSE)</f>
        <v>Limon</v>
      </c>
      <c r="I16" t="s">
        <v>694</v>
      </c>
      <c r="J16" t="str">
        <f t="shared" si="1"/>
        <v>Limon_7</v>
      </c>
      <c r="K16">
        <v>13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2226</v>
      </c>
      <c r="AD16" t="str">
        <f t="shared" ca="1" si="9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0"/>
        <v>0.5504925263390289</v>
      </c>
      <c r="AP16" t="str">
        <f t="shared" ca="1" si="11"/>
        <v>pics\\Limon_8.jpg</v>
      </c>
      <c r="AQ16" t="str">
        <f t="shared" ca="1" si="12"/>
        <v>pics\\Redis_8.jpg</v>
      </c>
      <c r="AT16">
        <f t="shared" ca="1" si="6"/>
        <v>0.39718912149867958</v>
      </c>
      <c r="AU16" t="str">
        <f>IF(OR(G16=10,G16=11,G16=14,G16=15),VLOOKUP(AT16,audio_list_stym!$A$3:$B$18,2,FALSE),"sound\\Noviy_plod.wav")</f>
        <v>sound\\Noviy_plod.wav</v>
      </c>
      <c r="AV16" t="str">
        <f t="shared" ca="1" si="7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8"/>
        <v>Перед_Вами_XXXXX._Он_длинный?</v>
      </c>
      <c r="BD16" cm="1">
        <f t="array" aca="1" ref="BD16" ca="1">INDEX($L$10:$L$17,(RANK(AT8,$AT$2:$AT$9)))</f>
        <v>2038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VLOOKUP(B17,audio_list_stym!$A$3:$BP$18,67,FALSE)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VLOOKUP(B17,audio_list_stym!$A$3:$AJ$18,35,FALSE)</f>
        <v>Limon</v>
      </c>
      <c r="I17" t="s">
        <v>695</v>
      </c>
      <c r="J17" t="str">
        <f t="shared" si="1"/>
        <v>Limon_8</v>
      </c>
      <c r="K17">
        <v>13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2212</v>
      </c>
      <c r="AD17" t="str">
        <f t="shared" ca="1" si="9"/>
        <v>pics\\dis61.jpg</v>
      </c>
      <c r="AE17" s="22" t="str">
        <f t="array" aca="1" ref="AE17" ca="1">IF(G17="экспл",INDEX(total_visual_stym!$C$146:$C$209,(RANK(total_visual_stym!E161,total_visual_stym!$E$146:$E$209))),0)</f>
        <v>pics\\dis61.jpg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0"/>
        <v>0.56071165493669162</v>
      </c>
      <c r="AP17" t="str">
        <f t="shared" ca="1" si="11"/>
        <v>pics\\Limon_7.jpg</v>
      </c>
      <c r="AQ17" t="str">
        <f t="shared" ca="1" si="12"/>
        <v>pics\\Redis_7.jpg</v>
      </c>
      <c r="AT17">
        <f t="shared" ca="1" si="6"/>
        <v>0.65800175831987529</v>
      </c>
      <c r="AU17" t="str">
        <f>IF(OR(G17=10,G17=11,G17=14,G17=15),VLOOKUP(AT17,audio_list_stym!$A$3:$B$18,2,FALSE),"sound\\Noviy_plod.wav")</f>
        <v>sound\\Noviy_plod.wav</v>
      </c>
      <c r="AV17" t="str">
        <f t="shared" ca="1" si="7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8"/>
        <v>Вы_видите_XXXXX._Он_без_кожуры?</v>
      </c>
      <c r="BD17" cm="1">
        <f t="array" aca="1" ref="BD17" ca="1">INDEX($L$10:$L$17,(RANK(AT9,$AT$2:$AT$9)))</f>
        <v>2037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VLOOKUP(B18,audio_list_stym!$A$3:$BP$18,67,FALSE)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VLOOKUP(B18,audio_list_stym!$A$3:$AJ$18,35,FALSE)</f>
        <v>Kokos</v>
      </c>
      <c r="I18" t="s">
        <v>688</v>
      </c>
      <c r="J18" t="str">
        <f t="shared" si="1"/>
        <v>Kokos_1</v>
      </c>
      <c r="K18">
        <v>10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2162</v>
      </c>
      <c r="AD18" t="str">
        <f t="shared" ca="1" si="9"/>
        <v>pics\\Tikva_2.jpg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pics\\Tikva_2.jpg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0"/>
        <v>0.26824694260543946</v>
      </c>
      <c r="AP18" t="str">
        <f t="shared" ca="1" si="11"/>
        <v>pics\\Injir_2.jpg</v>
      </c>
      <c r="AQ18" t="str">
        <f t="shared" ca="1" si="12"/>
        <v>pics\\Tikva_2.jpg</v>
      </c>
      <c r="AS18" t="str">
        <f t="shared" ref="AS18:AS25" ca="1" si="17">IF(AH18="sound\\Tropic",AQ18,"")</f>
        <v>pics\\Tikva_2.jpg</v>
      </c>
      <c r="AT18">
        <f t="shared" ca="1" si="6"/>
        <v>0.9112696928439914</v>
      </c>
      <c r="AU18" t="str">
        <f>IF(OR(G18=10,G18=11,G18=14,G18=15),VLOOKUP(AT18,audio_list_stym!$A$3:$B$18,2,FALSE),"sound\\Noviy_plod.wav")</f>
        <v>sound\\Noviy_plod.wav</v>
      </c>
      <c r="AV18" t="str">
        <f t="shared" ca="1" si="7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8"/>
        <v>_С_молоком_ли_КОКОС?</v>
      </c>
      <c r="BC18">
        <f>A18</f>
        <v>1203</v>
      </c>
      <c r="BD18" cm="1">
        <f t="array" aca="1" ref="BD18" ca="1">INDEX($L$18:$L$25,(RANK(AT2,$AT$2:$AT$9)))</f>
        <v>2031</v>
      </c>
      <c r="BE18" cm="1">
        <f t="array" aca="1" ref="BE18" ca="1">INDEX(BD2:BD17,(RANK(AT4,$AT$2:$AT$16)))</f>
        <v>2060</v>
      </c>
      <c r="BF18" cm="1">
        <f t="array" aca="1" ref="BF18" ca="1">INDEX(BD26:BD49,(RANK(AT4,$AT$2:$AT$16)))</f>
        <v>2052</v>
      </c>
      <c r="BG18" cm="1">
        <f t="array" aca="1" ref="BG18" ca="1">INDEX(BD50:BD65,(RANK(AT4,$AT$2:$AT$16)))</f>
        <v>2012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VLOOKUP(B19,audio_list_stym!$A$3:$BP$18,67,FALSE)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VLOOKUP(B19,audio_list_stym!$A$3:$AJ$18,35,FALSE)</f>
        <v>Kokos</v>
      </c>
      <c r="I19" t="s">
        <v>689</v>
      </c>
      <c r="J19" t="str">
        <f t="shared" si="1"/>
        <v>Kokos_2</v>
      </c>
      <c r="K19">
        <v>10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2168</v>
      </c>
      <c r="AD19" t="str">
        <f t="shared" ca="1" si="9"/>
        <v>pics\\Tikva_8.jpg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pics\\Tikva_8.jpg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0"/>
        <v>1.4199801055838623E-3</v>
      </c>
      <c r="AP19" t="str">
        <f t="shared" ca="1" si="11"/>
        <v>pics\\Injir_8.jpg</v>
      </c>
      <c r="AQ19" t="str">
        <f t="shared" ca="1" si="12"/>
        <v>pics\\Tikva_8.jpg</v>
      </c>
      <c r="AS19" t="str">
        <f t="shared" ca="1" si="17"/>
        <v>pics\\Tikva_8.jpg</v>
      </c>
      <c r="AT19">
        <f t="shared" ca="1" si="6"/>
        <v>0.58060546300385318</v>
      </c>
      <c r="AU19" t="str">
        <f>IF(OR(G19=10,G19=11,G19=14,G19=15),VLOOKUP(AT19,audio_list_stym!$A$3:$B$18,2,FALSE),"sound\\Noviy_plod.wav")</f>
        <v>sound\\Noviy_plod.wav</v>
      </c>
      <c r="AV19" t="str">
        <f t="shared" ca="1" si="7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8"/>
        <v>_Полый_ли_КОКОС?</v>
      </c>
      <c r="BD19" cm="1">
        <f t="array" aca="1" ref="BD19" ca="1">INDEX($L$18:$L$25,(RANK(AT3,$AT$2:$AT$9)))</f>
        <v>2026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VLOOKUP(B20,audio_list_stym!$A$3:$BP$18,67,FALSE)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VLOOKUP(B20,audio_list_stym!$A$3:$AJ$18,35,FALSE)</f>
        <v>Kokos</v>
      </c>
      <c r="I20" t="s">
        <v>690</v>
      </c>
      <c r="J20" t="str">
        <f t="shared" si="1"/>
        <v>Kokos_3</v>
      </c>
      <c r="K20">
        <v>10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2054</v>
      </c>
      <c r="AD20" t="str">
        <f t="shared" ca="1" si="9"/>
        <v>pics\\Redis_6.jpg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pics\\Redis_6.jpg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0"/>
        <v>0.62172188804795658</v>
      </c>
      <c r="AP20" t="str">
        <f t="shared" ca="1" si="11"/>
        <v>pics\\Limon_6.jpg</v>
      </c>
      <c r="AQ20" t="str">
        <f t="shared" ca="1" si="12"/>
        <v>pics\\Redis_6.jpg</v>
      </c>
      <c r="AS20" t="str">
        <f t="shared" ca="1" si="17"/>
        <v>pics\\Redis_6.jpg</v>
      </c>
      <c r="AT20">
        <f t="shared" ca="1" si="6"/>
        <v>0.45732958481978314</v>
      </c>
      <c r="AU20" t="str">
        <f>IF(OR(G20=10,G20=11,G20=14,G20=15),VLOOKUP(AT20,audio_list_stym!$A$3:$B$18,2,FALSE),"sound\\Noviy_plod.wav")</f>
        <v>sound\\Noviy_plod.wav</v>
      </c>
      <c r="AV20" t="str">
        <f t="shared" ca="1" si="7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8"/>
        <v>_Гладкий_ли_КОКОС?</v>
      </c>
      <c r="BD20" cm="1">
        <f t="array" aca="1" ref="BD20" ca="1">INDEX($L$18:$L$25,(RANK(AT4,$AT$2:$AT$9)))</f>
        <v>2027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VLOOKUP(B21,audio_list_stym!$A$3:$BP$18,67,FALSE)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VLOOKUP(B21,audio_list_stym!$A$3:$AJ$18,35,FALSE)</f>
        <v>Kokos</v>
      </c>
      <c r="I21" t="s">
        <v>691</v>
      </c>
      <c r="J21" t="str">
        <f t="shared" si="1"/>
        <v>Kokos_4</v>
      </c>
      <c r="K21">
        <v>10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2163</v>
      </c>
      <c r="AD21" t="str">
        <f t="shared" ca="1" si="9"/>
        <v>pics\\Tikva_3.jpg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pics\\Tikva_3.jpg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0"/>
        <v>0.19553346931523685</v>
      </c>
      <c r="AP21" t="str">
        <f t="shared" ca="1" si="11"/>
        <v>pics\\Injir_3.jpg</v>
      </c>
      <c r="AQ21" t="str">
        <f t="shared" ca="1" si="12"/>
        <v>pics\\Tikva_3.jpg</v>
      </c>
      <c r="AS21" t="str">
        <f t="shared" ca="1" si="17"/>
        <v>pics\\Tikva_3.jpg</v>
      </c>
      <c r="AT21">
        <f t="shared" ca="1" si="6"/>
        <v>0.62791396067402172</v>
      </c>
      <c r="AU21" t="str">
        <f>IF(OR(G21=10,G21=11,G21=14,G21=15),VLOOKUP(AT21,audio_list_stym!$A$3:$B$18,2,FALSE),"sound\\Noviy_plod.wav")</f>
        <v>sound\\Noviy_plod.wav</v>
      </c>
      <c r="AV21" t="str">
        <f t="shared" ca="1" si="7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8"/>
        <v>_Пористый_ли_КОКОС?</v>
      </c>
      <c r="BD21" cm="1">
        <f t="array" aca="1" ref="BD21" ca="1">INDEX($L$18:$L$25,(RANK(AT5,$AT$2:$AT$9)))</f>
        <v>2025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VLOOKUP(B22,audio_list_stym!$A$3:$BP$18,67,FALSE)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VLOOKUP(B22,audio_list_stym!$A$3:$AJ$18,35,FALSE)</f>
        <v>Kokos</v>
      </c>
      <c r="I22" t="s">
        <v>692</v>
      </c>
      <c r="J22" t="str">
        <f t="shared" si="1"/>
        <v>Kokos_5</v>
      </c>
      <c r="K22">
        <v>10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2052</v>
      </c>
      <c r="AD22" t="str">
        <f t="shared" ca="1" si="9"/>
        <v>pics\\Redis_4.jpg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pics\\Redis_4.jpg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0"/>
        <v>0.71007135963140999</v>
      </c>
      <c r="AP22" t="str">
        <f t="shared" ca="1" si="11"/>
        <v>pics\\Limon_4.jpg</v>
      </c>
      <c r="AQ22" t="str">
        <f t="shared" ca="1" si="12"/>
        <v>pics\\Redis_4.jpg</v>
      </c>
      <c r="AS22" t="str">
        <f t="shared" ca="1" si="17"/>
        <v>pics\\Redis_4.jpg</v>
      </c>
      <c r="AT22">
        <f t="shared" ca="1" si="6"/>
        <v>0.36015517347760073</v>
      </c>
      <c r="AU22" t="str">
        <f>IF(OR(G22=10,G22=11,G22=14,G22=15),VLOOKUP(AT22,audio_list_stym!$A$3:$B$18,2,FALSE),"sound\\Noviy_plod.wav")</f>
        <v>sound\\Noviy_plod.wav</v>
      </c>
      <c r="AV22" t="str">
        <f t="shared" ca="1" si="7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8"/>
        <v>_Вареный_ли_КОКОС?</v>
      </c>
      <c r="BD22" cm="1">
        <f t="array" aca="1" ref="BD22" ca="1">INDEX($L$18:$L$25,(RANK(AT6,$AT$2:$AT$9)))</f>
        <v>2032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VLOOKUP(B23,audio_list_stym!$A$3:$BP$18,67,FALSE)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VLOOKUP(B23,audio_list_stym!$A$3:$AJ$18,35,FALSE)</f>
        <v>Kokos</v>
      </c>
      <c r="I23" t="s">
        <v>693</v>
      </c>
      <c r="J23" t="str">
        <f t="shared" si="1"/>
        <v>Kokos_6</v>
      </c>
      <c r="K23">
        <v>10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2020</v>
      </c>
      <c r="AD23" t="str">
        <f t="shared" ca="1" si="9"/>
        <v>pics\\Goroh_4.jpg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pics\\Goroh_4.jpg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0"/>
        <v>0.36220176927332537</v>
      </c>
      <c r="AP23" t="str">
        <f t="shared" ca="1" si="11"/>
        <v>pics\\Banan_4.jpg</v>
      </c>
      <c r="AQ23" t="str">
        <f t="shared" ca="1" si="12"/>
        <v>pics\\Goroh_4.jpg</v>
      </c>
      <c r="AS23" t="str">
        <f t="shared" ca="1" si="17"/>
        <v>pics\\Goroh_4.jpg</v>
      </c>
      <c r="AT23">
        <f t="shared" ca="1" si="6"/>
        <v>0.73634749901482277</v>
      </c>
      <c r="AU23" t="str">
        <f>IF(OR(G23=10,G23=11,G23=14,G23=15),VLOOKUP(AT23,audio_list_stym!$A$3:$B$18,2,FALSE),"sound\\Noviy_plod.wav")</f>
        <v>sound\\Noviy_plod.wav</v>
      </c>
      <c r="AV23" t="str">
        <f t="shared" ca="1" si="7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8"/>
        <v>_Плотный_ли_КОКОС?</v>
      </c>
      <c r="BD23" cm="1">
        <f t="array" aca="1" ref="BD23" ca="1">INDEX($L$18:$L$25,(RANK(AT7,$AT$2:$AT$9)))</f>
        <v>2028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VLOOKUP(B24,audio_list_stym!$A$3:$BP$18,67,FALSE)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VLOOKUP(B24,audio_list_stym!$A$3:$AJ$18,35,FALSE)</f>
        <v>Kokos</v>
      </c>
      <c r="I24" t="s">
        <v>694</v>
      </c>
      <c r="J24" t="str">
        <f t="shared" si="1"/>
        <v>Kokos_7</v>
      </c>
      <c r="K24">
        <v>10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2019</v>
      </c>
      <c r="AD24" t="str">
        <f t="shared" ca="1" si="9"/>
        <v>pics\\Goroh_3.jpg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pics\\Goroh_3.jpg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0"/>
        <v>0.39736056525511176</v>
      </c>
      <c r="AP24" t="str">
        <f t="shared" ca="1" si="11"/>
        <v>pics\\Banan_3.jpg</v>
      </c>
      <c r="AQ24" t="str">
        <f t="shared" ca="1" si="12"/>
        <v>pics\\Goroh_3.jpg</v>
      </c>
      <c r="AS24" t="str">
        <f t="shared" ca="1" si="17"/>
        <v>pics\\Goroh_3.jpg</v>
      </c>
      <c r="AT24">
        <f t="shared" ca="1" si="6"/>
        <v>0.37026473917697378</v>
      </c>
      <c r="AU24" t="str">
        <f>IF(OR(G24=10,G24=11,G24=14,G24=15),VLOOKUP(AT24,audio_list_stym!$A$3:$B$18,2,FALSE),"sound\\Noviy_plod.wav")</f>
        <v>sound\\Noviy_plod.wav</v>
      </c>
      <c r="AV24" t="str">
        <f t="shared" ca="1" si="7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8"/>
        <v>_Ворсистый_ли_КОКОС?</v>
      </c>
      <c r="BD24" cm="1">
        <f t="array" aca="1" ref="BD24" ca="1">INDEX($L$18:$L$25,(RANK(AT8,$AT$2:$AT$9)))</f>
        <v>2030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VLOOKUP(B25,audio_list_stym!$A$3:$BP$18,67,FALSE)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VLOOKUP(B25,audio_list_stym!$A$3:$AJ$18,35,FALSE)</f>
        <v>Kokos</v>
      </c>
      <c r="I25" t="s">
        <v>695</v>
      </c>
      <c r="J25" t="str">
        <f t="shared" si="1"/>
        <v>Kokos_8</v>
      </c>
      <c r="K25">
        <v>10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2051</v>
      </c>
      <c r="AD25" t="str">
        <f t="shared" ca="1" si="9"/>
        <v>pics\\Redis_3.jpg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pics\\Redis_3.jpg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0"/>
        <v>0.81331969636510315</v>
      </c>
      <c r="AP25" t="str">
        <f t="shared" ca="1" si="11"/>
        <v>pics\\Limon_3.jpg</v>
      </c>
      <c r="AQ25" t="str">
        <f t="shared" ca="1" si="12"/>
        <v>pics\\Redis_3.jpg</v>
      </c>
      <c r="AS25" t="str">
        <f t="shared" ca="1" si="17"/>
        <v>pics\\Redis_3.jpg</v>
      </c>
      <c r="AT25">
        <f t="shared" ca="1" si="6"/>
        <v>0.84846847345088605</v>
      </c>
      <c r="AU25" t="str">
        <f>IF(OR(G25=10,G25=11,G25=14,G25=15),VLOOKUP(AT25,audio_list_stym!$A$3:$B$18,2,FALSE),"sound\\Noviy_plod.wav")</f>
        <v>sound\\Noviy_plod.wav</v>
      </c>
      <c r="AV25" t="str">
        <f t="shared" ca="1" si="7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8"/>
        <v>_Мягкий_ли_КОКОС?</v>
      </c>
      <c r="BD25" cm="1">
        <f t="array" aca="1" ref="BD25" ca="1">INDEX($L$18:$L$25,(RANK(AT9,$AT$2:$AT$9)))</f>
        <v>2029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VLOOKUP(B26,audio_list_stym!$A$3:$BP$18,67,FALSE)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VLOOKUP(B26,audio_list_stym!$A$3:$AJ$18,35,FALSE)</f>
        <v>Redis</v>
      </c>
      <c r="I26" t="s">
        <v>688</v>
      </c>
      <c r="J26" t="str">
        <f t="shared" si="1"/>
        <v>Redis_1</v>
      </c>
      <c r="K26">
        <v>11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2225</v>
      </c>
      <c r="AD26" t="str">
        <f t="shared" ca="1" si="9"/>
        <v>pics\\dis9.jpg</v>
      </c>
      <c r="AE26" s="22" t="str">
        <f t="array" aca="1" ref="AE26" ca="1">IF(G26="экспл",INDEX(total_visual_stym!$C$146:$C$209,(RANK(total_visual_stym!E170,total_visual_stym!$E$146:$E$209))),0)</f>
        <v>pics\\dis9.jpg</v>
      </c>
      <c r="AF26" s="22" t="str">
        <f t="shared" si="2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si="15"/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6"/>
        <v>0.90987875351989034</v>
      </c>
      <c r="AU26" t="str">
        <f>IF(OR(G26=10,G26=11,G26=14,G26=15),VLOOKUP(AT26,audio_list_stym!$A$3:$B$18,2,FALSE),"sound\\Noviy_plod.wav")</f>
        <v>sound\\Noviy_plod.wav</v>
      </c>
      <c r="AV26" t="str">
        <f t="shared" ca="1" si="7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8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2055</v>
      </c>
      <c r="BE26" cm="1">
        <f t="array" aca="1" ref="BE26" ca="1">INDEX(BD2:BD25,(RANK(AT5,$AT$2:$AT$16)))</f>
        <v>2063</v>
      </c>
      <c r="BF26" cm="1">
        <f t="array" aca="1" ref="BF26" ca="1">INDEX(BD34:BD49,(RANK(AT5,$AT$2:$AT$16)))</f>
        <v>2047</v>
      </c>
      <c r="BG26" cm="1">
        <f t="array" aca="1" ref="BG26" ca="1">INDEX(BD50:BD65,(RANK(AT5,$AT$2:$AT$16)))</f>
        <v>2015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VLOOKUP(B27,audio_list_stym!$A$3:$BP$18,67,FALSE)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VLOOKUP(B27,audio_list_stym!$A$3:$AJ$18,35,FALSE)</f>
        <v>Redis</v>
      </c>
      <c r="I27" t="s">
        <v>689</v>
      </c>
      <c r="J27" t="str">
        <f t="shared" si="1"/>
        <v>Redis_2</v>
      </c>
      <c r="K27">
        <v>11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2175</v>
      </c>
      <c r="AD27" t="str">
        <f t="shared" ca="1" si="9"/>
        <v>pics\\dis5.jpg</v>
      </c>
      <c r="AE27" s="22" t="str">
        <f t="array" aca="1" ref="AE27" ca="1">IF(G27="экспл",INDEX(total_visual_stym!$C$146:$C$209,(RANK(total_visual_stym!E171,total_visual_stym!$E$146:$E$209))),0)</f>
        <v>pics\\dis5.jpg</v>
      </c>
      <c r="AF27" s="22" t="str">
        <f t="shared" si="2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15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6"/>
        <v>0.10732341209963758</v>
      </c>
      <c r="AU27" t="str">
        <f>IF(OR(G27=10,G27=11,G27=14,G27=15),VLOOKUP(AT27,audio_list_stym!$A$3:$B$18,2,FALSE),"sound\\Noviy_plod.wav")</f>
        <v>sound\\Noviy_plod.wav</v>
      </c>
      <c r="AV27" t="str">
        <f t="shared" ca="1" si="7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8"/>
        <v>Посмотрите,_вот_РЕДИС._Он_алый?</v>
      </c>
      <c r="BD27" cm="1">
        <f t="array" aca="1" ref="BD27" ca="1">INDEX($L$26:$L$33,(RANK(AT3,$AT$2:$AT$9)))</f>
        <v>2050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VLOOKUP(B28,audio_list_stym!$A$3:$BP$18,67,FALSE)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VLOOKUP(B28,audio_list_stym!$A$3:$AJ$18,35,FALSE)</f>
        <v>Redis</v>
      </c>
      <c r="I28" t="s">
        <v>690</v>
      </c>
      <c r="J28" t="str">
        <f t="shared" si="1"/>
        <v>Redis_3</v>
      </c>
      <c r="K28">
        <v>11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2191</v>
      </c>
      <c r="AD28" t="str">
        <f t="shared" ca="1" si="9"/>
        <v>pics\\dis26.jpg</v>
      </c>
      <c r="AE28" s="22" t="str">
        <f t="array" aca="1" ref="AE28" ca="1">IF(G28="экспл",INDEX(total_visual_stym!$C$146:$C$209,(RANK(total_visual_stym!E172,total_visual_stym!$E$146:$E$209))),0)</f>
        <v>pics\\dis26.jpg</v>
      </c>
      <c r="AF28" s="22" t="str">
        <f t="shared" si="2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15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6"/>
        <v>0.34848444534341072</v>
      </c>
      <c r="AU28" t="str">
        <f>IF(OR(G28=10,G28=11,G28=14,G28=15),VLOOKUP(AT28,audio_list_stym!$A$3:$B$18,2,FALSE),"sound\\Noviy_plod.wav")</f>
        <v>sound\\Noviy_plod.wav</v>
      </c>
      <c r="AV28" t="str">
        <f t="shared" ca="1" si="7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8"/>
        <v>Вот_РЕДИС._Пряный_ли_он?</v>
      </c>
      <c r="BD28" cm="1">
        <f t="array" aca="1" ref="BD28" ca="1">INDEX($L$26:$L$33,(RANK(AT4,$AT$2:$AT$9)))</f>
        <v>2051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VLOOKUP(B29,audio_list_stym!$A$3:$BP$18,67,FALSE)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VLOOKUP(B29,audio_list_stym!$A$3:$AJ$18,35,FALSE)</f>
        <v>Redis</v>
      </c>
      <c r="I29" t="s">
        <v>691</v>
      </c>
      <c r="J29" t="str">
        <f t="shared" si="1"/>
        <v>Redis_4</v>
      </c>
      <c r="K29">
        <v>11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2188</v>
      </c>
      <c r="AD29" t="str">
        <f t="shared" ca="1" si="9"/>
        <v>pics\\dis3.jpg</v>
      </c>
      <c r="AE29" s="22" t="str">
        <f t="array" aca="1" ref="AE29" ca="1">IF(G29="экспл",INDEX(total_visual_stym!$C$146:$C$209,(RANK(total_visual_stym!E173,total_visual_stym!$E$146:$E$209))),0)</f>
        <v>pics\\dis3.jpg</v>
      </c>
      <c r="AF29" s="22" t="str">
        <f t="shared" si="2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15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6"/>
        <v>2.0344009509634109E-3</v>
      </c>
      <c r="AU29" t="str">
        <f>IF(OR(G29=10,G29=11,G29=14,G29=15),VLOOKUP(AT29,audio_list_stym!$A$3:$B$18,2,FALSE),"sound\\Noviy_plod.wav")</f>
        <v>sound\\Noviy_plod.wav</v>
      </c>
      <c r="AV29" t="str">
        <f t="shared" ca="1" si="7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8"/>
        <v>Это_РЕДИС._Жирный_ли_он?</v>
      </c>
      <c r="BD29" cm="1">
        <f t="array" aca="1" ref="BD29" ca="1">INDEX($L$26:$L$33,(RANK(AT5,$AT$2:$AT$9)))</f>
        <v>2049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VLOOKUP(B30,audio_list_stym!$A$3:$BP$18,67,FALSE)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VLOOKUP(B30,audio_list_stym!$A$3:$AJ$18,35,FALSE)</f>
        <v>Redis</v>
      </c>
      <c r="I30" t="s">
        <v>692</v>
      </c>
      <c r="J30" t="str">
        <f t="shared" si="1"/>
        <v>Redis_5</v>
      </c>
      <c r="K30">
        <v>11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2194</v>
      </c>
      <c r="AD30" t="str">
        <f t="shared" ca="1" si="9"/>
        <v>pics\\dis55.jpg</v>
      </c>
      <c r="AE30" s="22" t="str">
        <f t="array" aca="1" ref="AE30" ca="1">IF(G30="экспл",INDEX(total_visual_stym!$C$146:$C$209,(RANK(total_visual_stym!E174,total_visual_stym!$E$146:$E$209))),0)</f>
        <v>pics\\dis55.jpg</v>
      </c>
      <c r="AF30" s="22" t="str">
        <f t="shared" si="2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15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6"/>
        <v>0.22386817411922666</v>
      </c>
      <c r="AU30" t="str">
        <f>IF(OR(G30=10,G30=11,G30=14,G30=15),VLOOKUP(AT30,audio_list_stym!$A$3:$B$18,2,FALSE),"sound\\Noviy_plod.wav")</f>
        <v>sound\\Noviy_plod.wav</v>
      </c>
      <c r="AV30" t="str">
        <f t="shared" ca="1" si="7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8"/>
        <v>На_картинке_РЕДИС._Он_соленый?</v>
      </c>
      <c r="BD30" cm="1">
        <f t="array" aca="1" ref="BD30" ca="1">INDEX($L$26:$L$33,(RANK(AT6,$AT$2:$AT$9)))</f>
        <v>2056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VLOOKUP(B31,audio_list_stym!$A$3:$BP$18,67,FALSE)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VLOOKUP(B31,audio_list_stym!$A$3:$AJ$18,35,FALSE)</f>
        <v>Redis</v>
      </c>
      <c r="I31" t="s">
        <v>693</v>
      </c>
      <c r="J31" t="str">
        <f t="shared" si="1"/>
        <v>Redis_6</v>
      </c>
      <c r="K31">
        <v>11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2219</v>
      </c>
      <c r="AD31" t="str">
        <f t="shared" ca="1" si="9"/>
        <v>pics\\dis17.jpg</v>
      </c>
      <c r="AE31" s="22" t="str">
        <f t="array" aca="1" ref="AE31" ca="1">IF(G31="экспл",INDEX(total_visual_stym!$C$146:$C$209,(RANK(total_visual_stym!E175,total_visual_stym!$E$146:$E$209))),0)</f>
        <v>pics\\dis17.jpg</v>
      </c>
      <c r="AF31" s="22" t="str">
        <f t="shared" si="2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15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6"/>
        <v>0.33493037338868081</v>
      </c>
      <c r="AU31" t="str">
        <f>IF(OR(G31=10,G31=11,G31=14,G31=15),VLOOKUP(AT31,audio_list_stym!$A$3:$B$18,2,FALSE),"sound\\Noviy_plod.wav")</f>
        <v>sound\\Noviy_plod.wav</v>
      </c>
      <c r="AV31" t="str">
        <f t="shared" ca="1" si="7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8"/>
        <v>На_мониторе_РЕДИС._Пышный_ли_он?</v>
      </c>
      <c r="BD31" cm="1">
        <f t="array" aca="1" ref="BD31" ca="1">INDEX($L$26:$L$33,(RANK(AT7,$AT$2:$AT$9)))</f>
        <v>2052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VLOOKUP(B32,audio_list_stym!$A$3:$BP$18,67,FALSE)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VLOOKUP(B32,audio_list_stym!$A$3:$AJ$18,35,FALSE)</f>
        <v>Redis</v>
      </c>
      <c r="I32" t="s">
        <v>694</v>
      </c>
      <c r="J32" t="str">
        <f t="shared" si="1"/>
        <v>Redis_7</v>
      </c>
      <c r="K32">
        <v>11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2222</v>
      </c>
      <c r="AD32" t="str">
        <f t="shared" ca="1" si="9"/>
        <v>pics\\dis14.jpg</v>
      </c>
      <c r="AE32" s="22" t="str">
        <f t="array" aca="1" ref="AE32" ca="1">IF(G32="экспл",INDEX(total_visual_stym!$C$146:$C$209,(RANK(total_visual_stym!E176,total_visual_stym!$E$146:$E$209))),0)</f>
        <v>pics\\dis14.jpg</v>
      </c>
      <c r="AF32" s="22" t="str">
        <f t="shared" si="2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15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6"/>
        <v>0.58939930717258882</v>
      </c>
      <c r="AU32" t="str">
        <f>IF(OR(G32=10,G32=11,G32=14,G32=15),VLOOKUP(AT32,audio_list_stym!$A$3:$B$18,2,FALSE),"sound\\Noviy_plod.wav")</f>
        <v>sound\\Noviy_plod.wav</v>
      </c>
      <c r="AV32" t="str">
        <f t="shared" ca="1" si="7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8"/>
        <v>Перед_Вами_РЕДИС._Крепкий_ли_он?</v>
      </c>
      <c r="BD32" cm="1">
        <f t="array" aca="1" ref="BD32" ca="1">INDEX($L$26:$L$33,(RANK(AT8,$AT$2:$AT$9)))</f>
        <v>2054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VLOOKUP(B33,audio_list_stym!$A$3:$BP$18,67,FALSE)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VLOOKUP(B33,audio_list_stym!$A$3:$AJ$18,35,FALSE)</f>
        <v>Redis</v>
      </c>
      <c r="I33" t="s">
        <v>695</v>
      </c>
      <c r="J33" t="str">
        <f t="shared" si="1"/>
        <v>Redis_8</v>
      </c>
      <c r="K33">
        <v>11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2231</v>
      </c>
      <c r="AD33" t="str">
        <f t="shared" ca="1" si="9"/>
        <v>pics\\dis12.jpg</v>
      </c>
      <c r="AE33" s="22" t="str">
        <f t="array" aca="1" ref="AE33" ca="1">IF(G33="экспл",INDEX(total_visual_stym!$C$146:$C$209,(RANK(total_visual_stym!E177,total_visual_stym!$E$146:$E$209))),0)</f>
        <v>pics\\dis12.jpg</v>
      </c>
      <c r="AF33" s="22" t="str">
        <f t="shared" si="2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15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6"/>
        <v>0.68114690785405974</v>
      </c>
      <c r="AU33" t="str">
        <f>IF(OR(G33=10,G33=11,G33=14,G33=15),VLOOKUP(AT33,audio_list_stym!$A$3:$B$18,2,FALSE),"sound\\Noviy_plod.wav")</f>
        <v>sound\\Noviy_plod.wav</v>
      </c>
      <c r="AV33" t="str">
        <f t="shared" ca="1" si="7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8"/>
        <v>Вы_видите_РЕДИС._Он_круглый?</v>
      </c>
      <c r="BD33" cm="1">
        <f t="array" aca="1" ref="BD33" ca="1">INDEX($L$26:$L$33,(RANK(AT9,$AT$2:$AT$9)))</f>
        <v>2053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VLOOKUP(B34,audio_list_stym!$A$3:$BP$18,67,FALSE)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VLOOKUP(B34,audio_list_stym!$A$3:$AJ$18,35,FALSE)</f>
        <v>Peper</v>
      </c>
      <c r="I34" t="s">
        <v>688</v>
      </c>
      <c r="J34" t="str">
        <f t="shared" si="1"/>
        <v>Peper_1</v>
      </c>
      <c r="K34">
        <v>12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2037</v>
      </c>
      <c r="AD34" t="str">
        <f t="shared" ca="1" si="9"/>
        <v>pics\\Limon_5.jpg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pics\\Limon_5.jpg</v>
      </c>
      <c r="AH34" t="str">
        <f t="shared" si="3"/>
        <v>sound\\Ogorod</v>
      </c>
      <c r="AI34" t="s">
        <v>720</v>
      </c>
      <c r="AJ34" t="str">
        <f t="shared" si="16"/>
        <v>pics\\Injir</v>
      </c>
      <c r="AK34" t="str">
        <f t="shared" ref="AK34:AK41" si="18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19">IF(AH34="sound\\Ogorod",AP10,"")</f>
        <v>pics\\Limon_5.jpg</v>
      </c>
      <c r="AT34">
        <f t="shared" ca="1" si="6"/>
        <v>8.679838102002646E-2</v>
      </c>
      <c r="AU34" t="str">
        <f>IF(OR(G34=10,G34=11,G34=14,G34=15),VLOOKUP(AT34,audio_list_stym!$A$3:$B$18,2,FALSE),"sound\\Noviy_plod.wav")</f>
        <v>sound\\Noviy_plod.wav</v>
      </c>
      <c r="AV34" t="str">
        <f t="shared" ca="1" si="7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8"/>
        <v>_Сырой_ли_XXXXX?</v>
      </c>
      <c r="BC34">
        <f>A34</f>
        <v>1205</v>
      </c>
      <c r="BD34" cm="1">
        <f t="array" aca="1" ref="BD34" ca="1">INDEX($L$34:$L$41,(RANK(AT2,$AT$2:$AT$9)))</f>
        <v>2047</v>
      </c>
      <c r="BE34" cm="1">
        <f t="array" aca="1" ref="BE34" ca="1">INDEX(BD2:BD17,(RANK(AT5,$AT$2:$AT$17)))</f>
        <v>2063</v>
      </c>
      <c r="BF34" cm="1">
        <f t="array" aca="1" ref="BF34" ca="1">INDEX(BD18:BD33,(RANK(AT5,$AT$2:$AT$7)))</f>
        <v>2031</v>
      </c>
      <c r="BG34" cm="1">
        <f t="array" aca="1" ref="BG34" ca="1">INDEX(BD42:BD65,(RANK(AT5,$AT$2:$AT$17)))</f>
        <v>2007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VLOOKUP(B35,audio_list_stym!$A$3:$BP$18,67,FALSE)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VLOOKUP(B35,audio_list_stym!$A$3:$AJ$18,35,FALSE)</f>
        <v>Peper</v>
      </c>
      <c r="I35" t="s">
        <v>689</v>
      </c>
      <c r="J35" t="str">
        <f t="shared" si="1"/>
        <v>Peper_2</v>
      </c>
      <c r="K35">
        <v>12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2007</v>
      </c>
      <c r="AD35" t="str">
        <f t="shared" ca="1" si="9"/>
        <v>pics\\Banan_7.jpg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pics\\Banan_7.jpg</v>
      </c>
      <c r="AH35" t="str">
        <f t="shared" si="3"/>
        <v>sound\\Ogorod</v>
      </c>
      <c r="AI35" t="s">
        <v>721</v>
      </c>
      <c r="AJ35" t="str">
        <f t="shared" si="16"/>
        <v>pics\\Injir</v>
      </c>
      <c r="AK35" t="str">
        <f t="shared" si="18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19"/>
        <v>pics\\Banan_7.jpg</v>
      </c>
      <c r="AT35">
        <f t="shared" ca="1" si="6"/>
        <v>0.37587743200714052</v>
      </c>
      <c r="AU35" t="str">
        <f>IF(OR(G35=10,G35=11,G35=14,G35=15),VLOOKUP(AT35,audio_list_stym!$A$3:$B$18,2,FALSE),"sound\\Noviy_plod.wav")</f>
        <v>sound\\Noviy_plod.wav</v>
      </c>
      <c r="AV35" t="str">
        <f t="shared" ca="1" si="7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8"/>
        <v>_Слоеный_ли_XXXXX?</v>
      </c>
      <c r="BD35" cm="1">
        <f t="array" aca="1" ref="BD35" ca="1">INDEX($L$34:$L$41,(RANK(AT3,$AT$2:$AT$9)))</f>
        <v>2042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VLOOKUP(B36,audio_list_stym!$A$3:$BP$18,67,FALSE)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VLOOKUP(B36,audio_list_stym!$A$3:$AJ$18,35,FALSE)</f>
        <v>Peper</v>
      </c>
      <c r="I36" t="s">
        <v>690</v>
      </c>
      <c r="J36" t="str">
        <f t="shared" si="1"/>
        <v>Peper_3</v>
      </c>
      <c r="K36">
        <v>12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2001</v>
      </c>
      <c r="AD36" t="str">
        <f t="shared" ca="1" si="9"/>
        <v>pics\\Banan_1.jpg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pics\\Banan_1.jpg</v>
      </c>
      <c r="AH36" t="str">
        <f t="shared" si="3"/>
        <v>sound\\Ogorod</v>
      </c>
      <c r="AI36" t="s">
        <v>722</v>
      </c>
      <c r="AJ36" t="str">
        <f t="shared" si="16"/>
        <v>pics\\Injir</v>
      </c>
      <c r="AK36" t="str">
        <f t="shared" si="18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19"/>
        <v>pics\\Banan_1.jpg</v>
      </c>
      <c r="AT36">
        <f t="shared" ca="1" si="6"/>
        <v>0.90795790288818079</v>
      </c>
      <c r="AU36" t="str">
        <f>IF(OR(G36=10,G36=11,G36=14,G36=15),VLOOKUP(AT36,audio_list_stym!$A$3:$B$18,2,FALSE),"sound\\Noviy_plod.wav")</f>
        <v>sound\\Noviy_plod.wav</v>
      </c>
      <c r="AV36" t="str">
        <f t="shared" ca="1" si="7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8"/>
        <v>_Гнилой_ли_XXXXX?</v>
      </c>
      <c r="BD36" cm="1">
        <f t="array" aca="1" ref="BD36" ca="1">INDEX($L$34:$L$41,(RANK(AT4,$AT$2:$AT$9)))</f>
        <v>2043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VLOOKUP(B37,audio_list_stym!$A$3:$BP$18,67,FALSE)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VLOOKUP(B37,audio_list_stym!$A$3:$AJ$18,35,FALSE)</f>
        <v>Peper</v>
      </c>
      <c r="I37" t="s">
        <v>691</v>
      </c>
      <c r="J37" t="str">
        <f t="shared" si="1"/>
        <v>Peper_4</v>
      </c>
      <c r="K37">
        <v>12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2156</v>
      </c>
      <c r="AD37" t="str">
        <f t="shared" ca="1" si="9"/>
        <v>pics\\Injir_4.jpg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pics\\Injir_4.jpg</v>
      </c>
      <c r="AH37" t="str">
        <f t="shared" si="3"/>
        <v>sound\\Ogorod</v>
      </c>
      <c r="AI37" t="s">
        <v>723</v>
      </c>
      <c r="AJ37" t="str">
        <f t="shared" si="16"/>
        <v>pics\\Injir</v>
      </c>
      <c r="AK37" t="str">
        <f t="shared" si="18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19"/>
        <v>pics\\Injir_4.jpg</v>
      </c>
      <c r="AT37">
        <f t="shared" ca="1" si="6"/>
        <v>0.45240374841451581</v>
      </c>
      <c r="AU37" t="str">
        <f>IF(OR(G37=10,G37=11,G37=14,G37=15),VLOOKUP(AT37,audio_list_stym!$A$3:$B$18,2,FALSE),"sound\\Noviy_plod.wav")</f>
        <v>sound\\Noviy_plod.wav</v>
      </c>
      <c r="AV37" t="str">
        <f t="shared" ca="1" si="7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8"/>
        <v>_Бугристый_ли_XXXXX?</v>
      </c>
      <c r="BD37" cm="1">
        <f t="array" aca="1" ref="BD37" ca="1">INDEX($L$34:$L$41,(RANK(AT5,$AT$2:$AT$9)))</f>
        <v>2041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VLOOKUP(B38,audio_list_stym!$A$3:$BP$18,67,FALSE)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VLOOKUP(B38,audio_list_stym!$A$3:$AJ$18,35,FALSE)</f>
        <v>Peper</v>
      </c>
      <c r="I38" t="s">
        <v>692</v>
      </c>
      <c r="J38" t="str">
        <f t="shared" si="1"/>
        <v>Peper_5</v>
      </c>
      <c r="K38">
        <v>12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2006</v>
      </c>
      <c r="AD38" t="str">
        <f t="shared" ca="1" si="9"/>
        <v>pics\\Banan_6.jpg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pics\\Banan_6.jpg</v>
      </c>
      <c r="AH38" t="str">
        <f t="shared" si="3"/>
        <v>sound\\Ogorod</v>
      </c>
      <c r="AI38" t="s">
        <v>724</v>
      </c>
      <c r="AJ38" t="str">
        <f t="shared" si="16"/>
        <v>pics\\Injir</v>
      </c>
      <c r="AK38" t="str">
        <f t="shared" si="18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19"/>
        <v>pics\\Banan_6.jpg</v>
      </c>
      <c r="AT38">
        <f t="shared" ca="1" si="6"/>
        <v>0.75081563849388444</v>
      </c>
      <c r="AU38" t="str">
        <f>IF(OR(G38=10,G38=11,G38=14,G38=15),VLOOKUP(AT38,audio_list_stym!$A$3:$B$18,2,FALSE),"sound\\Noviy_plod.wav")</f>
        <v>sound\\Noviy_plod.wav</v>
      </c>
      <c r="AV38" t="str">
        <f t="shared" ca="1" si="7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8"/>
        <v>_Черный_ли_XXXXX?</v>
      </c>
      <c r="BD38" cm="1">
        <f t="array" aca="1" ref="BD38" ca="1">INDEX($L$34:$L$41,(RANK(AT6,$AT$2:$AT$9)))</f>
        <v>2048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VLOOKUP(B39,audio_list_stym!$A$3:$BP$18,67,FALSE)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VLOOKUP(B39,audio_list_stym!$A$3:$AJ$18,35,FALSE)</f>
        <v>Peper</v>
      </c>
      <c r="I39" t="s">
        <v>693</v>
      </c>
      <c r="J39" t="str">
        <f t="shared" si="1"/>
        <v>Peper_6</v>
      </c>
      <c r="K39">
        <v>12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2159</v>
      </c>
      <c r="AD39" t="str">
        <f t="shared" ca="1" si="9"/>
        <v>pics\\Injir_7.jpg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pics\\Injir_7.jpg</v>
      </c>
      <c r="AH39" t="str">
        <f t="shared" si="3"/>
        <v>sound\\Ogorod</v>
      </c>
      <c r="AI39" t="s">
        <v>725</v>
      </c>
      <c r="AJ39" t="str">
        <f t="shared" si="16"/>
        <v>pics\\Injir</v>
      </c>
      <c r="AK39" t="str">
        <f t="shared" si="18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19"/>
        <v>pics\\Injir_7.jpg</v>
      </c>
      <c r="AT39">
        <f t="shared" ca="1" si="6"/>
        <v>0.54778569557454093</v>
      </c>
      <c r="AU39" t="str">
        <f>IF(OR(G39=10,G39=11,G39=14,G39=15),VLOOKUP(AT39,audio_list_stym!$A$3:$B$18,2,FALSE),"sound\\Noviy_plod.wav")</f>
        <v>sound\\Noviy_plod.wav</v>
      </c>
      <c r="AV39" t="str">
        <f t="shared" ca="1" si="7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8"/>
        <v>_Хрустящий_ли_XXXXX?</v>
      </c>
      <c r="BD39" cm="1">
        <f t="array" aca="1" ref="BD39" ca="1">INDEX($L$34:$L$41,(RANK(AT7,$AT$2:$AT$9)))</f>
        <v>2044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VLOOKUP(B40,audio_list_stym!$A$3:$BP$18,67,FALSE)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VLOOKUP(B40,audio_list_stym!$A$3:$AJ$18,35,FALSE)</f>
        <v>Peper</v>
      </c>
      <c r="I40" t="s">
        <v>694</v>
      </c>
      <c r="J40" t="str">
        <f t="shared" si="1"/>
        <v>Peper_7</v>
      </c>
      <c r="K40">
        <v>12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2040</v>
      </c>
      <c r="AD40" t="str">
        <f t="shared" ca="1" si="9"/>
        <v>pics\\Limon_8.jpg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pics\\Limon_8.jpg</v>
      </c>
      <c r="AH40" t="str">
        <f t="shared" si="3"/>
        <v>sound\\Ogorod</v>
      </c>
      <c r="AI40" t="s">
        <v>726</v>
      </c>
      <c r="AJ40" t="str">
        <f t="shared" si="16"/>
        <v>pics\\Injir</v>
      </c>
      <c r="AK40" t="str">
        <f t="shared" si="18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19"/>
        <v>pics\\Limon_8.jpg</v>
      </c>
      <c r="AT40">
        <f t="shared" ca="1" si="6"/>
        <v>0.36613034976500258</v>
      </c>
      <c r="AU40" t="str">
        <f>IF(OR(G40=10,G40=11,G40=14,G40=15),VLOOKUP(AT40,audio_list_stym!$A$3:$B$18,2,FALSE),"sound\\Noviy_plod.wav")</f>
        <v>sound\\Noviy_plod.wav</v>
      </c>
      <c r="AV40" t="str">
        <f t="shared" ca="1" si="7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8"/>
        <v>_Блестит_ли_XXXXX?</v>
      </c>
      <c r="BD40" cm="1">
        <f t="array" aca="1" ref="BD40" ca="1">INDEX($L$34:$L$41,(RANK(AT8,$AT$2:$AT$9)))</f>
        <v>2046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VLOOKUP(B41,audio_list_stym!$A$3:$BP$18,67,FALSE)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VLOOKUP(B41,audio_list_stym!$A$3:$AJ$18,35,FALSE)</f>
        <v>Peper</v>
      </c>
      <c r="I41" t="s">
        <v>695</v>
      </c>
      <c r="J41" t="str">
        <f t="shared" si="1"/>
        <v>Peper_8</v>
      </c>
      <c r="K41">
        <v>12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2039</v>
      </c>
      <c r="AD41" t="str">
        <f t="shared" ca="1" si="9"/>
        <v>pics\\Limon_7.jpg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0">IF(ISTEXT(AR41),AR41,IF(ISTEXT(AS41),AS41,""))</f>
        <v>pics\\Limon_7.jpg</v>
      </c>
      <c r="AH41" t="str">
        <f t="shared" si="3"/>
        <v>sound\\Ogorod</v>
      </c>
      <c r="AI41" t="s">
        <v>727</v>
      </c>
      <c r="AJ41" t="str">
        <f t="shared" si="16"/>
        <v>pics\\Injir</v>
      </c>
      <c r="AK41" t="str">
        <f t="shared" si="18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19"/>
        <v>pics\\Limon_7.jpg</v>
      </c>
      <c r="AT41">
        <f t="shared" ca="1" si="6"/>
        <v>0.13828043686595271</v>
      </c>
      <c r="AU41" t="str">
        <f>IF(OR(G41=10,G41=11,G41=14,G41=15),VLOOKUP(AT41,audio_list_stym!$A$3:$B$18,2,FALSE),"sound\\Noviy_plod.wav")</f>
        <v>sound\\Noviy_plod.wav</v>
      </c>
      <c r="AV41" t="str">
        <f t="shared" ca="1" si="7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8"/>
        <v>_Цитрусовый_ли_XXXXX?</v>
      </c>
      <c r="BD41" cm="1">
        <f t="array" aca="1" ref="BD41" ca="1">INDEX($L$34:$L$41,(RANK(AT9,$AT$2:$AT$9)))</f>
        <v>2045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VLOOKUP(B42,audio_list_stym!$A$3:$BP$18,67,FALSE)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VLOOKUP(B42,audio_list_stym!$A$3:$AJ$18,35,FALSE)</f>
        <v>Banan</v>
      </c>
      <c r="I42" t="s">
        <v>688</v>
      </c>
      <c r="J42" t="str">
        <f t="shared" si="1"/>
        <v>Banan_1</v>
      </c>
      <c r="K42">
        <v>13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2230</v>
      </c>
      <c r="AD42" t="str">
        <f t="shared" ca="1" si="9"/>
        <v>pics\\dis8.jpg</v>
      </c>
      <c r="AE42" s="22" t="str">
        <f t="array" aca="1" ref="AE42" ca="1">IF(G42="экспл",INDEX(total_visual_stym!$C$146:$C$209,(RANK(total_visual_stym!E186,total_visual_stym!$E$146:$E$209))),0)</f>
        <v>pics\\dis8.jpg</v>
      </c>
      <c r="AF42" s="22" t="str">
        <f t="shared" si="20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6"/>
        <v>0.4292804879998614</v>
      </c>
      <c r="AU42" t="str">
        <f>IF(OR(G42=10,G42=11,G42=14,G42=15),VLOOKUP(AT42,audio_list_stym!$A$3:$B$18,2,FALSE),"sound\\Noviy_plod.wav")</f>
        <v>sound\\Noviy_plod.wav</v>
      </c>
      <c r="AV42" t="str">
        <f t="shared" ca="1" si="7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8"/>
        <v>На_экране_XXXXX._Он_чистый?</v>
      </c>
      <c r="BC42">
        <f>A42</f>
        <v>1206</v>
      </c>
      <c r="BD42" cm="1">
        <f t="array" aca="1" ref="BD42" ca="1">INDEX($L$42:$L$49,(RANK(AT2,$AT$2:$AT$9)))</f>
        <v>2007</v>
      </c>
      <c r="BE42" cm="1">
        <f t="array" aca="1" ref="BE42" ca="1">INDEX(BD2:BD17,(RANK(AT6,$AT$2:$AT17)))</f>
        <v>2037</v>
      </c>
      <c r="BF42" cm="1">
        <f t="array" aca="1" ref="BF42" ca="1">INDEX(BD26:BD41,(RANK(AT6,$AT$2:$AT$17)))</f>
        <v>2045</v>
      </c>
      <c r="BG42" cm="1">
        <f t="array" aca="1" ref="BG42" ca="1">INDEX(BD50:BD65,(RANK(AT6,$AT$2:$AT$17)))</f>
        <v>2021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VLOOKUP(B43,audio_list_stym!$A$3:$BP$18,67,FALSE)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VLOOKUP(B43,audio_list_stym!$A$3:$AJ$18,35,FALSE)</f>
        <v>Banan</v>
      </c>
      <c r="I43" t="s">
        <v>689</v>
      </c>
      <c r="J43" t="str">
        <f t="shared" si="1"/>
        <v>Banan_2</v>
      </c>
      <c r="K43">
        <v>13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2173</v>
      </c>
      <c r="AD43" t="str">
        <f t="shared" ca="1" si="9"/>
        <v>pics\\dis37.jpg</v>
      </c>
      <c r="AE43" s="22" t="str">
        <f t="array" aca="1" ref="AE43" ca="1">IF(G43="экспл",INDEX(total_visual_stym!$C$146:$C$209,(RANK(total_visual_stym!E187,total_visual_stym!$E$146:$E$209))),0)</f>
        <v>pics\\dis37.jpg</v>
      </c>
      <c r="AF43" s="22" t="str">
        <f t="shared" si="20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6"/>
        <v>0.4806659278758354</v>
      </c>
      <c r="AU43" t="str">
        <f>IF(OR(G43=10,G43=11,G43=14,G43=15),VLOOKUP(AT43,audio_list_stym!$A$3:$B$18,2,FALSE),"sound\\Noviy_plod.wav")</f>
        <v>sound\\Noviy_plod.wav</v>
      </c>
      <c r="AV43" t="str">
        <f t="shared" ca="1" si="7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8"/>
        <v>Посмотрите,_вот_XXXXX._Свежий_ли_он?</v>
      </c>
      <c r="BD43" cm="1">
        <f t="array" aca="1" ref="BD43" ca="1">INDEX($L$42:$L$49,(RANK(AT3,$AT$2:$AT$9)))</f>
        <v>2002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VLOOKUP(B44,audio_list_stym!$A$3:$BP$18,67,FALSE)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VLOOKUP(B44,audio_list_stym!$A$3:$AJ$18,35,FALSE)</f>
        <v>Banan</v>
      </c>
      <c r="I44" t="s">
        <v>690</v>
      </c>
      <c r="J44" t="str">
        <f t="shared" si="1"/>
        <v>Banan_3</v>
      </c>
      <c r="K44">
        <v>13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2176</v>
      </c>
      <c r="AD44" t="str">
        <f t="shared" ca="1" si="9"/>
        <v>pics\\dis21.jpg</v>
      </c>
      <c r="AE44" s="22" t="str">
        <f t="array" aca="1" ref="AE44" ca="1">IF(G44="экспл",INDEX(total_visual_stym!$C$146:$C$209,(RANK(total_visual_stym!E188,total_visual_stym!$E$146:$E$209))),0)</f>
        <v>pics\\dis21.jpg</v>
      </c>
      <c r="AF44" s="22" t="str">
        <f t="shared" si="20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6"/>
        <v>0.66808222215346402</v>
      </c>
      <c r="AU44" t="str">
        <f>IF(OR(G44=10,G44=11,G44=14,G44=15),VLOOKUP(AT44,audio_list_stym!$A$3:$B$18,2,FALSE),"sound\\Noviy_plod.wav")</f>
        <v>sound\\Noviy_plod.wav</v>
      </c>
      <c r="AV44" t="str">
        <f t="shared" ca="1" si="7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8"/>
        <v>Вот_XXXXX._Он_жаренный?</v>
      </c>
      <c r="BD44" cm="1">
        <f t="array" aca="1" ref="BD44" ca="1">INDEX($L$42:$L$49,(RANK(AT4,$AT$2:$AT$9)))</f>
        <v>2003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VLOOKUP(B45,audio_list_stym!$A$3:$BP$18,67,FALSE)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VLOOKUP(B45,audio_list_stym!$A$3:$AJ$18,35,FALSE)</f>
        <v>Banan</v>
      </c>
      <c r="I45" t="s">
        <v>691</v>
      </c>
      <c r="J45" t="str">
        <f t="shared" si="1"/>
        <v>Banan_4</v>
      </c>
      <c r="K45">
        <v>13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2183</v>
      </c>
      <c r="AD45" t="str">
        <f t="shared" ca="1" si="9"/>
        <v>pics\\dis18.jpg</v>
      </c>
      <c r="AE45" s="22" t="str">
        <f t="array" aca="1" ref="AE45" ca="1">IF(G45="экспл",INDEX(total_visual_stym!$C$146:$C$209,(RANK(total_visual_stym!E189,total_visual_stym!$E$146:$E$209))),0)</f>
        <v>pics\\dis18.jpg</v>
      </c>
      <c r="AF45" s="22" t="str">
        <f t="shared" si="20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6"/>
        <v>0.56665042622402395</v>
      </c>
      <c r="AU45" t="str">
        <f>IF(OR(G45=10,G45=11,G45=14,G45=15),VLOOKUP(AT45,audio_list_stym!$A$3:$B$18,2,FALSE),"sound\\Noviy_plod.wav")</f>
        <v>sound\\Noviy_plod.wav</v>
      </c>
      <c r="AV45" t="str">
        <f t="shared" ca="1" si="7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8"/>
        <v>Это_XXXXX._Сладкий_ли_он?</v>
      </c>
      <c r="BD45" cm="1">
        <f t="array" aca="1" ref="BD45" ca="1">INDEX($L$42:$L$49,(RANK(AT5,$AT$2:$AT$9)))</f>
        <v>2001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VLOOKUP(B46,audio_list_stym!$A$3:$BP$18,67,FALSE)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VLOOKUP(B46,audio_list_stym!$A$3:$AJ$18,35,FALSE)</f>
        <v>Banan</v>
      </c>
      <c r="I46" t="s">
        <v>692</v>
      </c>
      <c r="J46" t="str">
        <f t="shared" si="1"/>
        <v>Banan_5</v>
      </c>
      <c r="K46">
        <v>13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2180</v>
      </c>
      <c r="AD46" t="str">
        <f t="shared" ca="1" si="9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0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6"/>
        <v>0.36471295015184579</v>
      </c>
      <c r="AU46" t="str">
        <f>IF(OR(G46=10,G46=11,G46=14,G46=15),VLOOKUP(AT46,audio_list_stym!$A$3:$B$18,2,FALSE),"sound\\Noviy_plod.wav")</f>
        <v>sound\\Noviy_plod.wav</v>
      </c>
      <c r="AV46" t="str">
        <f t="shared" ca="1" si="7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8"/>
        <v>На_картинке_XXXXX._Влажный_ли_он?</v>
      </c>
      <c r="BD46" cm="1">
        <f t="array" aca="1" ref="BD46" ca="1">INDEX($L$42:$L$49,(RANK(AT6,$AT$2:$AT$9)))</f>
        <v>2008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VLOOKUP(B47,audio_list_stym!$A$3:$BP$18,67,FALSE)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VLOOKUP(B47,audio_list_stym!$A$3:$AJ$18,35,FALSE)</f>
        <v>Banan</v>
      </c>
      <c r="I47" t="s">
        <v>693</v>
      </c>
      <c r="J47" t="str">
        <f t="shared" si="1"/>
        <v>Banan_6</v>
      </c>
      <c r="K47">
        <v>13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2211</v>
      </c>
      <c r="AD47" t="str">
        <f t="shared" ca="1" si="9"/>
        <v>pics\\dis60.jpg</v>
      </c>
      <c r="AE47" s="22" t="str">
        <f t="array" aca="1" ref="AE47" ca="1">IF(G47="экспл",INDEX(total_visual_stym!$C$146:$C$209,(RANK(total_visual_stym!E191,total_visual_stym!$E$146:$E$209))),0)</f>
        <v>pics\\dis60.jpg</v>
      </c>
      <c r="AF47" s="22" t="str">
        <f t="shared" si="20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6"/>
        <v>0.7048788555326263</v>
      </c>
      <c r="AU47" t="str">
        <f>IF(OR(G47=10,G47=11,G47=14,G47=15),VLOOKUP(AT47,audio_list_stym!$A$3:$B$18,2,FALSE),"sound\\Noviy_plod.wav")</f>
        <v>sound\\Noviy_plod.wav</v>
      </c>
      <c r="AV47" t="str">
        <f t="shared" ca="1" si="7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8"/>
        <v>На_мониторе_XXXXX._Он_съедобный?</v>
      </c>
      <c r="BD47" cm="1">
        <f t="array" aca="1" ref="BD47" ca="1">INDEX($L$42:$L$49,(RANK(AT7,$AT$2:$AT$9)))</f>
        <v>2004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VLOOKUP(B48,audio_list_stym!$A$3:$BP$18,67,FALSE)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VLOOKUP(B48,audio_list_stym!$A$3:$AJ$18,35,FALSE)</f>
        <v>Banan</v>
      </c>
      <c r="I48" t="s">
        <v>694</v>
      </c>
      <c r="J48" t="str">
        <f t="shared" si="1"/>
        <v>Banan_7</v>
      </c>
      <c r="K48">
        <v>13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2218</v>
      </c>
      <c r="AD48" t="str">
        <f t="shared" ca="1" si="9"/>
        <v>pics\\dis64.jpg</v>
      </c>
      <c r="AE48" s="22" t="str">
        <f t="array" aca="1" ref="AE48" ca="1">IF(G48="экспл",INDEX(total_visual_stym!$C$146:$C$209,(RANK(total_visual_stym!E192,total_visual_stym!$E$146:$E$209))),0)</f>
        <v>pics\\dis64.jpg</v>
      </c>
      <c r="AF48" s="22" t="str">
        <f t="shared" si="20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6"/>
        <v>0.16912496345283834</v>
      </c>
      <c r="AU48" t="str">
        <f>IF(OR(G48=10,G48=11,G48=14,G48=15),VLOOKUP(AT48,audio_list_stym!$A$3:$B$18,2,FALSE),"sound\\Noviy_plod.wav")</f>
        <v>sound\\Noviy_plod.wav</v>
      </c>
      <c r="AV48" t="str">
        <f t="shared" ca="1" si="7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8"/>
        <v>Перед_Вами_XXXXX._Сиреневый_ли_он?</v>
      </c>
      <c r="BD48" cm="1">
        <f t="array" aca="1" ref="BD48" ca="1">INDEX($L$42:$L$49,(RANK(AT8,$AT$2:$AT$9)))</f>
        <v>2006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VLOOKUP(B49,audio_list_stym!$A$3:$BP$18,67,FALSE)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VLOOKUP(B49,audio_list_stym!$A$3:$AJ$18,35,FALSE)</f>
        <v>Banan</v>
      </c>
      <c r="I49" t="s">
        <v>695</v>
      </c>
      <c r="J49" t="str">
        <f t="shared" si="1"/>
        <v>Banan_8</v>
      </c>
      <c r="K49">
        <v>13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2232</v>
      </c>
      <c r="AD49" t="str">
        <f t="shared" ca="1" si="9"/>
        <v>pics\\dis13.jpg</v>
      </c>
      <c r="AE49" s="22" t="str">
        <f t="array" aca="1" ref="AE49" ca="1">IF(G49="экспл",INDEX(total_visual_stym!$C$146:$C$209,(RANK(total_visual_stym!E193,total_visual_stym!$E$146:$E$209))),0)</f>
        <v>pics\\dis13.jpg</v>
      </c>
      <c r="AF49" s="22" t="str">
        <f t="shared" si="20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6"/>
        <v>0.64219997826883524</v>
      </c>
      <c r="AU49" t="str">
        <f>IF(OR(G49=10,G49=11,G49=14,G49=15),VLOOKUP(AT49,audio_list_stym!$A$3:$B$18,2,FALSE),"sound\\Noviy_plod.wav")</f>
        <v>sound\\Noviy_plod.wav</v>
      </c>
      <c r="AV49" t="str">
        <f t="shared" ca="1" si="7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8"/>
        <v>Вы_видите_XXXXX._Он_репчатый?</v>
      </c>
      <c r="BD49" cm="1">
        <f t="array" aca="1" ref="BD49" ca="1">INDEX($L$42:$L$49,(RANK(AT9,$AT$2:$AT$9)))</f>
        <v>2005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VLOOKUP(B50,audio_list_stym!$A$3:$BP$18,67,FALSE)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VLOOKUP(B50,audio_list_stym!$A$3:$AJ$18,35,FALSE)</f>
        <v>Finik</v>
      </c>
      <c r="I50" t="s">
        <v>688</v>
      </c>
      <c r="J50" t="str">
        <f t="shared" si="1"/>
        <v>Finik_1</v>
      </c>
      <c r="K50">
        <v>10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2024</v>
      </c>
      <c r="AD50" t="str">
        <f t="shared" ca="1" si="9"/>
        <v>pics\\Goroh_8.jpg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0"/>
        <v>pics\\Goroh_8.jpg</v>
      </c>
      <c r="AH50" t="str">
        <f t="shared" si="3"/>
        <v>sound\\Tropic</v>
      </c>
      <c r="AS50" t="str">
        <f ca="1">IF(AH50="sound\\Tropic",AQ2,"")</f>
        <v>pics\\Goroh_8.jpg</v>
      </c>
      <c r="AT50">
        <f t="shared" ca="1" si="6"/>
        <v>0.44665940067598553</v>
      </c>
      <c r="AU50" t="str">
        <f>IF(OR(G50=10,G50=11,G50=14,G50=15),VLOOKUP(AT50,audio_list_stym!$A$3:$B$18,2,FALSE),"sound\\Noviy_plod.wav")</f>
        <v>sound\\Noviy_plod.wav</v>
      </c>
      <c r="AV50" t="str">
        <f t="shared" ca="1" si="7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8"/>
        <v>_Коричневый_ли_ФИНИК?</v>
      </c>
      <c r="BC50">
        <f>A50</f>
        <v>1207</v>
      </c>
      <c r="BD50" cm="1">
        <f t="array" aca="1" ref="BD50" ca="1">INDEX($L$50:$L$57,(RANK(AT2,$AT$2:$AT$9)))</f>
        <v>2015</v>
      </c>
      <c r="BE50" cm="1">
        <f t="array" aca="1" ref="BE50" ca="1">INDEX(BD2:BD17,(RANK(AT7,$AT$2:$AT$17)))</f>
        <v>2034</v>
      </c>
      <c r="BF50" cm="1">
        <f t="array" aca="1" ref="BF50" ca="1">INDEX(BD18:BD49,(RANK(AT7,$AT$2:$AT$17)))</f>
        <v>2050</v>
      </c>
      <c r="BG50" cm="1">
        <f t="array" aca="1" ref="BG50" ca="1">INDEX(BD58:BD65,(RANK(AT7,$AT$2:$AT$9)))</f>
        <v>2017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VLOOKUP(B51,audio_list_stym!$A$3:$BP$18,67,FALSE)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VLOOKUP(B51,audio_list_stym!$A$3:$AJ$18,35,FALSE)</f>
        <v>Finik</v>
      </c>
      <c r="I51" t="s">
        <v>689</v>
      </c>
      <c r="J51" t="str">
        <f t="shared" si="1"/>
        <v>Finik_2</v>
      </c>
      <c r="K51">
        <v>10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2049</v>
      </c>
      <c r="AD51" t="str">
        <f t="shared" ca="1" si="9"/>
        <v>pics\\Redis_1.jpg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0"/>
        <v>pics\\Redis_1.jpg</v>
      </c>
      <c r="AH51" t="str">
        <f t="shared" si="3"/>
        <v>sound\\Tropic</v>
      </c>
      <c r="AS51" t="str">
        <f t="shared" ref="AS51:AS57" ca="1" si="22">IF(AH51="sound\\Tropic",AQ3,"")</f>
        <v>pics\\Redis_1.jpg</v>
      </c>
      <c r="AT51">
        <f t="shared" ca="1" si="6"/>
        <v>0.41419083554066971</v>
      </c>
      <c r="AU51" t="str">
        <f>IF(OR(G51=10,G51=11,G51=14,G51=15),VLOOKUP(AT51,audio_list_stym!$A$3:$B$18,2,FALSE),"sound\\Noviy_plod.wav")</f>
        <v>sound\\Noviy_plod.wav</v>
      </c>
      <c r="AV51" t="str">
        <f t="shared" ca="1" si="7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8"/>
        <v>_Сахаристый_ли_ФИНИК?</v>
      </c>
      <c r="BD51" cm="1">
        <f t="array" aca="1" ref="BD51" ca="1">INDEX($L$50:$L$57,(RANK(AT3,$AT$2:$AT$9)))</f>
        <v>2010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VLOOKUP(B52,audio_list_stym!$A$3:$BP$18,67,FALSE)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VLOOKUP(B52,audio_list_stym!$A$3:$AJ$18,35,FALSE)</f>
        <v>Finik</v>
      </c>
      <c r="I52" t="s">
        <v>690</v>
      </c>
      <c r="J52" t="str">
        <f t="shared" si="1"/>
        <v>Finik_3</v>
      </c>
      <c r="K52">
        <v>10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2018</v>
      </c>
      <c r="AD52" t="str">
        <f t="shared" ca="1" si="9"/>
        <v>pics\\Goroh_2.jpg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0"/>
        <v>pics\\Goroh_2.jpg</v>
      </c>
      <c r="AH52" t="str">
        <f t="shared" si="3"/>
        <v>sound\\Tropic</v>
      </c>
      <c r="AS52" t="str">
        <f t="shared" ca="1" si="22"/>
        <v>pics\\Goroh_2.jpg</v>
      </c>
      <c r="AT52">
        <f t="shared" ca="1" si="6"/>
        <v>0.8276024490333368</v>
      </c>
      <c r="AU52" t="str">
        <f>IF(OR(G52=10,G52=11,G52=14,G52=15),VLOOKUP(AT52,audio_list_stym!$A$3:$B$18,2,FALSE),"sound\\Noviy_plod.wav")</f>
        <v>sound\\Noviy_plod.wav</v>
      </c>
      <c r="AV52" t="str">
        <f t="shared" ca="1" si="7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8"/>
        <v>_Скользкий_ли_ФИНИК?</v>
      </c>
      <c r="BD52" cm="1">
        <f t="array" aca="1" ref="BD52" ca="1">INDEX($L$50:$L$57,(RANK(AT4,$AT$2:$AT$9)))</f>
        <v>2011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VLOOKUP(B53,audio_list_stym!$A$3:$BP$18,67,FALSE)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VLOOKUP(B53,audio_list_stym!$A$3:$AJ$18,35,FALSE)</f>
        <v>Finik</v>
      </c>
      <c r="I53" t="s">
        <v>691</v>
      </c>
      <c r="J53" t="str">
        <f t="shared" si="1"/>
        <v>Finik_4</v>
      </c>
      <c r="K53">
        <v>10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2050</v>
      </c>
      <c r="AD53" t="str">
        <f t="shared" ca="1" si="9"/>
        <v>pics\\Redis_2.jpg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0"/>
        <v>pics\\Redis_2.jpg</v>
      </c>
      <c r="AH53" t="str">
        <f t="shared" si="3"/>
        <v>sound\\Tropic</v>
      </c>
      <c r="AS53" t="str">
        <f t="shared" ca="1" si="22"/>
        <v>pics\\Redis_2.jpg</v>
      </c>
      <c r="AT53">
        <f t="shared" ca="1" si="6"/>
        <v>0.3469974487244839</v>
      </c>
      <c r="AU53" t="str">
        <f>IF(OR(G53=10,G53=11,G53=14,G53=15),VLOOKUP(AT53,audio_list_stym!$A$3:$B$18,2,FALSE),"sound\\Noviy_plod.wav")</f>
        <v>sound\\Noviy_plod.wav</v>
      </c>
      <c r="AV53" t="str">
        <f t="shared" ca="1" si="7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8"/>
        <v>_Ломкий_ли_ФИНИК?</v>
      </c>
      <c r="BD53" cm="1">
        <f t="array" aca="1" ref="BD53" ca="1">INDEX($L$50:$L$57,(RANK(AT5,$AT$2:$AT$9)))</f>
        <v>2009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VLOOKUP(B54,audio_list_stym!$A$3:$BP$18,67,FALSE)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VLOOKUP(B54,audio_list_stym!$A$3:$AJ$18,35,FALSE)</f>
        <v>Finik</v>
      </c>
      <c r="I54" t="s">
        <v>692</v>
      </c>
      <c r="J54" t="str">
        <f t="shared" si="1"/>
        <v>Finik_5</v>
      </c>
      <c r="K54">
        <v>10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2161</v>
      </c>
      <c r="AD54" t="str">
        <f t="shared" ca="1" si="9"/>
        <v>pics\\Tikva_1.jpg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0"/>
        <v>pics\\Tikva_1.jpg</v>
      </c>
      <c r="AH54" t="str">
        <f t="shared" si="3"/>
        <v>sound\\Tropic</v>
      </c>
      <c r="AI54" s="11"/>
      <c r="AS54" t="str">
        <f t="shared" ca="1" si="22"/>
        <v>pics\\Tikva_1.jpg</v>
      </c>
      <c r="AT54">
        <f t="shared" ca="1" si="6"/>
        <v>0.7059909740807131</v>
      </c>
      <c r="AU54" t="str">
        <f>IF(OR(G54=10,G54=11,G54=14,G54=15),VLOOKUP(AT54,audio_list_stym!$A$3:$B$18,2,FALSE),"sound\\Noviy_plod.wav")</f>
        <v>sound\\Noviy_plod.wav</v>
      </c>
      <c r="AV54" t="str">
        <f t="shared" ca="1" si="7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8"/>
        <v>_Мохнатый_ли_ФИНИК?</v>
      </c>
      <c r="BD54" cm="1">
        <f t="array" aca="1" ref="BD54" ca="1">INDEX($L$50:$L$57,(RANK(AT6,$AT$2:$AT$9)))</f>
        <v>2016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VLOOKUP(B55,audio_list_stym!$A$3:$BP$18,67,FALSE)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VLOOKUP(B55,audio_list_stym!$A$3:$AJ$18,35,FALSE)</f>
        <v>Finik</v>
      </c>
      <c r="I55" t="s">
        <v>693</v>
      </c>
      <c r="J55" t="str">
        <f t="shared" si="1"/>
        <v>Finik_6</v>
      </c>
      <c r="K55">
        <v>10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2021</v>
      </c>
      <c r="AD55" t="str">
        <f t="shared" ca="1" si="9"/>
        <v>pics\\Goroh_5.jpg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0"/>
        <v>pics\\Goroh_5.jpg</v>
      </c>
      <c r="AH55" t="str">
        <f t="shared" si="3"/>
        <v>sound\\Tropic</v>
      </c>
      <c r="AS55" t="str">
        <f t="shared" ca="1" si="22"/>
        <v>pics\\Goroh_5.jpg</v>
      </c>
      <c r="AT55">
        <f t="shared" ca="1" si="6"/>
        <v>0.92726114852534447</v>
      </c>
      <c r="AU55" t="str">
        <f>IF(OR(G55=10,G55=11,G55=14,G55=15),VLOOKUP(AT55,audio_list_stym!$A$3:$B$18,2,FALSE),"sound\\Noviy_plod.wav")</f>
        <v>sound\\Noviy_plod.wav</v>
      </c>
      <c r="AV55" t="str">
        <f t="shared" ca="1" si="7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8"/>
        <v>_Сморщенный_ли_ФИНИК?</v>
      </c>
      <c r="BD55" cm="1">
        <f t="array" aca="1" ref="BD55" ca="1">INDEX($L$50:$L$57,(RANK(AT7,$AT$2:$AT$9)))</f>
        <v>2012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VLOOKUP(B56,audio_list_stym!$A$3:$BP$18,67,FALSE)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VLOOKUP(B56,audio_list_stym!$A$3:$AJ$18,35,FALSE)</f>
        <v>Finik</v>
      </c>
      <c r="I56" t="s">
        <v>694</v>
      </c>
      <c r="J56" t="str">
        <f t="shared" si="1"/>
        <v>Finik_7</v>
      </c>
      <c r="K56">
        <v>10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2166</v>
      </c>
      <c r="AD56" t="str">
        <f t="shared" ca="1" si="9"/>
        <v>pics\\Tikva_6.jpg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pics\\Tikva_6.jpg</v>
      </c>
      <c r="AH56" t="str">
        <f t="shared" si="3"/>
        <v>sound\\Tropic</v>
      </c>
      <c r="AS56" t="str">
        <f t="shared" ca="1" si="22"/>
        <v>pics\\Tikva_6.jpg</v>
      </c>
      <c r="AT56">
        <f t="shared" ca="1" si="6"/>
        <v>0.3957211574687538</v>
      </c>
      <c r="AU56" t="str">
        <f>IF(OR(G56=10,G56=11,G56=14,G56=15),VLOOKUP(AT56,audio_list_stym!$A$3:$B$18,2,FALSE),"sound\\Noviy_plod.wav")</f>
        <v>sound\\Noviy_plod.wav</v>
      </c>
      <c r="AV56" t="str">
        <f t="shared" ca="1" si="7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8"/>
        <v>_С_косточкой_ли_ФИНИК?</v>
      </c>
      <c r="BD56" cm="1">
        <f t="array" aca="1" ref="BD56" ca="1">INDEX($L$50:$L$57,(RANK(AT8,$AT$2:$AT$9)))</f>
        <v>2014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VLOOKUP(B57,audio_list_stym!$A$3:$BP$18,67,FALSE)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VLOOKUP(B57,audio_list_stym!$A$3:$AJ$18,35,FALSE)</f>
        <v>Finik</v>
      </c>
      <c r="I57" t="s">
        <v>695</v>
      </c>
      <c r="J57" t="str">
        <f t="shared" si="1"/>
        <v>Finik_8</v>
      </c>
      <c r="K57">
        <v>10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2165</v>
      </c>
      <c r="AD57" t="str">
        <f t="shared" ca="1" si="9"/>
        <v>pics\\Tikva_5.jpg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pics\\Tikva_5.jpg</v>
      </c>
      <c r="AH57" t="str">
        <f t="shared" si="3"/>
        <v>sound\\Tropic</v>
      </c>
      <c r="AI57" s="11"/>
      <c r="AS57" t="str">
        <f t="shared" ca="1" si="22"/>
        <v>pics\\Tikva_5.jpg</v>
      </c>
      <c r="AT57">
        <f t="shared" ca="1" si="6"/>
        <v>0.99269790040458161</v>
      </c>
      <c r="AU57" t="str">
        <f>IF(OR(G57=10,G57=11,G57=14,G57=15),VLOOKUP(AT57,audio_list_stym!$A$3:$B$18,2,FALSE),"sound\\Noviy_plod.wav")</f>
        <v>sound\\Noviy_plod.wav</v>
      </c>
      <c r="AV57" t="str">
        <f t="shared" ca="1" si="7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8"/>
        <v>_Треугольный_ли_ФИНИК?</v>
      </c>
      <c r="BD57" cm="1">
        <f t="array" aca="1" ref="BD57" ca="1">INDEX($L$50:$L$57,(RANK(AT9,$AT$2:$AT$9)))</f>
        <v>2013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VLOOKUP(B58,audio_list_stym!$A$3:$BP$18,67,FALSE)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VLOOKUP(B58,audio_list_stym!$A$3:$AJ$18,35,FALSE)</f>
        <v>Goroh</v>
      </c>
      <c r="I58" t="s">
        <v>688</v>
      </c>
      <c r="J58" t="str">
        <f t="shared" si="1"/>
        <v>Goroh_1</v>
      </c>
      <c r="K58">
        <v>11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2204</v>
      </c>
      <c r="AD58" t="str">
        <f t="shared" ca="1" si="9"/>
        <v>pics\\dis52.jpg</v>
      </c>
      <c r="AE58" s="22" t="str">
        <f t="array" aca="1" ref="AE58" ca="1">IF(G58="экспл",INDEX(total_visual_stym!$C$146:$C$209,(RANK(total_visual_stym!E202,total_visual_stym!$E$146:$E$209))),0)</f>
        <v>pics\\dis52.jpg</v>
      </c>
      <c r="AF58" s="22" t="str">
        <f t="shared" ref="AF58:AF65" si="23">IF(ISTEXT(AR58),AR58,IF(ISTEXT(AS58),AS58,""))</f>
        <v/>
      </c>
      <c r="AG58" t="str">
        <f t="shared" ref="AG58:AG73" si="24">IF(OR(E58=11,E58=13),M58,"")</f>
        <v>pics\\Goroh_1.jpg</v>
      </c>
      <c r="AH58">
        <f t="shared" si="3"/>
        <v>0</v>
      </c>
      <c r="AI58" s="11"/>
      <c r="AT58">
        <f t="shared" ca="1" si="6"/>
        <v>0.53228861778839898</v>
      </c>
      <c r="AU58" t="str">
        <f>IF(OR(G58=10,G58=11,G58=14,G58=15),VLOOKUP(AT58,audio_list_stym!$A$3:$B$18,2,FALSE),"sound\\Noviy_plod.wav")</f>
        <v>sound\\Noviy_plod.wav</v>
      </c>
      <c r="AV58" t="str">
        <f t="shared" ca="1" si="7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8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2023</v>
      </c>
      <c r="BE58" cm="1">
        <f t="array" aca="1" ref="BE58" ca="1">INDEX(BD2:BD17,(RANK(AT8,$AT$2:$AT$17)))</f>
        <v>2040</v>
      </c>
      <c r="BF58" cm="1">
        <f t="array" aca="1" ref="BF58" ca="1">INDEX(BD18:BD33,(RANK(AT8,$AT$2:$AT$17)))</f>
        <v>2056</v>
      </c>
      <c r="BG58" cm="1">
        <f t="array" aca="1" ref="BG58" ca="1">INDEX(BD42:BD57,(RANK(AT8,$AT$2:$AT$9)))</f>
        <v>2004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VLOOKUP(B59,audio_list_stym!$A$3:$BP$18,67,FALSE)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VLOOKUP(B59,audio_list_stym!$A$3:$AJ$18,35,FALSE)</f>
        <v>Goroh</v>
      </c>
      <c r="I59" t="s">
        <v>689</v>
      </c>
      <c r="J59" t="str">
        <f t="shared" si="1"/>
        <v>Goroh_2</v>
      </c>
      <c r="K59">
        <v>11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2213</v>
      </c>
      <c r="AD59" t="str">
        <f t="shared" ca="1" si="9"/>
        <v>pics\\dis49.jpg</v>
      </c>
      <c r="AE59" s="22" t="str">
        <f t="array" aca="1" ref="AE59" ca="1">IF(G59="экспл",INDEX(total_visual_stym!$C$146:$C$209,(RANK(total_visual_stym!E203,total_visual_stym!$E$146:$E$209))),0)</f>
        <v>pics\\dis49.jpg</v>
      </c>
      <c r="AF59" s="22" t="str">
        <f t="shared" si="23"/>
        <v/>
      </c>
      <c r="AG59" t="str">
        <f t="shared" si="24"/>
        <v>pics\\Goroh_2.jpg</v>
      </c>
      <c r="AH59">
        <f t="shared" si="3"/>
        <v>0</v>
      </c>
      <c r="AT59">
        <f t="shared" ca="1" si="6"/>
        <v>0.22237119841984665</v>
      </c>
      <c r="AU59" t="str">
        <f>IF(OR(G59=10,G59=11,G59=14,G59=15),VLOOKUP(AT59,audio_list_stym!$A$3:$B$18,2,FALSE),"sound\\Noviy_plod.wav")</f>
        <v>sound\\Noviy_plod.wav</v>
      </c>
      <c r="AV59" t="str">
        <f t="shared" ca="1" si="7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8"/>
        <v>Посмотрите,_вот_ГОРОХ._Он_в_стручке?</v>
      </c>
      <c r="BD59" cm="1">
        <f t="array" aca="1" ref="BD59" ca="1">INDEX($L$58:$L$65,(RANK(AT3,$AT$2:$AT$9)))</f>
        <v>2018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VLOOKUP(B60,audio_list_stym!$A$3:$BP$18,67,FALSE)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VLOOKUP(B60,audio_list_stym!$A$3:$AJ$18,35,FALSE)</f>
        <v>Goroh</v>
      </c>
      <c r="I60" t="s">
        <v>690</v>
      </c>
      <c r="J60" t="str">
        <f t="shared" si="1"/>
        <v>Goroh_3</v>
      </c>
      <c r="K60">
        <v>11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2198</v>
      </c>
      <c r="AD60" t="str">
        <f t="shared" ca="1" si="9"/>
        <v>pics\\dis42.jpg</v>
      </c>
      <c r="AE60" s="22" t="str">
        <f t="array" aca="1" ref="AE60" ca="1">IF(G60="экспл",INDEX(total_visual_stym!$C$146:$C$209,(RANK(total_visual_stym!E204,total_visual_stym!$E$146:$E$209))),0)</f>
        <v>pics\\dis42.jpg</v>
      </c>
      <c r="AF60" s="22" t="str">
        <f t="shared" si="23"/>
        <v/>
      </c>
      <c r="AG60" t="str">
        <f t="shared" si="24"/>
        <v>pics\\Goroh_3.jpg</v>
      </c>
      <c r="AH60">
        <f t="shared" si="3"/>
        <v>0</v>
      </c>
      <c r="AT60">
        <f t="shared" ca="1" si="6"/>
        <v>0.20702378344891492</v>
      </c>
      <c r="AU60" t="str">
        <f>IF(OR(G60=10,G60=11,G60=14,G60=15),VLOOKUP(AT60,audio_list_stym!$A$3:$B$18,2,FALSE),"sound\\Noviy_plod.wav")</f>
        <v>sound\\Noviy_plod.wav</v>
      </c>
      <c r="AV60" t="str">
        <f t="shared" ca="1" si="7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8"/>
        <v>Вот_ГОРОХ._Ядовитый_ли_он?</v>
      </c>
      <c r="BD60" cm="1">
        <f t="array" aca="1" ref="BD60" ca="1">INDEX($L$58:$L$65,(RANK(AT4,$AT$2:$AT$9)))</f>
        <v>2019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VLOOKUP(B61,audio_list_stym!$A$3:$BP$18,67,FALSE)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VLOOKUP(B61,audio_list_stym!$A$3:$AJ$18,35,FALSE)</f>
        <v>Goroh</v>
      </c>
      <c r="I61" t="s">
        <v>691</v>
      </c>
      <c r="J61" t="str">
        <f t="shared" si="1"/>
        <v>Goroh_4</v>
      </c>
      <c r="K61">
        <v>11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2174</v>
      </c>
      <c r="AD61" t="str">
        <f t="shared" ca="1" si="9"/>
        <v>pics\\dis7.jpg</v>
      </c>
      <c r="AE61" s="22" t="str">
        <f t="array" aca="1" ref="AE61" ca="1">IF(G61="экспл",INDEX(total_visual_stym!$C$146:$C$209,(RANK(total_visual_stym!E205,total_visual_stym!$E$146:$E$209))),0)</f>
        <v>pics\\dis7.jpg</v>
      </c>
      <c r="AF61" s="22" t="str">
        <f t="shared" si="23"/>
        <v/>
      </c>
      <c r="AG61" t="str">
        <f t="shared" si="24"/>
        <v>pics\\Goroh_4.jpg</v>
      </c>
      <c r="AH61">
        <f t="shared" si="3"/>
        <v>0</v>
      </c>
      <c r="AT61">
        <f t="shared" ca="1" si="6"/>
        <v>3.413125982772125E-2</v>
      </c>
      <c r="AU61" t="str">
        <f>IF(OR(G61=10,G61=11,G61=14,G61=15),VLOOKUP(AT61,audio_list_stym!$A$3:$B$18,2,FALSE),"sound\\Noviy_plod.wav")</f>
        <v>sound\\Noviy_plod.wav</v>
      </c>
      <c r="AV61" t="str">
        <f t="shared" ca="1" si="7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8"/>
        <v>Это_ГОРОХ._Он_полосатый?</v>
      </c>
      <c r="BD61" cm="1">
        <f t="array" aca="1" ref="BD61" ca="1">INDEX($L$58:$L$65,(RANK(AT5,$AT$2:$AT$9)))</f>
        <v>2017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VLOOKUP(B62,audio_list_stym!$A$3:$BP$18,67,FALSE)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VLOOKUP(B62,audio_list_stym!$A$3:$AJ$18,35,FALSE)</f>
        <v>Goroh</v>
      </c>
      <c r="I62" t="s">
        <v>692</v>
      </c>
      <c r="J62" t="str">
        <f t="shared" si="1"/>
        <v>Goroh_5</v>
      </c>
      <c r="K62">
        <v>11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2179</v>
      </c>
      <c r="AD62" t="str">
        <f t="shared" ca="1" si="9"/>
        <v>pics\\dis20.jpg</v>
      </c>
      <c r="AE62" s="22" t="str">
        <f t="array" aca="1" ref="AE62" ca="1">IF(G62="экспл",INDEX(total_visual_stym!$C$146:$C$209,(RANK(total_visual_stym!E206,total_visual_stym!$E$146:$E$209))),0)</f>
        <v>pics\\dis20.jpg</v>
      </c>
      <c r="AF62" s="22" t="str">
        <f t="shared" si="23"/>
        <v/>
      </c>
      <c r="AG62" t="str">
        <f t="shared" si="24"/>
        <v>pics\\Goroh_5.jpg</v>
      </c>
      <c r="AH62">
        <f t="shared" si="3"/>
        <v>0</v>
      </c>
      <c r="AT62">
        <f t="shared" ca="1" si="6"/>
        <v>9.2539115961157048E-2</v>
      </c>
      <c r="AU62" t="str">
        <f>IF(OR(G62=10,G62=11,G62=14,G62=15),VLOOKUP(AT62,audio_list_stym!$A$3:$B$18,2,FALSE),"sound\\Noviy_plod.wav")</f>
        <v>sound\\Noviy_plod.wav</v>
      </c>
      <c r="AV62" t="str">
        <f t="shared" ca="1" si="7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8"/>
        <v>На_картинке_ГОРОХ._Он_плоский?</v>
      </c>
      <c r="BD62" cm="1">
        <f t="array" aca="1" ref="BD62" ca="1">INDEX($L$58:$L$65,(RANK(AT6,$AT$2:$AT$9)))</f>
        <v>2024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VLOOKUP(B63,audio_list_stym!$A$3:$BP$18,67,FALSE)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VLOOKUP(B63,audio_list_stym!$A$3:$AJ$18,35,FALSE)</f>
        <v>Goroh</v>
      </c>
      <c r="I63" t="s">
        <v>693</v>
      </c>
      <c r="J63" t="str">
        <f t="shared" si="1"/>
        <v>Goroh_6</v>
      </c>
      <c r="K63">
        <v>11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2196</v>
      </c>
      <c r="AD63" t="str">
        <f t="shared" ca="1" si="9"/>
        <v>pics\\dis40.jpg</v>
      </c>
      <c r="AE63" s="22" t="str">
        <f t="array" aca="1" ref="AE63" ca="1">IF(G63="экспл",INDEX(total_visual_stym!$C$146:$C$209,(RANK(total_visual_stym!E207,total_visual_stym!$E$146:$E$209))),0)</f>
        <v>pics\\dis40.jpg</v>
      </c>
      <c r="AF63" s="22" t="str">
        <f t="shared" si="23"/>
        <v/>
      </c>
      <c r="AG63" t="str">
        <f t="shared" si="24"/>
        <v>pics\\Goroh_6.jpg</v>
      </c>
      <c r="AH63">
        <f t="shared" si="3"/>
        <v>0</v>
      </c>
      <c r="AT63">
        <f t="shared" ca="1" si="6"/>
        <v>0.86750825969036427</v>
      </c>
      <c r="AU63" t="str">
        <f>IF(OR(G63=10,G63=11,G63=14,G63=15),VLOOKUP(AT63,audio_list_stym!$A$3:$B$18,2,FALSE),"sound\\Noviy_plod.wav")</f>
        <v>sound\\Noviy_plod.wav</v>
      </c>
      <c r="AV63" t="str">
        <f t="shared" ca="1" si="7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8"/>
        <v>На_мониторе_ГОРОХ._Он_толченый?</v>
      </c>
      <c r="BD63" cm="1">
        <f t="array" aca="1" ref="BD63" ca="1">INDEX($L$58:$L$65,(RANK(AT7,$AT$2:$AT$9)))</f>
        <v>2020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VLOOKUP(B64,audio_list_stym!$A$3:$BP$18,67,FALSE)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VLOOKUP(B64,audio_list_stym!$A$3:$AJ$18,35,FALSE)</f>
        <v>Goroh</v>
      </c>
      <c r="I64" t="s">
        <v>694</v>
      </c>
      <c r="J64" t="str">
        <f t="shared" si="1"/>
        <v>Goroh_7</v>
      </c>
      <c r="K64">
        <v>11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2228</v>
      </c>
      <c r="AD64" t="str">
        <f t="shared" ca="1" si="9"/>
        <v>pics\\dis38.jpg</v>
      </c>
      <c r="AE64" s="22" t="str">
        <f t="array" aca="1" ref="AE64" ca="1">IF(G64="экспл",INDEX(total_visual_stym!$C$146:$C$209,(RANK(total_visual_stym!E208,total_visual_stym!$E$146:$E$209))),0)</f>
        <v>pics\\dis38.jpg</v>
      </c>
      <c r="AF64" s="22" t="str">
        <f t="shared" si="23"/>
        <v/>
      </c>
      <c r="AG64" t="str">
        <f t="shared" si="24"/>
        <v>pics\\Goroh_7.jpg</v>
      </c>
      <c r="AH64">
        <f t="shared" si="3"/>
        <v>0</v>
      </c>
      <c r="AI64" s="11"/>
      <c r="AT64">
        <f t="shared" ca="1" si="6"/>
        <v>0.59095182947382552</v>
      </c>
      <c r="AU64" t="str">
        <f>IF(OR(G64=10,G64=11,G64=14,G64=15),VLOOKUP(AT64,audio_list_stym!$A$3:$B$18,2,FALSE),"sound\\Noviy_plod.wav")</f>
        <v>sound\\Noviy_plod.wav</v>
      </c>
      <c r="AV64" t="str">
        <f t="shared" ca="1" si="7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8"/>
        <v>Перед_Вами_ГОРОХ._Зеленый_ли_он?</v>
      </c>
      <c r="BD64" cm="1">
        <f t="array" aca="1" ref="BD64" ca="1">INDEX($L$58:$L$65,(RANK(AT8,$AT$2:$AT$9)))</f>
        <v>2022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VLOOKUP(B65,audio_list_stym!$A$3:$BP$18,67,FALSE)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VLOOKUP(B65,audio_list_stym!$A$3:$AJ$18,35,FALSE)</f>
        <v>Goroh</v>
      </c>
      <c r="I65" t="s">
        <v>695</v>
      </c>
      <c r="J65" t="str">
        <f t="shared" si="1"/>
        <v>Goroh_8</v>
      </c>
      <c r="K65">
        <v>11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2189</v>
      </c>
      <c r="AD65" t="str">
        <f t="shared" ca="1" si="9"/>
        <v>pics\\dis33.jpg</v>
      </c>
      <c r="AE65" s="22" t="str">
        <f t="array" aca="1" ref="AE65" ca="1">IF(G65="экспл",INDEX(total_visual_stym!$C$146:$C$209,(RANK(total_visual_stym!E209,total_visual_stym!$E$146:$E$209))),0)</f>
        <v>pics\\dis33.jpg</v>
      </c>
      <c r="AF65" s="22" t="str">
        <f t="shared" si="23"/>
        <v/>
      </c>
      <c r="AG65" t="str">
        <f t="shared" si="24"/>
        <v>pics\\Goroh_8.jpg</v>
      </c>
      <c r="AH65">
        <f t="shared" si="3"/>
        <v>0</v>
      </c>
      <c r="AT65">
        <f t="shared" ca="1" si="6"/>
        <v>0.82851504171935586</v>
      </c>
      <c r="AU65" t="s">
        <v>697</v>
      </c>
      <c r="AV65" t="str">
        <f t="shared" ca="1" si="7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8"/>
        <v>Вы_видите_ГОРОХ._Легкий_ли_он?</v>
      </c>
      <c r="BD65" cm="1">
        <f t="array" aca="1" ref="BD65" ca="1">INDEX($L$58:$L$65,(RANK(AT9,$AT$2:$AT$9)))</f>
        <v>2021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VLOOKUP(B66,audio_list_stym!$A$3:$BP$18,67,FALSE)</f>
        <v>16</v>
      </c>
      <c r="F66" t="str">
        <f>VLOOKUP(E66,metki!$A$2:$B$9,2,FALSE)</f>
        <v>импл_новые_без_названия</v>
      </c>
      <c r="G66" t="str">
        <f t="shared" ref="G66:G129" si="25">LEFT(F66,5)</f>
        <v>импл_</v>
      </c>
      <c r="H66" t="str">
        <f>VLOOKUP(B66,audio_list_stym!$A$3:$AJ$18,35,FALSE)</f>
        <v>ZF</v>
      </c>
      <c r="I66" t="s">
        <v>688</v>
      </c>
      <c r="J66" t="str">
        <f t="shared" ref="J66:J129" si="26">H66&amp;I66</f>
        <v>ZF_1</v>
      </c>
      <c r="K66">
        <v>16</v>
      </c>
      <c r="L66">
        <f>VLOOKUP(J66,total_visual_stym!$A$2:$D$129,2,FALSE)</f>
        <v>2145</v>
      </c>
      <c r="M66" t="str">
        <f>VLOOKUP(J66,total_visual_stym!$A$2:$D$129,3,FALSE)</f>
        <v>pics\\ZF_1.jpg</v>
      </c>
      <c r="N66">
        <f>VLOOKUP(J66,total_visual_stym!$A$1:$D$129,4,FALSE)</f>
        <v>215</v>
      </c>
      <c r="P66">
        <f>IF(G66="экспл",0,IF(G66="импл_",VLOOKUP(J66,quest_импл!$A$1:$J$129,7,FALSE),0))</f>
        <v>281</v>
      </c>
      <c r="Q66" t="str">
        <f>IF(G66="экспл",0,IF(G66="импл_",VLOOKUP(J66,quest_импл!$A$1:$J$129,8,FALSE),0))</f>
        <v>sound\\S_chashuykami_li.wav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2025</v>
      </c>
      <c r="AD66" t="str">
        <f t="shared" ca="1" si="9"/>
        <v>pics\\Kokos_1.jpg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27">AS66</f>
        <v>pics\\Kokos_1.jpg</v>
      </c>
      <c r="AG66" t="str">
        <f t="shared" si="24"/>
        <v/>
      </c>
      <c r="AI66" t="s">
        <v>67</v>
      </c>
      <c r="AO66">
        <f ca="1">RAND()</f>
        <v>0.61934405675279613</v>
      </c>
      <c r="AP66" t="str">
        <f ca="1">INDEX($AI$66:$AI$129,(RANK(AO66,$AO$66:$AO$129)))</f>
        <v>pics\\Kokos_1.jpg</v>
      </c>
      <c r="AS66" t="str">
        <f t="shared" ref="AS66:AS81" ca="1" si="28">IF(G66="импл_",AP66,"")</f>
        <v>pics\\Kokos_1.jpg</v>
      </c>
      <c r="AT66">
        <f t="shared" ref="AT66:AT129" ca="1" si="29">RAND()</f>
        <v>0.13040304624999988</v>
      </c>
      <c r="AU66" t="s">
        <v>697</v>
      </c>
      <c r="AV66" t="str">
        <f t="shared" ref="AV66:AV129" ca="1" si="30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_С_чешуйками_ли_</v>
      </c>
      <c r="BB66" t="str">
        <f t="shared" ref="BB66:BB129" si="31">IF(G66="экспл",AY66&amp;AX66&amp;"."&amp;AZ66,IF(G66="импл_",BA66&amp;AX66&amp;"?"))</f>
        <v>_С_чешуйками_ли_XXXXX?</v>
      </c>
      <c r="BC66">
        <f>A66</f>
        <v>1209</v>
      </c>
      <c r="BD66" cm="1">
        <f t="array" aca="1" ref="BD66" ca="1">INDEX(L66:L73,(RANK(AT2,$AT$2:$AT$9)))</f>
        <v>2151</v>
      </c>
      <c r="BE66" cm="1">
        <f t="array" aca="1" ref="BE66" ca="1">INDEX(BD74:BD89,(RANK(AT2,$AT$2:$AT$7)))</f>
        <v>2072</v>
      </c>
      <c r="BF66" cm="1">
        <f t="array" aca="1" ref="BF66" ca="1">INDEX(BD90:BD113,(RANK(AT2,$AT$2:$AT$17)))</f>
        <v>2092</v>
      </c>
      <c r="BG66" cm="1">
        <f t="array" aca="1" ref="BG66" ca="1">INDEX(BD114:BD129,(RANK(AT2,$AT$2:$AT$17)))</f>
        <v>2140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VLOOKUP(B67,audio_list_stym!$A$3:$BP$18,67,FALSE)</f>
        <v>16</v>
      </c>
      <c r="F67" t="str">
        <f>VLOOKUP(E67,metki!$A$2:$B$9,2,FALSE)</f>
        <v>импл_новые_без_названия</v>
      </c>
      <c r="G67" t="str">
        <f t="shared" si="25"/>
        <v>импл_</v>
      </c>
      <c r="H67" t="str">
        <f>VLOOKUP(B67,audio_list_stym!$A$3:$AJ$18,35,FALSE)</f>
        <v>ZF</v>
      </c>
      <c r="I67" t="s">
        <v>689</v>
      </c>
      <c r="J67" t="str">
        <f t="shared" si="26"/>
        <v>ZF_2</v>
      </c>
      <c r="K67">
        <v>16</v>
      </c>
      <c r="L67">
        <f>VLOOKUP(J67,total_visual_stym!$A$2:$D$129,2,FALSE)</f>
        <v>2146</v>
      </c>
      <c r="M67" t="str">
        <f>VLOOKUP(J67,total_visual_stym!$A$2:$D$129,3,FALSE)</f>
        <v>pics\\ZF_2.jpg</v>
      </c>
      <c r="N67">
        <f>VLOOKUP(J67,total_visual_stym!$A$1:$D$129,4,FALSE)</f>
        <v>215</v>
      </c>
      <c r="P67">
        <f>IF(G67="экспл",0,IF(G67="импл_",VLOOKUP(J67,quest_импл!$A$1:$J$129,7,FALSE),0))</f>
        <v>282</v>
      </c>
      <c r="Q67" t="str">
        <f>IF(G67="экспл",0,IF(G67="импл_",VLOOKUP(J67,quest_импл!$A$1:$J$129,8,FALSE),0))</f>
        <v>sound\\Rozoviy_li.wav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нет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2028</v>
      </c>
      <c r="AD67" t="str">
        <f t="shared" ref="AD67:AD129" ca="1" si="32">IF(ISTEXT(AE67),AE67,IF(ISTEXT(AF67),AF67,""))</f>
        <v>pics\\Kokos_4.jpg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7"/>
        <v>pics\\Kokos_4.jpg</v>
      </c>
      <c r="AG67" t="str">
        <f t="shared" si="24"/>
        <v/>
      </c>
      <c r="AI67" t="s">
        <v>68</v>
      </c>
      <c r="AO67">
        <f t="shared" ref="AO67:AO129" ca="1" si="33">RAND()</f>
        <v>0.52727271968903855</v>
      </c>
      <c r="AP67" t="str">
        <f t="shared" ref="AP67:AP129" ca="1" si="34">INDEX($AI$66:$AI$129,(RANK(AO67,$AO$66:$AO$129)))</f>
        <v>pics\\Kokos_4.jpg</v>
      </c>
      <c r="AS67" t="str">
        <f t="shared" ca="1" si="28"/>
        <v>pics\\Kokos_4.jpg</v>
      </c>
      <c r="AT67">
        <f t="shared" ca="1" si="29"/>
        <v>0.11454595637026699</v>
      </c>
      <c r="AU67" t="s">
        <v>697</v>
      </c>
      <c r="AV67" t="str">
        <f t="shared" ca="1" si="30"/>
        <v>sound\\Redkiy_plod.wav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_Розовый_ли_</v>
      </c>
      <c r="BB67" t="str">
        <f t="shared" si="31"/>
        <v>_Розовый_ли_XXXXX?</v>
      </c>
      <c r="BD67" cm="1">
        <f t="array" aca="1" ref="BD67" ca="1">INDEX(L67:L74,(RANK(AT3,$AT$2:$AT$9)))</f>
        <v>2147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VLOOKUP(B68,audio_list_stym!$A$3:$BP$18,67,FALSE)</f>
        <v>16</v>
      </c>
      <c r="F68" t="str">
        <f>VLOOKUP(E68,metki!$A$2:$B$9,2,FALSE)</f>
        <v>импл_новые_без_названия</v>
      </c>
      <c r="G68" t="str">
        <f t="shared" si="25"/>
        <v>импл_</v>
      </c>
      <c r="H68" t="str">
        <f>VLOOKUP(B68,audio_list_stym!$A$3:$AJ$18,35,FALSE)</f>
        <v>ZF</v>
      </c>
      <c r="I68" t="s">
        <v>690</v>
      </c>
      <c r="J68" t="str">
        <f t="shared" si="26"/>
        <v>ZF_3</v>
      </c>
      <c r="K68">
        <v>16</v>
      </c>
      <c r="L68">
        <f>VLOOKUP(J68,total_visual_stym!$A$2:$D$129,2,FALSE)</f>
        <v>2147</v>
      </c>
      <c r="M68" t="str">
        <f>VLOOKUP(J68,total_visual_stym!$A$2:$D$129,3,FALSE)</f>
        <v>pics\\ZF_3.jpg</v>
      </c>
      <c r="N68">
        <f>VLOOKUP(J68,total_visual_stym!$A$1:$D$129,4,FALSE)</f>
        <v>215</v>
      </c>
      <c r="P68">
        <f>IF(G68="экспл",0,IF(G68="импл_",VLOOKUP(J68,quest_импл!$A$1:$J$129,7,FALSE),0))</f>
        <v>283</v>
      </c>
      <c r="Q68" t="str">
        <f>IF(G68="экспл",0,IF(G68="импл_",VLOOKUP(J68,quest_импл!$A$1:$J$129,8,FALSE),0))</f>
        <v>sound\\Tonkiy_li.wav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2051</v>
      </c>
      <c r="AD68" t="str">
        <f t="shared" ca="1" si="32"/>
        <v>pics\\Redis_3.jpg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7"/>
        <v>pics\\Redis_3.jpg</v>
      </c>
      <c r="AG68" t="str">
        <f t="shared" si="24"/>
        <v/>
      </c>
      <c r="AI68" t="s">
        <v>69</v>
      </c>
      <c r="AO68">
        <f t="shared" ca="1" si="33"/>
        <v>0.1932171239860061</v>
      </c>
      <c r="AP68" t="str">
        <f t="shared" ca="1" si="34"/>
        <v>pics\\Redis_3.jpg</v>
      </c>
      <c r="AS68" t="str">
        <f t="shared" ca="1" si="28"/>
        <v>pics\\Redis_3.jpg</v>
      </c>
      <c r="AT68">
        <f t="shared" ca="1" si="29"/>
        <v>0.92586210156201154</v>
      </c>
      <c r="AU68" t="s">
        <v>697</v>
      </c>
      <c r="AV68" t="str">
        <f t="shared" ca="1" si="30"/>
        <v>sound\\Noviy_plod.wav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_Тонкий_ли_</v>
      </c>
      <c r="BB68" t="str">
        <f t="shared" si="31"/>
        <v>_Тонкий_ли_XXXXX?</v>
      </c>
      <c r="BD68" cm="1">
        <f t="array" aca="1" ref="BD68" ca="1">INDEX(L68:L75,(RANK(AT4,$AT$2:$AT$9)))</f>
        <v>2149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VLOOKUP(B69,audio_list_stym!$A$3:$BP$18,67,FALSE)</f>
        <v>16</v>
      </c>
      <c r="F69" t="str">
        <f>VLOOKUP(E69,metki!$A$2:$B$9,2,FALSE)</f>
        <v>импл_новые_без_названия</v>
      </c>
      <c r="G69" t="str">
        <f t="shared" si="25"/>
        <v>импл_</v>
      </c>
      <c r="H69" t="str">
        <f>VLOOKUP(B69,audio_list_stym!$A$3:$AJ$18,35,FALSE)</f>
        <v>ZF</v>
      </c>
      <c r="I69" t="s">
        <v>691</v>
      </c>
      <c r="J69" t="str">
        <f t="shared" si="26"/>
        <v>ZF_4</v>
      </c>
      <c r="K69">
        <v>16</v>
      </c>
      <c r="L69">
        <f>VLOOKUP(J69,total_visual_stym!$A$2:$D$129,2,FALSE)</f>
        <v>2148</v>
      </c>
      <c r="M69" t="str">
        <f>VLOOKUP(J69,total_visual_stym!$A$2:$D$129,3,FALSE)</f>
        <v>pics\\ZF_4.jpg</v>
      </c>
      <c r="N69">
        <f>VLOOKUP(J69,total_visual_stym!$A$1:$D$129,4,FALSE)</f>
        <v>215</v>
      </c>
      <c r="P69">
        <f>IF(G69="экспл",0,IF(G69="импл_",VLOOKUP(J69,quest_импл!$A$1:$J$129,7,FALSE),0))</f>
        <v>284</v>
      </c>
      <c r="Q69" t="str">
        <f>IF(G69="экспл",0,IF(G69="импл_",VLOOKUP(J69,quest_импл!$A$1:$J$129,8,FALSE),0))</f>
        <v>sound\\Celniy_li.wav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2020</v>
      </c>
      <c r="AD69" t="str">
        <f t="shared" ca="1" si="32"/>
        <v>pics\\Goroh_4.jpg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7"/>
        <v>pics\\Goroh_4.jpg</v>
      </c>
      <c r="AG69" t="str">
        <f t="shared" si="24"/>
        <v/>
      </c>
      <c r="AI69" t="s">
        <v>70</v>
      </c>
      <c r="AO69">
        <f t="shared" ca="1" si="33"/>
        <v>0.65417418709195385</v>
      </c>
      <c r="AP69" t="str">
        <f t="shared" ca="1" si="34"/>
        <v>pics\\Goroh_4.jpg</v>
      </c>
      <c r="AS69" t="str">
        <f t="shared" ca="1" si="28"/>
        <v>pics\\Goroh_4.jpg</v>
      </c>
      <c r="AT69">
        <f t="shared" ca="1" si="29"/>
        <v>0.97548835735904249</v>
      </c>
      <c r="AU69" t="s">
        <v>697</v>
      </c>
      <c r="AV69" t="str">
        <f t="shared" ca="1" si="30"/>
        <v>sound\\Noviy_plod.wav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_Цельный_ли_</v>
      </c>
      <c r="BB69" t="str">
        <f t="shared" si="31"/>
        <v>_Цельный_ли_XXXXX?</v>
      </c>
      <c r="BD69" cm="1">
        <f t="array" aca="1" ref="BD69" ca="1">INDEX(L69:L76,(RANK(AT5,$AT$2:$AT$9)))</f>
        <v>2148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VLOOKUP(B70,audio_list_stym!$A$3:$BP$18,67,FALSE)</f>
        <v>16</v>
      </c>
      <c r="F70" t="str">
        <f>VLOOKUP(E70,metki!$A$2:$B$9,2,FALSE)</f>
        <v>импл_новые_без_названия</v>
      </c>
      <c r="G70" t="str">
        <f t="shared" si="25"/>
        <v>импл_</v>
      </c>
      <c r="H70" t="str">
        <f>VLOOKUP(B70,audio_list_stym!$A$3:$AJ$18,35,FALSE)</f>
        <v>ZF</v>
      </c>
      <c r="I70" t="s">
        <v>692</v>
      </c>
      <c r="J70" t="str">
        <f t="shared" si="26"/>
        <v>ZF_5</v>
      </c>
      <c r="K70">
        <v>16</v>
      </c>
      <c r="L70">
        <f>VLOOKUP(J70,total_visual_stym!$A$2:$D$129,2,FALSE)</f>
        <v>2149</v>
      </c>
      <c r="M70" t="str">
        <f>VLOOKUP(J70,total_visual_stym!$A$2:$D$129,3,FALSE)</f>
        <v>pics\\ZF_5.jpg</v>
      </c>
      <c r="N70">
        <f>VLOOKUP(J70,total_visual_stym!$A$1:$D$129,4,FALSE)</f>
        <v>215</v>
      </c>
      <c r="P70">
        <f>IF(G70="экспл",0,IF(G70="импл_",VLOOKUP(J70,quest_импл!$A$1:$J$129,7,FALSE),0))</f>
        <v>285</v>
      </c>
      <c r="Q70" t="str">
        <f>IF(G70="экспл",0,IF(G70="импл_",VLOOKUP(J70,quest_импл!$A$1:$J$129,8,FALSE),0))</f>
        <v>sound\\Shershaviy_li.wav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2011</v>
      </c>
      <c r="AD70" t="str">
        <f t="shared" ca="1" si="32"/>
        <v>pics\\Finik_3.jpg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7"/>
        <v>pics\\Finik_3.jpg</v>
      </c>
      <c r="AG70" t="str">
        <f t="shared" si="24"/>
        <v/>
      </c>
      <c r="AI70" t="s">
        <v>71</v>
      </c>
      <c r="AO70">
        <f t="shared" ca="1" si="33"/>
        <v>0.8182307945331444</v>
      </c>
      <c r="AP70" t="str">
        <f t="shared" ca="1" si="34"/>
        <v>pics\\Finik_3.jpg</v>
      </c>
      <c r="AS70" t="str">
        <f t="shared" ca="1" si="28"/>
        <v>pics\\Finik_3.jpg</v>
      </c>
      <c r="AT70">
        <f t="shared" ca="1" si="29"/>
        <v>0.80925051743389675</v>
      </c>
      <c r="AU70" t="s">
        <v>697</v>
      </c>
      <c r="AV70" t="str">
        <f t="shared" ca="1" si="30"/>
        <v>sound\\Noviy_plod.wav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_Шершавый_ли_</v>
      </c>
      <c r="BB70" t="str">
        <f t="shared" si="31"/>
        <v>_Шершавый_ли_XXXXX?</v>
      </c>
      <c r="BD70" cm="1">
        <f t="array" aca="1" ref="BD70" ca="1">INDEX(L70:L77,(RANK(AT6,$AT$2:$AT$9)))</f>
        <v>2068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VLOOKUP(B71,audio_list_stym!$A$3:$BP$18,67,FALSE)</f>
        <v>16</v>
      </c>
      <c r="F71" t="str">
        <f>VLOOKUP(E71,metki!$A$2:$B$9,2,FALSE)</f>
        <v>импл_новые_без_названия</v>
      </c>
      <c r="G71" t="str">
        <f t="shared" si="25"/>
        <v>импл_</v>
      </c>
      <c r="H71" t="str">
        <f>VLOOKUP(B71,audio_list_stym!$A$3:$AJ$18,35,FALSE)</f>
        <v>ZF</v>
      </c>
      <c r="I71" t="s">
        <v>693</v>
      </c>
      <c r="J71" t="str">
        <f t="shared" si="26"/>
        <v>ZF_6</v>
      </c>
      <c r="K71">
        <v>16</v>
      </c>
      <c r="L71">
        <f>VLOOKUP(J71,total_visual_stym!$A$2:$D$129,2,FALSE)</f>
        <v>2150</v>
      </c>
      <c r="M71" t="str">
        <f>VLOOKUP(J71,total_visual_stym!$A$2:$D$129,3,FALSE)</f>
        <v>pics\\ZF_6.jpg</v>
      </c>
      <c r="N71">
        <f>VLOOKUP(J71,total_visual_stym!$A$1:$D$129,4,FALSE)</f>
        <v>215</v>
      </c>
      <c r="P71">
        <f>IF(G71="экспл",0,IF(G71="импл_",VLOOKUP(J71,quest_импл!$A$1:$J$129,7,FALSE),0))</f>
        <v>286</v>
      </c>
      <c r="Q71" t="str">
        <f>IF(G71="экспл",0,IF(G71="импл_",VLOOKUP(J71,quest_импл!$A$1:$J$129,8,FALSE),0))</f>
        <v>sound\\Zaostryen_li.wav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2037</v>
      </c>
      <c r="AD71" t="str">
        <f t="shared" ca="1" si="32"/>
        <v>pics\\Limon_5.jpg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7"/>
        <v>pics\\Limon_5.jpg</v>
      </c>
      <c r="AG71" t="str">
        <f t="shared" si="24"/>
        <v/>
      </c>
      <c r="AI71" t="s">
        <v>72</v>
      </c>
      <c r="AO71">
        <f t="shared" ca="1" si="33"/>
        <v>0.40418885459140463</v>
      </c>
      <c r="AP71" t="str">
        <f t="shared" ca="1" si="34"/>
        <v>pics\\Limon_5.jpg</v>
      </c>
      <c r="AS71" t="str">
        <f t="shared" ca="1" si="28"/>
        <v>pics\\Limon_5.jpg</v>
      </c>
      <c r="AT71">
        <f t="shared" ca="1" si="29"/>
        <v>0.75881362406736974</v>
      </c>
      <c r="AU71" t="s">
        <v>697</v>
      </c>
      <c r="AV71" t="str">
        <f t="shared" ca="1" si="30"/>
        <v>sound\\Noviy_plod.wav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_Заострен_ли_</v>
      </c>
      <c r="BB71" t="str">
        <f t="shared" si="31"/>
        <v>_Заострен_ли_XXXXX?</v>
      </c>
      <c r="BD71" cm="1">
        <f t="array" aca="1" ref="BD71" ca="1">INDEX(L71:L78,(RANK(AT7,$AT$2:$AT$9)))</f>
        <v>2065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VLOOKUP(B72,audio_list_stym!$A$3:$BP$18,67,FALSE)</f>
        <v>16</v>
      </c>
      <c r="F72" t="str">
        <f>VLOOKUP(E72,metki!$A$2:$B$9,2,FALSE)</f>
        <v>импл_новые_без_названия</v>
      </c>
      <c r="G72" t="str">
        <f t="shared" si="25"/>
        <v>импл_</v>
      </c>
      <c r="H72" t="str">
        <f>VLOOKUP(B72,audio_list_stym!$A$3:$AJ$18,35,FALSE)</f>
        <v>ZF</v>
      </c>
      <c r="I72" t="s">
        <v>694</v>
      </c>
      <c r="J72" t="str">
        <f t="shared" si="26"/>
        <v>ZF_7</v>
      </c>
      <c r="K72">
        <v>16</v>
      </c>
      <c r="L72">
        <f>VLOOKUP(J72,total_visual_stym!$A$2:$D$129,2,FALSE)</f>
        <v>2151</v>
      </c>
      <c r="M72" t="str">
        <f>VLOOKUP(J72,total_visual_stym!$A$2:$D$129,3,FALSE)</f>
        <v>pics\\ZF_7.jpg</v>
      </c>
      <c r="N72">
        <f>VLOOKUP(J72,total_visual_stym!$A$1:$D$129,4,FALSE)</f>
        <v>215</v>
      </c>
      <c r="P72">
        <f>IF(G72="экспл",0,IF(G72="импл_",VLOOKUP(J72,quest_импл!$A$1:$J$129,7,FALSE),0))</f>
        <v>287</v>
      </c>
      <c r="Q72" t="str">
        <f>IF(G72="экспл",0,IF(G72="импл_",VLOOKUP(J72,quest_импл!$A$1:$J$129,8,FALSE),0))</f>
        <v>sound\\Rassipchatiy_li.wav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2018</v>
      </c>
      <c r="AD72" t="str">
        <f t="shared" ca="1" si="32"/>
        <v>pics\\Goroh_2.jpg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7"/>
        <v>pics\\Goroh_2.jpg</v>
      </c>
      <c r="AG72" t="str">
        <f t="shared" si="24"/>
        <v/>
      </c>
      <c r="AI72" t="s">
        <v>73</v>
      </c>
      <c r="AO72">
        <f t="shared" ca="1" si="33"/>
        <v>0.70997939587016734</v>
      </c>
      <c r="AP72" t="str">
        <f t="shared" ca="1" si="34"/>
        <v>pics\\Goroh_2.jpg</v>
      </c>
      <c r="AS72" t="str">
        <f t="shared" ca="1" si="28"/>
        <v>pics\\Goroh_2.jpg</v>
      </c>
      <c r="AT72">
        <f t="shared" ca="1" si="29"/>
        <v>0.23918829474063408</v>
      </c>
      <c r="AU72" t="s">
        <v>697</v>
      </c>
      <c r="AV72" t="str">
        <f t="shared" ca="1" si="30"/>
        <v>sound\\Redkiy_plod.wav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_Рассыпчатый_ли_</v>
      </c>
      <c r="BB72" t="str">
        <f t="shared" si="31"/>
        <v>_Рассыпчатый_ли_XXXXX?</v>
      </c>
      <c r="BD72" cm="1">
        <f t="array" aca="1" ref="BD72" ca="1">INDEX(L72:L79,(RANK(AT8,$AT$2:$AT$9)))</f>
        <v>2068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VLOOKUP(B73,audio_list_stym!$A$3:$BP$18,67,FALSE)</f>
        <v>16</v>
      </c>
      <c r="F73" t="str">
        <f>VLOOKUP(E73,metki!$A$2:$B$9,2,FALSE)</f>
        <v>импл_новые_без_названия</v>
      </c>
      <c r="G73" t="str">
        <f t="shared" si="25"/>
        <v>импл_</v>
      </c>
      <c r="H73" t="str">
        <f>VLOOKUP(B73,audio_list_stym!$A$3:$AJ$18,35,FALSE)</f>
        <v>ZF</v>
      </c>
      <c r="I73" t="s">
        <v>695</v>
      </c>
      <c r="J73" t="str">
        <f t="shared" si="26"/>
        <v>ZF_8</v>
      </c>
      <c r="K73">
        <v>16</v>
      </c>
      <c r="L73">
        <f>VLOOKUP(J73,total_visual_stym!$A$2:$D$129,2,FALSE)</f>
        <v>2152</v>
      </c>
      <c r="M73" t="str">
        <f>VLOOKUP(J73,total_visual_stym!$A$2:$D$129,3,FALSE)</f>
        <v>pics\\ZF_8.jpg</v>
      </c>
      <c r="N73">
        <f>VLOOKUP(J73,total_visual_stym!$A$1:$D$129,4,FALSE)</f>
        <v>215</v>
      </c>
      <c r="P73">
        <f>IF(G73="экспл",0,IF(G73="импл_",VLOOKUP(J73,quest_импл!$A$1:$J$129,7,FALSE),0))</f>
        <v>288</v>
      </c>
      <c r="Q73" t="str">
        <f>IF(G73="экспл",0,IF(G73="импл_",VLOOKUP(J73,quest_импл!$A$1:$J$129,8,FALSE),0))</f>
        <v>sound\\Ochishen_li.wav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2032</v>
      </c>
      <c r="AD73" t="str">
        <f t="shared" ca="1" si="32"/>
        <v>pics\\Kokos_8.jpg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7"/>
        <v>pics\\Kokos_8.jpg</v>
      </c>
      <c r="AG73" t="str">
        <f t="shared" si="24"/>
        <v/>
      </c>
      <c r="AI73" t="s">
        <v>74</v>
      </c>
      <c r="AO73">
        <f t="shared" ca="1" si="33"/>
        <v>0.45540960102632311</v>
      </c>
      <c r="AP73" t="str">
        <f t="shared" ca="1" si="34"/>
        <v>pics\\Kokos_8.jpg</v>
      </c>
      <c r="AS73" t="str">
        <f t="shared" ca="1" si="28"/>
        <v>pics\\Kokos_8.jpg</v>
      </c>
      <c r="AT73">
        <f t="shared" ca="1" si="29"/>
        <v>0.2717483639168965</v>
      </c>
      <c r="AU73" t="s">
        <v>697</v>
      </c>
      <c r="AV73" t="str">
        <f t="shared" ca="1" si="30"/>
        <v>sound\\Redkiy_plod.wav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_Очищен_ли_</v>
      </c>
      <c r="BB73" t="str">
        <f t="shared" si="31"/>
        <v>_Очищен_ли_XXXXX?</v>
      </c>
      <c r="BD73" cm="1">
        <f t="array" aca="1" ref="BD73" ca="1">INDEX(L73:L80,(RANK(AT9,$AT$2:$AT$9)))</f>
        <v>2068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VLOOKUP(B74,audio_list_stym!$A$3:$BP$18,67,FALSE)</f>
        <v>17</v>
      </c>
      <c r="F74" t="str">
        <f>VLOOKUP(E74,metki!$A$2:$B$9,2,FALSE)</f>
        <v>экспл_новые_без_названия</v>
      </c>
      <c r="G74" t="str">
        <f t="shared" si="25"/>
        <v>экспл</v>
      </c>
      <c r="H74" t="str">
        <f>VLOOKUP(B74,audio_list_stym!$A$3:$AJ$18,35,FALSE)</f>
        <v>Ackee</v>
      </c>
      <c r="I74" t="s">
        <v>688</v>
      </c>
      <c r="J74" t="str">
        <f t="shared" si="26"/>
        <v>Ackee_1</v>
      </c>
      <c r="K74">
        <v>17</v>
      </c>
      <c r="L74">
        <f>VLOOKUP(J74,total_visual_stym!$A$2:$D$129,2,FALSE)</f>
        <v>2065</v>
      </c>
      <c r="M74" t="str">
        <f>VLOOKUP(J74,total_visual_stym!$A$2:$D$129,3,FALSE)</f>
        <v>pics\\Ackee_1.jpg</v>
      </c>
      <c r="N74">
        <f>VLOOKUP(J74,total_visual_stym!$A$1:$D$129,4,FALSE)</f>
        <v>208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97</v>
      </c>
      <c r="Z74" t="str">
        <f>IF(G74="экспл",VLOOKUP(J74,quest_экспл!$A$1:$N$129,12,FALSE),IF(G74="импл_",0,0))</f>
        <v>sound\\Sushenniy_li_on.wav</v>
      </c>
      <c r="AA74" t="str">
        <f>IF(G74="экспл",VLOOKUP(J74,quest_экспл!$A$1:$N$129,14,FALSE),IF(G74="импл_",0,0))</f>
        <v>нет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2178</v>
      </c>
      <c r="AD74" t="str">
        <f t="shared" ca="1" si="32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27"/>
        <v/>
      </c>
      <c r="AI74" t="s">
        <v>76</v>
      </c>
      <c r="AO74">
        <f t="shared" ca="1" si="33"/>
        <v>0.98166079337041012</v>
      </c>
      <c r="AP74" t="str">
        <f t="shared" ca="1" si="34"/>
        <v>pics\\Banan_1.jpg</v>
      </c>
      <c r="AR74" t="str">
        <f>IF(AH74="sound\\Ogorod",AP2,"")</f>
        <v/>
      </c>
      <c r="AS74" t="str">
        <f t="shared" si="28"/>
        <v/>
      </c>
      <c r="AT74">
        <f t="shared" ca="1" si="29"/>
        <v>0.86562831178354704</v>
      </c>
      <c r="AU74" t="s">
        <v>697</v>
      </c>
      <c r="AV74" t="str">
        <f t="shared" ca="1" si="30"/>
        <v>sound\\Noviy_plod.wav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_Сушеный_ли_он?</v>
      </c>
      <c r="BA74" t="e">
        <f>VLOOKUP(Q74,audio_list_stym!$B$2:$BQ$299,68,FALSE)</f>
        <v>#N/A</v>
      </c>
      <c r="BB74" t="str">
        <f t="shared" si="31"/>
        <v>На_экране_XXXXX._Сушеный_ли_он?</v>
      </c>
      <c r="BC74">
        <f>A74</f>
        <v>1210</v>
      </c>
      <c r="BD74" cm="1">
        <f t="array" aca="1" ref="BD74" ca="1">INDEX($L$74:$L$81,(RANK(AT2,$AT$2:$AT$9)))</f>
        <v>2071</v>
      </c>
      <c r="BE74" cm="1">
        <f t="array" aca="1" ref="BE74" ca="1">INDEX(BD66:BD73,(RANK(AT3,$AT$2:$AT$9)))</f>
        <v>2147</v>
      </c>
      <c r="BF74" cm="1">
        <f t="array" aca="1" ref="BF74" ca="1">INDEX(BD82:BD105,(RANK(AT3,$AT$2:$AT$17)))</f>
        <v>2073</v>
      </c>
      <c r="BG74" cm="1">
        <f t="array" aca="1" ref="BG74" ca="1">INDEX(BD106:BD129,(RANK(AT3,$AT$2:$AT$9)))</f>
        <v>2114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VLOOKUP(B75,audio_list_stym!$A$3:$BP$18,67,FALSE)</f>
        <v>17</v>
      </c>
      <c r="F75" t="str">
        <f>VLOOKUP(E75,metki!$A$2:$B$9,2,FALSE)</f>
        <v>экспл_новые_без_названия</v>
      </c>
      <c r="G75" t="str">
        <f t="shared" si="25"/>
        <v>экспл</v>
      </c>
      <c r="H75" t="str">
        <f>VLOOKUP(B75,audio_list_stym!$A$3:$AJ$18,35,FALSE)</f>
        <v>Ackee</v>
      </c>
      <c r="I75" t="s">
        <v>689</v>
      </c>
      <c r="J75" t="str">
        <f t="shared" si="26"/>
        <v>Ackee_2</v>
      </c>
      <c r="K75">
        <v>17</v>
      </c>
      <c r="L75">
        <f>VLOOKUP(J75,total_visual_stym!$A$2:$D$129,2,FALSE)</f>
        <v>2066</v>
      </c>
      <c r="M75" t="str">
        <f>VLOOKUP(J75,total_visual_stym!$A$2:$D$129,3,FALSE)</f>
        <v>pics\\Ackee_2.jpg</v>
      </c>
      <c r="N75">
        <f>VLOOKUP(J75,total_visual_stym!$A$1:$D$129,4,FALSE)</f>
        <v>208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98</v>
      </c>
      <c r="Z75" t="str">
        <f>IF(G75="экспл",VLOOKUP(J75,quest_экспл!$A$1:$N$129,12,FALSE),IF(G75="импл_",0,0))</f>
        <v>sound\\On_s_vetochkoy.wav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2210</v>
      </c>
      <c r="AD75" t="str">
        <f t="shared" ca="1" si="32"/>
        <v>pics\\dis48.jpg</v>
      </c>
      <c r="AE75" s="22" t="str">
        <f t="array" aca="1" ref="AE75" ca="1">IF(G75="экспл",INDEX(total_visual_stym!$C$146:$C$209,(RANK(total_visual_stym!E155,total_visual_stym!$E$146:$E$209))),0)</f>
        <v>pics\\dis48.jpg</v>
      </c>
      <c r="AF75" s="22" t="str">
        <f t="shared" si="27"/>
        <v/>
      </c>
      <c r="AI75" t="s">
        <v>77</v>
      </c>
      <c r="AO75">
        <f t="shared" ca="1" si="33"/>
        <v>0.8020908516037567</v>
      </c>
      <c r="AP75" t="str">
        <f t="shared" ca="1" si="34"/>
        <v>pics\\Finik_6.jpg</v>
      </c>
      <c r="AR75" t="str">
        <f t="shared" ref="AR75:AR97" si="35">IF(AH75="sound\\Ogorod",AP3,"")</f>
        <v/>
      </c>
      <c r="AS75" t="str">
        <f t="shared" si="28"/>
        <v/>
      </c>
      <c r="AT75">
        <f t="shared" ca="1" si="29"/>
        <v>0.88560747045969301</v>
      </c>
      <c r="AU75" t="s">
        <v>697</v>
      </c>
      <c r="AV75" t="str">
        <f t="shared" ca="1" si="30"/>
        <v>sound\\Noviy_plod.wav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_Он_с_веточкой?</v>
      </c>
      <c r="BA75" t="e">
        <f>VLOOKUP(Q75,audio_list_stym!$B$2:$BQ$299,68,FALSE)</f>
        <v>#N/A</v>
      </c>
      <c r="BB75" t="str">
        <f t="shared" si="31"/>
        <v>Посмотрите,_вот_XXXXX._Он_с_веточкой?</v>
      </c>
      <c r="BD75" cm="1">
        <f t="array" aca="1" ref="BD75" ca="1">INDEX($L$74:$L$81,(RANK(AT3,$AT$2:$AT$9)))</f>
        <v>2066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VLOOKUP(B76,audio_list_stym!$A$3:$BP$18,67,FALSE)</f>
        <v>17</v>
      </c>
      <c r="F76" t="str">
        <f>VLOOKUP(E76,metki!$A$2:$B$9,2,FALSE)</f>
        <v>экспл_новые_без_названия</v>
      </c>
      <c r="G76" t="str">
        <f t="shared" si="25"/>
        <v>экспл</v>
      </c>
      <c r="H76" t="str">
        <f>VLOOKUP(B76,audio_list_stym!$A$3:$AJ$18,35,FALSE)</f>
        <v>Ackee</v>
      </c>
      <c r="I76" t="s">
        <v>690</v>
      </c>
      <c r="J76" t="str">
        <f t="shared" si="26"/>
        <v>Ackee_3</v>
      </c>
      <c r="K76">
        <v>17</v>
      </c>
      <c r="L76">
        <f>VLOOKUP(J76,total_visual_stym!$A$2:$D$129,2,FALSE)</f>
        <v>2067</v>
      </c>
      <c r="M76" t="str">
        <f>VLOOKUP(J76,total_visual_stym!$A$2:$D$129,3,FALSE)</f>
        <v>pics\\Ackee_3.jpg</v>
      </c>
      <c r="N76">
        <f>VLOOKUP(J76,total_visual_stym!$A$1:$D$129,4,FALSE)</f>
        <v>208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99</v>
      </c>
      <c r="Z76" t="str">
        <f>IF(G76="экспл",VLOOKUP(J76,quest_экспл!$A$1:$N$129,12,FALSE),IF(G76="импл_",0,0))</f>
        <v>sound\\On_rasskrit.wav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2201</v>
      </c>
      <c r="AD76" t="str">
        <f t="shared" ca="1" si="32"/>
        <v>pics\\dis43.jpg</v>
      </c>
      <c r="AE76" s="22" t="str">
        <f t="array" aca="1" ref="AE76" ca="1">IF(G76="экспл",INDEX(total_visual_stym!$C$146:$C$209,(RANK(total_visual_stym!E156,total_visual_stym!$E$146:$E$209))),0)</f>
        <v>pics\\dis43.jpg</v>
      </c>
      <c r="AF76" s="22" t="str">
        <f t="shared" si="27"/>
        <v/>
      </c>
      <c r="AI76" t="s">
        <v>78</v>
      </c>
      <c r="AO76">
        <f t="shared" ca="1" si="33"/>
        <v>9.3059634791032519E-2</v>
      </c>
      <c r="AP76" t="str">
        <f t="shared" ca="1" si="34"/>
        <v>pics\\Tomat_4.jpg</v>
      </c>
      <c r="AR76" t="str">
        <f t="shared" si="35"/>
        <v/>
      </c>
      <c r="AS76" t="str">
        <f t="shared" si="28"/>
        <v/>
      </c>
      <c r="AT76">
        <f t="shared" ca="1" si="29"/>
        <v>0.32600884660084684</v>
      </c>
      <c r="AU76" t="s">
        <v>697</v>
      </c>
      <c r="AV76" t="str">
        <f t="shared" ca="1" si="30"/>
        <v>sound\\Redkiy_plod.wav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_Он_раскрыт?</v>
      </c>
      <c r="BA76" t="e">
        <f>VLOOKUP(Q76,audio_list_stym!$B$2:$BQ$299,68,FALSE)</f>
        <v>#N/A</v>
      </c>
      <c r="BB76" t="str">
        <f t="shared" si="31"/>
        <v>Вот_XXXXX._Он_раскрыт?</v>
      </c>
      <c r="BD76" cm="1">
        <f t="array" aca="1" ref="BD76" ca="1">INDEX($L$74:$L$81,(RANK(AT4,$AT$2:$AT$9)))</f>
        <v>2067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VLOOKUP(B77,audio_list_stym!$A$3:$BP$18,67,FALSE)</f>
        <v>17</v>
      </c>
      <c r="F77" t="str">
        <f>VLOOKUP(E77,metki!$A$2:$B$9,2,FALSE)</f>
        <v>экспл_новые_без_названия</v>
      </c>
      <c r="G77" t="str">
        <f t="shared" si="25"/>
        <v>экспл</v>
      </c>
      <c r="H77" t="str">
        <f>VLOOKUP(B77,audio_list_stym!$A$3:$AJ$18,35,FALSE)</f>
        <v>Ackee</v>
      </c>
      <c r="I77" t="s">
        <v>691</v>
      </c>
      <c r="J77" t="str">
        <f t="shared" si="26"/>
        <v>Ackee_4</v>
      </c>
      <c r="K77">
        <v>17</v>
      </c>
      <c r="L77">
        <f>VLOOKUP(J77,total_visual_stym!$A$2:$D$129,2,FALSE)</f>
        <v>2068</v>
      </c>
      <c r="M77" t="str">
        <f>VLOOKUP(J77,total_visual_stym!$A$2:$D$129,3,FALSE)</f>
        <v>pics\\Ackee_4.jpg</v>
      </c>
      <c r="N77">
        <f>VLOOKUP(J77,total_visual_stym!$A$1:$D$129,4,FALSE)</f>
        <v>208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100</v>
      </c>
      <c r="Z77" t="str">
        <f>IF(G77="экспл",VLOOKUP(J77,quest_экспл!$A$1:$N$129,12,FALSE),IF(G77="импл_",0,0))</f>
        <v>sound\\Pushistiy_li_on.wav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2203</v>
      </c>
      <c r="AD77" t="str">
        <f t="shared" ca="1" si="32"/>
        <v>pics\\dis53.jpg</v>
      </c>
      <c r="AE77" s="22" t="str">
        <f t="array" aca="1" ref="AE77" ca="1">IF(G77="экспл",INDEX(total_visual_stym!$C$146:$C$209,(RANK(total_visual_stym!E157,total_visual_stym!$E$146:$E$209))),0)</f>
        <v>pics\\dis53.jpg</v>
      </c>
      <c r="AF77" s="22" t="str">
        <f t="shared" si="27"/>
        <v/>
      </c>
      <c r="AI77" t="s">
        <v>79</v>
      </c>
      <c r="AO77">
        <f t="shared" ca="1" si="33"/>
        <v>0.22414980496323755</v>
      </c>
      <c r="AP77" t="str">
        <f t="shared" ca="1" si="34"/>
        <v>pics\\Redis_2.jpg</v>
      </c>
      <c r="AR77" t="str">
        <f t="shared" si="35"/>
        <v/>
      </c>
      <c r="AS77" t="str">
        <f t="shared" si="28"/>
        <v/>
      </c>
      <c r="AT77">
        <f t="shared" ca="1" si="29"/>
        <v>0.29842163960183188</v>
      </c>
      <c r="AU77" t="s">
        <v>697</v>
      </c>
      <c r="AV77" t="str">
        <f t="shared" ca="1" si="30"/>
        <v>sound\\Redkiy_plod.wav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_Пушистый_ли_он?</v>
      </c>
      <c r="BA77" t="e">
        <f>VLOOKUP(Q77,audio_list_stym!$B$2:$BQ$299,68,FALSE)</f>
        <v>#N/A</v>
      </c>
      <c r="BB77" t="str">
        <f t="shared" si="31"/>
        <v>Это_XXXXX._Пушистый_ли_он?</v>
      </c>
      <c r="BD77" cm="1">
        <f t="array" aca="1" ref="BD77" ca="1">INDEX($L$74:$L$81,(RANK(AT5,$AT$2:$AT$9)))</f>
        <v>2065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VLOOKUP(B78,audio_list_stym!$A$3:$BP$18,67,FALSE)</f>
        <v>17</v>
      </c>
      <c r="F78" t="str">
        <f>VLOOKUP(E78,metki!$A$2:$B$9,2,FALSE)</f>
        <v>экспл_новые_без_названия</v>
      </c>
      <c r="G78" t="str">
        <f t="shared" si="25"/>
        <v>экспл</v>
      </c>
      <c r="H78" t="str">
        <f>VLOOKUP(B78,audio_list_stym!$A$3:$AJ$18,35,FALSE)</f>
        <v>Ackee</v>
      </c>
      <c r="I78" t="s">
        <v>692</v>
      </c>
      <c r="J78" t="str">
        <f t="shared" si="26"/>
        <v>Ackee_5</v>
      </c>
      <c r="K78">
        <v>17</v>
      </c>
      <c r="L78">
        <f>VLOOKUP(J78,total_visual_stym!$A$2:$D$129,2,FALSE)</f>
        <v>2069</v>
      </c>
      <c r="M78" t="str">
        <f>VLOOKUP(J78,total_visual_stym!$A$2:$D$129,3,FALSE)</f>
        <v>pics\\Ackee_5.jpg</v>
      </c>
      <c r="N78">
        <f>VLOOKUP(J78,total_visual_stym!$A$1:$D$129,4,FALSE)</f>
        <v>208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101</v>
      </c>
      <c r="Z78" t="str">
        <f>IF(G78="экспл",VLOOKUP(J78,quest_экспл!$A$1:$N$129,12,FALSE),IF(G78="импл_",0,0))</f>
        <v>sound\\On_kvadratniy.wav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2220</v>
      </c>
      <c r="AD78" t="str">
        <f t="shared" ca="1" si="32"/>
        <v>pics\\dis16.jpg</v>
      </c>
      <c r="AE78" s="22" t="str">
        <f t="array" aca="1" ref="AE78" ca="1">IF(G78="экспл",INDEX(total_visual_stym!$C$146:$C$209,(RANK(total_visual_stym!E158,total_visual_stym!$E$146:$E$209))),0)</f>
        <v>pics\\dis16.jpg</v>
      </c>
      <c r="AF78" s="22" t="str">
        <f t="shared" si="27"/>
        <v/>
      </c>
      <c r="AI78" t="s">
        <v>80</v>
      </c>
      <c r="AO78">
        <f t="shared" ca="1" si="33"/>
        <v>0.14816259042148028</v>
      </c>
      <c r="AP78" t="str">
        <f t="shared" ca="1" si="34"/>
        <v>pics\\Redis_5.jpg</v>
      </c>
      <c r="AR78" t="str">
        <f t="shared" si="35"/>
        <v/>
      </c>
      <c r="AS78" t="str">
        <f t="shared" si="28"/>
        <v/>
      </c>
      <c r="AT78">
        <f t="shared" ca="1" si="29"/>
        <v>3.2067243346350915E-2</v>
      </c>
      <c r="AU78" t="s">
        <v>697</v>
      </c>
      <c r="AV78" t="str">
        <f t="shared" ca="1" si="30"/>
        <v>sound\\Redkiy_plod.wav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_Он_квадратный?</v>
      </c>
      <c r="BA78" t="e">
        <f>VLOOKUP(Q78,audio_list_stym!$B$2:$BQ$299,68,FALSE)</f>
        <v>#N/A</v>
      </c>
      <c r="BB78" t="str">
        <f t="shared" si="31"/>
        <v>На_картинке_XXXXX._Он_квадратный?</v>
      </c>
      <c r="BD78" cm="1">
        <f t="array" aca="1" ref="BD78" ca="1">INDEX($L$74:$L$81,(RANK(AT6,$AT$2:$AT$9)))</f>
        <v>2072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VLOOKUP(B79,audio_list_stym!$A$3:$BP$18,67,FALSE)</f>
        <v>17</v>
      </c>
      <c r="F79" t="str">
        <f>VLOOKUP(E79,metki!$A$2:$B$9,2,FALSE)</f>
        <v>экспл_новые_без_названия</v>
      </c>
      <c r="G79" t="str">
        <f t="shared" si="25"/>
        <v>экспл</v>
      </c>
      <c r="H79" t="str">
        <f>VLOOKUP(B79,audio_list_stym!$A$3:$AJ$18,35,FALSE)</f>
        <v>Ackee</v>
      </c>
      <c r="I79" t="s">
        <v>693</v>
      </c>
      <c r="J79" t="str">
        <f t="shared" si="26"/>
        <v>Ackee_6</v>
      </c>
      <c r="K79">
        <v>17</v>
      </c>
      <c r="L79">
        <f>VLOOKUP(J79,total_visual_stym!$A$2:$D$129,2,FALSE)</f>
        <v>2070</v>
      </c>
      <c r="M79" t="str">
        <f>VLOOKUP(J79,total_visual_stym!$A$2:$D$129,3,FALSE)</f>
        <v>pics\\Ackee_6.jpg</v>
      </c>
      <c r="N79">
        <f>VLOOKUP(J79,total_visual_stym!$A$1:$D$129,4,FALSE)</f>
        <v>208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102</v>
      </c>
      <c r="Z79" t="str">
        <f>IF(G79="экспл",VLOOKUP(J79,quest_экспл!$A$1:$N$129,12,FALSE),IF(G79="импл_",0,0))</f>
        <v>sound\\Raznocvetniy_li_on.wav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2195</v>
      </c>
      <c r="AD79" t="str">
        <f t="shared" ca="1" si="32"/>
        <v>pics\\dis41.jpg</v>
      </c>
      <c r="AE79" s="22" t="str">
        <f t="array" aca="1" ref="AE79" ca="1">IF(G79="экспл",INDEX(total_visual_stym!$C$146:$C$209,(RANK(total_visual_stym!E159,total_visual_stym!$E$146:$E$209))),0)</f>
        <v>pics\\dis41.jpg</v>
      </c>
      <c r="AF79" s="22" t="str">
        <f t="shared" si="27"/>
        <v/>
      </c>
      <c r="AI79" t="s">
        <v>81</v>
      </c>
      <c r="AO79">
        <f t="shared" ca="1" si="33"/>
        <v>0.52174652183652448</v>
      </c>
      <c r="AP79" t="str">
        <f t="shared" ca="1" si="34"/>
        <v>pics\\Kokos_5.jpg</v>
      </c>
      <c r="AR79" t="str">
        <f t="shared" si="35"/>
        <v/>
      </c>
      <c r="AS79" t="str">
        <f t="shared" si="28"/>
        <v/>
      </c>
      <c r="AT79">
        <f t="shared" ca="1" si="29"/>
        <v>0.27266982039605114</v>
      </c>
      <c r="AU79" t="s">
        <v>697</v>
      </c>
      <c r="AV79" t="str">
        <f t="shared" ca="1" si="30"/>
        <v>sound\\Redkiy_plod.wav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_Разноцветный_ли_он?</v>
      </c>
      <c r="BA79" t="e">
        <f>VLOOKUP(Q79,audio_list_stym!$B$2:$BQ$299,68,FALSE)</f>
        <v>#N/A</v>
      </c>
      <c r="BB79" t="str">
        <f t="shared" si="31"/>
        <v>На_мониторе_XXXXX._Разноцветный_ли_он?</v>
      </c>
      <c r="BD79" cm="1">
        <f t="array" aca="1" ref="BD79" ca="1">INDEX($L$74:$L$81,(RANK(AT7,$AT$2:$AT$9)))</f>
        <v>2068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VLOOKUP(B80,audio_list_stym!$A$3:$BP$18,67,FALSE)</f>
        <v>17</v>
      </c>
      <c r="F80" t="str">
        <f>VLOOKUP(E80,metki!$A$2:$B$9,2,FALSE)</f>
        <v>экспл_новые_без_названия</v>
      </c>
      <c r="G80" t="str">
        <f t="shared" si="25"/>
        <v>экспл</v>
      </c>
      <c r="H80" t="str">
        <f>VLOOKUP(B80,audio_list_stym!$A$3:$AJ$18,35,FALSE)</f>
        <v>Ackee</v>
      </c>
      <c r="I80" t="s">
        <v>694</v>
      </c>
      <c r="J80" t="str">
        <f t="shared" si="26"/>
        <v>Ackee_7</v>
      </c>
      <c r="K80">
        <v>17</v>
      </c>
      <c r="L80">
        <f>VLOOKUP(J80,total_visual_stym!$A$2:$D$129,2,FALSE)</f>
        <v>2071</v>
      </c>
      <c r="M80" t="str">
        <f>VLOOKUP(J80,total_visual_stym!$A$2:$D$129,3,FALSE)</f>
        <v>pics\\Ackee_7.jpg</v>
      </c>
      <c r="N80">
        <f>VLOOKUP(J80,total_visual_stym!$A$1:$D$129,4,FALSE)</f>
        <v>208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103</v>
      </c>
      <c r="Z80" t="str">
        <f>IF(G80="экспл",VLOOKUP(J80,quest_экспл!$A$1:$N$129,12,FALSE),IF(G80="импл_",0,0))</f>
        <v>sound\\Uvyadshiy_li_on.wav</v>
      </c>
      <c r="AA80" t="str">
        <f>IF(G80="экспл",VLOOKUP(J80,quest_экспл!$A$1:$N$129,14,FALSE),IF(G80="импл_",0,0))</f>
        <v>да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2226</v>
      </c>
      <c r="AD80" t="str">
        <f t="shared" ca="1" si="32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27"/>
        <v/>
      </c>
      <c r="AI80" t="s">
        <v>82</v>
      </c>
      <c r="AO80">
        <f t="shared" ca="1" si="33"/>
        <v>0.62577477924681491</v>
      </c>
      <c r="AP80" t="str">
        <f t="shared" ca="1" si="34"/>
        <v>pics\\Goroh_8.jpg</v>
      </c>
      <c r="AR80" t="str">
        <f t="shared" si="35"/>
        <v/>
      </c>
      <c r="AS80" t="str">
        <f t="shared" si="28"/>
        <v/>
      </c>
      <c r="AT80">
        <f t="shared" ca="1" si="29"/>
        <v>0.25156234136519506</v>
      </c>
      <c r="AU80" t="s">
        <v>697</v>
      </c>
      <c r="AV80" t="str">
        <f t="shared" ca="1" si="30"/>
        <v>sound\\Redkiy_plod.wav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_Увядший_ли_он?</v>
      </c>
      <c r="BA80" t="e">
        <f>VLOOKUP(Q80,audio_list_stym!$B$2:$BQ$299,68,FALSE)</f>
        <v>#N/A</v>
      </c>
      <c r="BB80" t="str">
        <f t="shared" si="31"/>
        <v>Перед_Вами_XXXXX._Увядший_ли_он?</v>
      </c>
      <c r="BD80" cm="1">
        <f t="array" aca="1" ref="BD80" ca="1">INDEX($L$74:$L$81,(RANK(AT8,$AT$2:$AT$9)))</f>
        <v>2070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VLOOKUP(B81,audio_list_stym!$A$3:$BP$18,67,FALSE)</f>
        <v>17</v>
      </c>
      <c r="F81" t="str">
        <f>VLOOKUP(E81,metki!$A$2:$B$9,2,FALSE)</f>
        <v>экспл_новые_без_названия</v>
      </c>
      <c r="G81" t="str">
        <f t="shared" si="25"/>
        <v>экспл</v>
      </c>
      <c r="H81" t="str">
        <f>VLOOKUP(B81,audio_list_stym!$A$3:$AJ$18,35,FALSE)</f>
        <v>Ackee</v>
      </c>
      <c r="I81" t="s">
        <v>695</v>
      </c>
      <c r="J81" t="str">
        <f t="shared" si="26"/>
        <v>Ackee_8</v>
      </c>
      <c r="K81">
        <v>17</v>
      </c>
      <c r="L81">
        <f>VLOOKUP(J81,total_visual_stym!$A$2:$D$129,2,FALSE)</f>
        <v>2072</v>
      </c>
      <c r="M81" t="str">
        <f>VLOOKUP(J81,total_visual_stym!$A$2:$D$129,3,FALSE)</f>
        <v>pics\\Ackee_8.jpg</v>
      </c>
      <c r="N81">
        <f>VLOOKUP(J81,total_visual_stym!$A$1:$D$129,4,FALSE)</f>
        <v>208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104</v>
      </c>
      <c r="Z81" t="str">
        <f>IF(G81="экспл",VLOOKUP(J81,quest_экспл!$A$1:$N$129,12,FALSE),IF(G81="импл_",0,0))</f>
        <v>sound\\On_sklizskiy.wav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2212</v>
      </c>
      <c r="AD81" t="str">
        <f t="shared" ca="1" si="32"/>
        <v>pics\\dis61.jpg</v>
      </c>
      <c r="AE81" s="22" t="str">
        <f t="array" aca="1" ref="AE81" ca="1">IF(G81="экспл",INDEX(total_visual_stym!$C$146:$C$209,(RANK(total_visual_stym!E161,total_visual_stym!$E$146:$E$209))),0)</f>
        <v>pics\\dis61.jpg</v>
      </c>
      <c r="AF81" s="22" t="str">
        <f t="shared" si="27"/>
        <v/>
      </c>
      <c r="AI81" t="s">
        <v>83</v>
      </c>
      <c r="AO81">
        <f t="shared" ca="1" si="33"/>
        <v>0.4385193700931489</v>
      </c>
      <c r="AP81" t="str">
        <f t="shared" ca="1" si="34"/>
        <v>pics\\Limon_3.jpg</v>
      </c>
      <c r="AR81" t="str">
        <f t="shared" si="35"/>
        <v/>
      </c>
      <c r="AS81" t="str">
        <f t="shared" si="28"/>
        <v/>
      </c>
      <c r="AT81">
        <f t="shared" ca="1" si="29"/>
        <v>0.21328596443650316</v>
      </c>
      <c r="AU81" t="s">
        <v>697</v>
      </c>
      <c r="AV81" t="str">
        <f t="shared" ca="1" si="30"/>
        <v>sound\\Redkiy_plod.wav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_Он_склизкий?</v>
      </c>
      <c r="BA81" t="e">
        <f>VLOOKUP(Q81,audio_list_stym!$B$2:$BQ$299,68,FALSE)</f>
        <v>#N/A</v>
      </c>
      <c r="BB81" t="str">
        <f t="shared" si="31"/>
        <v>Вы_видите_XXXXX._Он_склизкий?</v>
      </c>
      <c r="BD81" cm="1">
        <f t="array" aca="1" ref="BD81" ca="1">INDEX($L$74:$L$81,(RANK(AT9,$AT$2:$AT$9)))</f>
        <v>2069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VLOOKUP(B82,audio_list_stym!$A$3:$BP$18,67,FALSE)</f>
        <v>14</v>
      </c>
      <c r="F82" t="str">
        <f>VLOOKUP(E82,metki!$A$2:$B$9,2,FALSE)</f>
        <v>импл_новые_с_названием</v>
      </c>
      <c r="G82" t="str">
        <f t="shared" si="25"/>
        <v>импл_</v>
      </c>
      <c r="H82" t="str">
        <f>VLOOKUP(B82,audio_list_stym!$A$3:$AJ$18,35,FALSE)</f>
        <v>Ake</v>
      </c>
      <c r="I82" t="s">
        <v>688</v>
      </c>
      <c r="J82" t="str">
        <f t="shared" si="26"/>
        <v>Ake_1</v>
      </c>
      <c r="K82">
        <v>14</v>
      </c>
      <c r="L82">
        <f>VLOOKUP(J82,total_visual_stym!$A$2:$D$129,2,FALSE)</f>
        <v>2073</v>
      </c>
      <c r="M82" t="str">
        <f>VLOOKUP(J82,total_visual_stym!$A$2:$D$129,3,FALSE)</f>
        <v>pics\\Ake_1.jpg</v>
      </c>
      <c r="N82">
        <f>VLOOKUP(J82,total_visual_stym!$A$1:$D$129,4,FALSE)</f>
        <v>209</v>
      </c>
      <c r="P82">
        <f>IF(G82="экспл",0,IF(G82="импл_",VLOOKUP(J82,quest_импл!$A$1:$J$129,7,FALSE),0))</f>
        <v>233</v>
      </c>
      <c r="Q82" t="str">
        <f>IF(G82="экспл",0,IF(G82="импл_",VLOOKUP(J82,quest_импл!$A$1:$J$129,8,FALSE),0))</f>
        <v>sound\\Imeet_li_myakot.wav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2008</v>
      </c>
      <c r="AD82" t="str">
        <f t="shared" ca="1" si="32"/>
        <v>pics\\Banan_8.jpg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27"/>
        <v>pics\\Banan_8.jpg</v>
      </c>
      <c r="AI82" t="s">
        <v>84</v>
      </c>
      <c r="AO82">
        <f t="shared" ca="1" si="33"/>
        <v>0.8490606438309134</v>
      </c>
      <c r="AP82" t="str">
        <f t="shared" ca="1" si="34"/>
        <v>pics\\Banan_8.jpg</v>
      </c>
      <c r="AR82" t="str">
        <f t="shared" si="35"/>
        <v/>
      </c>
      <c r="AS82" t="str">
        <f t="shared" ref="AS82:AS129" ca="1" si="36">IF(G82="импл_",AP82,"")</f>
        <v>pics\\Banan_8.jpg</v>
      </c>
      <c r="AT82">
        <f t="shared" ca="1" si="29"/>
        <v>0.99743552062202112</v>
      </c>
      <c r="AU82" t="s">
        <v>697</v>
      </c>
      <c r="AV82" t="str">
        <f t="shared" ca="1" si="30"/>
        <v>sound\\Noviy_plod.wav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_Имеет_ли_мякоть_</v>
      </c>
      <c r="BB82" t="str">
        <f t="shared" si="31"/>
        <v>_Имеет_ли_мякоть_ЛИРОХ?</v>
      </c>
      <c r="BC82">
        <f>A82</f>
        <v>1211</v>
      </c>
      <c r="BD82" cm="1">
        <f t="array" aca="1" ref="BD82" ca="1">INDEX($L$82:$L$89,(RANK(AT2,$AT$2:$AT$9)))</f>
        <v>2079</v>
      </c>
      <c r="BE82" cm="1">
        <f t="array" aca="1" ref="BE82" ca="1">INDEX(BD66:BD81,(RANK(AT4,$AT$2:$AT$17)))</f>
        <v>2068</v>
      </c>
      <c r="BF82" cm="1">
        <f t="array" aca="1" ref="BF82" ca="1">INDEX(BD90:BD105,(RANK(AT4,$AT$2:$AT$17)))</f>
        <v>2086</v>
      </c>
      <c r="BG82" cm="1">
        <f t="array" aca="1" ref="BG82" ca="1">INDEX(BD106:BD129,(RANK(AT4,$AT$2:$AT$9)))</f>
        <v>2115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VLOOKUP(B83,audio_list_stym!$A$3:$BP$18,67,FALSE)</f>
        <v>14</v>
      </c>
      <c r="F83" t="str">
        <f>VLOOKUP(E83,metki!$A$2:$B$9,2,FALSE)</f>
        <v>импл_новые_с_названием</v>
      </c>
      <c r="G83" t="str">
        <f t="shared" si="25"/>
        <v>импл_</v>
      </c>
      <c r="H83" t="str">
        <f>VLOOKUP(B83,audio_list_stym!$A$3:$AJ$18,35,FALSE)</f>
        <v>Ake</v>
      </c>
      <c r="I83" t="s">
        <v>689</v>
      </c>
      <c r="J83" t="str">
        <f t="shared" si="26"/>
        <v>Ake_2</v>
      </c>
      <c r="K83">
        <v>14</v>
      </c>
      <c r="L83">
        <f>VLOOKUP(J83,total_visual_stym!$A$2:$D$129,2,FALSE)</f>
        <v>2074</v>
      </c>
      <c r="M83" t="str">
        <f>VLOOKUP(J83,total_visual_stym!$A$2:$D$129,3,FALSE)</f>
        <v>pics\\Ake_2.jpg</v>
      </c>
      <c r="N83">
        <f>VLOOKUP(J83,total_visual_stym!$A$1:$D$129,4,FALSE)</f>
        <v>209</v>
      </c>
      <c r="P83">
        <f>IF(G83="экспл",0,IF(G83="импл_",VLOOKUP(J83,quest_импл!$A$1:$J$129,7,FALSE),0))</f>
        <v>234</v>
      </c>
      <c r="Q83" t="str">
        <f>IF(G83="экспл",0,IF(G83="импл_",VLOOKUP(J83,quest_импл!$A$1:$J$129,8,FALSE),0))</f>
        <v>sound\\Prodolgovatiy_li.wav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2062</v>
      </c>
      <c r="AD83" t="str">
        <f t="shared" ca="1" si="32"/>
        <v>pics\\Tomat_6.jpg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27"/>
        <v>pics\\Tomat_6.jpg</v>
      </c>
      <c r="AI83" t="s">
        <v>85</v>
      </c>
      <c r="AO83">
        <f t="shared" ca="1" si="33"/>
        <v>7.9875163887323186E-2</v>
      </c>
      <c r="AP83" t="str">
        <f t="shared" ca="1" si="34"/>
        <v>pics\\Tomat_6.jpg</v>
      </c>
      <c r="AR83" t="str">
        <f t="shared" si="35"/>
        <v/>
      </c>
      <c r="AS83" t="str">
        <f t="shared" ca="1" si="36"/>
        <v>pics\\Tomat_6.jpg</v>
      </c>
      <c r="AT83">
        <f t="shared" ca="1" si="29"/>
        <v>0.25270870705936155</v>
      </c>
      <c r="AU83" t="s">
        <v>697</v>
      </c>
      <c r="AV83" t="str">
        <f t="shared" ca="1" si="30"/>
        <v>sound\\Redkiy_plod.wav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_Продолговатый_ли_</v>
      </c>
      <c r="BB83" t="str">
        <f t="shared" si="31"/>
        <v>_Продолговатый_ли_ЛИРОХ?</v>
      </c>
      <c r="BD83" cm="1">
        <f t="array" aca="1" ref="BD83" ca="1">INDEX($L$82:$L$89,(RANK(AT3,$AT$2:$AT$9)))</f>
        <v>2074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VLOOKUP(B84,audio_list_stym!$A$3:$BP$18,67,FALSE)</f>
        <v>14</v>
      </c>
      <c r="F84" t="str">
        <f>VLOOKUP(E84,metki!$A$2:$B$9,2,FALSE)</f>
        <v>импл_новые_с_названием</v>
      </c>
      <c r="G84" t="str">
        <f t="shared" si="25"/>
        <v>импл_</v>
      </c>
      <c r="H84" t="str">
        <f>VLOOKUP(B84,audio_list_stym!$A$3:$AJ$18,35,FALSE)</f>
        <v>Ake</v>
      </c>
      <c r="I84" t="s">
        <v>690</v>
      </c>
      <c r="J84" t="str">
        <f t="shared" si="26"/>
        <v>Ake_3</v>
      </c>
      <c r="K84">
        <v>14</v>
      </c>
      <c r="L84">
        <f>VLOOKUP(J84,total_visual_stym!$A$2:$D$129,2,FALSE)</f>
        <v>2075</v>
      </c>
      <c r="M84" t="str">
        <f>VLOOKUP(J84,total_visual_stym!$A$2:$D$129,3,FALSE)</f>
        <v>pics\\Ake_3.jpg</v>
      </c>
      <c r="N84">
        <f>VLOOKUP(J84,total_visual_stym!$A$1:$D$129,4,FALSE)</f>
        <v>209</v>
      </c>
      <c r="P84">
        <f>IF(G84="экспл",0,IF(G84="импл_",VLOOKUP(J84,quest_импл!$A$1:$J$129,7,FALSE),0))</f>
        <v>235</v>
      </c>
      <c r="Q84" t="str">
        <f>IF(G84="экспл",0,IF(G84="импл_",VLOOKUP(J84,quest_импл!$A$1:$J$129,8,FALSE),0))</f>
        <v>sound\\Pyatnistyi_li.wav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2042</v>
      </c>
      <c r="AD84" t="str">
        <f t="shared" ca="1" si="32"/>
        <v>pics\\Peper_2.jpg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27"/>
        <v>pics\\Peper_2.jpg</v>
      </c>
      <c r="AI84" t="s">
        <v>94</v>
      </c>
      <c r="AO84">
        <f t="shared" ca="1" si="33"/>
        <v>0.33240391358401211</v>
      </c>
      <c r="AP84" t="str">
        <f t="shared" ca="1" si="34"/>
        <v>pics\\Peper_2.jpg</v>
      </c>
      <c r="AR84" t="str">
        <f t="shared" si="35"/>
        <v/>
      </c>
      <c r="AS84" t="str">
        <f t="shared" ca="1" si="36"/>
        <v>pics\\Peper_2.jpg</v>
      </c>
      <c r="AT84">
        <f t="shared" ca="1" si="29"/>
        <v>0.51449158621909363</v>
      </c>
      <c r="AU84" t="s">
        <v>697</v>
      </c>
      <c r="AV84" t="str">
        <f t="shared" ca="1" si="30"/>
        <v>sound\\Noviy_plod.wav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_Пятнистый_ли_</v>
      </c>
      <c r="BB84" t="str">
        <f t="shared" si="31"/>
        <v>_Пятнистый_ли_ЛИРОХ?</v>
      </c>
      <c r="BD84" cm="1">
        <f t="array" aca="1" ref="BD84" ca="1">INDEX($L$82:$L$89,(RANK(AT4,$AT$2:$AT$9)))</f>
        <v>2075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VLOOKUP(B85,audio_list_stym!$A$3:$BP$18,67,FALSE)</f>
        <v>14</v>
      </c>
      <c r="F85" t="str">
        <f>VLOOKUP(E85,metki!$A$2:$B$9,2,FALSE)</f>
        <v>импл_новые_с_названием</v>
      </c>
      <c r="G85" t="str">
        <f t="shared" si="25"/>
        <v>импл_</v>
      </c>
      <c r="H85" t="str">
        <f>VLOOKUP(B85,audio_list_stym!$A$3:$AJ$18,35,FALSE)</f>
        <v>Ake</v>
      </c>
      <c r="I85" t="s">
        <v>691</v>
      </c>
      <c r="J85" t="str">
        <f t="shared" si="26"/>
        <v>Ake_4</v>
      </c>
      <c r="K85">
        <v>14</v>
      </c>
      <c r="L85">
        <f>VLOOKUP(J85,total_visual_stym!$A$2:$D$129,2,FALSE)</f>
        <v>2076</v>
      </c>
      <c r="M85" t="str">
        <f>VLOOKUP(J85,total_visual_stym!$A$2:$D$129,3,FALSE)</f>
        <v>pics\\Ake_4.jpg</v>
      </c>
      <c r="N85">
        <f>VLOOKUP(J85,total_visual_stym!$A$1:$D$129,4,FALSE)</f>
        <v>209</v>
      </c>
      <c r="P85">
        <f>IF(G85="экспл",0,IF(G85="импл_",VLOOKUP(J85,quest_импл!$A$1:$J$129,7,FALSE),0))</f>
        <v>236</v>
      </c>
      <c r="Q85" t="str">
        <f>IF(G85="экспл",0,IF(G85="импл_",VLOOKUP(J85,quest_импл!$A$1:$J$129,8,FALSE),0))</f>
        <v>sound\\S_kochuroy_li.wav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2012</v>
      </c>
      <c r="AD85" t="str">
        <f t="shared" ca="1" si="32"/>
        <v>pics\\Finik_4.jpg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27"/>
        <v>pics\\Finik_4.jpg</v>
      </c>
      <c r="AI85" t="s">
        <v>95</v>
      </c>
      <c r="AO85">
        <f t="shared" ca="1" si="33"/>
        <v>0.81490835520659999</v>
      </c>
      <c r="AP85" t="str">
        <f t="shared" ca="1" si="34"/>
        <v>pics\\Finik_4.jpg</v>
      </c>
      <c r="AR85" t="str">
        <f t="shared" si="35"/>
        <v/>
      </c>
      <c r="AS85" t="str">
        <f t="shared" ca="1" si="36"/>
        <v>pics\\Finik_4.jpg</v>
      </c>
      <c r="AT85">
        <f t="shared" ca="1" si="29"/>
        <v>0.30613918229280512</v>
      </c>
      <c r="AU85" t="s">
        <v>697</v>
      </c>
      <c r="AV85" t="str">
        <f t="shared" ca="1" si="30"/>
        <v>sound\\Redkiy_plod.wav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_С_косточкой_ли_</v>
      </c>
      <c r="BB85" t="str">
        <f t="shared" si="31"/>
        <v>_С_косточкой_ли_ЛИРОХ?</v>
      </c>
      <c r="BD85" cm="1">
        <f t="array" aca="1" ref="BD85" ca="1">INDEX($L$82:$L$89,(RANK(AT5,$AT$2:$AT$9)))</f>
        <v>2073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VLOOKUP(B86,audio_list_stym!$A$3:$BP$18,67,FALSE)</f>
        <v>14</v>
      </c>
      <c r="F86" t="str">
        <f>VLOOKUP(E86,metki!$A$2:$B$9,2,FALSE)</f>
        <v>импл_новые_с_названием</v>
      </c>
      <c r="G86" t="str">
        <f t="shared" si="25"/>
        <v>импл_</v>
      </c>
      <c r="H86" t="str">
        <f>VLOOKUP(B86,audio_list_stym!$A$3:$AJ$18,35,FALSE)</f>
        <v>Ake</v>
      </c>
      <c r="I86" t="s">
        <v>692</v>
      </c>
      <c r="J86" t="str">
        <f t="shared" si="26"/>
        <v>Ake_5</v>
      </c>
      <c r="K86">
        <v>14</v>
      </c>
      <c r="L86">
        <f>VLOOKUP(J86,total_visual_stym!$A$2:$D$129,2,FALSE)</f>
        <v>2077</v>
      </c>
      <c r="M86" t="str">
        <f>VLOOKUP(J86,total_visual_stym!$A$2:$D$129,3,FALSE)</f>
        <v>pics\\Ake_5.jpg</v>
      </c>
      <c r="N86">
        <f>VLOOKUP(J86,total_visual_stym!$A$1:$D$129,4,FALSE)</f>
        <v>209</v>
      </c>
      <c r="P86">
        <f>IF(G86="экспл",0,IF(G86="импл_",VLOOKUP(J86,quest_импл!$A$1:$J$129,7,FALSE),0))</f>
        <v>237</v>
      </c>
      <c r="Q86" t="str">
        <f>IF(G86="экспл",0,IF(G86="импл_",VLOOKUP(J86,quest_импл!$A$1:$J$129,8,FALSE),0))</f>
        <v>sound\\Fioletoviy_li.wav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2023</v>
      </c>
      <c r="AD86" t="str">
        <f t="shared" ca="1" si="32"/>
        <v>pics\\Goroh_7.jpg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27"/>
        <v>pics\\Goroh_7.jpg</v>
      </c>
      <c r="AI86" t="s">
        <v>96</v>
      </c>
      <c r="AO86">
        <f t="shared" ca="1" si="33"/>
        <v>0.64129550026353432</v>
      </c>
      <c r="AP86" t="str">
        <f t="shared" ca="1" si="34"/>
        <v>pics\\Goroh_7.jpg</v>
      </c>
      <c r="AR86" t="str">
        <f t="shared" si="35"/>
        <v/>
      </c>
      <c r="AS86" t="str">
        <f t="shared" ca="1" si="36"/>
        <v>pics\\Goroh_7.jpg</v>
      </c>
      <c r="AT86">
        <f t="shared" ca="1" si="29"/>
        <v>0.65648621352811587</v>
      </c>
      <c r="AU86" t="s">
        <v>697</v>
      </c>
      <c r="AV86" t="str">
        <f t="shared" ca="1" si="30"/>
        <v>sound\\Noviy_plod.wav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_Синий_ли_</v>
      </c>
      <c r="BB86" t="str">
        <f t="shared" si="31"/>
        <v>_Синий_ли_ЛИРОХ?</v>
      </c>
      <c r="BD86" cm="1">
        <f t="array" aca="1" ref="BD86" ca="1">INDEX($L$82:$L$89,(RANK(AT6,$AT$2:$AT$9)))</f>
        <v>2080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VLOOKUP(B87,audio_list_stym!$A$3:$BP$18,67,FALSE)</f>
        <v>14</v>
      </c>
      <c r="F87" t="str">
        <f>VLOOKUP(E87,metki!$A$2:$B$9,2,FALSE)</f>
        <v>импл_новые_с_названием</v>
      </c>
      <c r="G87" t="str">
        <f t="shared" si="25"/>
        <v>импл_</v>
      </c>
      <c r="H87" t="str">
        <f>VLOOKUP(B87,audio_list_stym!$A$3:$AJ$18,35,FALSE)</f>
        <v>Ake</v>
      </c>
      <c r="I87" t="s">
        <v>693</v>
      </c>
      <c r="J87" t="str">
        <f t="shared" si="26"/>
        <v>Ake_6</v>
      </c>
      <c r="K87">
        <v>14</v>
      </c>
      <c r="L87">
        <f>VLOOKUP(J87,total_visual_stym!$A$2:$D$129,2,FALSE)</f>
        <v>2078</v>
      </c>
      <c r="M87" t="str">
        <f>VLOOKUP(J87,total_visual_stym!$A$2:$D$129,3,FALSE)</f>
        <v>pics\\Ake_6.jpg</v>
      </c>
      <c r="N87">
        <f>VLOOKUP(J87,total_visual_stym!$A$1:$D$129,4,FALSE)</f>
        <v>209</v>
      </c>
      <c r="P87">
        <f>IF(G87="экспл",0,IF(G87="импл_",VLOOKUP(J87,quest_импл!$A$1:$J$129,7,FALSE),0))</f>
        <v>238</v>
      </c>
      <c r="Q87" t="str">
        <f>IF(G87="экспл",0,IF(G87="импл_",VLOOKUP(J87,quest_импл!$A$1:$J$129,8,FALSE),0))</f>
        <v>sound\\S_dolkami_li.wav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2061</v>
      </c>
      <c r="AD87" t="str">
        <f t="shared" ca="1" si="32"/>
        <v>pics\\Tomat_5.jpg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27"/>
        <v>pics\\Tomat_5.jpg</v>
      </c>
      <c r="AI87" t="s">
        <v>97</v>
      </c>
      <c r="AO87">
        <f t="shared" ca="1" si="33"/>
        <v>8.8486835329678715E-2</v>
      </c>
      <c r="AP87" t="str">
        <f t="shared" ca="1" si="34"/>
        <v>pics\\Tomat_5.jpg</v>
      </c>
      <c r="AR87" t="str">
        <f t="shared" si="35"/>
        <v/>
      </c>
      <c r="AS87" t="str">
        <f t="shared" ca="1" si="36"/>
        <v>pics\\Tomat_5.jpg</v>
      </c>
      <c r="AT87">
        <f t="shared" ca="1" si="29"/>
        <v>0.24713352831307789</v>
      </c>
      <c r="AU87" t="s">
        <v>697</v>
      </c>
      <c r="AV87" t="str">
        <f t="shared" ca="1" si="30"/>
        <v>sound\\Redkiy_plod.wav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_С_дольками_ли_</v>
      </c>
      <c r="BB87" t="str">
        <f t="shared" si="31"/>
        <v>_С_дольками_ли_ЛИРОХ?</v>
      </c>
      <c r="BD87" cm="1">
        <f t="array" aca="1" ref="BD87" ca="1">INDEX($L$82:$L$89,(RANK(AT7,$AT$2:$AT$9)))</f>
        <v>2076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VLOOKUP(B88,audio_list_stym!$A$3:$BP$18,67,FALSE)</f>
        <v>14</v>
      </c>
      <c r="F88" t="str">
        <f>VLOOKUP(E88,metki!$A$2:$B$9,2,FALSE)</f>
        <v>импл_новые_с_названием</v>
      </c>
      <c r="G88" t="str">
        <f t="shared" si="25"/>
        <v>импл_</v>
      </c>
      <c r="H88" t="str">
        <f>VLOOKUP(B88,audio_list_stym!$A$3:$AJ$18,35,FALSE)</f>
        <v>Ake</v>
      </c>
      <c r="I88" t="s">
        <v>694</v>
      </c>
      <c r="J88" t="str">
        <f t="shared" si="26"/>
        <v>Ake_7</v>
      </c>
      <c r="K88">
        <v>14</v>
      </c>
      <c r="L88">
        <f>VLOOKUP(J88,total_visual_stym!$A$2:$D$129,2,FALSE)</f>
        <v>2079</v>
      </c>
      <c r="M88" t="str">
        <f>VLOOKUP(J88,total_visual_stym!$A$2:$D$129,3,FALSE)</f>
        <v>pics\\Ake_7.jpg</v>
      </c>
      <c r="N88">
        <f>VLOOKUP(J88,total_visual_stym!$A$1:$D$129,4,FALSE)</f>
        <v>209</v>
      </c>
      <c r="P88">
        <f>IF(G88="экспл",0,IF(G88="импл_",VLOOKUP(J88,quest_импл!$A$1:$J$129,7,FALSE),0))</f>
        <v>239</v>
      </c>
      <c r="Q88" t="str">
        <f>IF(G88="экспл",0,IF(G88="импл_",VLOOKUP(J88,quest_импл!$A$1:$J$129,8,FALSE),0))</f>
        <v>sound\\Visushenniy_li.wav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2013</v>
      </c>
      <c r="AD88" t="str">
        <f t="shared" ca="1" si="32"/>
        <v>pics\\Finik_5.jpg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27"/>
        <v>pics\\Finik_5.jpg</v>
      </c>
      <c r="AI88" t="s">
        <v>98</v>
      </c>
      <c r="AO88">
        <f t="shared" ca="1" si="33"/>
        <v>0.81383933849108658</v>
      </c>
      <c r="AP88" t="str">
        <f t="shared" ca="1" si="34"/>
        <v>pics\\Finik_5.jpg</v>
      </c>
      <c r="AR88" t="str">
        <f t="shared" si="35"/>
        <v/>
      </c>
      <c r="AS88" t="str">
        <f t="shared" ca="1" si="36"/>
        <v>pics\\Finik_5.jpg</v>
      </c>
      <c r="AT88">
        <f t="shared" ca="1" si="29"/>
        <v>0.48763828036791013</v>
      </c>
      <c r="AU88" t="s">
        <v>697</v>
      </c>
      <c r="AV88" t="str">
        <f t="shared" ca="1" si="30"/>
        <v>sound\\Noviy_plod.wav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_Высушенный_ли_</v>
      </c>
      <c r="BB88" t="str">
        <f t="shared" si="31"/>
        <v>_Высушенный_ли_ЛИРОХ?</v>
      </c>
      <c r="BD88" cm="1">
        <f t="array" aca="1" ref="BD88" ca="1">INDEX($L$82:$L$89,(RANK(AT8,$AT$2:$AT$9)))</f>
        <v>2078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VLOOKUP(B89,audio_list_stym!$A$3:$BP$18,67,FALSE)</f>
        <v>14</v>
      </c>
      <c r="F89" t="str">
        <f>VLOOKUP(E89,metki!$A$2:$B$9,2,FALSE)</f>
        <v>импл_новые_с_названием</v>
      </c>
      <c r="G89" t="str">
        <f t="shared" si="25"/>
        <v>импл_</v>
      </c>
      <c r="H89" t="str">
        <f>VLOOKUP(B89,audio_list_stym!$A$3:$AJ$18,35,FALSE)</f>
        <v>Ake</v>
      </c>
      <c r="I89" t="s">
        <v>695</v>
      </c>
      <c r="J89" t="str">
        <f t="shared" si="26"/>
        <v>Ake_8</v>
      </c>
      <c r="K89">
        <v>14</v>
      </c>
      <c r="L89">
        <f>VLOOKUP(J89,total_visual_stym!$A$2:$D$129,2,FALSE)</f>
        <v>2080</v>
      </c>
      <c r="M89" t="str">
        <f>VLOOKUP(J89,total_visual_stym!$A$2:$D$129,3,FALSE)</f>
        <v>pics\\Ake_8.jpg</v>
      </c>
      <c r="N89">
        <f>VLOOKUP(J89,total_visual_stym!$A$1:$D$129,4,FALSE)</f>
        <v>209</v>
      </c>
      <c r="P89">
        <f>IF(G89="экспл",0,IF(G89="импл_",VLOOKUP(J89,quest_импл!$A$1:$J$129,7,FALSE),0))</f>
        <v>240</v>
      </c>
      <c r="Q89" t="str">
        <f>IF(G89="экспл",0,IF(G89="импл_",VLOOKUP(J89,quest_импл!$A$1:$J$129,8,FALSE),0))</f>
        <v>sound\\Myatiy_li.wav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2015</v>
      </c>
      <c r="AD89" t="str">
        <f t="shared" ca="1" si="32"/>
        <v>pics\\Finik_7.jpg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27"/>
        <v>pics\\Finik_7.jpg</v>
      </c>
      <c r="AI89" t="s">
        <v>99</v>
      </c>
      <c r="AO89">
        <f t="shared" ca="1" si="33"/>
        <v>0.77911897324336943</v>
      </c>
      <c r="AP89" t="str">
        <f t="shared" ca="1" si="34"/>
        <v>pics\\Finik_7.jpg</v>
      </c>
      <c r="AR89" t="str">
        <f t="shared" si="35"/>
        <v/>
      </c>
      <c r="AS89" t="str">
        <f t="shared" ca="1" si="36"/>
        <v>pics\\Finik_7.jpg</v>
      </c>
      <c r="AT89">
        <f t="shared" ca="1" si="29"/>
        <v>0.73620398275112719</v>
      </c>
      <c r="AU89" t="s">
        <v>697</v>
      </c>
      <c r="AV89" t="str">
        <f t="shared" ca="1" si="30"/>
        <v>sound\\Noviy_plod.wav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_Мятый_ли_</v>
      </c>
      <c r="BB89" t="str">
        <f t="shared" si="31"/>
        <v>_Мятый_ли_ЛИРОХ?</v>
      </c>
      <c r="BD89" cm="1">
        <f t="array" aca="1" ref="BD89" ca="1">INDEX($L$82:$L$89,(RANK(AT9,$AT$2:$AT$9)))</f>
        <v>2077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VLOOKUP(B90,audio_list_stym!$A$3:$BP$18,67,FALSE)</f>
        <v>15</v>
      </c>
      <c r="F90" t="str">
        <f>VLOOKUP(E90,metki!$A$2:$B$9,2,FALSE)</f>
        <v>экспл_новые_с_названием</v>
      </c>
      <c r="G90" t="str">
        <f t="shared" si="25"/>
        <v>экспл</v>
      </c>
      <c r="H90" t="str">
        <f>VLOOKUP(B90,audio_list_stym!$A$3:$AJ$18,35,FALSE)</f>
        <v>Finger</v>
      </c>
      <c r="I90" t="s">
        <v>688</v>
      </c>
      <c r="J90" t="str">
        <f t="shared" si="26"/>
        <v>Finger_1</v>
      </c>
      <c r="K90">
        <v>15</v>
      </c>
      <c r="L90">
        <f>VLOOKUP(J90,total_visual_stym!$A$2:$D$129,2,FALSE)</f>
        <v>2081</v>
      </c>
      <c r="M90" t="str">
        <f>VLOOKUP(J90,total_visual_stym!$A$2:$D$129,3,FALSE)</f>
        <v>pics\\Finger_1.jpg</v>
      </c>
      <c r="N90">
        <f>VLOOKUP(J90,total_visual_stym!$A$1:$D$129,4,FALSE)</f>
        <v>210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113</v>
      </c>
      <c r="Z90" t="str">
        <f>IF(G90="экспл",VLOOKUP(J90,quest_экспл!$A$1:$N$129,12,FALSE),IF(G90="импл_",0,0))</f>
        <v>sound\\On_vizhatiy.wav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2225</v>
      </c>
      <c r="AD90" t="str">
        <f t="shared" ca="1" si="32"/>
        <v>pics\\dis9.jpg</v>
      </c>
      <c r="AE90" s="22" t="str">
        <f t="array" aca="1" ref="AE90" ca="1">IF(G90="экспл",INDEX(total_visual_stym!$C$146:$C$209,(RANK(total_visual_stym!E170,total_visual_stym!$E$146:$E$209))),0)</f>
        <v>pics\\dis9.jpg</v>
      </c>
      <c r="AF90" s="22" t="str">
        <f t="shared" si="27"/>
        <v/>
      </c>
      <c r="AI90" t="s">
        <v>100</v>
      </c>
      <c r="AO90">
        <f t="shared" ca="1" si="33"/>
        <v>9.4832273410881962E-2</v>
      </c>
      <c r="AP90" t="str">
        <f t="shared" ca="1" si="34"/>
        <v>pics\\Tomat_3.jpg</v>
      </c>
      <c r="AR90" t="str">
        <f t="shared" si="35"/>
        <v/>
      </c>
      <c r="AS90" t="str">
        <f t="shared" si="36"/>
        <v/>
      </c>
      <c r="AT90">
        <f t="shared" ca="1" si="29"/>
        <v>0.75445338050052935</v>
      </c>
      <c r="AU90" t="s">
        <v>697</v>
      </c>
      <c r="AV90" t="str">
        <f t="shared" ca="1" si="30"/>
        <v>sound\\Noviy_plod.wav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_Он_выжатый?</v>
      </c>
      <c r="BA90" t="e">
        <f>VLOOKUP(Q90,audio_list_stym!$B$2:$BQ$299,68,FALSE)</f>
        <v>#N/A</v>
      </c>
      <c r="BB90" t="str">
        <f t="shared" si="31"/>
        <v>На_экране_ФИМОН._Он_выжатый?</v>
      </c>
      <c r="BC90">
        <f>A90</f>
        <v>1212</v>
      </c>
      <c r="BD90" cm="1">
        <f t="array" aca="1" ref="BD90" ca="1">INDEX($L$90:$L$97,(RANK(AT2,$AT$2:$AT$9)))</f>
        <v>2087</v>
      </c>
      <c r="BE90" cm="1">
        <f t="array" aca="1" ref="BE90" ca="1">INDEX(BD66:BD81,(RANK(AT5,$AT$2:$AT$17)))</f>
        <v>2151</v>
      </c>
      <c r="BF90" cm="1">
        <f t="array" aca="1" ref="BF90" ca="1">INDEX(BD98:BD113,(RANK(AT5,$AT$2:$AT$17)))</f>
        <v>2095</v>
      </c>
      <c r="BG90" cm="1">
        <f t="array" aca="1" ref="BG90" ca="1">INDEX(BD114:BD129,(RANK(AT5,$AT$2:$AT$9)))</f>
        <v>2135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VLOOKUP(B91,audio_list_stym!$A$3:$BP$18,67,FALSE)</f>
        <v>15</v>
      </c>
      <c r="F91" t="str">
        <f>VLOOKUP(E91,metki!$A$2:$B$9,2,FALSE)</f>
        <v>экспл_новые_с_названием</v>
      </c>
      <c r="G91" t="str">
        <f t="shared" si="25"/>
        <v>экспл</v>
      </c>
      <c r="H91" t="str">
        <f>VLOOKUP(B91,audio_list_stym!$A$3:$AJ$18,35,FALSE)</f>
        <v>Finger</v>
      </c>
      <c r="I91" t="s">
        <v>689</v>
      </c>
      <c r="J91" t="str">
        <f t="shared" si="26"/>
        <v>Finger_2</v>
      </c>
      <c r="K91">
        <v>15</v>
      </c>
      <c r="L91">
        <f>VLOOKUP(J91,total_visual_stym!$A$2:$D$129,2,FALSE)</f>
        <v>2082</v>
      </c>
      <c r="M91" t="str">
        <f>VLOOKUP(J91,total_visual_stym!$A$2:$D$129,3,FALSE)</f>
        <v>pics\\Finger_2.jpg</v>
      </c>
      <c r="N91">
        <f>VLOOKUP(J91,total_visual_stym!$A$1:$D$129,4,FALSE)</f>
        <v>210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114</v>
      </c>
      <c r="Z91" t="str">
        <f>IF(G91="экспл",VLOOKUP(J91,quest_экспл!$A$1:$N$129,12,FALSE),IF(G91="импл_",0,0))</f>
        <v>sound\\On_nadloman.wav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2175</v>
      </c>
      <c r="AD91" t="str">
        <f t="shared" ca="1" si="32"/>
        <v>pics\\dis5.jpg</v>
      </c>
      <c r="AE91" s="22" t="str">
        <f t="array" aca="1" ref="AE91" ca="1">IF(G91="экспл",INDEX(total_visual_stym!$C$146:$C$209,(RANK(total_visual_stym!E171,total_visual_stym!$E$146:$E$209))),0)</f>
        <v>pics\\dis5.jpg</v>
      </c>
      <c r="AF91" s="22" t="str">
        <f t="shared" si="27"/>
        <v/>
      </c>
      <c r="AI91" t="s">
        <v>101</v>
      </c>
      <c r="AO91">
        <f t="shared" ca="1" si="33"/>
        <v>0.32081519585504703</v>
      </c>
      <c r="AP91" t="str">
        <f t="shared" ca="1" si="34"/>
        <v>pics\\Peper_4.jpg</v>
      </c>
      <c r="AR91" t="str">
        <f t="shared" si="35"/>
        <v/>
      </c>
      <c r="AS91" t="str">
        <f t="shared" si="36"/>
        <v/>
      </c>
      <c r="AT91">
        <f t="shared" ca="1" si="29"/>
        <v>0.36744987614572322</v>
      </c>
      <c r="AU91" t="s">
        <v>697</v>
      </c>
      <c r="AV91" t="str">
        <f t="shared" ca="1" si="30"/>
        <v>sound\\Redkiy_plod.wav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_Он_надломан?</v>
      </c>
      <c r="BA91" t="e">
        <f>VLOOKUP(Q91,audio_list_stym!$B$2:$BQ$299,68,FALSE)</f>
        <v>#N/A</v>
      </c>
      <c r="BB91" t="str">
        <f t="shared" si="31"/>
        <v>Посмотрите,_вот_ФИМОН._Он_надломан?</v>
      </c>
      <c r="BD91" cm="1">
        <f t="array" aca="1" ref="BD91" ca="1">INDEX($L$90:$L$97,(RANK(AT3,$AT$2:$AT$9)))</f>
        <v>2082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VLOOKUP(B92,audio_list_stym!$A$3:$BP$18,67,FALSE)</f>
        <v>15</v>
      </c>
      <c r="F92" t="str">
        <f>VLOOKUP(E92,metki!$A$2:$B$9,2,FALSE)</f>
        <v>экспл_новые_с_названием</v>
      </c>
      <c r="G92" t="str">
        <f t="shared" si="25"/>
        <v>экспл</v>
      </c>
      <c r="H92" t="str">
        <f>VLOOKUP(B92,audio_list_stym!$A$3:$AJ$18,35,FALSE)</f>
        <v>Finger</v>
      </c>
      <c r="I92" t="s">
        <v>690</v>
      </c>
      <c r="J92" t="str">
        <f t="shared" si="26"/>
        <v>Finger_3</v>
      </c>
      <c r="K92">
        <v>15</v>
      </c>
      <c r="L92">
        <f>VLOOKUP(J92,total_visual_stym!$A$2:$D$129,2,FALSE)</f>
        <v>2083</v>
      </c>
      <c r="M92" t="str">
        <f>VLOOKUP(J92,total_visual_stym!$A$2:$D$129,3,FALSE)</f>
        <v>pics\\Finger_3.jpg</v>
      </c>
      <c r="N92">
        <f>VLOOKUP(J92,total_visual_stym!$A$1:$D$129,4,FALSE)</f>
        <v>210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115</v>
      </c>
      <c r="Z92" t="str">
        <f>IF(G92="экспл",VLOOKUP(J92,quest_экспл!$A$1:$N$129,12,FALSE),IF(G92="импл_",0,0))</f>
        <v>sound\\On_volnistiy.wav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2191</v>
      </c>
      <c r="AD92" t="str">
        <f t="shared" ca="1" si="32"/>
        <v>pics\\dis26.jpg</v>
      </c>
      <c r="AE92" s="22" t="str">
        <f t="array" aca="1" ref="AE92" ca="1">IF(G92="экспл",INDEX(total_visual_stym!$C$146:$C$209,(RANK(total_visual_stym!E172,total_visual_stym!$E$146:$E$209))),0)</f>
        <v>pics\\dis26.jpg</v>
      </c>
      <c r="AF92" s="22" t="str">
        <f t="shared" si="27"/>
        <v/>
      </c>
      <c r="AI92" t="s">
        <v>102</v>
      </c>
      <c r="AO92">
        <f t="shared" ca="1" si="33"/>
        <v>0.72190045860845564</v>
      </c>
      <c r="AP92" t="str">
        <f t="shared" ca="1" si="34"/>
        <v>pics\\Goroh_1.jpg</v>
      </c>
      <c r="AR92" t="str">
        <f t="shared" si="35"/>
        <v/>
      </c>
      <c r="AS92" t="str">
        <f t="shared" si="36"/>
        <v/>
      </c>
      <c r="AT92">
        <f t="shared" ca="1" si="29"/>
        <v>0.61759302087858847</v>
      </c>
      <c r="AU92" t="s">
        <v>697</v>
      </c>
      <c r="AV92" t="str">
        <f t="shared" ca="1" si="30"/>
        <v>sound\\Noviy_plod.wav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_Он_волнистый?</v>
      </c>
      <c r="BA92" t="e">
        <f>VLOOKUP(Q92,audio_list_stym!$B$2:$BQ$299,68,FALSE)</f>
        <v>#N/A</v>
      </c>
      <c r="BB92" t="str">
        <f t="shared" si="31"/>
        <v>Вот_ФИМОН._Он_волнистый?</v>
      </c>
      <c r="BD92" cm="1">
        <f t="array" aca="1" ref="BD92" ca="1">INDEX($L$90:$L$97,(RANK(AT4,$AT$2:$AT$9)))</f>
        <v>2083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VLOOKUP(B93,audio_list_stym!$A$3:$BP$18,67,FALSE)</f>
        <v>15</v>
      </c>
      <c r="F93" t="str">
        <f>VLOOKUP(E93,metki!$A$2:$B$9,2,FALSE)</f>
        <v>экспл_новые_с_названием</v>
      </c>
      <c r="G93" t="str">
        <f t="shared" si="25"/>
        <v>экспл</v>
      </c>
      <c r="H93" t="str">
        <f>VLOOKUP(B93,audio_list_stym!$A$3:$AJ$18,35,FALSE)</f>
        <v>Finger</v>
      </c>
      <c r="I93" t="s">
        <v>691</v>
      </c>
      <c r="J93" t="str">
        <f t="shared" si="26"/>
        <v>Finger_4</v>
      </c>
      <c r="K93">
        <v>15</v>
      </c>
      <c r="L93">
        <f>VLOOKUP(J93,total_visual_stym!$A$2:$D$129,2,FALSE)</f>
        <v>2084</v>
      </c>
      <c r="M93" t="str">
        <f>VLOOKUP(J93,total_visual_stym!$A$2:$D$129,3,FALSE)</f>
        <v>pics\\Finger_4.jpg</v>
      </c>
      <c r="N93">
        <f>VLOOKUP(J93,total_visual_stym!$A$1:$D$129,4,FALSE)</f>
        <v>210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116</v>
      </c>
      <c r="Z93" t="str">
        <f>IF(G93="экспл",VLOOKUP(J93,quest_экспл!$A$1:$N$129,12,FALSE),IF(G93="импл_",0,0))</f>
        <v>sound\\On_buriy.wav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2188</v>
      </c>
      <c r="AD93" t="str">
        <f t="shared" ca="1" si="32"/>
        <v>pics\\dis3.jpg</v>
      </c>
      <c r="AE93" s="22" t="str">
        <f t="array" aca="1" ref="AE93" ca="1">IF(G93="экспл",INDEX(total_visual_stym!$C$146:$C$209,(RANK(total_visual_stym!E173,total_visual_stym!$E$146:$E$209))),0)</f>
        <v>pics\\dis3.jpg</v>
      </c>
      <c r="AF93" s="22" t="str">
        <f t="shared" si="27"/>
        <v/>
      </c>
      <c r="AI93" t="s">
        <v>103</v>
      </c>
      <c r="AO93">
        <f t="shared" ca="1" si="33"/>
        <v>0.86078516475629341</v>
      </c>
      <c r="AP93" t="str">
        <f t="shared" ca="1" si="34"/>
        <v>pics\\Banan_7.jpg</v>
      </c>
      <c r="AR93" t="str">
        <f t="shared" si="35"/>
        <v/>
      </c>
      <c r="AS93" t="str">
        <f t="shared" si="36"/>
        <v/>
      </c>
      <c r="AT93">
        <f t="shared" ca="1" si="29"/>
        <v>0.91560713582343856</v>
      </c>
      <c r="AU93" t="s">
        <v>697</v>
      </c>
      <c r="AV93" t="str">
        <f t="shared" ca="1" si="30"/>
        <v>sound\\Noviy_plod.wav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_Он_бурый?</v>
      </c>
      <c r="BA93" t="e">
        <f>VLOOKUP(Q93,audio_list_stym!$B$2:$BQ$299,68,FALSE)</f>
        <v>#N/A</v>
      </c>
      <c r="BB93" t="str">
        <f t="shared" si="31"/>
        <v>Это_ФИМОН._Он_бурый?</v>
      </c>
      <c r="BD93" cm="1">
        <f t="array" aca="1" ref="BD93" ca="1">INDEX($L$90:$L$97,(RANK(AT5,$AT$2:$AT$9)))</f>
        <v>2081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VLOOKUP(B94,audio_list_stym!$A$3:$BP$18,67,FALSE)</f>
        <v>15</v>
      </c>
      <c r="F94" t="str">
        <f>VLOOKUP(E94,metki!$A$2:$B$9,2,FALSE)</f>
        <v>экспл_новые_с_названием</v>
      </c>
      <c r="G94" t="str">
        <f t="shared" si="25"/>
        <v>экспл</v>
      </c>
      <c r="H94" t="str">
        <f>VLOOKUP(B94,audio_list_stym!$A$3:$AJ$18,35,FALSE)</f>
        <v>Finger</v>
      </c>
      <c r="I94" t="s">
        <v>692</v>
      </c>
      <c r="J94" t="str">
        <f t="shared" si="26"/>
        <v>Finger_5</v>
      </c>
      <c r="K94">
        <v>15</v>
      </c>
      <c r="L94">
        <f>VLOOKUP(J94,total_visual_stym!$A$2:$D$129,2,FALSE)</f>
        <v>2085</v>
      </c>
      <c r="M94" t="str">
        <f>VLOOKUP(J94,total_visual_stym!$A$2:$D$129,3,FALSE)</f>
        <v>pics\\Finger_5.jpg</v>
      </c>
      <c r="N94">
        <f>VLOOKUP(J94,total_visual_stym!$A$1:$D$129,4,FALSE)</f>
        <v>210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117</v>
      </c>
      <c r="Z94" t="str">
        <f>IF(G94="экспл",VLOOKUP(J94,quest_экспл!$A$1:$N$129,12,FALSE),IF(G94="импл_",0,0))</f>
        <v>sound\\Vityanut_li_on.wav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2194</v>
      </c>
      <c r="AD94" t="str">
        <f t="shared" ca="1" si="32"/>
        <v>pics\\dis55.jpg</v>
      </c>
      <c r="AE94" s="22" t="str">
        <f t="array" aca="1" ref="AE94" ca="1">IF(G94="экспл",INDEX(total_visual_stym!$C$146:$C$209,(RANK(total_visual_stym!E174,total_visual_stym!$E$146:$E$209))),0)</f>
        <v>pics\\dis55.jpg</v>
      </c>
      <c r="AF94" s="22" t="str">
        <f t="shared" si="27"/>
        <v/>
      </c>
      <c r="AI94" t="s">
        <v>104</v>
      </c>
      <c r="AO94">
        <f t="shared" ca="1" si="33"/>
        <v>0.84680088258654307</v>
      </c>
      <c r="AP94" t="str">
        <f t="shared" ca="1" si="34"/>
        <v>pics\\Finik_1.jpg</v>
      </c>
      <c r="AR94" t="str">
        <f t="shared" si="35"/>
        <v/>
      </c>
      <c r="AS94" t="str">
        <f t="shared" si="36"/>
        <v/>
      </c>
      <c r="AT94">
        <f t="shared" ca="1" si="29"/>
        <v>0.283682725094212</v>
      </c>
      <c r="AU94" t="s">
        <v>697</v>
      </c>
      <c r="AV94" t="str">
        <f t="shared" ca="1" si="30"/>
        <v>sound\\Redkiy_plod.wav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_Вытянут_ли_он?</v>
      </c>
      <c r="BA94" t="e">
        <f>VLOOKUP(Q94,audio_list_stym!$B$2:$BQ$299,68,FALSE)</f>
        <v>#N/A</v>
      </c>
      <c r="BB94" t="str">
        <f t="shared" si="31"/>
        <v>На_картинке_ФИМОН._Вытянут_ли_он?</v>
      </c>
      <c r="BD94" cm="1">
        <f t="array" aca="1" ref="BD94" ca="1">INDEX($L$90:$L$97,(RANK(AT6,$AT$2:$AT$9)))</f>
        <v>2088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VLOOKUP(B95,audio_list_stym!$A$3:$BP$18,67,FALSE)</f>
        <v>15</v>
      </c>
      <c r="F95" t="str">
        <f>VLOOKUP(E95,metki!$A$2:$B$9,2,FALSE)</f>
        <v>экспл_новые_с_названием</v>
      </c>
      <c r="G95" t="str">
        <f t="shared" si="25"/>
        <v>экспл</v>
      </c>
      <c r="H95" t="str">
        <f>VLOOKUP(B95,audio_list_stym!$A$3:$AJ$18,35,FALSE)</f>
        <v>Finger</v>
      </c>
      <c r="I95" t="s">
        <v>693</v>
      </c>
      <c r="J95" t="str">
        <f t="shared" si="26"/>
        <v>Finger_6</v>
      </c>
      <c r="K95">
        <v>15</v>
      </c>
      <c r="L95">
        <f>VLOOKUP(J95,total_visual_stym!$A$2:$D$129,2,FALSE)</f>
        <v>2086</v>
      </c>
      <c r="M95" t="str">
        <f>VLOOKUP(J95,total_visual_stym!$A$2:$D$129,3,FALSE)</f>
        <v>pics\\Finger_6.jpg</v>
      </c>
      <c r="N95">
        <f>VLOOKUP(J95,total_visual_stym!$A$1:$D$129,4,FALSE)</f>
        <v>210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118</v>
      </c>
      <c r="Z95" t="str">
        <f>IF(G95="экспл",VLOOKUP(J95,quest_экспл!$A$1:$N$129,12,FALSE),IF(G95="импл_",0,0))</f>
        <v>sound\\Obyemniy_li_on.wav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2219</v>
      </c>
      <c r="AD95" t="str">
        <f t="shared" ca="1" si="32"/>
        <v>pics\\dis17.jpg</v>
      </c>
      <c r="AE95" s="22" t="str">
        <f t="array" aca="1" ref="AE95" ca="1">IF(G95="экспл",INDEX(total_visual_stym!$C$146:$C$209,(RANK(total_visual_stym!E175,total_visual_stym!$E$146:$E$209))),0)</f>
        <v>pics\\dis17.jpg</v>
      </c>
      <c r="AF95" s="22" t="str">
        <f t="shared" si="27"/>
        <v/>
      </c>
      <c r="AI95" t="s">
        <v>105</v>
      </c>
      <c r="AO95">
        <f t="shared" ca="1" si="33"/>
        <v>0.94219462523921516</v>
      </c>
      <c r="AP95" t="str">
        <f t="shared" ca="1" si="34"/>
        <v>pics\\Banan_2.jpg</v>
      </c>
      <c r="AR95" t="str">
        <f t="shared" si="35"/>
        <v/>
      </c>
      <c r="AS95" t="str">
        <f t="shared" si="36"/>
        <v/>
      </c>
      <c r="AT95">
        <f t="shared" ca="1" si="29"/>
        <v>0.38940179205461578</v>
      </c>
      <c r="AU95" t="s">
        <v>697</v>
      </c>
      <c r="AV95" t="str">
        <f t="shared" ca="1" si="30"/>
        <v>sound\\Redkiy_plod.wav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_Объемный_ли_он?</v>
      </c>
      <c r="BA95" t="e">
        <f>VLOOKUP(Q95,audio_list_stym!$B$2:$BQ$299,68,FALSE)</f>
        <v>#N/A</v>
      </c>
      <c r="BB95" t="str">
        <f t="shared" si="31"/>
        <v>На_мониторе_ФИМОН._Объемный_ли_он?</v>
      </c>
      <c r="BD95" cm="1">
        <f t="array" aca="1" ref="BD95" ca="1">INDEX($L$90:$L$97,(RANK(AT7,$AT$2:$AT$9)))</f>
        <v>2084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VLOOKUP(B96,audio_list_stym!$A$3:$BP$18,67,FALSE)</f>
        <v>15</v>
      </c>
      <c r="F96" t="str">
        <f>VLOOKUP(E96,metki!$A$2:$B$9,2,FALSE)</f>
        <v>экспл_новые_с_названием</v>
      </c>
      <c r="G96" t="str">
        <f t="shared" si="25"/>
        <v>экспл</v>
      </c>
      <c r="H96" t="str">
        <f>VLOOKUP(B96,audio_list_stym!$A$3:$AJ$18,35,FALSE)</f>
        <v>Finger</v>
      </c>
      <c r="I96" t="s">
        <v>694</v>
      </c>
      <c r="J96" t="str">
        <f t="shared" si="26"/>
        <v>Finger_7</v>
      </c>
      <c r="K96">
        <v>15</v>
      </c>
      <c r="L96">
        <f>VLOOKUP(J96,total_visual_stym!$A$2:$D$129,2,FALSE)</f>
        <v>2087</v>
      </c>
      <c r="M96" t="str">
        <f>VLOOKUP(J96,total_visual_stym!$A$2:$D$129,3,FALSE)</f>
        <v>pics\\Finger_7.jpg</v>
      </c>
      <c r="N96">
        <f>VLOOKUP(J96,total_visual_stym!$A$1:$D$129,4,FALSE)</f>
        <v>210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119</v>
      </c>
      <c r="Z96" t="str">
        <f>IF(G96="экспл",VLOOKUP(J96,quest_экспл!$A$1:$N$129,12,FALSE),IF(G96="импл_",0,0))</f>
        <v>sound\\Pustoy_li_on.wav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2222</v>
      </c>
      <c r="AD96" t="str">
        <f t="shared" ca="1" si="32"/>
        <v>pics\\dis14.jpg</v>
      </c>
      <c r="AE96" s="22" t="str">
        <f t="array" aca="1" ref="AE96" ca="1">IF(G96="экспл",INDEX(total_visual_stym!$C$146:$C$209,(RANK(total_visual_stym!E176,total_visual_stym!$E$146:$E$209))),0)</f>
        <v>pics\\dis14.jpg</v>
      </c>
      <c r="AF96" s="22" t="str">
        <f t="shared" si="27"/>
        <v/>
      </c>
      <c r="AI96" t="s">
        <v>106</v>
      </c>
      <c r="AO96">
        <f t="shared" ca="1" si="33"/>
        <v>0.32292620807993722</v>
      </c>
      <c r="AP96" t="str">
        <f t="shared" ca="1" si="34"/>
        <v>pics\\Peper_3.jpg</v>
      </c>
      <c r="AR96" t="str">
        <f t="shared" si="35"/>
        <v/>
      </c>
      <c r="AS96" t="str">
        <f t="shared" si="36"/>
        <v/>
      </c>
      <c r="AT96">
        <f t="shared" ca="1" si="29"/>
        <v>0.50487907902088991</v>
      </c>
      <c r="AU96" t="s">
        <v>697</v>
      </c>
      <c r="AV96" t="str">
        <f t="shared" ca="1" si="30"/>
        <v>sound\\Noviy_plod.wav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_Пустой_ли_он?</v>
      </c>
      <c r="BA96" t="e">
        <f>VLOOKUP(Q96,audio_list_stym!$B$2:$BQ$299,68,FALSE)</f>
        <v>#N/A</v>
      </c>
      <c r="BB96" t="str">
        <f t="shared" si="31"/>
        <v>Перед_Вами_ФИМОН._Пустой_ли_он?</v>
      </c>
      <c r="BD96" cm="1">
        <f t="array" aca="1" ref="BD96" ca="1">INDEX($L$90:$L$97,(RANK(AT8,$AT$2:$AT$9)))</f>
        <v>2086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VLOOKUP(B97,audio_list_stym!$A$3:$BP$18,67,FALSE)</f>
        <v>15</v>
      </c>
      <c r="F97" t="str">
        <f>VLOOKUP(E97,metki!$A$2:$B$9,2,FALSE)</f>
        <v>экспл_новые_с_названием</v>
      </c>
      <c r="G97" t="str">
        <f t="shared" si="25"/>
        <v>экспл</v>
      </c>
      <c r="H97" t="str">
        <f>VLOOKUP(B97,audio_list_stym!$A$3:$AJ$18,35,FALSE)</f>
        <v>Finger</v>
      </c>
      <c r="I97" t="s">
        <v>695</v>
      </c>
      <c r="J97" t="str">
        <f t="shared" si="26"/>
        <v>Finger_8</v>
      </c>
      <c r="K97">
        <v>15</v>
      </c>
      <c r="L97">
        <f>VLOOKUP(J97,total_visual_stym!$A$2:$D$129,2,FALSE)</f>
        <v>2088</v>
      </c>
      <c r="M97" t="str">
        <f>VLOOKUP(J97,total_visual_stym!$A$2:$D$129,3,FALSE)</f>
        <v>pics\\Finger_8.jpg</v>
      </c>
      <c r="N97">
        <f>VLOOKUP(J97,total_visual_stym!$A$1:$D$129,4,FALSE)</f>
        <v>210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120</v>
      </c>
      <c r="Z97" t="str">
        <f>IF(G97="экспл",VLOOKUP(J97,quest_экспл!$A$1:$N$129,12,FALSE),IF(G97="импл_",0,0))</f>
        <v>sound\\Belyi_li_on.wav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2231</v>
      </c>
      <c r="AD97" t="str">
        <f t="shared" ca="1" si="32"/>
        <v>pics\\dis12.jpg</v>
      </c>
      <c r="AE97" s="22" t="str">
        <f t="array" aca="1" ref="AE97" ca="1">IF(G97="экспл",INDEX(total_visual_stym!$C$146:$C$209,(RANK(total_visual_stym!E177,total_visual_stym!$E$146:$E$209))),0)</f>
        <v>pics\\dis12.jpg</v>
      </c>
      <c r="AF97" s="22" t="str">
        <f t="shared" si="27"/>
        <v/>
      </c>
      <c r="AI97" t="s">
        <v>107</v>
      </c>
      <c r="AO97">
        <f t="shared" ca="1" si="33"/>
        <v>0.57227843473633644</v>
      </c>
      <c r="AP97" t="str">
        <f t="shared" ca="1" si="34"/>
        <v>pics\\Kokos_2.jpg</v>
      </c>
      <c r="AR97" t="str">
        <f t="shared" si="35"/>
        <v/>
      </c>
      <c r="AS97" t="str">
        <f t="shared" si="36"/>
        <v/>
      </c>
      <c r="AT97">
        <f t="shared" ca="1" si="29"/>
        <v>0.94914260995652555</v>
      </c>
      <c r="AU97" t="s">
        <v>697</v>
      </c>
      <c r="AV97" t="str">
        <f t="shared" ca="1" si="30"/>
        <v>sound\\Noviy_plod.wav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_Белый_ли_он?</v>
      </c>
      <c r="BA97" t="e">
        <f>VLOOKUP(Q97,audio_list_stym!$B$2:$BQ$299,68,FALSE)</f>
        <v>#N/A</v>
      </c>
      <c r="BB97" t="str">
        <f t="shared" si="31"/>
        <v>Вы_видите_ФИМОН._Белый_ли_он?</v>
      </c>
      <c r="BD97" cm="1">
        <f t="array" aca="1" ref="BD97" ca="1">INDEX($L$90:$L$97,(RANK(AT9,$AT$2:$AT$9)))</f>
        <v>2085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VLOOKUP(B98,audio_list_stym!$A$3:$BP$18,67,FALSE)</f>
        <v>16</v>
      </c>
      <c r="F98" t="str">
        <f>VLOOKUP(E98,metki!$A$2:$B$9,2,FALSE)</f>
        <v>импл_новые_без_названия</v>
      </c>
      <c r="G98" t="str">
        <f t="shared" si="25"/>
        <v>импл_</v>
      </c>
      <c r="H98" t="str">
        <f>VLOOKUP(B98,audio_list_stym!$A$3:$AJ$18,35,FALSE)</f>
        <v>Gac</v>
      </c>
      <c r="I98" t="s">
        <v>688</v>
      </c>
      <c r="J98" t="str">
        <f t="shared" si="26"/>
        <v>Gac_1</v>
      </c>
      <c r="K98">
        <v>16</v>
      </c>
      <c r="L98">
        <f>VLOOKUP(J98,total_visual_stym!$A$2:$D$129,2,FALSE)</f>
        <v>2089</v>
      </c>
      <c r="M98" t="str">
        <f>VLOOKUP(J98,total_visual_stym!$A$2:$D$129,3,FALSE)</f>
        <v>pics\\Gac_1.jpg</v>
      </c>
      <c r="N98">
        <f>VLOOKUP(J98,total_visual_stym!$A$1:$D$129,4,FALSE)</f>
        <v>211</v>
      </c>
      <c r="P98">
        <f>IF(G98="экспл",0,IF(G98="импл_",VLOOKUP(J98,quest_импл!$A$1:$J$129,7,FALSE),0))</f>
        <v>249</v>
      </c>
      <c r="Q98" t="str">
        <f>IF(G98="экспл",0,IF(G98="импл_",VLOOKUP(J98,quest_импл!$A$1:$J$129,8,FALSE),0))</f>
        <v>sound\\Ispachkan_li.wav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нет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2047</v>
      </c>
      <c r="AD98" t="str">
        <f t="shared" ca="1" si="32"/>
        <v>pics\\Peper_7.jpg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27"/>
        <v>pics\\Peper_7.jpg</v>
      </c>
      <c r="AI98" t="s">
        <v>108</v>
      </c>
      <c r="AO98">
        <f t="shared" ca="1" si="33"/>
        <v>0.26652136035262408</v>
      </c>
      <c r="AP98" t="str">
        <f t="shared" ca="1" si="34"/>
        <v>pics\\Peper_7.jpg</v>
      </c>
      <c r="AR98" t="str">
        <f>IF(AH98="sound\\Ogorod",AP26,"")</f>
        <v/>
      </c>
      <c r="AS98" t="str">
        <f t="shared" ca="1" si="36"/>
        <v>pics\\Peper_7.jpg</v>
      </c>
      <c r="AT98">
        <f t="shared" ca="1" si="29"/>
        <v>0.23802488783231479</v>
      </c>
      <c r="AU98" t="s">
        <v>697</v>
      </c>
      <c r="AV98" t="str">
        <f t="shared" ca="1" si="30"/>
        <v>sound\\Redkiy_plod.wav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_Испачкан_ли_</v>
      </c>
      <c r="BB98" t="str">
        <f t="shared" si="31"/>
        <v>_Испачкан_ли_XXXXX?</v>
      </c>
      <c r="BC98">
        <f>A98</f>
        <v>1213</v>
      </c>
      <c r="BD98" cm="1">
        <f t="array" aca="1" ref="BD98" ca="1">INDEX($L$98:$L$105,(RANK(AT2,$AT$2:$AT$9)))</f>
        <v>2095</v>
      </c>
      <c r="BE98" cm="1">
        <f t="array" aca="1" ref="BE98" ca="1">INDEX(BD66:BD81,(RANK(AT6,$AT$2:$AT$9)))</f>
        <v>2068</v>
      </c>
      <c r="BF98" cm="1">
        <f t="array" aca="1" ref="BF98" ca="1">INDEX(BD82:BD97,(RANK(AT6,$AT$2:$AT$9)))</f>
        <v>2077</v>
      </c>
      <c r="BG98" cm="1">
        <f t="array" aca="1" ref="BG98" ca="1">INDEX(BD106:BD129,(RANK(AT6,$AT$2:$AT$17)))</f>
        <v>2133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VLOOKUP(B99,audio_list_stym!$A$3:$BP$18,67,FALSE)</f>
        <v>16</v>
      </c>
      <c r="F99" t="str">
        <f>VLOOKUP(E99,metki!$A$2:$B$9,2,FALSE)</f>
        <v>импл_новые_без_названия</v>
      </c>
      <c r="G99" t="str">
        <f t="shared" si="25"/>
        <v>импл_</v>
      </c>
      <c r="H99" t="str">
        <f>VLOOKUP(B99,audio_list_stym!$A$3:$AJ$18,35,FALSE)</f>
        <v>Gac</v>
      </c>
      <c r="I99" t="s">
        <v>689</v>
      </c>
      <c r="J99" t="str">
        <f t="shared" si="26"/>
        <v>Gac_2</v>
      </c>
      <c r="K99">
        <v>16</v>
      </c>
      <c r="L99">
        <f>VLOOKUP(J99,total_visual_stym!$A$2:$D$129,2,FALSE)</f>
        <v>2090</v>
      </c>
      <c r="M99" t="str">
        <f>VLOOKUP(J99,total_visual_stym!$A$2:$D$129,3,FALSE)</f>
        <v>pics\\Gac_2.jpg</v>
      </c>
      <c r="N99">
        <f>VLOOKUP(J99,total_visual_stym!$A$1:$D$129,4,FALSE)</f>
        <v>211</v>
      </c>
      <c r="P99">
        <f>IF(G99="экспл",0,IF(G99="импл_",VLOOKUP(J99,quest_импл!$A$1:$J$129,7,FALSE),0))</f>
        <v>250</v>
      </c>
      <c r="Q99" t="str">
        <f>IF(G99="экспл",0,IF(G99="импл_",VLOOKUP(J99,quest_импл!$A$1:$J$129,8,FALSE),0))</f>
        <v>sound\\Farshirovanniy_li.wav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нет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2022</v>
      </c>
      <c r="AD99" t="str">
        <f t="shared" ca="1" si="32"/>
        <v>pics\\Goroh_6.jpg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27"/>
        <v>pics\\Goroh_6.jpg</v>
      </c>
      <c r="AI99" t="s">
        <v>109</v>
      </c>
      <c r="AO99">
        <f t="shared" ca="1" si="33"/>
        <v>0.64131571825128397</v>
      </c>
      <c r="AP99" t="str">
        <f t="shared" ca="1" si="34"/>
        <v>pics\\Goroh_6.jpg</v>
      </c>
      <c r="AR99" t="str">
        <f t="shared" ref="AR99:AR120" si="37">IF(AH99="sound\\Ogorod",AP27,"")</f>
        <v/>
      </c>
      <c r="AS99" t="str">
        <f t="shared" ca="1" si="36"/>
        <v>pics\\Goroh_6.jpg</v>
      </c>
      <c r="AT99">
        <f t="shared" ca="1" si="29"/>
        <v>0.3310490497208608</v>
      </c>
      <c r="AU99" t="s">
        <v>697</v>
      </c>
      <c r="AV99" t="str">
        <f t="shared" ca="1" si="30"/>
        <v>sound\\Redkiy_plod.wav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_Фаршированный_ли_</v>
      </c>
      <c r="BB99" t="str">
        <f t="shared" si="31"/>
        <v>_Фаршированный_ли_XXXXX?</v>
      </c>
      <c r="BD99" cm="1">
        <f t="array" aca="1" ref="BD99" ca="1">INDEX($L$98:$L$105,(RANK(AT3,$AT$2:$AT$9)))</f>
        <v>2090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VLOOKUP(B100,audio_list_stym!$A$3:$BP$18,67,FALSE)</f>
        <v>16</v>
      </c>
      <c r="F100" t="str">
        <f>VLOOKUP(E100,metki!$A$2:$B$9,2,FALSE)</f>
        <v>импл_новые_без_названия</v>
      </c>
      <c r="G100" t="str">
        <f t="shared" si="25"/>
        <v>импл_</v>
      </c>
      <c r="H100" t="str">
        <f>VLOOKUP(B100,audio_list_stym!$A$3:$AJ$18,35,FALSE)</f>
        <v>Gac</v>
      </c>
      <c r="I100" t="s">
        <v>690</v>
      </c>
      <c r="J100" t="str">
        <f t="shared" si="26"/>
        <v>Gac_3</v>
      </c>
      <c r="K100">
        <v>16</v>
      </c>
      <c r="L100">
        <f>VLOOKUP(J100,total_visual_stym!$A$2:$D$129,2,FALSE)</f>
        <v>2091</v>
      </c>
      <c r="M100" t="str">
        <f>VLOOKUP(J100,total_visual_stym!$A$2:$D$129,3,FALSE)</f>
        <v>pics\\Gac_3.jpg</v>
      </c>
      <c r="N100">
        <f>VLOOKUP(J100,total_visual_stym!$A$1:$D$129,4,FALSE)</f>
        <v>211</v>
      </c>
      <c r="P100">
        <f>IF(G100="экспл",0,IF(G100="импл_",VLOOKUP(J100,quest_импл!$A$1:$J$129,7,FALSE),0))</f>
        <v>251</v>
      </c>
      <c r="Q100" t="str">
        <f>IF(G100="экспл",0,IF(G100="импл_",VLOOKUP(J100,quest_импл!$A$1:$J$129,8,FALSE),0))</f>
        <v>sound\\Razrezan_li.wav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2016</v>
      </c>
      <c r="AD100" t="str">
        <f t="shared" ca="1" si="32"/>
        <v>pics\\Finik_8.jpg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27"/>
        <v>pics\\Finik_8.jpg</v>
      </c>
      <c r="AI100" t="s">
        <v>110</v>
      </c>
      <c r="AO100">
        <f t="shared" ca="1" si="33"/>
        <v>0.72287666676876716</v>
      </c>
      <c r="AP100" t="str">
        <f t="shared" ca="1" si="34"/>
        <v>pics\\Finik_8.jpg</v>
      </c>
      <c r="AR100" t="str">
        <f t="shared" si="37"/>
        <v/>
      </c>
      <c r="AS100" t="str">
        <f t="shared" ca="1" si="36"/>
        <v>pics\\Finik_8.jpg</v>
      </c>
      <c r="AT100">
        <f t="shared" ca="1" si="29"/>
        <v>0.14566967164479272</v>
      </c>
      <c r="AU100" t="s">
        <v>697</v>
      </c>
      <c r="AV100" t="str">
        <f t="shared" ca="1" si="30"/>
        <v>sound\\Redkiy_plod.wav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_Разрезан_ли_</v>
      </c>
      <c r="BB100" t="str">
        <f t="shared" si="31"/>
        <v>_Разрезан_ли_XXXXX?</v>
      </c>
      <c r="BD100" cm="1">
        <f t="array" aca="1" ref="BD100" ca="1">INDEX($L$98:$L$105,(RANK(AT4,$AT$2:$AT$9)))</f>
        <v>2091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VLOOKUP(B101,audio_list_stym!$A$3:$BP$18,67,FALSE)</f>
        <v>16</v>
      </c>
      <c r="F101" t="str">
        <f>VLOOKUP(E101,metki!$A$2:$B$9,2,FALSE)</f>
        <v>импл_новые_без_названия</v>
      </c>
      <c r="G101" t="str">
        <f t="shared" si="25"/>
        <v>импл_</v>
      </c>
      <c r="H101" t="str">
        <f>VLOOKUP(B101,audio_list_stym!$A$3:$AJ$18,35,FALSE)</f>
        <v>Gac</v>
      </c>
      <c r="I101" t="s">
        <v>691</v>
      </c>
      <c r="J101" t="str">
        <f t="shared" si="26"/>
        <v>Gac_4</v>
      </c>
      <c r="K101">
        <v>16</v>
      </c>
      <c r="L101">
        <f>VLOOKUP(J101,total_visual_stym!$A$2:$D$129,2,FALSE)</f>
        <v>2092</v>
      </c>
      <c r="M101" t="str">
        <f>VLOOKUP(J101,total_visual_stym!$A$2:$D$129,3,FALSE)</f>
        <v>pics\\Gac_4.jpg</v>
      </c>
      <c r="N101">
        <f>VLOOKUP(J101,total_visual_stym!$A$1:$D$129,4,FALSE)</f>
        <v>211</v>
      </c>
      <c r="P101">
        <f>IF(G101="экспл",0,IF(G101="импл_",VLOOKUP(J101,quest_импл!$A$1:$J$129,7,FALSE),0))</f>
        <v>252</v>
      </c>
      <c r="Q101" t="str">
        <f>IF(G101="экспл",0,IF(G101="импл_",VLOOKUP(J101,quest_импл!$A$1:$J$129,8,FALSE),0))</f>
        <v>sound\\S_lepestkami_li.wav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2056</v>
      </c>
      <c r="AD101" t="str">
        <f t="shared" ca="1" si="32"/>
        <v>pics\\Redis_8.jpg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27"/>
        <v>pics\\Redis_8.jpg</v>
      </c>
      <c r="AI101" t="s">
        <v>111</v>
      </c>
      <c r="AO101">
        <f t="shared" ca="1" si="33"/>
        <v>0.10777666750383907</v>
      </c>
      <c r="AP101" t="str">
        <f t="shared" ca="1" si="34"/>
        <v>pics\\Redis_8.jpg</v>
      </c>
      <c r="AR101" t="str">
        <f t="shared" si="37"/>
        <v/>
      </c>
      <c r="AS101" t="str">
        <f t="shared" ca="1" si="36"/>
        <v>pics\\Redis_8.jpg</v>
      </c>
      <c r="AT101">
        <f t="shared" ca="1" si="29"/>
        <v>5.1719885664543885E-2</v>
      </c>
      <c r="AU101" t="s">
        <v>697</v>
      </c>
      <c r="AV101" t="str">
        <f t="shared" ca="1" si="30"/>
        <v>sound\\Redkiy_plod.wav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_С_лепестками_ли_</v>
      </c>
      <c r="BB101" t="str">
        <f t="shared" si="31"/>
        <v>_С_лепестками_ли_XXXXX?</v>
      </c>
      <c r="BD101" cm="1">
        <f t="array" aca="1" ref="BD101" ca="1">INDEX($L$98:$L$105,(RANK(AT5,$AT$2:$AT$9)))</f>
        <v>2089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VLOOKUP(B102,audio_list_stym!$A$3:$BP$18,67,FALSE)</f>
        <v>16</v>
      </c>
      <c r="F102" t="str">
        <f>VLOOKUP(E102,metki!$A$2:$B$9,2,FALSE)</f>
        <v>импл_новые_без_названия</v>
      </c>
      <c r="G102" t="str">
        <f t="shared" si="25"/>
        <v>импл_</v>
      </c>
      <c r="H102" t="str">
        <f>VLOOKUP(B102,audio_list_stym!$A$3:$AJ$18,35,FALSE)</f>
        <v>Gac</v>
      </c>
      <c r="I102" t="s">
        <v>692</v>
      </c>
      <c r="J102" t="str">
        <f t="shared" si="26"/>
        <v>Gac_5</v>
      </c>
      <c r="K102">
        <v>16</v>
      </c>
      <c r="L102">
        <f>VLOOKUP(J102,total_visual_stym!$A$2:$D$129,2,FALSE)</f>
        <v>2093</v>
      </c>
      <c r="M102" t="str">
        <f>VLOOKUP(J102,total_visual_stym!$A$2:$D$129,3,FALSE)</f>
        <v>pics\\Gac_5.jpg</v>
      </c>
      <c r="N102">
        <f>VLOOKUP(J102,total_visual_stym!$A$1:$D$129,4,FALSE)</f>
        <v>211</v>
      </c>
      <c r="P102">
        <f>IF(G102="экспл",0,IF(G102="импл_",VLOOKUP(J102,quest_импл!$A$1:$J$129,7,FALSE),0))</f>
        <v>253</v>
      </c>
      <c r="Q102" t="str">
        <f>IF(G102="экспл",0,IF(G102="импл_",VLOOKUP(J102,quest_импл!$A$1:$J$129,8,FALSE),0))</f>
        <v>sound\\Kolyuchiy_li.wav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2004</v>
      </c>
      <c r="AD102" t="str">
        <f t="shared" ca="1" si="32"/>
        <v>pics\\Banan_4.jpg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27"/>
        <v>pics\\Banan_4.jpg</v>
      </c>
      <c r="AI102" t="s">
        <v>112</v>
      </c>
      <c r="AO102">
        <f t="shared" ca="1" si="33"/>
        <v>0.89518645612059489</v>
      </c>
      <c r="AP102" t="str">
        <f t="shared" ca="1" si="34"/>
        <v>pics\\Banan_4.jpg</v>
      </c>
      <c r="AR102" t="str">
        <f t="shared" si="37"/>
        <v/>
      </c>
      <c r="AS102" t="str">
        <f t="shared" ca="1" si="36"/>
        <v>pics\\Banan_4.jpg</v>
      </c>
      <c r="AT102">
        <f t="shared" ca="1" si="29"/>
        <v>0.53191545553456043</v>
      </c>
      <c r="AU102" t="s">
        <v>697</v>
      </c>
      <c r="AV102" t="str">
        <f t="shared" ca="1" si="30"/>
        <v>sound\\Noviy_plod.wav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_Колючий_ли_</v>
      </c>
      <c r="BB102" t="str">
        <f t="shared" si="31"/>
        <v>_Колючий_ли_XXXXX?</v>
      </c>
      <c r="BD102" cm="1">
        <f t="array" aca="1" ref="BD102" ca="1">INDEX($L$98:$L$105,(RANK(AT6,$AT$2:$AT$9)))</f>
        <v>2096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VLOOKUP(B103,audio_list_stym!$A$3:$BP$18,67,FALSE)</f>
        <v>16</v>
      </c>
      <c r="F103" t="str">
        <f>VLOOKUP(E103,metki!$A$2:$B$9,2,FALSE)</f>
        <v>импл_новые_без_названия</v>
      </c>
      <c r="G103" t="str">
        <f t="shared" si="25"/>
        <v>импл_</v>
      </c>
      <c r="H103" t="str">
        <f>VLOOKUP(B103,audio_list_stym!$A$3:$AJ$18,35,FALSE)</f>
        <v>Gac</v>
      </c>
      <c r="I103" t="s">
        <v>693</v>
      </c>
      <c r="J103" t="str">
        <f t="shared" si="26"/>
        <v>Gac_6</v>
      </c>
      <c r="K103">
        <v>16</v>
      </c>
      <c r="L103">
        <f>VLOOKUP(J103,total_visual_stym!$A$2:$D$129,2,FALSE)</f>
        <v>2094</v>
      </c>
      <c r="M103" t="str">
        <f>VLOOKUP(J103,total_visual_stym!$A$2:$D$129,3,FALSE)</f>
        <v>pics\\Gac_6.jpg</v>
      </c>
      <c r="N103">
        <f>VLOOKUP(J103,total_visual_stym!$A$1:$D$129,4,FALSE)</f>
        <v>211</v>
      </c>
      <c r="P103">
        <f>IF(G103="экспл",0,IF(G103="импл_",VLOOKUP(J103,quest_импл!$A$1:$J$129,7,FALSE),0))</f>
        <v>254</v>
      </c>
      <c r="Q103" t="str">
        <f>IF(G103="экспл",0,IF(G103="импл_",VLOOKUP(J103,quest_импл!$A$1:$J$129,8,FALSE),0))</f>
        <v>sound\\Oranzhrviy_li.wav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2040</v>
      </c>
      <c r="AD103" t="str">
        <f t="shared" ca="1" si="32"/>
        <v>pics\\Limon_8.jpg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27"/>
        <v>pics\\Limon_8.jpg</v>
      </c>
      <c r="AI103" t="s">
        <v>113</v>
      </c>
      <c r="AO103">
        <f t="shared" ca="1" si="33"/>
        <v>0.33943883722155122</v>
      </c>
      <c r="AP103" t="str">
        <f t="shared" ca="1" si="34"/>
        <v>pics\\Limon_8.jpg</v>
      </c>
      <c r="AR103" t="str">
        <f t="shared" si="37"/>
        <v/>
      </c>
      <c r="AS103" t="str">
        <f t="shared" ca="1" si="36"/>
        <v>pics\\Limon_8.jpg</v>
      </c>
      <c r="AT103">
        <f t="shared" ca="1" si="29"/>
        <v>0.28206070280524254</v>
      </c>
      <c r="AU103" t="s">
        <v>697</v>
      </c>
      <c r="AV103" t="str">
        <f t="shared" ca="1" si="30"/>
        <v>sound\\Redkiy_plod.wav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_Оранжевый_ли_</v>
      </c>
      <c r="BB103" t="str">
        <f t="shared" si="31"/>
        <v>_Оранжевый_ли_XXXXX?</v>
      </c>
      <c r="BD103" cm="1">
        <f t="array" aca="1" ref="BD103" ca="1">INDEX($L$98:$L$105,(RANK(AT7,$AT$2:$AT$9)))</f>
        <v>2092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VLOOKUP(B104,audio_list_stym!$A$3:$BP$18,67,FALSE)</f>
        <v>16</v>
      </c>
      <c r="F104" t="str">
        <f>VLOOKUP(E104,metki!$A$2:$B$9,2,FALSE)</f>
        <v>импл_новые_без_названия</v>
      </c>
      <c r="G104" t="str">
        <f t="shared" si="25"/>
        <v>импл_</v>
      </c>
      <c r="H104" t="str">
        <f>VLOOKUP(B104,audio_list_stym!$A$3:$AJ$18,35,FALSE)</f>
        <v>Gac</v>
      </c>
      <c r="I104" t="s">
        <v>694</v>
      </c>
      <c r="J104" t="str">
        <f t="shared" si="26"/>
        <v>Gac_7</v>
      </c>
      <c r="K104">
        <v>16</v>
      </c>
      <c r="L104">
        <f>VLOOKUP(J104,total_visual_stym!$A$2:$D$129,2,FALSE)</f>
        <v>2095</v>
      </c>
      <c r="M104" t="str">
        <f>VLOOKUP(J104,total_visual_stym!$A$2:$D$129,3,FALSE)</f>
        <v>pics\\Gac_7.jpg</v>
      </c>
      <c r="N104">
        <f>VLOOKUP(J104,total_visual_stym!$A$1:$D$129,4,FALSE)</f>
        <v>211</v>
      </c>
      <c r="P104">
        <f>IF(G104="экспл",0,IF(G104="импл_",VLOOKUP(J104,quest_импл!$A$1:$J$129,7,FALSE),0))</f>
        <v>255</v>
      </c>
      <c r="Q104" t="str">
        <f>IF(G104="экспл",0,IF(G104="импл_",VLOOKUP(J104,quest_импл!$A$1:$J$129,8,FALSE),0))</f>
        <v>sound\\Zernistiy_li.wav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2027</v>
      </c>
      <c r="AD104" t="str">
        <f t="shared" ca="1" si="32"/>
        <v>pics\\Kokos_3.jpg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27"/>
        <v>pics\\Kokos_3.jpg</v>
      </c>
      <c r="AI104" t="s">
        <v>114</v>
      </c>
      <c r="AO104">
        <f t="shared" ca="1" si="33"/>
        <v>0.5505169082610194</v>
      </c>
      <c r="AP104" t="str">
        <f t="shared" ca="1" si="34"/>
        <v>pics\\Kokos_3.jpg</v>
      </c>
      <c r="AR104" t="str">
        <f t="shared" si="37"/>
        <v/>
      </c>
      <c r="AS104" t="str">
        <f t="shared" ca="1" si="36"/>
        <v>pics\\Kokos_3.jpg</v>
      </c>
      <c r="AT104">
        <f t="shared" ca="1" si="29"/>
        <v>0.18054783543351383</v>
      </c>
      <c r="AU104" t="s">
        <v>697</v>
      </c>
      <c r="AV104" t="str">
        <f t="shared" ca="1" si="30"/>
        <v>sound\\Redkiy_plod.wav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_Зернистый_ли_</v>
      </c>
      <c r="BB104" t="str">
        <f t="shared" si="31"/>
        <v>_Зернистый_ли_XXXXX?</v>
      </c>
      <c r="BD104" cm="1">
        <f t="array" aca="1" ref="BD104" ca="1">INDEX($L$98:$L$105,(RANK(AT8,$AT$2:$AT$9)))</f>
        <v>2094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VLOOKUP(B105,audio_list_stym!$A$3:$BP$18,67,FALSE)</f>
        <v>16</v>
      </c>
      <c r="F105" t="str">
        <f>VLOOKUP(E105,metki!$A$2:$B$9,2,FALSE)</f>
        <v>импл_новые_без_названия</v>
      </c>
      <c r="G105" t="str">
        <f t="shared" si="25"/>
        <v>импл_</v>
      </c>
      <c r="H105" t="str">
        <f>VLOOKUP(B105,audio_list_stym!$A$3:$AJ$18,35,FALSE)</f>
        <v>Gac</v>
      </c>
      <c r="I105" t="s">
        <v>695</v>
      </c>
      <c r="J105" t="str">
        <f t="shared" si="26"/>
        <v>Gac_8</v>
      </c>
      <c r="K105">
        <v>16</v>
      </c>
      <c r="L105">
        <f>VLOOKUP(J105,total_visual_stym!$A$2:$D$129,2,FALSE)</f>
        <v>2096</v>
      </c>
      <c r="M105" t="str">
        <f>VLOOKUP(J105,total_visual_stym!$A$2:$D$129,3,FALSE)</f>
        <v>pics\\Gac_8.jpg</v>
      </c>
      <c r="N105">
        <f>VLOOKUP(J105,total_visual_stym!$A$1:$D$129,4,FALSE)</f>
        <v>211</v>
      </c>
      <c r="P105">
        <f>IF(G105="экспл",0,IF(G105="импл_",VLOOKUP(J105,quest_импл!$A$1:$J$129,7,FALSE),0))</f>
        <v>256</v>
      </c>
      <c r="Q105" t="str">
        <f>IF(G105="экспл",0,IF(G105="импл_",VLOOKUP(J105,quest_импл!$A$1:$J$129,8,FALSE),0))</f>
        <v>sound\\Okrugliy_li.wav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2048</v>
      </c>
      <c r="AD105" t="str">
        <f t="shared" ca="1" si="32"/>
        <v>pics\\Peper_8.jpg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27"/>
        <v>pics\\Peper_8.jpg</v>
      </c>
      <c r="AI105" t="s">
        <v>115</v>
      </c>
      <c r="AO105">
        <f t="shared" ca="1" si="33"/>
        <v>0.26542548054088166</v>
      </c>
      <c r="AP105" t="str">
        <f t="shared" ca="1" si="34"/>
        <v>pics\\Peper_8.jpg</v>
      </c>
      <c r="AR105" t="str">
        <f t="shared" si="37"/>
        <v/>
      </c>
      <c r="AS105" t="str">
        <f t="shared" ca="1" si="36"/>
        <v>pics\\Peper_8.jpg</v>
      </c>
      <c r="AT105">
        <f t="shared" ca="1" si="29"/>
        <v>0.91025616288696842</v>
      </c>
      <c r="AU105" t="s">
        <v>697</v>
      </c>
      <c r="AV105" t="str">
        <f t="shared" ca="1" si="30"/>
        <v>sound\\Noviy_plod.wav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_Округлый_ли_</v>
      </c>
      <c r="BB105" t="str">
        <f t="shared" si="31"/>
        <v>_Округлый_ли_XXXXX?</v>
      </c>
      <c r="BD105" cm="1">
        <f t="array" aca="1" ref="BD105" ca="1">INDEX($L$98:$L$105,(RANK(AT9,$AT$2:$AT$9)))</f>
        <v>2093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VLOOKUP(B106,audio_list_stym!$A$3:$BP$18,67,FALSE)</f>
        <v>17</v>
      </c>
      <c r="F106" t="str">
        <f>VLOOKUP(E106,metki!$A$2:$B$9,2,FALSE)</f>
        <v>экспл_новые_без_названия</v>
      </c>
      <c r="G106" t="str">
        <f t="shared" si="25"/>
        <v>экспл</v>
      </c>
      <c r="H106" t="str">
        <f>VLOOKUP(B106,audio_list_stym!$A$3:$AJ$18,35,FALSE)</f>
        <v>Noni</v>
      </c>
      <c r="I106" t="s">
        <v>688</v>
      </c>
      <c r="J106" t="str">
        <f t="shared" si="26"/>
        <v>Noni_1</v>
      </c>
      <c r="K106">
        <v>17</v>
      </c>
      <c r="L106">
        <f>VLOOKUP(J106,total_visual_stym!$A$2:$D$129,2,FALSE)</f>
        <v>2113</v>
      </c>
      <c r="M106" t="str">
        <f>VLOOKUP(J106,total_visual_stym!$A$2:$D$129,3,FALSE)</f>
        <v>pics\\Noni_1.jpg</v>
      </c>
      <c r="N106">
        <f>VLOOKUP(J106,total_visual_stym!$A$1:$D$129,4,FALSE)</f>
        <v>212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129</v>
      </c>
      <c r="Z106" t="str">
        <f>IF(G106="экспл",VLOOKUP(J106,quest_экспл!$A$1:$N$129,12,FALSE),IF(G106="импл_",0,0))</f>
        <v>sound\\On_beliy_vnutri.wav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2230</v>
      </c>
      <c r="AD106" t="str">
        <f t="shared" ca="1" si="32"/>
        <v>pics\\dis8.jpg</v>
      </c>
      <c r="AE106" s="22" t="str">
        <f t="array" aca="1" ref="AE106" ca="1">IF(G106="экспл",INDEX(total_visual_stym!$C$146:$C$209,(RANK(total_visual_stym!E186,total_visual_stym!$E$146:$E$209))),0)</f>
        <v>pics\\dis8.jpg</v>
      </c>
      <c r="AF106" s="22" t="str">
        <f t="shared" si="27"/>
        <v/>
      </c>
      <c r="AI106" t="s">
        <v>116</v>
      </c>
      <c r="AO106">
        <f t="shared" ca="1" si="33"/>
        <v>6.9814276854479385E-2</v>
      </c>
      <c r="AP106" t="str">
        <f t="shared" ca="1" si="34"/>
        <v>pics\\Tomat_7.jpg</v>
      </c>
      <c r="AR106" t="str">
        <f t="shared" si="37"/>
        <v/>
      </c>
      <c r="AS106" t="str">
        <f t="shared" si="36"/>
        <v/>
      </c>
      <c r="AT106">
        <f t="shared" ca="1" si="29"/>
        <v>0.67744452188330806</v>
      </c>
      <c r="AU106" t="s">
        <v>697</v>
      </c>
      <c r="AV106" t="str">
        <f t="shared" ca="1" si="30"/>
        <v>sound\\Noviy_plod.wav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_Он_белый_внутри?</v>
      </c>
      <c r="BA106" t="e">
        <f>VLOOKUP(Q106,audio_list_stym!$B$2:$BQ$299,68,FALSE)</f>
        <v>#N/A</v>
      </c>
      <c r="BB106" t="str">
        <f t="shared" si="31"/>
        <v>На_экране_XXXXX._Он_белый_внутри?</v>
      </c>
      <c r="BC106">
        <f>A106</f>
        <v>1214</v>
      </c>
      <c r="BD106" cm="1">
        <f t="array" aca="1" ref="BD106" ca="1">INDEX($L$106:$L$113,(RANK(AT2,$AT$2:$AT$9)))</f>
        <v>2119</v>
      </c>
      <c r="BE106" cm="1">
        <f t="array" aca="1" ref="BE106" ca="1">INDEX(BD66:BD81,(RANK(AT7,$AT$2:$AT$17)))</f>
        <v>2066</v>
      </c>
      <c r="BF106" cm="1">
        <f t="array" aca="1" ref="BF106" ca="1">INDEX(BD90:BD105,(RANK(AT7,$AT$2:$AT$17)))</f>
        <v>2090</v>
      </c>
      <c r="BG106" cm="1">
        <f t="array" aca="1" ref="BG106" ca="1">INDEX(BD114:BD129,(RANK(AT7,$AT$2:$AT$9)))</f>
        <v>2129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VLOOKUP(B107,audio_list_stym!$A$3:$BP$18,67,FALSE)</f>
        <v>17</v>
      </c>
      <c r="F107" t="str">
        <f>VLOOKUP(E107,metki!$A$2:$B$9,2,FALSE)</f>
        <v>экспл_новые_без_названия</v>
      </c>
      <c r="G107" t="str">
        <f t="shared" si="25"/>
        <v>экспл</v>
      </c>
      <c r="H107" t="str">
        <f>VLOOKUP(B107,audio_list_stym!$A$3:$AJ$18,35,FALSE)</f>
        <v>Noni</v>
      </c>
      <c r="I107" t="s">
        <v>689</v>
      </c>
      <c r="J107" t="str">
        <f t="shared" si="26"/>
        <v>Noni_2</v>
      </c>
      <c r="K107">
        <v>17</v>
      </c>
      <c r="L107">
        <f>VLOOKUP(J107,total_visual_stym!$A$2:$D$129,2,FALSE)</f>
        <v>2114</v>
      </c>
      <c r="M107" t="str">
        <f>VLOOKUP(J107,total_visual_stym!$A$2:$D$129,3,FALSE)</f>
        <v>pics\\Noni_2.jpg</v>
      </c>
      <c r="N107">
        <f>VLOOKUP(J107,total_visual_stym!$A$1:$D$129,4,FALSE)</f>
        <v>212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130</v>
      </c>
      <c r="Z107" t="str">
        <f>IF(G107="экспл",VLOOKUP(J107,quest_экспл!$A$1:$N$129,12,FALSE),IF(G107="импл_",0,0))</f>
        <v>sound\\Rebristiy_li_on.wav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2173</v>
      </c>
      <c r="AD107" t="str">
        <f t="shared" ca="1" si="32"/>
        <v>pics\\dis37.jpg</v>
      </c>
      <c r="AE107" s="22" t="str">
        <f t="array" aca="1" ref="AE107" ca="1">IF(G107="экспл",INDEX(total_visual_stym!$C$146:$C$209,(RANK(total_visual_stym!E187,total_visual_stym!$E$146:$E$209))),0)</f>
        <v>pics\\dis37.jpg</v>
      </c>
      <c r="AF107" s="22" t="str">
        <f t="shared" si="27"/>
        <v/>
      </c>
      <c r="AI107" t="s">
        <v>117</v>
      </c>
      <c r="AO107">
        <f t="shared" ca="1" si="33"/>
        <v>0.10120901406542326</v>
      </c>
      <c r="AP107" t="str">
        <f t="shared" ca="1" si="34"/>
        <v>pics\\Tomat_2.jpg</v>
      </c>
      <c r="AR107" t="str">
        <f t="shared" si="37"/>
        <v/>
      </c>
      <c r="AS107" t="str">
        <f t="shared" si="36"/>
        <v/>
      </c>
      <c r="AT107">
        <f t="shared" ca="1" si="29"/>
        <v>0.99311735416443103</v>
      </c>
      <c r="AU107" t="s">
        <v>697</v>
      </c>
      <c r="AV107" t="str">
        <f t="shared" ca="1" si="30"/>
        <v>sound\\Noviy_plod.wav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_Ребристый_ли_он?</v>
      </c>
      <c r="BA107" t="e">
        <f>VLOOKUP(Q107,audio_list_stym!$B$2:$BQ$299,68,FALSE)</f>
        <v>#N/A</v>
      </c>
      <c r="BB107" t="str">
        <f t="shared" si="31"/>
        <v>Посмотрите,_вот_XXXXX._Ребристый_ли_он?</v>
      </c>
      <c r="BD107" cm="1">
        <f t="array" aca="1" ref="BD107" ca="1">INDEX($L$106:$L$113,(RANK(AT3,$AT$2:$AT$9)))</f>
        <v>2114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VLOOKUP(B108,audio_list_stym!$A$3:$BP$18,67,FALSE)</f>
        <v>17</v>
      </c>
      <c r="F108" t="str">
        <f>VLOOKUP(E108,metki!$A$2:$B$9,2,FALSE)</f>
        <v>экспл_новые_без_названия</v>
      </c>
      <c r="G108" t="str">
        <f t="shared" si="25"/>
        <v>экспл</v>
      </c>
      <c r="H108" t="str">
        <f>VLOOKUP(B108,audio_list_stym!$A$3:$AJ$18,35,FALSE)</f>
        <v>Noni</v>
      </c>
      <c r="I108" t="s">
        <v>690</v>
      </c>
      <c r="J108" t="str">
        <f t="shared" si="26"/>
        <v>Noni_3</v>
      </c>
      <c r="K108">
        <v>17</v>
      </c>
      <c r="L108">
        <f>VLOOKUP(J108,total_visual_stym!$A$2:$D$129,2,FALSE)</f>
        <v>2115</v>
      </c>
      <c r="M108" t="str">
        <f>VLOOKUP(J108,total_visual_stym!$A$2:$D$129,3,FALSE)</f>
        <v>pics\\Noni_3.jpg</v>
      </c>
      <c r="N108">
        <f>VLOOKUP(J108,total_visual_stym!$A$1:$D$129,4,FALSE)</f>
        <v>212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131</v>
      </c>
      <c r="Z108" t="str">
        <f>IF(G108="экспл",VLOOKUP(J108,quest_экспл!$A$1:$N$129,12,FALSE),IF(G108="импл_",0,0))</f>
        <v>sound\\Goluboy_li_on.wav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2176</v>
      </c>
      <c r="AD108" t="str">
        <f t="shared" ca="1" si="32"/>
        <v>pics\\dis21.jpg</v>
      </c>
      <c r="AE108" s="22" t="str">
        <f t="array" aca="1" ref="AE108" ca="1">IF(G108="экспл",INDEX(total_visual_stym!$C$146:$C$209,(RANK(total_visual_stym!E188,total_visual_stym!$E$146:$E$209))),0)</f>
        <v>pics\\dis21.jpg</v>
      </c>
      <c r="AF108" s="22" t="str">
        <f t="shared" si="27"/>
        <v/>
      </c>
      <c r="AI108" t="s">
        <v>118</v>
      </c>
      <c r="AO108">
        <f t="shared" ca="1" si="33"/>
        <v>0.8647162405172194</v>
      </c>
      <c r="AP108" t="str">
        <f t="shared" ca="1" si="34"/>
        <v>pics\\Banan_6.jpg</v>
      </c>
      <c r="AR108" t="str">
        <f t="shared" si="37"/>
        <v/>
      </c>
      <c r="AS108" t="str">
        <f t="shared" si="36"/>
        <v/>
      </c>
      <c r="AT108">
        <f t="shared" ca="1" si="29"/>
        <v>0.77525851350184771</v>
      </c>
      <c r="AU108" t="s">
        <v>697</v>
      </c>
      <c r="AV108" t="str">
        <f t="shared" ca="1" si="30"/>
        <v>sound\\Noviy_plod.wav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_Голубой_ли_он?</v>
      </c>
      <c r="BA108" t="e">
        <f>VLOOKUP(Q108,audio_list_stym!$B$2:$BQ$299,68,FALSE)</f>
        <v>#N/A</v>
      </c>
      <c r="BB108" t="str">
        <f t="shared" si="31"/>
        <v>Вот_XXXXX._Голубой_ли_он?</v>
      </c>
      <c r="BD108" cm="1">
        <f t="array" aca="1" ref="BD108" ca="1">INDEX($L$106:$L$113,(RANK(AT4,$AT$2:$AT$9)))</f>
        <v>2115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VLOOKUP(B109,audio_list_stym!$A$3:$BP$18,67,FALSE)</f>
        <v>17</v>
      </c>
      <c r="F109" t="str">
        <f>VLOOKUP(E109,metki!$A$2:$B$9,2,FALSE)</f>
        <v>экспл_новые_без_названия</v>
      </c>
      <c r="G109" t="str">
        <f t="shared" si="25"/>
        <v>экспл</v>
      </c>
      <c r="H109" t="str">
        <f>VLOOKUP(B109,audio_list_stym!$A$3:$AJ$18,35,FALSE)</f>
        <v>Noni</v>
      </c>
      <c r="I109" t="s">
        <v>691</v>
      </c>
      <c r="J109" t="str">
        <f t="shared" si="26"/>
        <v>Noni_4</v>
      </c>
      <c r="K109">
        <v>17</v>
      </c>
      <c r="L109">
        <f>VLOOKUP(J109,total_visual_stym!$A$2:$D$129,2,FALSE)</f>
        <v>2116</v>
      </c>
      <c r="M109" t="str">
        <f>VLOOKUP(J109,total_visual_stym!$A$2:$D$129,3,FALSE)</f>
        <v>pics\\Noni_4.jpg</v>
      </c>
      <c r="N109">
        <f>VLOOKUP(J109,total_visual_stym!$A$1:$D$129,4,FALSE)</f>
        <v>212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132</v>
      </c>
      <c r="Z109" t="str">
        <f>IF(G109="экспл",VLOOKUP(J109,quest_экспл!$A$1:$N$129,12,FALSE),IF(G109="импл_",0,0))</f>
        <v>sound\\On_s_bugorkami.wav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2183</v>
      </c>
      <c r="AD109" t="str">
        <f t="shared" ca="1" si="32"/>
        <v>pics\\dis18.jpg</v>
      </c>
      <c r="AE109" s="22" t="str">
        <f t="array" aca="1" ref="AE109" ca="1">IF(G109="экспл",INDEX(total_visual_stym!$C$146:$C$209,(RANK(total_visual_stym!E189,total_visual_stym!$E$146:$E$209))),0)</f>
        <v>pics\\dis18.jpg</v>
      </c>
      <c r="AF109" s="22" t="str">
        <f t="shared" si="27"/>
        <v/>
      </c>
      <c r="AI109" t="s">
        <v>119</v>
      </c>
      <c r="AO109">
        <f t="shared" ca="1" si="33"/>
        <v>0.10231124871520136</v>
      </c>
      <c r="AP109" t="str">
        <f t="shared" ca="1" si="34"/>
        <v>pics\\Tomat_1.jpg</v>
      </c>
      <c r="AR109" t="str">
        <f t="shared" si="37"/>
        <v/>
      </c>
      <c r="AS109" t="str">
        <f t="shared" si="36"/>
        <v/>
      </c>
      <c r="AT109">
        <f t="shared" ca="1" si="29"/>
        <v>0.19675862644066322</v>
      </c>
      <c r="AU109" t="s">
        <v>697</v>
      </c>
      <c r="AV109" t="str">
        <f t="shared" ca="1" si="30"/>
        <v>sound\\Redkiy_plod.wav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_Он_с_бугорками?</v>
      </c>
      <c r="BA109" t="e">
        <f>VLOOKUP(Q109,audio_list_stym!$B$2:$BQ$299,68,FALSE)</f>
        <v>#N/A</v>
      </c>
      <c r="BB109" t="str">
        <f t="shared" si="31"/>
        <v>Это_XXXXX._Он_с_бугорками?</v>
      </c>
      <c r="BD109" cm="1">
        <f t="array" aca="1" ref="BD109" ca="1">INDEX($L$106:$L$113,(RANK(AT5,$AT$2:$AT$9)))</f>
        <v>2113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VLOOKUP(B110,audio_list_stym!$A$3:$BP$18,67,FALSE)</f>
        <v>17</v>
      </c>
      <c r="F110" t="str">
        <f>VLOOKUP(E110,metki!$A$2:$B$9,2,FALSE)</f>
        <v>экспл_новые_без_названия</v>
      </c>
      <c r="G110" t="str">
        <f t="shared" si="25"/>
        <v>экспл</v>
      </c>
      <c r="H110" t="str">
        <f>VLOOKUP(B110,audio_list_stym!$A$3:$AJ$18,35,FALSE)</f>
        <v>Noni</v>
      </c>
      <c r="I110" t="s">
        <v>692</v>
      </c>
      <c r="J110" t="str">
        <f t="shared" si="26"/>
        <v>Noni_5</v>
      </c>
      <c r="K110">
        <v>17</v>
      </c>
      <c r="L110">
        <f>VLOOKUP(J110,total_visual_stym!$A$2:$D$129,2,FALSE)</f>
        <v>2117</v>
      </c>
      <c r="M110" t="str">
        <f>VLOOKUP(J110,total_visual_stym!$A$2:$D$129,3,FALSE)</f>
        <v>pics\\Noni_5.jpg</v>
      </c>
      <c r="N110">
        <f>VLOOKUP(J110,total_visual_stym!$A$1:$D$129,4,FALSE)</f>
        <v>212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133</v>
      </c>
      <c r="Z110" t="str">
        <f>IF(G110="экспл",VLOOKUP(J110,quest_экспл!$A$1:$N$129,12,FALSE),IF(G110="импл_",0,0))</f>
        <v>sound\\Ovalniy_li_on.wav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2180</v>
      </c>
      <c r="AD110" t="str">
        <f t="shared" ca="1" si="32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27"/>
        <v/>
      </c>
      <c r="AI110" t="s">
        <v>120</v>
      </c>
      <c r="AO110">
        <f t="shared" ca="1" si="33"/>
        <v>0.88791240631516755</v>
      </c>
      <c r="AP110" t="str">
        <f t="shared" ca="1" si="34"/>
        <v>pics\\Banan_5.jpg</v>
      </c>
      <c r="AR110" t="str">
        <f t="shared" si="37"/>
        <v/>
      </c>
      <c r="AS110" t="str">
        <f t="shared" si="36"/>
        <v/>
      </c>
      <c r="AT110">
        <f t="shared" ca="1" si="29"/>
        <v>0.52153762172670415</v>
      </c>
      <c r="AU110" t="s">
        <v>697</v>
      </c>
      <c r="AV110" t="str">
        <f t="shared" ca="1" si="30"/>
        <v>sound\\Noviy_plod.wav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_Овальный_ли_он?</v>
      </c>
      <c r="BA110" t="e">
        <f>VLOOKUP(Q110,audio_list_stym!$B$2:$BQ$299,68,FALSE)</f>
        <v>#N/A</v>
      </c>
      <c r="BB110" t="str">
        <f t="shared" si="31"/>
        <v>На_картинке_XXXXX._Овальный_ли_он?</v>
      </c>
      <c r="BD110" cm="1">
        <f t="array" aca="1" ref="BD110" ca="1">INDEX($L$106:$L$113,(RANK(AT6,$AT$2:$AT$9)))</f>
        <v>2120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VLOOKUP(B111,audio_list_stym!$A$3:$BP$18,67,FALSE)</f>
        <v>17</v>
      </c>
      <c r="F111" t="str">
        <f>VLOOKUP(E111,metki!$A$2:$B$9,2,FALSE)</f>
        <v>экспл_новые_без_названия</v>
      </c>
      <c r="G111" t="str">
        <f t="shared" si="25"/>
        <v>экспл</v>
      </c>
      <c r="H111" t="str">
        <f>VLOOKUP(B111,audio_list_stym!$A$3:$AJ$18,35,FALSE)</f>
        <v>Noni</v>
      </c>
      <c r="I111" t="s">
        <v>693</v>
      </c>
      <c r="J111" t="str">
        <f t="shared" si="26"/>
        <v>Noni_6</v>
      </c>
      <c r="K111">
        <v>17</v>
      </c>
      <c r="L111">
        <f>VLOOKUP(J111,total_visual_stym!$A$2:$D$129,2,FALSE)</f>
        <v>2118</v>
      </c>
      <c r="M111" t="str">
        <f>VLOOKUP(J111,total_visual_stym!$A$2:$D$129,3,FALSE)</f>
        <v>pics\\Noni_6.jpg</v>
      </c>
      <c r="N111">
        <f>VLOOKUP(J111,total_visual_stym!$A$1:$D$129,4,FALSE)</f>
        <v>212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134</v>
      </c>
      <c r="Z111" t="str">
        <f>IF(G111="экспл",VLOOKUP(J111,quest_экспл!$A$1:$N$129,12,FALSE),IF(G111="импл_",0,0))</f>
        <v>sound\\Zhidkiy_li_on.wav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2211</v>
      </c>
      <c r="AD111" t="str">
        <f t="shared" ca="1" si="32"/>
        <v>pics\\dis60.jpg</v>
      </c>
      <c r="AE111" s="22" t="str">
        <f t="array" aca="1" ref="AE111" ca="1">IF(G111="экспл",INDEX(total_visual_stym!$C$146:$C$209,(RANK(total_visual_stym!E191,total_visual_stym!$E$146:$E$209))),0)</f>
        <v>pics\\dis60.jpg</v>
      </c>
      <c r="AF111" s="22" t="str">
        <f t="shared" si="27"/>
        <v/>
      </c>
      <c r="AI111" t="s">
        <v>121</v>
      </c>
      <c r="AO111">
        <f t="shared" ca="1" si="33"/>
        <v>0.50618541414735996</v>
      </c>
      <c r="AP111" t="str">
        <f t="shared" ca="1" si="34"/>
        <v>pics\\Kokos_7.jpg</v>
      </c>
      <c r="AR111" t="str">
        <f t="shared" si="37"/>
        <v/>
      </c>
      <c r="AS111" t="str">
        <f t="shared" si="36"/>
        <v/>
      </c>
      <c r="AT111">
        <f t="shared" ca="1" si="29"/>
        <v>6.545542189465825E-2</v>
      </c>
      <c r="AU111" t="s">
        <v>697</v>
      </c>
      <c r="AV111" t="str">
        <f t="shared" ca="1" si="30"/>
        <v>sound\\Redkiy_plod.wav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_Жидкий_ли_он?</v>
      </c>
      <c r="BA111" t="e">
        <f>VLOOKUP(Q111,audio_list_stym!$B$2:$BQ$299,68,FALSE)</f>
        <v>#N/A</v>
      </c>
      <c r="BB111" t="str">
        <f t="shared" si="31"/>
        <v>На_мониторе_XXXXX._Жидкий_ли_он?</v>
      </c>
      <c r="BD111" cm="1">
        <f t="array" aca="1" ref="BD111" ca="1">INDEX($L$106:$L$113,(RANK(AT7,$AT$2:$AT$9)))</f>
        <v>2116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VLOOKUP(B112,audio_list_stym!$A$3:$BP$18,67,FALSE)</f>
        <v>17</v>
      </c>
      <c r="F112" t="str">
        <f>VLOOKUP(E112,metki!$A$2:$B$9,2,FALSE)</f>
        <v>экспл_новые_без_названия</v>
      </c>
      <c r="G112" t="str">
        <f t="shared" si="25"/>
        <v>экспл</v>
      </c>
      <c r="H112" t="str">
        <f>VLOOKUP(B112,audio_list_stym!$A$3:$AJ$18,35,FALSE)</f>
        <v>Noni</v>
      </c>
      <c r="I112" t="s">
        <v>694</v>
      </c>
      <c r="J112" t="str">
        <f t="shared" si="26"/>
        <v>Noni_7</v>
      </c>
      <c r="K112">
        <v>17</v>
      </c>
      <c r="L112">
        <f>VLOOKUP(J112,total_visual_stym!$A$2:$D$129,2,FALSE)</f>
        <v>2119</v>
      </c>
      <c r="M112" t="str">
        <f>VLOOKUP(J112,total_visual_stym!$A$2:$D$129,3,FALSE)</f>
        <v>pics\\Noni_7.jpg</v>
      </c>
      <c r="N112">
        <f>VLOOKUP(J112,total_visual_stym!$A$1:$D$129,4,FALSE)</f>
        <v>212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135</v>
      </c>
      <c r="Z112" t="str">
        <f>IF(G112="экспл",VLOOKUP(J112,quest_экспл!$A$1:$N$129,12,FALSE),IF(G112="импл_",0,0))</f>
        <v>sound\\On_lohmatiy.wav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2218</v>
      </c>
      <c r="AD112" t="str">
        <f t="shared" ca="1" si="32"/>
        <v>pics\\dis64.jpg</v>
      </c>
      <c r="AE112" s="22" t="str">
        <f t="array" aca="1" ref="AE112" ca="1">IF(G112="экспл",INDEX(total_visual_stym!$C$146:$C$209,(RANK(total_visual_stym!E192,total_visual_stym!$E$146:$E$209))),0)</f>
        <v>pics\\dis64.jpg</v>
      </c>
      <c r="AF112" s="22" t="str">
        <f t="shared" si="27"/>
        <v/>
      </c>
      <c r="AI112" t="s">
        <v>122</v>
      </c>
      <c r="AO112">
        <f t="shared" ca="1" si="33"/>
        <v>0.26833353792130499</v>
      </c>
      <c r="AP112" t="str">
        <f t="shared" ca="1" si="34"/>
        <v>pics\\Peper_6.jpg</v>
      </c>
      <c r="AR112" t="str">
        <f t="shared" si="37"/>
        <v/>
      </c>
      <c r="AS112" t="str">
        <f t="shared" si="36"/>
        <v/>
      </c>
      <c r="AT112">
        <f t="shared" ca="1" si="29"/>
        <v>0.67384053208652783</v>
      </c>
      <c r="AU112" t="s">
        <v>697</v>
      </c>
      <c r="AV112" t="str">
        <f t="shared" ca="1" si="30"/>
        <v>sound\\Noviy_plod.wav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_Он_лохматый?</v>
      </c>
      <c r="BA112" t="e">
        <f>VLOOKUP(Q112,audio_list_stym!$B$2:$BQ$299,68,FALSE)</f>
        <v>#N/A</v>
      </c>
      <c r="BB112" t="str">
        <f t="shared" si="31"/>
        <v>Перед_Вами_XXXXX._Он_лохматый?</v>
      </c>
      <c r="BD112" cm="1">
        <f t="array" aca="1" ref="BD112" ca="1">INDEX($L$106:$L$113,(RANK(AT8,$AT$2:$AT$9)))</f>
        <v>2118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VLOOKUP(B113,audio_list_stym!$A$3:$BP$18,67,FALSE)</f>
        <v>17</v>
      </c>
      <c r="F113" t="str">
        <f>VLOOKUP(E113,metki!$A$2:$B$9,2,FALSE)</f>
        <v>экспл_новые_без_названия</v>
      </c>
      <c r="G113" t="str">
        <f t="shared" si="25"/>
        <v>экспл</v>
      </c>
      <c r="H113" t="str">
        <f>VLOOKUP(B113,audio_list_stym!$A$3:$AJ$18,35,FALSE)</f>
        <v>Noni</v>
      </c>
      <c r="I113" t="s">
        <v>695</v>
      </c>
      <c r="J113" t="str">
        <f t="shared" si="26"/>
        <v>Noni_8</v>
      </c>
      <c r="K113">
        <v>17</v>
      </c>
      <c r="L113">
        <f>VLOOKUP(J113,total_visual_stym!$A$2:$D$129,2,FALSE)</f>
        <v>2120</v>
      </c>
      <c r="M113" t="str">
        <f>VLOOKUP(J113,total_visual_stym!$A$2:$D$129,3,FALSE)</f>
        <v>pics\\Noni_8.jpg</v>
      </c>
      <c r="N113">
        <f>VLOOKUP(J113,total_visual_stym!$A$1:$D$129,4,FALSE)</f>
        <v>212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136</v>
      </c>
      <c r="Z113" t="str">
        <f>IF(G113="экспл",VLOOKUP(J113,quest_экспл!$A$1:$N$129,12,FALSE),IF(G113="импл_",0,0))</f>
        <v>sound\\On_zolotistiy.wav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2232</v>
      </c>
      <c r="AD113" t="str">
        <f t="shared" ca="1" si="32"/>
        <v>pics\\dis13.jpg</v>
      </c>
      <c r="AE113" s="22" t="str">
        <f t="array" aca="1" ref="AE113" ca="1">IF(G113="экспл",INDEX(total_visual_stym!$C$146:$C$209,(RANK(total_visual_stym!E193,total_visual_stym!$E$146:$E$209))),0)</f>
        <v>pics\\dis13.jpg</v>
      </c>
      <c r="AF113" s="22" t="str">
        <f t="shared" si="27"/>
        <v/>
      </c>
      <c r="AI113" t="s">
        <v>123</v>
      </c>
      <c r="AO113">
        <f t="shared" ca="1" si="33"/>
        <v>4.4627389837738396E-2</v>
      </c>
      <c r="AP113" t="str">
        <f t="shared" ca="1" si="34"/>
        <v>pics\\Tomat_8.jpg</v>
      </c>
      <c r="AR113" t="str">
        <f t="shared" si="37"/>
        <v/>
      </c>
      <c r="AS113" t="str">
        <f t="shared" si="36"/>
        <v/>
      </c>
      <c r="AT113">
        <f t="shared" ca="1" si="29"/>
        <v>0.15051814559008669</v>
      </c>
      <c r="AU113" t="s">
        <v>697</v>
      </c>
      <c r="AV113" t="str">
        <f t="shared" ca="1" si="30"/>
        <v>sound\\Redkiy_plod.wav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_Он_золотистый?</v>
      </c>
      <c r="BA113" t="e">
        <f>VLOOKUP(Q113,audio_list_stym!$B$2:$BQ$299,68,FALSE)</f>
        <v>#N/A</v>
      </c>
      <c r="BB113" t="str">
        <f t="shared" si="31"/>
        <v>Вы_видите_XXXXX._Он_золотистый?</v>
      </c>
      <c r="BD113" cm="1">
        <f t="array" aca="1" ref="BD113" ca="1">INDEX($L$106:$L$113,(RANK(AT9,$AT$2:$AT$9)))</f>
        <v>2117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VLOOKUP(B114,audio_list_stym!$A$3:$BP$18,67,FALSE)</f>
        <v>14</v>
      </c>
      <c r="F114" t="str">
        <f>VLOOKUP(E114,metki!$A$2:$B$9,2,FALSE)</f>
        <v>импл_новые_с_названием</v>
      </c>
      <c r="G114" t="str">
        <f t="shared" si="25"/>
        <v>импл_</v>
      </c>
      <c r="H114" t="str">
        <f>VLOOKUP(B114,audio_list_stym!$A$3:$AJ$18,35,FALSE)</f>
        <v>Sapota</v>
      </c>
      <c r="I114" t="s">
        <v>688</v>
      </c>
      <c r="J114" t="str">
        <f t="shared" si="26"/>
        <v>Sapota_1</v>
      </c>
      <c r="K114">
        <v>14</v>
      </c>
      <c r="L114">
        <f>VLOOKUP(J114,total_visual_stym!$A$2:$D$129,2,FALSE)</f>
        <v>2129</v>
      </c>
      <c r="M114" t="str">
        <f>VLOOKUP(J114,total_visual_stym!$A$2:$D$129,3,FALSE)</f>
        <v>pics\\Sapota_1.jpg</v>
      </c>
      <c r="N114">
        <f>VLOOKUP(J114,total_visual_stym!$A$1:$D$129,4,FALSE)</f>
        <v>213</v>
      </c>
      <c r="P114">
        <f>IF(G114="экспл",0,IF(G114="импл_",VLOOKUP(J114,quest_импл!$A$1:$J$129,7,FALSE),0))</f>
        <v>265</v>
      </c>
      <c r="Q114" t="str">
        <f>IF(G114="экспл",0,IF(G114="импл_",VLOOKUP(J114,quest_импл!$A$1:$J$129,8,FALSE),0))</f>
        <v>sound\\Sharoobrazniy_li.wav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2019</v>
      </c>
      <c r="AD114" t="str">
        <f t="shared" ca="1" si="32"/>
        <v>pics\\Goroh_3.jpg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27"/>
        <v>pics\\Goroh_3.jpg</v>
      </c>
      <c r="AI114" t="s">
        <v>86</v>
      </c>
      <c r="AO114">
        <f t="shared" ca="1" si="33"/>
        <v>0.70624098211872899</v>
      </c>
      <c r="AP114" t="str">
        <f t="shared" ca="1" si="34"/>
        <v>pics\\Goroh_3.jpg</v>
      </c>
      <c r="AR114" t="str">
        <f t="shared" si="37"/>
        <v/>
      </c>
      <c r="AS114" t="str">
        <f t="shared" ca="1" si="36"/>
        <v>pics\\Goroh_3.jpg</v>
      </c>
      <c r="AT114">
        <f t="shared" ca="1" si="29"/>
        <v>0.93036310089000829</v>
      </c>
      <c r="AU114" t="s">
        <v>697</v>
      </c>
      <c r="AV114" t="str">
        <f t="shared" ca="1" si="30"/>
        <v>sound\\Noviy_plod.wav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_Шарообразный_ли_</v>
      </c>
      <c r="BB114" t="str">
        <f t="shared" si="31"/>
        <v>_Шарообразный_ли_ТОДИС?</v>
      </c>
      <c r="BC114">
        <f>A114</f>
        <v>1215</v>
      </c>
      <c r="BD114" cm="1">
        <f t="array" aca="1" ref="BD114" ca="1">INDEX($L$114:$L$121,(RANK(AT2,$AT$2:$AT$9)))</f>
        <v>2135</v>
      </c>
      <c r="BE114" cm="1">
        <f t="array" aca="1" ref="BE114" ca="1">INDEX(BD66:BD81,(RANK(AT8,$AT$2:$AT$17)))</f>
        <v>2072</v>
      </c>
      <c r="BF114" cm="1">
        <f t="array" aca="1" ref="BF114" ca="1">INDEX(BD82:BD97,(RANK(AT8,$AT$2:$AT$9)))</f>
        <v>2076</v>
      </c>
      <c r="BG114" cm="1">
        <f t="array" aca="1" ref="BG114" ca="1">INDEX(BD98:BD113,(RANK(AT8,$AT$2:$AT$9)))</f>
        <v>2092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VLOOKUP(B115,audio_list_stym!$A$3:$BP$18,67,FALSE)</f>
        <v>14</v>
      </c>
      <c r="F115" t="str">
        <f>VLOOKUP(E115,metki!$A$2:$B$9,2,FALSE)</f>
        <v>импл_новые_с_названием</v>
      </c>
      <c r="G115" t="str">
        <f t="shared" si="25"/>
        <v>импл_</v>
      </c>
      <c r="H115" t="str">
        <f>VLOOKUP(B115,audio_list_stym!$A$3:$AJ$18,35,FALSE)</f>
        <v>Sapota</v>
      </c>
      <c r="I115" t="s">
        <v>689</v>
      </c>
      <c r="J115" t="str">
        <f t="shared" si="26"/>
        <v>Sapota_2</v>
      </c>
      <c r="K115">
        <v>14</v>
      </c>
      <c r="L115">
        <f>VLOOKUP(J115,total_visual_stym!$A$2:$D$129,2,FALSE)</f>
        <v>2130</v>
      </c>
      <c r="M115" t="str">
        <f>VLOOKUP(J115,total_visual_stym!$A$2:$D$129,3,FALSE)</f>
        <v>pics\\Sapota_2.jpg</v>
      </c>
      <c r="N115">
        <f>VLOOKUP(J115,total_visual_stym!$A$1:$D$129,4,FALSE)</f>
        <v>213</v>
      </c>
      <c r="P115">
        <f>IF(G115="экспл",0,IF(G115="импл_",VLOOKUP(J115,quest_импл!$A$1:$J$129,7,FALSE),0))</f>
        <v>266</v>
      </c>
      <c r="Q115" t="str">
        <f>IF(G115="экспл",0,IF(G115="импл_",VLOOKUP(J115,quest_импл!$A$1:$J$129,8,FALSE),0))</f>
        <v>sound\\Nadrezan_li.wav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2030</v>
      </c>
      <c r="AD115" t="str">
        <f t="shared" ca="1" si="32"/>
        <v>pics\\Kokos_6.jpg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27"/>
        <v>pics\\Kokos_6.jpg</v>
      </c>
      <c r="AI115" t="s">
        <v>87</v>
      </c>
      <c r="AO115">
        <f t="shared" ca="1" si="33"/>
        <v>0.51270089043730815</v>
      </c>
      <c r="AP115" t="str">
        <f t="shared" ca="1" si="34"/>
        <v>pics\\Kokos_6.jpg</v>
      </c>
      <c r="AR115" t="str">
        <f t="shared" si="37"/>
        <v/>
      </c>
      <c r="AS115" t="str">
        <f t="shared" ca="1" si="36"/>
        <v>pics\\Kokos_6.jpg</v>
      </c>
      <c r="AT115">
        <f t="shared" ca="1" si="29"/>
        <v>3.0770476462424368E-2</v>
      </c>
      <c r="AU115" t="s">
        <v>697</v>
      </c>
      <c r="AV115" t="str">
        <f t="shared" ca="1" si="30"/>
        <v>sound\\Redkiy_plod.wav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_Надрезан_ли_</v>
      </c>
      <c r="BB115" t="str">
        <f t="shared" si="31"/>
        <v>_Надрезан_ли_ТОДИС?</v>
      </c>
      <c r="BD115" cm="1">
        <f t="array" aca="1" ref="BD115" ca="1">INDEX($L$114:$L$121,(RANK(AT3,$AT$2:$AT$9)))</f>
        <v>2130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VLOOKUP(B116,audio_list_stym!$A$3:$BP$18,67,FALSE)</f>
        <v>14</v>
      </c>
      <c r="F116" t="str">
        <f>VLOOKUP(E116,metki!$A$2:$B$9,2,FALSE)</f>
        <v>импл_новые_с_названием</v>
      </c>
      <c r="G116" t="str">
        <f t="shared" si="25"/>
        <v>импл_</v>
      </c>
      <c r="H116" t="str">
        <f>VLOOKUP(B116,audio_list_stym!$A$3:$AJ$18,35,FALSE)</f>
        <v>Sapota</v>
      </c>
      <c r="I116" t="s">
        <v>690</v>
      </c>
      <c r="J116" t="str">
        <f t="shared" si="26"/>
        <v>Sapota_3</v>
      </c>
      <c r="K116">
        <v>14</v>
      </c>
      <c r="L116">
        <f>VLOOKUP(J116,total_visual_stym!$A$2:$D$129,2,FALSE)</f>
        <v>2131</v>
      </c>
      <c r="M116" t="str">
        <f>VLOOKUP(J116,total_visual_stym!$A$2:$D$129,3,FALSE)</f>
        <v>pics\\Sapota_3.jpg</v>
      </c>
      <c r="N116">
        <f>VLOOKUP(J116,total_visual_stym!$A$1:$D$129,4,FALSE)</f>
        <v>213</v>
      </c>
      <c r="P116">
        <f>IF(G116="экспл",0,IF(G116="импл_",VLOOKUP(J116,quest_импл!$A$1:$J$129,7,FALSE),0))</f>
        <v>267</v>
      </c>
      <c r="Q116" t="str">
        <f>IF(G116="экспл",0,IF(G116="импл_",VLOOKUP(J116,quest_импл!$A$1:$J$129,8,FALSE),0))</f>
        <v>sound\\Perekruchen_li.wav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2045</v>
      </c>
      <c r="AD116" t="str">
        <f t="shared" ca="1" si="32"/>
        <v>pics\\Peper_5.jpg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27"/>
        <v>pics\\Peper_5.jpg</v>
      </c>
      <c r="AI116" t="s">
        <v>88</v>
      </c>
      <c r="AO116">
        <f t="shared" ca="1" si="33"/>
        <v>0.30840299372057267</v>
      </c>
      <c r="AP116" t="str">
        <f t="shared" ca="1" si="34"/>
        <v>pics\\Peper_5.jpg</v>
      </c>
      <c r="AR116" t="str">
        <f t="shared" si="37"/>
        <v/>
      </c>
      <c r="AS116" t="str">
        <f t="shared" ca="1" si="36"/>
        <v>pics\\Peper_5.jpg</v>
      </c>
      <c r="AT116">
        <f t="shared" ca="1" si="29"/>
        <v>0.72008533692214538</v>
      </c>
      <c r="AU116" t="s">
        <v>697</v>
      </c>
      <c r="AV116" t="str">
        <f t="shared" ca="1" si="30"/>
        <v>sound\\Noviy_plod.wav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_Перекручен_ли_</v>
      </c>
      <c r="BB116" t="str">
        <f t="shared" si="31"/>
        <v>_Перекручен_ли_ТОДИС?</v>
      </c>
      <c r="BD116" cm="1">
        <f t="array" aca="1" ref="BD116" ca="1">INDEX($L$114:$L$121,(RANK(AT4,$AT$2:$AT$9)))</f>
        <v>2131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VLOOKUP(B117,audio_list_stym!$A$3:$BP$18,67,FALSE)</f>
        <v>14</v>
      </c>
      <c r="F117" t="str">
        <f>VLOOKUP(E117,metki!$A$2:$B$9,2,FALSE)</f>
        <v>импл_новые_с_названием</v>
      </c>
      <c r="G117" t="str">
        <f t="shared" si="25"/>
        <v>импл_</v>
      </c>
      <c r="H117" t="str">
        <f>VLOOKUP(B117,audio_list_stym!$A$3:$AJ$18,35,FALSE)</f>
        <v>Sapota</v>
      </c>
      <c r="I117" t="s">
        <v>691</v>
      </c>
      <c r="J117" t="str">
        <f t="shared" si="26"/>
        <v>Sapota_4</v>
      </c>
      <c r="K117">
        <v>14</v>
      </c>
      <c r="L117">
        <f>VLOOKUP(J117,total_visual_stym!$A$2:$D$129,2,FALSE)</f>
        <v>2132</v>
      </c>
      <c r="M117" t="str">
        <f>VLOOKUP(J117,total_visual_stym!$A$2:$D$129,3,FALSE)</f>
        <v>pics\\Sapota_4.jpg</v>
      </c>
      <c r="N117">
        <f>VLOOKUP(J117,total_visual_stym!$A$1:$D$129,4,FALSE)</f>
        <v>213</v>
      </c>
      <c r="P117">
        <f>IF(G117="экспл",0,IF(G117="импл_",VLOOKUP(J117,quest_импл!$A$1:$J$129,7,FALSE),0))</f>
        <v>268</v>
      </c>
      <c r="Q117" t="str">
        <f>IF(G117="экспл",0,IF(G117="импл_",VLOOKUP(J117,quest_импл!$A$1:$J$129,8,FALSE),0))</f>
        <v>sound\\Sorvan_li.wav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2052</v>
      </c>
      <c r="AD117" t="str">
        <f t="shared" ca="1" si="32"/>
        <v>pics\\Redis_4.jpg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27"/>
        <v>pics\\Redis_4.jpg</v>
      </c>
      <c r="AI117" t="s">
        <v>89</v>
      </c>
      <c r="AO117">
        <f t="shared" ca="1" si="33"/>
        <v>0.18052157222120957</v>
      </c>
      <c r="AP117" t="str">
        <f t="shared" ca="1" si="34"/>
        <v>pics\\Redis_4.jpg</v>
      </c>
      <c r="AR117" t="str">
        <f t="shared" si="37"/>
        <v/>
      </c>
      <c r="AS117" t="str">
        <f t="shared" ca="1" si="36"/>
        <v>pics\\Redis_4.jpg</v>
      </c>
      <c r="AT117">
        <f t="shared" ca="1" si="29"/>
        <v>1.5078776695326979E-2</v>
      </c>
      <c r="AU117" t="s">
        <v>697</v>
      </c>
      <c r="AV117" t="str">
        <f t="shared" ca="1" si="30"/>
        <v>sound\\Redkiy_plod.wav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_Сорван_ли_</v>
      </c>
      <c r="BB117" t="str">
        <f t="shared" si="31"/>
        <v>_Сорван_ли_ТОДИС?</v>
      </c>
      <c r="BD117" cm="1">
        <f t="array" aca="1" ref="BD117" ca="1">INDEX($L$114:$L$121,(RANK(AT5,$AT$2:$AT$9)))</f>
        <v>2129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VLOOKUP(B118,audio_list_stym!$A$3:$BP$18,67,FALSE)</f>
        <v>14</v>
      </c>
      <c r="F118" t="str">
        <f>VLOOKUP(E118,metki!$A$2:$B$9,2,FALSE)</f>
        <v>импл_новые_с_названием</v>
      </c>
      <c r="G118" t="str">
        <f t="shared" si="25"/>
        <v>импл_</v>
      </c>
      <c r="H118" t="str">
        <f>VLOOKUP(B118,audio_list_stym!$A$3:$AJ$18,35,FALSE)</f>
        <v>Sapota</v>
      </c>
      <c r="I118" t="s">
        <v>692</v>
      </c>
      <c r="J118" t="str">
        <f t="shared" si="26"/>
        <v>Sapota_5</v>
      </c>
      <c r="K118">
        <v>14</v>
      </c>
      <c r="L118">
        <f>VLOOKUP(J118,total_visual_stym!$A$2:$D$129,2,FALSE)</f>
        <v>2133</v>
      </c>
      <c r="M118" t="str">
        <f>VLOOKUP(J118,total_visual_stym!$A$2:$D$129,3,FALSE)</f>
        <v>pics\\Sapota_5.jpg</v>
      </c>
      <c r="N118">
        <f>VLOOKUP(J118,total_visual_stym!$A$1:$D$129,4,FALSE)</f>
        <v>213</v>
      </c>
      <c r="P118">
        <f>IF(G118="экспл",0,IF(G118="импл_",VLOOKUP(J118,quest_импл!$A$1:$J$129,7,FALSE),0))</f>
        <v>269</v>
      </c>
      <c r="Q118" t="str">
        <f>IF(G118="экспл",0,IF(G118="импл_",VLOOKUP(J118,quest_импл!$A$1:$J$129,8,FALSE),0))</f>
        <v>sound\\Spresovan_li.wav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2039</v>
      </c>
      <c r="AD118" t="str">
        <f t="shared" ca="1" si="32"/>
        <v>pics\\Limon_7.jpg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27"/>
        <v>pics\\Limon_7.jpg</v>
      </c>
      <c r="AI118" t="s">
        <v>90</v>
      </c>
      <c r="AO118">
        <f t="shared" ca="1" si="33"/>
        <v>0.34914233702936648</v>
      </c>
      <c r="AP118" t="str">
        <f t="shared" ca="1" si="34"/>
        <v>pics\\Limon_7.jpg</v>
      </c>
      <c r="AR118" t="str">
        <f t="shared" si="37"/>
        <v/>
      </c>
      <c r="AS118" t="str">
        <f t="shared" ca="1" si="36"/>
        <v>pics\\Limon_7.jpg</v>
      </c>
      <c r="AT118">
        <f t="shared" ca="1" si="29"/>
        <v>0.51560124076104585</v>
      </c>
      <c r="AU118" t="s">
        <v>697</v>
      </c>
      <c r="AV118" t="str">
        <f t="shared" ca="1" si="30"/>
        <v>sound\\Noviy_plod.wav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_Спрессован_ли_</v>
      </c>
      <c r="BB118" t="str">
        <f t="shared" si="31"/>
        <v>_Спрессован_ли_ТОДИС?</v>
      </c>
      <c r="BD118" cm="1">
        <f t="array" aca="1" ref="BD118" ca="1">INDEX($L$114:$L$121,(RANK(AT6,$AT$2:$AT$9)))</f>
        <v>2136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VLOOKUP(B119,audio_list_stym!$A$3:$BP$18,67,FALSE)</f>
        <v>14</v>
      </c>
      <c r="F119" t="str">
        <f>VLOOKUP(E119,metki!$A$2:$B$9,2,FALSE)</f>
        <v>импл_новые_с_названием</v>
      </c>
      <c r="G119" t="str">
        <f t="shared" si="25"/>
        <v>импл_</v>
      </c>
      <c r="H119" t="str">
        <f>VLOOKUP(B119,audio_list_stym!$A$3:$AJ$18,35,FALSE)</f>
        <v>Sapota</v>
      </c>
      <c r="I119" t="s">
        <v>693</v>
      </c>
      <c r="J119" t="str">
        <f t="shared" si="26"/>
        <v>Sapota_6</v>
      </c>
      <c r="K119">
        <v>14</v>
      </c>
      <c r="L119">
        <f>VLOOKUP(J119,total_visual_stym!$A$2:$D$129,2,FALSE)</f>
        <v>2134</v>
      </c>
      <c r="M119" t="str">
        <f>VLOOKUP(J119,total_visual_stym!$A$2:$D$129,3,FALSE)</f>
        <v>pics\\Sapota_6.jpg</v>
      </c>
      <c r="N119">
        <f>VLOOKUP(J119,total_visual_stym!$A$1:$D$129,4,FALSE)</f>
        <v>213</v>
      </c>
      <c r="P119">
        <f>IF(G119="экспл",0,IF(G119="импл_",VLOOKUP(J119,quest_импл!$A$1:$J$129,7,FALSE),0))</f>
        <v>270</v>
      </c>
      <c r="Q119" t="str">
        <f>IF(G119="экспл",0,IF(G119="импл_",VLOOKUP(J119,quest_импл!$A$1:$J$129,8,FALSE),0))</f>
        <v>sound\\Zheltiy_li.wav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2033</v>
      </c>
      <c r="AD119" t="str">
        <f t="shared" ca="1" si="32"/>
        <v>pics\\Limon_1.jpg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27"/>
        <v>pics\\Limon_1.jpg</v>
      </c>
      <c r="AI119" t="s">
        <v>91</v>
      </c>
      <c r="AO119">
        <f t="shared" ca="1" si="33"/>
        <v>0.45447889748342007</v>
      </c>
      <c r="AP119" t="str">
        <f t="shared" ca="1" si="34"/>
        <v>pics\\Limon_1.jpg</v>
      </c>
      <c r="AR119" t="str">
        <f t="shared" si="37"/>
        <v/>
      </c>
      <c r="AS119" t="str">
        <f t="shared" ca="1" si="36"/>
        <v>pics\\Limon_1.jpg</v>
      </c>
      <c r="AT119">
        <f t="shared" ca="1" si="29"/>
        <v>0.71846216206122437</v>
      </c>
      <c r="AU119" t="s">
        <v>697</v>
      </c>
      <c r="AV119" t="str">
        <f t="shared" ca="1" si="30"/>
        <v>sound\\Noviy_plod.wav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_Желтый_ли_</v>
      </c>
      <c r="BB119" t="str">
        <f t="shared" si="31"/>
        <v>_Желтый_ли_ТОДИС?</v>
      </c>
      <c r="BD119" cm="1">
        <f t="array" aca="1" ref="BD119" ca="1">INDEX($L$114:$L$121,(RANK(AT7,$AT$2:$AT$9)))</f>
        <v>2132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VLOOKUP(B120,audio_list_stym!$A$3:$BP$18,67,FALSE)</f>
        <v>14</v>
      </c>
      <c r="F120" t="str">
        <f>VLOOKUP(E120,metki!$A$2:$B$9,2,FALSE)</f>
        <v>импл_новые_с_названием</v>
      </c>
      <c r="G120" t="str">
        <f t="shared" si="25"/>
        <v>импл_</v>
      </c>
      <c r="H120" t="str">
        <f>VLOOKUP(B120,audio_list_stym!$A$3:$AJ$18,35,FALSE)</f>
        <v>Sapota</v>
      </c>
      <c r="I120" t="s">
        <v>694</v>
      </c>
      <c r="J120" t="str">
        <f t="shared" si="26"/>
        <v>Sapota_7</v>
      </c>
      <c r="K120">
        <v>14</v>
      </c>
      <c r="L120">
        <f>VLOOKUP(J120,total_visual_stym!$A$2:$D$129,2,FALSE)</f>
        <v>2135</v>
      </c>
      <c r="M120" t="str">
        <f>VLOOKUP(J120,total_visual_stym!$A$2:$D$129,3,FALSE)</f>
        <v>pics\\Sapota_7.jpg</v>
      </c>
      <c r="N120">
        <f>VLOOKUP(J120,total_visual_stym!$A$1:$D$129,4,FALSE)</f>
        <v>213</v>
      </c>
      <c r="P120">
        <f>IF(G120="экспл",0,IF(G120="импл_",VLOOKUP(J120,quest_импл!$A$1:$J$129,7,FALSE),0))</f>
        <v>271</v>
      </c>
      <c r="Q120" t="str">
        <f>IF(G120="экспл",0,IF(G120="импл_",VLOOKUP(J120,quest_импл!$A$1:$J$129,8,FALSE),0))</f>
        <v>sound\\Rovniy_li.wav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да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2021</v>
      </c>
      <c r="AD120" t="str">
        <f t="shared" ca="1" si="32"/>
        <v>pics\\Goroh_5.jpg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27"/>
        <v>pics\\Goroh_5.jpg</v>
      </c>
      <c r="AI120" t="s">
        <v>92</v>
      </c>
      <c r="AO120">
        <f t="shared" ca="1" si="33"/>
        <v>0.64347095931442722</v>
      </c>
      <c r="AP120" t="str">
        <f t="shared" ca="1" si="34"/>
        <v>pics\\Goroh_5.jpg</v>
      </c>
      <c r="AR120" t="str">
        <f t="shared" si="37"/>
        <v/>
      </c>
      <c r="AS120" t="str">
        <f t="shared" ca="1" si="36"/>
        <v>pics\\Goroh_5.jpg</v>
      </c>
      <c r="AT120">
        <f t="shared" ca="1" si="29"/>
        <v>0.44892215738381269</v>
      </c>
      <c r="AU120" t="s">
        <v>697</v>
      </c>
      <c r="AV120" t="str">
        <f t="shared" ca="1" si="30"/>
        <v>sound\\Redkiy_plod.wav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_Ровный_ли_</v>
      </c>
      <c r="BB120" t="str">
        <f t="shared" si="31"/>
        <v>_Ровный_ли_ТОДИС?</v>
      </c>
      <c r="BD120" cm="1">
        <f t="array" aca="1" ref="BD120" ca="1">INDEX($L$114:$L$121,(RANK(AT8,$AT$2:$AT$9)))</f>
        <v>2134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VLOOKUP(B121,audio_list_stym!$A$3:$BP$18,67,FALSE)</f>
        <v>14</v>
      </c>
      <c r="F121" t="str">
        <f>VLOOKUP(E121,metki!$A$2:$B$9,2,FALSE)</f>
        <v>импл_новые_с_названием</v>
      </c>
      <c r="G121" t="str">
        <f t="shared" si="25"/>
        <v>импл_</v>
      </c>
      <c r="H121" t="str">
        <f>VLOOKUP(B121,audio_list_stym!$A$3:$AJ$18,35,FALSE)</f>
        <v>Sapota</v>
      </c>
      <c r="I121" t="s">
        <v>695</v>
      </c>
      <c r="J121" t="str">
        <f t="shared" si="26"/>
        <v>Sapota_8</v>
      </c>
      <c r="K121">
        <v>14</v>
      </c>
      <c r="L121">
        <f>VLOOKUP(J121,total_visual_stym!$A$2:$D$129,2,FALSE)</f>
        <v>2136</v>
      </c>
      <c r="M121" t="str">
        <f>VLOOKUP(J121,total_visual_stym!$A$2:$D$129,3,FALSE)</f>
        <v>pics\\Sapota_8.jpg</v>
      </c>
      <c r="N121">
        <f>VLOOKUP(J121,total_visual_stym!$A$1:$D$129,4,FALSE)</f>
        <v>213</v>
      </c>
      <c r="P121">
        <f>IF(G121="экспл",0,IF(G121="импл_",VLOOKUP(J121,quest_импл!$A$1:$J$129,7,FALSE),0))</f>
        <v>272</v>
      </c>
      <c r="Q121" t="str">
        <f>IF(G121="экспл",0,IF(G121="импл_",VLOOKUP(J121,quest_импл!$A$1:$J$129,8,FALSE),0))</f>
        <v>sound\\Imeet_li_shipi.wav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2054</v>
      </c>
      <c r="AD121" t="str">
        <f t="shared" ca="1" si="32"/>
        <v>pics\\Redis_6.jpg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27"/>
        <v>pics\\Redis_6.jpg</v>
      </c>
      <c r="AI121" t="s">
        <v>93</v>
      </c>
      <c r="AO121">
        <f t="shared" ca="1" si="33"/>
        <v>0.13021489467005731</v>
      </c>
      <c r="AP121" t="str">
        <f t="shared" ca="1" si="34"/>
        <v>pics\\Redis_6.jpg</v>
      </c>
      <c r="AR121" t="str">
        <f>IF(AH121="sound\\Ogorod",AP49,"")</f>
        <v/>
      </c>
      <c r="AS121" t="str">
        <f t="shared" ca="1" si="36"/>
        <v>pics\\Redis_6.jpg</v>
      </c>
      <c r="AT121">
        <f t="shared" ca="1" si="29"/>
        <v>0.35975917907883159</v>
      </c>
      <c r="AU121" t="s">
        <v>697</v>
      </c>
      <c r="AV121" t="str">
        <f t="shared" ca="1" si="30"/>
        <v>sound\\Redkiy_plod.wav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_Имеет_ли_шипы_</v>
      </c>
      <c r="BB121" t="str">
        <f t="shared" si="31"/>
        <v>_Имеет_ли_шипы_ТОДИС?</v>
      </c>
      <c r="BD121" cm="1">
        <f t="array" aca="1" ref="BD121" ca="1">INDEX($L$114:$L$121,(RANK(AT9,$AT$2:$AT$9)))</f>
        <v>2133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VLOOKUP(B122,audio_list_stym!$A$3:$BP$18,67,FALSE)</f>
        <v>15</v>
      </c>
      <c r="F122" t="str">
        <f>VLOOKUP(E122,metki!$A$2:$B$9,2,FALSE)</f>
        <v>экспл_новые_с_названием</v>
      </c>
      <c r="G122" t="str">
        <f t="shared" si="25"/>
        <v>экспл</v>
      </c>
      <c r="H122" t="str">
        <f>VLOOKUP(B122,audio_list_stym!$A$3:$AJ$18,35,FALSE)</f>
        <v>Tamanid</v>
      </c>
      <c r="I122" t="s">
        <v>688</v>
      </c>
      <c r="J122" t="str">
        <f t="shared" si="26"/>
        <v>Tamanid_1</v>
      </c>
      <c r="K122">
        <v>15</v>
      </c>
      <c r="L122">
        <f>VLOOKUP(J122,total_visual_stym!$A$2:$D$129,2,FALSE)</f>
        <v>2137</v>
      </c>
      <c r="M122" t="str">
        <f>VLOOKUP(J122,total_visual_stym!$A$2:$D$129,3,FALSE)</f>
        <v>pics\\Tamanid_1.jpg</v>
      </c>
      <c r="N122">
        <f>VLOOKUP(J122,total_visual_stym!$A$1:$D$129,4,FALSE)</f>
        <v>214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145</v>
      </c>
      <c r="Z122" t="str">
        <f>IF(G122="экспл",VLOOKUP(J122,quest_экспл!$A$1:$N$129,12,FALSE),IF(G122="импл_",0,0))</f>
        <v>sound\\On_krasnovatiy.wav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2204</v>
      </c>
      <c r="AD122" t="str">
        <f t="shared" ca="1" si="32"/>
        <v>pics\\dis52.jpg</v>
      </c>
      <c r="AE122" s="22" t="str">
        <f t="array" aca="1" ref="AE122" ca="1">IF(G122="экспл",INDEX(total_visual_stym!$C$146:$C$209,(RANK(total_visual_stym!E202,total_visual_stym!$E$146:$E$209))),0)</f>
        <v>pics\\dis52.jpg</v>
      </c>
      <c r="AF122" s="22" t="str">
        <f t="shared" si="27"/>
        <v/>
      </c>
      <c r="AI122" t="s">
        <v>124</v>
      </c>
      <c r="AO122">
        <f t="shared" ca="1" si="33"/>
        <v>0.93701541692942514</v>
      </c>
      <c r="AP122" t="str">
        <f t="shared" ca="1" si="34"/>
        <v>pics\\Banan_3.jpg</v>
      </c>
      <c r="AR122" t="str">
        <f t="shared" ref="AR122:AR129" si="38">IF(AH122="sound\\Ogorod",AP50,"")</f>
        <v/>
      </c>
      <c r="AS122" t="str">
        <f t="shared" si="36"/>
        <v/>
      </c>
      <c r="AT122">
        <f t="shared" ca="1" si="29"/>
        <v>0.5286950361346886</v>
      </c>
      <c r="AU122" t="s">
        <v>697</v>
      </c>
      <c r="AV122" t="str">
        <f t="shared" ca="1" si="30"/>
        <v>sound\\Noviy_plod.wav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_Он_красноватый?</v>
      </c>
      <c r="BA122" t="e">
        <f>VLOOKUP(Q122,audio_list_stym!$B$2:$BQ$299,68,FALSE)</f>
        <v>#N/A</v>
      </c>
      <c r="BB122" t="str">
        <f t="shared" si="31"/>
        <v>На_экране_ПЕМАТ._Он_красноватый?</v>
      </c>
      <c r="BC122">
        <f>A122</f>
        <v>1216</v>
      </c>
      <c r="BD122" cm="1">
        <f t="array" aca="1" ref="BD122" ca="1">INDEX($L$122:$L$129,(RANK(AT2,$AT$2:$AT$9)))</f>
        <v>2143</v>
      </c>
      <c r="BE122" cm="1">
        <f t="array" aca="1" ref="BE122" ca="1">INDEX(BD66:BD81,(RANK(AT9,$AT$2:$AT$17)))</f>
        <v>2065</v>
      </c>
      <c r="BF122" cm="1">
        <f t="array" aca="1" ref="BF122" ca="1">INDEX(BD90:BD105,(RANK(AT9,$AT$2:$AT$17)))</f>
        <v>2089</v>
      </c>
      <c r="BG122" cm="1">
        <f t="array" aca="1" ref="BG122" ca="1">INDEX(BD106:BD121,(RANK(AT9,$AT$2:$AT$17)))</f>
        <v>2129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VLOOKUP(B123,audio_list_stym!$A$3:$BP$18,67,FALSE)</f>
        <v>15</v>
      </c>
      <c r="F123" t="str">
        <f>VLOOKUP(E123,metki!$A$2:$B$9,2,FALSE)</f>
        <v>экспл_новые_с_названием</v>
      </c>
      <c r="G123" t="str">
        <f t="shared" si="25"/>
        <v>экспл</v>
      </c>
      <c r="H123" t="str">
        <f>VLOOKUP(B123,audio_list_stym!$A$3:$AJ$18,35,FALSE)</f>
        <v>Tamanid</v>
      </c>
      <c r="I123" t="s">
        <v>689</v>
      </c>
      <c r="J123" t="str">
        <f t="shared" si="26"/>
        <v>Tamanid_2</v>
      </c>
      <c r="K123">
        <v>15</v>
      </c>
      <c r="L123">
        <f>VLOOKUP(J123,total_visual_stym!$A$2:$D$129,2,FALSE)</f>
        <v>2138</v>
      </c>
      <c r="M123" t="str">
        <f>VLOOKUP(J123,total_visual_stym!$A$2:$D$129,3,FALSE)</f>
        <v>pics\\Tamanid_2.jpg</v>
      </c>
      <c r="N123">
        <f>VLOOKUP(J123,total_visual_stym!$A$1:$D$129,4,FALSE)</f>
        <v>214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146</v>
      </c>
      <c r="Z123" t="str">
        <f>IF(G123="экспл",VLOOKUP(J123,quest_экспл!$A$1:$N$129,12,FALSE),IF(G123="импл_",0,0))</f>
        <v>sound\\Izognut_li_on.wav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2213</v>
      </c>
      <c r="AD123" t="str">
        <f t="shared" ca="1" si="32"/>
        <v>pics\\dis49.jpg</v>
      </c>
      <c r="AE123" s="22" t="str">
        <f t="array" aca="1" ref="AE123" ca="1">IF(G123="экспл",INDEX(total_visual_stym!$C$146:$C$209,(RANK(total_visual_stym!E203,total_visual_stym!$E$146:$E$209))),0)</f>
        <v>pics\\dis49.jpg</v>
      </c>
      <c r="AF123" s="22" t="str">
        <f t="shared" si="27"/>
        <v/>
      </c>
      <c r="AI123" t="s">
        <v>125</v>
      </c>
      <c r="AO123">
        <f t="shared" ca="1" si="33"/>
        <v>0.33440055115095224</v>
      </c>
      <c r="AP123" t="str">
        <f t="shared" ca="1" si="34"/>
        <v>pics\\Peper_1.jpg</v>
      </c>
      <c r="AR123" t="str">
        <f t="shared" si="38"/>
        <v/>
      </c>
      <c r="AS123" t="str">
        <f t="shared" si="36"/>
        <v/>
      </c>
      <c r="AT123">
        <f t="shared" ca="1" si="29"/>
        <v>0.88706813652481986</v>
      </c>
      <c r="AU123" t="s">
        <v>697</v>
      </c>
      <c r="AV123" t="str">
        <f t="shared" ca="1" si="30"/>
        <v>sound\\Noviy_plod.wav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_Изогнут_ли_он?</v>
      </c>
      <c r="BA123" t="e">
        <f>VLOOKUP(Q123,audio_list_stym!$B$2:$BQ$299,68,FALSE)</f>
        <v>#N/A</v>
      </c>
      <c r="BB123" t="str">
        <f t="shared" si="31"/>
        <v>Посмотрите,_вот_ПЕМАТ._Изогнут_ли_он?</v>
      </c>
      <c r="BD123" cm="1">
        <f t="array" aca="1" ref="BD123" ca="1">INDEX($L$122:$L$129,(RANK(AT3,$AT$2:$AT$9)))</f>
        <v>2138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VLOOKUP(B124,audio_list_stym!$A$3:$BP$18,67,FALSE)</f>
        <v>15</v>
      </c>
      <c r="F124" t="str">
        <f>VLOOKUP(E124,metki!$A$2:$B$9,2,FALSE)</f>
        <v>экспл_новые_с_названием</v>
      </c>
      <c r="G124" t="str">
        <f t="shared" si="25"/>
        <v>экспл</v>
      </c>
      <c r="H124" t="str">
        <f>VLOOKUP(B124,audio_list_stym!$A$3:$AJ$18,35,FALSE)</f>
        <v>Tamanid</v>
      </c>
      <c r="I124" t="s">
        <v>690</v>
      </c>
      <c r="J124" t="str">
        <f t="shared" si="26"/>
        <v>Tamanid_3</v>
      </c>
      <c r="K124">
        <v>15</v>
      </c>
      <c r="L124">
        <f>VLOOKUP(J124,total_visual_stym!$A$2:$D$129,2,FALSE)</f>
        <v>2139</v>
      </c>
      <c r="M124" t="str">
        <f>VLOOKUP(J124,total_visual_stym!$A$2:$D$129,3,FALSE)</f>
        <v>pics\\Tamanid_3.jpg</v>
      </c>
      <c r="N124">
        <f>VLOOKUP(J124,total_visual_stym!$A$1:$D$129,4,FALSE)</f>
        <v>214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147</v>
      </c>
      <c r="Z124" t="str">
        <f>IF(G124="экспл",VLOOKUP(J124,quest_экспл!$A$1:$N$129,12,FALSE),IF(G124="импл_",0,0))</f>
        <v>sound\\On_barhatistiy.wav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2198</v>
      </c>
      <c r="AD124" t="str">
        <f t="shared" ca="1" si="32"/>
        <v>pics\\dis42.jpg</v>
      </c>
      <c r="AE124" s="22" t="str">
        <f t="array" aca="1" ref="AE124" ca="1">IF(G124="экспл",INDEX(total_visual_stym!$C$146:$C$209,(RANK(total_visual_stym!E204,total_visual_stym!$E$146:$E$209))),0)</f>
        <v>pics\\dis42.jpg</v>
      </c>
      <c r="AF124" s="22" t="str">
        <f t="shared" si="27"/>
        <v/>
      </c>
      <c r="AI124" t="s">
        <v>126</v>
      </c>
      <c r="AO124">
        <f t="shared" ca="1" si="33"/>
        <v>0.83402807184100214</v>
      </c>
      <c r="AP124" t="str">
        <f t="shared" ca="1" si="34"/>
        <v>pics\\Finik_2.jpg</v>
      </c>
      <c r="AR124" t="str">
        <f t="shared" si="38"/>
        <v/>
      </c>
      <c r="AS124" t="str">
        <f t="shared" si="36"/>
        <v/>
      </c>
      <c r="AT124">
        <f t="shared" ca="1" si="29"/>
        <v>0.77448098851024438</v>
      </c>
      <c r="AU124" t="s">
        <v>697</v>
      </c>
      <c r="AV124" t="str">
        <f t="shared" ca="1" si="30"/>
        <v>sound\\Noviy_plod.wav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_Он_бархатистый?</v>
      </c>
      <c r="BA124" t="e">
        <f>VLOOKUP(Q124,audio_list_stym!$B$2:$BQ$299,68,FALSE)</f>
        <v>#N/A</v>
      </c>
      <c r="BB124" t="str">
        <f t="shared" si="31"/>
        <v>Вот_ПЕМАТ._Он_бархатистый?</v>
      </c>
      <c r="BD124" cm="1">
        <f t="array" aca="1" ref="BD124" ca="1">INDEX($L$122:$L$129,(RANK(AT4,$AT$2:$AT$9)))</f>
        <v>2139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VLOOKUP(B125,audio_list_stym!$A$3:$BP$18,67,FALSE)</f>
        <v>15</v>
      </c>
      <c r="F125" t="str">
        <f>VLOOKUP(E125,metki!$A$2:$B$9,2,FALSE)</f>
        <v>экспл_новые_с_названием</v>
      </c>
      <c r="G125" t="str">
        <f t="shared" si="25"/>
        <v>экспл</v>
      </c>
      <c r="H125" t="str">
        <f>VLOOKUP(B125,audio_list_stym!$A$3:$AJ$18,35,FALSE)</f>
        <v>Tamanid</v>
      </c>
      <c r="I125" t="s">
        <v>691</v>
      </c>
      <c r="J125" t="str">
        <f t="shared" si="26"/>
        <v>Tamanid_4</v>
      </c>
      <c r="K125">
        <v>15</v>
      </c>
      <c r="L125">
        <f>VLOOKUP(J125,total_visual_stym!$A$2:$D$129,2,FALSE)</f>
        <v>2140</v>
      </c>
      <c r="M125" t="str">
        <f>VLOOKUP(J125,total_visual_stym!$A$2:$D$129,3,FALSE)</f>
        <v>pics\\Tamanid_4.jpg</v>
      </c>
      <c r="N125">
        <f>VLOOKUP(J125,total_visual_stym!$A$1:$D$129,4,FALSE)</f>
        <v>214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148</v>
      </c>
      <c r="Z125" t="str">
        <f>IF(G125="экспл",VLOOKUP(J125,quest_экспл!$A$1:$N$129,12,FALSE),IF(G125="импл_",0,0))</f>
        <v>sound\\Odnotonniy_li_on.wav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2174</v>
      </c>
      <c r="AD125" t="str">
        <f t="shared" ca="1" si="32"/>
        <v>pics\\dis7.jpg</v>
      </c>
      <c r="AE125" s="22" t="str">
        <f t="array" aca="1" ref="AE125" ca="1">IF(G125="экспл",INDEX(total_visual_stym!$C$146:$C$209,(RANK(total_visual_stym!E205,total_visual_stym!$E$146:$E$209))),0)</f>
        <v>pics\\dis7.jpg</v>
      </c>
      <c r="AF125" s="22" t="str">
        <f t="shared" si="27"/>
        <v/>
      </c>
      <c r="AI125" t="s">
        <v>127</v>
      </c>
      <c r="AO125">
        <f t="shared" ca="1" si="33"/>
        <v>0.44520450574772819</v>
      </c>
      <c r="AP125" t="str">
        <f t="shared" ca="1" si="34"/>
        <v>pics\\Limon_2.jpg</v>
      </c>
      <c r="AR125" t="str">
        <f t="shared" si="38"/>
        <v/>
      </c>
      <c r="AS125" t="str">
        <f t="shared" si="36"/>
        <v/>
      </c>
      <c r="AT125">
        <f t="shared" ca="1" si="29"/>
        <v>0.67968422814191554</v>
      </c>
      <c r="AU125" t="s">
        <v>697</v>
      </c>
      <c r="AV125" t="str">
        <f t="shared" ca="1" si="30"/>
        <v>sound\\Noviy_plod.wav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_Однотонный_ли_он?</v>
      </c>
      <c r="BA125" t="e">
        <f>VLOOKUP(Q125,audio_list_stym!$B$2:$BQ$299,68,FALSE)</f>
        <v>#N/A</v>
      </c>
      <c r="BB125" t="str">
        <f t="shared" si="31"/>
        <v>Это_ПЕМАТ._Однотонный_ли_он?</v>
      </c>
      <c r="BD125" cm="1">
        <f t="array" aca="1" ref="BD125" ca="1">INDEX($L$122:$L$129,(RANK(AT5,$AT$2:$AT$9)))</f>
        <v>2137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VLOOKUP(B126,audio_list_stym!$A$3:$BP$18,67,FALSE)</f>
        <v>15</v>
      </c>
      <c r="F126" t="str">
        <f>VLOOKUP(E126,metki!$A$2:$B$9,2,FALSE)</f>
        <v>экспл_новые_с_названием</v>
      </c>
      <c r="G126" t="str">
        <f t="shared" si="25"/>
        <v>экспл</v>
      </c>
      <c r="H126" t="str">
        <f>VLOOKUP(B126,audio_list_stym!$A$3:$AJ$18,35,FALSE)</f>
        <v>Tamanid</v>
      </c>
      <c r="I126" t="s">
        <v>692</v>
      </c>
      <c r="J126" t="str">
        <f t="shared" si="26"/>
        <v>Tamanid_5</v>
      </c>
      <c r="K126">
        <v>15</v>
      </c>
      <c r="L126">
        <f>VLOOKUP(J126,total_visual_stym!$A$2:$D$129,2,FALSE)</f>
        <v>2141</v>
      </c>
      <c r="M126" t="str">
        <f>VLOOKUP(J126,total_visual_stym!$A$2:$D$129,3,FALSE)</f>
        <v>pics\\Tamanid_5.jpg</v>
      </c>
      <c r="N126">
        <f>VLOOKUP(J126,total_visual_stym!$A$1:$D$129,4,FALSE)</f>
        <v>214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149</v>
      </c>
      <c r="Z126" t="str">
        <f>IF(G126="экспл",VLOOKUP(J126,quest_экспл!$A$1:$N$129,12,FALSE),IF(G126="импл_",0,0))</f>
        <v>sound\\On_prozrachniy.wav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2179</v>
      </c>
      <c r="AD126" t="str">
        <f t="shared" ca="1" si="32"/>
        <v>pics\\dis20.jpg</v>
      </c>
      <c r="AE126" s="22" t="str">
        <f t="array" aca="1" ref="AE126" ca="1">IF(G126="экспл",INDEX(total_visual_stym!$C$146:$C$209,(RANK(total_visual_stym!E206,total_visual_stym!$E$146:$E$209))),0)</f>
        <v>pics\\dis20.jpg</v>
      </c>
      <c r="AF126" s="22" t="str">
        <f t="shared" si="27"/>
        <v/>
      </c>
      <c r="AI126" t="s">
        <v>128</v>
      </c>
      <c r="AO126">
        <f t="shared" ca="1" si="33"/>
        <v>0.3749484451381967</v>
      </c>
      <c r="AP126" t="str">
        <f t="shared" ca="1" si="34"/>
        <v>pics\\Limon_6.jpg</v>
      </c>
      <c r="AR126" t="str">
        <f t="shared" si="38"/>
        <v/>
      </c>
      <c r="AS126" t="str">
        <f t="shared" si="36"/>
        <v/>
      </c>
      <c r="AT126">
        <f t="shared" ca="1" si="29"/>
        <v>0.6249666682570969</v>
      </c>
      <c r="AU126" t="s">
        <v>697</v>
      </c>
      <c r="AV126" t="str">
        <f t="shared" ca="1" si="30"/>
        <v>sound\\Noviy_plod.wav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_Он_прозрачный?</v>
      </c>
      <c r="BA126" t="e">
        <f>VLOOKUP(Q126,audio_list_stym!$B$2:$BQ$299,68,FALSE)</f>
        <v>#N/A</v>
      </c>
      <c r="BB126" t="str">
        <f t="shared" si="31"/>
        <v>На_картинке_ПЕМАТ._Он_прозрачный?</v>
      </c>
      <c r="BD126" cm="1">
        <f t="array" aca="1" ref="BD126" ca="1">INDEX($L$122:$L$129,(RANK(AT6,$AT$2:$AT$9)))</f>
        <v>2144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VLOOKUP(B127,audio_list_stym!$A$3:$BP$18,67,FALSE)</f>
        <v>15</v>
      </c>
      <c r="F127" t="str">
        <f>VLOOKUP(E127,metki!$A$2:$B$9,2,FALSE)</f>
        <v>экспл_новые_с_названием</v>
      </c>
      <c r="G127" t="str">
        <f t="shared" si="25"/>
        <v>экспл</v>
      </c>
      <c r="H127" t="str">
        <f>VLOOKUP(B127,audio_list_stym!$A$3:$AJ$18,35,FALSE)</f>
        <v>Tamanid</v>
      </c>
      <c r="I127" t="s">
        <v>693</v>
      </c>
      <c r="J127" t="str">
        <f t="shared" si="26"/>
        <v>Tamanid_6</v>
      </c>
      <c r="K127">
        <v>15</v>
      </c>
      <c r="L127">
        <f>VLOOKUP(J127,total_visual_stym!$A$2:$D$129,2,FALSE)</f>
        <v>2142</v>
      </c>
      <c r="M127" t="str">
        <f>VLOOKUP(J127,total_visual_stym!$A$2:$D$129,3,FALSE)</f>
        <v>pics\\Tamanid_6.jpg</v>
      </c>
      <c r="N127">
        <f>VLOOKUP(J127,total_visual_stym!$A$1:$D$129,4,FALSE)</f>
        <v>214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150</v>
      </c>
      <c r="Z127" t="str">
        <f>IF(G127="экспл",VLOOKUP(J127,quest_экспл!$A$1:$N$129,12,FALSE),IF(G127="импл_",0,0))</f>
        <v>sound\\On_izmelchen.wav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2196</v>
      </c>
      <c r="AD127" t="str">
        <f t="shared" ca="1" si="32"/>
        <v>pics\\dis40.jpg</v>
      </c>
      <c r="AE127" s="22" t="str">
        <f t="array" aca="1" ref="AE127" ca="1">IF(G127="экспл",INDEX(total_visual_stym!$C$146:$C$209,(RANK(total_visual_stym!E207,total_visual_stym!$E$146:$E$209))),0)</f>
        <v>pics\\dis40.jpg</v>
      </c>
      <c r="AF127" s="22" t="str">
        <f t="shared" si="27"/>
        <v/>
      </c>
      <c r="AI127" t="s">
        <v>129</v>
      </c>
      <c r="AO127">
        <f t="shared" ca="1" si="33"/>
        <v>0.23253794223018309</v>
      </c>
      <c r="AP127" t="str">
        <f t="shared" ca="1" si="34"/>
        <v>pics\\Redis_1.jpg</v>
      </c>
      <c r="AR127" t="str">
        <f t="shared" si="38"/>
        <v/>
      </c>
      <c r="AS127" t="str">
        <f t="shared" si="36"/>
        <v/>
      </c>
      <c r="AT127">
        <f t="shared" ca="1" si="29"/>
        <v>0.39230342903385496</v>
      </c>
      <c r="AU127" t="s">
        <v>697</v>
      </c>
      <c r="AV127" t="str">
        <f t="shared" ca="1" si="30"/>
        <v>sound\\Redkiy_plod.wav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_Он_измельчен?</v>
      </c>
      <c r="BA127" t="e">
        <f>VLOOKUP(Q127,audio_list_stym!$B$2:$BQ$299,68,FALSE)</f>
        <v>#N/A</v>
      </c>
      <c r="BB127" t="str">
        <f t="shared" si="31"/>
        <v>На_мониторе_ПЕМАТ._Он_измельчен?</v>
      </c>
      <c r="BD127" cm="1">
        <f t="array" aca="1" ref="BD127" ca="1">INDEX($L$122:$L$129,(RANK(AT7,$AT$2:$AT$9)))</f>
        <v>2140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VLOOKUP(B128,audio_list_stym!$A$3:$BP$18,67,FALSE)</f>
        <v>15</v>
      </c>
      <c r="F128" t="str">
        <f>VLOOKUP(E128,metki!$A$2:$B$9,2,FALSE)</f>
        <v>экспл_новые_с_названием</v>
      </c>
      <c r="G128" t="str">
        <f t="shared" si="25"/>
        <v>экспл</v>
      </c>
      <c r="H128" t="str">
        <f>VLOOKUP(B128,audio_list_stym!$A$3:$AJ$18,35,FALSE)</f>
        <v>Tamanid</v>
      </c>
      <c r="I128" t="s">
        <v>694</v>
      </c>
      <c r="J128" t="str">
        <f t="shared" si="26"/>
        <v>Tamanid_7</v>
      </c>
      <c r="K128">
        <v>15</v>
      </c>
      <c r="L128">
        <f>VLOOKUP(J128,total_visual_stym!$A$2:$D$129,2,FALSE)</f>
        <v>2143</v>
      </c>
      <c r="M128" t="str">
        <f>VLOOKUP(J128,total_visual_stym!$A$2:$D$129,3,FALSE)</f>
        <v>pics\\Tamanid_7.jpg</v>
      </c>
      <c r="N128">
        <f>VLOOKUP(J128,total_visual_stym!$A$1:$D$129,4,FALSE)</f>
        <v>214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151</v>
      </c>
      <c r="Z128" t="str">
        <f>IF(G128="экспл",VLOOKUP(J128,quest_экспл!$A$1:$N$129,12,FALSE),IF(G128="импл_",0,0))</f>
        <v>sound\\Cvetushiy_li_on.wav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2228</v>
      </c>
      <c r="AD128" t="str">
        <f t="shared" ca="1" si="32"/>
        <v>pics\\dis38.jpg</v>
      </c>
      <c r="AE128" s="22" t="str">
        <f t="array" aca="1" ref="AE128" ca="1">IF(G128="экспл",INDEX(total_visual_stym!$C$146:$C$209,(RANK(total_visual_stym!E208,total_visual_stym!$E$146:$E$209))),0)</f>
        <v>pics\\dis38.jpg</v>
      </c>
      <c r="AF128" s="22" t="str">
        <f t="shared" si="27"/>
        <v/>
      </c>
      <c r="AI128" t="s">
        <v>130</v>
      </c>
      <c r="AO128">
        <f t="shared" ca="1" si="33"/>
        <v>0.40735655687124039</v>
      </c>
      <c r="AP128" t="str">
        <f t="shared" ca="1" si="34"/>
        <v>pics\\Limon_4.jpg</v>
      </c>
      <c r="AR128" t="str">
        <f t="shared" si="38"/>
        <v/>
      </c>
      <c r="AS128" t="str">
        <f t="shared" si="36"/>
        <v/>
      </c>
      <c r="AT128">
        <f t="shared" ca="1" si="29"/>
        <v>0.81950405697037321</v>
      </c>
      <c r="AU128" t="s">
        <v>697</v>
      </c>
      <c r="AV128" t="str">
        <f t="shared" ca="1" si="30"/>
        <v>sound\\Noviy_plod.wav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_Цветущий_ли_он?</v>
      </c>
      <c r="BA128" t="e">
        <f>VLOOKUP(Q128,audio_list_stym!$B$2:$BQ$299,68,FALSE)</f>
        <v>#N/A</v>
      </c>
      <c r="BB128" t="str">
        <f t="shared" si="31"/>
        <v>Перед_Вами_ПЕМАТ._Цветущий_ли_он?</v>
      </c>
      <c r="BD128" cm="1">
        <f t="array" aca="1" ref="BD128" ca="1">INDEX($L$122:$L$129,(RANK(AT8,$AT$2:$AT$9)))</f>
        <v>2142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VLOOKUP(B129,audio_list_stym!$A$3:$BP$18,67,FALSE)</f>
        <v>15</v>
      </c>
      <c r="F129" t="str">
        <f>VLOOKUP(E129,metki!$A$2:$B$9,2,FALSE)</f>
        <v>экспл_новые_с_названием</v>
      </c>
      <c r="G129" t="str">
        <f t="shared" si="25"/>
        <v>экспл</v>
      </c>
      <c r="H129" t="str">
        <f>VLOOKUP(B129,audio_list_stym!$A$3:$AJ$18,35,FALSE)</f>
        <v>Tamanid</v>
      </c>
      <c r="I129" t="s">
        <v>695</v>
      </c>
      <c r="J129" t="str">
        <f t="shared" si="26"/>
        <v>Tamanid_8</v>
      </c>
      <c r="K129">
        <v>15</v>
      </c>
      <c r="L129">
        <f>VLOOKUP(J129,total_visual_stym!$A$2:$D$129,2,FALSE)</f>
        <v>2144</v>
      </c>
      <c r="M129" t="str">
        <f>VLOOKUP(J129,total_visual_stym!$A$2:$D$129,3,FALSE)</f>
        <v>pics\\Tamanid_8.jpg</v>
      </c>
      <c r="N129">
        <f>VLOOKUP(J129,total_visual_stym!$A$1:$D$129,4,FALSE)</f>
        <v>214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152</v>
      </c>
      <c r="Z129" t="str">
        <f>IF(G129="экспл",VLOOKUP(J129,quest_экспл!$A$1:$N$129,12,FALSE),IF(G129="импл_",0,0))</f>
        <v>sound\\Skruchen_li_on.wav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2189</v>
      </c>
      <c r="AD129" t="str">
        <f t="shared" ca="1" si="32"/>
        <v>pics\\dis33.jpg</v>
      </c>
      <c r="AE129" s="22" t="str">
        <f t="array" aca="1" ref="AE129" ca="1">IF(G129="экспл",INDEX(total_visual_stym!$C$146:$C$209,(RANK(total_visual_stym!E209,total_visual_stym!$E$146:$E$209))),0)</f>
        <v>pics\\dis33.jpg</v>
      </c>
      <c r="AF129" s="22" t="str">
        <f t="shared" si="27"/>
        <v/>
      </c>
      <c r="AI129" t="s">
        <v>131</v>
      </c>
      <c r="AO129">
        <f t="shared" ca="1" si="33"/>
        <v>0.12632516657104498</v>
      </c>
      <c r="AP129" t="str">
        <f t="shared" ca="1" si="34"/>
        <v>pics\\Redis_7.jpg</v>
      </c>
      <c r="AR129" t="str">
        <f t="shared" si="38"/>
        <v/>
      </c>
      <c r="AS129" t="str">
        <f t="shared" si="36"/>
        <v/>
      </c>
      <c r="AT129">
        <f t="shared" ca="1" si="29"/>
        <v>0.86671732339440577</v>
      </c>
      <c r="AU129" t="s">
        <v>697</v>
      </c>
      <c r="AV129" t="str">
        <f t="shared" ca="1" si="30"/>
        <v>sound\\Noviy_plod.wav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_Скручен_ли_он?</v>
      </c>
      <c r="BA129" t="e">
        <f>VLOOKUP(Q129,audio_list_stym!$B$2:$BQ$299,68,FALSE)</f>
        <v>#N/A</v>
      </c>
      <c r="BB129" t="str">
        <f t="shared" si="31"/>
        <v>Вы_видите_ПЕМАТ._Скручен_ли_он?</v>
      </c>
      <c r="BD129" cm="1">
        <f t="array" aca="1" ref="BD129" ca="1">INDEX($L$122:$L$129,(RANK(AT9,$AT$2:$AT$9)))</f>
        <v>2141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F00-000000000000}"/>
  <pageMargins left="0.7" right="0.7" top="0.75" bottom="0.75" header="0.3" footer="0.3"/>
  <pageSetup paperSize="9" orientation="portrait" horizontalDpi="4294967293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H161"/>
  <sheetViews>
    <sheetView topLeftCell="AU1" zoomScale="80" zoomScaleNormal="80" zoomScaleSheetLayoutView="40" workbookViewId="0">
      <selection activeCell="BG12" sqref="BG12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36.164062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C1" s="30" t="s">
        <v>0</v>
      </c>
      <c r="BD1" s="30" t="s">
        <v>1175</v>
      </c>
      <c r="BE1" s="30" t="s">
        <v>1170</v>
      </c>
      <c r="BF1" s="30" t="s">
        <v>1171</v>
      </c>
      <c r="BG1" s="30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VLOOKUP(B2,audio_list_stym!$A$3:$BP$18,68,FALSE)</f>
        <v>13</v>
      </c>
      <c r="F2" t="str">
        <f>VLOOKUP(E2,metki!$A$2:$B$9,2,FALSE)</f>
        <v>экспл_реал_без_названия</v>
      </c>
      <c r="G2" t="str">
        <f>LEFT(F2,5)</f>
        <v>экспл</v>
      </c>
      <c r="H2" t="str">
        <f>VLOOKUP(B2,audio_list_stym!$A$3:$AJ$18,36,FALSE)</f>
        <v>Tomat</v>
      </c>
      <c r="I2" t="s">
        <v>688</v>
      </c>
      <c r="J2" t="str">
        <f>H2&amp;I2</f>
        <v>Tomat_1</v>
      </c>
      <c r="K2">
        <v>13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pics\\dis63.jpg</v>
      </c>
      <c r="AF2" s="22" t="str">
        <f t="shared" ref="AF2:AF38" si="0">IF(ISTEXT(AR2),AR2,IF(ISTEXT(AS2),AS2,""))</f>
        <v/>
      </c>
      <c r="AG2" t="str">
        <f>IF(OR(E2=11,E2=13),M2,"")</f>
        <v>pics\\Tomat_1.jpg</v>
      </c>
      <c r="AH2">
        <f t="shared" ref="AH2:AH65" si="1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2">LEFT(AI2,11)</f>
        <v>pics\\Tomat</v>
      </c>
      <c r="AL2" t="str">
        <f t="shared" ref="AL2:AL25" si="3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0.26635114614270483</v>
      </c>
      <c r="AP2" t="str">
        <f ca="1">INDEX($AM$2:$AM$25,(RANK(AO2,$AO$2:$AO$25)))</f>
        <v>pics\\Injir_2.jpg</v>
      </c>
      <c r="AQ2" t="str">
        <f ca="1">INDEX($AN$2:$AN$25,(RANK(AO2,$AO$2:$AO$25)))</f>
        <v>pics\\Tikva_2.jpg</v>
      </c>
      <c r="AT2">
        <f t="shared" ref="AT2:AT65" ca="1" si="4">RAND()</f>
        <v>2.6595453248371204E-2</v>
      </c>
      <c r="AU2" t="str">
        <f>IF(OR(G2=10,G2=11,G2=14,G2=15),VLOOKUP(AT2,audio_list_stym!$A$3:$B$18,2,FALSE),"sound\\Noviy_plod.wav")</f>
        <v>sound\\Noviy_plod.wav</v>
      </c>
      <c r="AV2" t="str">
        <f ca="1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5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2064</v>
      </c>
      <c r="BE2" cm="1">
        <f t="array" aca="1" ref="BE2" ca="1">INDEX(BD10:BD25,(RANK(AT2,$AT$2:$AT$16)))</f>
        <v>2027</v>
      </c>
      <c r="BF2" cm="1">
        <f t="array" aca="1" ref="BF2" ca="1">INDEX(BD26:BD49,(RANK(AT2,$AT$2:$AT$16)))</f>
        <v>2043</v>
      </c>
      <c r="BG2" cm="1">
        <f t="array" aca="1" ref="BG2" ca="1">INDEX(BD50:BD65,(RANK(AT2,$AT$2:$AT$16)))</f>
        <v>2019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VLOOKUP(B3,audio_list_stym!$A$3:$BP$18,68,FALSE)</f>
        <v>13</v>
      </c>
      <c r="F3" t="str">
        <f>VLOOKUP(E3,metki!$A$2:$B$9,2,FALSE)</f>
        <v>экспл_реал_без_названия</v>
      </c>
      <c r="G3" t="str">
        <f t="shared" ref="G3:G65" si="6">LEFT(F3,5)</f>
        <v>экспл</v>
      </c>
      <c r="H3" t="str">
        <f>VLOOKUP(B3,audio_list_stym!$A$3:$AJ$18,36,FALSE)</f>
        <v>Tomat</v>
      </c>
      <c r="I3" t="s">
        <v>689</v>
      </c>
      <c r="J3" t="str">
        <f t="shared" ref="J3:J65" si="7">H3&amp;I3</f>
        <v>Tomat_2</v>
      </c>
      <c r="K3">
        <v>13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2221</v>
      </c>
      <c r="AD3" t="str">
        <f t="shared" ref="AD3:AD66" ca="1" si="8">IF(ISTEXT(AE3),AE3,IF(ISTEXT(AF3),AF3,""))</f>
        <v>pics\\dis28.jpg</v>
      </c>
      <c r="AE3" s="22" t="str">
        <f t="array" aca="1" ref="AE3" ca="1">IF(G3="экспл",INDEX(total_visual_stym!$C$146:$C$209,(RANK(total_visual_stym!E147,total_visual_stym!$E$146:$E$209))),0)</f>
        <v>pics\\dis28.jpg</v>
      </c>
      <c r="AF3" s="22" t="str">
        <f t="shared" si="0"/>
        <v/>
      </c>
      <c r="AG3" t="str">
        <f t="shared" ref="AG3:AG9" si="9">IF(OR(E3=11,E3=13),M3,"")</f>
        <v>pics\\Tomat_2.jpg</v>
      </c>
      <c r="AH3">
        <f t="shared" si="1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2"/>
        <v>pics\\Tomat</v>
      </c>
      <c r="AL3" t="str">
        <f t="shared" si="3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0">RAND()</f>
        <v>0.91597916801018242</v>
      </c>
      <c r="AP3" t="str">
        <f t="shared" ref="AP3:AP25" ca="1" si="11">INDEX($AM$2:$AM$25,(RANK(AO3,$AO$2:$AO$25)))</f>
        <v>pics\\Kokos_3.jpg</v>
      </c>
      <c r="AQ3" t="str">
        <f t="shared" ref="AQ3:AQ25" ca="1" si="12">INDEX($AN$2:$AN$25,(RANK(AO3,$AO$2:$AO$25)))</f>
        <v>pics\\Tomat_3.jpg</v>
      </c>
      <c r="AT3">
        <f t="shared" ca="1" si="4"/>
        <v>0.45294425828315066</v>
      </c>
      <c r="AU3" t="str">
        <f>IF(OR(G3=10,G3=11,G3=14,G3=15),VLOOKUP(AT3,audio_list_stym!$A$3:$B$18,2,FALSE),"sound\\Noviy_plod.wav")</f>
        <v>sound\\Noviy_plod.wav</v>
      </c>
      <c r="AV3" t="str">
        <f t="shared" ref="AV3:AV65" ca="1" si="13">INDEX($AU$2:$AU$129,(RANK(AT3,$AT$2:$AT$129)))</f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5"/>
        <v>Посмотрите,_вот_XXXXX._Мясистый_ли_он?</v>
      </c>
      <c r="BD3" cm="1">
        <f t="array" aca="1" ref="BD3" ca="1">INDEX($L$2:$L$9,(RANK(AT3,$AT$2:$AT$9)))</f>
        <v>2062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VLOOKUP(B4,audio_list_stym!$A$3:$BP$18,68,FALSE)</f>
        <v>13</v>
      </c>
      <c r="F4" t="str">
        <f>VLOOKUP(E4,metki!$A$2:$B$9,2,FALSE)</f>
        <v>экспл_реал_без_названия</v>
      </c>
      <c r="G4" t="str">
        <f t="shared" si="6"/>
        <v>экспл</v>
      </c>
      <c r="H4" t="str">
        <f>VLOOKUP(B4,audio_list_stym!$A$3:$AJ$18,36,FALSE)</f>
        <v>Tomat</v>
      </c>
      <c r="I4" t="s">
        <v>690</v>
      </c>
      <c r="J4" t="str">
        <f t="shared" si="7"/>
        <v>Tomat_3</v>
      </c>
      <c r="K4">
        <v>13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2177</v>
      </c>
      <c r="AD4" t="str">
        <f t="shared" ca="1" si="8"/>
        <v>pics\\dis35.jpg</v>
      </c>
      <c r="AE4" s="22" t="str">
        <f t="array" aca="1" ref="AE4" ca="1">IF(G4="экспл",INDEX(total_visual_stym!$C$146:$C$209,(RANK(total_visual_stym!E148,total_visual_stym!$E$146:$E$209))),0)</f>
        <v>pics\\dis35.jpg</v>
      </c>
      <c r="AF4" s="22" t="str">
        <f t="shared" si="0"/>
        <v/>
      </c>
      <c r="AG4" t="str">
        <f t="shared" si="9"/>
        <v>pics\\Tomat_3.jpg</v>
      </c>
      <c r="AH4">
        <f t="shared" si="1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2"/>
        <v>pics\\Tomat</v>
      </c>
      <c r="AL4" t="str">
        <f t="shared" si="3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0"/>
        <v>0.3350011582612914</v>
      </c>
      <c r="AP4" t="str">
        <f t="shared" ca="1" si="11"/>
        <v>pics\\Finik_8.jpg</v>
      </c>
      <c r="AQ4" t="str">
        <f t="shared" ca="1" si="12"/>
        <v>pics\\Peper_8.jpg</v>
      </c>
      <c r="AT4">
        <f t="shared" ca="1" si="4"/>
        <v>0.16833267610428471</v>
      </c>
      <c r="AU4" t="str">
        <f>IF(OR(G4=10,G4=11,G4=14,G4=15),VLOOKUP(AT4,audio_list_stym!$A$3:$B$18,2,FALSE),"sound\\Noviy_plod.wav")</f>
        <v>sound\\Noviy_plod.wav</v>
      </c>
      <c r="AV4" t="str">
        <f t="shared" ca="1" si="13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5"/>
        <v>Вот_XXXXX._Горький_ли_он?</v>
      </c>
      <c r="BD4" cm="1">
        <f t="array" aca="1" ref="BD4" ca="1">INDEX($L$2:$L$9,(RANK(AT4,$AT$2:$AT$9)))</f>
        <v>2063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VLOOKUP(B5,audio_list_stym!$A$3:$BP$18,68,FALSE)</f>
        <v>13</v>
      </c>
      <c r="F5" t="str">
        <f>VLOOKUP(E5,metki!$A$2:$B$9,2,FALSE)</f>
        <v>экспл_реал_без_названия</v>
      </c>
      <c r="G5" t="str">
        <f t="shared" si="6"/>
        <v>экспл</v>
      </c>
      <c r="H5" t="str">
        <f>VLOOKUP(B5,audio_list_stym!$A$3:$AJ$18,36,FALSE)</f>
        <v>Tomat</v>
      </c>
      <c r="I5" t="s">
        <v>691</v>
      </c>
      <c r="J5" t="str">
        <f t="shared" si="7"/>
        <v>Tomat_4</v>
      </c>
      <c r="K5">
        <v>13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2208</v>
      </c>
      <c r="AD5" t="str">
        <f t="shared" ca="1" si="8"/>
        <v>pics\\dis45.jpg</v>
      </c>
      <c r="AE5" s="22" t="str">
        <f t="array" aca="1" ref="AE5" ca="1">IF(G5="экспл",INDEX(total_visual_stym!$C$146:$C$209,(RANK(total_visual_stym!E149,total_visual_stym!$E$146:$E$209))),0)</f>
        <v>pics\\dis45.jpg</v>
      </c>
      <c r="AF5" s="22" t="str">
        <f t="shared" si="0"/>
        <v/>
      </c>
      <c r="AG5" t="str">
        <f t="shared" si="9"/>
        <v>pics\\Tomat_4.jpg</v>
      </c>
      <c r="AH5">
        <f t="shared" si="1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2"/>
        <v>pics\\Tomat</v>
      </c>
      <c r="AL5" t="str">
        <f t="shared" si="3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0"/>
        <v>0.70231891488523635</v>
      </c>
      <c r="AP5" t="str">
        <f t="shared" ca="1" si="11"/>
        <v>pics\\Finik_2.jpg</v>
      </c>
      <c r="AQ5" t="str">
        <f t="shared" ca="1" si="12"/>
        <v>pics\\Peper_2.jpg</v>
      </c>
      <c r="AT5">
        <f t="shared" ca="1" si="4"/>
        <v>0.4577577968501152</v>
      </c>
      <c r="AU5" t="str">
        <f>IF(OR(G5=10,G5=11,G5=14,G5=15),VLOOKUP(AT5,audio_list_stym!$A$3:$B$18,2,FALSE),"sound\\Noviy_plod.wav")</f>
        <v>sound\\Noviy_plod.wav</v>
      </c>
      <c r="AV5" t="str">
        <f t="shared" ca="1" si="13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5"/>
        <v>Это_XXXXX._Он_яркий?</v>
      </c>
      <c r="BD5" cm="1">
        <f t="array" aca="1" ref="BD5" ca="1">INDEX($L$2:$L$9,(RANK(AT5,$AT$2:$AT$9)))</f>
        <v>2061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VLOOKUP(B6,audio_list_stym!$A$3:$BP$18,68,FALSE)</f>
        <v>13</v>
      </c>
      <c r="F6" t="str">
        <f>VLOOKUP(E6,metki!$A$2:$B$9,2,FALSE)</f>
        <v>экспл_реал_без_названия</v>
      </c>
      <c r="G6" t="str">
        <f t="shared" si="6"/>
        <v>экспл</v>
      </c>
      <c r="H6" t="str">
        <f>VLOOKUP(B6,audio_list_stym!$A$3:$AJ$18,36,FALSE)</f>
        <v>Tomat</v>
      </c>
      <c r="I6" t="s">
        <v>692</v>
      </c>
      <c r="J6" t="str">
        <f t="shared" si="7"/>
        <v>Tomat_5</v>
      </c>
      <c r="K6">
        <v>13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2170</v>
      </c>
      <c r="AD6" t="str">
        <f t="shared" ca="1" si="8"/>
        <v>pics\\dis36.jpg</v>
      </c>
      <c r="AE6" s="22" t="str">
        <f t="array" aca="1" ref="AE6" ca="1">IF(G6="экспл",INDEX(total_visual_stym!$C$146:$C$209,(RANK(total_visual_stym!E150,total_visual_stym!$E$146:$E$209))),0)</f>
        <v>pics\\dis36.jpg</v>
      </c>
      <c r="AF6" s="22" t="str">
        <f t="shared" si="0"/>
        <v/>
      </c>
      <c r="AG6" t="str">
        <f t="shared" si="9"/>
        <v>pics\\Tomat_5.jpg</v>
      </c>
      <c r="AH6">
        <f t="shared" si="1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2"/>
        <v>pics\\Tomat</v>
      </c>
      <c r="AL6" t="str">
        <f t="shared" si="3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0"/>
        <v>0.94929497312341538</v>
      </c>
      <c r="AP6" t="str">
        <f t="shared" ca="1" si="11"/>
        <v>pics\\Kokos_2.jpg</v>
      </c>
      <c r="AQ6" t="str">
        <f t="shared" ca="1" si="12"/>
        <v>pics\\Tomat_2.jpg</v>
      </c>
      <c r="AT6">
        <f t="shared" ca="1" si="4"/>
        <v>0.48054119666923134</v>
      </c>
      <c r="AU6" t="str">
        <f>IF(OR(G6=10,G6=11,G6=14,G6=15),VLOOKUP(AT6,audio_list_stym!$A$3:$B$18,2,FALSE),"sound\\Noviy_plod.wav")</f>
        <v>sound\\Noviy_plod.wav</v>
      </c>
      <c r="AV6" t="str">
        <f t="shared" ca="1" si="13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5"/>
        <v>На_картинке_XXXXX._Он_острый?</v>
      </c>
      <c r="BD6" cm="1">
        <f t="array" aca="1" ref="BD6" ca="1">INDEX($L$2:$L$9,(RANK(AT6,$AT$2:$AT$9)))</f>
        <v>2060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VLOOKUP(B7,audio_list_stym!$A$3:$BP$18,68,FALSE)</f>
        <v>13</v>
      </c>
      <c r="F7" t="str">
        <f>VLOOKUP(E7,metki!$A$2:$B$9,2,FALSE)</f>
        <v>экспл_реал_без_названия</v>
      </c>
      <c r="G7" t="str">
        <f t="shared" si="6"/>
        <v>экспл</v>
      </c>
      <c r="H7" t="str">
        <f>VLOOKUP(B7,audio_list_stym!$A$3:$AJ$18,36,FALSE)</f>
        <v>Tomat</v>
      </c>
      <c r="I7" t="s">
        <v>693</v>
      </c>
      <c r="J7" t="str">
        <f t="shared" si="7"/>
        <v>Tomat_6</v>
      </c>
      <c r="K7">
        <v>13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2181</v>
      </c>
      <c r="AD7" t="str">
        <f t="shared" ca="1" si="8"/>
        <v>pics\\dis24.jpg</v>
      </c>
      <c r="AE7" s="22" t="str">
        <f t="array" aca="1" ref="AE7" ca="1">IF(G7="экспл",INDEX(total_visual_stym!$C$146:$C$209,(RANK(total_visual_stym!E151,total_visual_stym!$E$146:$E$209))),0)</f>
        <v>pics\\dis24.jpg</v>
      </c>
      <c r="AF7" s="22" t="str">
        <f t="shared" si="0"/>
        <v/>
      </c>
      <c r="AG7" t="str">
        <f t="shared" si="9"/>
        <v>pics\\Tomat_6.jpg</v>
      </c>
      <c r="AH7">
        <f t="shared" si="1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2"/>
        <v>pics\\Tomat</v>
      </c>
      <c r="AL7" t="str">
        <f t="shared" si="3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0"/>
        <v>0.85288683056262604</v>
      </c>
      <c r="AP7" t="str">
        <f t="shared" ca="1" si="11"/>
        <v>pics\\Kokos_4.jpg</v>
      </c>
      <c r="AQ7" t="str">
        <f t="shared" ca="1" si="12"/>
        <v>pics\\Tomat_4.jpg</v>
      </c>
      <c r="AT7">
        <f t="shared" ca="1" si="4"/>
        <v>0.99042058457300997</v>
      </c>
      <c r="AU7" t="str">
        <f>IF(OR(G7=10,G7=11,G7=14,G7=15),VLOOKUP(AT7,audio_list_stym!$A$3:$B$18,2,FALSE),"sound\\Noviy_plod.wav")</f>
        <v>sound\\Noviy_plod.wav</v>
      </c>
      <c r="AV7" t="str">
        <f t="shared" ca="1" si="13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5"/>
        <v>На_мониторе_XXXXX._Он_спелый?</v>
      </c>
      <c r="BD7" cm="1">
        <f t="array" aca="1" ref="BD7" ca="1">INDEX($L$2:$L$9,(RANK(AT7,$AT$2:$AT$9)))</f>
        <v>2057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VLOOKUP(B8,audio_list_stym!$A$3:$BP$18,68,FALSE)</f>
        <v>13</v>
      </c>
      <c r="F8" t="str">
        <f>VLOOKUP(E8,metki!$A$2:$B$9,2,FALSE)</f>
        <v>экспл_реал_без_названия</v>
      </c>
      <c r="G8" t="str">
        <f t="shared" si="6"/>
        <v>экспл</v>
      </c>
      <c r="H8" t="str">
        <f>VLOOKUP(B8,audio_list_stym!$A$3:$AJ$18,36,FALSE)</f>
        <v>Tomat</v>
      </c>
      <c r="I8" t="s">
        <v>694</v>
      </c>
      <c r="J8" t="str">
        <f t="shared" si="7"/>
        <v>Tomat_7</v>
      </c>
      <c r="K8">
        <v>13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2200</v>
      </c>
      <c r="AD8" t="str">
        <f t="shared" ca="1" si="8"/>
        <v>pics\\dis57.jpg</v>
      </c>
      <c r="AE8" s="22" t="str">
        <f t="array" aca="1" ref="AE8" ca="1">IF(G8="экспл",INDEX(total_visual_stym!$C$146:$C$209,(RANK(total_visual_stym!E152,total_visual_stym!$E$146:$E$209))),0)</f>
        <v>pics\\dis57.jpg</v>
      </c>
      <c r="AF8" s="22" t="str">
        <f t="shared" si="0"/>
        <v/>
      </c>
      <c r="AG8" t="str">
        <f t="shared" si="9"/>
        <v>pics\\Tomat_7.jpg</v>
      </c>
      <c r="AH8">
        <f t="shared" si="1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2"/>
        <v>pics\\Tomat</v>
      </c>
      <c r="AL8" t="str">
        <f t="shared" si="3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0"/>
        <v>0.43262914602996783</v>
      </c>
      <c r="AP8" t="str">
        <f t="shared" ca="1" si="11"/>
        <v>pics\\Finik_6.jpg</v>
      </c>
      <c r="AQ8" t="str">
        <f t="shared" ca="1" si="12"/>
        <v>pics\\Peper_6.jpg</v>
      </c>
      <c r="AT8">
        <f t="shared" ca="1" si="4"/>
        <v>0.72050348454735513</v>
      </c>
      <c r="AU8" t="str">
        <f>IF(OR(G8=10,G8=11,G8=14,G8=15),VLOOKUP(AT8,audio_list_stym!$A$3:$B$18,2,FALSE),"sound\\Noviy_plod.wav")</f>
        <v>sound\\Noviy_plod.wav</v>
      </c>
      <c r="AV8" t="str">
        <f t="shared" ca="1" si="13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5"/>
        <v>Перед_Вами_XXXXX._Он_серый?</v>
      </c>
      <c r="BD8" cm="1">
        <f t="array" aca="1" ref="BD8" ca="1">INDEX($L$2:$L$9,(RANK(AT8,$AT$2:$AT$9)))</f>
        <v>2059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VLOOKUP(B9,audio_list_stym!$A$3:$BP$18,68,FALSE)</f>
        <v>13</v>
      </c>
      <c r="F9" t="str">
        <f>VLOOKUP(E9,metki!$A$2:$B$9,2,FALSE)</f>
        <v>экспл_реал_без_названия</v>
      </c>
      <c r="G9" t="str">
        <f t="shared" si="6"/>
        <v>экспл</v>
      </c>
      <c r="H9" t="str">
        <f>VLOOKUP(B9,audio_list_stym!$A$3:$AJ$18,36,FALSE)</f>
        <v>Tomat</v>
      </c>
      <c r="I9" t="s">
        <v>695</v>
      </c>
      <c r="J9" t="str">
        <f t="shared" si="7"/>
        <v>Tomat_8</v>
      </c>
      <c r="K9">
        <v>13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8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0"/>
        <v/>
      </c>
      <c r="AG9" t="str">
        <f t="shared" si="9"/>
        <v>pics\\Tomat_8.jpg</v>
      </c>
      <c r="AH9">
        <f t="shared" si="1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2"/>
        <v>pics\\Tomat</v>
      </c>
      <c r="AL9" t="str">
        <f t="shared" si="3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0"/>
        <v>0.6816134085843315</v>
      </c>
      <c r="AP9" t="str">
        <f t="shared" ca="1" si="11"/>
        <v>pics\\Finik_3.jpg</v>
      </c>
      <c r="AQ9" t="str">
        <f t="shared" ca="1" si="12"/>
        <v>pics\\Peper_3.jpg</v>
      </c>
      <c r="AT9">
        <f t="shared" ca="1" si="4"/>
        <v>0.8490476371670046</v>
      </c>
      <c r="AU9" t="str">
        <f>IF(OR(G9=10,G9=11,G9=14,G9=15),VLOOKUP(AT9,audio_list_stym!$A$3:$B$18,2,FALSE),"sound\\Noviy_plod.wav")</f>
        <v>sound\\Noviy_plod.wav</v>
      </c>
      <c r="AV9" t="str">
        <f t="shared" ca="1" si="13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5"/>
        <v>Вы_видите_XXXXX._Вязкий_ли_он?</v>
      </c>
      <c r="BD9" cm="1">
        <f t="array" aca="1" ref="BD9" ca="1">INDEX($L$2:$L$9,(RANK(AT9,$AT$2:$AT$9)))</f>
        <v>2058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VLOOKUP(B10,audio_list_stym!$A$3:$BP$18,68,FALSE)</f>
        <v>10</v>
      </c>
      <c r="F10" t="str">
        <f>VLOOKUP(E10,metki!$A$2:$B$9,2,FALSE)</f>
        <v>импл_реал_с_названием</v>
      </c>
      <c r="G10" t="str">
        <f t="shared" si="6"/>
        <v>импл_</v>
      </c>
      <c r="H10" t="str">
        <f>VLOOKUP(B10,audio_list_stym!$A$3:$AJ$18,36,FALSE)</f>
        <v>Limon</v>
      </c>
      <c r="I10" t="s">
        <v>688</v>
      </c>
      <c r="J10" t="str">
        <f t="shared" si="7"/>
        <v>Limon_1</v>
      </c>
      <c r="K10">
        <v>10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2163</v>
      </c>
      <c r="AD10" t="str">
        <f t="shared" ca="1" si="8"/>
        <v>pics\\Tikva_3.jpg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0"/>
        <v>pics\\Tikva_3.jpg</v>
      </c>
      <c r="AH10" t="str">
        <f t="shared" si="1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2"/>
        <v>pics\\Kokos</v>
      </c>
      <c r="AK10" t="str">
        <f t="shared" ref="AK10:AK15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0"/>
        <v>0.24389360010383654</v>
      </c>
      <c r="AP10" t="str">
        <f t="shared" ca="1" si="11"/>
        <v>pics\\Injir_3.jpg</v>
      </c>
      <c r="AQ10" t="str">
        <f t="shared" ca="1" si="12"/>
        <v>pics\\Tikva_3.jpg</v>
      </c>
      <c r="AS10" t="str">
        <f t="shared" ref="AS10:AS17" ca="1" si="15">IF(AH10="sound\\Tropic",AQ10,"")</f>
        <v>pics\\Tikva_3.jpg</v>
      </c>
      <c r="AT10">
        <f t="shared" ca="1" si="4"/>
        <v>0.35428193332133162</v>
      </c>
      <c r="AU10" t="str">
        <f>IF(OR(G10=10,G10=11,G10=14,G10=15),VLOOKUP(AT10,audio_list_stym!$A$3:$B$18,2,FALSE),"sound\\Noviy_plod.wav")</f>
        <v>sound\\Noviy_plod.wav</v>
      </c>
      <c r="AV10" t="str">
        <f t="shared" ca="1" si="13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5"/>
        <v>_Старый_ли_ЛИМОН?</v>
      </c>
      <c r="BC10">
        <f>A10</f>
        <v>1202</v>
      </c>
      <c r="BD10" cm="1">
        <f t="array" aca="1" ref="BD10" ca="1">INDEX($L$10:$L$17,(RANK(AT2,$AT$2:$AT$9)))</f>
        <v>2040</v>
      </c>
      <c r="BE10" cm="1">
        <f t="array" aca="1" ref="BE10" ca="1">INDEX(BD2:BD9,(RANK(AT3,$AT$2:$AT$9)))</f>
        <v>2057</v>
      </c>
      <c r="BF10" cm="1">
        <f t="array" aca="1" ref="BF10" ca="1">INDEX(BD18:BD33,(RANK(AT3,$AT$2:$AT$16)))</f>
        <v>2054</v>
      </c>
      <c r="BG10" cm="1">
        <f t="array" aca="1" ref="BG10" ca="1">INDEX(BD34:BD65,(RANK(AT3,$AT$2:$AT$16)))</f>
        <v>2006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VLOOKUP(B11,audio_list_stym!$A$3:$BP$18,68,FALSE)</f>
        <v>10</v>
      </c>
      <c r="F11" t="str">
        <f>VLOOKUP(E11,metki!$A$2:$B$9,2,FALSE)</f>
        <v>импл_реал_с_названием</v>
      </c>
      <c r="G11" t="str">
        <f t="shared" si="6"/>
        <v>импл_</v>
      </c>
      <c r="H11" t="str">
        <f>VLOOKUP(B11,audio_list_stym!$A$3:$AJ$18,36,FALSE)</f>
        <v>Limon</v>
      </c>
      <c r="I11" t="s">
        <v>689</v>
      </c>
      <c r="J11" t="str">
        <f t="shared" si="7"/>
        <v>Limon_2</v>
      </c>
      <c r="K11">
        <v>10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2063</v>
      </c>
      <c r="AD11" t="str">
        <f t="shared" ca="1" si="8"/>
        <v>pics\\Tomat_7.jpg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0"/>
        <v>pics\\Tomat_7.jpg</v>
      </c>
      <c r="AH11" t="str">
        <f t="shared" si="1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0"/>
        <v>0.75675364632809805</v>
      </c>
      <c r="AP11" t="str">
        <f t="shared" ca="1" si="11"/>
        <v>pics\\Kokos_7.jpg</v>
      </c>
      <c r="AQ11" t="str">
        <f t="shared" ca="1" si="12"/>
        <v>pics\\Tomat_7.jpg</v>
      </c>
      <c r="AS11" t="str">
        <f t="shared" ca="1" si="15"/>
        <v>pics\\Tomat_7.jpg</v>
      </c>
      <c r="AT11">
        <f t="shared" ca="1" si="4"/>
        <v>0.29856992088205914</v>
      </c>
      <c r="AU11" t="str">
        <f>IF(OR(G11=10,G11=11,G11=14,G11=15),VLOOKUP(AT11,audio_list_stym!$A$3:$B$18,2,FALSE),"sound\\Noviy_plod.wav")</f>
        <v>sound\\Noviy_plod.wav</v>
      </c>
      <c r="AV11" t="str">
        <f t="shared" ca="1" si="13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5"/>
        <v>_Фиолетовый_ли_ЛИМОН?</v>
      </c>
      <c r="BD11" cm="1">
        <f t="array" aca="1" ref="BD11" ca="1">INDEX($L$10:$L$17,(RANK(AT3,$AT$2:$AT$9)))</f>
        <v>2038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VLOOKUP(B12,audio_list_stym!$A$3:$BP$18,68,FALSE)</f>
        <v>10</v>
      </c>
      <c r="F12" t="str">
        <f>VLOOKUP(E12,metki!$A$2:$B$9,2,FALSE)</f>
        <v>импл_реал_с_названием</v>
      </c>
      <c r="G12" t="str">
        <f t="shared" si="6"/>
        <v>импл_</v>
      </c>
      <c r="H12" t="str">
        <f>VLOOKUP(B12,audio_list_stym!$A$3:$AJ$18,36,FALSE)</f>
        <v>Limon</v>
      </c>
      <c r="I12" t="s">
        <v>690</v>
      </c>
      <c r="J12" t="str">
        <f t="shared" si="7"/>
        <v>Limon_3</v>
      </c>
      <c r="K12">
        <v>10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2057</v>
      </c>
      <c r="AD12" t="str">
        <f t="shared" ca="1" si="8"/>
        <v>pics\\Tomat_1.jpg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0"/>
        <v>pics\\Tomat_1.jpg</v>
      </c>
      <c r="AH12" t="str">
        <f t="shared" si="1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0"/>
        <v>0.98172790587420766</v>
      </c>
      <c r="AP12" t="str">
        <f t="shared" ca="1" si="11"/>
        <v>pics\\Kokos_1.jpg</v>
      </c>
      <c r="AQ12" t="str">
        <f t="shared" ca="1" si="12"/>
        <v>pics\\Tomat_1.jpg</v>
      </c>
      <c r="AS12" t="str">
        <f t="shared" ca="1" si="15"/>
        <v>pics\\Tomat_1.jpg</v>
      </c>
      <c r="AT12">
        <f t="shared" ca="1" si="4"/>
        <v>0.59159342443254126</v>
      </c>
      <c r="AU12" t="str">
        <f>IF(OR(G12=10,G12=11,G12=14,G12=15),VLOOKUP(AT12,audio_list_stym!$A$3:$B$18,2,FALSE),"sound\\Noviy_plod.wav")</f>
        <v>sound\\Noviy_plod.wav</v>
      </c>
      <c r="AV12" t="str">
        <f t="shared" ca="1" si="13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5"/>
        <v>_С_цедрой_ли_ЛИМОН?</v>
      </c>
      <c r="BD12" cm="1">
        <f t="array" aca="1" ref="BD12" ca="1">INDEX($L$10:$L$17,(RANK(AT4,$AT$2:$AT$9)))</f>
        <v>2039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VLOOKUP(B13,audio_list_stym!$A$3:$BP$18,68,FALSE)</f>
        <v>10</v>
      </c>
      <c r="F13" t="str">
        <f>VLOOKUP(E13,metki!$A$2:$B$9,2,FALSE)</f>
        <v>импл_реал_с_названием</v>
      </c>
      <c r="G13" t="str">
        <f t="shared" si="6"/>
        <v>импл_</v>
      </c>
      <c r="H13" t="str">
        <f>VLOOKUP(B13,audio_list_stym!$A$3:$AJ$18,36,FALSE)</f>
        <v>Limon</v>
      </c>
      <c r="I13" t="s">
        <v>691</v>
      </c>
      <c r="J13" t="str">
        <f t="shared" si="7"/>
        <v>Limon_4</v>
      </c>
      <c r="K13">
        <v>10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2045</v>
      </c>
      <c r="AD13" t="str">
        <f t="shared" ca="1" si="8"/>
        <v>pics\\Peper_5.jpg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0"/>
        <v>pics\\Peper_5.jpg</v>
      </c>
      <c r="AH13" t="str">
        <f t="shared" si="1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0"/>
        <v>0.50815982588760344</v>
      </c>
      <c r="AP13" t="str">
        <f t="shared" ca="1" si="11"/>
        <v>pics\\Finik_5.jpg</v>
      </c>
      <c r="AQ13" t="str">
        <f t="shared" ca="1" si="12"/>
        <v>pics\\Peper_5.jpg</v>
      </c>
      <c r="AS13" t="str">
        <f t="shared" ca="1" si="15"/>
        <v>pics\\Peper_5.jpg</v>
      </c>
      <c r="AT13">
        <f t="shared" ca="1" si="4"/>
        <v>0.56066220692872992</v>
      </c>
      <c r="AU13" t="str">
        <f>IF(OR(G13=10,G13=11,G13=14,G13=15),VLOOKUP(AT13,audio_list_stym!$A$3:$B$18,2,FALSE),"sound\\Noviy_plod.wav")</f>
        <v>sound\\Noviy_plod.wav</v>
      </c>
      <c r="AV13" t="str">
        <f t="shared" ca="1" si="13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5"/>
        <v>_Кислый_ли_ЛИМОН?</v>
      </c>
      <c r="BD13" cm="1">
        <f t="array" aca="1" ref="BD13" ca="1">INDEX($L$10:$L$17,(RANK(AT5,$AT$2:$AT$9)))</f>
        <v>2037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VLOOKUP(B14,audio_list_stym!$A$3:$BP$18,68,FALSE)</f>
        <v>10</v>
      </c>
      <c r="F14" t="str">
        <f>VLOOKUP(E14,metki!$A$2:$B$9,2,FALSE)</f>
        <v>импл_реал_с_названием</v>
      </c>
      <c r="G14" t="str">
        <f t="shared" si="6"/>
        <v>импл_</v>
      </c>
      <c r="H14" t="str">
        <f>VLOOKUP(B14,audio_list_stym!$A$3:$AJ$18,36,FALSE)</f>
        <v>Limon</v>
      </c>
      <c r="I14" t="s">
        <v>692</v>
      </c>
      <c r="J14" t="str">
        <f t="shared" si="7"/>
        <v>Limon_5</v>
      </c>
      <c r="K14">
        <v>10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2047</v>
      </c>
      <c r="AD14" t="str">
        <f t="shared" ca="1" si="8"/>
        <v>pics\\Peper_7.jpg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0"/>
        <v>pics\\Peper_7.jpg</v>
      </c>
      <c r="AH14" t="str">
        <f t="shared" si="1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0"/>
        <v>0.38568923260340737</v>
      </c>
      <c r="AP14" t="str">
        <f t="shared" ca="1" si="11"/>
        <v>pics\\Finik_7.jpg</v>
      </c>
      <c r="AQ14" t="str">
        <f t="shared" ca="1" si="12"/>
        <v>pics\\Peper_7.jpg</v>
      </c>
      <c r="AS14" t="str">
        <f t="shared" ca="1" si="15"/>
        <v>pics\\Peper_7.jpg</v>
      </c>
      <c r="AT14">
        <f t="shared" ca="1" si="4"/>
        <v>0.30156867588562919</v>
      </c>
      <c r="AU14" t="str">
        <f>IF(OR(G14=10,G14=11,G14=14,G14=15),VLOOKUP(AT14,audio_list_stym!$A$3:$B$18,2,FALSE),"sound\\Noviy_plod.wav")</f>
        <v>sound\\Noviy_plod.wav</v>
      </c>
      <c r="AV14" t="str">
        <f t="shared" ca="1" si="13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5"/>
        <v>_Сочный_ли_ЛИМОН?</v>
      </c>
      <c r="BD14" cm="1">
        <f t="array" aca="1" ref="BD14" ca="1">INDEX($L$10:$L$17,(RANK(AT6,$AT$2:$AT$9)))</f>
        <v>2036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VLOOKUP(B15,audio_list_stym!$A$3:$BP$18,68,FALSE)</f>
        <v>10</v>
      </c>
      <c r="F15" t="str">
        <f>VLOOKUP(E15,metki!$A$2:$B$9,2,FALSE)</f>
        <v>импл_реал_с_названием</v>
      </c>
      <c r="G15" t="str">
        <f t="shared" si="6"/>
        <v>импл_</v>
      </c>
      <c r="H15" t="str">
        <f>VLOOKUP(B15,audio_list_stym!$A$3:$AJ$18,36,FALSE)</f>
        <v>Limon</v>
      </c>
      <c r="I15" t="s">
        <v>693</v>
      </c>
      <c r="J15" t="str">
        <f t="shared" si="7"/>
        <v>Limon_6</v>
      </c>
      <c r="K15">
        <v>10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2061</v>
      </c>
      <c r="AD15" t="str">
        <f t="shared" ca="1" si="8"/>
        <v>pics\\Tomat_5.jpg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0"/>
        <v>pics\\Tomat_5.jpg</v>
      </c>
      <c r="AH15" t="str">
        <f t="shared" si="1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0"/>
        <v>0.8452414097542712</v>
      </c>
      <c r="AP15" t="str">
        <f t="shared" ca="1" si="11"/>
        <v>pics\\Kokos_5.jpg</v>
      </c>
      <c r="AQ15" t="str">
        <f t="shared" ca="1" si="12"/>
        <v>pics\\Tomat_5.jpg</v>
      </c>
      <c r="AS15" t="str">
        <f t="shared" ca="1" si="15"/>
        <v>pics\\Tomat_5.jpg</v>
      </c>
      <c r="AT15">
        <f t="shared" ca="1" si="4"/>
        <v>0.60523524566325049</v>
      </c>
      <c r="AU15" t="str">
        <f>IF(OR(G15=10,G15=11,G15=14,G15=15),VLOOKUP(AT15,audio_list_stym!$A$3:$B$18,2,FALSE),"sound\\Noviy_plod.wav")</f>
        <v>sound\\Noviy_plod.wav</v>
      </c>
      <c r="AV15" t="str">
        <f t="shared" ca="1" si="13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5"/>
        <v>_Длинный_ли_ЛИМОН?</v>
      </c>
      <c r="BD15" cm="1">
        <f t="array" aca="1" ref="BD15" ca="1">INDEX($L$10:$L$17,(RANK(AT7,$AT$2:$AT$9)))</f>
        <v>2033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VLOOKUP(B16,audio_list_stym!$A$3:$BP$18,68,FALSE)</f>
        <v>10</v>
      </c>
      <c r="F16" t="str">
        <f>VLOOKUP(E16,metki!$A$2:$B$9,2,FALSE)</f>
        <v>импл_реал_с_названием</v>
      </c>
      <c r="G16" t="str">
        <f t="shared" si="6"/>
        <v>импл_</v>
      </c>
      <c r="H16" t="str">
        <f>VLOOKUP(B16,audio_list_stym!$A$3:$AJ$18,36,FALSE)</f>
        <v>Limon</v>
      </c>
      <c r="I16" t="s">
        <v>694</v>
      </c>
      <c r="J16" t="str">
        <f t="shared" si="7"/>
        <v>Limon_7</v>
      </c>
      <c r="K16">
        <v>10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2044</v>
      </c>
      <c r="AD16" t="str">
        <f t="shared" ca="1" si="8"/>
        <v>pics\\Peper_4.jpg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0"/>
        <v>pics\\Peper_4.jpg</v>
      </c>
      <c r="AH16" t="str">
        <f t="shared" si="1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ref="AK16:AK33" si="17">IF(OR(AJ16="pics\\Limon",AJ16="pics\\Banan",AJ16="pics\\Kokos",AJ16="pics\\Finik",AJ16="pics\\Injir"),AI16, )</f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0"/>
        <v>0.583351260269521</v>
      </c>
      <c r="AP16" t="str">
        <f t="shared" ca="1" si="11"/>
        <v>pics\\Finik_4.jpg</v>
      </c>
      <c r="AQ16" t="str">
        <f t="shared" ca="1" si="12"/>
        <v>pics\\Peper_4.jpg</v>
      </c>
      <c r="AS16" t="str">
        <f t="shared" ca="1" si="15"/>
        <v>pics\\Peper_4.jpg</v>
      </c>
      <c r="AT16">
        <f t="shared" ca="1" si="4"/>
        <v>0.79256158258670151</v>
      </c>
      <c r="AU16" t="str">
        <f>IF(OR(G16=10,G16=11,G16=14,G16=15),VLOOKUP(AT16,audio_list_stym!$A$3:$B$18,2,FALSE),"sound\\Noviy_plod.wav")</f>
        <v>sound\\Noviy_plod.wav</v>
      </c>
      <c r="AV16" t="str">
        <f t="shared" ca="1" si="13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5"/>
        <v>_Упругий_ли_ЛИМОН?</v>
      </c>
      <c r="BD16" cm="1">
        <f t="array" aca="1" ref="BD16" ca="1">INDEX($L$10:$L$17,(RANK(AT8,$AT$2:$AT$9)))</f>
        <v>2035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VLOOKUP(B17,audio_list_stym!$A$3:$BP$18,68,FALSE)</f>
        <v>10</v>
      </c>
      <c r="F17" t="str">
        <f>VLOOKUP(E17,metki!$A$2:$B$9,2,FALSE)</f>
        <v>импл_реал_с_названием</v>
      </c>
      <c r="G17" t="str">
        <f t="shared" si="6"/>
        <v>импл_</v>
      </c>
      <c r="H17" t="str">
        <f>VLOOKUP(B17,audio_list_stym!$A$3:$AJ$18,36,FALSE)</f>
        <v>Limon</v>
      </c>
      <c r="I17" t="s">
        <v>695</v>
      </c>
      <c r="J17" t="str">
        <f t="shared" si="7"/>
        <v>Limon_8</v>
      </c>
      <c r="K17">
        <v>10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2165</v>
      </c>
      <c r="AD17" t="str">
        <f t="shared" ca="1" si="8"/>
        <v>pics\\Tikva_5.jpg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0"/>
        <v>pics\\Tikva_5.jpg</v>
      </c>
      <c r="AH17" t="str">
        <f t="shared" si="1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7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0"/>
        <v>8.7139678909800122E-2</v>
      </c>
      <c r="AP17" t="str">
        <f t="shared" ca="1" si="11"/>
        <v>pics\\Injir_5.jpg</v>
      </c>
      <c r="AQ17" t="str">
        <f t="shared" ca="1" si="12"/>
        <v>pics\\Tikva_5.jpg</v>
      </c>
      <c r="AS17" t="str">
        <f t="shared" ca="1" si="15"/>
        <v>pics\\Tikva_5.jpg</v>
      </c>
      <c r="AT17">
        <f t="shared" ca="1" si="4"/>
        <v>0.86871412270970638</v>
      </c>
      <c r="AU17" t="str">
        <f>IF(OR(G17=10,G17=11,G17=14,G17=15),VLOOKUP(AT17,audio_list_stym!$A$3:$B$18,2,FALSE),"sound\\Noviy_plod.wav")</f>
        <v>sound\\Noviy_plod.wav</v>
      </c>
      <c r="AV17" t="str">
        <f t="shared" ca="1" si="13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5"/>
        <v>_Без_кожуры_ли_ЛИМОН?</v>
      </c>
      <c r="BD17" cm="1">
        <f t="array" aca="1" ref="BD17" ca="1">INDEX($L$10:$L$17,(RANK(AT9,$AT$2:$AT$9)))</f>
        <v>2034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VLOOKUP(B18,audio_list_stym!$A$3:$BP$18,68,FALSE)</f>
        <v>11</v>
      </c>
      <c r="F18" t="str">
        <f>VLOOKUP(E18,metki!$A$2:$B$9,2,FALSE)</f>
        <v>экспл_реал_с_названием</v>
      </c>
      <c r="G18" t="str">
        <f t="shared" si="6"/>
        <v>экспл</v>
      </c>
      <c r="H18" t="str">
        <f>VLOOKUP(B18,audio_list_stym!$A$3:$AJ$18,36,FALSE)</f>
        <v>Kokos</v>
      </c>
      <c r="I18" t="s">
        <v>688</v>
      </c>
      <c r="J18" t="str">
        <f t="shared" si="7"/>
        <v>Kokos_1</v>
      </c>
      <c r="K18">
        <v>11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2202</v>
      </c>
      <c r="AD18" t="str">
        <f t="shared" ca="1" si="8"/>
        <v>pics\\dis47.jpg</v>
      </c>
      <c r="AE18" s="22" t="str">
        <f t="array" aca="1" ref="AE18" ca="1">IF(G18="экспл",INDEX(total_visual_stym!$C$146:$C$209,(RANK(total_visual_stym!E162,total_visual_stym!$E$146:$E$209))),0)</f>
        <v>pics\\dis47.jpg</v>
      </c>
      <c r="AF18" s="22" t="str">
        <f t="shared" si="0"/>
        <v/>
      </c>
      <c r="AG18" t="str">
        <f t="shared" ref="AG18:AG73" si="18">IF(OR(E18=11,E18=13),M18,"")</f>
        <v>pics\\Kokos_1.jpg</v>
      </c>
      <c r="AH18">
        <f t="shared" si="1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si="3"/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0"/>
        <v>8.4404427047483077E-3</v>
      </c>
      <c r="AP18" t="str">
        <f t="shared" ca="1" si="11"/>
        <v>pics\\Injir_8.jpg</v>
      </c>
      <c r="AQ18" t="str">
        <f t="shared" ca="1" si="12"/>
        <v>pics\\Tikva_8.jpg</v>
      </c>
      <c r="AT18">
        <f t="shared" ca="1" si="4"/>
        <v>0.33645601771594735</v>
      </c>
      <c r="AU18" t="str">
        <f>IF(OR(G18=10,G18=11,G18=14,G18=15),VLOOKUP(AT18,audio_list_stym!$A$3:$B$18,2,FALSE),"sound\\Noviy_plod.wav")</f>
        <v>sound\\Noviy_plod.wav</v>
      </c>
      <c r="AV18" t="str">
        <f t="shared" ca="1" si="13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5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2032</v>
      </c>
      <c r="BE18" cm="1">
        <f t="array" aca="1" ref="BE18" ca="1">INDEX(BD2:BD17,(RANK(AT4,$AT$2:$AT$16)))</f>
        <v>2033</v>
      </c>
      <c r="BF18" cm="1">
        <f t="array" aca="1" ref="BF18" ca="1">INDEX(BD26:BD49,(RANK(AT4,$AT$2:$AT$16)))</f>
        <v>2041</v>
      </c>
      <c r="BG18" cm="1">
        <f t="array" aca="1" ref="BG18" ca="1">INDEX(BD50:BD65,(RANK(AT4,$AT$2:$AT$16)))</f>
        <v>2017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VLOOKUP(B19,audio_list_stym!$A$3:$BP$18,68,FALSE)</f>
        <v>11</v>
      </c>
      <c r="F19" t="str">
        <f>VLOOKUP(E19,metki!$A$2:$B$9,2,FALSE)</f>
        <v>экспл_реал_с_названием</v>
      </c>
      <c r="G19" t="str">
        <f t="shared" si="6"/>
        <v>экспл</v>
      </c>
      <c r="H19" t="str">
        <f>VLOOKUP(B19,audio_list_stym!$A$3:$AJ$18,36,FALSE)</f>
        <v>Kokos</v>
      </c>
      <c r="I19" t="s">
        <v>689</v>
      </c>
      <c r="J19" t="str">
        <f t="shared" si="7"/>
        <v>Kokos_2</v>
      </c>
      <c r="K19">
        <v>11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2171</v>
      </c>
      <c r="AD19" t="str">
        <f t="shared" ca="1" si="8"/>
        <v>pics\\dis22.jpg</v>
      </c>
      <c r="AE19" s="22" t="str">
        <f t="array" aca="1" ref="AE19" ca="1">IF(G19="экспл",INDEX(total_visual_stym!$C$146:$C$209,(RANK(total_visual_stym!E163,total_visual_stym!$E$146:$E$209))),0)</f>
        <v>pics\\dis22.jpg</v>
      </c>
      <c r="AF19" s="22" t="str">
        <f t="shared" si="0"/>
        <v/>
      </c>
      <c r="AG19" t="str">
        <f t="shared" si="18"/>
        <v>pics\\Kokos_2.jpg</v>
      </c>
      <c r="AH19">
        <f t="shared" si="1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3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0"/>
        <v>0.74771349924042607</v>
      </c>
      <c r="AP19" t="str">
        <f t="shared" ca="1" si="11"/>
        <v>pics\\Kokos_8.jpg</v>
      </c>
      <c r="AQ19" t="str">
        <f t="shared" ca="1" si="12"/>
        <v>pics\\Tomat_8.jpg</v>
      </c>
      <c r="AT19">
        <f t="shared" ca="1" si="4"/>
        <v>2.131815856006114E-2</v>
      </c>
      <c r="AU19" t="str">
        <f>IF(OR(G19=10,G19=11,G19=14,G19=15),VLOOKUP(AT19,audio_list_stym!$A$3:$B$18,2,FALSE),"sound\\Noviy_plod.wav")</f>
        <v>sound\\Noviy_plod.wav</v>
      </c>
      <c r="AV19" t="str">
        <f t="shared" ca="1" si="13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5"/>
        <v>Посмотрите,_вот_КОКОС._Полый_ли_он?</v>
      </c>
      <c r="BD19" cm="1">
        <f t="array" aca="1" ref="BD19" ca="1">INDEX($L$18:$L$25,(RANK(AT3,$AT$2:$AT$9)))</f>
        <v>2030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VLOOKUP(B20,audio_list_stym!$A$3:$BP$18,68,FALSE)</f>
        <v>11</v>
      </c>
      <c r="F20" t="str">
        <f>VLOOKUP(E20,metki!$A$2:$B$9,2,FALSE)</f>
        <v>экспл_реал_с_названием</v>
      </c>
      <c r="G20" t="str">
        <f t="shared" si="6"/>
        <v>экспл</v>
      </c>
      <c r="H20" t="str">
        <f>VLOOKUP(B20,audio_list_stym!$A$3:$AJ$18,36,FALSE)</f>
        <v>Kokos</v>
      </c>
      <c r="I20" t="s">
        <v>690</v>
      </c>
      <c r="J20" t="str">
        <f t="shared" si="7"/>
        <v>Kokos_3</v>
      </c>
      <c r="K20">
        <v>11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2217</v>
      </c>
      <c r="AD20" t="str">
        <f t="shared" ca="1" si="8"/>
        <v>pics\\dis58.jpg</v>
      </c>
      <c r="AE20" s="22" t="str">
        <f t="array" aca="1" ref="AE20" ca="1">IF(G20="экспл",INDEX(total_visual_stym!$C$146:$C$209,(RANK(total_visual_stym!E164,total_visual_stym!$E$146:$E$209))),0)</f>
        <v>pics\\dis58.jpg</v>
      </c>
      <c r="AF20" s="22" t="str">
        <f t="shared" si="0"/>
        <v/>
      </c>
      <c r="AG20" t="str">
        <f t="shared" si="18"/>
        <v>pics\\Kokos_3.jpg</v>
      </c>
      <c r="AH20">
        <f t="shared" si="1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3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0"/>
        <v>0.7986378131706191</v>
      </c>
      <c r="AP20" t="str">
        <f t="shared" ca="1" si="11"/>
        <v>pics\\Kokos_6.jpg</v>
      </c>
      <c r="AQ20" t="str">
        <f t="shared" ca="1" si="12"/>
        <v>pics\\Tomat_6.jpg</v>
      </c>
      <c r="AT20">
        <f t="shared" ca="1" si="4"/>
        <v>0.64618886891539262</v>
      </c>
      <c r="AU20" t="str">
        <f>IF(OR(G20=10,G20=11,G20=14,G20=15),VLOOKUP(AT20,audio_list_stym!$A$3:$B$18,2,FALSE),"sound\\Noviy_plod.wav")</f>
        <v>sound\\Noviy_plod.wav</v>
      </c>
      <c r="AV20" t="str">
        <f t="shared" ca="1" si="13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5"/>
        <v>Вот_КОКОС._Гладкий_ли_он?</v>
      </c>
      <c r="BD20" cm="1">
        <f t="array" aca="1" ref="BD20" ca="1">INDEX($L$18:$L$25,(RANK(AT4,$AT$2:$AT$9)))</f>
        <v>2031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VLOOKUP(B21,audio_list_stym!$A$3:$BP$18,68,FALSE)</f>
        <v>11</v>
      </c>
      <c r="F21" t="str">
        <f>VLOOKUP(E21,metki!$A$2:$B$9,2,FALSE)</f>
        <v>экспл_реал_с_названием</v>
      </c>
      <c r="G21" t="str">
        <f t="shared" si="6"/>
        <v>экспл</v>
      </c>
      <c r="H21" t="str">
        <f>VLOOKUP(B21,audio_list_stym!$A$3:$AJ$18,36,FALSE)</f>
        <v>Kokos</v>
      </c>
      <c r="I21" t="s">
        <v>691</v>
      </c>
      <c r="J21" t="str">
        <f t="shared" si="7"/>
        <v>Kokos_4</v>
      </c>
      <c r="K21">
        <v>11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2224</v>
      </c>
      <c r="AD21" t="str">
        <f t="shared" ca="1" si="8"/>
        <v>pics\\dis29.jpg</v>
      </c>
      <c r="AE21" s="22" t="str">
        <f t="array" aca="1" ref="AE21" ca="1">IF(G21="экспл",INDEX(total_visual_stym!$C$146:$C$209,(RANK(total_visual_stym!E165,total_visual_stym!$E$146:$E$209))),0)</f>
        <v>pics\\dis29.jpg</v>
      </c>
      <c r="AF21" s="22" t="str">
        <f t="shared" si="0"/>
        <v/>
      </c>
      <c r="AG21" t="str">
        <f t="shared" si="18"/>
        <v>pics\\Kokos_4.jpg</v>
      </c>
      <c r="AH21">
        <f t="shared" si="1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3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0"/>
        <v>1.8439619367449867E-2</v>
      </c>
      <c r="AP21" t="str">
        <f t="shared" ca="1" si="11"/>
        <v>pics\\Injir_7.jpg</v>
      </c>
      <c r="AQ21" t="str">
        <f t="shared" ca="1" si="12"/>
        <v>pics\\Tikva_7.jpg</v>
      </c>
      <c r="AT21">
        <f t="shared" ca="1" si="4"/>
        <v>0.66901650769653287</v>
      </c>
      <c r="AU21" t="str">
        <f>IF(OR(G21=10,G21=11,G21=14,G21=15),VLOOKUP(AT21,audio_list_stym!$A$3:$B$18,2,FALSE),"sound\\Noviy_plod.wav")</f>
        <v>sound\\Noviy_plod.wav</v>
      </c>
      <c r="AV21" t="str">
        <f t="shared" ca="1" si="13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5"/>
        <v>Это_КОКОС._Пористый_ли_он?</v>
      </c>
      <c r="BD21" cm="1">
        <f t="array" aca="1" ref="BD21" ca="1">INDEX($L$18:$L$25,(RANK(AT5,$AT$2:$AT$9)))</f>
        <v>2029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VLOOKUP(B22,audio_list_stym!$A$3:$BP$18,68,FALSE)</f>
        <v>11</v>
      </c>
      <c r="F22" t="str">
        <f>VLOOKUP(E22,metki!$A$2:$B$9,2,FALSE)</f>
        <v>экспл_реал_с_названием</v>
      </c>
      <c r="G22" t="str">
        <f t="shared" si="6"/>
        <v>экспл</v>
      </c>
      <c r="H22" t="str">
        <f>VLOOKUP(B22,audio_list_stym!$A$3:$AJ$18,36,FALSE)</f>
        <v>Kokos</v>
      </c>
      <c r="I22" t="s">
        <v>692</v>
      </c>
      <c r="J22" t="str">
        <f t="shared" si="7"/>
        <v>Kokos_5</v>
      </c>
      <c r="K22">
        <v>11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2172</v>
      </c>
      <c r="AD22" t="str">
        <f t="shared" ca="1" si="8"/>
        <v>pics\\dis23.jpg</v>
      </c>
      <c r="AE22" s="22" t="str">
        <f t="array" aca="1" ref="AE22" ca="1">IF(G22="экспл",INDEX(total_visual_stym!$C$146:$C$209,(RANK(total_visual_stym!E166,total_visual_stym!$E$146:$E$209))),0)</f>
        <v>pics\\dis23.jpg</v>
      </c>
      <c r="AF22" s="22" t="str">
        <f t="shared" si="0"/>
        <v/>
      </c>
      <c r="AG22" t="str">
        <f t="shared" si="18"/>
        <v>pics\\Kokos_5.jpg</v>
      </c>
      <c r="AH22">
        <f t="shared" si="1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3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0"/>
        <v>0.71872457812658475</v>
      </c>
      <c r="AP22" t="str">
        <f t="shared" ca="1" si="11"/>
        <v>pics\\Finik_1.jpg</v>
      </c>
      <c r="AQ22" t="str">
        <f t="shared" ca="1" si="12"/>
        <v>pics\\Peper_1.jpg</v>
      </c>
      <c r="AT22">
        <f t="shared" ca="1" si="4"/>
        <v>0.770160155145593</v>
      </c>
      <c r="AU22" t="str">
        <f>IF(OR(G22=10,G22=11,G22=14,G22=15),VLOOKUP(AT22,audio_list_stym!$A$3:$B$18,2,FALSE),"sound\\Noviy_plod.wav")</f>
        <v>sound\\Noviy_plod.wav</v>
      </c>
      <c r="AV22" t="str">
        <f t="shared" ca="1" si="13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5"/>
        <v>На_картинке_КОКОС._Он_вареный?</v>
      </c>
      <c r="BD22" cm="1">
        <f t="array" aca="1" ref="BD22" ca="1">INDEX($L$18:$L$25,(RANK(AT6,$AT$2:$AT$9)))</f>
        <v>2028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VLOOKUP(B23,audio_list_stym!$A$3:$BP$18,68,FALSE)</f>
        <v>11</v>
      </c>
      <c r="F23" t="str">
        <f>VLOOKUP(E23,metki!$A$2:$B$9,2,FALSE)</f>
        <v>экспл_реал_с_названием</v>
      </c>
      <c r="G23" t="str">
        <f t="shared" si="6"/>
        <v>экспл</v>
      </c>
      <c r="H23" t="str">
        <f>VLOOKUP(B23,audio_list_stym!$A$3:$AJ$18,36,FALSE)</f>
        <v>Kokos</v>
      </c>
      <c r="I23" t="s">
        <v>693</v>
      </c>
      <c r="J23" t="str">
        <f t="shared" si="7"/>
        <v>Kokos_6</v>
      </c>
      <c r="K23">
        <v>11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2187</v>
      </c>
      <c r="AD23" t="str">
        <f t="shared" ca="1" si="8"/>
        <v>pics\\dis1.jpg</v>
      </c>
      <c r="AE23" s="22" t="str">
        <f t="array" aca="1" ref="AE23" ca="1">IF(G23="экспл",INDEX(total_visual_stym!$C$146:$C$209,(RANK(total_visual_stym!E167,total_visual_stym!$E$146:$E$209))),0)</f>
        <v>pics\\dis1.jpg</v>
      </c>
      <c r="AF23" s="22" t="str">
        <f t="shared" si="0"/>
        <v/>
      </c>
      <c r="AG23" t="str">
        <f t="shared" si="18"/>
        <v>pics\\Kokos_6.jpg</v>
      </c>
      <c r="AH23">
        <f t="shared" si="1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3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0"/>
        <v>0.29244621223181733</v>
      </c>
      <c r="AP23" t="str">
        <f t="shared" ca="1" si="11"/>
        <v>pics\\Injir_1.jpg</v>
      </c>
      <c r="AQ23" t="str">
        <f t="shared" ca="1" si="12"/>
        <v>pics\\Tikva_1.jpg</v>
      </c>
      <c r="AT23">
        <f t="shared" ca="1" si="4"/>
        <v>7.7705791722921691E-2</v>
      </c>
      <c r="AU23" t="str">
        <f>IF(OR(G23=10,G23=11,G23=14,G23=15),VLOOKUP(AT23,audio_list_stym!$A$3:$B$18,2,FALSE),"sound\\Noviy_plod.wav")</f>
        <v>sound\\Noviy_plod.wav</v>
      </c>
      <c r="AV23" t="str">
        <f t="shared" ca="1" si="13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5"/>
        <v>На_мониторе_КОКОС._Плотный_ли_он?</v>
      </c>
      <c r="BD23" cm="1">
        <f t="array" aca="1" ref="BD23" ca="1">INDEX($L$18:$L$25,(RANK(AT7,$AT$2:$AT$9)))</f>
        <v>2025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VLOOKUP(B24,audio_list_stym!$A$3:$BP$18,68,FALSE)</f>
        <v>11</v>
      </c>
      <c r="F24" t="str">
        <f>VLOOKUP(E24,metki!$A$2:$B$9,2,FALSE)</f>
        <v>экспл_реал_с_названием</v>
      </c>
      <c r="G24" t="str">
        <f t="shared" si="6"/>
        <v>экспл</v>
      </c>
      <c r="H24" t="str">
        <f>VLOOKUP(B24,audio_list_stym!$A$3:$AJ$18,36,FALSE)</f>
        <v>Kokos</v>
      </c>
      <c r="I24" t="s">
        <v>694</v>
      </c>
      <c r="J24" t="str">
        <f t="shared" si="7"/>
        <v>Kokos_7</v>
      </c>
      <c r="K24">
        <v>11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2197</v>
      </c>
      <c r="AD24" t="str">
        <f t="shared" ca="1" si="8"/>
        <v>pics\\dis54.jpg</v>
      </c>
      <c r="AE24" s="22" t="str">
        <f t="array" aca="1" ref="AE24" ca="1">IF(G24="экспл",INDEX(total_visual_stym!$C$146:$C$209,(RANK(total_visual_stym!E168,total_visual_stym!$E$146:$E$209))),0)</f>
        <v>pics\\dis54.jpg</v>
      </c>
      <c r="AF24" s="22" t="str">
        <f t="shared" si="0"/>
        <v/>
      </c>
      <c r="AG24" t="str">
        <f t="shared" si="18"/>
        <v>pics\\Kokos_7.jpg</v>
      </c>
      <c r="AH24">
        <f t="shared" si="1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3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0"/>
        <v>5.4050464937296705E-2</v>
      </c>
      <c r="AP24" t="str">
        <f t="shared" ca="1" si="11"/>
        <v>pics\\Injir_6.jpg</v>
      </c>
      <c r="AQ24" t="str">
        <f t="shared" ca="1" si="12"/>
        <v>pics\\Tikva_6.jpg</v>
      </c>
      <c r="AT24">
        <f t="shared" ca="1" si="4"/>
        <v>0.96954462442242439</v>
      </c>
      <c r="AU24" t="str">
        <f>IF(OR(G24=10,G24=11,G24=14,G24=15),VLOOKUP(AT24,audio_list_stym!$A$3:$B$18,2,FALSE),"sound\\Noviy_plod.wav")</f>
        <v>sound\\Noviy_plod.wav</v>
      </c>
      <c r="AV24" t="str">
        <f t="shared" ca="1" si="13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5"/>
        <v>Перед_Вами_КОКОС._Он_ворсистый?</v>
      </c>
      <c r="BD24" cm="1">
        <f t="array" aca="1" ref="BD24" ca="1">INDEX($L$18:$L$25,(RANK(AT8,$AT$2:$AT$9)))</f>
        <v>2027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VLOOKUP(B25,audio_list_stym!$A$3:$BP$18,68,FALSE)</f>
        <v>11</v>
      </c>
      <c r="F25" t="str">
        <f>VLOOKUP(E25,metki!$A$2:$B$9,2,FALSE)</f>
        <v>экспл_реал_с_названием</v>
      </c>
      <c r="G25" t="str">
        <f t="shared" si="6"/>
        <v>экспл</v>
      </c>
      <c r="H25" t="str">
        <f>VLOOKUP(B25,audio_list_stym!$A$3:$AJ$18,36,FALSE)</f>
        <v>Kokos</v>
      </c>
      <c r="I25" t="s">
        <v>695</v>
      </c>
      <c r="J25" t="str">
        <f t="shared" si="7"/>
        <v>Kokos_8</v>
      </c>
      <c r="K25">
        <v>11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2216</v>
      </c>
      <c r="AD25" t="str">
        <f t="shared" ca="1" si="8"/>
        <v>pics\\dis59.jpg</v>
      </c>
      <c r="AE25" s="22" t="str">
        <f t="array" aca="1" ref="AE25" ca="1">IF(G25="экспл",INDEX(total_visual_stym!$C$146:$C$209,(RANK(total_visual_stym!E169,total_visual_stym!$E$146:$E$209))),0)</f>
        <v>pics\\dis59.jpg</v>
      </c>
      <c r="AF25" s="22" t="str">
        <f t="shared" si="0"/>
        <v/>
      </c>
      <c r="AG25" t="str">
        <f t="shared" si="18"/>
        <v>pics\\Kokos_8.jpg</v>
      </c>
      <c r="AH25">
        <f t="shared" si="1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3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0"/>
        <v>0.15157323507754561</v>
      </c>
      <c r="AP25" t="str">
        <f t="shared" ca="1" si="11"/>
        <v>pics\\Injir_4.jpg</v>
      </c>
      <c r="AQ25" t="str">
        <f t="shared" ca="1" si="12"/>
        <v>pics\\Tikva_4.jpg</v>
      </c>
      <c r="AT25">
        <f t="shared" ca="1" si="4"/>
        <v>0.16253501224397071</v>
      </c>
      <c r="AU25" t="str">
        <f>IF(OR(G25=10,G25=11,G25=14,G25=15),VLOOKUP(AT25,audio_list_stym!$A$3:$B$18,2,FALSE),"sound\\Noviy_plod.wav")</f>
        <v>sound\\Noviy_plod.wav</v>
      </c>
      <c r="AV25" t="str">
        <f t="shared" ca="1" si="13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5"/>
        <v>Вы_видите_КОКОС._Он_мягкий?</v>
      </c>
      <c r="BD25" cm="1">
        <f t="array" aca="1" ref="BD25" ca="1">INDEX($L$18:$L$25,(RANK(AT9,$AT$2:$AT$9)))</f>
        <v>2026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VLOOKUP(B26,audio_list_stym!$A$3:$BP$18,68,FALSE)</f>
        <v>12</v>
      </c>
      <c r="F26" t="str">
        <f>VLOOKUP(E26,metki!$A$2:$B$9,2,FALSE)</f>
        <v>импл_реал_без_названия</v>
      </c>
      <c r="G26" t="str">
        <f t="shared" si="6"/>
        <v>импл_</v>
      </c>
      <c r="H26" t="str">
        <f>VLOOKUP(B26,audio_list_stym!$A$3:$AJ$18,36,FALSE)</f>
        <v>Redis</v>
      </c>
      <c r="I26" t="s">
        <v>688</v>
      </c>
      <c r="J26" t="str">
        <f t="shared" si="7"/>
        <v>Redis_1</v>
      </c>
      <c r="K26">
        <v>12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2154</v>
      </c>
      <c r="AD26" t="str">
        <f t="shared" ca="1" si="8"/>
        <v>pics\\Injir_2.jpg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0"/>
        <v>pics\\Injir_2.jpg</v>
      </c>
      <c r="AH26" t="str">
        <f t="shared" si="1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7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ca="1">IF(AH26="sound\\Ogorod",AP2,"")</f>
        <v>pics\\Injir_2.jpg</v>
      </c>
      <c r="AT26">
        <f t="shared" ca="1" si="4"/>
        <v>0.14914542834004729</v>
      </c>
      <c r="AU26" t="str">
        <f>IF(OR(G26=10,G26=11,G26=14,G26=15),VLOOKUP(AT26,audio_list_stym!$A$3:$B$18,2,FALSE),"sound\\Noviy_plod.wav")</f>
        <v>sound\\Noviy_plod.wav</v>
      </c>
      <c r="AV26" t="str">
        <f t="shared" ca="1" si="13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5"/>
        <v>_С_ботвой_ли_XXXXX?</v>
      </c>
      <c r="BC26">
        <f>A26</f>
        <v>1204</v>
      </c>
      <c r="BD26" cm="1">
        <f t="array" aca="1" ref="BD26" ca="1">INDEX($L$26:$L$33,(RANK(AT2,$AT$2:$AT$9)))</f>
        <v>2056</v>
      </c>
      <c r="BE26" cm="1">
        <f t="array" aca="1" ref="BE26" ca="1">INDEX(BD2:BD25,(RANK(AT5,$AT$2:$AT$16)))</f>
        <v>2040</v>
      </c>
      <c r="BF26" cm="1">
        <f t="array" aca="1" ref="BF26" ca="1">INDEX(BD34:BD49,(RANK(AT5,$AT$2:$AT$16)))</f>
        <v>2008</v>
      </c>
      <c r="BG26" cm="1">
        <f t="array" aca="1" ref="BG26" ca="1">INDEX(BD50:BD65,(RANK(AT5,$AT$2:$AT$16)))</f>
        <v>2024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VLOOKUP(B27,audio_list_stym!$A$3:$BP$18,68,FALSE)</f>
        <v>12</v>
      </c>
      <c r="F27" t="str">
        <f>VLOOKUP(E27,metki!$A$2:$B$9,2,FALSE)</f>
        <v>импл_реал_без_названия</v>
      </c>
      <c r="G27" t="str">
        <f t="shared" si="6"/>
        <v>импл_</v>
      </c>
      <c r="H27" t="str">
        <f>VLOOKUP(B27,audio_list_stym!$A$3:$AJ$18,36,FALSE)</f>
        <v>Redis</v>
      </c>
      <c r="I27" t="s">
        <v>689</v>
      </c>
      <c r="J27" t="str">
        <f t="shared" si="7"/>
        <v>Redis_2</v>
      </c>
      <c r="K27">
        <v>12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2027</v>
      </c>
      <c r="AD27" t="str">
        <f t="shared" ca="1" si="8"/>
        <v>pics\\Kokos_3.jpg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0"/>
        <v>pics\\Kokos_3.jpg</v>
      </c>
      <c r="AH27" t="str">
        <f t="shared" si="1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7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ref="AR27:AR33" ca="1" si="19">IF(AH27="sound\\Ogorod",AP3,"")</f>
        <v>pics\\Kokos_3.jpg</v>
      </c>
      <c r="AT27">
        <f t="shared" ca="1" si="4"/>
        <v>0.8217804138270548</v>
      </c>
      <c r="AU27" t="str">
        <f>IF(OR(G27=10,G27=11,G27=14,G27=15),VLOOKUP(AT27,audio_list_stym!$A$3:$B$18,2,FALSE),"sound\\Noviy_plod.wav")</f>
        <v>sound\\Noviy_plod.wav</v>
      </c>
      <c r="AV27" t="str">
        <f t="shared" ca="1" si="13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5"/>
        <v>_Алый_ли_XXXXX?</v>
      </c>
      <c r="BD27" cm="1">
        <f t="array" aca="1" ref="BD27" ca="1">INDEX($L$26:$L$33,(RANK(AT3,$AT$2:$AT$9)))</f>
        <v>2054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VLOOKUP(B28,audio_list_stym!$A$3:$BP$18,68,FALSE)</f>
        <v>12</v>
      </c>
      <c r="F28" t="str">
        <f>VLOOKUP(E28,metki!$A$2:$B$9,2,FALSE)</f>
        <v>импл_реал_без_названия</v>
      </c>
      <c r="G28" t="str">
        <f t="shared" si="6"/>
        <v>импл_</v>
      </c>
      <c r="H28" t="str">
        <f>VLOOKUP(B28,audio_list_stym!$A$3:$AJ$18,36,FALSE)</f>
        <v>Redis</v>
      </c>
      <c r="I28" t="s">
        <v>690</v>
      </c>
      <c r="J28" t="str">
        <f t="shared" si="7"/>
        <v>Redis_3</v>
      </c>
      <c r="K28">
        <v>12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2016</v>
      </c>
      <c r="AD28" t="str">
        <f t="shared" ca="1" si="8"/>
        <v>pics\\Finik_8.jpg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0"/>
        <v>pics\\Finik_8.jpg</v>
      </c>
      <c r="AH28" t="str">
        <f t="shared" si="1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7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pics\\Finik_8.jpg</v>
      </c>
      <c r="AT28">
        <f t="shared" ca="1" si="4"/>
        <v>0.53353036634979789</v>
      </c>
      <c r="AU28" t="str">
        <f>IF(OR(G28=10,G28=11,G28=14,G28=15),VLOOKUP(AT28,audio_list_stym!$A$3:$B$18,2,FALSE),"sound\\Noviy_plod.wav")</f>
        <v>sound\\Noviy_plod.wav</v>
      </c>
      <c r="AV28" t="str">
        <f t="shared" ca="1" si="13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5"/>
        <v>_Пряный_ли_XXXXX?</v>
      </c>
      <c r="BD28" cm="1">
        <f t="array" aca="1" ref="BD28" ca="1">INDEX($L$26:$L$33,(RANK(AT4,$AT$2:$AT$9)))</f>
        <v>2055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VLOOKUP(B29,audio_list_stym!$A$3:$BP$18,68,FALSE)</f>
        <v>12</v>
      </c>
      <c r="F29" t="str">
        <f>VLOOKUP(E29,metki!$A$2:$B$9,2,FALSE)</f>
        <v>импл_реал_без_названия</v>
      </c>
      <c r="G29" t="str">
        <f t="shared" si="6"/>
        <v>импл_</v>
      </c>
      <c r="H29" t="str">
        <f>VLOOKUP(B29,audio_list_stym!$A$3:$AJ$18,36,FALSE)</f>
        <v>Redis</v>
      </c>
      <c r="I29" t="s">
        <v>691</v>
      </c>
      <c r="J29" t="str">
        <f t="shared" si="7"/>
        <v>Redis_4</v>
      </c>
      <c r="K29">
        <v>12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2010</v>
      </c>
      <c r="AD29" t="str">
        <f t="shared" ca="1" si="8"/>
        <v>pics\\Finik_2.jpg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0"/>
        <v>pics\\Finik_2.jpg</v>
      </c>
      <c r="AH29" t="str">
        <f t="shared" si="1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7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pics\\Finik_2.jpg</v>
      </c>
      <c r="AT29">
        <f t="shared" ca="1" si="4"/>
        <v>0.48558219719936213</v>
      </c>
      <c r="AU29" t="str">
        <f>IF(OR(G29=10,G29=11,G29=14,G29=15),VLOOKUP(AT29,audio_list_stym!$A$3:$B$18,2,FALSE),"sound\\Noviy_plod.wav")</f>
        <v>sound\\Noviy_plod.wav</v>
      </c>
      <c r="AV29" t="str">
        <f t="shared" ca="1" si="13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5"/>
        <v>_Жирный_ли_XXXXX?</v>
      </c>
      <c r="BD29" cm="1">
        <f t="array" aca="1" ref="BD29" ca="1">INDEX($L$26:$L$33,(RANK(AT5,$AT$2:$AT$9)))</f>
        <v>2053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VLOOKUP(B30,audio_list_stym!$A$3:$BP$18,68,FALSE)</f>
        <v>12</v>
      </c>
      <c r="F30" t="str">
        <f>VLOOKUP(E30,metki!$A$2:$B$9,2,FALSE)</f>
        <v>импл_реал_без_названия</v>
      </c>
      <c r="G30" t="str">
        <f t="shared" si="6"/>
        <v>импл_</v>
      </c>
      <c r="H30" t="str">
        <f>VLOOKUP(B30,audio_list_stym!$A$3:$AJ$18,36,FALSE)</f>
        <v>Redis</v>
      </c>
      <c r="I30" t="s">
        <v>692</v>
      </c>
      <c r="J30" t="str">
        <f t="shared" si="7"/>
        <v>Redis_5</v>
      </c>
      <c r="K30">
        <v>12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2026</v>
      </c>
      <c r="AD30" t="str">
        <f t="shared" ca="1" si="8"/>
        <v>pics\\Kokos_2.jpg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0"/>
        <v>pics\\Kokos_2.jpg</v>
      </c>
      <c r="AH30" t="str">
        <f t="shared" si="1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7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pics\\Kokos_2.jpg</v>
      </c>
      <c r="AT30">
        <f t="shared" ca="1" si="4"/>
        <v>0.50970427004437346</v>
      </c>
      <c r="AU30" t="str">
        <f>IF(OR(G30=10,G30=11,G30=14,G30=15),VLOOKUP(AT30,audio_list_stym!$A$3:$B$18,2,FALSE),"sound\\Noviy_plod.wav")</f>
        <v>sound\\Noviy_plod.wav</v>
      </c>
      <c r="AV30" t="str">
        <f t="shared" ca="1" si="13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5"/>
        <v>_Соленый_ли_XXXXX?</v>
      </c>
      <c r="BD30" cm="1">
        <f t="array" aca="1" ref="BD30" ca="1">INDEX($L$26:$L$33,(RANK(AT6,$AT$2:$AT$9)))</f>
        <v>2052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VLOOKUP(B31,audio_list_stym!$A$3:$BP$18,68,FALSE)</f>
        <v>12</v>
      </c>
      <c r="F31" t="str">
        <f>VLOOKUP(E31,metki!$A$2:$B$9,2,FALSE)</f>
        <v>импл_реал_без_названия</v>
      </c>
      <c r="G31" t="str">
        <f t="shared" si="6"/>
        <v>импл_</v>
      </c>
      <c r="H31" t="str">
        <f>VLOOKUP(B31,audio_list_stym!$A$3:$AJ$18,36,FALSE)</f>
        <v>Redis</v>
      </c>
      <c r="I31" t="s">
        <v>693</v>
      </c>
      <c r="J31" t="str">
        <f t="shared" si="7"/>
        <v>Redis_6</v>
      </c>
      <c r="K31">
        <v>12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2028</v>
      </c>
      <c r="AD31" t="str">
        <f t="shared" ca="1" si="8"/>
        <v>pics\\Kokos_4.jpg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0"/>
        <v>pics\\Kokos_4.jpg</v>
      </c>
      <c r="AH31" t="str">
        <f t="shared" si="1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7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pics\\Kokos_4.jpg</v>
      </c>
      <c r="AT31">
        <f t="shared" ca="1" si="4"/>
        <v>0.32358223881110237</v>
      </c>
      <c r="AU31" t="str">
        <f>IF(OR(G31=10,G31=11,G31=14,G31=15),VLOOKUP(AT31,audio_list_stym!$A$3:$B$18,2,FALSE),"sound\\Noviy_plod.wav")</f>
        <v>sound\\Noviy_plod.wav</v>
      </c>
      <c r="AV31" t="str">
        <f t="shared" ca="1" si="13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5"/>
        <v>_Пышный_ли_XXXXX?</v>
      </c>
      <c r="BD31" cm="1">
        <f t="array" aca="1" ref="BD31" ca="1">INDEX($L$26:$L$33,(RANK(AT7,$AT$2:$AT$9)))</f>
        <v>2049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VLOOKUP(B32,audio_list_stym!$A$3:$BP$18,68,FALSE)</f>
        <v>12</v>
      </c>
      <c r="F32" t="str">
        <f>VLOOKUP(E32,metki!$A$2:$B$9,2,FALSE)</f>
        <v>импл_реал_без_названия</v>
      </c>
      <c r="G32" t="str">
        <f t="shared" si="6"/>
        <v>импл_</v>
      </c>
      <c r="H32" t="str">
        <f>VLOOKUP(B32,audio_list_stym!$A$3:$AJ$18,36,FALSE)</f>
        <v>Redis</v>
      </c>
      <c r="I32" t="s">
        <v>694</v>
      </c>
      <c r="J32" t="str">
        <f t="shared" si="7"/>
        <v>Redis_7</v>
      </c>
      <c r="K32">
        <v>12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2014</v>
      </c>
      <c r="AD32" t="str">
        <f t="shared" ca="1" si="8"/>
        <v>pics\\Finik_6.jpg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0"/>
        <v>pics\\Finik_6.jpg</v>
      </c>
      <c r="AH32" t="str">
        <f t="shared" si="1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7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pics\\Finik_6.jpg</v>
      </c>
      <c r="AT32">
        <f t="shared" ca="1" si="4"/>
        <v>0.60436539337320705</v>
      </c>
      <c r="AU32" t="str">
        <f>IF(OR(G32=10,G32=11,G32=14,G32=15),VLOOKUP(AT32,audio_list_stym!$A$3:$B$18,2,FALSE),"sound\\Noviy_plod.wav")</f>
        <v>sound\\Noviy_plod.wav</v>
      </c>
      <c r="AV32" t="str">
        <f t="shared" ca="1" si="13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5"/>
        <v>_Крепкий_ли_XXXXX?</v>
      </c>
      <c r="BD32" cm="1">
        <f t="array" aca="1" ref="BD32" ca="1">INDEX($L$26:$L$33,(RANK(AT8,$AT$2:$AT$9)))</f>
        <v>2051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VLOOKUP(B33,audio_list_stym!$A$3:$BP$18,68,FALSE)</f>
        <v>12</v>
      </c>
      <c r="F33" t="str">
        <f>VLOOKUP(E33,metki!$A$2:$B$9,2,FALSE)</f>
        <v>импл_реал_без_названия</v>
      </c>
      <c r="G33" t="str">
        <f t="shared" si="6"/>
        <v>импл_</v>
      </c>
      <c r="H33" t="str">
        <f>VLOOKUP(B33,audio_list_stym!$A$3:$AJ$18,36,FALSE)</f>
        <v>Redis</v>
      </c>
      <c r="I33" t="s">
        <v>695</v>
      </c>
      <c r="J33" t="str">
        <f t="shared" si="7"/>
        <v>Redis_8</v>
      </c>
      <c r="K33">
        <v>12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2011</v>
      </c>
      <c r="AD33" t="str">
        <f t="shared" ca="1" si="8"/>
        <v>pics\\Finik_3.jpg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0"/>
        <v>pics\\Finik_3.jpg</v>
      </c>
      <c r="AH33" t="str">
        <f t="shared" si="1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7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pics\\Finik_3.jpg</v>
      </c>
      <c r="AT33">
        <f t="shared" ca="1" si="4"/>
        <v>0.80264765803451388</v>
      </c>
      <c r="AU33" t="str">
        <f>IF(OR(G33=10,G33=11,G33=14,G33=15),VLOOKUP(AT33,audio_list_stym!$A$3:$B$18,2,FALSE),"sound\\Noviy_plod.wav")</f>
        <v>sound\\Noviy_plod.wav</v>
      </c>
      <c r="AV33" t="str">
        <f t="shared" ca="1" si="13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5"/>
        <v>_Круглый_ли_XXXXX?</v>
      </c>
      <c r="BD33" cm="1">
        <f t="array" aca="1" ref="BD33" ca="1">INDEX($L$26:$L$33,(RANK(AT9,$AT$2:$AT$9)))</f>
        <v>2050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VLOOKUP(B34,audio_list_stym!$A$3:$BP$18,68,FALSE)</f>
        <v>13</v>
      </c>
      <c r="F34" t="str">
        <f>VLOOKUP(E34,metki!$A$2:$B$9,2,FALSE)</f>
        <v>экспл_реал_без_названия</v>
      </c>
      <c r="G34" t="str">
        <f t="shared" si="6"/>
        <v>экспл</v>
      </c>
      <c r="H34" t="str">
        <f>VLOOKUP(B34,audio_list_stym!$A$3:$AJ$18,36,FALSE)</f>
        <v>Peper</v>
      </c>
      <c r="I34" t="s">
        <v>688</v>
      </c>
      <c r="J34" t="str">
        <f t="shared" si="7"/>
        <v>Peper_1</v>
      </c>
      <c r="K34">
        <v>13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2205</v>
      </c>
      <c r="AD34" t="str">
        <f t="shared" ca="1" si="8"/>
        <v>pics\\dis46.jpg</v>
      </c>
      <c r="AE34" s="22" t="str">
        <f t="array" aca="1" ref="AE34" ca="1">IF(G34="экспл",INDEX(total_visual_stym!$C$146:$C$209,(RANK(total_visual_stym!E178,total_visual_stym!$E$146:$E$209))),0)</f>
        <v>pics\\dis46.jpg</v>
      </c>
      <c r="AF34" s="22" t="str">
        <f t="shared" si="0"/>
        <v/>
      </c>
      <c r="AG34" t="str">
        <f t="shared" si="18"/>
        <v>pics\\Peper_1.jpg</v>
      </c>
      <c r="AH34">
        <f t="shared" si="1"/>
        <v>0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4"/>
        <v>3.5425452669059943E-2</v>
      </c>
      <c r="AU34" t="str">
        <f>IF(OR(G34=10,G34=11,G34=14,G34=15),VLOOKUP(AT34,audio_list_stym!$A$3:$B$18,2,FALSE),"sound\\Noviy_plod.wav")</f>
        <v>sound\\Noviy_plod.wav</v>
      </c>
      <c r="AV34" t="str">
        <f t="shared" ca="1" si="13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5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2048</v>
      </c>
      <c r="BE34" cm="1">
        <f t="array" aca="1" ref="BE34" ca="1">INDEX(BD2:BD17,(RANK(AT5,$AT$2:$AT$17)))</f>
        <v>2038</v>
      </c>
      <c r="BF34" cm="1">
        <f t="array" aca="1" ref="BF34" ca="1">INDEX(BD18:BD33,(RANK(AT5,$AT$2:$AT$7)))</f>
        <v>2031</v>
      </c>
      <c r="BG34" cm="1">
        <f t="array" aca="1" ref="BG34" ca="1">INDEX(BD42:BD65,(RANK(AT5,$AT$2:$AT$17)))</f>
        <v>2014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VLOOKUP(B35,audio_list_stym!$A$3:$BP$18,68,FALSE)</f>
        <v>13</v>
      </c>
      <c r="F35" t="str">
        <f>VLOOKUP(E35,metki!$A$2:$B$9,2,FALSE)</f>
        <v>экспл_реал_без_названия</v>
      </c>
      <c r="G35" t="str">
        <f t="shared" si="6"/>
        <v>экспл</v>
      </c>
      <c r="H35" t="str">
        <f>VLOOKUP(B35,audio_list_stym!$A$3:$AJ$18,36,FALSE)</f>
        <v>Peper</v>
      </c>
      <c r="I35" t="s">
        <v>689</v>
      </c>
      <c r="J35" t="str">
        <f t="shared" si="7"/>
        <v>Peper_2</v>
      </c>
      <c r="K35">
        <v>13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8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0"/>
        <v/>
      </c>
      <c r="AG35" t="str">
        <f t="shared" si="18"/>
        <v>pics\\Peper_2.jpg</v>
      </c>
      <c r="AH35">
        <f t="shared" si="1"/>
        <v>0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4"/>
        <v>0.62185977300759776</v>
      </c>
      <c r="AU35" t="str">
        <f>IF(OR(G35=10,G35=11,G35=14,G35=15),VLOOKUP(AT35,audio_list_stym!$A$3:$B$18,2,FALSE),"sound\\Noviy_plod.wav")</f>
        <v>sound\\Noviy_plod.wav</v>
      </c>
      <c r="AV35" t="str">
        <f t="shared" ca="1" si="13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5"/>
        <v>Посмотрите,_вот_XXXXX._Черный_ли_он?</v>
      </c>
      <c r="BD35" cm="1">
        <f t="array" aca="1" ref="BD35" ca="1">INDEX($L$34:$L$41,(RANK(AT3,$AT$2:$AT$9)))</f>
        <v>2046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VLOOKUP(B36,audio_list_stym!$A$3:$BP$18,68,FALSE)</f>
        <v>13</v>
      </c>
      <c r="F36" t="str">
        <f>VLOOKUP(E36,metki!$A$2:$B$9,2,FALSE)</f>
        <v>экспл_реал_без_названия</v>
      </c>
      <c r="G36" t="str">
        <f t="shared" si="6"/>
        <v>экспл</v>
      </c>
      <c r="H36" t="str">
        <f>VLOOKUP(B36,audio_list_stym!$A$3:$AJ$18,36,FALSE)</f>
        <v>Peper</v>
      </c>
      <c r="I36" t="s">
        <v>690</v>
      </c>
      <c r="J36" t="str">
        <f t="shared" si="7"/>
        <v>Peper_3</v>
      </c>
      <c r="K36">
        <v>13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2193</v>
      </c>
      <c r="AD36" t="str">
        <f t="shared" ca="1" si="8"/>
        <v>pics\\dis2.jpg</v>
      </c>
      <c r="AE36" s="22" t="str">
        <f t="array" aca="1" ref="AE36" ca="1">IF(G36="экспл",INDEX(total_visual_stym!$C$146:$C$209,(RANK(total_visual_stym!E180,total_visual_stym!$E$146:$E$209))),0)</f>
        <v>pics\\dis2.jpg</v>
      </c>
      <c r="AF36" s="22" t="str">
        <f t="shared" si="0"/>
        <v/>
      </c>
      <c r="AG36" t="str">
        <f t="shared" si="18"/>
        <v>pics\\Peper_3.jpg</v>
      </c>
      <c r="AH36">
        <f t="shared" si="1"/>
        <v>0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4"/>
        <v>0.72321055432559467</v>
      </c>
      <c r="AU36" t="str">
        <f>IF(OR(G36=10,G36=11,G36=14,G36=15),VLOOKUP(AT36,audio_list_stym!$A$3:$B$18,2,FALSE),"sound\\Noviy_plod.wav")</f>
        <v>sound\\Noviy_plod.wav</v>
      </c>
      <c r="AV36" t="str">
        <f t="shared" ca="1" si="13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5"/>
        <v>Вот_XXXXX._Он_гнилой?</v>
      </c>
      <c r="BD36" cm="1">
        <f t="array" aca="1" ref="BD36" ca="1">INDEX($L$34:$L$41,(RANK(AT4,$AT$2:$AT$9)))</f>
        <v>2047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VLOOKUP(B37,audio_list_stym!$A$3:$BP$18,68,FALSE)</f>
        <v>13</v>
      </c>
      <c r="F37" t="str">
        <f>VLOOKUP(E37,metki!$A$2:$B$9,2,FALSE)</f>
        <v>экспл_реал_без_названия</v>
      </c>
      <c r="G37" t="str">
        <f t="shared" si="6"/>
        <v>экспл</v>
      </c>
      <c r="H37" t="str">
        <f>VLOOKUP(B37,audio_list_stym!$A$3:$AJ$18,36,FALSE)</f>
        <v>Peper</v>
      </c>
      <c r="I37" t="s">
        <v>691</v>
      </c>
      <c r="J37" t="str">
        <f t="shared" si="7"/>
        <v>Peper_4</v>
      </c>
      <c r="K37">
        <v>13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2192</v>
      </c>
      <c r="AD37" t="str">
        <f t="shared" ca="1" si="8"/>
        <v>pics\\dis32.jpg</v>
      </c>
      <c r="AE37" s="22" t="str">
        <f t="array" aca="1" ref="AE37" ca="1">IF(G37="экспл",INDEX(total_visual_stym!$C$146:$C$209,(RANK(total_visual_stym!E181,total_visual_stym!$E$146:$E$209))),0)</f>
        <v>pics\\dis32.jpg</v>
      </c>
      <c r="AF37" s="22" t="str">
        <f t="shared" si="0"/>
        <v/>
      </c>
      <c r="AG37" t="str">
        <f t="shared" si="18"/>
        <v>pics\\Peper_4.jpg</v>
      </c>
      <c r="AH37">
        <f t="shared" si="1"/>
        <v>0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4"/>
        <v>0.62340668602095717</v>
      </c>
      <c r="AU37" t="str">
        <f>IF(OR(G37=10,G37=11,G37=14,G37=15),VLOOKUP(AT37,audio_list_stym!$A$3:$B$18,2,FALSE),"sound\\Noviy_plod.wav")</f>
        <v>sound\\Noviy_plod.wav</v>
      </c>
      <c r="AV37" t="str">
        <f t="shared" ca="1" si="13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5"/>
        <v>Это_XXXXX._Он_бугристый?</v>
      </c>
      <c r="BD37" cm="1">
        <f t="array" aca="1" ref="BD37" ca="1">INDEX($L$34:$L$41,(RANK(AT5,$AT$2:$AT$9)))</f>
        <v>2045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VLOOKUP(B38,audio_list_stym!$A$3:$BP$18,68,FALSE)</f>
        <v>13</v>
      </c>
      <c r="F38" t="str">
        <f>VLOOKUP(E38,metki!$A$2:$B$9,2,FALSE)</f>
        <v>экспл_реал_без_названия</v>
      </c>
      <c r="G38" t="str">
        <f t="shared" si="6"/>
        <v>экспл</v>
      </c>
      <c r="H38" t="str">
        <f>VLOOKUP(B38,audio_list_stym!$A$3:$AJ$18,36,FALSE)</f>
        <v>Peper</v>
      </c>
      <c r="I38" t="s">
        <v>692</v>
      </c>
      <c r="J38" t="str">
        <f t="shared" si="7"/>
        <v>Peper_5</v>
      </c>
      <c r="K38">
        <v>13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2223</v>
      </c>
      <c r="AD38" t="str">
        <f t="shared" ca="1" si="8"/>
        <v>pics\\dis15.jpg</v>
      </c>
      <c r="AE38" s="22" t="str">
        <f t="array" aca="1" ref="AE38" ca="1">IF(G38="экспл",INDEX(total_visual_stym!$C$146:$C$209,(RANK(total_visual_stym!E182,total_visual_stym!$E$146:$E$209))),0)</f>
        <v>pics\\dis15.jpg</v>
      </c>
      <c r="AF38" s="22" t="str">
        <f t="shared" si="0"/>
        <v/>
      </c>
      <c r="AG38" t="str">
        <f t="shared" si="18"/>
        <v>pics\\Peper_5.jpg</v>
      </c>
      <c r="AH38">
        <f t="shared" si="1"/>
        <v>0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4"/>
        <v>0.51910703094905242</v>
      </c>
      <c r="AU38" t="str">
        <f>IF(OR(G38=10,G38=11,G38=14,G38=15),VLOOKUP(AT38,audio_list_stym!$A$3:$B$18,2,FALSE),"sound\\Noviy_plod.wav")</f>
        <v>sound\\Noviy_plod.wav</v>
      </c>
      <c r="AV38" t="str">
        <f t="shared" ca="1" si="13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5"/>
        <v>На_картинке_XXXXX._Он_слоеный?</v>
      </c>
      <c r="BD38" cm="1">
        <f t="array" aca="1" ref="BD38" ca="1">INDEX($L$34:$L$41,(RANK(AT6,$AT$2:$AT$9)))</f>
        <v>2044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VLOOKUP(B39,audio_list_stym!$A$3:$BP$18,68,FALSE)</f>
        <v>13</v>
      </c>
      <c r="F39" t="str">
        <f>VLOOKUP(E39,metki!$A$2:$B$9,2,FALSE)</f>
        <v>экспл_реал_без_названия</v>
      </c>
      <c r="G39" t="str">
        <f t="shared" si="6"/>
        <v>экспл</v>
      </c>
      <c r="H39" t="str">
        <f>VLOOKUP(B39,audio_list_stym!$A$3:$AJ$18,36,FALSE)</f>
        <v>Peper</v>
      </c>
      <c r="I39" t="s">
        <v>693</v>
      </c>
      <c r="J39" t="str">
        <f t="shared" si="7"/>
        <v>Peper_6</v>
      </c>
      <c r="K39">
        <v>13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2207</v>
      </c>
      <c r="AD39" t="str">
        <f t="shared" ca="1" si="8"/>
        <v>pics\\dis44.jpg</v>
      </c>
      <c r="AE39" s="22" t="str">
        <f t="array" aca="1" ref="AE39" ca="1">IF(G39="экспл",INDEX(total_visual_stym!$C$146:$C$209,(RANK(total_visual_stym!E183,total_visual_stym!$E$146:$E$209))),0)</f>
        <v>pics\\dis44.jpg</v>
      </c>
      <c r="AF39" s="22" t="str">
        <f>IF(ISTEXT(AR39),AR39,IF(ISTEXT(AS39),AS39,""))</f>
        <v/>
      </c>
      <c r="AG39" t="str">
        <f t="shared" si="18"/>
        <v>pics\\Peper_6.jpg</v>
      </c>
      <c r="AH39">
        <f t="shared" si="1"/>
        <v>0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4"/>
        <v>0.57892818418928083</v>
      </c>
      <c r="AU39" t="str">
        <f>IF(OR(G39=10,G39=11,G39=14,G39=15),VLOOKUP(AT39,audio_list_stym!$A$3:$B$18,2,FALSE),"sound\\Noviy_plod.wav")</f>
        <v>sound\\Noviy_plod.wav</v>
      </c>
      <c r="AV39" t="str">
        <f t="shared" ca="1" si="13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5"/>
        <v>На_мониторе_XXXXX._Хрустящий_ли_он?</v>
      </c>
      <c r="BD39" cm="1">
        <f t="array" aca="1" ref="BD39" ca="1">INDEX($L$34:$L$41,(RANK(AT7,$AT$2:$AT$9)))</f>
        <v>2041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VLOOKUP(B40,audio_list_stym!$A$3:$BP$18,68,FALSE)</f>
        <v>13</v>
      </c>
      <c r="F40" t="str">
        <f>VLOOKUP(E40,metki!$A$2:$B$9,2,FALSE)</f>
        <v>экспл_реал_без_названия</v>
      </c>
      <c r="G40" t="str">
        <f t="shared" si="6"/>
        <v>экспл</v>
      </c>
      <c r="H40" t="str">
        <f>VLOOKUP(B40,audio_list_stym!$A$3:$AJ$18,36,FALSE)</f>
        <v>Peper</v>
      </c>
      <c r="I40" t="s">
        <v>694</v>
      </c>
      <c r="J40" t="str">
        <f t="shared" si="7"/>
        <v>Peper_7</v>
      </c>
      <c r="K40">
        <v>13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2185</v>
      </c>
      <c r="AD40" t="str">
        <f t="shared" ca="1" si="8"/>
        <v>pics\\dis31.jpg</v>
      </c>
      <c r="AE40" s="22" t="str">
        <f t="array" aca="1" ref="AE40" ca="1">IF(G40="экспл",INDEX(total_visual_stym!$C$146:$C$209,(RANK(total_visual_stym!E184,total_visual_stym!$E$146:$E$209))),0)</f>
        <v>pics\\dis31.jpg</v>
      </c>
      <c r="AF40" s="22" t="str">
        <f>IF(ISTEXT(AR40),AR40,IF(ISTEXT(AS40),AS40,""))</f>
        <v/>
      </c>
      <c r="AG40" t="str">
        <f t="shared" si="18"/>
        <v>pics\\Peper_7.jpg</v>
      </c>
      <c r="AH40">
        <f t="shared" si="1"/>
        <v>0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4"/>
        <v>0.16893493722502717</v>
      </c>
      <c r="AU40" t="str">
        <f>IF(OR(G40=10,G40=11,G40=14,G40=15),VLOOKUP(AT40,audio_list_stym!$A$3:$B$18,2,FALSE),"sound\\Noviy_plod.wav")</f>
        <v>sound\\Noviy_plod.wav</v>
      </c>
      <c r="AV40" t="str">
        <f t="shared" ca="1" si="13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5"/>
        <v>Перед_Вами_XXXXX._Блестит_ли_он?</v>
      </c>
      <c r="BD40" cm="1">
        <f t="array" aca="1" ref="BD40" ca="1">INDEX($L$34:$L$41,(RANK(AT8,$AT$2:$AT$9)))</f>
        <v>2043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VLOOKUP(B41,audio_list_stym!$A$3:$BP$18,68,FALSE)</f>
        <v>13</v>
      </c>
      <c r="F41" t="str">
        <f>VLOOKUP(E41,metki!$A$2:$B$9,2,FALSE)</f>
        <v>экспл_реал_без_названия</v>
      </c>
      <c r="G41" t="str">
        <f t="shared" si="6"/>
        <v>экспл</v>
      </c>
      <c r="H41" t="str">
        <f>VLOOKUP(B41,audio_list_stym!$A$3:$AJ$18,36,FALSE)</f>
        <v>Peper</v>
      </c>
      <c r="I41" t="s">
        <v>695</v>
      </c>
      <c r="J41" t="str">
        <f t="shared" si="7"/>
        <v>Peper_8</v>
      </c>
      <c r="K41">
        <v>13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2199</v>
      </c>
      <c r="AD41" t="str">
        <f t="shared" ca="1" si="8"/>
        <v>pics\\dis56.jpg</v>
      </c>
      <c r="AE41" s="22" t="str">
        <f t="array" aca="1" ref="AE41" ca="1">IF(G41="экспл",INDEX(total_visual_stym!$C$146:$C$209,(RANK(total_visual_stym!E185,total_visual_stym!$E$146:$E$209))),0)</f>
        <v>pics\\dis56.jpg</v>
      </c>
      <c r="AF41" s="22" t="str">
        <f t="shared" ref="AF41:AF55" si="21">IF(ISTEXT(AR41),AR41,IF(ISTEXT(AS41),AS41,""))</f>
        <v/>
      </c>
      <c r="AG41" t="str">
        <f t="shared" si="18"/>
        <v>pics\\Peper_8.jpg</v>
      </c>
      <c r="AH41">
        <f t="shared" si="1"/>
        <v>0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4"/>
        <v>0.99662417392518943</v>
      </c>
      <c r="AU41" t="str">
        <f>IF(OR(G41=10,G41=11,G41=14,G41=15),VLOOKUP(AT41,audio_list_stym!$A$3:$B$18,2,FALSE),"sound\\Noviy_plod.wav")</f>
        <v>sound\\Noviy_plod.wav</v>
      </c>
      <c r="AV41" t="str">
        <f t="shared" ca="1" si="13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5"/>
        <v>Вы_видите_XXXXX._Он_цитрусовый?</v>
      </c>
      <c r="BD41" cm="1">
        <f t="array" aca="1" ref="BD41" ca="1">INDEX($L$34:$L$41,(RANK(AT9,$AT$2:$AT$9)))</f>
        <v>2042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VLOOKUP(B42,audio_list_stym!$A$3:$BP$18,68,FALSE)</f>
        <v>10</v>
      </c>
      <c r="F42" t="str">
        <f>VLOOKUP(E42,metki!$A$2:$B$9,2,FALSE)</f>
        <v>импл_реал_с_названием</v>
      </c>
      <c r="G42" t="str">
        <f t="shared" si="6"/>
        <v>импл_</v>
      </c>
      <c r="H42" t="str">
        <f>VLOOKUP(B42,audio_list_stym!$A$3:$AJ$18,36,FALSE)</f>
        <v>Banan</v>
      </c>
      <c r="I42" t="s">
        <v>688</v>
      </c>
      <c r="J42" t="str">
        <f t="shared" si="7"/>
        <v>Banan_1</v>
      </c>
      <c r="K42">
        <v>10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2168</v>
      </c>
      <c r="AD42" t="str">
        <f t="shared" ca="1" si="8"/>
        <v>pics\\Tikva_8.jpg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pics\\Tikva_8.jpg</v>
      </c>
      <c r="AH42" t="str">
        <f t="shared" si="1"/>
        <v>sound\\Tropic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pics\\Tikva_8.jpg</v>
      </c>
      <c r="AT42">
        <f t="shared" ca="1" si="4"/>
        <v>0.22712013489154248</v>
      </c>
      <c r="AU42" t="str">
        <f>IF(OR(G42=10,G42=11,G42=14,G42=15),VLOOKUP(AT42,audio_list_stym!$A$3:$B$18,2,FALSE),"sound\\Noviy_plod.wav")</f>
        <v>sound\\Noviy_plod.wav</v>
      </c>
      <c r="AV42" t="str">
        <f t="shared" ca="1" si="13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5"/>
        <v>_Чистый_ли_БАНАН?</v>
      </c>
      <c r="BC42">
        <f>A42</f>
        <v>1206</v>
      </c>
      <c r="BD42" cm="1">
        <f t="array" aca="1" ref="BD42" ca="1">INDEX($L$42:$L$49,(RANK(AT2,$AT$2:$AT$9)))</f>
        <v>2008</v>
      </c>
      <c r="BE42" cm="1">
        <f t="array" aca="1" ref="BE42" ca="1">INDEX(BD2:BD17,(RANK(AT6,$AT$2:$AT17)))</f>
        <v>2040</v>
      </c>
      <c r="BF42" cm="1">
        <f t="array" aca="1" ref="BF42" ca="1">INDEX(BD26:BD41,(RANK(AT6,$AT$2:$AT$17)))</f>
        <v>2048</v>
      </c>
      <c r="BG42" cm="1">
        <f t="array" aca="1" ref="BG42" ca="1">INDEX(BD50:BD65,(RANK(AT6,$AT$2:$AT$17)))</f>
        <v>2024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VLOOKUP(B43,audio_list_stym!$A$3:$BP$18,68,FALSE)</f>
        <v>10</v>
      </c>
      <c r="F43" t="str">
        <f>VLOOKUP(E43,metki!$A$2:$B$9,2,FALSE)</f>
        <v>импл_реал_с_названием</v>
      </c>
      <c r="G43" t="str">
        <f t="shared" si="6"/>
        <v>импл_</v>
      </c>
      <c r="H43" t="str">
        <f>VLOOKUP(B43,audio_list_stym!$A$3:$AJ$18,36,FALSE)</f>
        <v>Banan</v>
      </c>
      <c r="I43" t="s">
        <v>689</v>
      </c>
      <c r="J43" t="str">
        <f t="shared" si="7"/>
        <v>Banan_2</v>
      </c>
      <c r="K43">
        <v>10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2064</v>
      </c>
      <c r="AD43" t="str">
        <f t="shared" ca="1" si="8"/>
        <v>pics\\Tomat_8.jpg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pics\\Tomat_8.jpg</v>
      </c>
      <c r="AH43" t="str">
        <f t="shared" si="1"/>
        <v>sound\\Tropic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pics\\Tomat_8.jpg</v>
      </c>
      <c r="AT43">
        <f t="shared" ca="1" si="4"/>
        <v>0.76766046310386216</v>
      </c>
      <c r="AU43" t="str">
        <f>IF(OR(G43=10,G43=11,G43=14,G43=15),VLOOKUP(AT43,audio_list_stym!$A$3:$B$18,2,FALSE),"sound\\Noviy_plod.wav")</f>
        <v>sound\\Noviy_plod.wav</v>
      </c>
      <c r="AV43" t="str">
        <f t="shared" ca="1" si="13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5"/>
        <v>_Свежий_ли_БАНАН?</v>
      </c>
      <c r="BD43" cm="1">
        <f t="array" aca="1" ref="BD43" ca="1">INDEX($L$42:$L$49,(RANK(AT3,$AT$2:$AT$9)))</f>
        <v>2006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VLOOKUP(B44,audio_list_stym!$A$3:$BP$18,68,FALSE)</f>
        <v>10</v>
      </c>
      <c r="F44" t="str">
        <f>VLOOKUP(E44,metki!$A$2:$B$9,2,FALSE)</f>
        <v>импл_реал_с_названием</v>
      </c>
      <c r="G44" t="str">
        <f t="shared" si="6"/>
        <v>импл_</v>
      </c>
      <c r="H44" t="str">
        <f>VLOOKUP(B44,audio_list_stym!$A$3:$AJ$18,36,FALSE)</f>
        <v>Banan</v>
      </c>
      <c r="I44" t="s">
        <v>690</v>
      </c>
      <c r="J44" t="str">
        <f t="shared" si="7"/>
        <v>Banan_3</v>
      </c>
      <c r="K44">
        <v>10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2062</v>
      </c>
      <c r="AD44" t="str">
        <f t="shared" ca="1" si="8"/>
        <v>pics\\Tomat_6.jpg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pics\\Tomat_6.jpg</v>
      </c>
      <c r="AH44" t="str">
        <f t="shared" si="1"/>
        <v>sound\\Tropic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pics\\Tomat_6.jpg</v>
      </c>
      <c r="AT44">
        <f t="shared" ca="1" si="4"/>
        <v>0.68604623870606807</v>
      </c>
      <c r="AU44" t="str">
        <f>IF(OR(G44=10,G44=11,G44=14,G44=15),VLOOKUP(AT44,audio_list_stym!$A$3:$B$18,2,FALSE),"sound\\Noviy_plod.wav")</f>
        <v>sound\\Noviy_plod.wav</v>
      </c>
      <c r="AV44" t="str">
        <f t="shared" ca="1" si="13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5"/>
        <v>_Жаренный_ли_БАНАН?</v>
      </c>
      <c r="BD44" cm="1">
        <f t="array" aca="1" ref="BD44" ca="1">INDEX($L$42:$L$49,(RANK(AT4,$AT$2:$AT$9)))</f>
        <v>2007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VLOOKUP(B45,audio_list_stym!$A$3:$BP$18,68,FALSE)</f>
        <v>10</v>
      </c>
      <c r="F45" t="str">
        <f>VLOOKUP(E45,metki!$A$2:$B$9,2,FALSE)</f>
        <v>импл_реал_с_названием</v>
      </c>
      <c r="G45" t="str">
        <f t="shared" si="6"/>
        <v>импл_</v>
      </c>
      <c r="H45" t="str">
        <f>VLOOKUP(B45,audio_list_stym!$A$3:$AJ$18,36,FALSE)</f>
        <v>Banan</v>
      </c>
      <c r="I45" t="s">
        <v>691</v>
      </c>
      <c r="J45" t="str">
        <f t="shared" si="7"/>
        <v>Banan_4</v>
      </c>
      <c r="K45">
        <v>10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2167</v>
      </c>
      <c r="AD45" t="str">
        <f t="shared" ca="1" si="8"/>
        <v>pics\\Tikva_7.jpg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pics\\Tikva_7.jpg</v>
      </c>
      <c r="AH45" t="str">
        <f t="shared" si="1"/>
        <v>sound\\Tropic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pics\\Tikva_7.jpg</v>
      </c>
      <c r="AT45">
        <f t="shared" ca="1" si="4"/>
        <v>0.91356647186218298</v>
      </c>
      <c r="AU45" t="str">
        <f>IF(OR(G45=10,G45=11,G45=14,G45=15),VLOOKUP(AT45,audio_list_stym!$A$3:$B$18,2,FALSE),"sound\\Noviy_plod.wav")</f>
        <v>sound\\Noviy_plod.wav</v>
      </c>
      <c r="AV45" t="str">
        <f t="shared" ca="1" si="13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5"/>
        <v>_Сладкий_ли_БАНАН?</v>
      </c>
      <c r="BD45" cm="1">
        <f t="array" aca="1" ref="BD45" ca="1">INDEX($L$42:$L$49,(RANK(AT5,$AT$2:$AT$9)))</f>
        <v>2005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VLOOKUP(B46,audio_list_stym!$A$3:$BP$18,68,FALSE)</f>
        <v>10</v>
      </c>
      <c r="F46" t="str">
        <f>VLOOKUP(E46,metki!$A$2:$B$9,2,FALSE)</f>
        <v>импл_реал_с_названием</v>
      </c>
      <c r="G46" t="str">
        <f t="shared" si="6"/>
        <v>импл_</v>
      </c>
      <c r="H46" t="str">
        <f>VLOOKUP(B46,audio_list_stym!$A$3:$AJ$18,36,FALSE)</f>
        <v>Banan</v>
      </c>
      <c r="I46" t="s">
        <v>692</v>
      </c>
      <c r="J46" t="str">
        <f t="shared" si="7"/>
        <v>Banan_5</v>
      </c>
      <c r="K46">
        <v>10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2041</v>
      </c>
      <c r="AD46" t="str">
        <f t="shared" ca="1" si="8"/>
        <v>pics\\Peper_1.jpg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pics\\Peper_1.jpg</v>
      </c>
      <c r="AH46" t="str">
        <f t="shared" si="1"/>
        <v>sound\\Tropic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pics\\Peper_1.jpg</v>
      </c>
      <c r="AT46">
        <f t="shared" ca="1" si="4"/>
        <v>0.63417261640757616</v>
      </c>
      <c r="AU46" t="str">
        <f>IF(OR(G46=10,G46=11,G46=14,G46=15),VLOOKUP(AT46,audio_list_stym!$A$3:$B$18,2,FALSE),"sound\\Noviy_plod.wav")</f>
        <v>sound\\Noviy_plod.wav</v>
      </c>
      <c r="AV46" t="str">
        <f t="shared" ca="1" si="13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5"/>
        <v>_Влажный_ли_БАНАН?</v>
      </c>
      <c r="BD46" cm="1">
        <f t="array" aca="1" ref="BD46" ca="1">INDEX($L$42:$L$49,(RANK(AT6,$AT$2:$AT$9)))</f>
        <v>2004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VLOOKUP(B47,audio_list_stym!$A$3:$BP$18,68,FALSE)</f>
        <v>10</v>
      </c>
      <c r="F47" t="str">
        <f>VLOOKUP(E47,metki!$A$2:$B$9,2,FALSE)</f>
        <v>импл_реал_с_названием</v>
      </c>
      <c r="G47" t="str">
        <f t="shared" si="6"/>
        <v>импл_</v>
      </c>
      <c r="H47" t="str">
        <f>VLOOKUP(B47,audio_list_stym!$A$3:$AJ$18,36,FALSE)</f>
        <v>Banan</v>
      </c>
      <c r="I47" t="s">
        <v>693</v>
      </c>
      <c r="J47" t="str">
        <f t="shared" si="7"/>
        <v>Banan_6</v>
      </c>
      <c r="K47">
        <v>10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2161</v>
      </c>
      <c r="AD47" t="str">
        <f t="shared" ca="1" si="8"/>
        <v>pics\\Tikva_1.jpg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pics\\Tikva_1.jpg</v>
      </c>
      <c r="AH47" t="str">
        <f t="shared" si="1"/>
        <v>sound\\Tropic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pics\\Tikva_1.jpg</v>
      </c>
      <c r="AT47">
        <f t="shared" ca="1" si="4"/>
        <v>0.37105836022441097</v>
      </c>
      <c r="AU47" t="str">
        <f>IF(OR(G47=10,G47=11,G47=14,G47=15),VLOOKUP(AT47,audio_list_stym!$A$3:$B$18,2,FALSE),"sound\\Noviy_plod.wav")</f>
        <v>sound\\Noviy_plod.wav</v>
      </c>
      <c r="AV47" t="str">
        <f t="shared" ca="1" si="13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5"/>
        <v>_Съедобный_ли_БАНАН?</v>
      </c>
      <c r="BD47" cm="1">
        <f t="array" aca="1" ref="BD47" ca="1">INDEX($L$42:$L$49,(RANK(AT7,$AT$2:$AT$9)))</f>
        <v>2001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VLOOKUP(B48,audio_list_stym!$A$3:$BP$18,68,FALSE)</f>
        <v>10</v>
      </c>
      <c r="F48" t="str">
        <f>VLOOKUP(E48,metki!$A$2:$B$9,2,FALSE)</f>
        <v>импл_реал_с_названием</v>
      </c>
      <c r="G48" t="str">
        <f t="shared" si="6"/>
        <v>импл_</v>
      </c>
      <c r="H48" t="str">
        <f>VLOOKUP(B48,audio_list_stym!$A$3:$AJ$18,36,FALSE)</f>
        <v>Banan</v>
      </c>
      <c r="I48" t="s">
        <v>694</v>
      </c>
      <c r="J48" t="str">
        <f t="shared" si="7"/>
        <v>Banan_7</v>
      </c>
      <c r="K48">
        <v>10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2166</v>
      </c>
      <c r="AD48" t="str">
        <f t="shared" ca="1" si="8"/>
        <v>pics\\Tikva_6.jpg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pics\\Tikva_6.jpg</v>
      </c>
      <c r="AH48" t="str">
        <f t="shared" si="1"/>
        <v>sound\\Tropic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pics\\Tikva_6.jpg</v>
      </c>
      <c r="AT48">
        <f t="shared" ca="1" si="4"/>
        <v>0.39074428658793281</v>
      </c>
      <c r="AU48" t="str">
        <f>IF(OR(G48=10,G48=11,G48=14,G48=15),VLOOKUP(AT48,audio_list_stym!$A$3:$B$18,2,FALSE),"sound\\Noviy_plod.wav")</f>
        <v>sound\\Noviy_plod.wav</v>
      </c>
      <c r="AV48" t="str">
        <f t="shared" ca="1" si="13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5"/>
        <v>_Сиреневый_ли_БАНАН?</v>
      </c>
      <c r="BD48" cm="1">
        <f t="array" aca="1" ref="BD48" ca="1">INDEX($L$42:$L$49,(RANK(AT8,$AT$2:$AT$9)))</f>
        <v>2003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VLOOKUP(B49,audio_list_stym!$A$3:$BP$18,68,FALSE)</f>
        <v>10</v>
      </c>
      <c r="F49" t="str">
        <f>VLOOKUP(E49,metki!$A$2:$B$9,2,FALSE)</f>
        <v>импл_реал_с_названием</v>
      </c>
      <c r="G49" t="str">
        <f t="shared" si="6"/>
        <v>импл_</v>
      </c>
      <c r="H49" t="str">
        <f>VLOOKUP(B49,audio_list_stym!$A$3:$AJ$18,36,FALSE)</f>
        <v>Banan</v>
      </c>
      <c r="I49" t="s">
        <v>695</v>
      </c>
      <c r="J49" t="str">
        <f t="shared" si="7"/>
        <v>Banan_8</v>
      </c>
      <c r="K49">
        <v>10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2164</v>
      </c>
      <c r="AD49" t="str">
        <f t="shared" ca="1" si="8"/>
        <v>pics\\Tikva_4.jpg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pics\\Tikva_4.jpg</v>
      </c>
      <c r="AH49" t="str">
        <f t="shared" si="1"/>
        <v>sound\\Tropic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pics\\Tikva_4.jpg</v>
      </c>
      <c r="AT49">
        <f t="shared" ca="1" si="4"/>
        <v>0.73554887994396245</v>
      </c>
      <c r="AU49" t="str">
        <f>IF(OR(G49=10,G49=11,G49=14,G49=15),VLOOKUP(AT49,audio_list_stym!$A$3:$B$18,2,FALSE),"sound\\Noviy_plod.wav")</f>
        <v>sound\\Noviy_plod.wav</v>
      </c>
      <c r="AV49" t="str">
        <f t="shared" ca="1" si="13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5"/>
        <v>_Репчатый_ли_БАНАН?</v>
      </c>
      <c r="BD49" cm="1">
        <f t="array" aca="1" ref="BD49" ca="1">INDEX($L$42:$L$49,(RANK(AT9,$AT$2:$AT$9)))</f>
        <v>2002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VLOOKUP(B50,audio_list_stym!$A$3:$BP$18,68,FALSE)</f>
        <v>11</v>
      </c>
      <c r="F50" t="str">
        <f>VLOOKUP(E50,metki!$A$2:$B$9,2,FALSE)</f>
        <v>экспл_реал_с_названием</v>
      </c>
      <c r="G50" t="str">
        <f t="shared" si="6"/>
        <v>экспл</v>
      </c>
      <c r="H50" t="str">
        <f>VLOOKUP(B50,audio_list_stym!$A$3:$AJ$18,36,FALSE)</f>
        <v>Finik</v>
      </c>
      <c r="I50" t="s">
        <v>688</v>
      </c>
      <c r="J50" t="str">
        <f t="shared" si="7"/>
        <v>Finik_1</v>
      </c>
      <c r="K50">
        <v>11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2190</v>
      </c>
      <c r="AD50" t="str">
        <f t="shared" ca="1" si="8"/>
        <v>pics\\dis27.jpg</v>
      </c>
      <c r="AE50" s="22" t="str">
        <f t="array" aca="1" ref="AE50" ca="1">IF(G50="экспл",INDEX(total_visual_stym!$C$146:$C$209,(RANK(total_visual_stym!E194,total_visual_stym!$E$146:$E$209))),0)</f>
        <v>pics\\dis27.jpg</v>
      </c>
      <c r="AF50" s="22" t="str">
        <f t="shared" si="21"/>
        <v/>
      </c>
      <c r="AG50" t="str">
        <f t="shared" si="18"/>
        <v>pics\\Finik_1.jpg</v>
      </c>
      <c r="AH50">
        <f t="shared" si="1"/>
        <v>0</v>
      </c>
      <c r="AT50">
        <f t="shared" ca="1" si="4"/>
        <v>0.32590558795979263</v>
      </c>
      <c r="AU50" t="str">
        <f>IF(OR(G50=10,G50=11,G50=14,G50=15),VLOOKUP(AT50,audio_list_stym!$A$3:$B$18,2,FALSE),"sound\\Noviy_plod.wav")</f>
        <v>sound\\Noviy_plod.wav</v>
      </c>
      <c r="AV50" t="str">
        <f t="shared" ca="1" si="13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5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2016</v>
      </c>
      <c r="BE50" cm="1">
        <f t="array" aca="1" ref="BE50" ca="1">INDEX(BD2:BD17,(RANK(AT7,$AT$2:$AT$17)))</f>
        <v>2064</v>
      </c>
      <c r="BF50" cm="1">
        <f t="array" aca="1" ref="BF50" ca="1">INDEX(BD18:BD49,(RANK(AT7,$AT$2:$AT$17)))</f>
        <v>2032</v>
      </c>
      <c r="BG50" cm="1">
        <f t="array" aca="1" ref="BG50" ca="1">INDEX(BD58:BD65,(RANK(AT7,$AT$2:$AT$9)))</f>
        <v>2024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VLOOKUP(B51,audio_list_stym!$A$3:$BP$18,68,FALSE)</f>
        <v>11</v>
      </c>
      <c r="F51" t="str">
        <f>VLOOKUP(E51,metki!$A$2:$B$9,2,FALSE)</f>
        <v>экспл_реал_с_названием</v>
      </c>
      <c r="G51" t="str">
        <f t="shared" si="6"/>
        <v>экспл</v>
      </c>
      <c r="H51" t="str">
        <f>VLOOKUP(B51,audio_list_stym!$A$3:$AJ$18,36,FALSE)</f>
        <v>Finik</v>
      </c>
      <c r="I51" t="s">
        <v>689</v>
      </c>
      <c r="J51" t="str">
        <f t="shared" si="7"/>
        <v>Finik_2</v>
      </c>
      <c r="K51">
        <v>11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2184</v>
      </c>
      <c r="AD51" t="str">
        <f t="shared" ca="1" si="8"/>
        <v>pics\\dis19.jpg</v>
      </c>
      <c r="AE51" s="22" t="str">
        <f t="array" aca="1" ref="AE51" ca="1">IF(G51="экспл",INDEX(total_visual_stym!$C$146:$C$209,(RANK(total_visual_stym!E195,total_visual_stym!$E$146:$E$209))),0)</f>
        <v>pics\\dis19.jpg</v>
      </c>
      <c r="AF51" s="22" t="str">
        <f t="shared" si="21"/>
        <v/>
      </c>
      <c r="AG51" t="str">
        <f t="shared" si="18"/>
        <v>pics\\Finik_2.jpg</v>
      </c>
      <c r="AH51">
        <f t="shared" si="1"/>
        <v>0</v>
      </c>
      <c r="AT51">
        <f t="shared" ca="1" si="4"/>
        <v>0.92392116962949944</v>
      </c>
      <c r="AU51" t="str">
        <f>IF(OR(G51=10,G51=11,G51=14,G51=15),VLOOKUP(AT51,audio_list_stym!$A$3:$B$18,2,FALSE),"sound\\Noviy_plod.wav")</f>
        <v>sound\\Noviy_plod.wav</v>
      </c>
      <c r="AV51" t="str">
        <f t="shared" ca="1" si="13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5"/>
        <v>Посмотрите,_вот_ФИНИК._Сахаристый_ли_он?</v>
      </c>
      <c r="BD51" cm="1">
        <f t="array" aca="1" ref="BD51" ca="1">INDEX($L$50:$L$57,(RANK(AT3,$AT$2:$AT$9)))</f>
        <v>2014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VLOOKUP(B52,audio_list_stym!$A$3:$BP$18,68,FALSE)</f>
        <v>11</v>
      </c>
      <c r="F52" t="str">
        <f>VLOOKUP(E52,metki!$A$2:$B$9,2,FALSE)</f>
        <v>экспл_реал_с_названием</v>
      </c>
      <c r="G52" t="str">
        <f t="shared" si="6"/>
        <v>экспл</v>
      </c>
      <c r="H52" t="str">
        <f>VLOOKUP(B52,audio_list_stym!$A$3:$AJ$18,36,FALSE)</f>
        <v>Finik</v>
      </c>
      <c r="I52" t="s">
        <v>690</v>
      </c>
      <c r="J52" t="str">
        <f t="shared" si="7"/>
        <v>Finik_3</v>
      </c>
      <c r="K52">
        <v>11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2206</v>
      </c>
      <c r="AD52" t="str">
        <f t="shared" ca="1" si="8"/>
        <v>pics\\dis50.jpg</v>
      </c>
      <c r="AE52" s="22" t="str">
        <f t="array" aca="1" ref="AE52" ca="1">IF(G52="экспл",INDEX(total_visual_stym!$C$146:$C$209,(RANK(total_visual_stym!E196,total_visual_stym!$E$146:$E$209))),0)</f>
        <v>pics\\dis50.jpg</v>
      </c>
      <c r="AF52" s="22" t="str">
        <f t="shared" si="21"/>
        <v/>
      </c>
      <c r="AG52" t="str">
        <f t="shared" si="18"/>
        <v>pics\\Finik_3.jpg</v>
      </c>
      <c r="AH52">
        <f t="shared" si="1"/>
        <v>0</v>
      </c>
      <c r="AT52">
        <f t="shared" ca="1" si="4"/>
        <v>9.6729859882007996E-2</v>
      </c>
      <c r="AU52" t="str">
        <f>IF(OR(G52=10,G52=11,G52=14,G52=15),VLOOKUP(AT52,audio_list_stym!$A$3:$B$18,2,FALSE),"sound\\Noviy_plod.wav")</f>
        <v>sound\\Noviy_plod.wav</v>
      </c>
      <c r="AV52" t="str">
        <f t="shared" ca="1" si="13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5"/>
        <v>Вот_ФИНИК._Он_скользкий?</v>
      </c>
      <c r="BD52" cm="1">
        <f t="array" aca="1" ref="BD52" ca="1">INDEX($L$50:$L$57,(RANK(AT4,$AT$2:$AT$9)))</f>
        <v>2015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VLOOKUP(B53,audio_list_stym!$A$3:$BP$18,68,FALSE)</f>
        <v>11</v>
      </c>
      <c r="F53" t="str">
        <f>VLOOKUP(E53,metki!$A$2:$B$9,2,FALSE)</f>
        <v>экспл_реал_с_названием</v>
      </c>
      <c r="G53" t="str">
        <f t="shared" si="6"/>
        <v>экспл</v>
      </c>
      <c r="H53" t="str">
        <f>VLOOKUP(B53,audio_list_stym!$A$3:$AJ$18,36,FALSE)</f>
        <v>Finik</v>
      </c>
      <c r="I53" t="s">
        <v>691</v>
      </c>
      <c r="J53" t="str">
        <f t="shared" si="7"/>
        <v>Finik_4</v>
      </c>
      <c r="K53">
        <v>11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2229</v>
      </c>
      <c r="AD53" t="str">
        <f t="shared" ca="1" si="8"/>
        <v>pics\\dis10.jpg</v>
      </c>
      <c r="AE53" s="22" t="str">
        <f t="array" aca="1" ref="AE53" ca="1">IF(G53="экспл",INDEX(total_visual_stym!$C$146:$C$209,(RANK(total_visual_stym!E197,total_visual_stym!$E$146:$E$209))),0)</f>
        <v>pics\\dis10.jpg</v>
      </c>
      <c r="AF53" s="22" t="str">
        <f t="shared" si="21"/>
        <v/>
      </c>
      <c r="AG53" t="str">
        <f t="shared" si="18"/>
        <v>pics\\Finik_4.jpg</v>
      </c>
      <c r="AH53">
        <f t="shared" si="1"/>
        <v>0</v>
      </c>
      <c r="AT53">
        <f t="shared" ca="1" si="4"/>
        <v>0.47937989936774683</v>
      </c>
      <c r="AU53" t="str">
        <f>IF(OR(G53=10,G53=11,G53=14,G53=15),VLOOKUP(AT53,audio_list_stym!$A$3:$B$18,2,FALSE),"sound\\Noviy_plod.wav")</f>
        <v>sound\\Noviy_plod.wav</v>
      </c>
      <c r="AV53" t="str">
        <f t="shared" ca="1" si="13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5"/>
        <v>Это_ФИНИК._Ломкий_ли_он?</v>
      </c>
      <c r="BD53" cm="1">
        <f t="array" aca="1" ref="BD53" ca="1">INDEX($L$50:$L$57,(RANK(AT5,$AT$2:$AT$9)))</f>
        <v>2013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VLOOKUP(B54,audio_list_stym!$A$3:$BP$18,68,FALSE)</f>
        <v>11</v>
      </c>
      <c r="F54" t="str">
        <f>VLOOKUP(E54,metki!$A$2:$B$9,2,FALSE)</f>
        <v>экспл_реал_с_названием</v>
      </c>
      <c r="G54" t="str">
        <f t="shared" si="6"/>
        <v>экспл</v>
      </c>
      <c r="H54" t="str">
        <f>VLOOKUP(B54,audio_list_stym!$A$3:$AJ$18,36,FALSE)</f>
        <v>Finik</v>
      </c>
      <c r="I54" t="s">
        <v>692</v>
      </c>
      <c r="J54" t="str">
        <f t="shared" si="7"/>
        <v>Finik_5</v>
      </c>
      <c r="K54">
        <v>11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2215</v>
      </c>
      <c r="AD54" t="str">
        <f t="shared" ca="1" si="8"/>
        <v>pics\\dis62.jpg</v>
      </c>
      <c r="AE54" s="22" t="str">
        <f t="array" aca="1" ref="AE54" ca="1">IF(G54="экспл",INDEX(total_visual_stym!$C$146:$C$209,(RANK(total_visual_stym!E198,total_visual_stym!$E$146:$E$209))),0)</f>
        <v>pics\\dis62.jpg</v>
      </c>
      <c r="AF54" s="22" t="str">
        <f t="shared" si="21"/>
        <v/>
      </c>
      <c r="AG54" t="str">
        <f t="shared" si="18"/>
        <v>pics\\Finik_5.jpg</v>
      </c>
      <c r="AH54">
        <f t="shared" si="1"/>
        <v>0</v>
      </c>
      <c r="AI54" s="11"/>
      <c r="AT54">
        <f t="shared" ca="1" si="4"/>
        <v>0.39405813105953269</v>
      </c>
      <c r="AU54" t="str">
        <f>IF(OR(G54=10,G54=11,G54=14,G54=15),VLOOKUP(AT54,audio_list_stym!$A$3:$B$18,2,FALSE),"sound\\Noviy_plod.wav")</f>
        <v>sound\\Noviy_plod.wav</v>
      </c>
      <c r="AV54" t="str">
        <f t="shared" ca="1" si="13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5"/>
        <v>На_картинке_ФИНИК._Мохнатый_ли_он?</v>
      </c>
      <c r="BD54" cm="1">
        <f t="array" aca="1" ref="BD54" ca="1">INDEX($L$50:$L$57,(RANK(AT6,$AT$2:$AT$9)))</f>
        <v>2012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VLOOKUP(B55,audio_list_stym!$A$3:$BP$18,68,FALSE)</f>
        <v>11</v>
      </c>
      <c r="F55" t="str">
        <f>VLOOKUP(E55,metki!$A$2:$B$9,2,FALSE)</f>
        <v>экспл_реал_с_названием</v>
      </c>
      <c r="G55" t="str">
        <f t="shared" si="6"/>
        <v>экспл</v>
      </c>
      <c r="H55" t="str">
        <f>VLOOKUP(B55,audio_list_stym!$A$3:$AJ$18,36,FALSE)</f>
        <v>Finik</v>
      </c>
      <c r="I55" t="s">
        <v>693</v>
      </c>
      <c r="J55" t="str">
        <f t="shared" si="7"/>
        <v>Finik_6</v>
      </c>
      <c r="K55">
        <v>11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2227</v>
      </c>
      <c r="AD55" t="str">
        <f t="shared" ca="1" si="8"/>
        <v>pics\\dis39.jpg</v>
      </c>
      <c r="AE55" s="22" t="str">
        <f t="array" aca="1" ref="AE55" ca="1">IF(G55="экспл",INDEX(total_visual_stym!$C$146:$C$209,(RANK(total_visual_stym!E199,total_visual_stym!$E$146:$E$209))),0)</f>
        <v>pics\\dis39.jpg</v>
      </c>
      <c r="AF55" s="22" t="str">
        <f t="shared" si="21"/>
        <v/>
      </c>
      <c r="AG55" t="str">
        <f t="shared" si="18"/>
        <v>pics\\Finik_6.jpg</v>
      </c>
      <c r="AH55">
        <f t="shared" si="1"/>
        <v>0</v>
      </c>
      <c r="AT55">
        <f t="shared" ca="1" si="4"/>
        <v>0.71457731017043602</v>
      </c>
      <c r="AU55" t="str">
        <f>IF(OR(G55=10,G55=11,G55=14,G55=15),VLOOKUP(AT55,audio_list_stym!$A$3:$B$18,2,FALSE),"sound\\Noviy_plod.wav")</f>
        <v>sound\\Noviy_plod.wav</v>
      </c>
      <c r="AV55" t="str">
        <f t="shared" ca="1" si="13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5"/>
        <v>На_мониторе_ФИНИК._Он_сморщенный?</v>
      </c>
      <c r="BD55" cm="1">
        <f t="array" aca="1" ref="BD55" ca="1">INDEX($L$50:$L$57,(RANK(AT7,$AT$2:$AT$9)))</f>
        <v>2009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VLOOKUP(B56,audio_list_stym!$A$3:$BP$18,68,FALSE)</f>
        <v>11</v>
      </c>
      <c r="F56" t="str">
        <f>VLOOKUP(E56,metki!$A$2:$B$9,2,FALSE)</f>
        <v>экспл_реал_с_названием</v>
      </c>
      <c r="G56" t="str">
        <f t="shared" si="6"/>
        <v>экспл</v>
      </c>
      <c r="H56" t="str">
        <f>VLOOKUP(B56,audio_list_stym!$A$3:$AJ$18,36,FALSE)</f>
        <v>Finik</v>
      </c>
      <c r="I56" t="s">
        <v>694</v>
      </c>
      <c r="J56" t="str">
        <f t="shared" si="7"/>
        <v>Finik_7</v>
      </c>
      <c r="K56">
        <v>11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2209</v>
      </c>
      <c r="AD56" t="str">
        <f t="shared" ca="1" si="8"/>
        <v>pics\\dis51.jpg</v>
      </c>
      <c r="AE56" s="22" t="str">
        <f t="array" aca="1" ref="AE56" ca="1">IF(G56="экспл",INDEX(total_visual_stym!$C$146:$C$209,(RANK(total_visual_stym!E200,total_visual_stym!$E$146:$E$209))),0)</f>
        <v>pics\\dis51.jpg</v>
      </c>
      <c r="AF56" s="22" t="str">
        <f>IF(ISTEXT(AR56),AR56,IF(ISTEXT(AS56),AS56,""))</f>
        <v/>
      </c>
      <c r="AG56" t="str">
        <f t="shared" si="18"/>
        <v>pics\\Finik_7.jpg</v>
      </c>
      <c r="AH56">
        <f t="shared" si="1"/>
        <v>0</v>
      </c>
      <c r="AT56">
        <f t="shared" ca="1" si="4"/>
        <v>0.18484383329452758</v>
      </c>
      <c r="AU56" t="str">
        <f>IF(OR(G56=10,G56=11,G56=14,G56=15),VLOOKUP(AT56,audio_list_stym!$A$3:$B$18,2,FALSE),"sound\\Noviy_plod.wav")</f>
        <v>sound\\Noviy_plod.wav</v>
      </c>
      <c r="AV56" t="str">
        <f t="shared" ca="1" si="13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5"/>
        <v>Перед_Вами_ФИНИК._Он_с_косточкой?</v>
      </c>
      <c r="BD56" cm="1">
        <f t="array" aca="1" ref="BD56" ca="1">INDEX($L$50:$L$57,(RANK(AT8,$AT$2:$AT$9)))</f>
        <v>2011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VLOOKUP(B57,audio_list_stym!$A$3:$BP$18,68,FALSE)</f>
        <v>11</v>
      </c>
      <c r="F57" t="str">
        <f>VLOOKUP(E57,metki!$A$2:$B$9,2,FALSE)</f>
        <v>экспл_реал_с_названием</v>
      </c>
      <c r="G57" t="str">
        <f t="shared" si="6"/>
        <v>экспл</v>
      </c>
      <c r="H57" t="str">
        <f>VLOOKUP(B57,audio_list_stym!$A$3:$AJ$18,36,FALSE)</f>
        <v>Finik</v>
      </c>
      <c r="I57" t="s">
        <v>695</v>
      </c>
      <c r="J57" t="str">
        <f t="shared" si="7"/>
        <v>Finik_8</v>
      </c>
      <c r="K57">
        <v>11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2186</v>
      </c>
      <c r="AD57" t="str">
        <f t="shared" ca="1" si="8"/>
        <v>pics\\dis25.jpg</v>
      </c>
      <c r="AE57" s="22" t="str">
        <f t="array" aca="1" ref="AE57" ca="1">IF(G57="экспл",INDEX(total_visual_stym!$C$146:$C$209,(RANK(total_visual_stym!E201,total_visual_stym!$E$146:$E$209))),0)</f>
        <v>pics\\dis25.jpg</v>
      </c>
      <c r="AF57" s="22" t="str">
        <f>IF(ISTEXT(AR57),AR57,IF(ISTEXT(AS57),AS57,""))</f>
        <v/>
      </c>
      <c r="AG57" t="str">
        <f t="shared" si="18"/>
        <v>pics\\Finik_8.jpg</v>
      </c>
      <c r="AH57">
        <f t="shared" si="1"/>
        <v>0</v>
      </c>
      <c r="AI57" s="11"/>
      <c r="AT57">
        <f t="shared" ca="1" si="4"/>
        <v>9.2712424046133446E-2</v>
      </c>
      <c r="AU57" t="str">
        <f>IF(OR(G57=10,G57=11,G57=14,G57=15),VLOOKUP(AT57,audio_list_stym!$A$3:$B$18,2,FALSE),"sound\\Noviy_plod.wav")</f>
        <v>sound\\Noviy_plod.wav</v>
      </c>
      <c r="AV57" t="str">
        <f t="shared" ca="1" si="13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5"/>
        <v>Вы_видите_ФИНИК._Он_треугольный?</v>
      </c>
      <c r="BD57" cm="1">
        <f t="array" aca="1" ref="BD57" ca="1">INDEX($L$50:$L$57,(RANK(AT9,$AT$2:$AT$9)))</f>
        <v>2010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VLOOKUP(B58,audio_list_stym!$A$3:$BP$18,68,FALSE)</f>
        <v>12</v>
      </c>
      <c r="F58" t="str">
        <f>VLOOKUP(E58,metki!$A$2:$B$9,2,FALSE)</f>
        <v>импл_реал_без_названия</v>
      </c>
      <c r="G58" t="str">
        <f t="shared" si="6"/>
        <v>импл_</v>
      </c>
      <c r="H58" t="str">
        <f>VLOOKUP(B58,audio_list_stym!$A$3:$AJ$18,36,FALSE)</f>
        <v>Goroh</v>
      </c>
      <c r="I58" t="s">
        <v>688</v>
      </c>
      <c r="J58" t="str">
        <f t="shared" si="7"/>
        <v>Goroh_1</v>
      </c>
      <c r="K58">
        <v>12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2155</v>
      </c>
      <c r="AD58" t="str">
        <f t="shared" ca="1" si="8"/>
        <v>pics\\Injir_3.jpg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pics\\Injir_3.jpg</v>
      </c>
      <c r="AG58" t="str">
        <f t="shared" si="18"/>
        <v/>
      </c>
      <c r="AH58" t="str">
        <f t="shared" si="1"/>
        <v>sound\\Ogorod</v>
      </c>
      <c r="AI58" s="11"/>
      <c r="AR58" t="str">
        <f t="shared" ref="AR58:AR65" ca="1" si="25">IF(AH58="sound\\Ogorod",AP10,"")</f>
        <v>pics\\Injir_3.jpg</v>
      </c>
      <c r="AT58">
        <f t="shared" ca="1" si="4"/>
        <v>0.14311579430492249</v>
      </c>
      <c r="AU58" t="str">
        <f>IF(OR(G58=10,G58=11,G58=14,G58=15),VLOOKUP(AT58,audio_list_stym!$A$3:$B$18,2,FALSE),"sound\\Noviy_plod.wav")</f>
        <v>sound\\Noviy_plod.wav</v>
      </c>
      <c r="AV58" t="str">
        <f t="shared" ca="1" si="13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5"/>
        <v>_Рыхлый_ли_XXXXX?</v>
      </c>
      <c r="BC58">
        <f>A58</f>
        <v>1208</v>
      </c>
      <c r="BD58" cm="1">
        <f t="array" aca="1" ref="BD58" ca="1">INDEX($L$58:$L$65,(RANK(AT2,$AT$2:$AT$9)))</f>
        <v>2024</v>
      </c>
      <c r="BE58" cm="1">
        <f t="array" aca="1" ref="BE58" ca="1">INDEX(BD2:BD17,(RANK(AT8,$AT$2:$AT$17)))</f>
        <v>2060</v>
      </c>
      <c r="BF58" cm="1">
        <f t="array" aca="1" ref="BF58" ca="1">INDEX(BD18:BD33,(RANK(AT8,$AT$2:$AT$17)))</f>
        <v>2028</v>
      </c>
      <c r="BG58" cm="1">
        <f t="array" aca="1" ref="BG58" ca="1">INDEX(BD42:BD57,(RANK(AT8,$AT$2:$AT$9)))</f>
        <v>2007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VLOOKUP(B59,audio_list_stym!$A$3:$BP$18,68,FALSE)</f>
        <v>12</v>
      </c>
      <c r="F59" t="str">
        <f>VLOOKUP(E59,metki!$A$2:$B$9,2,FALSE)</f>
        <v>импл_реал_без_названия</v>
      </c>
      <c r="G59" t="str">
        <f t="shared" si="6"/>
        <v>импл_</v>
      </c>
      <c r="H59" t="str">
        <f>VLOOKUP(B59,audio_list_stym!$A$3:$AJ$18,36,FALSE)</f>
        <v>Goroh</v>
      </c>
      <c r="I59" t="s">
        <v>689</v>
      </c>
      <c r="J59" t="str">
        <f t="shared" si="7"/>
        <v>Goroh_2</v>
      </c>
      <c r="K59">
        <v>12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2031</v>
      </c>
      <c r="AD59" t="str">
        <f t="shared" ca="1" si="8"/>
        <v>pics\\Kokos_7.jpg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pics\\Kokos_7.jpg</v>
      </c>
      <c r="AG59" t="str">
        <f t="shared" si="18"/>
        <v/>
      </c>
      <c r="AH59" t="str">
        <f t="shared" si="1"/>
        <v>sound\\Ogorod</v>
      </c>
      <c r="AR59" t="str">
        <f t="shared" ca="1" si="25"/>
        <v>pics\\Kokos_7.jpg</v>
      </c>
      <c r="AT59">
        <f t="shared" ca="1" si="4"/>
        <v>0.29035544291705373</v>
      </c>
      <c r="AU59" t="str">
        <f>IF(OR(G59=10,G59=11,G59=14,G59=15),VLOOKUP(AT59,audio_list_stym!$A$3:$B$18,2,FALSE),"sound\\Noviy_plod.wav")</f>
        <v>sound\\Noviy_plod.wav</v>
      </c>
      <c r="AV59" t="str">
        <f t="shared" ca="1" si="13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5"/>
        <v>_В_стручке_ли_XXXXX?</v>
      </c>
      <c r="BD59" cm="1">
        <f t="array" aca="1" ref="BD59" ca="1">INDEX($L$58:$L$65,(RANK(AT3,$AT$2:$AT$9)))</f>
        <v>2022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VLOOKUP(B60,audio_list_stym!$A$3:$BP$18,68,FALSE)</f>
        <v>12</v>
      </c>
      <c r="F60" t="str">
        <f>VLOOKUP(E60,metki!$A$2:$B$9,2,FALSE)</f>
        <v>импл_реал_без_названия</v>
      </c>
      <c r="G60" t="str">
        <f t="shared" si="6"/>
        <v>импл_</v>
      </c>
      <c r="H60" t="str">
        <f>VLOOKUP(B60,audio_list_stym!$A$3:$AJ$18,36,FALSE)</f>
        <v>Goroh</v>
      </c>
      <c r="I60" t="s">
        <v>690</v>
      </c>
      <c r="J60" t="str">
        <f t="shared" si="7"/>
        <v>Goroh_3</v>
      </c>
      <c r="K60">
        <v>12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2025</v>
      </c>
      <c r="AD60" t="str">
        <f t="shared" ca="1" si="8"/>
        <v>pics\\Kokos_1.jpg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pics\\Kokos_1.jpg</v>
      </c>
      <c r="AG60" t="str">
        <f t="shared" si="18"/>
        <v/>
      </c>
      <c r="AH60" t="str">
        <f t="shared" si="1"/>
        <v>sound\\Ogorod</v>
      </c>
      <c r="AR60" t="str">
        <f t="shared" ca="1" si="25"/>
        <v>pics\\Kokos_1.jpg</v>
      </c>
      <c r="AT60">
        <f t="shared" ca="1" si="4"/>
        <v>0.88386065648687739</v>
      </c>
      <c r="AU60" t="str">
        <f>IF(OR(G60=10,G60=11,G60=14,G60=15),VLOOKUP(AT60,audio_list_stym!$A$3:$B$18,2,FALSE),"sound\\Noviy_plod.wav")</f>
        <v>sound\\Noviy_plod.wav</v>
      </c>
      <c r="AV60" t="str">
        <f t="shared" ca="1" si="13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5"/>
        <v>_Ядовитый_ли_XXXXX?</v>
      </c>
      <c r="BD60" cm="1">
        <f t="array" aca="1" ref="BD60" ca="1">INDEX($L$58:$L$65,(RANK(AT4,$AT$2:$AT$9)))</f>
        <v>2023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VLOOKUP(B61,audio_list_stym!$A$3:$BP$18,68,FALSE)</f>
        <v>12</v>
      </c>
      <c r="F61" t="str">
        <f>VLOOKUP(E61,metki!$A$2:$B$9,2,FALSE)</f>
        <v>импл_реал_без_названия</v>
      </c>
      <c r="G61" t="str">
        <f t="shared" si="6"/>
        <v>импл_</v>
      </c>
      <c r="H61" t="str">
        <f>VLOOKUP(B61,audio_list_stym!$A$3:$AJ$18,36,FALSE)</f>
        <v>Goroh</v>
      </c>
      <c r="I61" t="s">
        <v>691</v>
      </c>
      <c r="J61" t="str">
        <f t="shared" si="7"/>
        <v>Goroh_4</v>
      </c>
      <c r="K61">
        <v>12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2013</v>
      </c>
      <c r="AD61" t="str">
        <f t="shared" ca="1" si="8"/>
        <v>pics\\Finik_5.jpg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pics\\Finik_5.jpg</v>
      </c>
      <c r="AG61" t="str">
        <f t="shared" si="18"/>
        <v/>
      </c>
      <c r="AH61" t="str">
        <f t="shared" si="1"/>
        <v>sound\\Ogorod</v>
      </c>
      <c r="AR61" t="str">
        <f t="shared" ca="1" si="25"/>
        <v>pics\\Finik_5.jpg</v>
      </c>
      <c r="AT61">
        <f t="shared" ca="1" si="4"/>
        <v>0.63801574782653203</v>
      </c>
      <c r="AU61" t="str">
        <f>IF(OR(G61=10,G61=11,G61=14,G61=15),VLOOKUP(AT61,audio_list_stym!$A$3:$B$18,2,FALSE),"sound\\Noviy_plod.wav")</f>
        <v>sound\\Noviy_plod.wav</v>
      </c>
      <c r="AV61" t="str">
        <f t="shared" ca="1" si="13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5"/>
        <v>_Полосатый_ли_XXXXX?</v>
      </c>
      <c r="BD61" cm="1">
        <f t="array" aca="1" ref="BD61" ca="1">INDEX($L$58:$L$65,(RANK(AT5,$AT$2:$AT$9)))</f>
        <v>2021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VLOOKUP(B62,audio_list_stym!$A$3:$BP$18,68,FALSE)</f>
        <v>12</v>
      </c>
      <c r="F62" t="str">
        <f>VLOOKUP(E62,metki!$A$2:$B$9,2,FALSE)</f>
        <v>импл_реал_без_названия</v>
      </c>
      <c r="G62" t="str">
        <f t="shared" si="6"/>
        <v>импл_</v>
      </c>
      <c r="H62" t="str">
        <f>VLOOKUP(B62,audio_list_stym!$A$3:$AJ$18,36,FALSE)</f>
        <v>Goroh</v>
      </c>
      <c r="I62" t="s">
        <v>692</v>
      </c>
      <c r="J62" t="str">
        <f t="shared" si="7"/>
        <v>Goroh_5</v>
      </c>
      <c r="K62">
        <v>12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2015</v>
      </c>
      <c r="AD62" t="str">
        <f t="shared" ca="1" si="8"/>
        <v>pics\\Finik_7.jpg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pics\\Finik_7.jpg</v>
      </c>
      <c r="AG62" t="str">
        <f t="shared" si="18"/>
        <v/>
      </c>
      <c r="AH62" t="str">
        <f t="shared" si="1"/>
        <v>sound\\Ogorod</v>
      </c>
      <c r="AR62" t="str">
        <f t="shared" ca="1" si="25"/>
        <v>pics\\Finik_7.jpg</v>
      </c>
      <c r="AT62">
        <f t="shared" ca="1" si="4"/>
        <v>0.90336767928361172</v>
      </c>
      <c r="AU62" t="str">
        <f>IF(OR(G62=10,G62=11,G62=14,G62=15),VLOOKUP(AT62,audio_list_stym!$A$3:$B$18,2,FALSE),"sound\\Noviy_plod.wav")</f>
        <v>sound\\Noviy_plod.wav</v>
      </c>
      <c r="AV62" t="str">
        <f t="shared" ca="1" si="13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5"/>
        <v>_Плоский_ли_XXXXX?</v>
      </c>
      <c r="BD62" cm="1">
        <f t="array" aca="1" ref="BD62" ca="1">INDEX($L$58:$L$65,(RANK(AT6,$AT$2:$AT$9)))</f>
        <v>2020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VLOOKUP(B63,audio_list_stym!$A$3:$BP$18,68,FALSE)</f>
        <v>12</v>
      </c>
      <c r="F63" t="str">
        <f>VLOOKUP(E63,metki!$A$2:$B$9,2,FALSE)</f>
        <v>импл_реал_без_названия</v>
      </c>
      <c r="G63" t="str">
        <f t="shared" si="6"/>
        <v>импл_</v>
      </c>
      <c r="H63" t="str">
        <f>VLOOKUP(B63,audio_list_stym!$A$3:$AJ$18,36,FALSE)</f>
        <v>Goroh</v>
      </c>
      <c r="I63" t="s">
        <v>693</v>
      </c>
      <c r="J63" t="str">
        <f t="shared" si="7"/>
        <v>Goroh_6</v>
      </c>
      <c r="K63">
        <v>12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2029</v>
      </c>
      <c r="AD63" t="str">
        <f t="shared" ca="1" si="8"/>
        <v>pics\\Kokos_5.jpg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pics\\Kokos_5.jpg</v>
      </c>
      <c r="AG63" t="str">
        <f t="shared" si="18"/>
        <v/>
      </c>
      <c r="AH63" t="str">
        <f t="shared" si="1"/>
        <v>sound\\Ogorod</v>
      </c>
      <c r="AR63" t="str">
        <f t="shared" ca="1" si="25"/>
        <v>pics\\Kokos_5.jpg</v>
      </c>
      <c r="AT63">
        <f t="shared" ca="1" si="4"/>
        <v>0.45277762348408013</v>
      </c>
      <c r="AU63" t="str">
        <f>IF(OR(G63=10,G63=11,G63=14,G63=15),VLOOKUP(AT63,audio_list_stym!$A$3:$B$18,2,FALSE),"sound\\Noviy_plod.wav")</f>
        <v>sound\\Noviy_plod.wav</v>
      </c>
      <c r="AV63" t="str">
        <f t="shared" ca="1" si="13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5"/>
        <v>_Толченый_ли_XXXXX?</v>
      </c>
      <c r="BD63" cm="1">
        <f t="array" aca="1" ref="BD63" ca="1">INDEX($L$58:$L$65,(RANK(AT7,$AT$2:$AT$9)))</f>
        <v>2017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VLOOKUP(B64,audio_list_stym!$A$3:$BP$18,68,FALSE)</f>
        <v>12</v>
      </c>
      <c r="F64" t="str">
        <f>VLOOKUP(E64,metki!$A$2:$B$9,2,FALSE)</f>
        <v>импл_реал_без_названия</v>
      </c>
      <c r="G64" t="str">
        <f t="shared" si="6"/>
        <v>импл_</v>
      </c>
      <c r="H64" t="str">
        <f>VLOOKUP(B64,audio_list_stym!$A$3:$AJ$18,36,FALSE)</f>
        <v>Goroh</v>
      </c>
      <c r="I64" t="s">
        <v>694</v>
      </c>
      <c r="J64" t="str">
        <f t="shared" si="7"/>
        <v>Goroh_7</v>
      </c>
      <c r="K64">
        <v>12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2012</v>
      </c>
      <c r="AD64" t="str">
        <f t="shared" ca="1" si="8"/>
        <v>pics\\Finik_4.jpg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pics\\Finik_4.jpg</v>
      </c>
      <c r="AG64" t="str">
        <f t="shared" si="18"/>
        <v/>
      </c>
      <c r="AH64" t="str">
        <f t="shared" si="1"/>
        <v>sound\\Ogorod</v>
      </c>
      <c r="AI64" s="11"/>
      <c r="AR64" t="str">
        <f t="shared" ca="1" si="25"/>
        <v>pics\\Finik_4.jpg</v>
      </c>
      <c r="AT64">
        <f t="shared" ca="1" si="4"/>
        <v>0.98726911107061488</v>
      </c>
      <c r="AU64" t="str">
        <f>IF(OR(G64=10,G64=11,G64=14,G64=15),VLOOKUP(AT64,audio_list_stym!$A$3:$B$18,2,FALSE),"sound\\Noviy_plod.wav")</f>
        <v>sound\\Noviy_plod.wav</v>
      </c>
      <c r="AV64" t="str">
        <f t="shared" ca="1" si="13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5"/>
        <v>_Зеленый_ли_XXXXX?</v>
      </c>
      <c r="BD64" cm="1">
        <f t="array" aca="1" ref="BD64" ca="1">INDEX($L$58:$L$65,(RANK(AT8,$AT$2:$AT$9)))</f>
        <v>2019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VLOOKUP(B65,audio_list_stym!$A$3:$BP$18,68,FALSE)</f>
        <v>12</v>
      </c>
      <c r="F65" t="str">
        <f>VLOOKUP(E65,metki!$A$2:$B$9,2,FALSE)</f>
        <v>импл_реал_без_названия</v>
      </c>
      <c r="G65" t="str">
        <f t="shared" si="6"/>
        <v>импл_</v>
      </c>
      <c r="H65" t="str">
        <f>VLOOKUP(B65,audio_list_stym!$A$3:$AJ$18,36,FALSE)</f>
        <v>Goroh</v>
      </c>
      <c r="I65" t="s">
        <v>695</v>
      </c>
      <c r="J65" t="str">
        <f t="shared" si="7"/>
        <v>Goroh_8</v>
      </c>
      <c r="K65">
        <v>12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2157</v>
      </c>
      <c r="AD65" t="str">
        <f t="shared" ca="1" si="8"/>
        <v>pics\\Injir_5.jpg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pics\\Injir_5.jpg</v>
      </c>
      <c r="AG65" t="str">
        <f t="shared" si="18"/>
        <v/>
      </c>
      <c r="AH65" t="str">
        <f t="shared" si="1"/>
        <v>sound\\Ogorod</v>
      </c>
      <c r="AR65" t="str">
        <f t="shared" ca="1" si="25"/>
        <v>pics\\Injir_5.jpg</v>
      </c>
      <c r="AT65">
        <f t="shared" ca="1" si="4"/>
        <v>0.75457370790800549</v>
      </c>
      <c r="AU65" t="s">
        <v>697</v>
      </c>
      <c r="AV65" t="str">
        <f t="shared" ca="1" si="13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5"/>
        <v>_Легкий_ли_XXXXX?</v>
      </c>
      <c r="BD65" cm="1">
        <f t="array" aca="1" ref="BD65" ca="1">INDEX($L$58:$L$65,(RANK(AT9,$AT$2:$AT$9)))</f>
        <v>2018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VLOOKUP(B66,audio_list_stym!$A$3:$BP$18,68,FALSE)</f>
        <v>17</v>
      </c>
      <c r="F66" t="str">
        <f>VLOOKUP(E66,metki!$A$2:$B$9,2,FALSE)</f>
        <v>экспл_новые_без_названия</v>
      </c>
      <c r="G66" t="str">
        <f t="shared" ref="G66:G129" si="26">LEFT(F66,5)</f>
        <v>экспл</v>
      </c>
      <c r="H66" t="str">
        <f>VLOOKUP(B66,audio_list_stym!$A$3:$AJ$18,36,FALSE)</f>
        <v>ZF</v>
      </c>
      <c r="I66" t="s">
        <v>688</v>
      </c>
      <c r="J66" t="str">
        <f t="shared" ref="J66:J129" si="27">H66&amp;I66</f>
        <v>ZF_1</v>
      </c>
      <c r="K66">
        <v>17</v>
      </c>
      <c r="L66">
        <f>VLOOKUP(J66,total_visual_stym!$A$2:$D$129,2,FALSE)</f>
        <v>2145</v>
      </c>
      <c r="M66" t="str">
        <f>VLOOKUP(J66,total_visual_stym!$A$2:$D$129,3,FALSE)</f>
        <v>pics\\ZF_1.jpg</v>
      </c>
      <c r="N66">
        <f>VLOOKUP(J66,total_visual_stym!$A$1:$D$129,4,FALSE)</f>
        <v>215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153</v>
      </c>
      <c r="Z66" t="str">
        <f>IF(G66="экспл",VLOOKUP(J66,quest_экспл!$A$1:$N$129,12,FALSE),IF(G66="импл_",0,0))</f>
        <v>sound\\On_s_chashuykami.wav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2214</v>
      </c>
      <c r="AD66" t="str">
        <f t="shared" ca="1" si="8"/>
        <v>pics\\dis63.jpg</v>
      </c>
      <c r="AE66" s="22" t="str">
        <f t="array" aca="1" ref="AE66" ca="1">IF(G66="экспл",INDEX(total_visual_stym!$C$146:$C$209,(RANK(total_visual_stym!E146,total_visual_stym!$E$146:$E$209))),0)</f>
        <v>pics\\dis63.jpg</v>
      </c>
      <c r="AF66" s="22" t="str">
        <f t="shared" ref="AF66:AF129" si="28">AS66</f>
        <v/>
      </c>
      <c r="AG66" t="str">
        <f t="shared" si="18"/>
        <v/>
      </c>
      <c r="AI66" t="s">
        <v>67</v>
      </c>
      <c r="AO66">
        <f ca="1">RAND()</f>
        <v>0.9955436116821591</v>
      </c>
      <c r="AP66" t="str">
        <f ca="1">INDEX($AI$66:$AI$129,(RANK(AO66,$AO$66:$AO$129)))</f>
        <v>pics\\Banan_1.jpg</v>
      </c>
      <c r="AS66" t="str">
        <f t="shared" ref="AS66:AS129" si="29">IF(G66="импл_",AP66,"")</f>
        <v/>
      </c>
      <c r="AT66">
        <f t="shared" ref="AT66:AT129" ca="1" si="30">RAND()</f>
        <v>0.70940448252977828</v>
      </c>
      <c r="AU66" t="s">
        <v>697</v>
      </c>
      <c r="AV66" t="str">
        <f t="shared" ref="AV66:AV129" ca="1" si="31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_Он_с_чешуйками?</v>
      </c>
      <c r="BA66" t="e">
        <f>VLOOKUP(Q66,audio_list_stym!$B$2:$BQ$299,68,FALSE)</f>
        <v>#N/A</v>
      </c>
      <c r="BB66" t="str">
        <f t="shared" ref="BB66:BB129" si="32">IF(G66="экспл",AY66&amp;AX66&amp;"."&amp;AZ66,IF(G66="импл_",BA66&amp;AX66&amp;"?"))</f>
        <v>На_экране_XXXXX._Он_с_чешуйками?</v>
      </c>
      <c r="BC66">
        <f>A66</f>
        <v>1209</v>
      </c>
      <c r="BD66" cm="1">
        <f t="array" aca="1" ref="BD66" ca="1">INDEX(L66:L73,(RANK(AT2,$AT$2:$AT$9)))</f>
        <v>2152</v>
      </c>
      <c r="BE66" cm="1">
        <f t="array" aca="1" ref="BE66" ca="1">INDEX(BD74:BD89,(RANK(AT2,$AT$2:$AT$7)))</f>
        <v>2065</v>
      </c>
      <c r="BF66" cm="1">
        <f t="array" aca="1" ref="BF66" ca="1">INDEX(BD90:BD113,(RANK(AT2,$AT$2:$AT$17)))</f>
        <v>2090</v>
      </c>
      <c r="BG66" cm="1">
        <f t="array" aca="1" ref="BG66" ca="1">INDEX(BD114:BD129,(RANK(AT2,$AT$2:$AT$17)))</f>
        <v>2138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VLOOKUP(B67,audio_list_stym!$A$3:$BP$18,68,FALSE)</f>
        <v>17</v>
      </c>
      <c r="F67" t="str">
        <f>VLOOKUP(E67,metki!$A$2:$B$9,2,FALSE)</f>
        <v>экспл_новые_без_названия</v>
      </c>
      <c r="G67" t="str">
        <f t="shared" si="26"/>
        <v>экспл</v>
      </c>
      <c r="H67" t="str">
        <f>VLOOKUP(B67,audio_list_stym!$A$3:$AJ$18,36,FALSE)</f>
        <v>ZF</v>
      </c>
      <c r="I67" t="s">
        <v>689</v>
      </c>
      <c r="J67" t="str">
        <f t="shared" si="27"/>
        <v>ZF_2</v>
      </c>
      <c r="K67">
        <v>17</v>
      </c>
      <c r="L67">
        <f>VLOOKUP(J67,total_visual_stym!$A$2:$D$129,2,FALSE)</f>
        <v>2146</v>
      </c>
      <c r="M67" t="str">
        <f>VLOOKUP(J67,total_visual_stym!$A$2:$D$129,3,FALSE)</f>
        <v>pics\\ZF_2.jpg</v>
      </c>
      <c r="N67">
        <f>VLOOKUP(J67,total_visual_stym!$A$1:$D$129,4,FALSE)</f>
        <v>215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154</v>
      </c>
      <c r="Z67" t="str">
        <f>IF(G67="экспл",VLOOKUP(J67,quest_экспл!$A$1:$N$129,12,FALSE),IF(G67="импл_",0,0))</f>
        <v>sound\\On_rozoviy.wav</v>
      </c>
      <c r="AA67" t="str">
        <f>IF(G67="экспл",VLOOKUP(J67,quest_экспл!$A$1:$N$129,14,FALSE),IF(G67="импл_",0,0))</f>
        <v>нет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2221</v>
      </c>
      <c r="AD67" t="str">
        <f t="shared" ref="AD67:AD129" ca="1" si="33">IF(ISTEXT(AE67),AE67,IF(ISTEXT(AF67),AF67,""))</f>
        <v>pics\\dis28.jpg</v>
      </c>
      <c r="AE67" s="22" t="str">
        <f t="array" aca="1" ref="AE67" ca="1">IF(G67="экспл",INDEX(total_visual_stym!$C$146:$C$209,(RANK(total_visual_stym!E147,total_visual_stym!$E$146:$E$209))),0)</f>
        <v>pics\\dis28.jpg</v>
      </c>
      <c r="AF67" s="22" t="str">
        <f t="shared" si="28"/>
        <v/>
      </c>
      <c r="AG67" t="str">
        <f t="shared" si="18"/>
        <v/>
      </c>
      <c r="AI67" t="s">
        <v>68</v>
      </c>
      <c r="AO67">
        <f t="shared" ref="AO67:AO129" ca="1" si="34">RAND()</f>
        <v>7.1343432469203827E-2</v>
      </c>
      <c r="AP67" t="str">
        <f t="shared" ref="AP67:AP129" ca="1" si="35">INDEX($AI$66:$AI$129,(RANK(AO67,$AO$66:$AO$129)))</f>
        <v>pics\\Tomat_5.jpg</v>
      </c>
      <c r="AS67" t="str">
        <f t="shared" si="29"/>
        <v/>
      </c>
      <c r="AT67">
        <f t="shared" ca="1" si="30"/>
        <v>0.82710481753966025</v>
      </c>
      <c r="AU67" t="s">
        <v>697</v>
      </c>
      <c r="AV67" t="str">
        <f t="shared" ca="1" si="31"/>
        <v>sound\\Noviy_plod.wav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_Он_розовый?</v>
      </c>
      <c r="BA67" t="e">
        <f>VLOOKUP(Q67,audio_list_stym!$B$2:$BQ$299,68,FALSE)</f>
        <v>#N/A</v>
      </c>
      <c r="BB67" t="str">
        <f t="shared" si="32"/>
        <v>Посмотрите,_вот_XXXXX._Он_розовый?</v>
      </c>
      <c r="BD67" cm="1">
        <f t="array" aca="1" ref="BD67" ca="1">INDEX(L67:L74,(RANK(AT3,$AT$2:$AT$9)))</f>
        <v>2151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VLOOKUP(B68,audio_list_stym!$A$3:$BP$18,68,FALSE)</f>
        <v>17</v>
      </c>
      <c r="F68" t="str">
        <f>VLOOKUP(E68,metki!$A$2:$B$9,2,FALSE)</f>
        <v>экспл_новые_без_названия</v>
      </c>
      <c r="G68" t="str">
        <f t="shared" si="26"/>
        <v>экспл</v>
      </c>
      <c r="H68" t="str">
        <f>VLOOKUP(B68,audio_list_stym!$A$3:$AJ$18,36,FALSE)</f>
        <v>ZF</v>
      </c>
      <c r="I68" t="s">
        <v>690</v>
      </c>
      <c r="J68" t="str">
        <f t="shared" si="27"/>
        <v>ZF_3</v>
      </c>
      <c r="K68">
        <v>17</v>
      </c>
      <c r="L68">
        <f>VLOOKUP(J68,total_visual_stym!$A$2:$D$129,2,FALSE)</f>
        <v>2147</v>
      </c>
      <c r="M68" t="str">
        <f>VLOOKUP(J68,total_visual_stym!$A$2:$D$129,3,FALSE)</f>
        <v>pics\\ZF_3.jpg</v>
      </c>
      <c r="N68">
        <f>VLOOKUP(J68,total_visual_stym!$A$1:$D$129,4,FALSE)</f>
        <v>215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155</v>
      </c>
      <c r="Z68" t="str">
        <f>IF(G68="экспл",VLOOKUP(J68,quest_экспл!$A$1:$N$129,12,FALSE),IF(G68="импл_",0,0))</f>
        <v>sound\\Tonkiy_li_on.wav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2177</v>
      </c>
      <c r="AD68" t="str">
        <f t="shared" ca="1" si="33"/>
        <v>pics\\dis35.jpg</v>
      </c>
      <c r="AE68" s="22" t="str">
        <f t="array" aca="1" ref="AE68" ca="1">IF(G68="экспл",INDEX(total_visual_stym!$C$146:$C$209,(RANK(total_visual_stym!E148,total_visual_stym!$E$146:$E$209))),0)</f>
        <v>pics\\dis35.jpg</v>
      </c>
      <c r="AF68" s="22" t="str">
        <f t="shared" si="28"/>
        <v/>
      </c>
      <c r="AG68" t="str">
        <f t="shared" si="18"/>
        <v/>
      </c>
      <c r="AI68" t="s">
        <v>69</v>
      </c>
      <c r="AO68">
        <f t="shared" ca="1" si="34"/>
        <v>0.6595986814975896</v>
      </c>
      <c r="AP68" t="str">
        <f t="shared" ca="1" si="35"/>
        <v>pics\\Goroh_5.jpg</v>
      </c>
      <c r="AS68" t="str">
        <f t="shared" si="29"/>
        <v/>
      </c>
      <c r="AT68">
        <f t="shared" ca="1" si="30"/>
        <v>0.41251820310739584</v>
      </c>
      <c r="AU68" t="s">
        <v>697</v>
      </c>
      <c r="AV68" t="str">
        <f t="shared" ca="1" si="31"/>
        <v>sound\\Redkiy_plod.wav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_Тонкий_ли_он?</v>
      </c>
      <c r="BA68" t="e">
        <f>VLOOKUP(Q68,audio_list_stym!$B$2:$BQ$299,68,FALSE)</f>
        <v>#N/A</v>
      </c>
      <c r="BB68" t="str">
        <f t="shared" si="32"/>
        <v>Вот_XXXXX._Тонкий_ли_он?</v>
      </c>
      <c r="BD68" cm="1">
        <f t="array" aca="1" ref="BD68" ca="1">INDEX(L68:L75,(RANK(AT4,$AT$2:$AT$9)))</f>
        <v>2065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VLOOKUP(B69,audio_list_stym!$A$3:$BP$18,68,FALSE)</f>
        <v>17</v>
      </c>
      <c r="F69" t="str">
        <f>VLOOKUP(E69,metki!$A$2:$B$9,2,FALSE)</f>
        <v>экспл_новые_без_названия</v>
      </c>
      <c r="G69" t="str">
        <f t="shared" si="26"/>
        <v>экспл</v>
      </c>
      <c r="H69" t="str">
        <f>VLOOKUP(B69,audio_list_stym!$A$3:$AJ$18,36,FALSE)</f>
        <v>ZF</v>
      </c>
      <c r="I69" t="s">
        <v>691</v>
      </c>
      <c r="J69" t="str">
        <f t="shared" si="27"/>
        <v>ZF_4</v>
      </c>
      <c r="K69">
        <v>17</v>
      </c>
      <c r="L69">
        <f>VLOOKUP(J69,total_visual_stym!$A$2:$D$129,2,FALSE)</f>
        <v>2148</v>
      </c>
      <c r="M69" t="str">
        <f>VLOOKUP(J69,total_visual_stym!$A$2:$D$129,3,FALSE)</f>
        <v>pics\\ZF_4.jpg</v>
      </c>
      <c r="N69">
        <f>VLOOKUP(J69,total_visual_stym!$A$1:$D$129,4,FALSE)</f>
        <v>215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156</v>
      </c>
      <c r="Z69" t="str">
        <f>IF(G69="экспл",VLOOKUP(J69,quest_экспл!$A$1:$N$129,12,FALSE),IF(G69="импл_",0,0))</f>
        <v>sound\\Celniy_li_on.wav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2208</v>
      </c>
      <c r="AD69" t="str">
        <f t="shared" ca="1" si="33"/>
        <v>pics\\dis45.jpg</v>
      </c>
      <c r="AE69" s="22" t="str">
        <f t="array" aca="1" ref="AE69" ca="1">IF(G69="экспл",INDEX(total_visual_stym!$C$146:$C$209,(RANK(total_visual_stym!E149,total_visual_stym!$E$146:$E$209))),0)</f>
        <v>pics\\dis45.jpg</v>
      </c>
      <c r="AF69" s="22" t="str">
        <f t="shared" si="28"/>
        <v/>
      </c>
      <c r="AG69" t="str">
        <f t="shared" si="18"/>
        <v/>
      </c>
      <c r="AI69" t="s">
        <v>70</v>
      </c>
      <c r="AO69">
        <f t="shared" ca="1" si="34"/>
        <v>0.50652585170088893</v>
      </c>
      <c r="AP69" t="str">
        <f t="shared" ca="1" si="35"/>
        <v>pics\\Kokos_6.jpg</v>
      </c>
      <c r="AS69" t="str">
        <f t="shared" si="29"/>
        <v/>
      </c>
      <c r="AT69">
        <f t="shared" ca="1" si="30"/>
        <v>0.12103282282000716</v>
      </c>
      <c r="AU69" t="s">
        <v>697</v>
      </c>
      <c r="AV69" t="str">
        <f t="shared" ca="1" si="31"/>
        <v>sound\\Redkiy_plod.wav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_Цельный_ли_он?</v>
      </c>
      <c r="BA69" t="e">
        <f>VLOOKUP(Q69,audio_list_stym!$B$2:$BQ$299,68,FALSE)</f>
        <v>#N/A</v>
      </c>
      <c r="BB69" t="str">
        <f t="shared" si="32"/>
        <v>Это_XXXXX._Цельный_ли_он?</v>
      </c>
      <c r="BD69" cm="1">
        <f t="array" aca="1" ref="BD69" ca="1">INDEX(L69:L76,(RANK(AT5,$AT$2:$AT$9)))</f>
        <v>2152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VLOOKUP(B70,audio_list_stym!$A$3:$BP$18,68,FALSE)</f>
        <v>17</v>
      </c>
      <c r="F70" t="str">
        <f>VLOOKUP(E70,metki!$A$2:$B$9,2,FALSE)</f>
        <v>экспл_новые_без_названия</v>
      </c>
      <c r="G70" t="str">
        <f t="shared" si="26"/>
        <v>экспл</v>
      </c>
      <c r="H70" t="str">
        <f>VLOOKUP(B70,audio_list_stym!$A$3:$AJ$18,36,FALSE)</f>
        <v>ZF</v>
      </c>
      <c r="I70" t="s">
        <v>692</v>
      </c>
      <c r="J70" t="str">
        <f t="shared" si="27"/>
        <v>ZF_5</v>
      </c>
      <c r="K70">
        <v>17</v>
      </c>
      <c r="L70">
        <f>VLOOKUP(J70,total_visual_stym!$A$2:$D$129,2,FALSE)</f>
        <v>2149</v>
      </c>
      <c r="M70" t="str">
        <f>VLOOKUP(J70,total_visual_stym!$A$2:$D$129,3,FALSE)</f>
        <v>pics\\ZF_5.jpg</v>
      </c>
      <c r="N70">
        <f>VLOOKUP(J70,total_visual_stym!$A$1:$D$129,4,FALSE)</f>
        <v>215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157</v>
      </c>
      <c r="Z70" t="str">
        <f>IF(G70="экспл",VLOOKUP(J70,quest_экспл!$A$1:$N$129,12,FALSE),IF(G70="импл_",0,0))</f>
        <v>sound\\On_shershaviy.wav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2170</v>
      </c>
      <c r="AD70" t="str">
        <f t="shared" ca="1" si="33"/>
        <v>pics\\dis36.jpg</v>
      </c>
      <c r="AE70" s="22" t="str">
        <f t="array" aca="1" ref="AE70" ca="1">IF(G70="экспл",INDEX(total_visual_stym!$C$146:$C$209,(RANK(total_visual_stym!E150,total_visual_stym!$E$146:$E$209))),0)</f>
        <v>pics\\dis36.jpg</v>
      </c>
      <c r="AF70" s="22" t="str">
        <f t="shared" si="28"/>
        <v/>
      </c>
      <c r="AG70" t="str">
        <f t="shared" si="18"/>
        <v/>
      </c>
      <c r="AI70" t="s">
        <v>71</v>
      </c>
      <c r="AO70">
        <f t="shared" ca="1" si="34"/>
        <v>0.3952560824718</v>
      </c>
      <c r="AP70" t="str">
        <f t="shared" ca="1" si="35"/>
        <v>pics\\Peper_1.jpg</v>
      </c>
      <c r="AS70" t="str">
        <f t="shared" si="29"/>
        <v/>
      </c>
      <c r="AT70">
        <f t="shared" ca="1" si="30"/>
        <v>0.74583282259442463</v>
      </c>
      <c r="AU70" t="s">
        <v>697</v>
      </c>
      <c r="AV70" t="str">
        <f t="shared" ca="1" si="31"/>
        <v>sound\\Noviy_plod.wav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_Он_шершавый?</v>
      </c>
      <c r="BA70" t="e">
        <f>VLOOKUP(Q70,audio_list_stym!$B$2:$BQ$299,68,FALSE)</f>
        <v>#N/A</v>
      </c>
      <c r="BB70" t="str">
        <f t="shared" si="32"/>
        <v>На_картинке_XXXXX._Он_шершавый?</v>
      </c>
      <c r="BD70" cm="1">
        <f t="array" aca="1" ref="BD70" ca="1">INDEX(L70:L77,(RANK(AT6,$AT$2:$AT$9)))</f>
        <v>2152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VLOOKUP(B71,audio_list_stym!$A$3:$BP$18,68,FALSE)</f>
        <v>17</v>
      </c>
      <c r="F71" t="str">
        <f>VLOOKUP(E71,metki!$A$2:$B$9,2,FALSE)</f>
        <v>экспл_новые_без_названия</v>
      </c>
      <c r="G71" t="str">
        <f t="shared" si="26"/>
        <v>экспл</v>
      </c>
      <c r="H71" t="str">
        <f>VLOOKUP(B71,audio_list_stym!$A$3:$AJ$18,36,FALSE)</f>
        <v>ZF</v>
      </c>
      <c r="I71" t="s">
        <v>693</v>
      </c>
      <c r="J71" t="str">
        <f t="shared" si="27"/>
        <v>ZF_6</v>
      </c>
      <c r="K71">
        <v>17</v>
      </c>
      <c r="L71">
        <f>VLOOKUP(J71,total_visual_stym!$A$2:$D$129,2,FALSE)</f>
        <v>2150</v>
      </c>
      <c r="M71" t="str">
        <f>VLOOKUP(J71,total_visual_stym!$A$2:$D$129,3,FALSE)</f>
        <v>pics\\ZF_6.jpg</v>
      </c>
      <c r="N71">
        <f>VLOOKUP(J71,total_visual_stym!$A$1:$D$129,4,FALSE)</f>
        <v>215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158</v>
      </c>
      <c r="Z71" t="str">
        <f>IF(G71="экспл",VLOOKUP(J71,quest_экспл!$A$1:$N$129,12,FALSE),IF(G71="импл_",0,0))</f>
        <v>sound\\Zaostrin_li_on.wav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2181</v>
      </c>
      <c r="AD71" t="str">
        <f t="shared" ca="1" si="33"/>
        <v>pics\\dis24.jpg</v>
      </c>
      <c r="AE71" s="22" t="str">
        <f t="array" aca="1" ref="AE71" ca="1">IF(G71="экспл",INDEX(total_visual_stym!$C$146:$C$209,(RANK(total_visual_stym!E151,total_visual_stym!$E$146:$E$209))),0)</f>
        <v>pics\\dis24.jpg</v>
      </c>
      <c r="AF71" s="22" t="str">
        <f t="shared" si="28"/>
        <v/>
      </c>
      <c r="AG71" t="str">
        <f t="shared" si="18"/>
        <v/>
      </c>
      <c r="AI71" t="s">
        <v>72</v>
      </c>
      <c r="AO71">
        <f t="shared" ca="1" si="34"/>
        <v>0.10096584596448277</v>
      </c>
      <c r="AP71" t="str">
        <f t="shared" ca="1" si="35"/>
        <v>pics\\Tomat_4.jpg</v>
      </c>
      <c r="AS71" t="str">
        <f t="shared" si="29"/>
        <v/>
      </c>
      <c r="AT71">
        <f t="shared" ca="1" si="30"/>
        <v>0.23346855315030601</v>
      </c>
      <c r="AU71" t="s">
        <v>697</v>
      </c>
      <c r="AV71" t="str">
        <f t="shared" ca="1" si="31"/>
        <v>sound\\Redkiy_plod.wav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_Заострен_ли_он?</v>
      </c>
      <c r="BA71" t="e">
        <f>VLOOKUP(Q71,audio_list_stym!$B$2:$BQ$299,68,FALSE)</f>
        <v>#N/A</v>
      </c>
      <c r="BB71" t="str">
        <f t="shared" si="32"/>
        <v>На_мониторе_XXXXX._Заострен_ли_он?</v>
      </c>
      <c r="BD71" cm="1">
        <f t="array" aca="1" ref="BD71" ca="1">INDEX(L71:L78,(RANK(AT7,$AT$2:$AT$9)))</f>
        <v>2150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VLOOKUP(B72,audio_list_stym!$A$3:$BP$18,68,FALSE)</f>
        <v>17</v>
      </c>
      <c r="F72" t="str">
        <f>VLOOKUP(E72,metki!$A$2:$B$9,2,FALSE)</f>
        <v>экспл_новые_без_названия</v>
      </c>
      <c r="G72" t="str">
        <f t="shared" si="26"/>
        <v>экспл</v>
      </c>
      <c r="H72" t="str">
        <f>VLOOKUP(B72,audio_list_stym!$A$3:$AJ$18,36,FALSE)</f>
        <v>ZF</v>
      </c>
      <c r="I72" t="s">
        <v>694</v>
      </c>
      <c r="J72" t="str">
        <f t="shared" si="27"/>
        <v>ZF_7</v>
      </c>
      <c r="K72">
        <v>17</v>
      </c>
      <c r="L72">
        <f>VLOOKUP(J72,total_visual_stym!$A$2:$D$129,2,FALSE)</f>
        <v>2151</v>
      </c>
      <c r="M72" t="str">
        <f>VLOOKUP(J72,total_visual_stym!$A$2:$D$129,3,FALSE)</f>
        <v>pics\\ZF_7.jpg</v>
      </c>
      <c r="N72">
        <f>VLOOKUP(J72,total_visual_stym!$A$1:$D$129,4,FALSE)</f>
        <v>215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159</v>
      </c>
      <c r="Z72" t="str">
        <f>IF(G72="экспл",VLOOKUP(J72,quest_экспл!$A$1:$N$129,12,FALSE),IF(G72="импл_",0,0))</f>
        <v>sound\\On_rassipchatiy.wav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2200</v>
      </c>
      <c r="AD72" t="str">
        <f t="shared" ca="1" si="33"/>
        <v>pics\\dis57.jpg</v>
      </c>
      <c r="AE72" s="22" t="str">
        <f t="array" aca="1" ref="AE72" ca="1">IF(G72="экспл",INDEX(total_visual_stym!$C$146:$C$209,(RANK(total_visual_stym!E152,total_visual_stym!$E$146:$E$209))),0)</f>
        <v>pics\\dis57.jpg</v>
      </c>
      <c r="AF72" s="22" t="str">
        <f t="shared" si="28"/>
        <v/>
      </c>
      <c r="AG72" t="str">
        <f t="shared" si="18"/>
        <v/>
      </c>
      <c r="AI72" t="s">
        <v>73</v>
      </c>
      <c r="AO72">
        <f t="shared" ca="1" si="34"/>
        <v>4.4008034995896117E-2</v>
      </c>
      <c r="AP72" t="str">
        <f t="shared" ca="1" si="35"/>
        <v>pics\\Tomat_7.jpg</v>
      </c>
      <c r="AS72" t="str">
        <f t="shared" si="29"/>
        <v/>
      </c>
      <c r="AT72">
        <f t="shared" ca="1" si="30"/>
        <v>0.31937204511244321</v>
      </c>
      <c r="AU72" t="s">
        <v>697</v>
      </c>
      <c r="AV72" t="str">
        <f t="shared" ca="1" si="31"/>
        <v>sound\\Redkiy_plod.wav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_Он_рассыпчатый?</v>
      </c>
      <c r="BA72" t="e">
        <f>VLOOKUP(Q72,audio_list_stym!$B$2:$BQ$299,68,FALSE)</f>
        <v>#N/A</v>
      </c>
      <c r="BB72" t="str">
        <f t="shared" si="32"/>
        <v>Перед_Вами_XXXXX._Он_рассыпчатый?</v>
      </c>
      <c r="BD72" cm="1">
        <f t="array" aca="1" ref="BD72" ca="1">INDEX(L72:L79,(RANK(AT8,$AT$2:$AT$9)))</f>
        <v>2065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VLOOKUP(B73,audio_list_stym!$A$3:$BP$18,68,FALSE)</f>
        <v>17</v>
      </c>
      <c r="F73" t="str">
        <f>VLOOKUP(E73,metki!$A$2:$B$9,2,FALSE)</f>
        <v>экспл_новые_без_названия</v>
      </c>
      <c r="G73" t="str">
        <f t="shared" si="26"/>
        <v>экспл</v>
      </c>
      <c r="H73" t="str">
        <f>VLOOKUP(B73,audio_list_stym!$A$3:$AJ$18,36,FALSE)</f>
        <v>ZF</v>
      </c>
      <c r="I73" t="s">
        <v>695</v>
      </c>
      <c r="J73" t="str">
        <f t="shared" si="27"/>
        <v>ZF_8</v>
      </c>
      <c r="K73">
        <v>17</v>
      </c>
      <c r="L73">
        <f>VLOOKUP(J73,total_visual_stym!$A$2:$D$129,2,FALSE)</f>
        <v>2152</v>
      </c>
      <c r="M73" t="str">
        <f>VLOOKUP(J73,total_visual_stym!$A$2:$D$129,3,FALSE)</f>
        <v>pics\\ZF_8.jpg</v>
      </c>
      <c r="N73">
        <f>VLOOKUP(J73,total_visual_stym!$A$1:$D$129,4,FALSE)</f>
        <v>215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160</v>
      </c>
      <c r="Z73" t="str">
        <f>IF(G73="экспл",VLOOKUP(J73,quest_экспл!$A$1:$N$129,12,FALSE),IF(G73="импл_",0,0))</f>
        <v>sound\\Ochishen_li_on.wav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3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 t="str">
        <f t="shared" si="28"/>
        <v/>
      </c>
      <c r="AG73" t="str">
        <f t="shared" si="18"/>
        <v/>
      </c>
      <c r="AI73" t="s">
        <v>74</v>
      </c>
      <c r="AO73">
        <f t="shared" ca="1" si="34"/>
        <v>0.33115350178104663</v>
      </c>
      <c r="AP73" t="str">
        <f t="shared" ca="1" si="35"/>
        <v>pics\\Peper_5.jpg</v>
      </c>
      <c r="AS73" t="str">
        <f t="shared" si="29"/>
        <v/>
      </c>
      <c r="AT73">
        <f t="shared" ca="1" si="30"/>
        <v>0.9793724015192915</v>
      </c>
      <c r="AU73" t="s">
        <v>697</v>
      </c>
      <c r="AV73" t="str">
        <f t="shared" ca="1" si="31"/>
        <v>sound\\Noviy_plod.wav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_Очищен_ли_он?</v>
      </c>
      <c r="BA73" t="e">
        <f>VLOOKUP(Q73,audio_list_stym!$B$2:$BQ$299,68,FALSE)</f>
        <v>#N/A</v>
      </c>
      <c r="BB73" t="str">
        <f t="shared" si="32"/>
        <v>Вы_видите_XXXXX._Очищен_ли_он?</v>
      </c>
      <c r="BD73" cm="1">
        <f t="array" aca="1" ref="BD73" ca="1">INDEX(L73:L80,(RANK(AT9,$AT$2:$AT$9)))</f>
        <v>2065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VLOOKUP(B74,audio_list_stym!$A$3:$BP$18,68,FALSE)</f>
        <v>14</v>
      </c>
      <c r="F74" t="str">
        <f>VLOOKUP(E74,metki!$A$2:$B$9,2,FALSE)</f>
        <v>импл_новые_с_названием</v>
      </c>
      <c r="G74" t="str">
        <f t="shared" si="26"/>
        <v>импл_</v>
      </c>
      <c r="H74" t="str">
        <f>VLOOKUP(B74,audio_list_stym!$A$3:$AJ$18,36,FALSE)</f>
        <v>Ackee</v>
      </c>
      <c r="I74" t="s">
        <v>688</v>
      </c>
      <c r="J74" t="str">
        <f t="shared" si="27"/>
        <v>Ackee_1</v>
      </c>
      <c r="K74">
        <v>14</v>
      </c>
      <c r="L74">
        <f>VLOOKUP(J74,total_visual_stym!$A$2:$D$129,2,FALSE)</f>
        <v>2065</v>
      </c>
      <c r="M74" t="str">
        <f>VLOOKUP(J74,total_visual_stym!$A$2:$D$129,3,FALSE)</f>
        <v>pics\\Ackee_1.jpg</v>
      </c>
      <c r="N74">
        <f>VLOOKUP(J74,total_visual_stym!$A$1:$D$129,4,FALSE)</f>
        <v>208</v>
      </c>
      <c r="P74">
        <f>IF(G74="экспл",0,IF(G74="импл_",VLOOKUP(J74,quest_импл!$A$1:$J$129,7,FALSE),0))</f>
        <v>225</v>
      </c>
      <c r="Q74" t="str">
        <f>IF(G74="экспл",0,IF(G74="импл_",VLOOKUP(J74,quest_импл!$A$1:$J$129,8,FALSE),0))</f>
        <v>sound\\Sushenniy_li.wav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нет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2023</v>
      </c>
      <c r="AD74" t="str">
        <f t="shared" ca="1" si="33"/>
        <v>pics\\Goroh_7.jpg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pics\\Goroh_7.jpg</v>
      </c>
      <c r="AI74" t="s">
        <v>76</v>
      </c>
      <c r="AO74">
        <f t="shared" ca="1" si="34"/>
        <v>0.63592764997507834</v>
      </c>
      <c r="AP74" t="str">
        <f t="shared" ca="1" si="35"/>
        <v>pics\\Goroh_7.jpg</v>
      </c>
      <c r="AR74" t="str">
        <f>IF(AH74="sound\\Ogorod",AP2,"")</f>
        <v/>
      </c>
      <c r="AS74" t="str">
        <f t="shared" ca="1" si="29"/>
        <v>pics\\Goroh_7.jpg</v>
      </c>
      <c r="AT74">
        <f t="shared" ca="1" si="30"/>
        <v>8.8446057577951764E-2</v>
      </c>
      <c r="AU74" t="s">
        <v>697</v>
      </c>
      <c r="AV74" t="str">
        <f t="shared" ca="1" si="31"/>
        <v>sound\\Redkiy_plod.wav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_Сушеный_ли_</v>
      </c>
      <c r="BB74" t="str">
        <f t="shared" si="32"/>
        <v>_Сушеный_ли_БАРОХ?</v>
      </c>
      <c r="BC74">
        <f>A74</f>
        <v>1210</v>
      </c>
      <c r="BD74" cm="1">
        <f t="array" aca="1" ref="BD74" ca="1">INDEX($L$74:$L$81,(RANK(AT2,$AT$2:$AT$9)))</f>
        <v>2072</v>
      </c>
      <c r="BE74" cm="1">
        <f t="array" aca="1" ref="BE74" ca="1">INDEX(BD66:BD73,(RANK(AT3,$AT$2:$AT$9)))</f>
        <v>2150</v>
      </c>
      <c r="BF74" cm="1">
        <f t="array" aca="1" ref="BF74" ca="1">INDEX(BD82:BD105,(RANK(AT3,$AT$2:$AT$17)))</f>
        <v>2087</v>
      </c>
      <c r="BG74" cm="1">
        <f t="array" aca="1" ref="BG74" ca="1">INDEX(BD106:BD129,(RANK(AT3,$AT$2:$AT$9)))</f>
        <v>2113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VLOOKUP(B75,audio_list_stym!$A$3:$BP$18,68,FALSE)</f>
        <v>14</v>
      </c>
      <c r="F75" t="str">
        <f>VLOOKUP(E75,metki!$A$2:$B$9,2,FALSE)</f>
        <v>импл_новые_с_названием</v>
      </c>
      <c r="G75" t="str">
        <f t="shared" si="26"/>
        <v>импл_</v>
      </c>
      <c r="H75" t="str">
        <f>VLOOKUP(B75,audio_list_stym!$A$3:$AJ$18,36,FALSE)</f>
        <v>Ackee</v>
      </c>
      <c r="I75" t="s">
        <v>689</v>
      </c>
      <c r="J75" t="str">
        <f t="shared" si="27"/>
        <v>Ackee_2</v>
      </c>
      <c r="K75">
        <v>14</v>
      </c>
      <c r="L75">
        <f>VLOOKUP(J75,total_visual_stym!$A$2:$D$129,2,FALSE)</f>
        <v>2066</v>
      </c>
      <c r="M75" t="str">
        <f>VLOOKUP(J75,total_visual_stym!$A$2:$D$129,3,FALSE)</f>
        <v>pics\\Ackee_2.jpg</v>
      </c>
      <c r="N75">
        <f>VLOOKUP(J75,total_visual_stym!$A$1:$D$129,4,FALSE)</f>
        <v>208</v>
      </c>
      <c r="P75">
        <f>IF(G75="экспл",0,IF(G75="импл_",VLOOKUP(J75,quest_импл!$A$1:$J$129,7,FALSE),0))</f>
        <v>226</v>
      </c>
      <c r="Q75" t="str">
        <f>IF(G75="экспл",0,IF(G75="импл_",VLOOKUP(J75,quest_импл!$A$1:$J$129,8,FALSE),0))</f>
        <v>sound\\S_vetochkoy_li.wav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2008</v>
      </c>
      <c r="AD75" t="str">
        <f t="shared" ca="1" si="33"/>
        <v>pics\\Banan_8.jpg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pics\\Banan_8.jpg</v>
      </c>
      <c r="AI75" t="s">
        <v>77</v>
      </c>
      <c r="AO75">
        <f t="shared" ca="1" si="34"/>
        <v>0.86764327483926129</v>
      </c>
      <c r="AP75" t="str">
        <f t="shared" ca="1" si="35"/>
        <v>pics\\Banan_8.jpg</v>
      </c>
      <c r="AR75" t="str">
        <f t="shared" ref="AR75:AR97" si="36">IF(AH75="sound\\Ogorod",AP3,"")</f>
        <v/>
      </c>
      <c r="AS75" t="str">
        <f t="shared" ca="1" si="29"/>
        <v>pics\\Banan_8.jpg</v>
      </c>
      <c r="AT75">
        <f t="shared" ca="1" si="30"/>
        <v>0.46777952701413339</v>
      </c>
      <c r="AU75" t="s">
        <v>697</v>
      </c>
      <c r="AV75" t="str">
        <f t="shared" ca="1" si="31"/>
        <v>sound\\Redkiy_plod.wav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_С_веточкой_ли_</v>
      </c>
      <c r="BB75" t="str">
        <f t="shared" si="32"/>
        <v>_С_веточкой_ли_БАРОХ?</v>
      </c>
      <c r="BD75" cm="1">
        <f t="array" aca="1" ref="BD75" ca="1">INDEX($L$74:$L$81,(RANK(AT3,$AT$2:$AT$9)))</f>
        <v>2070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VLOOKUP(B76,audio_list_stym!$A$3:$BP$18,68,FALSE)</f>
        <v>14</v>
      </c>
      <c r="F76" t="str">
        <f>VLOOKUP(E76,metki!$A$2:$B$9,2,FALSE)</f>
        <v>импл_новые_с_названием</v>
      </c>
      <c r="G76" t="str">
        <f t="shared" si="26"/>
        <v>импл_</v>
      </c>
      <c r="H76" t="str">
        <f>VLOOKUP(B76,audio_list_stym!$A$3:$AJ$18,36,FALSE)</f>
        <v>Ackee</v>
      </c>
      <c r="I76" t="s">
        <v>690</v>
      </c>
      <c r="J76" t="str">
        <f t="shared" si="27"/>
        <v>Ackee_3</v>
      </c>
      <c r="K76">
        <v>14</v>
      </c>
      <c r="L76">
        <f>VLOOKUP(J76,total_visual_stym!$A$2:$D$129,2,FALSE)</f>
        <v>2067</v>
      </c>
      <c r="M76" t="str">
        <f>VLOOKUP(J76,total_visual_stym!$A$2:$D$129,3,FALSE)</f>
        <v>pics\\Ackee_3.jpg</v>
      </c>
      <c r="N76">
        <f>VLOOKUP(J76,total_visual_stym!$A$1:$D$129,4,FALSE)</f>
        <v>208</v>
      </c>
      <c r="P76">
        <f>IF(G76="экспл",0,IF(G76="импл_",VLOOKUP(J76,quest_импл!$A$1:$J$129,7,FALSE),0))</f>
        <v>227</v>
      </c>
      <c r="Q76" t="str">
        <f>IF(G76="экспл",0,IF(G76="импл_",VLOOKUP(J76,quest_импл!$A$1:$J$129,8,FALSE),0))</f>
        <v>sound\\Rasskrit_li.wav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2050</v>
      </c>
      <c r="AD76" t="str">
        <f t="shared" ca="1" si="33"/>
        <v>pics\\Redis_2.jpg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pics\\Redis_2.jpg</v>
      </c>
      <c r="AI76" t="s">
        <v>78</v>
      </c>
      <c r="AO76">
        <f t="shared" ca="1" si="34"/>
        <v>0.22081723696958677</v>
      </c>
      <c r="AP76" t="str">
        <f t="shared" ca="1" si="35"/>
        <v>pics\\Redis_2.jpg</v>
      </c>
      <c r="AR76" t="str">
        <f t="shared" si="36"/>
        <v/>
      </c>
      <c r="AS76" t="str">
        <f t="shared" ca="1" si="29"/>
        <v>pics\\Redis_2.jpg</v>
      </c>
      <c r="AT76">
        <f t="shared" ca="1" si="30"/>
        <v>0.42547649177774194</v>
      </c>
      <c r="AU76" t="s">
        <v>697</v>
      </c>
      <c r="AV76" t="str">
        <f t="shared" ca="1" si="31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_Раскрыт_ли_</v>
      </c>
      <c r="BB76" t="str">
        <f t="shared" si="32"/>
        <v>_Раскрыт_ли_БАРОХ?</v>
      </c>
      <c r="BD76" cm="1">
        <f t="array" aca="1" ref="BD76" ca="1">INDEX($L$74:$L$81,(RANK(AT4,$AT$2:$AT$9)))</f>
        <v>2071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VLOOKUP(B77,audio_list_stym!$A$3:$BP$18,68,FALSE)</f>
        <v>14</v>
      </c>
      <c r="F77" t="str">
        <f>VLOOKUP(E77,metki!$A$2:$B$9,2,FALSE)</f>
        <v>импл_новые_с_названием</v>
      </c>
      <c r="G77" t="str">
        <f t="shared" si="26"/>
        <v>импл_</v>
      </c>
      <c r="H77" t="str">
        <f>VLOOKUP(B77,audio_list_stym!$A$3:$AJ$18,36,FALSE)</f>
        <v>Ackee</v>
      </c>
      <c r="I77" t="s">
        <v>691</v>
      </c>
      <c r="J77" t="str">
        <f t="shared" si="27"/>
        <v>Ackee_4</v>
      </c>
      <c r="K77">
        <v>14</v>
      </c>
      <c r="L77">
        <f>VLOOKUP(J77,total_visual_stym!$A$2:$D$129,2,FALSE)</f>
        <v>2068</v>
      </c>
      <c r="M77" t="str">
        <f>VLOOKUP(J77,total_visual_stym!$A$2:$D$129,3,FALSE)</f>
        <v>pics\\Ackee_4.jpg</v>
      </c>
      <c r="N77">
        <f>VLOOKUP(J77,total_visual_stym!$A$1:$D$129,4,FALSE)</f>
        <v>208</v>
      </c>
      <c r="P77">
        <f>IF(G77="экспл",0,IF(G77="импл_",VLOOKUP(J77,quest_импл!$A$1:$J$129,7,FALSE),0))</f>
        <v>228</v>
      </c>
      <c r="Q77" t="str">
        <f>IF(G77="экспл",0,IF(G77="импл_",VLOOKUP(J77,quest_импл!$A$1:$J$129,8,FALSE),0))</f>
        <v>sound\\Pushistiy_li.wav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2062</v>
      </c>
      <c r="AD77" t="str">
        <f t="shared" ca="1" si="33"/>
        <v>pics\\Tomat_6.jpg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pics\\Tomat_6.jpg</v>
      </c>
      <c r="AI77" t="s">
        <v>79</v>
      </c>
      <c r="AO77">
        <f t="shared" ca="1" si="34"/>
        <v>6.7312851107589777E-2</v>
      </c>
      <c r="AP77" t="str">
        <f t="shared" ca="1" si="35"/>
        <v>pics\\Tomat_6.jpg</v>
      </c>
      <c r="AR77" t="str">
        <f t="shared" si="36"/>
        <v/>
      </c>
      <c r="AS77" t="str">
        <f t="shared" ca="1" si="29"/>
        <v>pics\\Tomat_6.jpg</v>
      </c>
      <c r="AT77">
        <f t="shared" ca="1" si="30"/>
        <v>0.47929841419610364</v>
      </c>
      <c r="AU77" t="s">
        <v>697</v>
      </c>
      <c r="AV77" t="str">
        <f t="shared" ca="1" si="31"/>
        <v>sound\\Redkiy_plod.wav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_Пушистый_ли_</v>
      </c>
      <c r="BB77" t="str">
        <f t="shared" si="32"/>
        <v>_Пушистый_ли_БАРОХ?</v>
      </c>
      <c r="BD77" cm="1">
        <f t="array" aca="1" ref="BD77" ca="1">INDEX($L$74:$L$81,(RANK(AT5,$AT$2:$AT$9)))</f>
        <v>2069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VLOOKUP(B78,audio_list_stym!$A$3:$BP$18,68,FALSE)</f>
        <v>14</v>
      </c>
      <c r="F78" t="str">
        <f>VLOOKUP(E78,metki!$A$2:$B$9,2,FALSE)</f>
        <v>импл_новые_с_названием</v>
      </c>
      <c r="G78" t="str">
        <f t="shared" si="26"/>
        <v>импл_</v>
      </c>
      <c r="H78" t="str">
        <f>VLOOKUP(B78,audio_list_stym!$A$3:$AJ$18,36,FALSE)</f>
        <v>Ackee</v>
      </c>
      <c r="I78" t="s">
        <v>692</v>
      </c>
      <c r="J78" t="str">
        <f t="shared" si="27"/>
        <v>Ackee_5</v>
      </c>
      <c r="K78">
        <v>14</v>
      </c>
      <c r="L78">
        <f>VLOOKUP(J78,total_visual_stym!$A$2:$D$129,2,FALSE)</f>
        <v>2069</v>
      </c>
      <c r="M78" t="str">
        <f>VLOOKUP(J78,total_visual_stym!$A$2:$D$129,3,FALSE)</f>
        <v>pics\\Ackee_5.jpg</v>
      </c>
      <c r="N78">
        <f>VLOOKUP(J78,total_visual_stym!$A$1:$D$129,4,FALSE)</f>
        <v>208</v>
      </c>
      <c r="P78">
        <f>IF(G78="экспл",0,IF(G78="импл_",VLOOKUP(J78,quest_импл!$A$1:$J$129,7,FALSE),0))</f>
        <v>229</v>
      </c>
      <c r="Q78" t="str">
        <f>IF(G78="экспл",0,IF(G78="импл_",VLOOKUP(J78,quest_импл!$A$1:$J$129,8,FALSE),0))</f>
        <v>sound\\Kvadratniy_li.wav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2018</v>
      </c>
      <c r="AD78" t="str">
        <f t="shared" ca="1" si="33"/>
        <v>pics\\Goroh_2.jpg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pics\\Goroh_2.jpg</v>
      </c>
      <c r="AI78" t="s">
        <v>80</v>
      </c>
      <c r="AO78">
        <f t="shared" ca="1" si="34"/>
        <v>0.67834113811384933</v>
      </c>
      <c r="AP78" t="str">
        <f t="shared" ca="1" si="35"/>
        <v>pics\\Goroh_2.jpg</v>
      </c>
      <c r="AR78" t="str">
        <f t="shared" si="36"/>
        <v/>
      </c>
      <c r="AS78" t="str">
        <f t="shared" ca="1" si="29"/>
        <v>pics\\Goroh_2.jpg</v>
      </c>
      <c r="AT78">
        <f t="shared" ca="1" si="30"/>
        <v>0.54682824747059533</v>
      </c>
      <c r="AU78" t="s">
        <v>697</v>
      </c>
      <c r="AV78" t="str">
        <f t="shared" ca="1" si="31"/>
        <v>sound\\Noviy_plod.wav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_Квадратный_ли_</v>
      </c>
      <c r="BB78" t="str">
        <f t="shared" si="32"/>
        <v>_Квадратный_ли_БАРОХ?</v>
      </c>
      <c r="BD78" cm="1">
        <f t="array" aca="1" ref="BD78" ca="1">INDEX($L$74:$L$81,(RANK(AT6,$AT$2:$AT$9)))</f>
        <v>2068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VLOOKUP(B79,audio_list_stym!$A$3:$BP$18,68,FALSE)</f>
        <v>14</v>
      </c>
      <c r="F79" t="str">
        <f>VLOOKUP(E79,metki!$A$2:$B$9,2,FALSE)</f>
        <v>импл_новые_с_названием</v>
      </c>
      <c r="G79" t="str">
        <f t="shared" si="26"/>
        <v>импл_</v>
      </c>
      <c r="H79" t="str">
        <f>VLOOKUP(B79,audio_list_stym!$A$3:$AJ$18,36,FALSE)</f>
        <v>Ackee</v>
      </c>
      <c r="I79" t="s">
        <v>693</v>
      </c>
      <c r="J79" t="str">
        <f t="shared" si="27"/>
        <v>Ackee_6</v>
      </c>
      <c r="K79">
        <v>14</v>
      </c>
      <c r="L79">
        <f>VLOOKUP(J79,total_visual_stym!$A$2:$D$129,2,FALSE)</f>
        <v>2070</v>
      </c>
      <c r="M79" t="str">
        <f>VLOOKUP(J79,total_visual_stym!$A$2:$D$129,3,FALSE)</f>
        <v>pics\\Ackee_6.jpg</v>
      </c>
      <c r="N79">
        <f>VLOOKUP(J79,total_visual_stym!$A$1:$D$129,4,FALSE)</f>
        <v>208</v>
      </c>
      <c r="P79">
        <f>IF(G79="экспл",0,IF(G79="импл_",VLOOKUP(J79,quest_импл!$A$1:$J$129,7,FALSE),0))</f>
        <v>230</v>
      </c>
      <c r="Q79" t="str">
        <f>IF(G79="экспл",0,IF(G79="импл_",VLOOKUP(J79,quest_импл!$A$1:$J$129,8,FALSE),0))</f>
        <v>sound\\Sklizskiy_li.wav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2036</v>
      </c>
      <c r="AD79" t="str">
        <f t="shared" ca="1" si="33"/>
        <v>pics\\Limon_4.jpg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pics\\Limon_4.jpg</v>
      </c>
      <c r="AI79" t="s">
        <v>81</v>
      </c>
      <c r="AO79">
        <f t="shared" ca="1" si="34"/>
        <v>0.44191068004151046</v>
      </c>
      <c r="AP79" t="str">
        <f t="shared" ca="1" si="35"/>
        <v>pics\\Limon_4.jpg</v>
      </c>
      <c r="AR79" t="str">
        <f t="shared" si="36"/>
        <v/>
      </c>
      <c r="AS79" t="str">
        <f t="shared" ca="1" si="29"/>
        <v>pics\\Limon_4.jpg</v>
      </c>
      <c r="AT79">
        <f t="shared" ca="1" si="30"/>
        <v>0.63063155235568535</v>
      </c>
      <c r="AU79" t="s">
        <v>697</v>
      </c>
      <c r="AV79" t="str">
        <f t="shared" ca="1" si="31"/>
        <v>sound\\Noviy_plod.wav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_Склизкий_ли_</v>
      </c>
      <c r="BB79" t="str">
        <f t="shared" si="32"/>
        <v>_Склизкий_ли_БАРОХ?</v>
      </c>
      <c r="BD79" cm="1">
        <f t="array" aca="1" ref="BD79" ca="1">INDEX($L$74:$L$81,(RANK(AT7,$AT$2:$AT$9)))</f>
        <v>2065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VLOOKUP(B80,audio_list_stym!$A$3:$BP$18,68,FALSE)</f>
        <v>14</v>
      </c>
      <c r="F80" t="str">
        <f>VLOOKUP(E80,metki!$A$2:$B$9,2,FALSE)</f>
        <v>импл_новые_с_названием</v>
      </c>
      <c r="G80" t="str">
        <f t="shared" si="26"/>
        <v>импл_</v>
      </c>
      <c r="H80" t="str">
        <f>VLOOKUP(B80,audio_list_stym!$A$3:$AJ$18,36,FALSE)</f>
        <v>Ackee</v>
      </c>
      <c r="I80" t="s">
        <v>694</v>
      </c>
      <c r="J80" t="str">
        <f t="shared" si="27"/>
        <v>Ackee_7</v>
      </c>
      <c r="K80">
        <v>14</v>
      </c>
      <c r="L80">
        <f>VLOOKUP(J80,total_visual_stym!$A$2:$D$129,2,FALSE)</f>
        <v>2071</v>
      </c>
      <c r="M80" t="str">
        <f>VLOOKUP(J80,total_visual_stym!$A$2:$D$129,3,FALSE)</f>
        <v>pics\\Ackee_7.jpg</v>
      </c>
      <c r="N80">
        <f>VLOOKUP(J80,total_visual_stym!$A$1:$D$129,4,FALSE)</f>
        <v>208</v>
      </c>
      <c r="P80">
        <f>IF(G80="экспл",0,IF(G80="импл_",VLOOKUP(J80,quest_импл!$A$1:$J$129,7,FALSE),0))</f>
        <v>231</v>
      </c>
      <c r="Q80" t="str">
        <f>IF(G80="экспл",0,IF(G80="импл_",VLOOKUP(J80,quest_импл!$A$1:$J$129,8,FALSE),0))</f>
        <v>sound\\Uvyadshiy_li.wav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да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2042</v>
      </c>
      <c r="AD80" t="str">
        <f t="shared" ca="1" si="33"/>
        <v>pics\\Peper_2.jpg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pics\\Peper_2.jpg</v>
      </c>
      <c r="AI80" t="s">
        <v>82</v>
      </c>
      <c r="AO80">
        <f t="shared" ca="1" si="34"/>
        <v>0.37346051456821816</v>
      </c>
      <c r="AP80" t="str">
        <f t="shared" ca="1" si="35"/>
        <v>pics\\Peper_2.jpg</v>
      </c>
      <c r="AR80" t="str">
        <f t="shared" si="36"/>
        <v/>
      </c>
      <c r="AS80" t="str">
        <f t="shared" ca="1" si="29"/>
        <v>pics\\Peper_2.jpg</v>
      </c>
      <c r="AT80">
        <f t="shared" ca="1" si="30"/>
        <v>0.24192413382254963</v>
      </c>
      <c r="AU80" t="s">
        <v>697</v>
      </c>
      <c r="AV80" t="str">
        <f t="shared" ca="1" si="31"/>
        <v>sound\\Redkiy_plod.wav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_Увядший_ли_</v>
      </c>
      <c r="BB80" t="str">
        <f t="shared" si="32"/>
        <v>_Увядший_ли_БАРОХ?</v>
      </c>
      <c r="BD80" cm="1">
        <f t="array" aca="1" ref="BD80" ca="1">INDEX($L$74:$L$81,(RANK(AT8,$AT$2:$AT$9)))</f>
        <v>2067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VLOOKUP(B81,audio_list_stym!$A$3:$BP$18,68,FALSE)</f>
        <v>14</v>
      </c>
      <c r="F81" t="str">
        <f>VLOOKUP(E81,metki!$A$2:$B$9,2,FALSE)</f>
        <v>импл_новые_с_названием</v>
      </c>
      <c r="G81" t="str">
        <f t="shared" si="26"/>
        <v>импл_</v>
      </c>
      <c r="H81" t="str">
        <f>VLOOKUP(B81,audio_list_stym!$A$3:$AJ$18,36,FALSE)</f>
        <v>Ackee</v>
      </c>
      <c r="I81" t="s">
        <v>695</v>
      </c>
      <c r="J81" t="str">
        <f t="shared" si="27"/>
        <v>Ackee_8</v>
      </c>
      <c r="K81">
        <v>14</v>
      </c>
      <c r="L81">
        <f>VLOOKUP(J81,total_visual_stym!$A$2:$D$129,2,FALSE)</f>
        <v>2072</v>
      </c>
      <c r="M81" t="str">
        <f>VLOOKUP(J81,total_visual_stym!$A$2:$D$129,3,FALSE)</f>
        <v>pics\\Ackee_8.jpg</v>
      </c>
      <c r="N81">
        <f>VLOOKUP(J81,total_visual_stym!$A$1:$D$129,4,FALSE)</f>
        <v>208</v>
      </c>
      <c r="P81">
        <f>IF(G81="экспл",0,IF(G81="импл_",VLOOKUP(J81,quest_импл!$A$1:$J$129,7,FALSE),0))</f>
        <v>232</v>
      </c>
      <c r="Q81" t="str">
        <f>IF(G81="экспл",0,IF(G81="импл_",VLOOKUP(J81,quest_импл!$A$1:$J$129,8,FALSE),0))</f>
        <v>sound\\Raznocvetniy_li.wav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2003</v>
      </c>
      <c r="AD81" t="str">
        <f t="shared" ca="1" si="33"/>
        <v>pics\\Banan_3.jpg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pics\\Banan_3.jpg</v>
      </c>
      <c r="AI81" t="s">
        <v>83</v>
      </c>
      <c r="AO81">
        <f t="shared" ca="1" si="34"/>
        <v>0.96061135305466094</v>
      </c>
      <c r="AP81" t="str">
        <f t="shared" ca="1" si="35"/>
        <v>pics\\Banan_3.jpg</v>
      </c>
      <c r="AR81" t="str">
        <f t="shared" si="36"/>
        <v/>
      </c>
      <c r="AS81" t="str">
        <f t="shared" ca="1" si="29"/>
        <v>pics\\Banan_3.jpg</v>
      </c>
      <c r="AT81">
        <f t="shared" ca="1" si="30"/>
        <v>0.66168578774239895</v>
      </c>
      <c r="AU81" t="s">
        <v>697</v>
      </c>
      <c r="AV81" t="str">
        <f t="shared" ca="1" si="31"/>
        <v>sound\\Noviy_plod.wav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_Разноцветный_ли_</v>
      </c>
      <c r="BB81" t="str">
        <f t="shared" si="32"/>
        <v>_Разноцветный_ли_БАРОХ?</v>
      </c>
      <c r="BD81" cm="1">
        <f t="array" aca="1" ref="BD81" ca="1">INDEX($L$74:$L$81,(RANK(AT9,$AT$2:$AT$9)))</f>
        <v>2066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VLOOKUP(B82,audio_list_stym!$A$3:$BP$18,68,FALSE)</f>
        <v>15</v>
      </c>
      <c r="F82" t="str">
        <f>VLOOKUP(E82,metki!$A$2:$B$9,2,FALSE)</f>
        <v>экспл_новые_с_названием</v>
      </c>
      <c r="G82" t="str">
        <f t="shared" si="26"/>
        <v>экспл</v>
      </c>
      <c r="H82" t="str">
        <f>VLOOKUP(B82,audio_list_stym!$A$3:$AJ$18,36,FALSE)</f>
        <v>Ake</v>
      </c>
      <c r="I82" t="s">
        <v>688</v>
      </c>
      <c r="J82" t="str">
        <f t="shared" si="27"/>
        <v>Ake_1</v>
      </c>
      <c r="K82">
        <v>15</v>
      </c>
      <c r="L82">
        <f>VLOOKUP(J82,total_visual_stym!$A$2:$D$129,2,FALSE)</f>
        <v>2073</v>
      </c>
      <c r="M82" t="str">
        <f>VLOOKUP(J82,total_visual_stym!$A$2:$D$129,3,FALSE)</f>
        <v>pics\\Ake_1.jpg</v>
      </c>
      <c r="N82">
        <f>VLOOKUP(J82,total_visual_stym!$A$1:$D$129,4,FALSE)</f>
        <v>209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105</v>
      </c>
      <c r="Z82" t="str">
        <f>IF(G82="экспл",VLOOKUP(J82,quest_экспл!$A$1:$N$129,12,FALSE),IF(G82="импл_",0,0))</f>
        <v>sound\\On_imeet_myakot.wav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2202</v>
      </c>
      <c r="AD82" t="str">
        <f t="shared" ca="1" si="33"/>
        <v>pics\\dis47.jpg</v>
      </c>
      <c r="AE82" s="22" t="str">
        <f t="array" aca="1" ref="AE82" ca="1">IF(G82="экспл",INDEX(total_visual_stym!$C$146:$C$209,(RANK(total_visual_stym!E162,total_visual_stym!$E$146:$E$209))),0)</f>
        <v>pics\\dis47.jpg</v>
      </c>
      <c r="AF82" s="22" t="str">
        <f t="shared" si="28"/>
        <v/>
      </c>
      <c r="AI82" t="s">
        <v>84</v>
      </c>
      <c r="AO82">
        <f t="shared" ca="1" si="34"/>
        <v>0.61830227374022106</v>
      </c>
      <c r="AP82" t="str">
        <f t="shared" ca="1" si="35"/>
        <v>pics\\Kokos_1.jpg</v>
      </c>
      <c r="AR82" t="str">
        <f t="shared" si="36"/>
        <v/>
      </c>
      <c r="AS82" t="str">
        <f t="shared" si="29"/>
        <v/>
      </c>
      <c r="AT82">
        <f t="shared" ca="1" si="30"/>
        <v>0.55147203253095056</v>
      </c>
      <c r="AU82" t="s">
        <v>697</v>
      </c>
      <c r="AV82" t="str">
        <f t="shared" ca="1" si="31"/>
        <v>sound\\Noviy_plod.wav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_Он_имеет_мякоть?</v>
      </c>
      <c r="BA82" t="e">
        <f>VLOOKUP(Q82,audio_list_stym!$B$2:$BQ$299,68,FALSE)</f>
        <v>#N/A</v>
      </c>
      <c r="BB82" t="str">
        <f t="shared" si="32"/>
        <v>На_экране_ЛИРОХ._Он_имеет_мякоть?</v>
      </c>
      <c r="BC82">
        <f>A82</f>
        <v>1211</v>
      </c>
      <c r="BD82" cm="1">
        <f t="array" aca="1" ref="BD82" ca="1">INDEX($L$82:$L$89,(RANK(AT2,$AT$2:$AT$9)))</f>
        <v>2080</v>
      </c>
      <c r="BE82" cm="1">
        <f t="array" aca="1" ref="BE82" ca="1">INDEX(BD66:BD81,(RANK(AT4,$AT$2:$AT$17)))</f>
        <v>2067</v>
      </c>
      <c r="BF82" cm="1">
        <f t="array" aca="1" ref="BF82" ca="1">INDEX(BD90:BD105,(RANK(AT4,$AT$2:$AT$17)))</f>
        <v>2091</v>
      </c>
      <c r="BG82" cm="1">
        <f t="array" aca="1" ref="BG82" ca="1">INDEX(BD106:BD129,(RANK(AT4,$AT$2:$AT$9)))</f>
        <v>2115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VLOOKUP(B83,audio_list_stym!$A$3:$BP$18,68,FALSE)</f>
        <v>15</v>
      </c>
      <c r="F83" t="str">
        <f>VLOOKUP(E83,metki!$A$2:$B$9,2,FALSE)</f>
        <v>экспл_новые_с_названием</v>
      </c>
      <c r="G83" t="str">
        <f t="shared" si="26"/>
        <v>экспл</v>
      </c>
      <c r="H83" t="str">
        <f>VLOOKUP(B83,audio_list_stym!$A$3:$AJ$18,36,FALSE)</f>
        <v>Ake</v>
      </c>
      <c r="I83" t="s">
        <v>689</v>
      </c>
      <c r="J83" t="str">
        <f t="shared" si="27"/>
        <v>Ake_2</v>
      </c>
      <c r="K83">
        <v>15</v>
      </c>
      <c r="L83">
        <f>VLOOKUP(J83,total_visual_stym!$A$2:$D$129,2,FALSE)</f>
        <v>2074</v>
      </c>
      <c r="M83" t="str">
        <f>VLOOKUP(J83,total_visual_stym!$A$2:$D$129,3,FALSE)</f>
        <v>pics\\Ake_2.jpg</v>
      </c>
      <c r="N83">
        <f>VLOOKUP(J83,total_visual_stym!$A$1:$D$129,4,FALSE)</f>
        <v>209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106</v>
      </c>
      <c r="Z83" t="str">
        <f>IF(G83="экспл",VLOOKUP(J83,quest_экспл!$A$1:$N$129,12,FALSE),IF(G83="импл_",0,0))</f>
        <v>sound\\Prodolgovatiy_li_on.wav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2171</v>
      </c>
      <c r="AD83" t="str">
        <f t="shared" ca="1" si="33"/>
        <v>pics\\dis22.jpg</v>
      </c>
      <c r="AE83" s="22" t="str">
        <f t="array" aca="1" ref="AE83" ca="1">IF(G83="экспл",INDEX(total_visual_stym!$C$146:$C$209,(RANK(total_visual_stym!E163,total_visual_stym!$E$146:$E$209))),0)</f>
        <v>pics\\dis22.jpg</v>
      </c>
      <c r="AF83" s="22" t="str">
        <f t="shared" si="28"/>
        <v/>
      </c>
      <c r="AI83" t="s">
        <v>85</v>
      </c>
      <c r="AO83">
        <f t="shared" ca="1" si="34"/>
        <v>0.32592341934460867</v>
      </c>
      <c r="AP83" t="str">
        <f t="shared" ca="1" si="35"/>
        <v>pics\\Peper_6.jpg</v>
      </c>
      <c r="AR83" t="str">
        <f t="shared" si="36"/>
        <v/>
      </c>
      <c r="AS83" t="str">
        <f t="shared" si="29"/>
        <v/>
      </c>
      <c r="AT83">
        <f t="shared" ca="1" si="30"/>
        <v>0.79120743617313694</v>
      </c>
      <c r="AU83" t="s">
        <v>697</v>
      </c>
      <c r="AV83" t="str">
        <f t="shared" ca="1" si="31"/>
        <v>sound\\Noviy_plod.wav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_Продолговатый_ли_он?</v>
      </c>
      <c r="BA83" t="e">
        <f>VLOOKUP(Q83,audio_list_stym!$B$2:$BQ$299,68,FALSE)</f>
        <v>#N/A</v>
      </c>
      <c r="BB83" t="str">
        <f t="shared" si="32"/>
        <v>Посмотрите,_вот_ЛИРОХ._Продолговатый_ли_он?</v>
      </c>
      <c r="BD83" cm="1">
        <f t="array" aca="1" ref="BD83" ca="1">INDEX($L$82:$L$89,(RANK(AT3,$AT$2:$AT$9)))</f>
        <v>2078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VLOOKUP(B84,audio_list_stym!$A$3:$BP$18,68,FALSE)</f>
        <v>15</v>
      </c>
      <c r="F84" t="str">
        <f>VLOOKUP(E84,metki!$A$2:$B$9,2,FALSE)</f>
        <v>экспл_новые_с_названием</v>
      </c>
      <c r="G84" t="str">
        <f t="shared" si="26"/>
        <v>экспл</v>
      </c>
      <c r="H84" t="str">
        <f>VLOOKUP(B84,audio_list_stym!$A$3:$AJ$18,36,FALSE)</f>
        <v>Ake</v>
      </c>
      <c r="I84" t="s">
        <v>690</v>
      </c>
      <c r="J84" t="str">
        <f t="shared" si="27"/>
        <v>Ake_3</v>
      </c>
      <c r="K84">
        <v>15</v>
      </c>
      <c r="L84">
        <f>VLOOKUP(J84,total_visual_stym!$A$2:$D$129,2,FALSE)</f>
        <v>2075</v>
      </c>
      <c r="M84" t="str">
        <f>VLOOKUP(J84,total_visual_stym!$A$2:$D$129,3,FALSE)</f>
        <v>pics\\Ake_3.jpg</v>
      </c>
      <c r="N84">
        <f>VLOOKUP(J84,total_visual_stym!$A$1:$D$129,4,FALSE)</f>
        <v>209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107</v>
      </c>
      <c r="Z84" t="str">
        <f>IF(G84="экспл",VLOOKUP(J84,quest_экспл!$A$1:$N$129,12,FALSE),IF(G84="импл_",0,0))</f>
        <v>sound\\Pyatnistiy_li_on.wav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2217</v>
      </c>
      <c r="AD84" t="str">
        <f t="shared" ca="1" si="33"/>
        <v>pics\\dis58.jpg</v>
      </c>
      <c r="AE84" s="22" t="str">
        <f t="array" aca="1" ref="AE84" ca="1">IF(G84="экспл",INDEX(total_visual_stym!$C$146:$C$209,(RANK(total_visual_stym!E164,total_visual_stym!$E$146:$E$209))),0)</f>
        <v>pics\\dis58.jpg</v>
      </c>
      <c r="AF84" s="22" t="str">
        <f t="shared" si="28"/>
        <v/>
      </c>
      <c r="AI84" t="s">
        <v>94</v>
      </c>
      <c r="AO84">
        <f t="shared" ca="1" si="34"/>
        <v>0.59931905279602093</v>
      </c>
      <c r="AP84" t="str">
        <f t="shared" ca="1" si="35"/>
        <v>pics\\Kokos_3.jpg</v>
      </c>
      <c r="AR84" t="str">
        <f t="shared" si="36"/>
        <v/>
      </c>
      <c r="AS84" t="str">
        <f t="shared" si="29"/>
        <v/>
      </c>
      <c r="AT84">
        <f t="shared" ca="1" si="30"/>
        <v>0.34055027433163165</v>
      </c>
      <c r="AU84" t="s">
        <v>697</v>
      </c>
      <c r="AV84" t="str">
        <f t="shared" ca="1" si="31"/>
        <v>sound\\Redkiy_plod.wav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_Пятнистый_ли_он?</v>
      </c>
      <c r="BA84" t="e">
        <f>VLOOKUP(Q84,audio_list_stym!$B$2:$BQ$299,68,FALSE)</f>
        <v>#N/A</v>
      </c>
      <c r="BB84" t="str">
        <f t="shared" si="32"/>
        <v>Вот_ЛИРОХ._Пятнистый_ли_он?</v>
      </c>
      <c r="BD84" cm="1">
        <f t="array" aca="1" ref="BD84" ca="1">INDEX($L$82:$L$89,(RANK(AT4,$AT$2:$AT$9)))</f>
        <v>2079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VLOOKUP(B85,audio_list_stym!$A$3:$BP$18,68,FALSE)</f>
        <v>15</v>
      </c>
      <c r="F85" t="str">
        <f>VLOOKUP(E85,metki!$A$2:$B$9,2,FALSE)</f>
        <v>экспл_новые_с_названием</v>
      </c>
      <c r="G85" t="str">
        <f t="shared" si="26"/>
        <v>экспл</v>
      </c>
      <c r="H85" t="str">
        <f>VLOOKUP(B85,audio_list_stym!$A$3:$AJ$18,36,FALSE)</f>
        <v>Ake</v>
      </c>
      <c r="I85" t="s">
        <v>691</v>
      </c>
      <c r="J85" t="str">
        <f t="shared" si="27"/>
        <v>Ake_4</v>
      </c>
      <c r="K85">
        <v>15</v>
      </c>
      <c r="L85">
        <f>VLOOKUP(J85,total_visual_stym!$A$2:$D$129,2,FALSE)</f>
        <v>2076</v>
      </c>
      <c r="M85" t="str">
        <f>VLOOKUP(J85,total_visual_stym!$A$2:$D$129,3,FALSE)</f>
        <v>pics\\Ake_4.jpg</v>
      </c>
      <c r="N85">
        <f>VLOOKUP(J85,total_visual_stym!$A$1:$D$129,4,FALSE)</f>
        <v>209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108</v>
      </c>
      <c r="Z85" t="str">
        <f>IF(G85="экспл",VLOOKUP(J85,quest_экспл!$A$1:$N$129,12,FALSE),IF(G85="импл_",0,0))</f>
        <v>sound\\On_s_kozhuroy.wav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2224</v>
      </c>
      <c r="AD85" t="str">
        <f t="shared" ca="1" si="33"/>
        <v>pics\\dis29.jpg</v>
      </c>
      <c r="AE85" s="22" t="str">
        <f t="array" aca="1" ref="AE85" ca="1">IF(G85="экспл",INDEX(total_visual_stym!$C$146:$C$209,(RANK(total_visual_stym!E165,total_visual_stym!$E$146:$E$209))),0)</f>
        <v>pics\\dis29.jpg</v>
      </c>
      <c r="AF85" s="22" t="str">
        <f t="shared" si="28"/>
        <v/>
      </c>
      <c r="AI85" t="s">
        <v>95</v>
      </c>
      <c r="AO85">
        <f t="shared" ca="1" si="34"/>
        <v>0.87241808467554594</v>
      </c>
      <c r="AP85" t="str">
        <f t="shared" ca="1" si="35"/>
        <v>pics\\Banan_7.jpg</v>
      </c>
      <c r="AR85" t="str">
        <f t="shared" si="36"/>
        <v/>
      </c>
      <c r="AS85" t="str">
        <f t="shared" si="29"/>
        <v/>
      </c>
      <c r="AT85">
        <f t="shared" ca="1" si="30"/>
        <v>7.2709283340579245E-2</v>
      </c>
      <c r="AU85" t="s">
        <v>697</v>
      </c>
      <c r="AV85" t="str">
        <f t="shared" ca="1" si="31"/>
        <v>sound\\Redkiy_plod.wav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_Он_с_кожурой?</v>
      </c>
      <c r="BA85" t="e">
        <f>VLOOKUP(Q85,audio_list_stym!$B$2:$BQ$299,68,FALSE)</f>
        <v>#N/A</v>
      </c>
      <c r="BB85" t="str">
        <f t="shared" si="32"/>
        <v>Это_ЛИРОХ._Он_с_кожурой?</v>
      </c>
      <c r="BD85" cm="1">
        <f t="array" aca="1" ref="BD85" ca="1">INDEX($L$82:$L$89,(RANK(AT5,$AT$2:$AT$9)))</f>
        <v>2077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VLOOKUP(B86,audio_list_stym!$A$3:$BP$18,68,FALSE)</f>
        <v>15</v>
      </c>
      <c r="F86" t="str">
        <f>VLOOKUP(E86,metki!$A$2:$B$9,2,FALSE)</f>
        <v>экспл_новые_с_названием</v>
      </c>
      <c r="G86" t="str">
        <f t="shared" si="26"/>
        <v>экспл</v>
      </c>
      <c r="H86" t="str">
        <f>VLOOKUP(B86,audio_list_stym!$A$3:$AJ$18,36,FALSE)</f>
        <v>Ake</v>
      </c>
      <c r="I86" t="s">
        <v>692</v>
      </c>
      <c r="J86" t="str">
        <f t="shared" si="27"/>
        <v>Ake_5</v>
      </c>
      <c r="K86">
        <v>15</v>
      </c>
      <c r="L86">
        <f>VLOOKUP(J86,total_visual_stym!$A$2:$D$129,2,FALSE)</f>
        <v>2077</v>
      </c>
      <c r="M86" t="str">
        <f>VLOOKUP(J86,total_visual_stym!$A$2:$D$129,3,FALSE)</f>
        <v>pics\\Ake_5.jpg</v>
      </c>
      <c r="N86">
        <f>VLOOKUP(J86,total_visual_stym!$A$1:$D$129,4,FALSE)</f>
        <v>209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109</v>
      </c>
      <c r="Z86" t="str">
        <f>IF(G86="экспл",VLOOKUP(J86,quest_экспл!$A$1:$N$129,12,FALSE),IF(G86="импл_",0,0))</f>
        <v>sound\\Fioletoviy_li_on.wav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2172</v>
      </c>
      <c r="AD86" t="str">
        <f t="shared" ca="1" si="33"/>
        <v>pics\\dis23.jpg</v>
      </c>
      <c r="AE86" s="22" t="str">
        <f t="array" aca="1" ref="AE86" ca="1">IF(G86="экспл",INDEX(total_visual_stym!$C$146:$C$209,(RANK(total_visual_stym!E166,total_visual_stym!$E$146:$E$209))),0)</f>
        <v>pics\\dis23.jpg</v>
      </c>
      <c r="AF86" s="22" t="str">
        <f t="shared" si="28"/>
        <v/>
      </c>
      <c r="AI86" t="s">
        <v>96</v>
      </c>
      <c r="AO86">
        <f t="shared" ca="1" si="34"/>
        <v>0.43639636248947355</v>
      </c>
      <c r="AP86" t="str">
        <f t="shared" ca="1" si="35"/>
        <v>pics\\Limon_5.jpg</v>
      </c>
      <c r="AR86" t="str">
        <f t="shared" si="36"/>
        <v/>
      </c>
      <c r="AS86" t="str">
        <f t="shared" si="29"/>
        <v/>
      </c>
      <c r="AT86">
        <f t="shared" ca="1" si="30"/>
        <v>0.33266652846954348</v>
      </c>
      <c r="AU86" t="s">
        <v>697</v>
      </c>
      <c r="AV86" t="str">
        <f t="shared" ca="1" si="31"/>
        <v>sound\\Redkiy_plod.wav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_Синий_ли_он?</v>
      </c>
      <c r="BA86" t="e">
        <f>VLOOKUP(Q86,audio_list_stym!$B$2:$BQ$299,68,FALSE)</f>
        <v>#N/A</v>
      </c>
      <c r="BB86" t="str">
        <f t="shared" si="32"/>
        <v>На_картинке_ЛИРОХ._Синий_ли_он?</v>
      </c>
      <c r="BD86" cm="1">
        <f t="array" aca="1" ref="BD86" ca="1">INDEX($L$82:$L$89,(RANK(AT6,$AT$2:$AT$9)))</f>
        <v>2076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VLOOKUP(B87,audio_list_stym!$A$3:$BP$18,68,FALSE)</f>
        <v>15</v>
      </c>
      <c r="F87" t="str">
        <f>VLOOKUP(E87,metki!$A$2:$B$9,2,FALSE)</f>
        <v>экспл_новые_с_названием</v>
      </c>
      <c r="G87" t="str">
        <f t="shared" si="26"/>
        <v>экспл</v>
      </c>
      <c r="H87" t="str">
        <f>VLOOKUP(B87,audio_list_stym!$A$3:$AJ$18,36,FALSE)</f>
        <v>Ake</v>
      </c>
      <c r="I87" t="s">
        <v>693</v>
      </c>
      <c r="J87" t="str">
        <f t="shared" si="27"/>
        <v>Ake_6</v>
      </c>
      <c r="K87">
        <v>15</v>
      </c>
      <c r="L87">
        <f>VLOOKUP(J87,total_visual_stym!$A$2:$D$129,2,FALSE)</f>
        <v>2078</v>
      </c>
      <c r="M87" t="str">
        <f>VLOOKUP(J87,total_visual_stym!$A$2:$D$129,3,FALSE)</f>
        <v>pics\\Ake_6.jpg</v>
      </c>
      <c r="N87">
        <f>VLOOKUP(J87,total_visual_stym!$A$1:$D$129,4,FALSE)</f>
        <v>209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110</v>
      </c>
      <c r="Z87" t="str">
        <f>IF(G87="экспл",VLOOKUP(J87,quest_экспл!$A$1:$N$129,12,FALSE),IF(G87="импл_",0,0))</f>
        <v>sound\\On_s_dolkami.wav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2187</v>
      </c>
      <c r="AD87" t="str">
        <f t="shared" ca="1" si="33"/>
        <v>pics\\dis1.jpg</v>
      </c>
      <c r="AE87" s="22" t="str">
        <f t="array" aca="1" ref="AE87" ca="1">IF(G87="экспл",INDEX(total_visual_stym!$C$146:$C$209,(RANK(total_visual_stym!E167,total_visual_stym!$E$146:$E$209))),0)</f>
        <v>pics\\dis1.jpg</v>
      </c>
      <c r="AF87" s="22" t="str">
        <f t="shared" si="28"/>
        <v/>
      </c>
      <c r="AI87" t="s">
        <v>97</v>
      </c>
      <c r="AO87">
        <f t="shared" ca="1" si="34"/>
        <v>0.19265546294907099</v>
      </c>
      <c r="AP87" t="str">
        <f t="shared" ca="1" si="35"/>
        <v>pics\\Redis_6.jpg</v>
      </c>
      <c r="AR87" t="str">
        <f t="shared" si="36"/>
        <v/>
      </c>
      <c r="AS87" t="str">
        <f t="shared" si="29"/>
        <v/>
      </c>
      <c r="AT87">
        <f t="shared" ca="1" si="30"/>
        <v>0.40450196645926439</v>
      </c>
      <c r="AU87" t="s">
        <v>697</v>
      </c>
      <c r="AV87" t="str">
        <f t="shared" ca="1" si="31"/>
        <v>sound\\Redkiy_plod.wav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_Он_с_дольками?</v>
      </c>
      <c r="BA87" t="e">
        <f>VLOOKUP(Q87,audio_list_stym!$B$2:$BQ$299,68,FALSE)</f>
        <v>#N/A</v>
      </c>
      <c r="BB87" t="str">
        <f t="shared" si="32"/>
        <v>На_мониторе_ЛИРОХ._Он_с_дольками?</v>
      </c>
      <c r="BD87" cm="1">
        <f t="array" aca="1" ref="BD87" ca="1">INDEX($L$82:$L$89,(RANK(AT7,$AT$2:$AT$9)))</f>
        <v>2073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VLOOKUP(B88,audio_list_stym!$A$3:$BP$18,68,FALSE)</f>
        <v>15</v>
      </c>
      <c r="F88" t="str">
        <f>VLOOKUP(E88,metki!$A$2:$B$9,2,FALSE)</f>
        <v>экспл_новые_с_названием</v>
      </c>
      <c r="G88" t="str">
        <f t="shared" si="26"/>
        <v>экспл</v>
      </c>
      <c r="H88" t="str">
        <f>VLOOKUP(B88,audio_list_stym!$A$3:$AJ$18,36,FALSE)</f>
        <v>Ake</v>
      </c>
      <c r="I88" t="s">
        <v>694</v>
      </c>
      <c r="J88" t="str">
        <f t="shared" si="27"/>
        <v>Ake_7</v>
      </c>
      <c r="K88">
        <v>15</v>
      </c>
      <c r="L88">
        <f>VLOOKUP(J88,total_visual_stym!$A$2:$D$129,2,FALSE)</f>
        <v>2079</v>
      </c>
      <c r="M88" t="str">
        <f>VLOOKUP(J88,total_visual_stym!$A$2:$D$129,3,FALSE)</f>
        <v>pics\\Ake_7.jpg</v>
      </c>
      <c r="N88">
        <f>VLOOKUP(J88,total_visual_stym!$A$1:$D$129,4,FALSE)</f>
        <v>209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111</v>
      </c>
      <c r="Z88" t="str">
        <f>IF(G88="экспл",VLOOKUP(J88,quest_экспл!$A$1:$N$129,12,FALSE),IF(G88="импл_",0,0))</f>
        <v>sound\\On_visushenniy.wav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2197</v>
      </c>
      <c r="AD88" t="str">
        <f t="shared" ca="1" si="33"/>
        <v>pics\\dis54.jpg</v>
      </c>
      <c r="AE88" s="22" t="str">
        <f t="array" aca="1" ref="AE88" ca="1">IF(G88="экспл",INDEX(total_visual_stym!$C$146:$C$209,(RANK(total_visual_stym!E168,total_visual_stym!$E$146:$E$209))),0)</f>
        <v>pics\\dis54.jpg</v>
      </c>
      <c r="AF88" s="22" t="str">
        <f t="shared" si="28"/>
        <v/>
      </c>
      <c r="AI88" t="s">
        <v>98</v>
      </c>
      <c r="AO88">
        <f t="shared" ca="1" si="34"/>
        <v>0.40840655147232297</v>
      </c>
      <c r="AP88" t="str">
        <f t="shared" ca="1" si="35"/>
        <v>pics\\Limon_7.jpg</v>
      </c>
      <c r="AR88" t="str">
        <f t="shared" si="36"/>
        <v/>
      </c>
      <c r="AS88" t="str">
        <f t="shared" si="29"/>
        <v/>
      </c>
      <c r="AT88">
        <f t="shared" ca="1" si="30"/>
        <v>0.9346747329838847</v>
      </c>
      <c r="AU88" t="s">
        <v>697</v>
      </c>
      <c r="AV88" t="str">
        <f t="shared" ca="1" si="31"/>
        <v>sound\\Noviy_plod.wav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_Он_высушенный?</v>
      </c>
      <c r="BA88" t="e">
        <f>VLOOKUP(Q88,audio_list_stym!$B$2:$BQ$299,68,FALSE)</f>
        <v>#N/A</v>
      </c>
      <c r="BB88" t="str">
        <f t="shared" si="32"/>
        <v>Перед_Вами_ЛИРОХ._Он_высушенный?</v>
      </c>
      <c r="BD88" cm="1">
        <f t="array" aca="1" ref="BD88" ca="1">INDEX($L$82:$L$89,(RANK(AT8,$AT$2:$AT$9)))</f>
        <v>2075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VLOOKUP(B89,audio_list_stym!$A$3:$BP$18,68,FALSE)</f>
        <v>15</v>
      </c>
      <c r="F89" t="str">
        <f>VLOOKUP(E89,metki!$A$2:$B$9,2,FALSE)</f>
        <v>экспл_новые_с_названием</v>
      </c>
      <c r="G89" t="str">
        <f t="shared" si="26"/>
        <v>экспл</v>
      </c>
      <c r="H89" t="str">
        <f>VLOOKUP(B89,audio_list_stym!$A$3:$AJ$18,36,FALSE)</f>
        <v>Ake</v>
      </c>
      <c r="I89" t="s">
        <v>695</v>
      </c>
      <c r="J89" t="str">
        <f t="shared" si="27"/>
        <v>Ake_8</v>
      </c>
      <c r="K89">
        <v>15</v>
      </c>
      <c r="L89">
        <f>VLOOKUP(J89,total_visual_stym!$A$2:$D$129,2,FALSE)</f>
        <v>2080</v>
      </c>
      <c r="M89" t="str">
        <f>VLOOKUP(J89,total_visual_stym!$A$2:$D$129,3,FALSE)</f>
        <v>pics\\Ake_8.jpg</v>
      </c>
      <c r="N89">
        <f>VLOOKUP(J89,total_visual_stym!$A$1:$D$129,4,FALSE)</f>
        <v>209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112</v>
      </c>
      <c r="Z89" t="str">
        <f>IF(G89="экспл",VLOOKUP(J89,quest_экспл!$A$1:$N$129,12,FALSE),IF(G89="импл_",0,0))</f>
        <v>sound\\Myatiy_li_on.wav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2216</v>
      </c>
      <c r="AD89" t="str">
        <f t="shared" ca="1" si="33"/>
        <v>pics\\dis59.jpg</v>
      </c>
      <c r="AE89" s="22" t="str">
        <f t="array" aca="1" ref="AE89" ca="1">IF(G89="экспл",INDEX(total_visual_stym!$C$146:$C$209,(RANK(total_visual_stym!E169,total_visual_stym!$E$146:$E$209))),0)</f>
        <v>pics\\dis59.jpg</v>
      </c>
      <c r="AF89" s="22" t="str">
        <f t="shared" si="28"/>
        <v/>
      </c>
      <c r="AI89" t="s">
        <v>99</v>
      </c>
      <c r="AO89">
        <f t="shared" ca="1" si="34"/>
        <v>0.30841084290770082</v>
      </c>
      <c r="AP89" t="str">
        <f t="shared" ca="1" si="35"/>
        <v>pics\\Peper_7.jpg</v>
      </c>
      <c r="AR89" t="str">
        <f t="shared" si="36"/>
        <v/>
      </c>
      <c r="AS89" t="str">
        <f t="shared" si="29"/>
        <v/>
      </c>
      <c r="AT89">
        <f t="shared" ca="1" si="30"/>
        <v>0.60418143960556281</v>
      </c>
      <c r="AU89" t="s">
        <v>697</v>
      </c>
      <c r="AV89" t="str">
        <f t="shared" ca="1" si="31"/>
        <v>sound\\Noviy_plod.wav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_Мятый_ли_он?</v>
      </c>
      <c r="BA89" t="e">
        <f>VLOOKUP(Q89,audio_list_stym!$B$2:$BQ$299,68,FALSE)</f>
        <v>#N/A</v>
      </c>
      <c r="BB89" t="str">
        <f t="shared" si="32"/>
        <v>Вы_видите_ЛИРОХ._Мятый_ли_он?</v>
      </c>
      <c r="BD89" cm="1">
        <f t="array" aca="1" ref="BD89" ca="1">INDEX($L$82:$L$89,(RANK(AT9,$AT$2:$AT$9)))</f>
        <v>2074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VLOOKUP(B90,audio_list_stym!$A$3:$BP$18,68,FALSE)</f>
        <v>16</v>
      </c>
      <c r="F90" t="str">
        <f>VLOOKUP(E90,metki!$A$2:$B$9,2,FALSE)</f>
        <v>импл_новые_без_названия</v>
      </c>
      <c r="G90" t="str">
        <f t="shared" si="26"/>
        <v>импл_</v>
      </c>
      <c r="H90" t="str">
        <f>VLOOKUP(B90,audio_list_stym!$A$3:$AJ$18,36,FALSE)</f>
        <v>Finger</v>
      </c>
      <c r="I90" t="s">
        <v>688</v>
      </c>
      <c r="J90" t="str">
        <f t="shared" si="27"/>
        <v>Finger_1</v>
      </c>
      <c r="K90">
        <v>16</v>
      </c>
      <c r="L90">
        <f>VLOOKUP(J90,total_visual_stym!$A$2:$D$129,2,FALSE)</f>
        <v>2081</v>
      </c>
      <c r="M90" t="str">
        <f>VLOOKUP(J90,total_visual_stym!$A$2:$D$129,3,FALSE)</f>
        <v>pics\\Finger_1.jpg</v>
      </c>
      <c r="N90">
        <f>VLOOKUP(J90,total_visual_stym!$A$1:$D$129,4,FALSE)</f>
        <v>210</v>
      </c>
      <c r="P90">
        <f>IF(G90="экспл",0,IF(G90="импл_",VLOOKUP(J90,quest_импл!$A$1:$J$129,7,FALSE),0))</f>
        <v>241</v>
      </c>
      <c r="Q90" t="str">
        <f>IF(G90="экспл",0,IF(G90="импл_",VLOOKUP(J90,quest_импл!$A$1:$J$129,8,FALSE),0))</f>
        <v>sound\\Vityanut_li.wav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2019</v>
      </c>
      <c r="AD90" t="str">
        <f t="shared" ca="1" si="33"/>
        <v>pics\\Goroh_3.jpg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pics\\Goroh_3.jpg</v>
      </c>
      <c r="AI90" t="s">
        <v>100</v>
      </c>
      <c r="AO90">
        <f t="shared" ca="1" si="34"/>
        <v>0.665948548180747</v>
      </c>
      <c r="AP90" t="str">
        <f t="shared" ca="1" si="35"/>
        <v>pics\\Goroh_3.jpg</v>
      </c>
      <c r="AR90" t="str">
        <f t="shared" si="36"/>
        <v/>
      </c>
      <c r="AS90" t="str">
        <f t="shared" ca="1" si="29"/>
        <v>pics\\Goroh_3.jpg</v>
      </c>
      <c r="AT90">
        <f t="shared" ca="1" si="30"/>
        <v>0.82941894993800092</v>
      </c>
      <c r="AU90" t="s">
        <v>697</v>
      </c>
      <c r="AV90" t="str">
        <f t="shared" ca="1" si="31"/>
        <v>sound\\Noviy_plod.wav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_Вытянут_ли_</v>
      </c>
      <c r="BB90" t="str">
        <f t="shared" si="32"/>
        <v>_Вытянут_ли_XXXXX?</v>
      </c>
      <c r="BC90">
        <f>A90</f>
        <v>1212</v>
      </c>
      <c r="BD90" cm="1">
        <f t="array" aca="1" ref="BD90" ca="1">INDEX($L$90:$L$97,(RANK(AT2,$AT$2:$AT$9)))</f>
        <v>2088</v>
      </c>
      <c r="BE90" cm="1">
        <f t="array" aca="1" ref="BE90" ca="1">INDEX(BD66:BD81,(RANK(AT5,$AT$2:$AT$17)))</f>
        <v>2070</v>
      </c>
      <c r="BF90" cm="1">
        <f t="array" aca="1" ref="BF90" ca="1">INDEX(BD98:BD113,(RANK(AT5,$AT$2:$AT$17)))</f>
        <v>2118</v>
      </c>
      <c r="BG90" cm="1">
        <f t="array" aca="1" ref="BG90" ca="1">INDEX(BD114:BD129,(RANK(AT5,$AT$2:$AT$9)))</f>
        <v>2132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VLOOKUP(B91,audio_list_stym!$A$3:$BP$18,68,FALSE)</f>
        <v>16</v>
      </c>
      <c r="F91" t="str">
        <f>VLOOKUP(E91,metki!$A$2:$B$9,2,FALSE)</f>
        <v>импл_новые_без_названия</v>
      </c>
      <c r="G91" t="str">
        <f t="shared" si="26"/>
        <v>импл_</v>
      </c>
      <c r="H91" t="str">
        <f>VLOOKUP(B91,audio_list_stym!$A$3:$AJ$18,36,FALSE)</f>
        <v>Finger</v>
      </c>
      <c r="I91" t="s">
        <v>689</v>
      </c>
      <c r="J91" t="str">
        <f t="shared" si="27"/>
        <v>Finger_2</v>
      </c>
      <c r="K91">
        <v>16</v>
      </c>
      <c r="L91">
        <f>VLOOKUP(J91,total_visual_stym!$A$2:$D$129,2,FALSE)</f>
        <v>2082</v>
      </c>
      <c r="M91" t="str">
        <f>VLOOKUP(J91,total_visual_stym!$A$2:$D$129,3,FALSE)</f>
        <v>pics\\Finger_2.jpg</v>
      </c>
      <c r="N91">
        <f>VLOOKUP(J91,total_visual_stym!$A$1:$D$129,4,FALSE)</f>
        <v>210</v>
      </c>
      <c r="P91">
        <f>IF(G91="экспл",0,IF(G91="импл_",VLOOKUP(J91,quest_импл!$A$1:$J$129,7,FALSE),0))</f>
        <v>242</v>
      </c>
      <c r="Q91" t="str">
        <f>IF(G91="экспл",0,IF(G91="импл_",VLOOKUP(J91,quest_импл!$A$1:$J$129,8,FALSE),0))</f>
        <v>sound\\Nadloman_li.wav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2031</v>
      </c>
      <c r="AD91" t="str">
        <f t="shared" ca="1" si="33"/>
        <v>pics\\Kokos_7.jpg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pics\\Kokos_7.jpg</v>
      </c>
      <c r="AI91" t="s">
        <v>101</v>
      </c>
      <c r="AO91">
        <f t="shared" ca="1" si="34"/>
        <v>0.5022429243420361</v>
      </c>
      <c r="AP91" t="str">
        <f t="shared" ca="1" si="35"/>
        <v>pics\\Kokos_7.jpg</v>
      </c>
      <c r="AR91" t="str">
        <f t="shared" si="36"/>
        <v/>
      </c>
      <c r="AS91" t="str">
        <f t="shared" ca="1" si="29"/>
        <v>pics\\Kokos_7.jpg</v>
      </c>
      <c r="AT91">
        <f t="shared" ca="1" si="30"/>
        <v>0.38175585817393598</v>
      </c>
      <c r="AU91" t="s">
        <v>697</v>
      </c>
      <c r="AV91" t="str">
        <f t="shared" ca="1" si="31"/>
        <v>sound\\Redkiy_plod.wav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_Надломан_ли_</v>
      </c>
      <c r="BB91" t="str">
        <f t="shared" si="32"/>
        <v>_Надломан_ли_XXXXX?</v>
      </c>
      <c r="BD91" cm="1">
        <f t="array" aca="1" ref="BD91" ca="1">INDEX($L$90:$L$97,(RANK(AT3,$AT$2:$AT$9)))</f>
        <v>2086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VLOOKUP(B92,audio_list_stym!$A$3:$BP$18,68,FALSE)</f>
        <v>16</v>
      </c>
      <c r="F92" t="str">
        <f>VLOOKUP(E92,metki!$A$2:$B$9,2,FALSE)</f>
        <v>импл_новые_без_названия</v>
      </c>
      <c r="G92" t="str">
        <f t="shared" si="26"/>
        <v>импл_</v>
      </c>
      <c r="H92" t="str">
        <f>VLOOKUP(B92,audio_list_stym!$A$3:$AJ$18,36,FALSE)</f>
        <v>Finger</v>
      </c>
      <c r="I92" t="s">
        <v>690</v>
      </c>
      <c r="J92" t="str">
        <f t="shared" si="27"/>
        <v>Finger_3</v>
      </c>
      <c r="K92">
        <v>16</v>
      </c>
      <c r="L92">
        <f>VLOOKUP(J92,total_visual_stym!$A$2:$D$129,2,FALSE)</f>
        <v>2083</v>
      </c>
      <c r="M92" t="str">
        <f>VLOOKUP(J92,total_visual_stym!$A$2:$D$129,3,FALSE)</f>
        <v>pics\\Finger_3.jpg</v>
      </c>
      <c r="N92">
        <f>VLOOKUP(J92,total_visual_stym!$A$1:$D$129,4,FALSE)</f>
        <v>210</v>
      </c>
      <c r="P92">
        <f>IF(G92="экспл",0,IF(G92="импл_",VLOOKUP(J92,quest_импл!$A$1:$J$129,7,FALSE),0))</f>
        <v>243</v>
      </c>
      <c r="Q92" t="str">
        <f>IF(G92="экспл",0,IF(G92="импл_",VLOOKUP(J92,quest_импл!$A$1:$J$129,8,FALSE),0))</f>
        <v>sound\\Volnistiy_li.wav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2022</v>
      </c>
      <c r="AD92" t="str">
        <f t="shared" ca="1" si="33"/>
        <v>pics\\Goroh_6.jpg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pics\\Goroh_6.jpg</v>
      </c>
      <c r="AI92" t="s">
        <v>102</v>
      </c>
      <c r="AO92">
        <f t="shared" ca="1" si="34"/>
        <v>0.63634468567856606</v>
      </c>
      <c r="AP92" t="str">
        <f t="shared" ca="1" si="35"/>
        <v>pics\\Goroh_6.jpg</v>
      </c>
      <c r="AR92" t="str">
        <f t="shared" si="36"/>
        <v/>
      </c>
      <c r="AS92" t="str">
        <f t="shared" ca="1" si="29"/>
        <v>pics\\Goroh_6.jpg</v>
      </c>
      <c r="AT92">
        <f t="shared" ca="1" si="30"/>
        <v>0.187358839107029</v>
      </c>
      <c r="AU92" t="s">
        <v>697</v>
      </c>
      <c r="AV92" t="str">
        <f t="shared" ca="1" si="31"/>
        <v>sound\\Redkiy_plod.wav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_Волнистый_ли_</v>
      </c>
      <c r="BB92" t="str">
        <f t="shared" si="32"/>
        <v>_Волнистый_ли_XXXXX?</v>
      </c>
      <c r="BD92" cm="1">
        <f t="array" aca="1" ref="BD92" ca="1">INDEX($L$90:$L$97,(RANK(AT4,$AT$2:$AT$9)))</f>
        <v>2087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VLOOKUP(B93,audio_list_stym!$A$3:$BP$18,68,FALSE)</f>
        <v>16</v>
      </c>
      <c r="F93" t="str">
        <f>VLOOKUP(E93,metki!$A$2:$B$9,2,FALSE)</f>
        <v>импл_новые_без_названия</v>
      </c>
      <c r="G93" t="str">
        <f t="shared" si="26"/>
        <v>импл_</v>
      </c>
      <c r="H93" t="str">
        <f>VLOOKUP(B93,audio_list_stym!$A$3:$AJ$18,36,FALSE)</f>
        <v>Finger</v>
      </c>
      <c r="I93" t="s">
        <v>691</v>
      </c>
      <c r="J93" t="str">
        <f t="shared" si="27"/>
        <v>Finger_4</v>
      </c>
      <c r="K93">
        <v>16</v>
      </c>
      <c r="L93">
        <f>VLOOKUP(J93,total_visual_stym!$A$2:$D$129,2,FALSE)</f>
        <v>2084</v>
      </c>
      <c r="M93" t="str">
        <f>VLOOKUP(J93,total_visual_stym!$A$2:$D$129,3,FALSE)</f>
        <v>pics\\Finger_4.jpg</v>
      </c>
      <c r="N93">
        <f>VLOOKUP(J93,total_visual_stym!$A$1:$D$129,4,FALSE)</f>
        <v>210</v>
      </c>
      <c r="P93">
        <f>IF(G93="экспл",0,IF(G93="импл_",VLOOKUP(J93,quest_импл!$A$1:$J$129,7,FALSE),0))</f>
        <v>244</v>
      </c>
      <c r="Q93" t="str">
        <f>IF(G93="экспл",0,IF(G93="импл_",VLOOKUP(J93,quest_импл!$A$1:$J$129,8,FALSE),0))</f>
        <v>sound\\Buriy_li.wav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2024</v>
      </c>
      <c r="AD93" t="str">
        <f t="shared" ca="1" si="33"/>
        <v>pics\\Goroh_8.jpg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pics\\Goroh_8.jpg</v>
      </c>
      <c r="AI93" t="s">
        <v>103</v>
      </c>
      <c r="AO93">
        <f t="shared" ca="1" si="34"/>
        <v>0.61919678966388114</v>
      </c>
      <c r="AP93" t="str">
        <f t="shared" ca="1" si="35"/>
        <v>pics\\Goroh_8.jpg</v>
      </c>
      <c r="AR93" t="str">
        <f t="shared" si="36"/>
        <v/>
      </c>
      <c r="AS93" t="str">
        <f t="shared" ca="1" si="29"/>
        <v>pics\\Goroh_8.jpg</v>
      </c>
      <c r="AT93">
        <f t="shared" ca="1" si="30"/>
        <v>0.56533586065522634</v>
      </c>
      <c r="AU93" t="s">
        <v>697</v>
      </c>
      <c r="AV93" t="str">
        <f t="shared" ca="1" si="31"/>
        <v>sound\\Noviy_plod.wav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_Бурый_ли_</v>
      </c>
      <c r="BB93" t="str">
        <f t="shared" si="32"/>
        <v>_Бурый_ли_XXXXX?</v>
      </c>
      <c r="BD93" cm="1">
        <f t="array" aca="1" ref="BD93" ca="1">INDEX($L$90:$L$97,(RANK(AT5,$AT$2:$AT$9)))</f>
        <v>2085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VLOOKUP(B94,audio_list_stym!$A$3:$BP$18,68,FALSE)</f>
        <v>16</v>
      </c>
      <c r="F94" t="str">
        <f>VLOOKUP(E94,metki!$A$2:$B$9,2,FALSE)</f>
        <v>импл_новые_без_названия</v>
      </c>
      <c r="G94" t="str">
        <f t="shared" si="26"/>
        <v>импл_</v>
      </c>
      <c r="H94" t="str">
        <f>VLOOKUP(B94,audio_list_stym!$A$3:$AJ$18,36,FALSE)</f>
        <v>Finger</v>
      </c>
      <c r="I94" t="s">
        <v>692</v>
      </c>
      <c r="J94" t="str">
        <f t="shared" si="27"/>
        <v>Finger_5</v>
      </c>
      <c r="K94">
        <v>16</v>
      </c>
      <c r="L94">
        <f>VLOOKUP(J94,total_visual_stym!$A$2:$D$129,2,FALSE)</f>
        <v>2085</v>
      </c>
      <c r="M94" t="str">
        <f>VLOOKUP(J94,total_visual_stym!$A$2:$D$129,3,FALSE)</f>
        <v>pics\\Finger_5.jpg</v>
      </c>
      <c r="N94">
        <f>VLOOKUP(J94,total_visual_stym!$A$1:$D$129,4,FALSE)</f>
        <v>210</v>
      </c>
      <c r="P94">
        <f>IF(G94="экспл",0,IF(G94="импл_",VLOOKUP(J94,quest_импл!$A$1:$J$129,7,FALSE),0))</f>
        <v>245</v>
      </c>
      <c r="Q94" t="str">
        <f>IF(G94="экспл",0,IF(G94="импл_",VLOOKUP(J94,quest_импл!$A$1:$J$129,8,FALSE),0))</f>
        <v>sound\\Vizhatiy_li.wav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2009</v>
      </c>
      <c r="AD94" t="str">
        <f t="shared" ca="1" si="33"/>
        <v>pics\\Finik_1.jpg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pics\\Finik_1.jpg</v>
      </c>
      <c r="AI94" t="s">
        <v>104</v>
      </c>
      <c r="AO94">
        <f t="shared" ca="1" si="34"/>
        <v>0.86031294003523429</v>
      </c>
      <c r="AP94" t="str">
        <f t="shared" ca="1" si="35"/>
        <v>pics\\Finik_1.jpg</v>
      </c>
      <c r="AR94" t="str">
        <f t="shared" si="36"/>
        <v/>
      </c>
      <c r="AS94" t="str">
        <f t="shared" ca="1" si="29"/>
        <v>pics\\Finik_1.jpg</v>
      </c>
      <c r="AT94">
        <f t="shared" ca="1" si="30"/>
        <v>0.98562215127886366</v>
      </c>
      <c r="AU94" t="s">
        <v>697</v>
      </c>
      <c r="AV94" t="str">
        <f t="shared" ca="1" si="31"/>
        <v>sound\\Noviy_plod.wav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_Выжатый_ли_</v>
      </c>
      <c r="BB94" t="str">
        <f t="shared" si="32"/>
        <v>_Выжатый_ли_XXXXX?</v>
      </c>
      <c r="BD94" cm="1">
        <f t="array" aca="1" ref="BD94" ca="1">INDEX($L$90:$L$97,(RANK(AT6,$AT$2:$AT$9)))</f>
        <v>2084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VLOOKUP(B95,audio_list_stym!$A$3:$BP$18,68,FALSE)</f>
        <v>16</v>
      </c>
      <c r="F95" t="str">
        <f>VLOOKUP(E95,metki!$A$2:$B$9,2,FALSE)</f>
        <v>импл_новые_без_названия</v>
      </c>
      <c r="G95" t="str">
        <f t="shared" si="26"/>
        <v>импл_</v>
      </c>
      <c r="H95" t="str">
        <f>VLOOKUP(B95,audio_list_stym!$A$3:$AJ$18,36,FALSE)</f>
        <v>Finger</v>
      </c>
      <c r="I95" t="s">
        <v>693</v>
      </c>
      <c r="J95" t="str">
        <f t="shared" si="27"/>
        <v>Finger_6</v>
      </c>
      <c r="K95">
        <v>16</v>
      </c>
      <c r="L95">
        <f>VLOOKUP(J95,total_visual_stym!$A$2:$D$129,2,FALSE)</f>
        <v>2086</v>
      </c>
      <c r="M95" t="str">
        <f>VLOOKUP(J95,total_visual_stym!$A$2:$D$129,3,FALSE)</f>
        <v>pics\\Finger_6.jpg</v>
      </c>
      <c r="N95">
        <f>VLOOKUP(J95,total_visual_stym!$A$1:$D$129,4,FALSE)</f>
        <v>210</v>
      </c>
      <c r="P95">
        <f>IF(G95="экспл",0,IF(G95="импл_",VLOOKUP(J95,quest_импл!$A$1:$J$129,7,FALSE),0))</f>
        <v>246</v>
      </c>
      <c r="Q95" t="str">
        <f>IF(G95="экспл",0,IF(G95="импл_",VLOOKUP(J95,quest_импл!$A$1:$J$129,8,FALSE),0))</f>
        <v>sound\\Obemniy_li.wav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2034</v>
      </c>
      <c r="AD95" t="str">
        <f t="shared" ca="1" si="33"/>
        <v>pics\\Limon_2.jpg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pics\\Limon_2.jpg</v>
      </c>
      <c r="AI95" t="s">
        <v>105</v>
      </c>
      <c r="AO95">
        <f t="shared" ca="1" si="34"/>
        <v>0.49341912960223944</v>
      </c>
      <c r="AP95" t="str">
        <f t="shared" ca="1" si="35"/>
        <v>pics\\Limon_2.jpg</v>
      </c>
      <c r="AR95" t="str">
        <f t="shared" si="36"/>
        <v/>
      </c>
      <c r="AS95" t="str">
        <f t="shared" ca="1" si="29"/>
        <v>pics\\Limon_2.jpg</v>
      </c>
      <c r="AT95">
        <f t="shared" ca="1" si="30"/>
        <v>0.1818449207432784</v>
      </c>
      <c r="AU95" t="s">
        <v>697</v>
      </c>
      <c r="AV95" t="str">
        <f t="shared" ca="1" si="31"/>
        <v>sound\\Redkiy_plod.wav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_Объемный_ли_</v>
      </c>
      <c r="BB95" t="str">
        <f t="shared" si="32"/>
        <v>_Объемный_ли_XXXXX?</v>
      </c>
      <c r="BD95" cm="1">
        <f t="array" aca="1" ref="BD95" ca="1">INDEX($L$90:$L$97,(RANK(AT7,$AT$2:$AT$9)))</f>
        <v>2081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VLOOKUP(B96,audio_list_stym!$A$3:$BP$18,68,FALSE)</f>
        <v>16</v>
      </c>
      <c r="F96" t="str">
        <f>VLOOKUP(E96,metki!$A$2:$B$9,2,FALSE)</f>
        <v>импл_новые_без_названия</v>
      </c>
      <c r="G96" t="str">
        <f t="shared" si="26"/>
        <v>импл_</v>
      </c>
      <c r="H96" t="str">
        <f>VLOOKUP(B96,audio_list_stym!$A$3:$AJ$18,36,FALSE)</f>
        <v>Finger</v>
      </c>
      <c r="I96" t="s">
        <v>694</v>
      </c>
      <c r="J96" t="str">
        <f t="shared" si="27"/>
        <v>Finger_7</v>
      </c>
      <c r="K96">
        <v>16</v>
      </c>
      <c r="L96">
        <f>VLOOKUP(J96,total_visual_stym!$A$2:$D$129,2,FALSE)</f>
        <v>2087</v>
      </c>
      <c r="M96" t="str">
        <f>VLOOKUP(J96,total_visual_stym!$A$2:$D$129,3,FALSE)</f>
        <v>pics\\Finger_7.jpg</v>
      </c>
      <c r="N96">
        <f>VLOOKUP(J96,total_visual_stym!$A$1:$D$129,4,FALSE)</f>
        <v>210</v>
      </c>
      <c r="P96">
        <f>IF(G96="экспл",0,IF(G96="импл_",VLOOKUP(J96,quest_импл!$A$1:$J$129,7,FALSE),0))</f>
        <v>247</v>
      </c>
      <c r="Q96" t="str">
        <f>IF(G96="экспл",0,IF(G96="импл_",VLOOKUP(J96,quest_импл!$A$1:$J$129,8,FALSE),0))</f>
        <v>sound\\Pustoy_li.wav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2012</v>
      </c>
      <c r="AD96" t="str">
        <f t="shared" ca="1" si="33"/>
        <v>pics\\Finik_4.jpg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pics\\Finik_4.jpg</v>
      </c>
      <c r="AI96" t="s">
        <v>106</v>
      </c>
      <c r="AO96">
        <f t="shared" ca="1" si="34"/>
        <v>0.78713348746303868</v>
      </c>
      <c r="AP96" t="str">
        <f t="shared" ca="1" si="35"/>
        <v>pics\\Finik_4.jpg</v>
      </c>
      <c r="AR96" t="str">
        <f t="shared" si="36"/>
        <v/>
      </c>
      <c r="AS96" t="str">
        <f t="shared" ca="1" si="29"/>
        <v>pics\\Finik_4.jpg</v>
      </c>
      <c r="AT96">
        <f t="shared" ca="1" si="30"/>
        <v>0.41140037723844713</v>
      </c>
      <c r="AU96" t="s">
        <v>697</v>
      </c>
      <c r="AV96" t="str">
        <f t="shared" ca="1" si="31"/>
        <v>sound\\Redkiy_plod.wav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_Пустой_ли_</v>
      </c>
      <c r="BB96" t="str">
        <f t="shared" si="32"/>
        <v>_Пустой_ли_XXXXX?</v>
      </c>
      <c r="BD96" cm="1">
        <f t="array" aca="1" ref="BD96" ca="1">INDEX($L$90:$L$97,(RANK(AT8,$AT$2:$AT$9)))</f>
        <v>2083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VLOOKUP(B97,audio_list_stym!$A$3:$BP$18,68,FALSE)</f>
        <v>16</v>
      </c>
      <c r="F97" t="str">
        <f>VLOOKUP(E97,metki!$A$2:$B$9,2,FALSE)</f>
        <v>импл_новые_без_названия</v>
      </c>
      <c r="G97" t="str">
        <f t="shared" si="26"/>
        <v>импл_</v>
      </c>
      <c r="H97" t="str">
        <f>VLOOKUP(B97,audio_list_stym!$A$3:$AJ$18,36,FALSE)</f>
        <v>Finger</v>
      </c>
      <c r="I97" t="s">
        <v>695</v>
      </c>
      <c r="J97" t="str">
        <f t="shared" si="27"/>
        <v>Finger_8</v>
      </c>
      <c r="K97">
        <v>16</v>
      </c>
      <c r="L97">
        <f>VLOOKUP(J97,total_visual_stym!$A$2:$D$129,2,FALSE)</f>
        <v>2088</v>
      </c>
      <c r="M97" t="str">
        <f>VLOOKUP(J97,total_visual_stym!$A$2:$D$129,3,FALSE)</f>
        <v>pics\\Finger_8.jpg</v>
      </c>
      <c r="N97">
        <f>VLOOKUP(J97,total_visual_stym!$A$1:$D$129,4,FALSE)</f>
        <v>210</v>
      </c>
      <c r="P97">
        <f>IF(G97="экспл",0,IF(G97="импл_",VLOOKUP(J97,quest_импл!$A$1:$J$129,7,FALSE),0))</f>
        <v>248</v>
      </c>
      <c r="Q97" t="str">
        <f>IF(G97="экспл",0,IF(G97="импл_",VLOOKUP(J97,quest_импл!$A$1:$J$129,8,FALSE),0))</f>
        <v>sound\\Beliy_li.wav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2010</v>
      </c>
      <c r="AD97" t="str">
        <f t="shared" ca="1" si="33"/>
        <v>pics\\Finik_2.jpg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pics\\Finik_2.jpg</v>
      </c>
      <c r="AI97" t="s">
        <v>107</v>
      </c>
      <c r="AO97">
        <f t="shared" ca="1" si="34"/>
        <v>0.85164190621268598</v>
      </c>
      <c r="AP97" t="str">
        <f t="shared" ca="1" si="35"/>
        <v>pics\\Finik_2.jpg</v>
      </c>
      <c r="AR97" t="str">
        <f t="shared" si="36"/>
        <v/>
      </c>
      <c r="AS97" t="str">
        <f t="shared" ca="1" si="29"/>
        <v>pics\\Finik_2.jpg</v>
      </c>
      <c r="AT97">
        <f t="shared" ca="1" si="30"/>
        <v>0.3581812394315701</v>
      </c>
      <c r="AU97" t="s">
        <v>697</v>
      </c>
      <c r="AV97" t="str">
        <f t="shared" ca="1" si="31"/>
        <v>sound\\Redkiy_plod.wav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_Белый_ли_</v>
      </c>
      <c r="BB97" t="str">
        <f t="shared" si="32"/>
        <v>_Белый_ли_XXXXX?</v>
      </c>
      <c r="BD97" cm="1">
        <f t="array" aca="1" ref="BD97" ca="1">INDEX($L$90:$L$97,(RANK(AT9,$AT$2:$AT$9)))</f>
        <v>2082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VLOOKUP(B98,audio_list_stym!$A$3:$BP$18,68,FALSE)</f>
        <v>17</v>
      </c>
      <c r="F98" t="str">
        <f>VLOOKUP(E98,metki!$A$2:$B$9,2,FALSE)</f>
        <v>экспл_новые_без_названия</v>
      </c>
      <c r="G98" t="str">
        <f t="shared" si="26"/>
        <v>экспл</v>
      </c>
      <c r="H98" t="str">
        <f>VLOOKUP(B98,audio_list_stym!$A$3:$AJ$18,36,FALSE)</f>
        <v>Gac</v>
      </c>
      <c r="I98" t="s">
        <v>688</v>
      </c>
      <c r="J98" t="str">
        <f t="shared" si="27"/>
        <v>Gac_1</v>
      </c>
      <c r="K98">
        <v>17</v>
      </c>
      <c r="L98">
        <f>VLOOKUP(J98,total_visual_stym!$A$2:$D$129,2,FALSE)</f>
        <v>2089</v>
      </c>
      <c r="M98" t="str">
        <f>VLOOKUP(J98,total_visual_stym!$A$2:$D$129,3,FALSE)</f>
        <v>pics\\Gac_1.jpg</v>
      </c>
      <c r="N98">
        <f>VLOOKUP(J98,total_visual_stym!$A$1:$D$129,4,FALSE)</f>
        <v>211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121</v>
      </c>
      <c r="Z98" t="str">
        <f>IF(G98="экспл",VLOOKUP(J98,quest_экспл!$A$1:$N$129,12,FALSE),IF(G98="импл_",0,0))</f>
        <v>sound\\Ispachkan_li_on.wav</v>
      </c>
      <c r="AA98" t="str">
        <f>IF(G98="экспл",VLOOKUP(J98,quest_экспл!$A$1:$N$129,14,FALSE),IF(G98="импл_",0,0))</f>
        <v>нет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2205</v>
      </c>
      <c r="AD98" t="str">
        <f t="shared" ca="1" si="33"/>
        <v>pics\\dis46.jpg</v>
      </c>
      <c r="AE98" s="22" t="str">
        <f t="array" aca="1" ref="AE98" ca="1">IF(G98="экспл",INDEX(total_visual_stym!$C$146:$C$209,(RANK(total_visual_stym!E178,total_visual_stym!$E$146:$E$209))),0)</f>
        <v>pics\\dis46.jpg</v>
      </c>
      <c r="AF98" s="22" t="str">
        <f t="shared" si="28"/>
        <v/>
      </c>
      <c r="AI98" t="s">
        <v>108</v>
      </c>
      <c r="AO98">
        <f t="shared" ca="1" si="34"/>
        <v>0.9249984180983909</v>
      </c>
      <c r="AP98" t="str">
        <f t="shared" ca="1" si="35"/>
        <v>pics\\Banan_6.jpg</v>
      </c>
      <c r="AR98" t="str">
        <f>IF(AH98="sound\\Ogorod",AP26,"")</f>
        <v/>
      </c>
      <c r="AS98" t="str">
        <f t="shared" si="29"/>
        <v/>
      </c>
      <c r="AT98">
        <f t="shared" ca="1" si="30"/>
        <v>0.78067848912761639</v>
      </c>
      <c r="AU98" t="s">
        <v>697</v>
      </c>
      <c r="AV98" t="str">
        <f t="shared" ca="1" si="31"/>
        <v>sound\\Noviy_plod.wav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_Испачкан_ли_он?</v>
      </c>
      <c r="BA98" t="e">
        <f>VLOOKUP(Q98,audio_list_stym!$B$2:$BQ$299,68,FALSE)</f>
        <v>#N/A</v>
      </c>
      <c r="BB98" t="str">
        <f t="shared" si="32"/>
        <v>На_экране_XXXXX._Испачкан_ли_он?</v>
      </c>
      <c r="BC98">
        <f>A98</f>
        <v>1213</v>
      </c>
      <c r="BD98" cm="1">
        <f t="array" aca="1" ref="BD98" ca="1">INDEX($L$98:$L$105,(RANK(AT2,$AT$2:$AT$9)))</f>
        <v>2096</v>
      </c>
      <c r="BE98" cm="1">
        <f t="array" aca="1" ref="BE98" ca="1">INDEX(BD66:BD81,(RANK(AT6,$AT$2:$AT$9)))</f>
        <v>2152</v>
      </c>
      <c r="BF98" cm="1">
        <f t="array" aca="1" ref="BF98" ca="1">INDEX(BD82:BD97,(RANK(AT6,$AT$2:$AT$9)))</f>
        <v>2077</v>
      </c>
      <c r="BG98" cm="1">
        <f t="array" aca="1" ref="BG98" ca="1">INDEX(BD106:BD129,(RANK(AT6,$AT$2:$AT$17)))</f>
        <v>2136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VLOOKUP(B99,audio_list_stym!$A$3:$BP$18,68,FALSE)</f>
        <v>17</v>
      </c>
      <c r="F99" t="str">
        <f>VLOOKUP(E99,metki!$A$2:$B$9,2,FALSE)</f>
        <v>экспл_новые_без_названия</v>
      </c>
      <c r="G99" t="str">
        <f t="shared" si="26"/>
        <v>экспл</v>
      </c>
      <c r="H99" t="str">
        <f>VLOOKUP(B99,audio_list_stym!$A$3:$AJ$18,36,FALSE)</f>
        <v>Gac</v>
      </c>
      <c r="I99" t="s">
        <v>689</v>
      </c>
      <c r="J99" t="str">
        <f t="shared" si="27"/>
        <v>Gac_2</v>
      </c>
      <c r="K99">
        <v>17</v>
      </c>
      <c r="L99">
        <f>VLOOKUP(J99,total_visual_stym!$A$2:$D$129,2,FALSE)</f>
        <v>2090</v>
      </c>
      <c r="M99" t="str">
        <f>VLOOKUP(J99,total_visual_stym!$A$2:$D$129,3,FALSE)</f>
        <v>pics\\Gac_2.jpg</v>
      </c>
      <c r="N99">
        <f>VLOOKUP(J99,total_visual_stym!$A$1:$D$129,4,FALSE)</f>
        <v>211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122</v>
      </c>
      <c r="Z99" t="str">
        <f>IF(G99="экспл",VLOOKUP(J99,quest_экспл!$A$1:$N$129,12,FALSE),IF(G99="импл_",0,0))</f>
        <v>sound\\On_farshirovanniy.wav</v>
      </c>
      <c r="AA99" t="str">
        <f>IF(G99="экспл",VLOOKUP(J99,quest_экспл!$A$1:$N$129,14,FALSE),IF(G99="импл_",0,0))</f>
        <v>нет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3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si="28"/>
        <v/>
      </c>
      <c r="AI99" t="s">
        <v>109</v>
      </c>
      <c r="AO99">
        <f t="shared" ca="1" si="34"/>
        <v>0.17713799822519483</v>
      </c>
      <c r="AP99" t="str">
        <f t="shared" ca="1" si="35"/>
        <v>pics\\Tomat_1.jpg</v>
      </c>
      <c r="AR99" t="str">
        <f t="shared" ref="AR99:AR120" si="37">IF(AH99="sound\\Ogorod",AP27,"")</f>
        <v/>
      </c>
      <c r="AS99" t="str">
        <f t="shared" si="29"/>
        <v/>
      </c>
      <c r="AT99">
        <f t="shared" ca="1" si="30"/>
        <v>0.36328247708955563</v>
      </c>
      <c r="AU99" t="s">
        <v>697</v>
      </c>
      <c r="AV99" t="str">
        <f t="shared" ca="1" si="31"/>
        <v>sound\\Redkiy_plod.wav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_Он_фаршированный?</v>
      </c>
      <c r="BA99" t="e">
        <f>VLOOKUP(Q99,audio_list_stym!$B$2:$BQ$299,68,FALSE)</f>
        <v>#N/A</v>
      </c>
      <c r="BB99" t="str">
        <f t="shared" si="32"/>
        <v>Посмотрите,_вот_XXXXX._Он_фаршированный?</v>
      </c>
      <c r="BD99" cm="1">
        <f t="array" aca="1" ref="BD99" ca="1">INDEX($L$98:$L$105,(RANK(AT3,$AT$2:$AT$9)))</f>
        <v>2094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VLOOKUP(B100,audio_list_stym!$A$3:$BP$18,68,FALSE)</f>
        <v>17</v>
      </c>
      <c r="F100" t="str">
        <f>VLOOKUP(E100,metki!$A$2:$B$9,2,FALSE)</f>
        <v>экспл_новые_без_названия</v>
      </c>
      <c r="G100" t="str">
        <f t="shared" si="26"/>
        <v>экспл</v>
      </c>
      <c r="H100" t="str">
        <f>VLOOKUP(B100,audio_list_stym!$A$3:$AJ$18,36,FALSE)</f>
        <v>Gac</v>
      </c>
      <c r="I100" t="s">
        <v>690</v>
      </c>
      <c r="J100" t="str">
        <f t="shared" si="27"/>
        <v>Gac_3</v>
      </c>
      <c r="K100">
        <v>17</v>
      </c>
      <c r="L100">
        <f>VLOOKUP(J100,total_visual_stym!$A$2:$D$129,2,FALSE)</f>
        <v>2091</v>
      </c>
      <c r="M100" t="str">
        <f>VLOOKUP(J100,total_visual_stym!$A$2:$D$129,3,FALSE)</f>
        <v>pics\\Gac_3.jpg</v>
      </c>
      <c r="N100">
        <f>VLOOKUP(J100,total_visual_stym!$A$1:$D$129,4,FALSE)</f>
        <v>211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123</v>
      </c>
      <c r="Z100" t="str">
        <f>IF(G100="экспл",VLOOKUP(J100,quest_экспл!$A$1:$N$129,12,FALSE),IF(G100="импл_",0,0))</f>
        <v>sound\\On_razrezanniy.wav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2193</v>
      </c>
      <c r="AD100" t="str">
        <f t="shared" ca="1" si="33"/>
        <v>pics\\dis2.jpg</v>
      </c>
      <c r="AE100" s="22" t="str">
        <f t="array" aca="1" ref="AE100" ca="1">IF(G100="экспл",INDEX(total_visual_stym!$C$146:$C$209,(RANK(total_visual_stym!E180,total_visual_stym!$E$146:$E$209))),0)</f>
        <v>pics\\dis2.jpg</v>
      </c>
      <c r="AF100" s="22" t="str">
        <f t="shared" si="28"/>
        <v/>
      </c>
      <c r="AI100" t="s">
        <v>110</v>
      </c>
      <c r="AO100">
        <f t="shared" ca="1" si="34"/>
        <v>0.1343348925696557</v>
      </c>
      <c r="AP100" t="str">
        <f t="shared" ca="1" si="35"/>
        <v>pics\\Tomat_2.jpg</v>
      </c>
      <c r="AR100" t="str">
        <f t="shared" si="37"/>
        <v/>
      </c>
      <c r="AS100" t="str">
        <f t="shared" si="29"/>
        <v/>
      </c>
      <c r="AT100">
        <f t="shared" ca="1" si="30"/>
        <v>0.60657510150515925</v>
      </c>
      <c r="AU100" t="s">
        <v>697</v>
      </c>
      <c r="AV100" t="str">
        <f t="shared" ca="1" si="31"/>
        <v>sound\\Noviy_plod.wav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_Он_разрезанный?</v>
      </c>
      <c r="BA100" t="e">
        <f>VLOOKUP(Q100,audio_list_stym!$B$2:$BQ$299,68,FALSE)</f>
        <v>#N/A</v>
      </c>
      <c r="BB100" t="str">
        <f t="shared" si="32"/>
        <v>Вот_XXXXX._Он_разрезанный?</v>
      </c>
      <c r="BD100" cm="1">
        <f t="array" aca="1" ref="BD100" ca="1">INDEX($L$98:$L$105,(RANK(AT4,$AT$2:$AT$9)))</f>
        <v>2095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VLOOKUP(B101,audio_list_stym!$A$3:$BP$18,68,FALSE)</f>
        <v>17</v>
      </c>
      <c r="F101" t="str">
        <f>VLOOKUP(E101,metki!$A$2:$B$9,2,FALSE)</f>
        <v>экспл_новые_без_названия</v>
      </c>
      <c r="G101" t="str">
        <f t="shared" si="26"/>
        <v>экспл</v>
      </c>
      <c r="H101" t="str">
        <f>VLOOKUP(B101,audio_list_stym!$A$3:$AJ$18,36,FALSE)</f>
        <v>Gac</v>
      </c>
      <c r="I101" t="s">
        <v>691</v>
      </c>
      <c r="J101" t="str">
        <f t="shared" si="27"/>
        <v>Gac_4</v>
      </c>
      <c r="K101">
        <v>17</v>
      </c>
      <c r="L101">
        <f>VLOOKUP(J101,total_visual_stym!$A$2:$D$129,2,FALSE)</f>
        <v>2092</v>
      </c>
      <c r="M101" t="str">
        <f>VLOOKUP(J101,total_visual_stym!$A$2:$D$129,3,FALSE)</f>
        <v>pics\\Gac_4.jpg</v>
      </c>
      <c r="N101">
        <f>VLOOKUP(J101,total_visual_stym!$A$1:$D$129,4,FALSE)</f>
        <v>211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124</v>
      </c>
      <c r="Z101" t="str">
        <f>IF(G101="экспл",VLOOKUP(J101,quest_экспл!$A$1:$N$129,12,FALSE),IF(G101="импл_",0,0))</f>
        <v>sound\\On_s_lepestkami.wav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2192</v>
      </c>
      <c r="AD101" t="str">
        <f t="shared" ca="1" si="33"/>
        <v>pics\\dis32.jpg</v>
      </c>
      <c r="AE101" s="22" t="str">
        <f t="array" aca="1" ref="AE101" ca="1">IF(G101="экспл",INDEX(total_visual_stym!$C$146:$C$209,(RANK(total_visual_stym!E181,total_visual_stym!$E$146:$E$209))),0)</f>
        <v>pics\\dis32.jpg</v>
      </c>
      <c r="AF101" s="22" t="str">
        <f t="shared" si="28"/>
        <v/>
      </c>
      <c r="AI101" t="s">
        <v>111</v>
      </c>
      <c r="AO101">
        <f t="shared" ca="1" si="34"/>
        <v>0.51815656183886083</v>
      </c>
      <c r="AP101" t="str">
        <f t="shared" ca="1" si="35"/>
        <v>pics\\Kokos_5.jpg</v>
      </c>
      <c r="AR101" t="str">
        <f t="shared" si="37"/>
        <v/>
      </c>
      <c r="AS101" t="str">
        <f t="shared" si="29"/>
        <v/>
      </c>
      <c r="AT101">
        <f t="shared" ca="1" si="30"/>
        <v>8.5352554580386375E-2</v>
      </c>
      <c r="AU101" t="s">
        <v>697</v>
      </c>
      <c r="AV101" t="str">
        <f t="shared" ca="1" si="31"/>
        <v>sound\\Redkiy_plod.wav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_Он_с_лепестками?</v>
      </c>
      <c r="BA101" t="e">
        <f>VLOOKUP(Q101,audio_list_stym!$B$2:$BQ$299,68,FALSE)</f>
        <v>#N/A</v>
      </c>
      <c r="BB101" t="str">
        <f t="shared" si="32"/>
        <v>Это_XXXXX._Он_с_лепестками?</v>
      </c>
      <c r="BD101" cm="1">
        <f t="array" aca="1" ref="BD101" ca="1">INDEX($L$98:$L$105,(RANK(AT5,$AT$2:$AT$9)))</f>
        <v>2093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VLOOKUP(B102,audio_list_stym!$A$3:$BP$18,68,FALSE)</f>
        <v>17</v>
      </c>
      <c r="F102" t="str">
        <f>VLOOKUP(E102,metki!$A$2:$B$9,2,FALSE)</f>
        <v>экспл_новые_без_названия</v>
      </c>
      <c r="G102" t="str">
        <f t="shared" si="26"/>
        <v>экспл</v>
      </c>
      <c r="H102" t="str">
        <f>VLOOKUP(B102,audio_list_stym!$A$3:$AJ$18,36,FALSE)</f>
        <v>Gac</v>
      </c>
      <c r="I102" t="s">
        <v>692</v>
      </c>
      <c r="J102" t="str">
        <f t="shared" si="27"/>
        <v>Gac_5</v>
      </c>
      <c r="K102">
        <v>17</v>
      </c>
      <c r="L102">
        <f>VLOOKUP(J102,total_visual_stym!$A$2:$D$129,2,FALSE)</f>
        <v>2093</v>
      </c>
      <c r="M102" t="str">
        <f>VLOOKUP(J102,total_visual_stym!$A$2:$D$129,3,FALSE)</f>
        <v>pics\\Gac_5.jpg</v>
      </c>
      <c r="N102">
        <f>VLOOKUP(J102,total_visual_stym!$A$1:$D$129,4,FALSE)</f>
        <v>211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125</v>
      </c>
      <c r="Z102" t="str">
        <f>IF(G102="экспл",VLOOKUP(J102,quest_экспл!$A$1:$N$129,12,FALSE),IF(G102="импл_",0,0))</f>
        <v>sound\\Kolyuchiy_li_on.wav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2223</v>
      </c>
      <c r="AD102" t="str">
        <f t="shared" ca="1" si="33"/>
        <v>pics\\dis15.jpg</v>
      </c>
      <c r="AE102" s="22" t="str">
        <f t="array" aca="1" ref="AE102" ca="1">IF(G102="экспл",INDEX(total_visual_stym!$C$146:$C$209,(RANK(total_visual_stym!E182,total_visual_stym!$E$146:$E$209))),0)</f>
        <v>pics\\dis15.jpg</v>
      </c>
      <c r="AF102" s="22" t="str">
        <f t="shared" si="28"/>
        <v/>
      </c>
      <c r="AI102" t="s">
        <v>112</v>
      </c>
      <c r="AO102">
        <f t="shared" ca="1" si="34"/>
        <v>0.3569649867455984</v>
      </c>
      <c r="AP102" t="str">
        <f t="shared" ca="1" si="35"/>
        <v>pics\\Peper_3.jpg</v>
      </c>
      <c r="AR102" t="str">
        <f t="shared" si="37"/>
        <v/>
      </c>
      <c r="AS102" t="str">
        <f t="shared" si="29"/>
        <v/>
      </c>
      <c r="AT102">
        <f t="shared" ca="1" si="30"/>
        <v>0.79939522768093441</v>
      </c>
      <c r="AU102" t="s">
        <v>697</v>
      </c>
      <c r="AV102" t="str">
        <f t="shared" ca="1" si="31"/>
        <v>sound\\Noviy_plod.wav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_Колючий_ли_он?</v>
      </c>
      <c r="BA102" t="e">
        <f>VLOOKUP(Q102,audio_list_stym!$B$2:$BQ$299,68,FALSE)</f>
        <v>#N/A</v>
      </c>
      <c r="BB102" t="str">
        <f t="shared" si="32"/>
        <v>На_картинке_XXXXX._Колючий_ли_он?</v>
      </c>
      <c r="BD102" cm="1">
        <f t="array" aca="1" ref="BD102" ca="1">INDEX($L$98:$L$105,(RANK(AT6,$AT$2:$AT$9)))</f>
        <v>2092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VLOOKUP(B103,audio_list_stym!$A$3:$BP$18,68,FALSE)</f>
        <v>17</v>
      </c>
      <c r="F103" t="str">
        <f>VLOOKUP(E103,metki!$A$2:$B$9,2,FALSE)</f>
        <v>экспл_новые_без_названия</v>
      </c>
      <c r="G103" t="str">
        <f t="shared" si="26"/>
        <v>экспл</v>
      </c>
      <c r="H103" t="str">
        <f>VLOOKUP(B103,audio_list_stym!$A$3:$AJ$18,36,FALSE)</f>
        <v>Gac</v>
      </c>
      <c r="I103" t="s">
        <v>693</v>
      </c>
      <c r="J103" t="str">
        <f t="shared" si="27"/>
        <v>Gac_6</v>
      </c>
      <c r="K103">
        <v>17</v>
      </c>
      <c r="L103">
        <f>VLOOKUP(J103,total_visual_stym!$A$2:$D$129,2,FALSE)</f>
        <v>2094</v>
      </c>
      <c r="M103" t="str">
        <f>VLOOKUP(J103,total_visual_stym!$A$2:$D$129,3,FALSE)</f>
        <v>pics\\Gac_6.jpg</v>
      </c>
      <c r="N103">
        <f>VLOOKUP(J103,total_visual_stym!$A$1:$D$129,4,FALSE)</f>
        <v>211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126</v>
      </c>
      <c r="Z103" t="str">
        <f>IF(G103="экспл",VLOOKUP(J103,quest_экспл!$A$1:$N$129,12,FALSE),IF(G103="импл_",0,0))</f>
        <v>sound\\Oranzheviy_li_on.wav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2207</v>
      </c>
      <c r="AD103" t="str">
        <f t="shared" ca="1" si="33"/>
        <v>pics\\dis44.jpg</v>
      </c>
      <c r="AE103" s="22" t="str">
        <f t="array" aca="1" ref="AE103" ca="1">IF(G103="экспл",INDEX(total_visual_stym!$C$146:$C$209,(RANK(total_visual_stym!E183,total_visual_stym!$E$146:$E$209))),0)</f>
        <v>pics\\dis44.jpg</v>
      </c>
      <c r="AF103" s="22" t="str">
        <f t="shared" si="28"/>
        <v/>
      </c>
      <c r="AI103" t="s">
        <v>113</v>
      </c>
      <c r="AO103">
        <f t="shared" ca="1" si="34"/>
        <v>0.19869806483803243</v>
      </c>
      <c r="AP103" t="str">
        <f t="shared" ca="1" si="35"/>
        <v>pics\\Redis_5.jpg</v>
      </c>
      <c r="AR103" t="str">
        <f t="shared" si="37"/>
        <v/>
      </c>
      <c r="AS103" t="str">
        <f t="shared" si="29"/>
        <v/>
      </c>
      <c r="AT103">
        <f t="shared" ca="1" si="30"/>
        <v>0.27727975634301927</v>
      </c>
      <c r="AU103" t="s">
        <v>697</v>
      </c>
      <c r="AV103" t="str">
        <f t="shared" ca="1" si="31"/>
        <v>sound\\Redkiy_plod.wav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_Оранжевый_ли_он?</v>
      </c>
      <c r="BA103" t="e">
        <f>VLOOKUP(Q103,audio_list_stym!$B$2:$BQ$299,68,FALSE)</f>
        <v>#N/A</v>
      </c>
      <c r="BB103" t="str">
        <f t="shared" si="32"/>
        <v>На_мониторе_XXXXX._Оранжевый_ли_он?</v>
      </c>
      <c r="BD103" cm="1">
        <f t="array" aca="1" ref="BD103" ca="1">INDEX($L$98:$L$105,(RANK(AT7,$AT$2:$AT$9)))</f>
        <v>2089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VLOOKUP(B104,audio_list_stym!$A$3:$BP$18,68,FALSE)</f>
        <v>17</v>
      </c>
      <c r="F104" t="str">
        <f>VLOOKUP(E104,metki!$A$2:$B$9,2,FALSE)</f>
        <v>экспл_новые_без_названия</v>
      </c>
      <c r="G104" t="str">
        <f t="shared" si="26"/>
        <v>экспл</v>
      </c>
      <c r="H104" t="str">
        <f>VLOOKUP(B104,audio_list_stym!$A$3:$AJ$18,36,FALSE)</f>
        <v>Gac</v>
      </c>
      <c r="I104" t="s">
        <v>694</v>
      </c>
      <c r="J104" t="str">
        <f t="shared" si="27"/>
        <v>Gac_7</v>
      </c>
      <c r="K104">
        <v>17</v>
      </c>
      <c r="L104">
        <f>VLOOKUP(J104,total_visual_stym!$A$2:$D$129,2,FALSE)</f>
        <v>2095</v>
      </c>
      <c r="M104" t="str">
        <f>VLOOKUP(J104,total_visual_stym!$A$2:$D$129,3,FALSE)</f>
        <v>pics\\Gac_7.jpg</v>
      </c>
      <c r="N104">
        <f>VLOOKUP(J104,total_visual_stym!$A$1:$D$129,4,FALSE)</f>
        <v>211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127</v>
      </c>
      <c r="Z104" t="str">
        <f>IF(G104="экспл",VLOOKUP(J104,quest_экспл!$A$1:$N$129,12,FALSE),IF(G104="импл_",0,0))</f>
        <v>sound\\On_zernistiy.wav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2185</v>
      </c>
      <c r="AD104" t="str">
        <f t="shared" ca="1" si="33"/>
        <v>pics\\dis31.jpg</v>
      </c>
      <c r="AE104" s="22" t="str">
        <f t="array" aca="1" ref="AE104" ca="1">IF(G104="экспл",INDEX(total_visual_stym!$C$146:$C$209,(RANK(total_visual_stym!E184,total_visual_stym!$E$146:$E$209))),0)</f>
        <v>pics\\dis31.jpg</v>
      </c>
      <c r="AF104" s="22" t="str">
        <f t="shared" si="28"/>
        <v/>
      </c>
      <c r="AI104" t="s">
        <v>114</v>
      </c>
      <c r="AO104">
        <f t="shared" ca="1" si="34"/>
        <v>0.22026184050985609</v>
      </c>
      <c r="AP104" t="str">
        <f t="shared" ca="1" si="35"/>
        <v>pics\\Redis_3.jpg</v>
      </c>
      <c r="AR104" t="str">
        <f t="shared" si="37"/>
        <v/>
      </c>
      <c r="AS104" t="str">
        <f t="shared" si="29"/>
        <v/>
      </c>
      <c r="AT104">
        <f t="shared" ca="1" si="30"/>
        <v>0.42971547541071675</v>
      </c>
      <c r="AU104" t="s">
        <v>697</v>
      </c>
      <c r="AV104" t="str">
        <f t="shared" ca="1" si="31"/>
        <v>sound\\Redkiy_plod.wav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_Он_зернистый?</v>
      </c>
      <c r="BA104" t="e">
        <f>VLOOKUP(Q104,audio_list_stym!$B$2:$BQ$299,68,FALSE)</f>
        <v>#N/A</v>
      </c>
      <c r="BB104" t="str">
        <f t="shared" si="32"/>
        <v>Перед_Вами_XXXXX._Он_зернистый?</v>
      </c>
      <c r="BD104" cm="1">
        <f t="array" aca="1" ref="BD104" ca="1">INDEX($L$98:$L$105,(RANK(AT8,$AT$2:$AT$9)))</f>
        <v>2091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VLOOKUP(B105,audio_list_stym!$A$3:$BP$18,68,FALSE)</f>
        <v>17</v>
      </c>
      <c r="F105" t="str">
        <f>VLOOKUP(E105,metki!$A$2:$B$9,2,FALSE)</f>
        <v>экспл_новые_без_названия</v>
      </c>
      <c r="G105" t="str">
        <f t="shared" si="26"/>
        <v>экспл</v>
      </c>
      <c r="H105" t="str">
        <f>VLOOKUP(B105,audio_list_stym!$A$3:$AJ$18,36,FALSE)</f>
        <v>Gac</v>
      </c>
      <c r="I105" t="s">
        <v>695</v>
      </c>
      <c r="J105" t="str">
        <f t="shared" si="27"/>
        <v>Gac_8</v>
      </c>
      <c r="K105">
        <v>17</v>
      </c>
      <c r="L105">
        <f>VLOOKUP(J105,total_visual_stym!$A$2:$D$129,2,FALSE)</f>
        <v>2096</v>
      </c>
      <c r="M105" t="str">
        <f>VLOOKUP(J105,total_visual_stym!$A$2:$D$129,3,FALSE)</f>
        <v>pics\\Gac_8.jpg</v>
      </c>
      <c r="N105">
        <f>VLOOKUP(J105,total_visual_stym!$A$1:$D$129,4,FALSE)</f>
        <v>211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128</v>
      </c>
      <c r="Z105" t="str">
        <f>IF(G105="экспл",VLOOKUP(J105,quest_экспл!$A$1:$N$129,12,FALSE),IF(G105="импл_",0,0))</f>
        <v>sound\\Okruglya_li_on.wav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2199</v>
      </c>
      <c r="AD105" t="str">
        <f t="shared" ca="1" si="33"/>
        <v>pics\\dis56.jpg</v>
      </c>
      <c r="AE105" s="22" t="str">
        <f t="array" aca="1" ref="AE105" ca="1">IF(G105="экспл",INDEX(total_visual_stym!$C$146:$C$209,(RANK(total_visual_stym!E185,total_visual_stym!$E$146:$E$209))),0)</f>
        <v>pics\\dis56.jpg</v>
      </c>
      <c r="AF105" s="22" t="str">
        <f t="shared" si="28"/>
        <v/>
      </c>
      <c r="AI105" t="s">
        <v>115</v>
      </c>
      <c r="AO105">
        <f t="shared" ca="1" si="34"/>
        <v>0.76737775408393238</v>
      </c>
      <c r="AP105" t="str">
        <f t="shared" ca="1" si="35"/>
        <v>pics\\Finik_5.jpg</v>
      </c>
      <c r="AR105" t="str">
        <f t="shared" si="37"/>
        <v/>
      </c>
      <c r="AS105" t="str">
        <f t="shared" si="29"/>
        <v/>
      </c>
      <c r="AT105">
        <f t="shared" ca="1" si="30"/>
        <v>0.41327476511474337</v>
      </c>
      <c r="AU105" t="s">
        <v>697</v>
      </c>
      <c r="AV105" t="str">
        <f t="shared" ca="1" si="31"/>
        <v>sound\\Redkiy_plod.wav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_Округлый_ли_он?</v>
      </c>
      <c r="BA105" t="e">
        <f>VLOOKUP(Q105,audio_list_stym!$B$2:$BQ$299,68,FALSE)</f>
        <v>#N/A</v>
      </c>
      <c r="BB105" t="str">
        <f t="shared" si="32"/>
        <v>Вы_видите_XXXXX._Округлый_ли_он?</v>
      </c>
      <c r="BD105" cm="1">
        <f t="array" aca="1" ref="BD105" ca="1">INDEX($L$98:$L$105,(RANK(AT9,$AT$2:$AT$9)))</f>
        <v>2090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VLOOKUP(B106,audio_list_stym!$A$3:$BP$18,68,FALSE)</f>
        <v>14</v>
      </c>
      <c r="F106" t="str">
        <f>VLOOKUP(E106,metki!$A$2:$B$9,2,FALSE)</f>
        <v>импл_новые_с_названием</v>
      </c>
      <c r="G106" t="str">
        <f t="shared" si="26"/>
        <v>импл_</v>
      </c>
      <c r="H106" t="str">
        <f>VLOOKUP(B106,audio_list_stym!$A$3:$AJ$18,36,FALSE)</f>
        <v>Noni</v>
      </c>
      <c r="I106" t="s">
        <v>688</v>
      </c>
      <c r="J106" t="str">
        <f t="shared" si="27"/>
        <v>Noni_1</v>
      </c>
      <c r="K106">
        <v>14</v>
      </c>
      <c r="L106">
        <f>VLOOKUP(J106,total_visual_stym!$A$2:$D$129,2,FALSE)</f>
        <v>2113</v>
      </c>
      <c r="M106" t="str">
        <f>VLOOKUP(J106,total_visual_stym!$A$2:$D$129,3,FALSE)</f>
        <v>pics\\Noni_1.jpg</v>
      </c>
      <c r="N106">
        <f>VLOOKUP(J106,total_visual_stym!$A$1:$D$129,4,FALSE)</f>
        <v>212</v>
      </c>
      <c r="P106">
        <f>IF(G106="экспл",0,IF(G106="импл_",VLOOKUP(J106,quest_импл!$A$1:$J$129,7,FALSE),0))</f>
        <v>257</v>
      </c>
      <c r="Q106" t="str">
        <f>IF(G106="экспл",0,IF(G106="импл_",VLOOKUP(J106,quest_импл!$A$1:$J$129,8,FALSE),0))</f>
        <v>sound\\Beliy_li_vnutri.wav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2049</v>
      </c>
      <c r="AD106" t="str">
        <f t="shared" ca="1" si="33"/>
        <v>pics\\Redis_1.jpg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pics\\Redis_1.jpg</v>
      </c>
      <c r="AI106" t="s">
        <v>116</v>
      </c>
      <c r="AO106">
        <f t="shared" ca="1" si="34"/>
        <v>0.28713148153178158</v>
      </c>
      <c r="AP106" t="str">
        <f t="shared" ca="1" si="35"/>
        <v>pics\\Redis_1.jpg</v>
      </c>
      <c r="AR106" t="str">
        <f t="shared" si="37"/>
        <v/>
      </c>
      <c r="AS106" t="str">
        <f t="shared" ca="1" si="29"/>
        <v>pics\\Redis_1.jpg</v>
      </c>
      <c r="AT106">
        <f t="shared" ca="1" si="30"/>
        <v>0.76830576845993004</v>
      </c>
      <c r="AU106" t="s">
        <v>697</v>
      </c>
      <c r="AV106" t="str">
        <f t="shared" ca="1" si="31"/>
        <v>sound\\Noviy_plod.wav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_Белый_ли_внутри_</v>
      </c>
      <c r="BB106" t="str">
        <f t="shared" si="32"/>
        <v>_Белый_ли_внутри_ГОНИК?</v>
      </c>
      <c r="BC106">
        <f>A106</f>
        <v>1214</v>
      </c>
      <c r="BD106" cm="1">
        <f t="array" aca="1" ref="BD106" ca="1">INDEX($L$106:$L$113,(RANK(AT2,$AT$2:$AT$9)))</f>
        <v>2120</v>
      </c>
      <c r="BE106" cm="1">
        <f t="array" aca="1" ref="BE106" ca="1">INDEX(BD66:BD81,(RANK(AT7,$AT$2:$AT$17)))</f>
        <v>2152</v>
      </c>
      <c r="BF106" cm="1">
        <f t="array" aca="1" ref="BF106" ca="1">INDEX(BD90:BD105,(RANK(AT7,$AT$2:$AT$17)))</f>
        <v>2088</v>
      </c>
      <c r="BG106" cm="1">
        <f t="array" aca="1" ref="BG106" ca="1">INDEX(BD114:BD129,(RANK(AT7,$AT$2:$AT$9)))</f>
        <v>2136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VLOOKUP(B107,audio_list_stym!$A$3:$BP$18,68,FALSE)</f>
        <v>14</v>
      </c>
      <c r="F107" t="str">
        <f>VLOOKUP(E107,metki!$A$2:$B$9,2,FALSE)</f>
        <v>импл_новые_с_названием</v>
      </c>
      <c r="G107" t="str">
        <f t="shared" si="26"/>
        <v>импл_</v>
      </c>
      <c r="H107" t="str">
        <f>VLOOKUP(B107,audio_list_stym!$A$3:$AJ$18,36,FALSE)</f>
        <v>Noni</v>
      </c>
      <c r="I107" t="s">
        <v>689</v>
      </c>
      <c r="J107" t="str">
        <f t="shared" si="27"/>
        <v>Noni_2</v>
      </c>
      <c r="K107">
        <v>14</v>
      </c>
      <c r="L107">
        <f>VLOOKUP(J107,total_visual_stym!$A$2:$D$129,2,FALSE)</f>
        <v>2114</v>
      </c>
      <c r="M107" t="str">
        <f>VLOOKUP(J107,total_visual_stym!$A$2:$D$129,3,FALSE)</f>
        <v>pics\\Noni_2.jpg</v>
      </c>
      <c r="N107">
        <f>VLOOKUP(J107,total_visual_stym!$A$1:$D$129,4,FALSE)</f>
        <v>212</v>
      </c>
      <c r="P107">
        <f>IF(G107="экспл",0,IF(G107="импл_",VLOOKUP(J107,quest_импл!$A$1:$J$129,7,FALSE),0))</f>
        <v>258</v>
      </c>
      <c r="Q107" t="str">
        <f>IF(G107="экспл",0,IF(G107="импл_",VLOOKUP(J107,quest_импл!$A$1:$J$129,8,FALSE),0))</f>
        <v>sound\\Rebristiy_li.wav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2059</v>
      </c>
      <c r="AD107" t="str">
        <f t="shared" ca="1" si="33"/>
        <v>pics\\Tomat_3.jpg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pics\\Tomat_3.jpg</v>
      </c>
      <c r="AI107" t="s">
        <v>117</v>
      </c>
      <c r="AO107">
        <f t="shared" ca="1" si="34"/>
        <v>0.13141422117718193</v>
      </c>
      <c r="AP107" t="str">
        <f t="shared" ca="1" si="35"/>
        <v>pics\\Tomat_3.jpg</v>
      </c>
      <c r="AR107" t="str">
        <f t="shared" si="37"/>
        <v/>
      </c>
      <c r="AS107" t="str">
        <f t="shared" ca="1" si="29"/>
        <v>pics\\Tomat_3.jpg</v>
      </c>
      <c r="AT107">
        <f t="shared" ca="1" si="30"/>
        <v>0.10798524658679665</v>
      </c>
      <c r="AU107" t="s">
        <v>697</v>
      </c>
      <c r="AV107" t="str">
        <f t="shared" ca="1" si="31"/>
        <v>sound\\Redkiy_plod.wav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_Ребристый_ли_</v>
      </c>
      <c r="BB107" t="str">
        <f t="shared" si="32"/>
        <v>_Ребристый_ли_ГОНИК?</v>
      </c>
      <c r="BD107" cm="1">
        <f t="array" aca="1" ref="BD107" ca="1">INDEX($L$106:$L$113,(RANK(AT3,$AT$2:$AT$9)))</f>
        <v>2118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VLOOKUP(B108,audio_list_stym!$A$3:$BP$18,68,FALSE)</f>
        <v>14</v>
      </c>
      <c r="F108" t="str">
        <f>VLOOKUP(E108,metki!$A$2:$B$9,2,FALSE)</f>
        <v>импл_новые_с_названием</v>
      </c>
      <c r="G108" t="str">
        <f t="shared" si="26"/>
        <v>импл_</v>
      </c>
      <c r="H108" t="str">
        <f>VLOOKUP(B108,audio_list_stym!$A$3:$AJ$18,36,FALSE)</f>
        <v>Noni</v>
      </c>
      <c r="I108" t="s">
        <v>690</v>
      </c>
      <c r="J108" t="str">
        <f t="shared" si="27"/>
        <v>Noni_3</v>
      </c>
      <c r="K108">
        <v>14</v>
      </c>
      <c r="L108">
        <f>VLOOKUP(J108,total_visual_stym!$A$2:$D$129,2,FALSE)</f>
        <v>2115</v>
      </c>
      <c r="M108" t="str">
        <f>VLOOKUP(J108,total_visual_stym!$A$2:$D$129,3,FALSE)</f>
        <v>pics\\Noni_3.jpg</v>
      </c>
      <c r="N108">
        <f>VLOOKUP(J108,total_visual_stym!$A$1:$D$129,4,FALSE)</f>
        <v>212</v>
      </c>
      <c r="P108">
        <f>IF(G108="экспл",0,IF(G108="импл_",VLOOKUP(J108,quest_импл!$A$1:$J$129,7,FALSE),0))</f>
        <v>259</v>
      </c>
      <c r="Q108" t="str">
        <f>IF(G108="экспл",0,IF(G108="импл_",VLOOKUP(J108,quest_импл!$A$1:$J$129,8,FALSE),0))</f>
        <v>sound\\Goluboy_li.wav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2016</v>
      </c>
      <c r="AD108" t="str">
        <f t="shared" ca="1" si="33"/>
        <v>pics\\Finik_8.jpg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pics\\Finik_8.jpg</v>
      </c>
      <c r="AI108" t="s">
        <v>118</v>
      </c>
      <c r="AO108">
        <f t="shared" ca="1" si="34"/>
        <v>0.7491080329902563</v>
      </c>
      <c r="AP108" t="str">
        <f t="shared" ca="1" si="35"/>
        <v>pics\\Finik_8.jpg</v>
      </c>
      <c r="AR108" t="str">
        <f t="shared" si="37"/>
        <v/>
      </c>
      <c r="AS108" t="str">
        <f t="shared" ca="1" si="29"/>
        <v>pics\\Finik_8.jpg</v>
      </c>
      <c r="AT108">
        <f t="shared" ca="1" si="30"/>
        <v>0.70687050964611287</v>
      </c>
      <c r="AU108" t="s">
        <v>697</v>
      </c>
      <c r="AV108" t="str">
        <f t="shared" ca="1" si="31"/>
        <v>sound\\Noviy_plod.wav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_Голубой_ли_</v>
      </c>
      <c r="BB108" t="str">
        <f t="shared" si="32"/>
        <v>_Голубой_ли_ГОНИК?</v>
      </c>
      <c r="BD108" cm="1">
        <f t="array" aca="1" ref="BD108" ca="1">INDEX($L$106:$L$113,(RANK(AT4,$AT$2:$AT$9)))</f>
        <v>2119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VLOOKUP(B109,audio_list_stym!$A$3:$BP$18,68,FALSE)</f>
        <v>14</v>
      </c>
      <c r="F109" t="str">
        <f>VLOOKUP(E109,metki!$A$2:$B$9,2,FALSE)</f>
        <v>импл_новые_с_названием</v>
      </c>
      <c r="G109" t="str">
        <f t="shared" si="26"/>
        <v>импл_</v>
      </c>
      <c r="H109" t="str">
        <f>VLOOKUP(B109,audio_list_stym!$A$3:$AJ$18,36,FALSE)</f>
        <v>Noni</v>
      </c>
      <c r="I109" t="s">
        <v>691</v>
      </c>
      <c r="J109" t="str">
        <f t="shared" si="27"/>
        <v>Noni_4</v>
      </c>
      <c r="K109">
        <v>14</v>
      </c>
      <c r="L109">
        <f>VLOOKUP(J109,total_visual_stym!$A$2:$D$129,2,FALSE)</f>
        <v>2116</v>
      </c>
      <c r="M109" t="str">
        <f>VLOOKUP(J109,total_visual_stym!$A$2:$D$129,3,FALSE)</f>
        <v>pics\\Noni_4.jpg</v>
      </c>
      <c r="N109">
        <f>VLOOKUP(J109,total_visual_stym!$A$1:$D$129,4,FALSE)</f>
        <v>212</v>
      </c>
      <c r="P109">
        <f>IF(G109="экспл",0,IF(G109="импл_",VLOOKUP(J109,quest_импл!$A$1:$J$129,7,FALSE),0))</f>
        <v>260</v>
      </c>
      <c r="Q109" t="str">
        <f>IF(G109="экспл",0,IF(G109="импл_",VLOOKUP(J109,quest_импл!$A$1:$J$129,8,FALSE),0))</f>
        <v>sound\\S_bugorkami_li.wav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2055</v>
      </c>
      <c r="AD109" t="str">
        <f t="shared" ca="1" si="33"/>
        <v>pics\\Redis_7.jpg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pics\\Redis_7.jpg</v>
      </c>
      <c r="AI109" t="s">
        <v>119</v>
      </c>
      <c r="AO109">
        <f t="shared" ca="1" si="34"/>
        <v>0.18514952344128388</v>
      </c>
      <c r="AP109" t="str">
        <f t="shared" ca="1" si="35"/>
        <v>pics\\Redis_7.jpg</v>
      </c>
      <c r="AR109" t="str">
        <f t="shared" si="37"/>
        <v/>
      </c>
      <c r="AS109" t="str">
        <f t="shared" ca="1" si="29"/>
        <v>pics\\Redis_7.jpg</v>
      </c>
      <c r="AT109">
        <f t="shared" ca="1" si="30"/>
        <v>0.44688538611705264</v>
      </c>
      <c r="AU109" t="s">
        <v>697</v>
      </c>
      <c r="AV109" t="str">
        <f t="shared" ca="1" si="31"/>
        <v>sound\\Redkiy_plod.wav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_С_бугорками_ли_</v>
      </c>
      <c r="BB109" t="str">
        <f t="shared" si="32"/>
        <v>_С_бугорками_ли_ГОНИК?</v>
      </c>
      <c r="BD109" cm="1">
        <f t="array" aca="1" ref="BD109" ca="1">INDEX($L$106:$L$113,(RANK(AT5,$AT$2:$AT$9)))</f>
        <v>2117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VLOOKUP(B110,audio_list_stym!$A$3:$BP$18,68,FALSE)</f>
        <v>14</v>
      </c>
      <c r="F110" t="str">
        <f>VLOOKUP(E110,metki!$A$2:$B$9,2,FALSE)</f>
        <v>импл_новые_с_названием</v>
      </c>
      <c r="G110" t="str">
        <f t="shared" si="26"/>
        <v>импл_</v>
      </c>
      <c r="H110" t="str">
        <f>VLOOKUP(B110,audio_list_stym!$A$3:$AJ$18,36,FALSE)</f>
        <v>Noni</v>
      </c>
      <c r="I110" t="s">
        <v>692</v>
      </c>
      <c r="J110" t="str">
        <f t="shared" si="27"/>
        <v>Noni_5</v>
      </c>
      <c r="K110">
        <v>14</v>
      </c>
      <c r="L110">
        <f>VLOOKUP(J110,total_visual_stym!$A$2:$D$129,2,FALSE)</f>
        <v>2117</v>
      </c>
      <c r="M110" t="str">
        <f>VLOOKUP(J110,total_visual_stym!$A$2:$D$129,3,FALSE)</f>
        <v>pics\\Noni_5.jpg</v>
      </c>
      <c r="N110">
        <f>VLOOKUP(J110,total_visual_stym!$A$1:$D$129,4,FALSE)</f>
        <v>212</v>
      </c>
      <c r="P110">
        <f>IF(G110="экспл",0,IF(G110="импл_",VLOOKUP(J110,quest_импл!$A$1:$J$129,7,FALSE),0))</f>
        <v>261</v>
      </c>
      <c r="Q110" t="str">
        <f>IF(G110="экспл",0,IF(G110="импл_",VLOOKUP(J110,quest_импл!$A$1:$J$129,8,FALSE),0))</f>
        <v>sound\\Ovalniy_li.wav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2033</v>
      </c>
      <c r="AD110" t="str">
        <f t="shared" ca="1" si="33"/>
        <v>pics\\Limon_1.jpg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pics\\Limon_1.jpg</v>
      </c>
      <c r="AI110" t="s">
        <v>120</v>
      </c>
      <c r="AO110">
        <f t="shared" ca="1" si="34"/>
        <v>0.50121493576717258</v>
      </c>
      <c r="AP110" t="str">
        <f t="shared" ca="1" si="35"/>
        <v>pics\\Limon_1.jpg</v>
      </c>
      <c r="AR110" t="str">
        <f t="shared" si="37"/>
        <v/>
      </c>
      <c r="AS110" t="str">
        <f t="shared" ca="1" si="29"/>
        <v>pics\\Limon_1.jpg</v>
      </c>
      <c r="AT110">
        <f t="shared" ca="1" si="30"/>
        <v>0.65576279016817007</v>
      </c>
      <c r="AU110" t="s">
        <v>697</v>
      </c>
      <c r="AV110" t="str">
        <f t="shared" ca="1" si="31"/>
        <v>sound\\Noviy_plod.wav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_Овальный_ли_</v>
      </c>
      <c r="BB110" t="str">
        <f t="shared" si="32"/>
        <v>_Овальный_ли_ГОНИК?</v>
      </c>
      <c r="BD110" cm="1">
        <f t="array" aca="1" ref="BD110" ca="1">INDEX($L$106:$L$113,(RANK(AT6,$AT$2:$AT$9)))</f>
        <v>2116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VLOOKUP(B111,audio_list_stym!$A$3:$BP$18,68,FALSE)</f>
        <v>14</v>
      </c>
      <c r="F111" t="str">
        <f>VLOOKUP(E111,metki!$A$2:$B$9,2,FALSE)</f>
        <v>импл_новые_с_названием</v>
      </c>
      <c r="G111" t="str">
        <f t="shared" si="26"/>
        <v>импл_</v>
      </c>
      <c r="H111" t="str">
        <f>VLOOKUP(B111,audio_list_stym!$A$3:$AJ$18,36,FALSE)</f>
        <v>Noni</v>
      </c>
      <c r="I111" t="s">
        <v>693</v>
      </c>
      <c r="J111" t="str">
        <f t="shared" si="27"/>
        <v>Noni_6</v>
      </c>
      <c r="K111">
        <v>14</v>
      </c>
      <c r="L111">
        <f>VLOOKUP(J111,total_visual_stym!$A$2:$D$129,2,FALSE)</f>
        <v>2118</v>
      </c>
      <c r="M111" t="str">
        <f>VLOOKUP(J111,total_visual_stym!$A$2:$D$129,3,FALSE)</f>
        <v>pics\\Noni_6.jpg</v>
      </c>
      <c r="N111">
        <f>VLOOKUP(J111,total_visual_stym!$A$1:$D$129,4,FALSE)</f>
        <v>212</v>
      </c>
      <c r="P111">
        <f>IF(G111="экспл",0,IF(G111="импл_",VLOOKUP(J111,quest_импл!$A$1:$J$129,7,FALSE),0))</f>
        <v>262</v>
      </c>
      <c r="Q111" t="str">
        <f>IF(G111="экспл",0,IF(G111="импл_",VLOOKUP(J111,quest_импл!$A$1:$J$129,8,FALSE),0))</f>
        <v>sound\\Zhidkiy_li.wav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2052</v>
      </c>
      <c r="AD111" t="str">
        <f t="shared" ca="1" si="33"/>
        <v>pics\\Redis_4.jpg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pics\\Redis_4.jpg</v>
      </c>
      <c r="AI111" t="s">
        <v>121</v>
      </c>
      <c r="AO111">
        <f t="shared" ca="1" si="34"/>
        <v>0.22020778060876245</v>
      </c>
      <c r="AP111" t="str">
        <f t="shared" ca="1" si="35"/>
        <v>pics\\Redis_4.jpg</v>
      </c>
      <c r="AR111" t="str">
        <f t="shared" si="37"/>
        <v/>
      </c>
      <c r="AS111" t="str">
        <f t="shared" ca="1" si="29"/>
        <v>pics\\Redis_4.jpg</v>
      </c>
      <c r="AT111">
        <f t="shared" ca="1" si="30"/>
        <v>0.46060050616436132</v>
      </c>
      <c r="AU111" t="s">
        <v>697</v>
      </c>
      <c r="AV111" t="str">
        <f t="shared" ca="1" si="31"/>
        <v>sound\\Redkiy_plod.wav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_Жидкий_ли_</v>
      </c>
      <c r="BB111" t="str">
        <f t="shared" si="32"/>
        <v>_Жидкий_ли_ГОНИК?</v>
      </c>
      <c r="BD111" cm="1">
        <f t="array" aca="1" ref="BD111" ca="1">INDEX($L$106:$L$113,(RANK(AT7,$AT$2:$AT$9)))</f>
        <v>2113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VLOOKUP(B112,audio_list_stym!$A$3:$BP$18,68,FALSE)</f>
        <v>14</v>
      </c>
      <c r="F112" t="str">
        <f>VLOOKUP(E112,metki!$A$2:$B$9,2,FALSE)</f>
        <v>импл_новые_с_названием</v>
      </c>
      <c r="G112" t="str">
        <f t="shared" si="26"/>
        <v>импл_</v>
      </c>
      <c r="H112" t="str">
        <f>VLOOKUP(B112,audio_list_stym!$A$3:$AJ$18,36,FALSE)</f>
        <v>Noni</v>
      </c>
      <c r="I112" t="s">
        <v>694</v>
      </c>
      <c r="J112" t="str">
        <f t="shared" si="27"/>
        <v>Noni_7</v>
      </c>
      <c r="K112">
        <v>14</v>
      </c>
      <c r="L112">
        <f>VLOOKUP(J112,total_visual_stym!$A$2:$D$129,2,FALSE)</f>
        <v>2119</v>
      </c>
      <c r="M112" t="str">
        <f>VLOOKUP(J112,total_visual_stym!$A$2:$D$129,3,FALSE)</f>
        <v>pics\\Noni_7.jpg</v>
      </c>
      <c r="N112">
        <f>VLOOKUP(J112,total_visual_stym!$A$1:$D$129,4,FALSE)</f>
        <v>212</v>
      </c>
      <c r="P112">
        <f>IF(G112="экспл",0,IF(G112="импл_",VLOOKUP(J112,quest_импл!$A$1:$J$129,7,FALSE),0))</f>
        <v>263</v>
      </c>
      <c r="Q112" t="str">
        <f>IF(G112="экспл",0,IF(G112="импл_",VLOOKUP(J112,quest_импл!$A$1:$J$129,8,FALSE),0))</f>
        <v>sound\\Lohmatiy_li.wav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2004</v>
      </c>
      <c r="AD112" t="str">
        <f t="shared" ca="1" si="33"/>
        <v>pics\\Banan_4.jpg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pics\\Banan_4.jpg</v>
      </c>
      <c r="AI112" t="s">
        <v>122</v>
      </c>
      <c r="AO112">
        <f t="shared" ca="1" si="34"/>
        <v>0.9605274806750409</v>
      </c>
      <c r="AP112" t="str">
        <f t="shared" ca="1" si="35"/>
        <v>pics\\Banan_4.jpg</v>
      </c>
      <c r="AR112" t="str">
        <f t="shared" si="37"/>
        <v/>
      </c>
      <c r="AS112" t="str">
        <f t="shared" ca="1" si="29"/>
        <v>pics\\Banan_4.jpg</v>
      </c>
      <c r="AT112">
        <f t="shared" ca="1" si="30"/>
        <v>0.2418901552109799</v>
      </c>
      <c r="AU112" t="s">
        <v>697</v>
      </c>
      <c r="AV112" t="str">
        <f t="shared" ca="1" si="31"/>
        <v>sound\\Redkiy_plod.wav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_Лохматый_ли_</v>
      </c>
      <c r="BB112" t="str">
        <f t="shared" si="32"/>
        <v>_Лохматый_ли_ГОНИК?</v>
      </c>
      <c r="BD112" cm="1">
        <f t="array" aca="1" ref="BD112" ca="1">INDEX($L$106:$L$113,(RANK(AT8,$AT$2:$AT$9)))</f>
        <v>2115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VLOOKUP(B113,audio_list_stym!$A$3:$BP$18,68,FALSE)</f>
        <v>14</v>
      </c>
      <c r="F113" t="str">
        <f>VLOOKUP(E113,metki!$A$2:$B$9,2,FALSE)</f>
        <v>импл_новые_с_названием</v>
      </c>
      <c r="G113" t="str">
        <f t="shared" si="26"/>
        <v>импл_</v>
      </c>
      <c r="H113" t="str">
        <f>VLOOKUP(B113,audio_list_stym!$A$3:$AJ$18,36,FALSE)</f>
        <v>Noni</v>
      </c>
      <c r="I113" t="s">
        <v>695</v>
      </c>
      <c r="J113" t="str">
        <f t="shared" si="27"/>
        <v>Noni_8</v>
      </c>
      <c r="K113">
        <v>14</v>
      </c>
      <c r="L113">
        <f>VLOOKUP(J113,total_visual_stym!$A$2:$D$129,2,FALSE)</f>
        <v>2120</v>
      </c>
      <c r="M113" t="str">
        <f>VLOOKUP(J113,total_visual_stym!$A$2:$D$129,3,FALSE)</f>
        <v>pics\\Noni_8.jpg</v>
      </c>
      <c r="N113">
        <f>VLOOKUP(J113,total_visual_stym!$A$1:$D$129,4,FALSE)</f>
        <v>212</v>
      </c>
      <c r="P113">
        <f>IF(G113="экспл",0,IF(G113="импл_",VLOOKUP(J113,quest_импл!$A$1:$J$129,7,FALSE),0))</f>
        <v>264</v>
      </c>
      <c r="Q113" t="str">
        <f>IF(G113="экспл",0,IF(G113="импл_",VLOOKUP(J113,quest_импл!$A$1:$J$129,8,FALSE),0))</f>
        <v>sound\\Zolotistiy_li.wav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2056</v>
      </c>
      <c r="AD113" t="str">
        <f t="shared" ca="1" si="33"/>
        <v>pics\\Redis_8.jpg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pics\\Redis_8.jpg</v>
      </c>
      <c r="AI113" t="s">
        <v>123</v>
      </c>
      <c r="AO113">
        <f t="shared" ca="1" si="34"/>
        <v>0.17854484009969918</v>
      </c>
      <c r="AP113" t="str">
        <f t="shared" ca="1" si="35"/>
        <v>pics\\Redis_8.jpg</v>
      </c>
      <c r="AR113" t="str">
        <f t="shared" si="37"/>
        <v/>
      </c>
      <c r="AS113" t="str">
        <f t="shared" ca="1" si="29"/>
        <v>pics\\Redis_8.jpg</v>
      </c>
      <c r="AT113">
        <f t="shared" ca="1" si="30"/>
        <v>0.88060884079328983</v>
      </c>
      <c r="AU113" t="s">
        <v>697</v>
      </c>
      <c r="AV113" t="str">
        <f t="shared" ca="1" si="31"/>
        <v>sound\\Noviy_plod.wav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_Золотистый_ли_</v>
      </c>
      <c r="BB113" t="str">
        <f t="shared" si="32"/>
        <v>_Золотистый_ли_ГОНИК?</v>
      </c>
      <c r="BD113" cm="1">
        <f t="array" aca="1" ref="BD113" ca="1">INDEX($L$106:$L$113,(RANK(AT9,$AT$2:$AT$9)))</f>
        <v>2114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VLOOKUP(B114,audio_list_stym!$A$3:$BP$18,68,FALSE)</f>
        <v>15</v>
      </c>
      <c r="F114" t="str">
        <f>VLOOKUP(E114,metki!$A$2:$B$9,2,FALSE)</f>
        <v>экспл_новые_с_названием</v>
      </c>
      <c r="G114" t="str">
        <f t="shared" si="26"/>
        <v>экспл</v>
      </c>
      <c r="H114" t="str">
        <f>VLOOKUP(B114,audio_list_stym!$A$3:$AJ$18,36,FALSE)</f>
        <v>Sapota</v>
      </c>
      <c r="I114" t="s">
        <v>688</v>
      </c>
      <c r="J114" t="str">
        <f t="shared" si="27"/>
        <v>Sapota_1</v>
      </c>
      <c r="K114">
        <v>15</v>
      </c>
      <c r="L114">
        <f>VLOOKUP(J114,total_visual_stym!$A$2:$D$129,2,FALSE)</f>
        <v>2129</v>
      </c>
      <c r="M114" t="str">
        <f>VLOOKUP(J114,total_visual_stym!$A$2:$D$129,3,FALSE)</f>
        <v>pics\\Sapota_1.jpg</v>
      </c>
      <c r="N114">
        <f>VLOOKUP(J114,total_visual_stym!$A$1:$D$129,4,FALSE)</f>
        <v>213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137</v>
      </c>
      <c r="Z114" t="str">
        <f>IF(G114="экспл",VLOOKUP(J114,quest_экспл!$A$1:$N$129,12,FALSE),IF(G114="импл_",0,0))</f>
        <v>sound\\On_sharoobraxniy.wav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2190</v>
      </c>
      <c r="AD114" t="str">
        <f t="shared" ca="1" si="33"/>
        <v>pics\\dis27.jpg</v>
      </c>
      <c r="AE114" s="22" t="str">
        <f t="array" aca="1" ref="AE114" ca="1">IF(G114="экспл",INDEX(total_visual_stym!$C$146:$C$209,(RANK(total_visual_stym!E194,total_visual_stym!$E$146:$E$209))),0)</f>
        <v>pics\\dis27.jpg</v>
      </c>
      <c r="AF114" s="22" t="str">
        <f t="shared" si="28"/>
        <v/>
      </c>
      <c r="AI114" t="s">
        <v>86</v>
      </c>
      <c r="AO114">
        <f t="shared" ca="1" si="34"/>
        <v>0.76504414115586683</v>
      </c>
      <c r="AP114" t="str">
        <f t="shared" ca="1" si="35"/>
        <v>pics\\Finik_6.jpg</v>
      </c>
      <c r="AR114" t="str">
        <f t="shared" si="37"/>
        <v/>
      </c>
      <c r="AS114" t="str">
        <f t="shared" si="29"/>
        <v/>
      </c>
      <c r="AT114">
        <f t="shared" ca="1" si="30"/>
        <v>0.94722446172466912</v>
      </c>
      <c r="AU114" t="s">
        <v>697</v>
      </c>
      <c r="AV114" t="str">
        <f t="shared" ca="1" si="31"/>
        <v>sound\\Noviy_plod.wav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_Он_шарообразный?</v>
      </c>
      <c r="BA114" t="e">
        <f>VLOOKUP(Q114,audio_list_stym!$B$2:$BQ$299,68,FALSE)</f>
        <v>#N/A</v>
      </c>
      <c r="BB114" t="str">
        <f t="shared" si="32"/>
        <v>На_экране_ТОДИС._Он_шарообразный?</v>
      </c>
      <c r="BC114">
        <f>A114</f>
        <v>1215</v>
      </c>
      <c r="BD114" cm="1">
        <f t="array" aca="1" ref="BD114" ca="1">INDEX($L$114:$L$121,(RANK(AT2,$AT$2:$AT$9)))</f>
        <v>2136</v>
      </c>
      <c r="BE114" cm="1">
        <f t="array" aca="1" ref="BE114" ca="1">INDEX(BD66:BD81,(RANK(AT8,$AT$2:$AT$17)))</f>
        <v>2152</v>
      </c>
      <c r="BF114" cm="1">
        <f t="array" aca="1" ref="BF114" ca="1">INDEX(BD82:BD97,(RANK(AT8,$AT$2:$AT$9)))</f>
        <v>2079</v>
      </c>
      <c r="BG114" cm="1">
        <f t="array" aca="1" ref="BG114" ca="1">INDEX(BD98:BD113,(RANK(AT8,$AT$2:$AT$9)))</f>
        <v>2095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VLOOKUP(B115,audio_list_stym!$A$3:$BP$18,68,FALSE)</f>
        <v>15</v>
      </c>
      <c r="F115" t="str">
        <f>VLOOKUP(E115,metki!$A$2:$B$9,2,FALSE)</f>
        <v>экспл_новые_с_названием</v>
      </c>
      <c r="G115" t="str">
        <f t="shared" si="26"/>
        <v>экспл</v>
      </c>
      <c r="H115" t="str">
        <f>VLOOKUP(B115,audio_list_stym!$A$3:$AJ$18,36,FALSE)</f>
        <v>Sapota</v>
      </c>
      <c r="I115" t="s">
        <v>689</v>
      </c>
      <c r="J115" t="str">
        <f t="shared" si="27"/>
        <v>Sapota_2</v>
      </c>
      <c r="K115">
        <v>15</v>
      </c>
      <c r="L115">
        <f>VLOOKUP(J115,total_visual_stym!$A$2:$D$129,2,FALSE)</f>
        <v>2130</v>
      </c>
      <c r="M115" t="str">
        <f>VLOOKUP(J115,total_visual_stym!$A$2:$D$129,3,FALSE)</f>
        <v>pics\\Sapota_2.jpg</v>
      </c>
      <c r="N115">
        <f>VLOOKUP(J115,total_visual_stym!$A$1:$D$129,4,FALSE)</f>
        <v>213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138</v>
      </c>
      <c r="Z115" t="str">
        <f>IF(G115="экспл",VLOOKUP(J115,quest_экспл!$A$1:$N$129,12,FALSE),IF(G115="импл_",0,0))</f>
        <v>sound\\On_nadrezan.wav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2184</v>
      </c>
      <c r="AD115" t="str">
        <f t="shared" ca="1" si="33"/>
        <v>pics\\dis19.jpg</v>
      </c>
      <c r="AE115" s="22" t="str">
        <f t="array" aca="1" ref="AE115" ca="1">IF(G115="экспл",INDEX(total_visual_stym!$C$146:$C$209,(RANK(total_visual_stym!E195,total_visual_stym!$E$146:$E$209))),0)</f>
        <v>pics\\dis19.jpg</v>
      </c>
      <c r="AF115" s="22" t="str">
        <f t="shared" si="28"/>
        <v/>
      </c>
      <c r="AI115" t="s">
        <v>87</v>
      </c>
      <c r="AO115">
        <f t="shared" ca="1" si="34"/>
        <v>0.78717085738445702</v>
      </c>
      <c r="AP115" t="str">
        <f t="shared" ca="1" si="35"/>
        <v>pics\\Finik_3.jpg</v>
      </c>
      <c r="AR115" t="str">
        <f t="shared" si="37"/>
        <v/>
      </c>
      <c r="AS115" t="str">
        <f t="shared" si="29"/>
        <v/>
      </c>
      <c r="AT115">
        <f t="shared" ca="1" si="30"/>
        <v>0.97323358249287018</v>
      </c>
      <c r="AU115" t="s">
        <v>697</v>
      </c>
      <c r="AV115" t="str">
        <f t="shared" ca="1" si="31"/>
        <v>sound\\Noviy_plod.wav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_Он_надрезан?</v>
      </c>
      <c r="BA115" t="e">
        <f>VLOOKUP(Q115,audio_list_stym!$B$2:$BQ$299,68,FALSE)</f>
        <v>#N/A</v>
      </c>
      <c r="BB115" t="str">
        <f t="shared" si="32"/>
        <v>Посмотрите,_вот_ТОДИС._Он_надрезан?</v>
      </c>
      <c r="BD115" cm="1">
        <f t="array" aca="1" ref="BD115" ca="1">INDEX($L$114:$L$121,(RANK(AT3,$AT$2:$AT$9)))</f>
        <v>2134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VLOOKUP(B116,audio_list_stym!$A$3:$BP$18,68,FALSE)</f>
        <v>15</v>
      </c>
      <c r="F116" t="str">
        <f>VLOOKUP(E116,metki!$A$2:$B$9,2,FALSE)</f>
        <v>экспл_новые_с_названием</v>
      </c>
      <c r="G116" t="str">
        <f t="shared" si="26"/>
        <v>экспл</v>
      </c>
      <c r="H116" t="str">
        <f>VLOOKUP(B116,audio_list_stym!$A$3:$AJ$18,36,FALSE)</f>
        <v>Sapota</v>
      </c>
      <c r="I116" t="s">
        <v>690</v>
      </c>
      <c r="J116" t="str">
        <f t="shared" si="27"/>
        <v>Sapota_3</v>
      </c>
      <c r="K116">
        <v>15</v>
      </c>
      <c r="L116">
        <f>VLOOKUP(J116,total_visual_stym!$A$2:$D$129,2,FALSE)</f>
        <v>2131</v>
      </c>
      <c r="M116" t="str">
        <f>VLOOKUP(J116,total_visual_stym!$A$2:$D$129,3,FALSE)</f>
        <v>pics\\Sapota_3.jpg</v>
      </c>
      <c r="N116">
        <f>VLOOKUP(J116,total_visual_stym!$A$1:$D$129,4,FALSE)</f>
        <v>213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139</v>
      </c>
      <c r="Z116" t="str">
        <f>IF(G116="экспл",VLOOKUP(J116,quest_экспл!$A$1:$N$129,12,FALSE),IF(G116="импл_",0,0))</f>
        <v>sound\\On_perekruchen.wav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2206</v>
      </c>
      <c r="AD116" t="str">
        <f t="shared" ca="1" si="33"/>
        <v>pics\\dis50.jpg</v>
      </c>
      <c r="AE116" s="22" t="str">
        <f t="array" aca="1" ref="AE116" ca="1">IF(G116="экспл",INDEX(total_visual_stym!$C$146:$C$209,(RANK(total_visual_stym!E196,total_visual_stym!$E$146:$E$209))),0)</f>
        <v>pics\\dis50.jpg</v>
      </c>
      <c r="AF116" s="22" t="str">
        <f t="shared" si="28"/>
        <v/>
      </c>
      <c r="AI116" t="s">
        <v>88</v>
      </c>
      <c r="AO116">
        <f t="shared" ca="1" si="34"/>
        <v>0.47465641271136028</v>
      </c>
      <c r="AP116" t="str">
        <f t="shared" ca="1" si="35"/>
        <v>pics\\Limon_3.jpg</v>
      </c>
      <c r="AR116" t="str">
        <f t="shared" si="37"/>
        <v/>
      </c>
      <c r="AS116" t="str">
        <f t="shared" si="29"/>
        <v/>
      </c>
      <c r="AT116">
        <f t="shared" ca="1" si="30"/>
        <v>0.4194078572453499</v>
      </c>
      <c r="AU116" t="s">
        <v>697</v>
      </c>
      <c r="AV116" t="str">
        <f t="shared" ca="1" si="31"/>
        <v>sound\\Redkiy_plod.wav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_Он_перекручен?</v>
      </c>
      <c r="BA116" t="e">
        <f>VLOOKUP(Q116,audio_list_stym!$B$2:$BQ$299,68,FALSE)</f>
        <v>#N/A</v>
      </c>
      <c r="BB116" t="str">
        <f t="shared" si="32"/>
        <v>Вот_ТОДИС._Он_перекручен?</v>
      </c>
      <c r="BD116" cm="1">
        <f t="array" aca="1" ref="BD116" ca="1">INDEX($L$114:$L$121,(RANK(AT4,$AT$2:$AT$9)))</f>
        <v>2135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VLOOKUP(B117,audio_list_stym!$A$3:$BP$18,68,FALSE)</f>
        <v>15</v>
      </c>
      <c r="F117" t="str">
        <f>VLOOKUP(E117,metki!$A$2:$B$9,2,FALSE)</f>
        <v>экспл_новые_с_названием</v>
      </c>
      <c r="G117" t="str">
        <f t="shared" si="26"/>
        <v>экспл</v>
      </c>
      <c r="H117" t="str">
        <f>VLOOKUP(B117,audio_list_stym!$A$3:$AJ$18,36,FALSE)</f>
        <v>Sapota</v>
      </c>
      <c r="I117" t="s">
        <v>691</v>
      </c>
      <c r="J117" t="str">
        <f t="shared" si="27"/>
        <v>Sapota_4</v>
      </c>
      <c r="K117">
        <v>15</v>
      </c>
      <c r="L117">
        <f>VLOOKUP(J117,total_visual_stym!$A$2:$D$129,2,FALSE)</f>
        <v>2132</v>
      </c>
      <c r="M117" t="str">
        <f>VLOOKUP(J117,total_visual_stym!$A$2:$D$129,3,FALSE)</f>
        <v>pics\\Sapota_4.jpg</v>
      </c>
      <c r="N117">
        <f>VLOOKUP(J117,total_visual_stym!$A$1:$D$129,4,FALSE)</f>
        <v>213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140</v>
      </c>
      <c r="Z117" t="str">
        <f>IF(G117="экспл",VLOOKUP(J117,quest_экспл!$A$1:$N$129,12,FALSE),IF(G117="импл_",0,0))</f>
        <v>sound\\Sorvan_li_on.wav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2229</v>
      </c>
      <c r="AD117" t="str">
        <f t="shared" ca="1" si="33"/>
        <v>pics\\dis10.jpg</v>
      </c>
      <c r="AE117" s="22" t="str">
        <f t="array" aca="1" ref="AE117" ca="1">IF(G117="экспл",INDEX(total_visual_stym!$C$146:$C$209,(RANK(total_visual_stym!E197,total_visual_stym!$E$146:$E$209))),0)</f>
        <v>pics\\dis10.jpg</v>
      </c>
      <c r="AF117" s="22" t="str">
        <f t="shared" si="28"/>
        <v/>
      </c>
      <c r="AI117" t="s">
        <v>89</v>
      </c>
      <c r="AO117">
        <f t="shared" ca="1" si="34"/>
        <v>0.40637423979620324</v>
      </c>
      <c r="AP117" t="str">
        <f t="shared" ca="1" si="35"/>
        <v>pics\\Limon_8.jpg</v>
      </c>
      <c r="AR117" t="str">
        <f t="shared" si="37"/>
        <v/>
      </c>
      <c r="AS117" t="str">
        <f t="shared" si="29"/>
        <v/>
      </c>
      <c r="AT117">
        <f t="shared" ca="1" si="30"/>
        <v>3.0076220543470589E-2</v>
      </c>
      <c r="AU117" t="s">
        <v>697</v>
      </c>
      <c r="AV117" t="str">
        <f t="shared" ca="1" si="31"/>
        <v>sound\\Redkiy_plod.wav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_Сорван_ли_он?</v>
      </c>
      <c r="BA117" t="e">
        <f>VLOOKUP(Q117,audio_list_stym!$B$2:$BQ$299,68,FALSE)</f>
        <v>#N/A</v>
      </c>
      <c r="BB117" t="str">
        <f t="shared" si="32"/>
        <v>Это_ТОДИС._Сорван_ли_он?</v>
      </c>
      <c r="BD117" cm="1">
        <f t="array" aca="1" ref="BD117" ca="1">INDEX($L$114:$L$121,(RANK(AT5,$AT$2:$AT$9)))</f>
        <v>2133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VLOOKUP(B118,audio_list_stym!$A$3:$BP$18,68,FALSE)</f>
        <v>15</v>
      </c>
      <c r="F118" t="str">
        <f>VLOOKUP(E118,metki!$A$2:$B$9,2,FALSE)</f>
        <v>экспл_новые_с_названием</v>
      </c>
      <c r="G118" t="str">
        <f t="shared" si="26"/>
        <v>экспл</v>
      </c>
      <c r="H118" t="str">
        <f>VLOOKUP(B118,audio_list_stym!$A$3:$AJ$18,36,FALSE)</f>
        <v>Sapota</v>
      </c>
      <c r="I118" t="s">
        <v>692</v>
      </c>
      <c r="J118" t="str">
        <f t="shared" si="27"/>
        <v>Sapota_5</v>
      </c>
      <c r="K118">
        <v>15</v>
      </c>
      <c r="L118">
        <f>VLOOKUP(J118,total_visual_stym!$A$2:$D$129,2,FALSE)</f>
        <v>2133</v>
      </c>
      <c r="M118" t="str">
        <f>VLOOKUP(J118,total_visual_stym!$A$2:$D$129,3,FALSE)</f>
        <v>pics\\Sapota_5.jpg</v>
      </c>
      <c r="N118">
        <f>VLOOKUP(J118,total_visual_stym!$A$1:$D$129,4,FALSE)</f>
        <v>213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141</v>
      </c>
      <c r="Z118" t="str">
        <f>IF(G118="экспл",VLOOKUP(J118,quest_экспл!$A$1:$N$129,12,FALSE),IF(G118="импл_",0,0))</f>
        <v>sound\\Spressovan_li_on.wav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2215</v>
      </c>
      <c r="AD118" t="str">
        <f t="shared" ca="1" si="33"/>
        <v>pics\\dis62.jpg</v>
      </c>
      <c r="AE118" s="22" t="str">
        <f t="array" aca="1" ref="AE118" ca="1">IF(G118="экспл",INDEX(total_visual_stym!$C$146:$C$209,(RANK(total_visual_stym!E198,total_visual_stym!$E$146:$E$209))),0)</f>
        <v>pics\\dis62.jpg</v>
      </c>
      <c r="AF118" s="22" t="str">
        <f t="shared" si="28"/>
        <v/>
      </c>
      <c r="AI118" t="s">
        <v>90</v>
      </c>
      <c r="AO118">
        <f t="shared" ca="1" si="34"/>
        <v>2.194067202533978E-2</v>
      </c>
      <c r="AP118" t="str">
        <f t="shared" ca="1" si="35"/>
        <v>pics\\Tomat_8.jpg</v>
      </c>
      <c r="AR118" t="str">
        <f t="shared" si="37"/>
        <v/>
      </c>
      <c r="AS118" t="str">
        <f t="shared" si="29"/>
        <v/>
      </c>
      <c r="AT118">
        <f t="shared" ca="1" si="30"/>
        <v>0.61231749793404211</v>
      </c>
      <c r="AU118" t="s">
        <v>697</v>
      </c>
      <c r="AV118" t="str">
        <f t="shared" ca="1" si="31"/>
        <v>sound\\Noviy_plod.wav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_Спрессован_ли_он?</v>
      </c>
      <c r="BA118" t="e">
        <f>VLOOKUP(Q118,audio_list_stym!$B$2:$BQ$299,68,FALSE)</f>
        <v>#N/A</v>
      </c>
      <c r="BB118" t="str">
        <f t="shared" si="32"/>
        <v>На_картинке_ТОДИС._Спрессован_ли_он?</v>
      </c>
      <c r="BD118" cm="1">
        <f t="array" aca="1" ref="BD118" ca="1">INDEX($L$114:$L$121,(RANK(AT6,$AT$2:$AT$9)))</f>
        <v>2132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VLOOKUP(B119,audio_list_stym!$A$3:$BP$18,68,FALSE)</f>
        <v>15</v>
      </c>
      <c r="F119" t="str">
        <f>VLOOKUP(E119,metki!$A$2:$B$9,2,FALSE)</f>
        <v>экспл_новые_с_названием</v>
      </c>
      <c r="G119" t="str">
        <f t="shared" si="26"/>
        <v>экспл</v>
      </c>
      <c r="H119" t="str">
        <f>VLOOKUP(B119,audio_list_stym!$A$3:$AJ$18,36,FALSE)</f>
        <v>Sapota</v>
      </c>
      <c r="I119" t="s">
        <v>693</v>
      </c>
      <c r="J119" t="str">
        <f t="shared" si="27"/>
        <v>Sapota_6</v>
      </c>
      <c r="K119">
        <v>15</v>
      </c>
      <c r="L119">
        <f>VLOOKUP(J119,total_visual_stym!$A$2:$D$129,2,FALSE)</f>
        <v>2134</v>
      </c>
      <c r="M119" t="str">
        <f>VLOOKUP(J119,total_visual_stym!$A$2:$D$129,3,FALSE)</f>
        <v>pics\\Sapota_6.jpg</v>
      </c>
      <c r="N119">
        <f>VLOOKUP(J119,total_visual_stym!$A$1:$D$129,4,FALSE)</f>
        <v>213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142</v>
      </c>
      <c r="Z119" t="str">
        <f>IF(G119="экспл",VLOOKUP(J119,quest_экспл!$A$1:$N$129,12,FALSE),IF(G119="импл_",0,0))</f>
        <v>sound\\Zheltiy_li_on.wav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2227</v>
      </c>
      <c r="AD119" t="str">
        <f t="shared" ca="1" si="33"/>
        <v>pics\\dis39.jpg</v>
      </c>
      <c r="AE119" s="22" t="str">
        <f t="array" aca="1" ref="AE119" ca="1">IF(G119="экспл",INDEX(total_visual_stym!$C$146:$C$209,(RANK(total_visual_stym!E199,total_visual_stym!$E$146:$E$209))),0)</f>
        <v>pics\\dis39.jpg</v>
      </c>
      <c r="AF119" s="22" t="str">
        <f t="shared" si="28"/>
        <v/>
      </c>
      <c r="AI119" t="s">
        <v>91</v>
      </c>
      <c r="AO119">
        <f t="shared" ca="1" si="34"/>
        <v>0.73427511963429548</v>
      </c>
      <c r="AP119" t="str">
        <f t="shared" ca="1" si="35"/>
        <v>pics\\Goroh_1.jpg</v>
      </c>
      <c r="AR119" t="str">
        <f t="shared" si="37"/>
        <v/>
      </c>
      <c r="AS119" t="str">
        <f t="shared" si="29"/>
        <v/>
      </c>
      <c r="AT119">
        <f t="shared" ca="1" si="30"/>
        <v>0.70303710582827827</v>
      </c>
      <c r="AU119" t="s">
        <v>697</v>
      </c>
      <c r="AV119" t="str">
        <f t="shared" ca="1" si="31"/>
        <v>sound\\Noviy_plod.wav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_Желтый_ли_он?</v>
      </c>
      <c r="BA119" t="e">
        <f>VLOOKUP(Q119,audio_list_stym!$B$2:$BQ$299,68,FALSE)</f>
        <v>#N/A</v>
      </c>
      <c r="BB119" t="str">
        <f t="shared" si="32"/>
        <v>На_мониторе_ТОДИС._Желтый_ли_он?</v>
      </c>
      <c r="BD119" cm="1">
        <f t="array" aca="1" ref="BD119" ca="1">INDEX($L$114:$L$121,(RANK(AT7,$AT$2:$AT$9)))</f>
        <v>2129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VLOOKUP(B120,audio_list_stym!$A$3:$BP$18,68,FALSE)</f>
        <v>15</v>
      </c>
      <c r="F120" t="str">
        <f>VLOOKUP(E120,metki!$A$2:$B$9,2,FALSE)</f>
        <v>экспл_новые_с_названием</v>
      </c>
      <c r="G120" t="str">
        <f t="shared" si="26"/>
        <v>экспл</v>
      </c>
      <c r="H120" t="str">
        <f>VLOOKUP(B120,audio_list_stym!$A$3:$AJ$18,36,FALSE)</f>
        <v>Sapota</v>
      </c>
      <c r="I120" t="s">
        <v>694</v>
      </c>
      <c r="J120" t="str">
        <f t="shared" si="27"/>
        <v>Sapota_7</v>
      </c>
      <c r="K120">
        <v>15</v>
      </c>
      <c r="L120">
        <f>VLOOKUP(J120,total_visual_stym!$A$2:$D$129,2,FALSE)</f>
        <v>2135</v>
      </c>
      <c r="M120" t="str">
        <f>VLOOKUP(J120,total_visual_stym!$A$2:$D$129,3,FALSE)</f>
        <v>pics\\Sapota_7.jpg</v>
      </c>
      <c r="N120">
        <f>VLOOKUP(J120,total_visual_stym!$A$1:$D$129,4,FALSE)</f>
        <v>213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143</v>
      </c>
      <c r="Z120" t="str">
        <f>IF(G120="экспл",VLOOKUP(J120,quest_экспл!$A$1:$N$129,12,FALSE),IF(G120="импл_",0,0))</f>
        <v>sound\\Rovniy_li_on.wav</v>
      </c>
      <c r="AA120" t="str">
        <f>IF(G120="экспл",VLOOKUP(J120,quest_экспл!$A$1:$N$129,14,FALSE),IF(G120="импл_",0,0))</f>
        <v>да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2209</v>
      </c>
      <c r="AD120" t="str">
        <f t="shared" ca="1" si="33"/>
        <v>pics\\dis51.jpg</v>
      </c>
      <c r="AE120" s="22" t="str">
        <f t="array" aca="1" ref="AE120" ca="1">IF(G120="экспл",INDEX(total_visual_stym!$C$146:$C$209,(RANK(total_visual_stym!E200,total_visual_stym!$E$146:$E$209))),0)</f>
        <v>pics\\dis51.jpg</v>
      </c>
      <c r="AF120" s="22" t="str">
        <f t="shared" si="28"/>
        <v/>
      </c>
      <c r="AI120" t="s">
        <v>92</v>
      </c>
      <c r="AO120">
        <f t="shared" ca="1" si="34"/>
        <v>0.66555118317266604</v>
      </c>
      <c r="AP120" t="str">
        <f t="shared" ca="1" si="35"/>
        <v>pics\\Goroh_4.jpg</v>
      </c>
      <c r="AR120" t="str">
        <f t="shared" si="37"/>
        <v/>
      </c>
      <c r="AS120" t="str">
        <f t="shared" si="29"/>
        <v/>
      </c>
      <c r="AT120">
        <f t="shared" ca="1" si="30"/>
        <v>0.42522512913352373</v>
      </c>
      <c r="AU120" t="s">
        <v>697</v>
      </c>
      <c r="AV120" t="str">
        <f t="shared" ca="1" si="31"/>
        <v>sound\\Redkiy_plod.wav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_Ровный_ли_он?</v>
      </c>
      <c r="BA120" t="e">
        <f>VLOOKUP(Q120,audio_list_stym!$B$2:$BQ$299,68,FALSE)</f>
        <v>#N/A</v>
      </c>
      <c r="BB120" t="str">
        <f t="shared" si="32"/>
        <v>Перед_Вами_ТОДИС._Ровный_ли_он?</v>
      </c>
      <c r="BD120" cm="1">
        <f t="array" aca="1" ref="BD120" ca="1">INDEX($L$114:$L$121,(RANK(AT8,$AT$2:$AT$9)))</f>
        <v>2131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VLOOKUP(B121,audio_list_stym!$A$3:$BP$18,68,FALSE)</f>
        <v>15</v>
      </c>
      <c r="F121" t="str">
        <f>VLOOKUP(E121,metki!$A$2:$B$9,2,FALSE)</f>
        <v>экспл_новые_с_названием</v>
      </c>
      <c r="G121" t="str">
        <f t="shared" si="26"/>
        <v>экспл</v>
      </c>
      <c r="H121" t="str">
        <f>VLOOKUP(B121,audio_list_stym!$A$3:$AJ$18,36,FALSE)</f>
        <v>Sapota</v>
      </c>
      <c r="I121" t="s">
        <v>695</v>
      </c>
      <c r="J121" t="str">
        <f t="shared" si="27"/>
        <v>Sapota_8</v>
      </c>
      <c r="K121">
        <v>15</v>
      </c>
      <c r="L121">
        <f>VLOOKUP(J121,total_visual_stym!$A$2:$D$129,2,FALSE)</f>
        <v>2136</v>
      </c>
      <c r="M121" t="str">
        <f>VLOOKUP(J121,total_visual_stym!$A$2:$D$129,3,FALSE)</f>
        <v>pics\\Sapota_8.jpg</v>
      </c>
      <c r="N121">
        <f>VLOOKUP(J121,total_visual_stym!$A$1:$D$129,4,FALSE)</f>
        <v>213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144</v>
      </c>
      <c r="Z121" t="str">
        <f>IF(G121="экспл",VLOOKUP(J121,quest_экспл!$A$1:$N$129,12,FALSE),IF(G121="импл_",0,0))</f>
        <v>sound\\On_imeet_shipi.wav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2186</v>
      </c>
      <c r="AD121" t="str">
        <f t="shared" ca="1" si="33"/>
        <v>pics\\dis25.jpg</v>
      </c>
      <c r="AE121" s="22" t="str">
        <f t="array" aca="1" ref="AE121" ca="1">IF(G121="экспл",INDEX(total_visual_stym!$C$146:$C$209,(RANK(total_visual_stym!E201,total_visual_stym!$E$146:$E$209))),0)</f>
        <v>pics\\dis25.jpg</v>
      </c>
      <c r="AF121" s="22" t="str">
        <f t="shared" si="28"/>
        <v/>
      </c>
      <c r="AI121" t="s">
        <v>93</v>
      </c>
      <c r="AO121">
        <f t="shared" ca="1" si="34"/>
        <v>0.50129670251631031</v>
      </c>
      <c r="AP121" t="str">
        <f t="shared" ca="1" si="35"/>
        <v>pics\\Kokos_8.jpg</v>
      </c>
      <c r="AR121" t="str">
        <f>IF(AH121="sound\\Ogorod",AP49,"")</f>
        <v/>
      </c>
      <c r="AS121" t="str">
        <f t="shared" si="29"/>
        <v/>
      </c>
      <c r="AT121">
        <f t="shared" ca="1" si="30"/>
        <v>0.67227487269358965</v>
      </c>
      <c r="AU121" t="s">
        <v>697</v>
      </c>
      <c r="AV121" t="str">
        <f t="shared" ca="1" si="31"/>
        <v>sound\\Noviy_plod.wav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_Он_имеет_шипы?</v>
      </c>
      <c r="BA121" t="e">
        <f>VLOOKUP(Q121,audio_list_stym!$B$2:$BQ$299,68,FALSE)</f>
        <v>#N/A</v>
      </c>
      <c r="BB121" t="str">
        <f t="shared" si="32"/>
        <v>Вы_видите_ТОДИС._Он_имеет_шипы?</v>
      </c>
      <c r="BD121" cm="1">
        <f t="array" aca="1" ref="BD121" ca="1">INDEX($L$114:$L$121,(RANK(AT9,$AT$2:$AT$9)))</f>
        <v>2130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VLOOKUP(B122,audio_list_stym!$A$3:$BP$18,68,FALSE)</f>
        <v>16</v>
      </c>
      <c r="F122" t="str">
        <f>VLOOKUP(E122,metki!$A$2:$B$9,2,FALSE)</f>
        <v>импл_новые_без_названия</v>
      </c>
      <c r="G122" t="str">
        <f t="shared" si="26"/>
        <v>импл_</v>
      </c>
      <c r="H122" t="str">
        <f>VLOOKUP(B122,audio_list_stym!$A$3:$AJ$18,36,FALSE)</f>
        <v>Tamanid</v>
      </c>
      <c r="I122" t="s">
        <v>688</v>
      </c>
      <c r="J122" t="str">
        <f t="shared" si="27"/>
        <v>Tamanid_1</v>
      </c>
      <c r="K122">
        <v>16</v>
      </c>
      <c r="L122">
        <f>VLOOKUP(J122,total_visual_stym!$A$2:$D$129,2,FALSE)</f>
        <v>2137</v>
      </c>
      <c r="M122" t="str">
        <f>VLOOKUP(J122,total_visual_stym!$A$2:$D$129,3,FALSE)</f>
        <v>pics\\Tamanid_1.jpg</v>
      </c>
      <c r="N122">
        <f>VLOOKUP(J122,total_visual_stym!$A$1:$D$129,4,FALSE)</f>
        <v>214</v>
      </c>
      <c r="P122">
        <f>IF(G122="экспл",0,IF(G122="импл_",VLOOKUP(J122,quest_импл!$A$1:$J$129,7,FALSE),0))</f>
        <v>273</v>
      </c>
      <c r="Q122" t="str">
        <f>IF(G122="экспл",0,IF(G122="импл_",VLOOKUP(J122,quest_импл!$A$1:$J$129,8,FALSE),0))</f>
        <v>sound\\Krasnovatiy_li.wav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2026</v>
      </c>
      <c r="AD122" t="str">
        <f t="shared" ca="1" si="33"/>
        <v>pics\\Kokos_2.jpg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pics\\Kokos_2.jpg</v>
      </c>
      <c r="AI122" t="s">
        <v>124</v>
      </c>
      <c r="AO122">
        <f t="shared" ca="1" si="34"/>
        <v>0.60521062881284671</v>
      </c>
      <c r="AP122" t="str">
        <f t="shared" ca="1" si="35"/>
        <v>pics\\Kokos_2.jpg</v>
      </c>
      <c r="AR122" t="str">
        <f t="shared" ref="AR122:AR129" si="38">IF(AH122="sound\\Ogorod",AP50,"")</f>
        <v/>
      </c>
      <c r="AS122" t="str">
        <f t="shared" ca="1" si="29"/>
        <v>pics\\Kokos_2.jpg</v>
      </c>
      <c r="AT122">
        <f t="shared" ca="1" si="30"/>
        <v>0.43464709521552636</v>
      </c>
      <c r="AU122" t="s">
        <v>697</v>
      </c>
      <c r="AV122" t="str">
        <f t="shared" ca="1" si="31"/>
        <v>sound\\Redkiy_plod.wav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_Красноватый_ли_</v>
      </c>
      <c r="BB122" t="str">
        <f t="shared" si="32"/>
        <v>_Красноватый_ли_XXXXX?</v>
      </c>
      <c r="BC122">
        <f>A122</f>
        <v>1216</v>
      </c>
      <c r="BD122" cm="1">
        <f t="array" aca="1" ref="BD122" ca="1">INDEX($L$122:$L$129,(RANK(AT2,$AT$2:$AT$9)))</f>
        <v>2144</v>
      </c>
      <c r="BE122" cm="1">
        <f t="array" aca="1" ref="BE122" ca="1">INDEX(BD66:BD81,(RANK(AT9,$AT$2:$AT$17)))</f>
        <v>2065</v>
      </c>
      <c r="BF122" cm="1">
        <f t="array" aca="1" ref="BF122" ca="1">INDEX(BD90:BD105,(RANK(AT9,$AT$2:$AT$17)))</f>
        <v>2087</v>
      </c>
      <c r="BG122" cm="1">
        <f t="array" aca="1" ref="BG122" ca="1">INDEX(BD106:BD121,(RANK(AT9,$AT$2:$AT$17)))</f>
        <v>2119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VLOOKUP(B123,audio_list_stym!$A$3:$BP$18,68,FALSE)</f>
        <v>16</v>
      </c>
      <c r="F123" t="str">
        <f>VLOOKUP(E123,metki!$A$2:$B$9,2,FALSE)</f>
        <v>импл_новые_без_названия</v>
      </c>
      <c r="G123" t="str">
        <f t="shared" si="26"/>
        <v>импл_</v>
      </c>
      <c r="H123" t="str">
        <f>VLOOKUP(B123,audio_list_stym!$A$3:$AJ$18,36,FALSE)</f>
        <v>Tamanid</v>
      </c>
      <c r="I123" t="s">
        <v>689</v>
      </c>
      <c r="J123" t="str">
        <f t="shared" si="27"/>
        <v>Tamanid_2</v>
      </c>
      <c r="K123">
        <v>16</v>
      </c>
      <c r="L123">
        <f>VLOOKUP(J123,total_visual_stym!$A$2:$D$129,2,FALSE)</f>
        <v>2138</v>
      </c>
      <c r="M123" t="str">
        <f>VLOOKUP(J123,total_visual_stym!$A$2:$D$129,3,FALSE)</f>
        <v>pics\\Tamanid_2.jpg</v>
      </c>
      <c r="N123">
        <f>VLOOKUP(J123,total_visual_stym!$A$1:$D$129,4,FALSE)</f>
        <v>214</v>
      </c>
      <c r="P123">
        <f>IF(G123="экспл",0,IF(G123="импл_",VLOOKUP(J123,quest_импл!$A$1:$J$129,7,FALSE),0))</f>
        <v>274</v>
      </c>
      <c r="Q123" t="str">
        <f>IF(G123="экспл",0,IF(G123="импл_",VLOOKUP(J123,quest_импл!$A$1:$J$129,8,FALSE),0))</f>
        <v>sound\\Izognut_li.wav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2028</v>
      </c>
      <c r="AD123" t="str">
        <f t="shared" ca="1" si="33"/>
        <v>pics\\Kokos_4.jpg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pics\\Kokos_4.jpg</v>
      </c>
      <c r="AI123" t="s">
        <v>125</v>
      </c>
      <c r="AO123">
        <f t="shared" ca="1" si="34"/>
        <v>0.52403560814232553</v>
      </c>
      <c r="AP123" t="str">
        <f t="shared" ca="1" si="35"/>
        <v>pics\\Kokos_4.jpg</v>
      </c>
      <c r="AR123" t="str">
        <f t="shared" si="38"/>
        <v/>
      </c>
      <c r="AS123" t="str">
        <f t="shared" ca="1" si="29"/>
        <v>pics\\Kokos_4.jpg</v>
      </c>
      <c r="AT123">
        <f t="shared" ca="1" si="30"/>
        <v>4.2895759214245821E-2</v>
      </c>
      <c r="AU123" t="s">
        <v>697</v>
      </c>
      <c r="AV123" t="str">
        <f t="shared" ca="1" si="31"/>
        <v>sound\\Redkiy_plod.wav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_Изогнут_ли_</v>
      </c>
      <c r="BB123" t="str">
        <f t="shared" si="32"/>
        <v>_Изогнут_ли_XXXXX?</v>
      </c>
      <c r="BD123" cm="1">
        <f t="array" aca="1" ref="BD123" ca="1">INDEX($L$122:$L$129,(RANK(AT3,$AT$2:$AT$9)))</f>
        <v>2142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VLOOKUP(B124,audio_list_stym!$A$3:$BP$18,68,FALSE)</f>
        <v>16</v>
      </c>
      <c r="F124" t="str">
        <f>VLOOKUP(E124,metki!$A$2:$B$9,2,FALSE)</f>
        <v>импл_новые_без_названия</v>
      </c>
      <c r="G124" t="str">
        <f t="shared" si="26"/>
        <v>импл_</v>
      </c>
      <c r="H124" t="str">
        <f>VLOOKUP(B124,audio_list_stym!$A$3:$AJ$18,36,FALSE)</f>
        <v>Tamanid</v>
      </c>
      <c r="I124" t="s">
        <v>690</v>
      </c>
      <c r="J124" t="str">
        <f t="shared" si="27"/>
        <v>Tamanid_3</v>
      </c>
      <c r="K124">
        <v>16</v>
      </c>
      <c r="L124">
        <f>VLOOKUP(J124,total_visual_stym!$A$2:$D$129,2,FALSE)</f>
        <v>2139</v>
      </c>
      <c r="M124" t="str">
        <f>VLOOKUP(J124,total_visual_stym!$A$2:$D$129,3,FALSE)</f>
        <v>pics\\Tamanid_3.jpg</v>
      </c>
      <c r="N124">
        <f>VLOOKUP(J124,total_visual_stym!$A$1:$D$129,4,FALSE)</f>
        <v>214</v>
      </c>
      <c r="P124">
        <f>IF(G124="экспл",0,IF(G124="импл_",VLOOKUP(J124,quest_импл!$A$1:$J$129,7,FALSE),0))</f>
        <v>275</v>
      </c>
      <c r="Q124" t="str">
        <f>IF(G124="экспл",0,IF(G124="импл_",VLOOKUP(J124,quest_импл!$A$1:$J$129,8,FALSE),0))</f>
        <v>sound\\Barhatistiy_li.wav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2015</v>
      </c>
      <c r="AD124" t="str">
        <f t="shared" ca="1" si="33"/>
        <v>pics\\Finik_7.jpg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pics\\Finik_7.jpg</v>
      </c>
      <c r="AI124" t="s">
        <v>126</v>
      </c>
      <c r="AO124">
        <f t="shared" ca="1" si="34"/>
        <v>0.75903145468607847</v>
      </c>
      <c r="AP124" t="str">
        <f t="shared" ca="1" si="35"/>
        <v>pics\\Finik_7.jpg</v>
      </c>
      <c r="AR124" t="str">
        <f t="shared" si="38"/>
        <v/>
      </c>
      <c r="AS124" t="str">
        <f t="shared" ca="1" si="29"/>
        <v>pics\\Finik_7.jpg</v>
      </c>
      <c r="AT124">
        <f t="shared" ca="1" si="30"/>
        <v>0.56572529988246745</v>
      </c>
      <c r="AU124" t="s">
        <v>697</v>
      </c>
      <c r="AV124" t="str">
        <f t="shared" ca="1" si="31"/>
        <v>sound\\Noviy_plod.wav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_Бархатистый_ли_</v>
      </c>
      <c r="BB124" t="str">
        <f t="shared" si="32"/>
        <v>_Бархатистый_ли_XXXXX?</v>
      </c>
      <c r="BD124" cm="1">
        <f t="array" aca="1" ref="BD124" ca="1">INDEX($L$122:$L$129,(RANK(AT4,$AT$2:$AT$9)))</f>
        <v>2143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VLOOKUP(B125,audio_list_stym!$A$3:$BP$18,68,FALSE)</f>
        <v>16</v>
      </c>
      <c r="F125" t="str">
        <f>VLOOKUP(E125,metki!$A$2:$B$9,2,FALSE)</f>
        <v>импл_новые_без_названия</v>
      </c>
      <c r="G125" t="str">
        <f t="shared" si="26"/>
        <v>импл_</v>
      </c>
      <c r="H125" t="str">
        <f>VLOOKUP(B125,audio_list_stym!$A$3:$AJ$18,36,FALSE)</f>
        <v>Tamanid</v>
      </c>
      <c r="I125" t="s">
        <v>691</v>
      </c>
      <c r="J125" t="str">
        <f t="shared" si="27"/>
        <v>Tamanid_4</v>
      </c>
      <c r="K125">
        <v>16</v>
      </c>
      <c r="L125">
        <f>VLOOKUP(J125,total_visual_stym!$A$2:$D$129,2,FALSE)</f>
        <v>2140</v>
      </c>
      <c r="M125" t="str">
        <f>VLOOKUP(J125,total_visual_stym!$A$2:$D$129,3,FALSE)</f>
        <v>pics\\Tamanid_4.jpg</v>
      </c>
      <c r="N125">
        <f>VLOOKUP(J125,total_visual_stym!$A$1:$D$129,4,FALSE)</f>
        <v>214</v>
      </c>
      <c r="P125">
        <f>IF(G125="экспл",0,IF(G125="импл_",VLOOKUP(J125,quest_импл!$A$1:$J$129,7,FALSE),0))</f>
        <v>276</v>
      </c>
      <c r="Q125" t="str">
        <f>IF(G125="экспл",0,IF(G125="импл_",VLOOKUP(J125,quest_импл!$A$1:$J$129,8,FALSE),0))</f>
        <v>sound\\Odnotonniy_li.wav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2048</v>
      </c>
      <c r="AD125" t="str">
        <f t="shared" ca="1" si="33"/>
        <v>pics\\Peper_8.jpg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pics\\Peper_8.jpg</v>
      </c>
      <c r="AI125" t="s">
        <v>127</v>
      </c>
      <c r="AO125">
        <f t="shared" ca="1" si="34"/>
        <v>0.30468099891822076</v>
      </c>
      <c r="AP125" t="str">
        <f t="shared" ca="1" si="35"/>
        <v>pics\\Peper_8.jpg</v>
      </c>
      <c r="AR125" t="str">
        <f t="shared" si="38"/>
        <v/>
      </c>
      <c r="AS125" t="str">
        <f t="shared" ca="1" si="29"/>
        <v>pics\\Peper_8.jpg</v>
      </c>
      <c r="AT125">
        <f t="shared" ca="1" si="30"/>
        <v>0.83716505289514864</v>
      </c>
      <c r="AU125" t="s">
        <v>697</v>
      </c>
      <c r="AV125" t="str">
        <f t="shared" ca="1" si="31"/>
        <v>sound\\Noviy_plod.wav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_Однотонный_ли_</v>
      </c>
      <c r="BB125" t="str">
        <f t="shared" si="32"/>
        <v>_Однотонный_ли_XXXXX?</v>
      </c>
      <c r="BD125" cm="1">
        <f t="array" aca="1" ref="BD125" ca="1">INDEX($L$122:$L$129,(RANK(AT5,$AT$2:$AT$9)))</f>
        <v>2141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VLOOKUP(B126,audio_list_stym!$A$3:$BP$18,68,FALSE)</f>
        <v>16</v>
      </c>
      <c r="F126" t="str">
        <f>VLOOKUP(E126,metki!$A$2:$B$9,2,FALSE)</f>
        <v>импл_новые_без_названия</v>
      </c>
      <c r="G126" t="str">
        <f t="shared" si="26"/>
        <v>импл_</v>
      </c>
      <c r="H126" t="str">
        <f>VLOOKUP(B126,audio_list_stym!$A$3:$AJ$18,36,FALSE)</f>
        <v>Tamanid</v>
      </c>
      <c r="I126" t="s">
        <v>692</v>
      </c>
      <c r="J126" t="str">
        <f t="shared" si="27"/>
        <v>Tamanid_5</v>
      </c>
      <c r="K126">
        <v>16</v>
      </c>
      <c r="L126">
        <f>VLOOKUP(J126,total_visual_stym!$A$2:$D$129,2,FALSE)</f>
        <v>2141</v>
      </c>
      <c r="M126" t="str">
        <f>VLOOKUP(J126,total_visual_stym!$A$2:$D$129,3,FALSE)</f>
        <v>pics\\Tamanid_5.jpg</v>
      </c>
      <c r="N126">
        <f>VLOOKUP(J126,total_visual_stym!$A$1:$D$129,4,FALSE)</f>
        <v>214</v>
      </c>
      <c r="P126">
        <f>IF(G126="экспл",0,IF(G126="импл_",VLOOKUP(J126,quest_импл!$A$1:$J$129,7,FALSE),0))</f>
        <v>277</v>
      </c>
      <c r="Q126" t="str">
        <f>IF(G126="экспл",0,IF(G126="импл_",VLOOKUP(J126,quest_импл!$A$1:$J$129,8,FALSE),0))</f>
        <v>sound\\Prozrachniy_li.wav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2044</v>
      </c>
      <c r="AD126" t="str">
        <f t="shared" ca="1" si="33"/>
        <v>pics\\Peper_4.jpg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pics\\Peper_4.jpg</v>
      </c>
      <c r="AI126" t="s">
        <v>128</v>
      </c>
      <c r="AO126">
        <f t="shared" ca="1" si="34"/>
        <v>0.3509497334721392</v>
      </c>
      <c r="AP126" t="str">
        <f t="shared" ca="1" si="35"/>
        <v>pics\\Peper_4.jpg</v>
      </c>
      <c r="AR126" t="str">
        <f t="shared" si="38"/>
        <v/>
      </c>
      <c r="AS126" t="str">
        <f t="shared" ca="1" si="29"/>
        <v>pics\\Peper_4.jpg</v>
      </c>
      <c r="AT126">
        <f t="shared" ca="1" si="30"/>
        <v>0.68527119770821288</v>
      </c>
      <c r="AU126" t="s">
        <v>697</v>
      </c>
      <c r="AV126" t="str">
        <f t="shared" ca="1" si="31"/>
        <v>sound\\Noviy_plod.wav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_Прозрачный_ли_</v>
      </c>
      <c r="BB126" t="str">
        <f t="shared" si="32"/>
        <v>_Прозрачный_ли_XXXXX?</v>
      </c>
      <c r="BD126" cm="1">
        <f t="array" aca="1" ref="BD126" ca="1">INDEX($L$122:$L$129,(RANK(AT6,$AT$2:$AT$9)))</f>
        <v>2140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VLOOKUP(B127,audio_list_stym!$A$3:$BP$18,68,FALSE)</f>
        <v>16</v>
      </c>
      <c r="F127" t="str">
        <f>VLOOKUP(E127,metki!$A$2:$B$9,2,FALSE)</f>
        <v>импл_новые_без_названия</v>
      </c>
      <c r="G127" t="str">
        <f t="shared" si="26"/>
        <v>импл_</v>
      </c>
      <c r="H127" t="str">
        <f>VLOOKUP(B127,audio_list_stym!$A$3:$AJ$18,36,FALSE)</f>
        <v>Tamanid</v>
      </c>
      <c r="I127" t="s">
        <v>693</v>
      </c>
      <c r="J127" t="str">
        <f t="shared" si="27"/>
        <v>Tamanid_6</v>
      </c>
      <c r="K127">
        <v>16</v>
      </c>
      <c r="L127">
        <f>VLOOKUP(J127,total_visual_stym!$A$2:$D$129,2,FALSE)</f>
        <v>2142</v>
      </c>
      <c r="M127" t="str">
        <f>VLOOKUP(J127,total_visual_stym!$A$2:$D$129,3,FALSE)</f>
        <v>pics\\Tamanid_6.jpg</v>
      </c>
      <c r="N127">
        <f>VLOOKUP(J127,total_visual_stym!$A$1:$D$129,4,FALSE)</f>
        <v>214</v>
      </c>
      <c r="P127">
        <f>IF(G127="экспл",0,IF(G127="импл_",VLOOKUP(J127,quest_импл!$A$1:$J$129,7,FALSE),0))</f>
        <v>278</v>
      </c>
      <c r="Q127" t="str">
        <f>IF(G127="экспл",0,IF(G127="импл_",VLOOKUP(J127,quest_импл!$A$1:$J$129,8,FALSE),0))</f>
        <v>sound\\Izmelchen_li.wav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2005</v>
      </c>
      <c r="AD127" t="str">
        <f t="shared" ca="1" si="33"/>
        <v>pics\\Banan_5.jpg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pics\\Banan_5.jpg</v>
      </c>
      <c r="AI127" t="s">
        <v>129</v>
      </c>
      <c r="AO127">
        <f t="shared" ca="1" si="34"/>
        <v>0.95650745441155194</v>
      </c>
      <c r="AP127" t="str">
        <f t="shared" ca="1" si="35"/>
        <v>pics\\Banan_5.jpg</v>
      </c>
      <c r="AR127" t="str">
        <f t="shared" si="38"/>
        <v/>
      </c>
      <c r="AS127" t="str">
        <f t="shared" ca="1" si="29"/>
        <v>pics\\Banan_5.jpg</v>
      </c>
      <c r="AT127">
        <f t="shared" ca="1" si="30"/>
        <v>2.8028059501715608E-2</v>
      </c>
      <c r="AU127" t="s">
        <v>697</v>
      </c>
      <c r="AV127" t="str">
        <f t="shared" ca="1" si="31"/>
        <v>sound\\Redkiy_plod.wav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_Измельчен_ли_</v>
      </c>
      <c r="BB127" t="str">
        <f t="shared" si="32"/>
        <v>_Измельчен_ли_XXXXX?</v>
      </c>
      <c r="BD127" cm="1">
        <f t="array" aca="1" ref="BD127" ca="1">INDEX($L$122:$L$129,(RANK(AT7,$AT$2:$AT$9)))</f>
        <v>2137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VLOOKUP(B128,audio_list_stym!$A$3:$BP$18,68,FALSE)</f>
        <v>16</v>
      </c>
      <c r="F128" t="str">
        <f>VLOOKUP(E128,metki!$A$2:$B$9,2,FALSE)</f>
        <v>импл_новые_без_названия</v>
      </c>
      <c r="G128" t="str">
        <f t="shared" si="26"/>
        <v>импл_</v>
      </c>
      <c r="H128" t="str">
        <f>VLOOKUP(B128,audio_list_stym!$A$3:$AJ$18,36,FALSE)</f>
        <v>Tamanid</v>
      </c>
      <c r="I128" t="s">
        <v>694</v>
      </c>
      <c r="J128" t="str">
        <f t="shared" si="27"/>
        <v>Tamanid_7</v>
      </c>
      <c r="K128">
        <v>16</v>
      </c>
      <c r="L128">
        <f>VLOOKUP(J128,total_visual_stym!$A$2:$D$129,2,FALSE)</f>
        <v>2143</v>
      </c>
      <c r="M128" t="str">
        <f>VLOOKUP(J128,total_visual_stym!$A$2:$D$129,3,FALSE)</f>
        <v>pics\\Tamanid_7.jpg</v>
      </c>
      <c r="N128">
        <f>VLOOKUP(J128,total_visual_stym!$A$1:$D$129,4,FALSE)</f>
        <v>214</v>
      </c>
      <c r="P128">
        <f>IF(G128="экспл",0,IF(G128="импл_",VLOOKUP(J128,quest_импл!$A$1:$J$129,7,FALSE),0))</f>
        <v>279</v>
      </c>
      <c r="Q128" t="str">
        <f>IF(G128="экспл",0,IF(G128="импл_",VLOOKUP(J128,quest_импл!$A$1:$J$129,8,FALSE),0))</f>
        <v>sound\\Cvetushiy_li.wav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2002</v>
      </c>
      <c r="AD128" t="str">
        <f t="shared" ca="1" si="33"/>
        <v>pics\\Banan_2.jpg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pics\\Banan_2.jpg</v>
      </c>
      <c r="AI128" t="s">
        <v>130</v>
      </c>
      <c r="AO128">
        <f t="shared" ca="1" si="34"/>
        <v>0.98303508941728635</v>
      </c>
      <c r="AP128" t="str">
        <f t="shared" ca="1" si="35"/>
        <v>pics\\Banan_2.jpg</v>
      </c>
      <c r="AR128" t="str">
        <f t="shared" si="38"/>
        <v/>
      </c>
      <c r="AS128" t="str">
        <f t="shared" ca="1" si="29"/>
        <v>pics\\Banan_2.jpg</v>
      </c>
      <c r="AT128">
        <f t="shared" ca="1" si="30"/>
        <v>0.36530236256620863</v>
      </c>
      <c r="AU128" t="s">
        <v>697</v>
      </c>
      <c r="AV128" t="str">
        <f t="shared" ca="1" si="31"/>
        <v>sound\\Redkiy_plod.wav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_Цветущий_ли_</v>
      </c>
      <c r="BB128" t="str">
        <f t="shared" si="32"/>
        <v>_Цветущий_ли_XXXXX?</v>
      </c>
      <c r="BD128" cm="1">
        <f t="array" aca="1" ref="BD128" ca="1">INDEX($L$122:$L$129,(RANK(AT8,$AT$2:$AT$9)))</f>
        <v>2139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VLOOKUP(B129,audio_list_stym!$A$3:$BP$18,68,FALSE)</f>
        <v>16</v>
      </c>
      <c r="F129" t="str">
        <f>VLOOKUP(E129,metki!$A$2:$B$9,2,FALSE)</f>
        <v>импл_новые_без_названия</v>
      </c>
      <c r="G129" t="str">
        <f t="shared" si="26"/>
        <v>импл_</v>
      </c>
      <c r="H129" t="str">
        <f>VLOOKUP(B129,audio_list_stym!$A$3:$AJ$18,36,FALSE)</f>
        <v>Tamanid</v>
      </c>
      <c r="I129" t="s">
        <v>695</v>
      </c>
      <c r="J129" t="str">
        <f t="shared" si="27"/>
        <v>Tamanid_8</v>
      </c>
      <c r="K129">
        <v>16</v>
      </c>
      <c r="L129">
        <f>VLOOKUP(J129,total_visual_stym!$A$2:$D$129,2,FALSE)</f>
        <v>2144</v>
      </c>
      <c r="M129" t="str">
        <f>VLOOKUP(J129,total_visual_stym!$A$2:$D$129,3,FALSE)</f>
        <v>pics\\Tamanid_8.jpg</v>
      </c>
      <c r="N129">
        <f>VLOOKUP(J129,total_visual_stym!$A$1:$D$129,4,FALSE)</f>
        <v>214</v>
      </c>
      <c r="P129">
        <f>IF(G129="экспл",0,IF(G129="импл_",VLOOKUP(J129,quest_импл!$A$1:$J$129,7,FALSE),0))</f>
        <v>280</v>
      </c>
      <c r="Q129" t="str">
        <f>IF(G129="экспл",0,IF(G129="импл_",VLOOKUP(J129,quest_импл!$A$1:$J$129,8,FALSE),0))</f>
        <v>sound\\Skruchen_li.wav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2038</v>
      </c>
      <c r="AD129" t="str">
        <f t="shared" ca="1" si="33"/>
        <v>pics\\Limon_6.jpg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pics\\Limon_6.jpg</v>
      </c>
      <c r="AI129" t="s">
        <v>131</v>
      </c>
      <c r="AO129">
        <f t="shared" ca="1" si="34"/>
        <v>0.42088087307003141</v>
      </c>
      <c r="AP129" t="str">
        <f t="shared" ca="1" si="35"/>
        <v>pics\\Limon_6.jpg</v>
      </c>
      <c r="AR129" t="str">
        <f t="shared" si="38"/>
        <v/>
      </c>
      <c r="AS129" t="str">
        <f t="shared" ca="1" si="29"/>
        <v>pics\\Limon_6.jpg</v>
      </c>
      <c r="AT129">
        <f t="shared" ca="1" si="30"/>
        <v>0.2131732118163141</v>
      </c>
      <c r="AU129" t="s">
        <v>697</v>
      </c>
      <c r="AV129" t="str">
        <f t="shared" ca="1" si="31"/>
        <v>sound\\Redkiy_plod.wav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_Скручен_ли_</v>
      </c>
      <c r="BB129" t="str">
        <f t="shared" si="32"/>
        <v>_Скручен_ли_XXXXX?</v>
      </c>
      <c r="BD129" cm="1">
        <f t="array" aca="1" ref="BD129" ca="1">INDEX($L$122:$L$129,(RANK(AT9,$AT$2:$AT$9)))</f>
        <v>2138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2000-000000000000}"/>
  <pageMargins left="0.7" right="0.7" top="0.75" bottom="0.75" header="0.3" footer="0.3"/>
  <pageSetup paperSize="9" orientation="portrait" horizontalDpi="4294967293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14349-B033-44DD-B7D5-EC64E5F37207}">
  <dimension ref="A1:O17"/>
  <sheetViews>
    <sheetView workbookViewId="0">
      <selection activeCell="F9" sqref="F9:H15"/>
    </sheetView>
  </sheetViews>
  <sheetFormatPr baseColWidth="10" defaultColWidth="8.83203125" defaultRowHeight="15" x14ac:dyDescent="0.2"/>
  <cols>
    <col min="1" max="1" width="14.1640625" customWidth="1"/>
    <col min="3" max="3" width="19" customWidth="1"/>
    <col min="6" max="6" width="24.83203125" customWidth="1"/>
  </cols>
  <sheetData>
    <row r="1" spans="1:15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G1" s="23"/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3" t="s">
        <v>1170</v>
      </c>
      <c r="N1" s="23" t="s">
        <v>1171</v>
      </c>
      <c r="O1" s="23" t="s">
        <v>1172</v>
      </c>
    </row>
    <row r="2" spans="1:15" x14ac:dyDescent="0.2">
      <c r="A2">
        <v>1201</v>
      </c>
      <c r="B2" t="s">
        <v>342</v>
      </c>
      <c r="C2" t="s">
        <v>326</v>
      </c>
      <c r="D2">
        <v>100</v>
      </c>
      <c r="E2">
        <v>13</v>
      </c>
      <c r="F2" t="s">
        <v>658</v>
      </c>
      <c r="G2" t="s">
        <v>1173</v>
      </c>
      <c r="H2" t="s">
        <v>669</v>
      </c>
      <c r="I2" t="s">
        <v>688</v>
      </c>
      <c r="J2" t="s">
        <v>59</v>
      </c>
      <c r="K2">
        <v>13</v>
      </c>
      <c r="L2">
        <v>2057</v>
      </c>
    </row>
    <row r="3" spans="1:15" x14ac:dyDescent="0.2">
      <c r="A3">
        <v>1202</v>
      </c>
      <c r="B3" t="s">
        <v>343</v>
      </c>
      <c r="C3" t="s">
        <v>337</v>
      </c>
      <c r="D3">
        <v>101</v>
      </c>
      <c r="E3">
        <v>10</v>
      </c>
      <c r="F3" t="s">
        <v>655</v>
      </c>
      <c r="G3" t="s">
        <v>1174</v>
      </c>
      <c r="H3" t="s">
        <v>666</v>
      </c>
      <c r="I3" t="s">
        <v>688</v>
      </c>
      <c r="J3" t="s">
        <v>35</v>
      </c>
      <c r="K3">
        <v>10</v>
      </c>
      <c r="L3">
        <v>2033</v>
      </c>
    </row>
    <row r="4" spans="1:15" x14ac:dyDescent="0.2">
      <c r="A4">
        <v>1203</v>
      </c>
      <c r="B4" t="s">
        <v>344</v>
      </c>
      <c r="C4" t="s">
        <v>327</v>
      </c>
      <c r="D4">
        <v>102</v>
      </c>
      <c r="E4">
        <v>11</v>
      </c>
      <c r="F4" t="s">
        <v>656</v>
      </c>
      <c r="G4" t="s">
        <v>1173</v>
      </c>
      <c r="H4" t="s">
        <v>665</v>
      </c>
      <c r="I4" t="s">
        <v>688</v>
      </c>
      <c r="J4" t="s">
        <v>27</v>
      </c>
      <c r="K4">
        <v>11</v>
      </c>
      <c r="L4">
        <v>2025</v>
      </c>
    </row>
    <row r="5" spans="1:15" x14ac:dyDescent="0.2">
      <c r="A5">
        <v>1204</v>
      </c>
      <c r="B5" t="s">
        <v>345</v>
      </c>
      <c r="C5" t="s">
        <v>338</v>
      </c>
      <c r="D5">
        <v>103</v>
      </c>
      <c r="E5">
        <v>12</v>
      </c>
      <c r="F5" t="s">
        <v>657</v>
      </c>
      <c r="G5" t="s">
        <v>1174</v>
      </c>
      <c r="H5" t="s">
        <v>668</v>
      </c>
      <c r="I5" t="s">
        <v>688</v>
      </c>
      <c r="J5" t="s">
        <v>51</v>
      </c>
      <c r="K5">
        <v>12</v>
      </c>
      <c r="L5">
        <v>2049</v>
      </c>
    </row>
    <row r="6" spans="1:15" x14ac:dyDescent="0.2">
      <c r="A6">
        <v>1205</v>
      </c>
      <c r="B6" t="s">
        <v>346</v>
      </c>
      <c r="C6" t="s">
        <v>339</v>
      </c>
      <c r="D6">
        <v>104</v>
      </c>
      <c r="E6">
        <v>13</v>
      </c>
      <c r="F6" t="s">
        <v>658</v>
      </c>
      <c r="G6" t="s">
        <v>1173</v>
      </c>
      <c r="H6" t="s">
        <v>667</v>
      </c>
      <c r="I6" t="s">
        <v>688</v>
      </c>
      <c r="J6" t="s">
        <v>43</v>
      </c>
      <c r="K6">
        <v>13</v>
      </c>
      <c r="L6">
        <v>2041</v>
      </c>
    </row>
    <row r="7" spans="1:15" x14ac:dyDescent="0.2">
      <c r="A7">
        <v>1206</v>
      </c>
      <c r="B7" t="s">
        <v>347</v>
      </c>
      <c r="C7" t="s">
        <v>328</v>
      </c>
      <c r="D7">
        <v>105</v>
      </c>
      <c r="E7">
        <v>10</v>
      </c>
      <c r="F7" t="s">
        <v>655</v>
      </c>
      <c r="G7" t="s">
        <v>1174</v>
      </c>
      <c r="H7" t="s">
        <v>347</v>
      </c>
      <c r="I7" t="s">
        <v>688</v>
      </c>
      <c r="J7" t="s">
        <v>3</v>
      </c>
      <c r="K7">
        <v>10</v>
      </c>
      <c r="L7">
        <v>2001</v>
      </c>
    </row>
    <row r="8" spans="1:15" x14ac:dyDescent="0.2">
      <c r="A8">
        <v>1207</v>
      </c>
      <c r="B8" t="s">
        <v>348</v>
      </c>
      <c r="C8" t="s">
        <v>329</v>
      </c>
      <c r="D8">
        <v>106</v>
      </c>
      <c r="E8">
        <v>11</v>
      </c>
      <c r="F8" t="s">
        <v>656</v>
      </c>
      <c r="G8" t="s">
        <v>1173</v>
      </c>
      <c r="H8" t="s">
        <v>663</v>
      </c>
      <c r="I8" t="s">
        <v>688</v>
      </c>
      <c r="J8" t="s">
        <v>11</v>
      </c>
      <c r="K8">
        <v>11</v>
      </c>
      <c r="L8">
        <v>2009</v>
      </c>
    </row>
    <row r="9" spans="1:15" x14ac:dyDescent="0.2">
      <c r="A9">
        <v>1208</v>
      </c>
      <c r="B9" t="s">
        <v>349</v>
      </c>
      <c r="C9" t="s">
        <v>330</v>
      </c>
      <c r="D9">
        <v>107</v>
      </c>
      <c r="E9">
        <v>12</v>
      </c>
      <c r="F9" t="s">
        <v>657</v>
      </c>
      <c r="G9" t="s">
        <v>1174</v>
      </c>
      <c r="H9" t="s">
        <v>664</v>
      </c>
      <c r="I9" t="s">
        <v>688</v>
      </c>
      <c r="J9" t="s">
        <v>19</v>
      </c>
      <c r="K9">
        <v>12</v>
      </c>
      <c r="L9">
        <v>2017</v>
      </c>
    </row>
    <row r="10" spans="1:15" x14ac:dyDescent="0.2">
      <c r="A10">
        <v>1209</v>
      </c>
      <c r="B10" t="s">
        <v>350</v>
      </c>
      <c r="C10" t="s">
        <v>331</v>
      </c>
      <c r="D10">
        <v>108</v>
      </c>
      <c r="E10">
        <v>17</v>
      </c>
      <c r="F10" t="s">
        <v>662</v>
      </c>
      <c r="G10" t="s">
        <v>1173</v>
      </c>
      <c r="H10" t="s">
        <v>677</v>
      </c>
      <c r="I10" t="s">
        <v>688</v>
      </c>
      <c r="J10" t="s">
        <v>252</v>
      </c>
      <c r="K10">
        <v>17</v>
      </c>
      <c r="L10">
        <v>2145</v>
      </c>
    </row>
    <row r="11" spans="1:15" x14ac:dyDescent="0.2">
      <c r="A11">
        <v>1210</v>
      </c>
      <c r="B11" t="s">
        <v>351</v>
      </c>
      <c r="C11" t="s">
        <v>332</v>
      </c>
      <c r="D11">
        <v>109</v>
      </c>
      <c r="E11">
        <v>14</v>
      </c>
      <c r="F11" t="s">
        <v>659</v>
      </c>
      <c r="G11" t="s">
        <v>1174</v>
      </c>
      <c r="H11" t="s">
        <v>670</v>
      </c>
      <c r="I11" t="s">
        <v>688</v>
      </c>
      <c r="J11" t="s">
        <v>196</v>
      </c>
      <c r="K11">
        <v>14</v>
      </c>
      <c r="L11">
        <v>2065</v>
      </c>
    </row>
    <row r="12" spans="1:15" x14ac:dyDescent="0.2">
      <c r="A12">
        <v>1211</v>
      </c>
      <c r="B12" t="s">
        <v>352</v>
      </c>
      <c r="C12" t="s">
        <v>333</v>
      </c>
      <c r="D12">
        <v>110</v>
      </c>
      <c r="E12">
        <v>15</v>
      </c>
      <c r="F12" t="s">
        <v>660</v>
      </c>
      <c r="G12" t="s">
        <v>1173</v>
      </c>
      <c r="H12" t="s">
        <v>671</v>
      </c>
      <c r="I12" t="s">
        <v>688</v>
      </c>
      <c r="J12" t="s">
        <v>204</v>
      </c>
      <c r="K12">
        <v>15</v>
      </c>
      <c r="L12">
        <v>2073</v>
      </c>
    </row>
    <row r="13" spans="1:15" x14ac:dyDescent="0.2">
      <c r="A13">
        <v>1212</v>
      </c>
      <c r="B13" t="s">
        <v>353</v>
      </c>
      <c r="C13" t="s">
        <v>340</v>
      </c>
      <c r="D13">
        <v>111</v>
      </c>
      <c r="E13">
        <v>16</v>
      </c>
      <c r="F13" t="s">
        <v>661</v>
      </c>
      <c r="G13" t="s">
        <v>1174</v>
      </c>
      <c r="H13" t="s">
        <v>672</v>
      </c>
      <c r="I13" t="s">
        <v>688</v>
      </c>
      <c r="J13" t="s">
        <v>212</v>
      </c>
      <c r="K13">
        <v>16</v>
      </c>
      <c r="L13">
        <v>2081</v>
      </c>
    </row>
    <row r="14" spans="1:15" x14ac:dyDescent="0.2">
      <c r="A14">
        <v>1213</v>
      </c>
      <c r="B14" t="s">
        <v>354</v>
      </c>
      <c r="C14" t="s">
        <v>334</v>
      </c>
      <c r="D14">
        <v>112</v>
      </c>
      <c r="E14">
        <v>17</v>
      </c>
      <c r="F14" t="s">
        <v>662</v>
      </c>
      <c r="G14" t="s">
        <v>1173</v>
      </c>
      <c r="H14" t="s">
        <v>673</v>
      </c>
      <c r="I14" t="s">
        <v>688</v>
      </c>
      <c r="J14" t="s">
        <v>220</v>
      </c>
      <c r="K14">
        <v>17</v>
      </c>
      <c r="L14">
        <v>2089</v>
      </c>
    </row>
    <row r="15" spans="1:15" x14ac:dyDescent="0.2">
      <c r="A15">
        <v>1214</v>
      </c>
      <c r="B15" t="s">
        <v>355</v>
      </c>
      <c r="C15" t="s">
        <v>335</v>
      </c>
      <c r="D15">
        <v>113</v>
      </c>
      <c r="E15">
        <v>14</v>
      </c>
      <c r="F15" t="s">
        <v>659</v>
      </c>
      <c r="G15" t="s">
        <v>1174</v>
      </c>
      <c r="H15" t="s">
        <v>674</v>
      </c>
      <c r="I15" t="s">
        <v>688</v>
      </c>
      <c r="J15" t="s">
        <v>228</v>
      </c>
      <c r="K15">
        <v>14</v>
      </c>
      <c r="L15">
        <v>2113</v>
      </c>
    </row>
    <row r="16" spans="1:15" x14ac:dyDescent="0.2">
      <c r="A16">
        <v>1215</v>
      </c>
      <c r="B16" t="s">
        <v>356</v>
      </c>
      <c r="C16" t="s">
        <v>341</v>
      </c>
      <c r="D16">
        <v>114</v>
      </c>
      <c r="E16">
        <v>15</v>
      </c>
      <c r="F16" t="s">
        <v>660</v>
      </c>
      <c r="G16" t="s">
        <v>1173</v>
      </c>
      <c r="H16" t="s">
        <v>675</v>
      </c>
      <c r="I16" t="s">
        <v>688</v>
      </c>
      <c r="J16" t="s">
        <v>236</v>
      </c>
      <c r="K16">
        <v>15</v>
      </c>
      <c r="L16">
        <v>2129</v>
      </c>
    </row>
    <row r="17" spans="1:12" x14ac:dyDescent="0.2">
      <c r="A17">
        <v>1216</v>
      </c>
      <c r="B17" t="s">
        <v>357</v>
      </c>
      <c r="C17" t="s">
        <v>336</v>
      </c>
      <c r="D17">
        <v>115</v>
      </c>
      <c r="E17">
        <v>16</v>
      </c>
      <c r="F17" t="s">
        <v>661</v>
      </c>
      <c r="G17" t="s">
        <v>1174</v>
      </c>
      <c r="H17" t="s">
        <v>676</v>
      </c>
      <c r="I17" t="s">
        <v>688</v>
      </c>
      <c r="J17" t="s">
        <v>244</v>
      </c>
      <c r="K17">
        <v>16</v>
      </c>
      <c r="L17">
        <v>2137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Q299"/>
  <sheetViews>
    <sheetView zoomScale="74" zoomScaleNormal="74" workbookViewId="0">
      <selection activeCell="C18" sqref="B11:C18"/>
    </sheetView>
  </sheetViews>
  <sheetFormatPr baseColWidth="10" defaultColWidth="8.83203125" defaultRowHeight="15" x14ac:dyDescent="0.2"/>
  <cols>
    <col min="1" max="1" width="16" customWidth="1"/>
    <col min="2" max="2" width="25.5" customWidth="1"/>
    <col min="5" max="68" width="0.83203125" customWidth="1"/>
    <col min="71" max="71" width="17.1640625" customWidth="1"/>
  </cols>
  <sheetData>
    <row r="1" spans="1:69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</row>
    <row r="2" spans="1:69" x14ac:dyDescent="0.2">
      <c r="A2" s="3"/>
      <c r="B2" t="s">
        <v>261</v>
      </c>
      <c r="C2" t="s">
        <v>260</v>
      </c>
      <c r="D2" s="3"/>
      <c r="E2" s="3" t="s">
        <v>262</v>
      </c>
      <c r="F2" s="3" t="s">
        <v>263</v>
      </c>
      <c r="G2" s="3" t="s">
        <v>264</v>
      </c>
      <c r="H2" s="3" t="s">
        <v>265</v>
      </c>
      <c r="I2" s="3" t="s">
        <v>266</v>
      </c>
      <c r="J2" s="3" t="s">
        <v>267</v>
      </c>
      <c r="K2" s="3" t="s">
        <v>268</v>
      </c>
      <c r="L2" s="3" t="s">
        <v>269</v>
      </c>
      <c r="M2" s="3" t="s">
        <v>270</v>
      </c>
      <c r="N2" s="3" t="s">
        <v>271</v>
      </c>
      <c r="O2" s="3" t="s">
        <v>272</v>
      </c>
      <c r="P2" s="3" t="s">
        <v>273</v>
      </c>
      <c r="Q2" s="3" t="s">
        <v>274</v>
      </c>
      <c r="R2" s="3" t="s">
        <v>275</v>
      </c>
      <c r="S2" s="3" t="s">
        <v>276</v>
      </c>
      <c r="T2" s="3" t="s">
        <v>277</v>
      </c>
      <c r="U2" s="3" t="s">
        <v>278</v>
      </c>
      <c r="V2" s="3" t="s">
        <v>279</v>
      </c>
      <c r="W2" s="3" t="s">
        <v>280</v>
      </c>
      <c r="X2" s="3" t="s">
        <v>281</v>
      </c>
      <c r="Y2" s="3" t="s">
        <v>282</v>
      </c>
      <c r="Z2" s="3" t="s">
        <v>283</v>
      </c>
      <c r="AA2" s="3" t="s">
        <v>284</v>
      </c>
      <c r="AB2" s="3" t="s">
        <v>285</v>
      </c>
      <c r="AC2" s="3" t="s">
        <v>286</v>
      </c>
      <c r="AD2" s="3" t="s">
        <v>287</v>
      </c>
      <c r="AE2" s="3" t="s">
        <v>288</v>
      </c>
      <c r="AF2" s="3" t="s">
        <v>289</v>
      </c>
      <c r="AG2" s="3" t="s">
        <v>290</v>
      </c>
      <c r="AH2" s="3" t="s">
        <v>291</v>
      </c>
      <c r="AI2" s="3" t="s">
        <v>292</v>
      </c>
      <c r="AJ2" s="3" t="s">
        <v>293</v>
      </c>
      <c r="AK2" s="3" t="s">
        <v>294</v>
      </c>
      <c r="AL2" s="3" t="s">
        <v>295</v>
      </c>
      <c r="AM2" s="3" t="s">
        <v>296</v>
      </c>
      <c r="AN2" s="3" t="s">
        <v>297</v>
      </c>
      <c r="AO2" s="3" t="s">
        <v>298</v>
      </c>
      <c r="AP2" s="3" t="s">
        <v>299</v>
      </c>
      <c r="AQ2" s="3" t="s">
        <v>300</v>
      </c>
      <c r="AR2" s="3" t="s">
        <v>301</v>
      </c>
      <c r="AS2" s="3" t="s">
        <v>302</v>
      </c>
      <c r="AT2" s="3" t="s">
        <v>303</v>
      </c>
      <c r="AU2" s="3" t="s">
        <v>304</v>
      </c>
      <c r="AV2" s="3" t="s">
        <v>305</v>
      </c>
      <c r="AW2" s="3" t="s">
        <v>306</v>
      </c>
      <c r="AX2" s="3" t="s">
        <v>307</v>
      </c>
      <c r="AY2" s="3" t="s">
        <v>308</v>
      </c>
      <c r="AZ2" s="3" t="s">
        <v>309</v>
      </c>
      <c r="BA2" s="3" t="s">
        <v>310</v>
      </c>
      <c r="BB2" s="3" t="s">
        <v>311</v>
      </c>
      <c r="BC2" s="3" t="s">
        <v>312</v>
      </c>
      <c r="BD2" s="3" t="s">
        <v>313</v>
      </c>
      <c r="BE2" s="3" t="s">
        <v>314</v>
      </c>
      <c r="BF2" s="3" t="s">
        <v>315</v>
      </c>
      <c r="BG2" s="3" t="s">
        <v>316</v>
      </c>
      <c r="BH2" s="3" t="s">
        <v>317</v>
      </c>
      <c r="BI2" s="3" t="s">
        <v>318</v>
      </c>
      <c r="BJ2" s="3" t="s">
        <v>319</v>
      </c>
      <c r="BK2" s="3" t="s">
        <v>320</v>
      </c>
      <c r="BL2" s="3" t="s">
        <v>321</v>
      </c>
      <c r="BM2" s="3" t="s">
        <v>322</v>
      </c>
      <c r="BN2" s="3" t="s">
        <v>323</v>
      </c>
      <c r="BO2" s="3" t="s">
        <v>324</v>
      </c>
      <c r="BP2" s="3" t="s">
        <v>325</v>
      </c>
    </row>
    <row r="3" spans="1:69" x14ac:dyDescent="0.2">
      <c r="A3" t="s">
        <v>342</v>
      </c>
      <c r="B3" t="s">
        <v>326</v>
      </c>
      <c r="C3" s="29">
        <v>1201</v>
      </c>
      <c r="D3">
        <v>100</v>
      </c>
      <c r="E3" t="s">
        <v>669</v>
      </c>
      <c r="F3" t="s">
        <v>669</v>
      </c>
      <c r="G3" t="s">
        <v>669</v>
      </c>
      <c r="H3" t="s">
        <v>669</v>
      </c>
      <c r="I3" t="s">
        <v>669</v>
      </c>
      <c r="J3" t="s">
        <v>669</v>
      </c>
      <c r="K3" t="s">
        <v>669</v>
      </c>
      <c r="L3" t="s">
        <v>669</v>
      </c>
      <c r="M3" t="s">
        <v>669</v>
      </c>
      <c r="N3" t="s">
        <v>669</v>
      </c>
      <c r="O3" t="s">
        <v>669</v>
      </c>
      <c r="P3" t="s">
        <v>669</v>
      </c>
      <c r="Q3" t="s">
        <v>669</v>
      </c>
      <c r="R3" t="s">
        <v>669</v>
      </c>
      <c r="S3" t="s">
        <v>669</v>
      </c>
      <c r="T3" t="s">
        <v>669</v>
      </c>
      <c r="U3" t="s">
        <v>669</v>
      </c>
      <c r="V3" t="s">
        <v>669</v>
      </c>
      <c r="W3" t="s">
        <v>669</v>
      </c>
      <c r="X3" t="s">
        <v>669</v>
      </c>
      <c r="Y3" t="s">
        <v>669</v>
      </c>
      <c r="Z3" t="s">
        <v>669</v>
      </c>
      <c r="AA3" t="s">
        <v>669</v>
      </c>
      <c r="AB3" t="s">
        <v>669</v>
      </c>
      <c r="AC3" t="s">
        <v>669</v>
      </c>
      <c r="AD3" t="s">
        <v>669</v>
      </c>
      <c r="AE3" t="s">
        <v>669</v>
      </c>
      <c r="AF3" t="s">
        <v>669</v>
      </c>
      <c r="AG3" t="s">
        <v>669</v>
      </c>
      <c r="AH3" t="s">
        <v>669</v>
      </c>
      <c r="AI3" t="s">
        <v>669</v>
      </c>
      <c r="AJ3" t="s">
        <v>669</v>
      </c>
      <c r="AK3">
        <v>10</v>
      </c>
      <c r="AL3">
        <v>11</v>
      </c>
      <c r="AM3">
        <v>12</v>
      </c>
      <c r="AN3">
        <v>13</v>
      </c>
      <c r="AO3">
        <v>10</v>
      </c>
      <c r="AP3">
        <v>11</v>
      </c>
      <c r="AQ3">
        <v>12</v>
      </c>
      <c r="AR3">
        <v>13</v>
      </c>
      <c r="AS3">
        <v>10</v>
      </c>
      <c r="AT3">
        <v>11</v>
      </c>
      <c r="AU3">
        <v>12</v>
      </c>
      <c r="AV3">
        <v>13</v>
      </c>
      <c r="AW3">
        <v>10</v>
      </c>
      <c r="AX3">
        <v>11</v>
      </c>
      <c r="AY3">
        <v>12</v>
      </c>
      <c r="AZ3">
        <v>13</v>
      </c>
      <c r="BA3">
        <v>10</v>
      </c>
      <c r="BB3">
        <v>11</v>
      </c>
      <c r="BC3">
        <v>12</v>
      </c>
      <c r="BD3">
        <v>13</v>
      </c>
      <c r="BE3">
        <v>10</v>
      </c>
      <c r="BF3">
        <v>11</v>
      </c>
      <c r="BG3">
        <v>12</v>
      </c>
      <c r="BH3">
        <v>13</v>
      </c>
      <c r="BI3">
        <v>10</v>
      </c>
      <c r="BJ3">
        <v>11</v>
      </c>
      <c r="BK3">
        <v>12</v>
      </c>
      <c r="BL3">
        <v>13</v>
      </c>
      <c r="BM3">
        <v>10</v>
      </c>
      <c r="BN3">
        <v>11</v>
      </c>
      <c r="BO3">
        <v>12</v>
      </c>
      <c r="BP3">
        <v>13</v>
      </c>
      <c r="BQ3" t="s">
        <v>888</v>
      </c>
    </row>
    <row r="4" spans="1:69" x14ac:dyDescent="0.2">
      <c r="A4" t="s">
        <v>343</v>
      </c>
      <c r="B4" t="s">
        <v>337</v>
      </c>
      <c r="C4">
        <v>1202</v>
      </c>
      <c r="D4">
        <v>101</v>
      </c>
      <c r="E4" t="s">
        <v>666</v>
      </c>
      <c r="F4" t="s">
        <v>666</v>
      </c>
      <c r="G4" t="s">
        <v>666</v>
      </c>
      <c r="H4" t="s">
        <v>666</v>
      </c>
      <c r="I4" t="s">
        <v>666</v>
      </c>
      <c r="J4" t="s">
        <v>666</v>
      </c>
      <c r="K4" t="s">
        <v>666</v>
      </c>
      <c r="L4" t="s">
        <v>666</v>
      </c>
      <c r="M4" t="s">
        <v>666</v>
      </c>
      <c r="N4" t="s">
        <v>666</v>
      </c>
      <c r="O4" t="s">
        <v>666</v>
      </c>
      <c r="P4" t="s">
        <v>666</v>
      </c>
      <c r="Q4" t="s">
        <v>666</v>
      </c>
      <c r="R4" t="s">
        <v>666</v>
      </c>
      <c r="S4" t="s">
        <v>666</v>
      </c>
      <c r="T4" t="s">
        <v>666</v>
      </c>
      <c r="U4" t="s">
        <v>666</v>
      </c>
      <c r="V4" t="s">
        <v>666</v>
      </c>
      <c r="W4" t="s">
        <v>666</v>
      </c>
      <c r="X4" t="s">
        <v>666</v>
      </c>
      <c r="Y4" t="s">
        <v>666</v>
      </c>
      <c r="Z4" t="s">
        <v>666</v>
      </c>
      <c r="AA4" t="s">
        <v>666</v>
      </c>
      <c r="AB4" t="s">
        <v>666</v>
      </c>
      <c r="AC4" t="s">
        <v>666</v>
      </c>
      <c r="AD4" t="s">
        <v>666</v>
      </c>
      <c r="AE4" t="s">
        <v>666</v>
      </c>
      <c r="AF4" t="s">
        <v>666</v>
      </c>
      <c r="AG4" t="s">
        <v>666</v>
      </c>
      <c r="AH4" t="s">
        <v>666</v>
      </c>
      <c r="AI4" t="s">
        <v>666</v>
      </c>
      <c r="AJ4" t="s">
        <v>666</v>
      </c>
      <c r="AK4">
        <v>11</v>
      </c>
      <c r="AL4">
        <v>12</v>
      </c>
      <c r="AM4">
        <v>13</v>
      </c>
      <c r="AN4">
        <v>10</v>
      </c>
      <c r="AO4">
        <v>11</v>
      </c>
      <c r="AP4">
        <v>12</v>
      </c>
      <c r="AQ4">
        <v>13</v>
      </c>
      <c r="AR4">
        <v>10</v>
      </c>
      <c r="AS4">
        <v>11</v>
      </c>
      <c r="AT4">
        <v>12</v>
      </c>
      <c r="AU4">
        <v>13</v>
      </c>
      <c r="AV4">
        <v>10</v>
      </c>
      <c r="AW4">
        <v>11</v>
      </c>
      <c r="AX4">
        <v>12</v>
      </c>
      <c r="AY4">
        <v>13</v>
      </c>
      <c r="AZ4">
        <v>10</v>
      </c>
      <c r="BA4">
        <v>11</v>
      </c>
      <c r="BB4">
        <v>12</v>
      </c>
      <c r="BC4">
        <v>13</v>
      </c>
      <c r="BD4">
        <v>10</v>
      </c>
      <c r="BE4">
        <v>11</v>
      </c>
      <c r="BF4">
        <v>12</v>
      </c>
      <c r="BG4">
        <v>13</v>
      </c>
      <c r="BH4">
        <v>10</v>
      </c>
      <c r="BI4">
        <v>11</v>
      </c>
      <c r="BJ4">
        <v>12</v>
      </c>
      <c r="BK4">
        <v>13</v>
      </c>
      <c r="BL4">
        <v>10</v>
      </c>
      <c r="BM4">
        <v>11</v>
      </c>
      <c r="BN4">
        <v>12</v>
      </c>
      <c r="BO4">
        <v>13</v>
      </c>
      <c r="BP4">
        <v>10</v>
      </c>
      <c r="BQ4" t="s">
        <v>1154</v>
      </c>
    </row>
    <row r="5" spans="1:69" x14ac:dyDescent="0.2">
      <c r="A5" t="s">
        <v>344</v>
      </c>
      <c r="B5" t="s">
        <v>327</v>
      </c>
      <c r="C5">
        <v>1203</v>
      </c>
      <c r="D5">
        <v>102</v>
      </c>
      <c r="E5" t="s">
        <v>665</v>
      </c>
      <c r="F5" t="s">
        <v>665</v>
      </c>
      <c r="G5" t="s">
        <v>665</v>
      </c>
      <c r="H5" t="s">
        <v>665</v>
      </c>
      <c r="I5" t="s">
        <v>665</v>
      </c>
      <c r="J5" t="s">
        <v>665</v>
      </c>
      <c r="K5" t="s">
        <v>665</v>
      </c>
      <c r="L5" t="s">
        <v>665</v>
      </c>
      <c r="M5" t="s">
        <v>665</v>
      </c>
      <c r="N5" t="s">
        <v>665</v>
      </c>
      <c r="O5" t="s">
        <v>665</v>
      </c>
      <c r="P5" t="s">
        <v>665</v>
      </c>
      <c r="Q5" t="s">
        <v>665</v>
      </c>
      <c r="R5" t="s">
        <v>665</v>
      </c>
      <c r="S5" t="s">
        <v>665</v>
      </c>
      <c r="T5" t="s">
        <v>665</v>
      </c>
      <c r="U5" t="s">
        <v>665</v>
      </c>
      <c r="V5" t="s">
        <v>665</v>
      </c>
      <c r="W5" t="s">
        <v>665</v>
      </c>
      <c r="X5" t="s">
        <v>665</v>
      </c>
      <c r="Y5" t="s">
        <v>665</v>
      </c>
      <c r="Z5" t="s">
        <v>665</v>
      </c>
      <c r="AA5" t="s">
        <v>665</v>
      </c>
      <c r="AB5" t="s">
        <v>665</v>
      </c>
      <c r="AC5" t="s">
        <v>665</v>
      </c>
      <c r="AD5" t="s">
        <v>665</v>
      </c>
      <c r="AE5" t="s">
        <v>665</v>
      </c>
      <c r="AF5" t="s">
        <v>665</v>
      </c>
      <c r="AG5" t="s">
        <v>665</v>
      </c>
      <c r="AH5" t="s">
        <v>665</v>
      </c>
      <c r="AI5" t="s">
        <v>665</v>
      </c>
      <c r="AJ5" t="s">
        <v>665</v>
      </c>
      <c r="AK5">
        <v>12</v>
      </c>
      <c r="AL5">
        <v>13</v>
      </c>
      <c r="AM5">
        <v>10</v>
      </c>
      <c r="AN5">
        <v>11</v>
      </c>
      <c r="AO5">
        <v>12</v>
      </c>
      <c r="AP5">
        <v>13</v>
      </c>
      <c r="AQ5">
        <v>10</v>
      </c>
      <c r="AR5">
        <v>11</v>
      </c>
      <c r="AS5">
        <v>12</v>
      </c>
      <c r="AT5">
        <v>13</v>
      </c>
      <c r="AU5">
        <v>10</v>
      </c>
      <c r="AV5">
        <v>11</v>
      </c>
      <c r="AW5">
        <v>12</v>
      </c>
      <c r="AX5">
        <v>13</v>
      </c>
      <c r="AY5">
        <v>10</v>
      </c>
      <c r="AZ5">
        <v>11</v>
      </c>
      <c r="BA5">
        <v>12</v>
      </c>
      <c r="BB5">
        <v>13</v>
      </c>
      <c r="BC5">
        <v>10</v>
      </c>
      <c r="BD5">
        <v>11</v>
      </c>
      <c r="BE5">
        <v>12</v>
      </c>
      <c r="BF5">
        <v>13</v>
      </c>
      <c r="BG5">
        <v>10</v>
      </c>
      <c r="BH5">
        <v>11</v>
      </c>
      <c r="BI5">
        <v>12</v>
      </c>
      <c r="BJ5">
        <v>13</v>
      </c>
      <c r="BK5">
        <v>10</v>
      </c>
      <c r="BL5">
        <v>11</v>
      </c>
      <c r="BM5">
        <v>12</v>
      </c>
      <c r="BN5">
        <v>13</v>
      </c>
      <c r="BO5">
        <v>10</v>
      </c>
      <c r="BP5">
        <v>11</v>
      </c>
      <c r="BQ5" t="s">
        <v>889</v>
      </c>
    </row>
    <row r="6" spans="1:69" x14ac:dyDescent="0.2">
      <c r="A6" t="s">
        <v>345</v>
      </c>
      <c r="B6" t="s">
        <v>338</v>
      </c>
      <c r="C6" s="29">
        <v>1204</v>
      </c>
      <c r="D6">
        <v>103</v>
      </c>
      <c r="E6" t="s">
        <v>668</v>
      </c>
      <c r="F6" t="s">
        <v>668</v>
      </c>
      <c r="G6" t="s">
        <v>668</v>
      </c>
      <c r="H6" t="s">
        <v>668</v>
      </c>
      <c r="I6" t="s">
        <v>668</v>
      </c>
      <c r="J6" t="s">
        <v>668</v>
      </c>
      <c r="K6" t="s">
        <v>668</v>
      </c>
      <c r="L6" t="s">
        <v>668</v>
      </c>
      <c r="M6" t="s">
        <v>668</v>
      </c>
      <c r="N6" t="s">
        <v>668</v>
      </c>
      <c r="O6" t="s">
        <v>668</v>
      </c>
      <c r="P6" t="s">
        <v>668</v>
      </c>
      <c r="Q6" t="s">
        <v>668</v>
      </c>
      <c r="R6" t="s">
        <v>668</v>
      </c>
      <c r="S6" t="s">
        <v>668</v>
      </c>
      <c r="T6" t="s">
        <v>668</v>
      </c>
      <c r="U6" t="s">
        <v>668</v>
      </c>
      <c r="V6" t="s">
        <v>668</v>
      </c>
      <c r="W6" t="s">
        <v>668</v>
      </c>
      <c r="X6" t="s">
        <v>668</v>
      </c>
      <c r="Y6" t="s">
        <v>668</v>
      </c>
      <c r="Z6" t="s">
        <v>668</v>
      </c>
      <c r="AA6" t="s">
        <v>668</v>
      </c>
      <c r="AB6" t="s">
        <v>668</v>
      </c>
      <c r="AC6" t="s">
        <v>668</v>
      </c>
      <c r="AD6" t="s">
        <v>668</v>
      </c>
      <c r="AE6" t="s">
        <v>668</v>
      </c>
      <c r="AF6" t="s">
        <v>668</v>
      </c>
      <c r="AG6" t="s">
        <v>668</v>
      </c>
      <c r="AH6" t="s">
        <v>668</v>
      </c>
      <c r="AI6" t="s">
        <v>668</v>
      </c>
      <c r="AJ6" t="s">
        <v>668</v>
      </c>
      <c r="AK6">
        <v>13</v>
      </c>
      <c r="AL6">
        <v>10</v>
      </c>
      <c r="AM6">
        <v>11</v>
      </c>
      <c r="AN6">
        <v>12</v>
      </c>
      <c r="AO6">
        <v>13</v>
      </c>
      <c r="AP6">
        <v>10</v>
      </c>
      <c r="AQ6">
        <v>11</v>
      </c>
      <c r="AR6">
        <v>12</v>
      </c>
      <c r="AS6">
        <v>13</v>
      </c>
      <c r="AT6">
        <v>10</v>
      </c>
      <c r="AU6">
        <v>11</v>
      </c>
      <c r="AV6">
        <v>12</v>
      </c>
      <c r="AW6">
        <v>13</v>
      </c>
      <c r="AX6">
        <v>10</v>
      </c>
      <c r="AY6">
        <v>11</v>
      </c>
      <c r="AZ6">
        <v>12</v>
      </c>
      <c r="BA6">
        <v>13</v>
      </c>
      <c r="BB6">
        <v>10</v>
      </c>
      <c r="BC6">
        <v>11</v>
      </c>
      <c r="BD6">
        <v>12</v>
      </c>
      <c r="BE6">
        <v>13</v>
      </c>
      <c r="BF6">
        <v>10</v>
      </c>
      <c r="BG6">
        <v>11</v>
      </c>
      <c r="BH6">
        <v>12</v>
      </c>
      <c r="BI6">
        <v>13</v>
      </c>
      <c r="BJ6">
        <v>10</v>
      </c>
      <c r="BK6">
        <v>11</v>
      </c>
      <c r="BL6">
        <v>12</v>
      </c>
      <c r="BM6">
        <v>13</v>
      </c>
      <c r="BN6">
        <v>10</v>
      </c>
      <c r="BO6">
        <v>11</v>
      </c>
      <c r="BP6">
        <v>12</v>
      </c>
      <c r="BQ6" t="s">
        <v>890</v>
      </c>
    </row>
    <row r="7" spans="1:69" x14ac:dyDescent="0.2">
      <c r="A7" t="s">
        <v>346</v>
      </c>
      <c r="B7" t="s">
        <v>339</v>
      </c>
      <c r="C7" s="29">
        <v>1205</v>
      </c>
      <c r="D7">
        <v>104</v>
      </c>
      <c r="E7" t="s">
        <v>667</v>
      </c>
      <c r="F7" t="s">
        <v>667</v>
      </c>
      <c r="G7" t="s">
        <v>667</v>
      </c>
      <c r="H7" t="s">
        <v>667</v>
      </c>
      <c r="I7" t="s">
        <v>667</v>
      </c>
      <c r="J7" t="s">
        <v>667</v>
      </c>
      <c r="K7" t="s">
        <v>667</v>
      </c>
      <c r="L7" t="s">
        <v>667</v>
      </c>
      <c r="M7" t="s">
        <v>667</v>
      </c>
      <c r="N7" t="s">
        <v>667</v>
      </c>
      <c r="O7" t="s">
        <v>667</v>
      </c>
      <c r="P7" t="s">
        <v>667</v>
      </c>
      <c r="Q7" t="s">
        <v>667</v>
      </c>
      <c r="R7" t="s">
        <v>667</v>
      </c>
      <c r="S7" t="s">
        <v>667</v>
      </c>
      <c r="T7" t="s">
        <v>667</v>
      </c>
      <c r="U7" t="s">
        <v>667</v>
      </c>
      <c r="V7" t="s">
        <v>667</v>
      </c>
      <c r="W7" t="s">
        <v>667</v>
      </c>
      <c r="X7" t="s">
        <v>667</v>
      </c>
      <c r="Y7" t="s">
        <v>667</v>
      </c>
      <c r="Z7" t="s">
        <v>667</v>
      </c>
      <c r="AA7" t="s">
        <v>667</v>
      </c>
      <c r="AB7" t="s">
        <v>667</v>
      </c>
      <c r="AC7" t="s">
        <v>667</v>
      </c>
      <c r="AD7" t="s">
        <v>667</v>
      </c>
      <c r="AE7" t="s">
        <v>667</v>
      </c>
      <c r="AF7" t="s">
        <v>667</v>
      </c>
      <c r="AG7" t="s">
        <v>667</v>
      </c>
      <c r="AH7" t="s">
        <v>667</v>
      </c>
      <c r="AI7" t="s">
        <v>667</v>
      </c>
      <c r="AJ7" t="s">
        <v>667</v>
      </c>
      <c r="AK7">
        <v>10</v>
      </c>
      <c r="AL7">
        <v>11</v>
      </c>
      <c r="AM7">
        <v>12</v>
      </c>
      <c r="AN7">
        <v>13</v>
      </c>
      <c r="AO7">
        <v>10</v>
      </c>
      <c r="AP7">
        <v>11</v>
      </c>
      <c r="AQ7">
        <v>12</v>
      </c>
      <c r="AR7">
        <v>13</v>
      </c>
      <c r="AS7">
        <v>10</v>
      </c>
      <c r="AT7">
        <v>11</v>
      </c>
      <c r="AU7">
        <v>12</v>
      </c>
      <c r="AV7">
        <v>13</v>
      </c>
      <c r="AW7">
        <v>10</v>
      </c>
      <c r="AX7">
        <v>11</v>
      </c>
      <c r="AY7">
        <v>12</v>
      </c>
      <c r="AZ7">
        <v>13</v>
      </c>
      <c r="BA7">
        <v>10</v>
      </c>
      <c r="BB7">
        <v>11</v>
      </c>
      <c r="BC7">
        <v>12</v>
      </c>
      <c r="BD7">
        <v>13</v>
      </c>
      <c r="BE7">
        <v>10</v>
      </c>
      <c r="BF7">
        <v>11</v>
      </c>
      <c r="BG7">
        <v>12</v>
      </c>
      <c r="BH7">
        <v>13</v>
      </c>
      <c r="BI7">
        <v>10</v>
      </c>
      <c r="BJ7">
        <v>11</v>
      </c>
      <c r="BK7">
        <v>12</v>
      </c>
      <c r="BL7">
        <v>13</v>
      </c>
      <c r="BM7">
        <v>10</v>
      </c>
      <c r="BN7">
        <v>11</v>
      </c>
      <c r="BO7">
        <v>12</v>
      </c>
      <c r="BP7">
        <v>13</v>
      </c>
      <c r="BQ7" t="s">
        <v>891</v>
      </c>
    </row>
    <row r="8" spans="1:69" x14ac:dyDescent="0.2">
      <c r="A8" t="s">
        <v>347</v>
      </c>
      <c r="B8" t="s">
        <v>328</v>
      </c>
      <c r="C8">
        <v>1206</v>
      </c>
      <c r="D8">
        <v>105</v>
      </c>
      <c r="E8" t="s">
        <v>347</v>
      </c>
      <c r="F8" t="s">
        <v>347</v>
      </c>
      <c r="G8" t="s">
        <v>347</v>
      </c>
      <c r="H8" t="s">
        <v>347</v>
      </c>
      <c r="I8" t="s">
        <v>347</v>
      </c>
      <c r="J8" t="s">
        <v>347</v>
      </c>
      <c r="K8" t="s">
        <v>347</v>
      </c>
      <c r="L8" t="s">
        <v>347</v>
      </c>
      <c r="M8" t="s">
        <v>347</v>
      </c>
      <c r="N8" t="s">
        <v>347</v>
      </c>
      <c r="O8" t="s">
        <v>347</v>
      </c>
      <c r="P8" t="s">
        <v>347</v>
      </c>
      <c r="Q8" t="s">
        <v>347</v>
      </c>
      <c r="R8" t="s">
        <v>347</v>
      </c>
      <c r="S8" t="s">
        <v>347</v>
      </c>
      <c r="T8" t="s">
        <v>347</v>
      </c>
      <c r="U8" t="s">
        <v>347</v>
      </c>
      <c r="V8" t="s">
        <v>347</v>
      </c>
      <c r="W8" t="s">
        <v>347</v>
      </c>
      <c r="X8" t="s">
        <v>347</v>
      </c>
      <c r="Y8" t="s">
        <v>347</v>
      </c>
      <c r="Z8" t="s">
        <v>347</v>
      </c>
      <c r="AA8" t="s">
        <v>347</v>
      </c>
      <c r="AB8" t="s">
        <v>347</v>
      </c>
      <c r="AC8" t="s">
        <v>347</v>
      </c>
      <c r="AD8" t="s">
        <v>347</v>
      </c>
      <c r="AE8" t="s">
        <v>347</v>
      </c>
      <c r="AF8" t="s">
        <v>347</v>
      </c>
      <c r="AG8" t="s">
        <v>347</v>
      </c>
      <c r="AH8" t="s">
        <v>347</v>
      </c>
      <c r="AI8" t="s">
        <v>347</v>
      </c>
      <c r="AJ8" t="s">
        <v>347</v>
      </c>
      <c r="AK8">
        <v>11</v>
      </c>
      <c r="AL8">
        <v>12</v>
      </c>
      <c r="AM8">
        <v>13</v>
      </c>
      <c r="AN8">
        <v>10</v>
      </c>
      <c r="AO8">
        <v>11</v>
      </c>
      <c r="AP8">
        <v>12</v>
      </c>
      <c r="AQ8">
        <v>13</v>
      </c>
      <c r="AR8">
        <v>10</v>
      </c>
      <c r="AS8">
        <v>11</v>
      </c>
      <c r="AT8">
        <v>12</v>
      </c>
      <c r="AU8">
        <v>13</v>
      </c>
      <c r="AV8">
        <v>10</v>
      </c>
      <c r="AW8">
        <v>11</v>
      </c>
      <c r="AX8">
        <v>12</v>
      </c>
      <c r="AY8">
        <v>13</v>
      </c>
      <c r="AZ8">
        <v>10</v>
      </c>
      <c r="BA8">
        <v>11</v>
      </c>
      <c r="BB8">
        <v>12</v>
      </c>
      <c r="BC8">
        <v>13</v>
      </c>
      <c r="BD8">
        <v>10</v>
      </c>
      <c r="BE8">
        <v>11</v>
      </c>
      <c r="BF8">
        <v>12</v>
      </c>
      <c r="BG8">
        <v>13</v>
      </c>
      <c r="BH8">
        <v>10</v>
      </c>
      <c r="BI8">
        <v>11</v>
      </c>
      <c r="BJ8">
        <v>12</v>
      </c>
      <c r="BK8">
        <v>13</v>
      </c>
      <c r="BL8">
        <v>10</v>
      </c>
      <c r="BM8">
        <v>11</v>
      </c>
      <c r="BN8">
        <v>12</v>
      </c>
      <c r="BO8">
        <v>13</v>
      </c>
      <c r="BP8">
        <v>10</v>
      </c>
      <c r="BQ8" t="s">
        <v>892</v>
      </c>
    </row>
    <row r="9" spans="1:69" x14ac:dyDescent="0.2">
      <c r="A9" t="s">
        <v>348</v>
      </c>
      <c r="B9" t="s">
        <v>329</v>
      </c>
      <c r="C9">
        <v>1207</v>
      </c>
      <c r="D9">
        <v>106</v>
      </c>
      <c r="E9" t="s">
        <v>663</v>
      </c>
      <c r="F9" t="s">
        <v>663</v>
      </c>
      <c r="G9" t="s">
        <v>663</v>
      </c>
      <c r="H9" t="s">
        <v>663</v>
      </c>
      <c r="I9" t="s">
        <v>663</v>
      </c>
      <c r="J9" t="s">
        <v>663</v>
      </c>
      <c r="K9" t="s">
        <v>663</v>
      </c>
      <c r="L9" t="s">
        <v>663</v>
      </c>
      <c r="M9" t="s">
        <v>663</v>
      </c>
      <c r="N9" t="s">
        <v>663</v>
      </c>
      <c r="O9" t="s">
        <v>663</v>
      </c>
      <c r="P9" t="s">
        <v>663</v>
      </c>
      <c r="Q9" t="s">
        <v>663</v>
      </c>
      <c r="R9" t="s">
        <v>663</v>
      </c>
      <c r="S9" t="s">
        <v>663</v>
      </c>
      <c r="T9" t="s">
        <v>663</v>
      </c>
      <c r="U9" t="s">
        <v>663</v>
      </c>
      <c r="V9" t="s">
        <v>663</v>
      </c>
      <c r="W9" t="s">
        <v>663</v>
      </c>
      <c r="X9" t="s">
        <v>663</v>
      </c>
      <c r="Y9" t="s">
        <v>663</v>
      </c>
      <c r="Z9" t="s">
        <v>663</v>
      </c>
      <c r="AA9" t="s">
        <v>663</v>
      </c>
      <c r="AB9" t="s">
        <v>663</v>
      </c>
      <c r="AC9" t="s">
        <v>663</v>
      </c>
      <c r="AD9" t="s">
        <v>663</v>
      </c>
      <c r="AE9" t="s">
        <v>663</v>
      </c>
      <c r="AF9" t="s">
        <v>663</v>
      </c>
      <c r="AG9" t="s">
        <v>663</v>
      </c>
      <c r="AH9" t="s">
        <v>663</v>
      </c>
      <c r="AI9" t="s">
        <v>663</v>
      </c>
      <c r="AJ9" t="s">
        <v>663</v>
      </c>
      <c r="AK9">
        <v>12</v>
      </c>
      <c r="AL9">
        <v>13</v>
      </c>
      <c r="AM9">
        <v>10</v>
      </c>
      <c r="AN9">
        <v>11</v>
      </c>
      <c r="AO9">
        <v>12</v>
      </c>
      <c r="AP9">
        <v>13</v>
      </c>
      <c r="AQ9">
        <v>10</v>
      </c>
      <c r="AR9">
        <v>11</v>
      </c>
      <c r="AS9">
        <v>12</v>
      </c>
      <c r="AT9">
        <v>13</v>
      </c>
      <c r="AU9">
        <v>10</v>
      </c>
      <c r="AV9">
        <v>11</v>
      </c>
      <c r="AW9">
        <v>12</v>
      </c>
      <c r="AX9">
        <v>13</v>
      </c>
      <c r="AY9">
        <v>10</v>
      </c>
      <c r="AZ9">
        <v>11</v>
      </c>
      <c r="BA9">
        <v>12</v>
      </c>
      <c r="BB9">
        <v>13</v>
      </c>
      <c r="BC9">
        <v>10</v>
      </c>
      <c r="BD9">
        <v>11</v>
      </c>
      <c r="BE9">
        <v>12</v>
      </c>
      <c r="BF9">
        <v>13</v>
      </c>
      <c r="BG9">
        <v>10</v>
      </c>
      <c r="BH9">
        <v>11</v>
      </c>
      <c r="BI9">
        <v>12</v>
      </c>
      <c r="BJ9">
        <v>13</v>
      </c>
      <c r="BK9">
        <v>10</v>
      </c>
      <c r="BL9">
        <v>11</v>
      </c>
      <c r="BM9">
        <v>12</v>
      </c>
      <c r="BN9">
        <v>13</v>
      </c>
      <c r="BO9">
        <v>10</v>
      </c>
      <c r="BP9">
        <v>11</v>
      </c>
      <c r="BQ9" t="s">
        <v>893</v>
      </c>
    </row>
    <row r="10" spans="1:69" x14ac:dyDescent="0.2">
      <c r="A10" t="s">
        <v>349</v>
      </c>
      <c r="B10" t="s">
        <v>330</v>
      </c>
      <c r="C10">
        <v>1208</v>
      </c>
      <c r="D10">
        <v>107</v>
      </c>
      <c r="E10" t="s">
        <v>664</v>
      </c>
      <c r="F10" t="s">
        <v>664</v>
      </c>
      <c r="G10" t="s">
        <v>664</v>
      </c>
      <c r="H10" t="s">
        <v>664</v>
      </c>
      <c r="I10" t="s">
        <v>664</v>
      </c>
      <c r="J10" t="s">
        <v>664</v>
      </c>
      <c r="K10" t="s">
        <v>664</v>
      </c>
      <c r="L10" t="s">
        <v>664</v>
      </c>
      <c r="M10" t="s">
        <v>664</v>
      </c>
      <c r="N10" t="s">
        <v>664</v>
      </c>
      <c r="O10" t="s">
        <v>664</v>
      </c>
      <c r="P10" t="s">
        <v>664</v>
      </c>
      <c r="Q10" t="s">
        <v>664</v>
      </c>
      <c r="R10" t="s">
        <v>664</v>
      </c>
      <c r="S10" t="s">
        <v>664</v>
      </c>
      <c r="T10" t="s">
        <v>664</v>
      </c>
      <c r="U10" t="s">
        <v>664</v>
      </c>
      <c r="V10" t="s">
        <v>664</v>
      </c>
      <c r="W10" t="s">
        <v>664</v>
      </c>
      <c r="X10" t="s">
        <v>664</v>
      </c>
      <c r="Y10" t="s">
        <v>664</v>
      </c>
      <c r="Z10" t="s">
        <v>664</v>
      </c>
      <c r="AA10" t="s">
        <v>664</v>
      </c>
      <c r="AB10" t="s">
        <v>664</v>
      </c>
      <c r="AC10" t="s">
        <v>664</v>
      </c>
      <c r="AD10" t="s">
        <v>664</v>
      </c>
      <c r="AE10" t="s">
        <v>664</v>
      </c>
      <c r="AF10" t="s">
        <v>664</v>
      </c>
      <c r="AG10" t="s">
        <v>664</v>
      </c>
      <c r="AH10" t="s">
        <v>664</v>
      </c>
      <c r="AI10" t="s">
        <v>664</v>
      </c>
      <c r="AJ10" t="s">
        <v>664</v>
      </c>
      <c r="AK10">
        <v>13</v>
      </c>
      <c r="AL10">
        <v>10</v>
      </c>
      <c r="AM10">
        <v>11</v>
      </c>
      <c r="AN10">
        <v>12</v>
      </c>
      <c r="AO10">
        <v>13</v>
      </c>
      <c r="AP10">
        <v>10</v>
      </c>
      <c r="AQ10">
        <v>11</v>
      </c>
      <c r="AR10">
        <v>12</v>
      </c>
      <c r="AS10">
        <v>13</v>
      </c>
      <c r="AT10">
        <v>10</v>
      </c>
      <c r="AU10">
        <v>11</v>
      </c>
      <c r="AV10">
        <v>12</v>
      </c>
      <c r="AW10">
        <v>13</v>
      </c>
      <c r="AX10">
        <v>10</v>
      </c>
      <c r="AY10">
        <v>11</v>
      </c>
      <c r="AZ10">
        <v>12</v>
      </c>
      <c r="BA10">
        <v>13</v>
      </c>
      <c r="BB10">
        <v>10</v>
      </c>
      <c r="BC10">
        <v>11</v>
      </c>
      <c r="BD10">
        <v>12</v>
      </c>
      <c r="BE10">
        <v>13</v>
      </c>
      <c r="BF10">
        <v>10</v>
      </c>
      <c r="BG10">
        <v>11</v>
      </c>
      <c r="BH10">
        <v>12</v>
      </c>
      <c r="BI10">
        <v>13</v>
      </c>
      <c r="BJ10">
        <v>10</v>
      </c>
      <c r="BK10">
        <v>11</v>
      </c>
      <c r="BL10">
        <v>12</v>
      </c>
      <c r="BM10">
        <v>13</v>
      </c>
      <c r="BN10">
        <v>10</v>
      </c>
      <c r="BO10">
        <v>11</v>
      </c>
      <c r="BP10">
        <v>12</v>
      </c>
      <c r="BQ10" t="s">
        <v>894</v>
      </c>
    </row>
    <row r="11" spans="1:69" x14ac:dyDescent="0.2">
      <c r="A11" t="s">
        <v>350</v>
      </c>
      <c r="B11" t="s">
        <v>331</v>
      </c>
      <c r="C11" s="29">
        <v>1209</v>
      </c>
      <c r="D11">
        <v>108</v>
      </c>
      <c r="E11" t="s">
        <v>670</v>
      </c>
      <c r="F11" t="s">
        <v>670</v>
      </c>
      <c r="G11" t="s">
        <v>671</v>
      </c>
      <c r="H11" t="s">
        <v>671</v>
      </c>
      <c r="I11" t="s">
        <v>672</v>
      </c>
      <c r="J11" t="s">
        <v>672</v>
      </c>
      <c r="K11" t="s">
        <v>673</v>
      </c>
      <c r="L11" t="s">
        <v>673</v>
      </c>
      <c r="M11" t="s">
        <v>674</v>
      </c>
      <c r="N11" t="s">
        <v>674</v>
      </c>
      <c r="O11" t="s">
        <v>675</v>
      </c>
      <c r="P11" t="s">
        <v>675</v>
      </c>
      <c r="Q11" t="s">
        <v>676</v>
      </c>
      <c r="R11" t="s">
        <v>676</v>
      </c>
      <c r="S11" t="s">
        <v>677</v>
      </c>
      <c r="T11" t="s">
        <v>677</v>
      </c>
      <c r="U11" t="s">
        <v>670</v>
      </c>
      <c r="V11" t="s">
        <v>670</v>
      </c>
      <c r="W11" t="s">
        <v>671</v>
      </c>
      <c r="X11" t="s">
        <v>671</v>
      </c>
      <c r="Y11" t="s">
        <v>672</v>
      </c>
      <c r="Z11" t="s">
        <v>672</v>
      </c>
      <c r="AA11" t="s">
        <v>673</v>
      </c>
      <c r="AB11" t="s">
        <v>673</v>
      </c>
      <c r="AC11" t="s">
        <v>674</v>
      </c>
      <c r="AD11" t="s">
        <v>674</v>
      </c>
      <c r="AE11" t="s">
        <v>675</v>
      </c>
      <c r="AF11" t="s">
        <v>675</v>
      </c>
      <c r="AG11" t="s">
        <v>676</v>
      </c>
      <c r="AH11" t="s">
        <v>676</v>
      </c>
      <c r="AI11" t="s">
        <v>677</v>
      </c>
      <c r="AJ11" t="s">
        <v>677</v>
      </c>
      <c r="AK11">
        <v>14</v>
      </c>
      <c r="AL11">
        <v>15</v>
      </c>
      <c r="AM11">
        <v>16</v>
      </c>
      <c r="AN11">
        <v>17</v>
      </c>
      <c r="AO11">
        <v>14</v>
      </c>
      <c r="AP11">
        <v>15</v>
      </c>
      <c r="AQ11">
        <v>16</v>
      </c>
      <c r="AR11">
        <v>17</v>
      </c>
      <c r="AS11">
        <v>14</v>
      </c>
      <c r="AT11">
        <v>15</v>
      </c>
      <c r="AU11">
        <v>16</v>
      </c>
      <c r="AV11">
        <v>17</v>
      </c>
      <c r="AW11">
        <v>14</v>
      </c>
      <c r="AX11">
        <v>15</v>
      </c>
      <c r="AY11">
        <v>16</v>
      </c>
      <c r="AZ11">
        <v>17</v>
      </c>
      <c r="BA11">
        <v>14</v>
      </c>
      <c r="BB11">
        <v>15</v>
      </c>
      <c r="BC11">
        <v>16</v>
      </c>
      <c r="BD11">
        <v>17</v>
      </c>
      <c r="BE11">
        <v>14</v>
      </c>
      <c r="BF11">
        <v>15</v>
      </c>
      <c r="BG11">
        <v>16</v>
      </c>
      <c r="BH11">
        <v>17</v>
      </c>
      <c r="BI11">
        <v>14</v>
      </c>
      <c r="BJ11">
        <v>15</v>
      </c>
      <c r="BK11">
        <v>16</v>
      </c>
      <c r="BL11">
        <v>17</v>
      </c>
      <c r="BM11">
        <v>14</v>
      </c>
      <c r="BN11">
        <v>15</v>
      </c>
      <c r="BO11">
        <v>16</v>
      </c>
      <c r="BP11">
        <v>17</v>
      </c>
      <c r="BQ11" t="s">
        <v>895</v>
      </c>
    </row>
    <row r="12" spans="1:69" x14ac:dyDescent="0.2">
      <c r="A12" t="s">
        <v>351</v>
      </c>
      <c r="B12" t="s">
        <v>332</v>
      </c>
      <c r="C12">
        <v>1210</v>
      </c>
      <c r="D12">
        <v>109</v>
      </c>
      <c r="E12" t="s">
        <v>671</v>
      </c>
      <c r="F12" t="s">
        <v>671</v>
      </c>
      <c r="G12" t="s">
        <v>672</v>
      </c>
      <c r="H12" t="s">
        <v>672</v>
      </c>
      <c r="I12" t="s">
        <v>673</v>
      </c>
      <c r="J12" t="s">
        <v>673</v>
      </c>
      <c r="K12" t="s">
        <v>674</v>
      </c>
      <c r="L12" t="s">
        <v>674</v>
      </c>
      <c r="M12" t="s">
        <v>675</v>
      </c>
      <c r="N12" t="s">
        <v>675</v>
      </c>
      <c r="O12" t="s">
        <v>676</v>
      </c>
      <c r="P12" t="s">
        <v>676</v>
      </c>
      <c r="Q12" t="s">
        <v>677</v>
      </c>
      <c r="R12" t="s">
        <v>677</v>
      </c>
      <c r="S12" t="s">
        <v>670</v>
      </c>
      <c r="T12" t="s">
        <v>670</v>
      </c>
      <c r="U12" t="s">
        <v>671</v>
      </c>
      <c r="V12" t="s">
        <v>671</v>
      </c>
      <c r="W12" t="s">
        <v>672</v>
      </c>
      <c r="X12" t="s">
        <v>672</v>
      </c>
      <c r="Y12" t="s">
        <v>673</v>
      </c>
      <c r="Z12" t="s">
        <v>673</v>
      </c>
      <c r="AA12" t="s">
        <v>674</v>
      </c>
      <c r="AB12" t="s">
        <v>674</v>
      </c>
      <c r="AC12" t="s">
        <v>675</v>
      </c>
      <c r="AD12" t="s">
        <v>675</v>
      </c>
      <c r="AE12" t="s">
        <v>676</v>
      </c>
      <c r="AF12" t="s">
        <v>676</v>
      </c>
      <c r="AG12" t="s">
        <v>677</v>
      </c>
      <c r="AH12" t="s">
        <v>677</v>
      </c>
      <c r="AI12" t="s">
        <v>670</v>
      </c>
      <c r="AJ12" t="s">
        <v>670</v>
      </c>
      <c r="AK12">
        <v>15</v>
      </c>
      <c r="AL12">
        <v>16</v>
      </c>
      <c r="AM12">
        <v>17</v>
      </c>
      <c r="AN12">
        <v>14</v>
      </c>
      <c r="AO12">
        <v>15</v>
      </c>
      <c r="AP12">
        <v>16</v>
      </c>
      <c r="AQ12">
        <v>17</v>
      </c>
      <c r="AR12">
        <v>14</v>
      </c>
      <c r="AS12">
        <v>15</v>
      </c>
      <c r="AT12">
        <v>16</v>
      </c>
      <c r="AU12">
        <v>17</v>
      </c>
      <c r="AV12">
        <v>14</v>
      </c>
      <c r="AW12">
        <v>15</v>
      </c>
      <c r="AX12">
        <v>16</v>
      </c>
      <c r="AY12">
        <v>17</v>
      </c>
      <c r="AZ12">
        <v>14</v>
      </c>
      <c r="BA12">
        <v>15</v>
      </c>
      <c r="BB12">
        <v>16</v>
      </c>
      <c r="BC12">
        <v>17</v>
      </c>
      <c r="BD12">
        <v>14</v>
      </c>
      <c r="BE12">
        <v>15</v>
      </c>
      <c r="BF12">
        <v>16</v>
      </c>
      <c r="BG12">
        <v>17</v>
      </c>
      <c r="BH12">
        <v>14</v>
      </c>
      <c r="BI12">
        <v>15</v>
      </c>
      <c r="BJ12">
        <v>16</v>
      </c>
      <c r="BK12">
        <v>17</v>
      </c>
      <c r="BL12">
        <v>14</v>
      </c>
      <c r="BM12">
        <v>15</v>
      </c>
      <c r="BN12">
        <v>16</v>
      </c>
      <c r="BO12">
        <v>17</v>
      </c>
      <c r="BP12">
        <v>14</v>
      </c>
      <c r="BQ12" t="s">
        <v>896</v>
      </c>
    </row>
    <row r="13" spans="1:69" x14ac:dyDescent="0.2">
      <c r="A13" t="s">
        <v>352</v>
      </c>
      <c r="B13" t="s">
        <v>333</v>
      </c>
      <c r="C13">
        <v>1211</v>
      </c>
      <c r="D13">
        <v>110</v>
      </c>
      <c r="E13" t="s">
        <v>672</v>
      </c>
      <c r="F13" t="s">
        <v>672</v>
      </c>
      <c r="G13" t="s">
        <v>673</v>
      </c>
      <c r="H13" t="s">
        <v>673</v>
      </c>
      <c r="I13" t="s">
        <v>674</v>
      </c>
      <c r="J13" t="s">
        <v>674</v>
      </c>
      <c r="K13" t="s">
        <v>675</v>
      </c>
      <c r="L13" t="s">
        <v>675</v>
      </c>
      <c r="M13" t="s">
        <v>676</v>
      </c>
      <c r="N13" t="s">
        <v>676</v>
      </c>
      <c r="O13" t="s">
        <v>677</v>
      </c>
      <c r="P13" t="s">
        <v>677</v>
      </c>
      <c r="Q13" t="s">
        <v>670</v>
      </c>
      <c r="R13" t="s">
        <v>670</v>
      </c>
      <c r="S13" t="s">
        <v>671</v>
      </c>
      <c r="T13" t="s">
        <v>671</v>
      </c>
      <c r="U13" t="s">
        <v>672</v>
      </c>
      <c r="V13" t="s">
        <v>672</v>
      </c>
      <c r="W13" t="s">
        <v>673</v>
      </c>
      <c r="X13" t="s">
        <v>673</v>
      </c>
      <c r="Y13" t="s">
        <v>674</v>
      </c>
      <c r="Z13" t="s">
        <v>674</v>
      </c>
      <c r="AA13" t="s">
        <v>675</v>
      </c>
      <c r="AB13" t="s">
        <v>675</v>
      </c>
      <c r="AC13" t="s">
        <v>676</v>
      </c>
      <c r="AD13" t="s">
        <v>676</v>
      </c>
      <c r="AE13" t="s">
        <v>677</v>
      </c>
      <c r="AF13" t="s">
        <v>677</v>
      </c>
      <c r="AG13" t="s">
        <v>670</v>
      </c>
      <c r="AH13" t="s">
        <v>670</v>
      </c>
      <c r="AI13" t="s">
        <v>671</v>
      </c>
      <c r="AJ13" t="s">
        <v>671</v>
      </c>
      <c r="AK13">
        <v>16</v>
      </c>
      <c r="AL13">
        <v>17</v>
      </c>
      <c r="AM13">
        <v>14</v>
      </c>
      <c r="AN13">
        <v>15</v>
      </c>
      <c r="AO13">
        <v>16</v>
      </c>
      <c r="AP13">
        <v>17</v>
      </c>
      <c r="AQ13">
        <v>14</v>
      </c>
      <c r="AR13">
        <v>15</v>
      </c>
      <c r="AS13">
        <v>16</v>
      </c>
      <c r="AT13">
        <v>17</v>
      </c>
      <c r="AU13">
        <v>14</v>
      </c>
      <c r="AV13">
        <v>15</v>
      </c>
      <c r="AW13">
        <v>16</v>
      </c>
      <c r="AX13">
        <v>17</v>
      </c>
      <c r="AY13">
        <v>14</v>
      </c>
      <c r="AZ13">
        <v>15</v>
      </c>
      <c r="BA13">
        <v>16</v>
      </c>
      <c r="BB13">
        <v>17</v>
      </c>
      <c r="BC13">
        <v>14</v>
      </c>
      <c r="BD13">
        <v>15</v>
      </c>
      <c r="BE13">
        <v>16</v>
      </c>
      <c r="BF13">
        <v>17</v>
      </c>
      <c r="BG13">
        <v>14</v>
      </c>
      <c r="BH13">
        <v>15</v>
      </c>
      <c r="BI13">
        <v>16</v>
      </c>
      <c r="BJ13">
        <v>17</v>
      </c>
      <c r="BK13">
        <v>14</v>
      </c>
      <c r="BL13">
        <v>15</v>
      </c>
      <c r="BM13">
        <v>16</v>
      </c>
      <c r="BN13">
        <v>17</v>
      </c>
      <c r="BO13">
        <v>14</v>
      </c>
      <c r="BP13">
        <v>15</v>
      </c>
      <c r="BQ13" t="s">
        <v>897</v>
      </c>
    </row>
    <row r="14" spans="1:69" x14ac:dyDescent="0.2">
      <c r="A14" t="s">
        <v>353</v>
      </c>
      <c r="B14" t="s">
        <v>340</v>
      </c>
      <c r="C14" s="29">
        <v>1212</v>
      </c>
      <c r="D14">
        <v>111</v>
      </c>
      <c r="E14" t="s">
        <v>673</v>
      </c>
      <c r="F14" t="s">
        <v>673</v>
      </c>
      <c r="G14" t="s">
        <v>674</v>
      </c>
      <c r="H14" t="s">
        <v>674</v>
      </c>
      <c r="I14" t="s">
        <v>675</v>
      </c>
      <c r="J14" t="s">
        <v>675</v>
      </c>
      <c r="K14" t="s">
        <v>676</v>
      </c>
      <c r="L14" t="s">
        <v>676</v>
      </c>
      <c r="M14" t="s">
        <v>677</v>
      </c>
      <c r="N14" t="s">
        <v>677</v>
      </c>
      <c r="O14" t="s">
        <v>670</v>
      </c>
      <c r="P14" t="s">
        <v>670</v>
      </c>
      <c r="Q14" t="s">
        <v>671</v>
      </c>
      <c r="R14" t="s">
        <v>671</v>
      </c>
      <c r="S14" t="s">
        <v>672</v>
      </c>
      <c r="T14" t="s">
        <v>672</v>
      </c>
      <c r="U14" t="s">
        <v>673</v>
      </c>
      <c r="V14" t="s">
        <v>673</v>
      </c>
      <c r="W14" t="s">
        <v>674</v>
      </c>
      <c r="X14" t="s">
        <v>674</v>
      </c>
      <c r="Y14" t="s">
        <v>675</v>
      </c>
      <c r="Z14" t="s">
        <v>675</v>
      </c>
      <c r="AA14" t="s">
        <v>676</v>
      </c>
      <c r="AB14" t="s">
        <v>676</v>
      </c>
      <c r="AC14" t="s">
        <v>677</v>
      </c>
      <c r="AD14" t="s">
        <v>677</v>
      </c>
      <c r="AE14" t="s">
        <v>670</v>
      </c>
      <c r="AF14" t="s">
        <v>670</v>
      </c>
      <c r="AG14" t="s">
        <v>671</v>
      </c>
      <c r="AH14" t="s">
        <v>671</v>
      </c>
      <c r="AI14" t="s">
        <v>672</v>
      </c>
      <c r="AJ14" t="s">
        <v>672</v>
      </c>
      <c r="AK14">
        <v>17</v>
      </c>
      <c r="AL14">
        <v>14</v>
      </c>
      <c r="AM14">
        <v>15</v>
      </c>
      <c r="AN14">
        <v>16</v>
      </c>
      <c r="AO14">
        <v>17</v>
      </c>
      <c r="AP14">
        <v>14</v>
      </c>
      <c r="AQ14">
        <v>15</v>
      </c>
      <c r="AR14">
        <v>16</v>
      </c>
      <c r="AS14">
        <v>17</v>
      </c>
      <c r="AT14">
        <v>14</v>
      </c>
      <c r="AU14">
        <v>15</v>
      </c>
      <c r="AV14">
        <v>16</v>
      </c>
      <c r="AW14">
        <v>17</v>
      </c>
      <c r="AX14">
        <v>14</v>
      </c>
      <c r="AY14">
        <v>15</v>
      </c>
      <c r="AZ14">
        <v>16</v>
      </c>
      <c r="BA14">
        <v>17</v>
      </c>
      <c r="BB14">
        <v>14</v>
      </c>
      <c r="BC14">
        <v>15</v>
      </c>
      <c r="BD14">
        <v>16</v>
      </c>
      <c r="BE14">
        <v>17</v>
      </c>
      <c r="BF14">
        <v>14</v>
      </c>
      <c r="BG14">
        <v>15</v>
      </c>
      <c r="BH14">
        <v>16</v>
      </c>
      <c r="BI14">
        <v>17</v>
      </c>
      <c r="BJ14">
        <v>14</v>
      </c>
      <c r="BK14">
        <v>15</v>
      </c>
      <c r="BL14">
        <v>16</v>
      </c>
      <c r="BM14">
        <v>17</v>
      </c>
      <c r="BN14">
        <v>14</v>
      </c>
      <c r="BO14">
        <v>15</v>
      </c>
      <c r="BP14">
        <v>16</v>
      </c>
      <c r="BQ14" t="s">
        <v>898</v>
      </c>
    </row>
    <row r="15" spans="1:69" x14ac:dyDescent="0.2">
      <c r="A15" t="s">
        <v>354</v>
      </c>
      <c r="B15" t="s">
        <v>334</v>
      </c>
      <c r="C15" s="29">
        <v>1213</v>
      </c>
      <c r="D15">
        <v>112</v>
      </c>
      <c r="E15" t="s">
        <v>674</v>
      </c>
      <c r="F15" t="s">
        <v>674</v>
      </c>
      <c r="G15" t="s">
        <v>675</v>
      </c>
      <c r="H15" t="s">
        <v>675</v>
      </c>
      <c r="I15" t="s">
        <v>676</v>
      </c>
      <c r="J15" t="s">
        <v>676</v>
      </c>
      <c r="K15" t="s">
        <v>677</v>
      </c>
      <c r="L15" t="s">
        <v>677</v>
      </c>
      <c r="M15" t="s">
        <v>670</v>
      </c>
      <c r="N15" t="s">
        <v>670</v>
      </c>
      <c r="O15" t="s">
        <v>671</v>
      </c>
      <c r="P15" t="s">
        <v>671</v>
      </c>
      <c r="Q15" t="s">
        <v>672</v>
      </c>
      <c r="R15" t="s">
        <v>672</v>
      </c>
      <c r="S15" t="s">
        <v>673</v>
      </c>
      <c r="T15" t="s">
        <v>673</v>
      </c>
      <c r="U15" t="s">
        <v>674</v>
      </c>
      <c r="V15" t="s">
        <v>674</v>
      </c>
      <c r="W15" t="s">
        <v>675</v>
      </c>
      <c r="X15" t="s">
        <v>675</v>
      </c>
      <c r="Y15" t="s">
        <v>676</v>
      </c>
      <c r="Z15" t="s">
        <v>676</v>
      </c>
      <c r="AA15" t="s">
        <v>677</v>
      </c>
      <c r="AB15" t="s">
        <v>677</v>
      </c>
      <c r="AC15" t="s">
        <v>670</v>
      </c>
      <c r="AD15" t="s">
        <v>670</v>
      </c>
      <c r="AE15" t="s">
        <v>671</v>
      </c>
      <c r="AF15" t="s">
        <v>671</v>
      </c>
      <c r="AG15" t="s">
        <v>672</v>
      </c>
      <c r="AH15" t="s">
        <v>672</v>
      </c>
      <c r="AI15" t="s">
        <v>673</v>
      </c>
      <c r="AJ15" t="s">
        <v>673</v>
      </c>
      <c r="AK15">
        <v>14</v>
      </c>
      <c r="AL15">
        <v>15</v>
      </c>
      <c r="AM15">
        <v>16</v>
      </c>
      <c r="AN15">
        <v>17</v>
      </c>
      <c r="AO15">
        <v>14</v>
      </c>
      <c r="AP15">
        <v>15</v>
      </c>
      <c r="AQ15">
        <v>16</v>
      </c>
      <c r="AR15">
        <v>17</v>
      </c>
      <c r="AS15">
        <v>14</v>
      </c>
      <c r="AT15">
        <v>15</v>
      </c>
      <c r="AU15">
        <v>16</v>
      </c>
      <c r="AV15">
        <v>17</v>
      </c>
      <c r="AW15">
        <v>14</v>
      </c>
      <c r="AX15">
        <v>15</v>
      </c>
      <c r="AY15">
        <v>16</v>
      </c>
      <c r="AZ15">
        <v>17</v>
      </c>
      <c r="BA15">
        <v>14</v>
      </c>
      <c r="BB15">
        <v>15</v>
      </c>
      <c r="BC15">
        <v>16</v>
      </c>
      <c r="BD15">
        <v>17</v>
      </c>
      <c r="BE15">
        <v>14</v>
      </c>
      <c r="BF15">
        <v>15</v>
      </c>
      <c r="BG15">
        <v>16</v>
      </c>
      <c r="BH15">
        <v>17</v>
      </c>
      <c r="BI15">
        <v>14</v>
      </c>
      <c r="BJ15">
        <v>15</v>
      </c>
      <c r="BK15">
        <v>16</v>
      </c>
      <c r="BL15">
        <v>17</v>
      </c>
      <c r="BM15">
        <v>14</v>
      </c>
      <c r="BN15">
        <v>15</v>
      </c>
      <c r="BO15">
        <v>16</v>
      </c>
      <c r="BP15">
        <v>17</v>
      </c>
      <c r="BQ15" t="s">
        <v>899</v>
      </c>
    </row>
    <row r="16" spans="1:69" x14ac:dyDescent="0.2">
      <c r="A16" t="s">
        <v>355</v>
      </c>
      <c r="B16" t="s">
        <v>335</v>
      </c>
      <c r="C16">
        <v>1214</v>
      </c>
      <c r="D16">
        <v>113</v>
      </c>
      <c r="E16" t="s">
        <v>675</v>
      </c>
      <c r="F16" t="s">
        <v>675</v>
      </c>
      <c r="G16" t="s">
        <v>676</v>
      </c>
      <c r="H16" t="s">
        <v>676</v>
      </c>
      <c r="I16" t="s">
        <v>677</v>
      </c>
      <c r="J16" t="s">
        <v>677</v>
      </c>
      <c r="K16" t="s">
        <v>670</v>
      </c>
      <c r="L16" t="s">
        <v>670</v>
      </c>
      <c r="M16" t="s">
        <v>671</v>
      </c>
      <c r="N16" t="s">
        <v>671</v>
      </c>
      <c r="O16" t="s">
        <v>672</v>
      </c>
      <c r="P16" t="s">
        <v>672</v>
      </c>
      <c r="Q16" t="s">
        <v>673</v>
      </c>
      <c r="R16" t="s">
        <v>673</v>
      </c>
      <c r="S16" t="s">
        <v>674</v>
      </c>
      <c r="T16" t="s">
        <v>674</v>
      </c>
      <c r="U16" t="s">
        <v>675</v>
      </c>
      <c r="V16" t="s">
        <v>675</v>
      </c>
      <c r="W16" t="s">
        <v>676</v>
      </c>
      <c r="X16" t="s">
        <v>676</v>
      </c>
      <c r="Y16" t="s">
        <v>677</v>
      </c>
      <c r="Z16" t="s">
        <v>677</v>
      </c>
      <c r="AA16" t="s">
        <v>670</v>
      </c>
      <c r="AB16" t="s">
        <v>670</v>
      </c>
      <c r="AC16" t="s">
        <v>671</v>
      </c>
      <c r="AD16" t="s">
        <v>671</v>
      </c>
      <c r="AE16" t="s">
        <v>672</v>
      </c>
      <c r="AF16" t="s">
        <v>672</v>
      </c>
      <c r="AG16" t="s">
        <v>673</v>
      </c>
      <c r="AH16" t="s">
        <v>673</v>
      </c>
      <c r="AI16" t="s">
        <v>674</v>
      </c>
      <c r="AJ16" t="s">
        <v>674</v>
      </c>
      <c r="AK16">
        <v>15</v>
      </c>
      <c r="AL16">
        <v>16</v>
      </c>
      <c r="AM16">
        <v>17</v>
      </c>
      <c r="AN16">
        <v>14</v>
      </c>
      <c r="AO16">
        <v>15</v>
      </c>
      <c r="AP16">
        <v>16</v>
      </c>
      <c r="AQ16">
        <v>17</v>
      </c>
      <c r="AR16">
        <v>14</v>
      </c>
      <c r="AS16">
        <v>15</v>
      </c>
      <c r="AT16">
        <v>16</v>
      </c>
      <c r="AU16">
        <v>17</v>
      </c>
      <c r="AV16">
        <v>14</v>
      </c>
      <c r="AW16">
        <v>15</v>
      </c>
      <c r="AX16">
        <v>16</v>
      </c>
      <c r="AY16">
        <v>17</v>
      </c>
      <c r="AZ16">
        <v>14</v>
      </c>
      <c r="BA16">
        <v>15</v>
      </c>
      <c r="BB16">
        <v>16</v>
      </c>
      <c r="BC16">
        <v>17</v>
      </c>
      <c r="BD16">
        <v>14</v>
      </c>
      <c r="BE16">
        <v>15</v>
      </c>
      <c r="BF16">
        <v>16</v>
      </c>
      <c r="BG16">
        <v>17</v>
      </c>
      <c r="BH16">
        <v>14</v>
      </c>
      <c r="BI16">
        <v>15</v>
      </c>
      <c r="BJ16">
        <v>16</v>
      </c>
      <c r="BK16">
        <v>17</v>
      </c>
      <c r="BL16">
        <v>14</v>
      </c>
      <c r="BM16">
        <v>15</v>
      </c>
      <c r="BN16">
        <v>16</v>
      </c>
      <c r="BO16">
        <v>17</v>
      </c>
      <c r="BP16">
        <v>14</v>
      </c>
      <c r="BQ16" t="s">
        <v>900</v>
      </c>
    </row>
    <row r="17" spans="1:69" x14ac:dyDescent="0.2">
      <c r="A17" t="s">
        <v>356</v>
      </c>
      <c r="B17" t="s">
        <v>341</v>
      </c>
      <c r="C17">
        <v>1215</v>
      </c>
      <c r="D17">
        <v>114</v>
      </c>
      <c r="E17" t="s">
        <v>676</v>
      </c>
      <c r="F17" t="s">
        <v>676</v>
      </c>
      <c r="G17" t="s">
        <v>677</v>
      </c>
      <c r="H17" t="s">
        <v>677</v>
      </c>
      <c r="I17" t="s">
        <v>670</v>
      </c>
      <c r="J17" t="s">
        <v>670</v>
      </c>
      <c r="K17" t="s">
        <v>671</v>
      </c>
      <c r="L17" t="s">
        <v>671</v>
      </c>
      <c r="M17" t="s">
        <v>672</v>
      </c>
      <c r="N17" t="s">
        <v>672</v>
      </c>
      <c r="O17" t="s">
        <v>673</v>
      </c>
      <c r="P17" t="s">
        <v>673</v>
      </c>
      <c r="Q17" t="s">
        <v>674</v>
      </c>
      <c r="R17" t="s">
        <v>674</v>
      </c>
      <c r="S17" t="s">
        <v>675</v>
      </c>
      <c r="T17" t="s">
        <v>675</v>
      </c>
      <c r="U17" t="s">
        <v>676</v>
      </c>
      <c r="V17" t="s">
        <v>676</v>
      </c>
      <c r="W17" t="s">
        <v>677</v>
      </c>
      <c r="X17" t="s">
        <v>677</v>
      </c>
      <c r="Y17" t="s">
        <v>670</v>
      </c>
      <c r="Z17" t="s">
        <v>670</v>
      </c>
      <c r="AA17" t="s">
        <v>671</v>
      </c>
      <c r="AB17" t="s">
        <v>671</v>
      </c>
      <c r="AC17" t="s">
        <v>672</v>
      </c>
      <c r="AD17" t="s">
        <v>672</v>
      </c>
      <c r="AE17" t="s">
        <v>673</v>
      </c>
      <c r="AF17" t="s">
        <v>673</v>
      </c>
      <c r="AG17" t="s">
        <v>674</v>
      </c>
      <c r="AH17" t="s">
        <v>674</v>
      </c>
      <c r="AI17" t="s">
        <v>675</v>
      </c>
      <c r="AJ17" t="s">
        <v>675</v>
      </c>
      <c r="AK17">
        <v>16</v>
      </c>
      <c r="AL17">
        <v>17</v>
      </c>
      <c r="AM17">
        <v>14</v>
      </c>
      <c r="AN17">
        <v>15</v>
      </c>
      <c r="AO17">
        <v>16</v>
      </c>
      <c r="AP17">
        <v>17</v>
      </c>
      <c r="AQ17">
        <v>14</v>
      </c>
      <c r="AR17">
        <v>15</v>
      </c>
      <c r="AS17">
        <v>16</v>
      </c>
      <c r="AT17">
        <v>17</v>
      </c>
      <c r="AU17">
        <v>14</v>
      </c>
      <c r="AV17">
        <v>15</v>
      </c>
      <c r="AW17">
        <v>16</v>
      </c>
      <c r="AX17">
        <v>17</v>
      </c>
      <c r="AY17">
        <v>14</v>
      </c>
      <c r="AZ17">
        <v>15</v>
      </c>
      <c r="BA17">
        <v>16</v>
      </c>
      <c r="BB17">
        <v>17</v>
      </c>
      <c r="BC17">
        <v>14</v>
      </c>
      <c r="BD17">
        <v>15</v>
      </c>
      <c r="BE17">
        <v>16</v>
      </c>
      <c r="BF17">
        <v>17</v>
      </c>
      <c r="BG17">
        <v>14</v>
      </c>
      <c r="BH17">
        <v>15</v>
      </c>
      <c r="BI17">
        <v>16</v>
      </c>
      <c r="BJ17">
        <v>17</v>
      </c>
      <c r="BK17">
        <v>14</v>
      </c>
      <c r="BL17">
        <v>15</v>
      </c>
      <c r="BM17">
        <v>16</v>
      </c>
      <c r="BN17">
        <v>17</v>
      </c>
      <c r="BO17">
        <v>14</v>
      </c>
      <c r="BP17">
        <v>15</v>
      </c>
      <c r="BQ17" t="s">
        <v>901</v>
      </c>
    </row>
    <row r="18" spans="1:69" x14ac:dyDescent="0.2">
      <c r="A18" t="s">
        <v>357</v>
      </c>
      <c r="B18" t="s">
        <v>336</v>
      </c>
      <c r="C18" s="29">
        <v>1216</v>
      </c>
      <c r="D18">
        <v>115</v>
      </c>
      <c r="E18" t="s">
        <v>677</v>
      </c>
      <c r="F18" t="s">
        <v>677</v>
      </c>
      <c r="G18" t="s">
        <v>670</v>
      </c>
      <c r="H18" t="s">
        <v>670</v>
      </c>
      <c r="I18" t="s">
        <v>671</v>
      </c>
      <c r="J18" t="s">
        <v>671</v>
      </c>
      <c r="K18" t="s">
        <v>672</v>
      </c>
      <c r="L18" t="s">
        <v>672</v>
      </c>
      <c r="M18" t="s">
        <v>673</v>
      </c>
      <c r="N18" t="s">
        <v>673</v>
      </c>
      <c r="O18" t="s">
        <v>674</v>
      </c>
      <c r="P18" t="s">
        <v>674</v>
      </c>
      <c r="Q18" t="s">
        <v>675</v>
      </c>
      <c r="R18" t="s">
        <v>675</v>
      </c>
      <c r="S18" t="s">
        <v>676</v>
      </c>
      <c r="T18" t="s">
        <v>676</v>
      </c>
      <c r="U18" t="s">
        <v>677</v>
      </c>
      <c r="V18" t="s">
        <v>677</v>
      </c>
      <c r="W18" t="s">
        <v>670</v>
      </c>
      <c r="X18" t="s">
        <v>670</v>
      </c>
      <c r="Y18" t="s">
        <v>671</v>
      </c>
      <c r="Z18" t="s">
        <v>671</v>
      </c>
      <c r="AA18" t="s">
        <v>672</v>
      </c>
      <c r="AB18" t="s">
        <v>672</v>
      </c>
      <c r="AC18" t="s">
        <v>673</v>
      </c>
      <c r="AD18" t="s">
        <v>673</v>
      </c>
      <c r="AE18" t="s">
        <v>674</v>
      </c>
      <c r="AF18" t="s">
        <v>674</v>
      </c>
      <c r="AG18" t="s">
        <v>675</v>
      </c>
      <c r="AH18" t="s">
        <v>675</v>
      </c>
      <c r="AI18" t="s">
        <v>676</v>
      </c>
      <c r="AJ18" t="s">
        <v>676</v>
      </c>
      <c r="AK18">
        <v>17</v>
      </c>
      <c r="AL18">
        <v>14</v>
      </c>
      <c r="AM18">
        <v>15</v>
      </c>
      <c r="AN18">
        <v>16</v>
      </c>
      <c r="AO18">
        <v>17</v>
      </c>
      <c r="AP18">
        <v>14</v>
      </c>
      <c r="AQ18">
        <v>15</v>
      </c>
      <c r="AR18">
        <v>16</v>
      </c>
      <c r="AS18">
        <v>17</v>
      </c>
      <c r="AT18">
        <v>14</v>
      </c>
      <c r="AU18">
        <v>15</v>
      </c>
      <c r="AV18">
        <v>16</v>
      </c>
      <c r="AW18">
        <v>17</v>
      </c>
      <c r="AX18">
        <v>14</v>
      </c>
      <c r="AY18">
        <v>15</v>
      </c>
      <c r="AZ18">
        <v>16</v>
      </c>
      <c r="BA18">
        <v>17</v>
      </c>
      <c r="BB18">
        <v>14</v>
      </c>
      <c r="BC18">
        <v>15</v>
      </c>
      <c r="BD18">
        <v>16</v>
      </c>
      <c r="BE18">
        <v>17</v>
      </c>
      <c r="BF18">
        <v>14</v>
      </c>
      <c r="BG18">
        <v>15</v>
      </c>
      <c r="BH18">
        <v>16</v>
      </c>
      <c r="BI18">
        <v>17</v>
      </c>
      <c r="BJ18">
        <v>14</v>
      </c>
      <c r="BK18">
        <v>15</v>
      </c>
      <c r="BL18">
        <v>16</v>
      </c>
      <c r="BM18">
        <v>17</v>
      </c>
      <c r="BN18">
        <v>14</v>
      </c>
      <c r="BO18">
        <v>15</v>
      </c>
      <c r="BP18">
        <v>16</v>
      </c>
      <c r="BQ18" t="s">
        <v>884</v>
      </c>
    </row>
    <row r="19" spans="1:69" x14ac:dyDescent="0.2">
      <c r="B19" t="s">
        <v>696</v>
      </c>
      <c r="C19">
        <v>297</v>
      </c>
      <c r="D19">
        <v>116</v>
      </c>
      <c r="BQ19" t="s">
        <v>942</v>
      </c>
    </row>
    <row r="20" spans="1:69" x14ac:dyDescent="0.2">
      <c r="B20" t="s">
        <v>697</v>
      </c>
      <c r="C20">
        <v>298</v>
      </c>
      <c r="D20">
        <v>117</v>
      </c>
      <c r="BQ20" t="s">
        <v>943</v>
      </c>
    </row>
    <row r="21" spans="1:69" x14ac:dyDescent="0.2">
      <c r="B21" t="s">
        <v>698</v>
      </c>
      <c r="C21">
        <v>299</v>
      </c>
      <c r="D21">
        <v>118</v>
      </c>
      <c r="BQ21" t="s">
        <v>944</v>
      </c>
    </row>
    <row r="22" spans="1:69" x14ac:dyDescent="0.2">
      <c r="B22" t="s">
        <v>699</v>
      </c>
      <c r="C22">
        <v>300</v>
      </c>
      <c r="D22">
        <v>119</v>
      </c>
      <c r="BQ22" t="s">
        <v>945</v>
      </c>
    </row>
    <row r="23" spans="1:69" x14ac:dyDescent="0.2">
      <c r="B23" t="s">
        <v>386</v>
      </c>
      <c r="C23">
        <v>29</v>
      </c>
      <c r="D23" s="8">
        <v>804</v>
      </c>
      <c r="BQ23" t="s">
        <v>886</v>
      </c>
    </row>
    <row r="24" spans="1:69" x14ac:dyDescent="0.2">
      <c r="B24" s="11" t="s">
        <v>389</v>
      </c>
      <c r="C24">
        <v>30</v>
      </c>
      <c r="D24" s="8">
        <v>804</v>
      </c>
      <c r="BQ24" t="s">
        <v>887</v>
      </c>
    </row>
    <row r="25" spans="1:69" x14ac:dyDescent="0.2">
      <c r="B25" t="s">
        <v>408</v>
      </c>
      <c r="C25">
        <v>31</v>
      </c>
      <c r="D25">
        <v>804</v>
      </c>
      <c r="BQ25" t="s">
        <v>907</v>
      </c>
    </row>
    <row r="26" spans="1:69" x14ac:dyDescent="0.2">
      <c r="B26" s="29" t="s">
        <v>401</v>
      </c>
      <c r="C26">
        <v>32</v>
      </c>
      <c r="D26">
        <v>804</v>
      </c>
      <c r="AK26" s="22"/>
      <c r="AL26" s="22"/>
      <c r="AM26" s="22"/>
      <c r="AN26" s="22"/>
      <c r="AO26" s="22"/>
      <c r="AP26" s="22"/>
      <c r="AQ26" s="22"/>
      <c r="AR26" s="22"/>
      <c r="BQ26" s="29" t="s">
        <v>908</v>
      </c>
    </row>
    <row r="27" spans="1:69" x14ac:dyDescent="0.2">
      <c r="B27" s="11" t="s">
        <v>421</v>
      </c>
      <c r="C27">
        <v>33</v>
      </c>
      <c r="D27">
        <v>804</v>
      </c>
      <c r="AK27" s="22"/>
      <c r="AL27" s="22"/>
      <c r="AM27" s="22"/>
      <c r="AN27" s="22"/>
      <c r="AO27" s="22"/>
      <c r="AP27" s="22"/>
      <c r="AQ27" s="22"/>
      <c r="AR27" s="22"/>
      <c r="BQ27" t="s">
        <v>909</v>
      </c>
    </row>
    <row r="28" spans="1:69" x14ac:dyDescent="0.2">
      <c r="B28" t="s">
        <v>428</v>
      </c>
      <c r="C28">
        <v>34</v>
      </c>
      <c r="D28">
        <v>804</v>
      </c>
      <c r="AK28" s="22"/>
      <c r="AL28" s="22"/>
      <c r="AM28" s="22"/>
      <c r="AN28" s="22"/>
      <c r="AO28" s="22"/>
      <c r="AP28" s="22"/>
      <c r="AQ28" s="22"/>
      <c r="AR28" s="22"/>
      <c r="BQ28" t="s">
        <v>910</v>
      </c>
    </row>
    <row r="29" spans="1:69" x14ac:dyDescent="0.2">
      <c r="B29" t="s">
        <v>402</v>
      </c>
      <c r="C29">
        <v>35</v>
      </c>
      <c r="D29">
        <v>804</v>
      </c>
      <c r="AK29" s="22"/>
      <c r="AL29" s="22"/>
      <c r="AM29" s="22"/>
      <c r="AN29" s="22"/>
      <c r="AO29" s="22"/>
      <c r="AP29" s="22"/>
      <c r="AQ29" s="22"/>
      <c r="AR29" s="22"/>
      <c r="BQ29" t="s">
        <v>911</v>
      </c>
    </row>
    <row r="30" spans="1:69" x14ac:dyDescent="0.2">
      <c r="B30" t="s">
        <v>433</v>
      </c>
      <c r="C30">
        <v>40</v>
      </c>
      <c r="D30">
        <v>804</v>
      </c>
      <c r="AK30" s="22"/>
      <c r="AL30" s="22"/>
      <c r="AM30" s="22"/>
      <c r="AN30" s="22"/>
      <c r="AO30" s="22"/>
      <c r="AP30" s="22"/>
      <c r="AQ30" s="22"/>
      <c r="AR30" s="22"/>
      <c r="BQ30" t="s">
        <v>912</v>
      </c>
    </row>
    <row r="31" spans="1:69" x14ac:dyDescent="0.2">
      <c r="B31" t="s">
        <v>396</v>
      </c>
      <c r="C31">
        <v>41</v>
      </c>
      <c r="D31">
        <v>804</v>
      </c>
      <c r="BQ31" t="s">
        <v>913</v>
      </c>
    </row>
    <row r="32" spans="1:69" x14ac:dyDescent="0.2">
      <c r="B32" t="s">
        <v>397</v>
      </c>
      <c r="C32">
        <v>42</v>
      </c>
      <c r="D32">
        <v>804</v>
      </c>
      <c r="BQ32" t="s">
        <v>914</v>
      </c>
    </row>
    <row r="33" spans="2:69" x14ac:dyDescent="0.2">
      <c r="B33" s="11" t="s">
        <v>380</v>
      </c>
      <c r="C33">
        <v>43</v>
      </c>
      <c r="D33">
        <v>804</v>
      </c>
      <c r="BQ33" t="s">
        <v>915</v>
      </c>
    </row>
    <row r="34" spans="2:69" x14ac:dyDescent="0.2">
      <c r="B34" t="s">
        <v>500</v>
      </c>
      <c r="C34">
        <v>44</v>
      </c>
      <c r="D34">
        <v>804</v>
      </c>
      <c r="BQ34" t="s">
        <v>916</v>
      </c>
    </row>
    <row r="35" spans="2:69" x14ac:dyDescent="0.2">
      <c r="B35" t="s">
        <v>382</v>
      </c>
      <c r="C35">
        <v>45</v>
      </c>
      <c r="D35">
        <v>804</v>
      </c>
      <c r="BQ35" t="s">
        <v>917</v>
      </c>
    </row>
    <row r="36" spans="2:69" x14ac:dyDescent="0.2">
      <c r="B36" s="11" t="s">
        <v>414</v>
      </c>
      <c r="C36">
        <v>46</v>
      </c>
      <c r="D36">
        <v>804</v>
      </c>
      <c r="BQ36" t="s">
        <v>918</v>
      </c>
    </row>
    <row r="37" spans="2:69" x14ac:dyDescent="0.2">
      <c r="B37" t="s">
        <v>392</v>
      </c>
      <c r="C37">
        <v>47</v>
      </c>
      <c r="D37">
        <v>804</v>
      </c>
      <c r="BQ37" t="s">
        <v>919</v>
      </c>
    </row>
    <row r="38" spans="2:69" x14ac:dyDescent="0.2">
      <c r="B38" t="s">
        <v>399</v>
      </c>
      <c r="C38">
        <v>48</v>
      </c>
      <c r="D38">
        <v>804</v>
      </c>
      <c r="BQ38" t="s">
        <v>920</v>
      </c>
    </row>
    <row r="39" spans="2:69" x14ac:dyDescent="0.2">
      <c r="B39" t="s">
        <v>410</v>
      </c>
      <c r="C39">
        <v>49</v>
      </c>
      <c r="D39">
        <v>804</v>
      </c>
      <c r="BQ39" t="s">
        <v>921</v>
      </c>
    </row>
    <row r="40" spans="2:69" x14ac:dyDescent="0.2">
      <c r="B40" t="s">
        <v>431</v>
      </c>
      <c r="C40">
        <v>50</v>
      </c>
      <c r="D40">
        <v>804</v>
      </c>
      <c r="BQ40" t="s">
        <v>922</v>
      </c>
    </row>
    <row r="41" spans="2:69" x14ac:dyDescent="0.2">
      <c r="B41" t="s">
        <v>385</v>
      </c>
      <c r="C41">
        <v>51</v>
      </c>
      <c r="D41">
        <v>804</v>
      </c>
      <c r="BQ41" t="s">
        <v>923</v>
      </c>
    </row>
    <row r="42" spans="2:69" x14ac:dyDescent="0.2">
      <c r="B42" t="s">
        <v>412</v>
      </c>
      <c r="C42">
        <v>52</v>
      </c>
      <c r="D42">
        <v>804</v>
      </c>
      <c r="BQ42" t="s">
        <v>924</v>
      </c>
    </row>
    <row r="43" spans="2:69" x14ac:dyDescent="0.2">
      <c r="B43" s="11" t="s">
        <v>394</v>
      </c>
      <c r="C43">
        <v>53</v>
      </c>
      <c r="D43">
        <v>804</v>
      </c>
      <c r="BQ43" t="s">
        <v>925</v>
      </c>
    </row>
    <row r="44" spans="2:69" x14ac:dyDescent="0.2">
      <c r="B44" s="29" t="s">
        <v>374</v>
      </c>
      <c r="C44">
        <v>54</v>
      </c>
      <c r="D44">
        <v>804</v>
      </c>
      <c r="BQ44" s="29" t="s">
        <v>926</v>
      </c>
    </row>
    <row r="45" spans="2:69" x14ac:dyDescent="0.2">
      <c r="B45" t="s">
        <v>377</v>
      </c>
      <c r="C45">
        <v>55</v>
      </c>
      <c r="D45">
        <v>804</v>
      </c>
      <c r="BQ45" t="s">
        <v>927</v>
      </c>
    </row>
    <row r="46" spans="2:69" x14ac:dyDescent="0.2">
      <c r="B46" s="11" t="s">
        <v>403</v>
      </c>
      <c r="C46">
        <v>56</v>
      </c>
      <c r="D46">
        <v>804</v>
      </c>
      <c r="BQ46" t="s">
        <v>928</v>
      </c>
    </row>
    <row r="47" spans="2:69" x14ac:dyDescent="0.2">
      <c r="B47" s="11" t="s">
        <v>388</v>
      </c>
      <c r="C47">
        <v>57</v>
      </c>
      <c r="D47">
        <v>804</v>
      </c>
      <c r="BQ47" t="s">
        <v>929</v>
      </c>
    </row>
    <row r="48" spans="2:69" x14ac:dyDescent="0.2">
      <c r="B48" t="s">
        <v>501</v>
      </c>
      <c r="C48">
        <v>58</v>
      </c>
      <c r="D48">
        <v>804</v>
      </c>
      <c r="BQ48" t="s">
        <v>930</v>
      </c>
    </row>
    <row r="49" spans="2:69" x14ac:dyDescent="0.2">
      <c r="B49" t="s">
        <v>395</v>
      </c>
      <c r="C49">
        <v>59</v>
      </c>
      <c r="D49">
        <v>804</v>
      </c>
      <c r="BQ49" t="s">
        <v>931</v>
      </c>
    </row>
    <row r="50" spans="2:69" x14ac:dyDescent="0.2">
      <c r="B50" t="s">
        <v>378</v>
      </c>
      <c r="C50">
        <v>60</v>
      </c>
      <c r="D50">
        <v>804</v>
      </c>
      <c r="BQ50" t="s">
        <v>932</v>
      </c>
    </row>
    <row r="51" spans="2:69" x14ac:dyDescent="0.2">
      <c r="B51" t="s">
        <v>398</v>
      </c>
      <c r="C51">
        <v>61</v>
      </c>
      <c r="D51">
        <v>804</v>
      </c>
      <c r="BQ51" t="s">
        <v>933</v>
      </c>
    </row>
    <row r="52" spans="2:69" x14ac:dyDescent="0.2">
      <c r="B52" t="s">
        <v>393</v>
      </c>
      <c r="C52">
        <v>62</v>
      </c>
      <c r="D52">
        <v>804</v>
      </c>
      <c r="BQ52" t="s">
        <v>934</v>
      </c>
    </row>
    <row r="53" spans="2:69" x14ac:dyDescent="0.2">
      <c r="B53" s="11" t="s">
        <v>387</v>
      </c>
      <c r="C53">
        <v>63</v>
      </c>
      <c r="D53">
        <v>804</v>
      </c>
      <c r="BQ53" t="s">
        <v>935</v>
      </c>
    </row>
    <row r="54" spans="2:69" x14ac:dyDescent="0.2">
      <c r="B54" t="s">
        <v>381</v>
      </c>
      <c r="C54">
        <v>64</v>
      </c>
      <c r="D54">
        <v>804</v>
      </c>
      <c r="BQ54" t="s">
        <v>936</v>
      </c>
    </row>
    <row r="55" spans="2:69" x14ac:dyDescent="0.2">
      <c r="B55" s="11" t="s">
        <v>375</v>
      </c>
      <c r="C55">
        <v>65</v>
      </c>
      <c r="D55">
        <v>804</v>
      </c>
      <c r="BQ55" t="s">
        <v>937</v>
      </c>
    </row>
    <row r="56" spans="2:69" x14ac:dyDescent="0.2">
      <c r="B56" t="s">
        <v>404</v>
      </c>
      <c r="C56">
        <v>66</v>
      </c>
      <c r="D56">
        <v>804</v>
      </c>
      <c r="BQ56" t="s">
        <v>1002</v>
      </c>
    </row>
    <row r="57" spans="2:69" x14ac:dyDescent="0.2">
      <c r="B57" t="s">
        <v>429</v>
      </c>
      <c r="C57">
        <v>67</v>
      </c>
      <c r="D57">
        <v>804</v>
      </c>
      <c r="BQ57" t="s">
        <v>946</v>
      </c>
    </row>
    <row r="58" spans="2:69" x14ac:dyDescent="0.2">
      <c r="B58" t="s">
        <v>432</v>
      </c>
      <c r="C58">
        <v>68</v>
      </c>
      <c r="D58">
        <v>804</v>
      </c>
      <c r="BQ58" t="s">
        <v>988</v>
      </c>
    </row>
    <row r="59" spans="2:69" x14ac:dyDescent="0.2">
      <c r="B59" t="s">
        <v>417</v>
      </c>
      <c r="C59">
        <v>69</v>
      </c>
      <c r="D59">
        <v>804</v>
      </c>
      <c r="BQ59" t="s">
        <v>989</v>
      </c>
    </row>
    <row r="60" spans="2:69" x14ac:dyDescent="0.2">
      <c r="B60" s="11" t="s">
        <v>420</v>
      </c>
      <c r="C60">
        <v>70</v>
      </c>
      <c r="D60">
        <v>804</v>
      </c>
      <c r="BQ60" t="s">
        <v>990</v>
      </c>
    </row>
    <row r="61" spans="2:69" x14ac:dyDescent="0.2">
      <c r="B61" t="s">
        <v>390</v>
      </c>
      <c r="C61">
        <v>71</v>
      </c>
      <c r="D61">
        <v>804</v>
      </c>
      <c r="BQ61" t="s">
        <v>947</v>
      </c>
    </row>
    <row r="62" spans="2:69" x14ac:dyDescent="0.2">
      <c r="B62" t="s">
        <v>406</v>
      </c>
      <c r="C62">
        <v>72</v>
      </c>
      <c r="D62">
        <v>804</v>
      </c>
      <c r="BQ62" t="s">
        <v>948</v>
      </c>
    </row>
    <row r="63" spans="2:69" x14ac:dyDescent="0.2">
      <c r="B63" s="11" t="s">
        <v>424</v>
      </c>
      <c r="C63">
        <v>73</v>
      </c>
      <c r="D63">
        <v>804</v>
      </c>
      <c r="BQ63" t="s">
        <v>991</v>
      </c>
    </row>
    <row r="64" spans="2:69" x14ac:dyDescent="0.2">
      <c r="B64" t="s">
        <v>409</v>
      </c>
      <c r="C64">
        <v>74</v>
      </c>
      <c r="D64">
        <v>804</v>
      </c>
      <c r="BQ64" t="s">
        <v>992</v>
      </c>
    </row>
    <row r="65" spans="2:69" x14ac:dyDescent="0.2">
      <c r="B65" t="s">
        <v>418</v>
      </c>
      <c r="C65">
        <v>75</v>
      </c>
      <c r="D65">
        <v>804</v>
      </c>
      <c r="BQ65" t="s">
        <v>949</v>
      </c>
    </row>
    <row r="66" spans="2:69" x14ac:dyDescent="0.2">
      <c r="B66" t="s">
        <v>426</v>
      </c>
      <c r="C66">
        <v>76</v>
      </c>
      <c r="D66">
        <v>804</v>
      </c>
      <c r="BQ66" t="s">
        <v>950</v>
      </c>
    </row>
    <row r="67" spans="2:69" x14ac:dyDescent="0.2">
      <c r="B67" t="s">
        <v>423</v>
      </c>
      <c r="C67">
        <v>77</v>
      </c>
      <c r="D67">
        <v>804</v>
      </c>
      <c r="BQ67" t="s">
        <v>951</v>
      </c>
    </row>
    <row r="68" spans="2:69" x14ac:dyDescent="0.2">
      <c r="B68" t="s">
        <v>391</v>
      </c>
      <c r="C68">
        <v>78</v>
      </c>
      <c r="D68">
        <v>804</v>
      </c>
      <c r="BQ68" t="s">
        <v>993</v>
      </c>
    </row>
    <row r="69" spans="2:69" x14ac:dyDescent="0.2">
      <c r="B69" s="11" t="s">
        <v>383</v>
      </c>
      <c r="C69">
        <v>79</v>
      </c>
      <c r="D69">
        <v>804</v>
      </c>
      <c r="BQ69" t="s">
        <v>994</v>
      </c>
    </row>
    <row r="70" spans="2:69" x14ac:dyDescent="0.2">
      <c r="B70" t="s">
        <v>427</v>
      </c>
      <c r="C70">
        <v>80</v>
      </c>
      <c r="D70">
        <v>804</v>
      </c>
      <c r="BQ70" t="s">
        <v>952</v>
      </c>
    </row>
    <row r="71" spans="2:69" x14ac:dyDescent="0.2">
      <c r="B71" s="11" t="s">
        <v>430</v>
      </c>
      <c r="C71">
        <v>81</v>
      </c>
      <c r="D71">
        <v>804</v>
      </c>
      <c r="BQ71" t="s">
        <v>953</v>
      </c>
    </row>
    <row r="72" spans="2:69" x14ac:dyDescent="0.2">
      <c r="B72" t="s">
        <v>425</v>
      </c>
      <c r="C72">
        <v>82</v>
      </c>
      <c r="D72">
        <v>804</v>
      </c>
      <c r="BQ72" t="s">
        <v>954</v>
      </c>
    </row>
    <row r="73" spans="2:69" x14ac:dyDescent="0.2">
      <c r="B73" t="s">
        <v>502</v>
      </c>
      <c r="C73">
        <v>83</v>
      </c>
      <c r="D73">
        <v>804</v>
      </c>
      <c r="BQ73" t="s">
        <v>995</v>
      </c>
    </row>
    <row r="74" spans="2:69" x14ac:dyDescent="0.2">
      <c r="B74" t="s">
        <v>376</v>
      </c>
      <c r="C74">
        <v>84</v>
      </c>
      <c r="D74">
        <v>804</v>
      </c>
      <c r="BQ74" t="s">
        <v>996</v>
      </c>
    </row>
    <row r="75" spans="2:69" x14ac:dyDescent="0.2">
      <c r="B75" s="29" t="s">
        <v>415</v>
      </c>
      <c r="C75">
        <v>85</v>
      </c>
      <c r="D75">
        <v>804</v>
      </c>
      <c r="BQ75" s="29" t="s">
        <v>955</v>
      </c>
    </row>
    <row r="76" spans="2:69" x14ac:dyDescent="0.2">
      <c r="B76" s="11" t="s">
        <v>411</v>
      </c>
      <c r="C76">
        <v>86</v>
      </c>
      <c r="D76">
        <v>804</v>
      </c>
      <c r="BQ76" t="s">
        <v>1157</v>
      </c>
    </row>
    <row r="77" spans="2:69" x14ac:dyDescent="0.2">
      <c r="B77" t="s">
        <v>379</v>
      </c>
      <c r="C77">
        <v>87</v>
      </c>
      <c r="D77">
        <v>804</v>
      </c>
      <c r="BQ77" t="s">
        <v>1158</v>
      </c>
    </row>
    <row r="78" spans="2:69" x14ac:dyDescent="0.2">
      <c r="B78" t="s">
        <v>400</v>
      </c>
      <c r="C78">
        <v>88</v>
      </c>
      <c r="D78">
        <v>804</v>
      </c>
      <c r="BQ78" t="s">
        <v>1159</v>
      </c>
    </row>
    <row r="79" spans="2:69" x14ac:dyDescent="0.2">
      <c r="B79" s="11" t="s">
        <v>503</v>
      </c>
      <c r="C79">
        <v>89</v>
      </c>
      <c r="D79">
        <v>804</v>
      </c>
      <c r="BQ79" t="s">
        <v>902</v>
      </c>
    </row>
    <row r="80" spans="2:69" x14ac:dyDescent="0.2">
      <c r="B80" t="s">
        <v>422</v>
      </c>
      <c r="C80">
        <v>90</v>
      </c>
      <c r="D80">
        <v>804</v>
      </c>
      <c r="BQ80" t="s">
        <v>903</v>
      </c>
    </row>
    <row r="81" spans="2:69" x14ac:dyDescent="0.2">
      <c r="B81" t="s">
        <v>405</v>
      </c>
      <c r="C81">
        <v>91</v>
      </c>
      <c r="D81">
        <v>804</v>
      </c>
      <c r="BQ81" t="s">
        <v>1156</v>
      </c>
    </row>
    <row r="82" spans="2:69" x14ac:dyDescent="0.2">
      <c r="B82" t="s">
        <v>419</v>
      </c>
      <c r="C82">
        <v>92</v>
      </c>
      <c r="D82">
        <v>804</v>
      </c>
      <c r="BQ82" t="s">
        <v>904</v>
      </c>
    </row>
    <row r="83" spans="2:69" x14ac:dyDescent="0.2">
      <c r="B83" t="s">
        <v>407</v>
      </c>
      <c r="C83">
        <v>93</v>
      </c>
      <c r="D83">
        <v>804</v>
      </c>
      <c r="BQ83" t="s">
        <v>905</v>
      </c>
    </row>
    <row r="84" spans="2:69" x14ac:dyDescent="0.2">
      <c r="B84" s="11" t="s">
        <v>416</v>
      </c>
      <c r="C84">
        <v>94</v>
      </c>
      <c r="D84">
        <v>804</v>
      </c>
      <c r="BQ84" t="s">
        <v>906</v>
      </c>
    </row>
    <row r="85" spans="2:69" x14ac:dyDescent="0.2">
      <c r="B85" t="s">
        <v>413</v>
      </c>
      <c r="C85">
        <v>95</v>
      </c>
      <c r="D85">
        <v>804</v>
      </c>
      <c r="BQ85" t="s">
        <v>939</v>
      </c>
    </row>
    <row r="86" spans="2:69" x14ac:dyDescent="0.2">
      <c r="B86" t="s">
        <v>384</v>
      </c>
      <c r="C86">
        <v>96</v>
      </c>
      <c r="D86">
        <v>804</v>
      </c>
      <c r="BQ86" t="s">
        <v>940</v>
      </c>
    </row>
    <row r="87" spans="2:69" x14ac:dyDescent="0.2">
      <c r="B87" t="s">
        <v>473</v>
      </c>
      <c r="C87">
        <v>97</v>
      </c>
      <c r="D87">
        <v>804</v>
      </c>
      <c r="BQ87" t="s">
        <v>941</v>
      </c>
    </row>
    <row r="88" spans="2:69" x14ac:dyDescent="0.2">
      <c r="B88" s="11" t="s">
        <v>511</v>
      </c>
      <c r="C88">
        <v>98</v>
      </c>
      <c r="D88">
        <v>804</v>
      </c>
      <c r="BQ88" t="s">
        <v>956</v>
      </c>
    </row>
    <row r="89" spans="2:69" x14ac:dyDescent="0.2">
      <c r="B89" t="s">
        <v>445</v>
      </c>
      <c r="C89">
        <v>99</v>
      </c>
      <c r="D89">
        <v>804</v>
      </c>
      <c r="BQ89" t="s">
        <v>957</v>
      </c>
    </row>
    <row r="90" spans="2:69" x14ac:dyDescent="0.2">
      <c r="B90" t="s">
        <v>470</v>
      </c>
      <c r="C90">
        <v>100</v>
      </c>
      <c r="D90">
        <v>804</v>
      </c>
      <c r="BQ90" t="s">
        <v>997</v>
      </c>
    </row>
    <row r="91" spans="2:69" x14ac:dyDescent="0.2">
      <c r="B91" t="s">
        <v>461</v>
      </c>
      <c r="C91">
        <v>101</v>
      </c>
      <c r="D91">
        <v>804</v>
      </c>
      <c r="BQ91" t="s">
        <v>958</v>
      </c>
    </row>
    <row r="92" spans="2:69" x14ac:dyDescent="0.2">
      <c r="B92" t="s">
        <v>489</v>
      </c>
      <c r="C92">
        <v>102</v>
      </c>
      <c r="D92">
        <v>804</v>
      </c>
      <c r="BQ92" t="s">
        <v>998</v>
      </c>
    </row>
    <row r="93" spans="2:69" x14ac:dyDescent="0.2">
      <c r="B93" s="11" t="s">
        <v>479</v>
      </c>
      <c r="C93">
        <v>103</v>
      </c>
      <c r="D93">
        <v>804</v>
      </c>
      <c r="BQ93" t="s">
        <v>999</v>
      </c>
    </row>
    <row r="94" spans="2:69" x14ac:dyDescent="0.2">
      <c r="B94" t="s">
        <v>455</v>
      </c>
      <c r="C94">
        <v>104</v>
      </c>
      <c r="D94">
        <v>804</v>
      </c>
      <c r="BQ94" t="s">
        <v>959</v>
      </c>
    </row>
    <row r="95" spans="2:69" x14ac:dyDescent="0.2">
      <c r="B95" s="11" t="s">
        <v>504</v>
      </c>
      <c r="C95">
        <v>105</v>
      </c>
      <c r="D95">
        <v>804</v>
      </c>
      <c r="BQ95" t="s">
        <v>960</v>
      </c>
    </row>
    <row r="96" spans="2:69" x14ac:dyDescent="0.2">
      <c r="B96" t="s">
        <v>481</v>
      </c>
      <c r="C96">
        <v>106</v>
      </c>
      <c r="D96">
        <v>804</v>
      </c>
      <c r="BQ96" t="s">
        <v>1000</v>
      </c>
    </row>
    <row r="97" spans="2:69" x14ac:dyDescent="0.2">
      <c r="B97" t="s">
        <v>458</v>
      </c>
      <c r="C97">
        <v>107</v>
      </c>
      <c r="D97">
        <v>804</v>
      </c>
      <c r="BQ97" t="s">
        <v>1001</v>
      </c>
    </row>
    <row r="98" spans="2:69" x14ac:dyDescent="0.2">
      <c r="B98" t="s">
        <v>468</v>
      </c>
      <c r="C98">
        <v>108</v>
      </c>
      <c r="D98">
        <v>804</v>
      </c>
      <c r="BQ98" t="s">
        <v>961</v>
      </c>
    </row>
    <row r="99" spans="2:69" x14ac:dyDescent="0.2">
      <c r="B99" t="s">
        <v>463</v>
      </c>
      <c r="C99">
        <v>109</v>
      </c>
      <c r="D99">
        <v>804</v>
      </c>
      <c r="BQ99" t="s">
        <v>938</v>
      </c>
    </row>
    <row r="100" spans="2:69" x14ac:dyDescent="0.2">
      <c r="B100" t="s">
        <v>490</v>
      </c>
      <c r="C100">
        <v>110</v>
      </c>
      <c r="D100">
        <v>804</v>
      </c>
      <c r="BQ100" t="s">
        <v>962</v>
      </c>
    </row>
    <row r="101" spans="2:69" x14ac:dyDescent="0.2">
      <c r="B101" s="11" t="s">
        <v>472</v>
      </c>
      <c r="C101">
        <v>111</v>
      </c>
      <c r="D101">
        <v>804</v>
      </c>
      <c r="BQ101" t="s">
        <v>963</v>
      </c>
    </row>
    <row r="102" spans="2:69" x14ac:dyDescent="0.2">
      <c r="B102" s="29" t="s">
        <v>469</v>
      </c>
      <c r="C102">
        <v>112</v>
      </c>
      <c r="D102">
        <v>804</v>
      </c>
      <c r="BQ102" s="29" t="s">
        <v>1003</v>
      </c>
    </row>
    <row r="103" spans="2:69" x14ac:dyDescent="0.2">
      <c r="B103" t="s">
        <v>488</v>
      </c>
      <c r="C103">
        <v>113</v>
      </c>
      <c r="D103">
        <v>804</v>
      </c>
      <c r="BQ103" t="s">
        <v>964</v>
      </c>
    </row>
    <row r="104" spans="2:69" x14ac:dyDescent="0.2">
      <c r="B104" s="11" t="s">
        <v>475</v>
      </c>
      <c r="C104">
        <v>114</v>
      </c>
      <c r="D104">
        <v>804</v>
      </c>
      <c r="BQ104" t="s">
        <v>965</v>
      </c>
    </row>
    <row r="105" spans="2:69" x14ac:dyDescent="0.2">
      <c r="B105" t="s">
        <v>442</v>
      </c>
      <c r="C105">
        <v>115</v>
      </c>
      <c r="D105">
        <v>804</v>
      </c>
      <c r="BQ105" t="s">
        <v>966</v>
      </c>
    </row>
    <row r="106" spans="2:69" x14ac:dyDescent="0.2">
      <c r="B106" t="s">
        <v>444</v>
      </c>
      <c r="C106">
        <v>116</v>
      </c>
      <c r="D106">
        <v>804</v>
      </c>
      <c r="BQ106" t="s">
        <v>967</v>
      </c>
    </row>
    <row r="107" spans="2:69" x14ac:dyDescent="0.2">
      <c r="B107" t="s">
        <v>453</v>
      </c>
      <c r="C107">
        <v>117</v>
      </c>
      <c r="D107">
        <v>804</v>
      </c>
      <c r="BQ107" t="s">
        <v>1004</v>
      </c>
    </row>
    <row r="108" spans="2:69" x14ac:dyDescent="0.2">
      <c r="B108" t="s">
        <v>454</v>
      </c>
      <c r="C108">
        <v>118</v>
      </c>
      <c r="D108">
        <v>804</v>
      </c>
      <c r="BQ108" t="s">
        <v>1005</v>
      </c>
    </row>
    <row r="109" spans="2:69" x14ac:dyDescent="0.2">
      <c r="B109" s="11" t="s">
        <v>456</v>
      </c>
      <c r="C109">
        <v>119</v>
      </c>
      <c r="D109">
        <v>804</v>
      </c>
      <c r="BQ109" t="s">
        <v>1006</v>
      </c>
    </row>
    <row r="110" spans="2:69" x14ac:dyDescent="0.2">
      <c r="B110" t="s">
        <v>512</v>
      </c>
      <c r="C110">
        <v>120</v>
      </c>
      <c r="D110">
        <v>804</v>
      </c>
      <c r="BQ110" t="s">
        <v>1007</v>
      </c>
    </row>
    <row r="111" spans="2:69" x14ac:dyDescent="0.2">
      <c r="B111" t="s">
        <v>493</v>
      </c>
      <c r="C111">
        <v>121</v>
      </c>
      <c r="D111">
        <v>804</v>
      </c>
      <c r="BQ111" t="s">
        <v>1008</v>
      </c>
    </row>
    <row r="112" spans="2:69" x14ac:dyDescent="0.2">
      <c r="B112" t="s">
        <v>486</v>
      </c>
      <c r="C112">
        <v>122</v>
      </c>
      <c r="D112">
        <v>804</v>
      </c>
      <c r="BQ112" t="s">
        <v>968</v>
      </c>
    </row>
    <row r="113" spans="2:69" x14ac:dyDescent="0.2">
      <c r="B113" s="11" t="s">
        <v>505</v>
      </c>
      <c r="C113">
        <v>123</v>
      </c>
      <c r="D113">
        <v>804</v>
      </c>
      <c r="BQ113" t="s">
        <v>969</v>
      </c>
    </row>
    <row r="114" spans="2:69" x14ac:dyDescent="0.2">
      <c r="B114" t="s">
        <v>447</v>
      </c>
      <c r="C114">
        <v>124</v>
      </c>
      <c r="D114">
        <v>804</v>
      </c>
      <c r="BQ114" t="s">
        <v>970</v>
      </c>
    </row>
    <row r="115" spans="2:69" x14ac:dyDescent="0.2">
      <c r="B115" s="11" t="s">
        <v>452</v>
      </c>
      <c r="C115">
        <v>125</v>
      </c>
      <c r="D115">
        <v>804</v>
      </c>
      <c r="BQ115" t="s">
        <v>1009</v>
      </c>
    </row>
    <row r="116" spans="2:69" x14ac:dyDescent="0.2">
      <c r="B116" t="s">
        <v>492</v>
      </c>
      <c r="C116">
        <v>126</v>
      </c>
      <c r="D116">
        <v>804</v>
      </c>
      <c r="BQ116" t="s">
        <v>1010</v>
      </c>
    </row>
    <row r="117" spans="2:69" x14ac:dyDescent="0.2">
      <c r="B117" t="s">
        <v>459</v>
      </c>
      <c r="C117">
        <v>127</v>
      </c>
      <c r="D117">
        <v>804</v>
      </c>
      <c r="BQ117" t="s">
        <v>971</v>
      </c>
    </row>
    <row r="118" spans="2:69" x14ac:dyDescent="0.2">
      <c r="B118" t="s">
        <v>467</v>
      </c>
      <c r="C118">
        <v>128</v>
      </c>
      <c r="D118">
        <v>804</v>
      </c>
      <c r="BQ118" t="s">
        <v>1011</v>
      </c>
    </row>
    <row r="119" spans="2:69" x14ac:dyDescent="0.2">
      <c r="B119" s="11" t="s">
        <v>506</v>
      </c>
      <c r="C119">
        <v>129</v>
      </c>
      <c r="D119">
        <v>804</v>
      </c>
      <c r="BQ119" t="s">
        <v>972</v>
      </c>
    </row>
    <row r="120" spans="2:69" x14ac:dyDescent="0.2">
      <c r="B120" t="s">
        <v>476</v>
      </c>
      <c r="C120">
        <v>130</v>
      </c>
      <c r="D120">
        <v>804</v>
      </c>
      <c r="BQ120" t="s">
        <v>1012</v>
      </c>
    </row>
    <row r="121" spans="2:69" x14ac:dyDescent="0.2">
      <c r="B121" t="s">
        <v>449</v>
      </c>
      <c r="C121">
        <v>131</v>
      </c>
      <c r="D121">
        <v>804</v>
      </c>
      <c r="BQ121" t="s">
        <v>1013</v>
      </c>
    </row>
    <row r="122" spans="2:69" x14ac:dyDescent="0.2">
      <c r="B122" t="s">
        <v>450</v>
      </c>
      <c r="C122">
        <v>132</v>
      </c>
      <c r="D122">
        <v>804</v>
      </c>
      <c r="BQ122" t="s">
        <v>973</v>
      </c>
    </row>
    <row r="123" spans="2:69" x14ac:dyDescent="0.2">
      <c r="B123" s="11" t="s">
        <v>443</v>
      </c>
      <c r="C123">
        <v>133</v>
      </c>
      <c r="D123">
        <v>804</v>
      </c>
      <c r="BQ123" t="s">
        <v>1014</v>
      </c>
    </row>
    <row r="124" spans="2:69" x14ac:dyDescent="0.2">
      <c r="B124" t="s">
        <v>471</v>
      </c>
      <c r="C124">
        <v>134</v>
      </c>
      <c r="D124">
        <v>804</v>
      </c>
      <c r="BQ124" t="s">
        <v>1015</v>
      </c>
    </row>
    <row r="125" spans="2:69" x14ac:dyDescent="0.2">
      <c r="B125" t="s">
        <v>507</v>
      </c>
      <c r="C125">
        <v>135</v>
      </c>
      <c r="D125">
        <v>804</v>
      </c>
      <c r="BQ125" t="s">
        <v>974</v>
      </c>
    </row>
    <row r="126" spans="2:69" x14ac:dyDescent="0.2">
      <c r="B126" t="s">
        <v>465</v>
      </c>
      <c r="C126">
        <v>136</v>
      </c>
      <c r="D126">
        <v>804</v>
      </c>
      <c r="BQ126" t="s">
        <v>975</v>
      </c>
    </row>
    <row r="127" spans="2:69" x14ac:dyDescent="0.2">
      <c r="B127" t="s">
        <v>508</v>
      </c>
      <c r="C127">
        <v>137</v>
      </c>
      <c r="D127">
        <v>804</v>
      </c>
      <c r="BQ127" t="s">
        <v>976</v>
      </c>
    </row>
    <row r="128" spans="2:69" x14ac:dyDescent="0.2">
      <c r="B128" s="11" t="s">
        <v>462</v>
      </c>
      <c r="C128">
        <v>138</v>
      </c>
      <c r="D128">
        <v>804</v>
      </c>
      <c r="BQ128" t="s">
        <v>977</v>
      </c>
    </row>
    <row r="129" spans="2:69" x14ac:dyDescent="0.2">
      <c r="B129" t="s">
        <v>491</v>
      </c>
      <c r="C129">
        <v>139</v>
      </c>
      <c r="D129">
        <v>804</v>
      </c>
      <c r="BQ129" t="s">
        <v>978</v>
      </c>
    </row>
    <row r="130" spans="2:69" x14ac:dyDescent="0.2">
      <c r="B130" t="s">
        <v>509</v>
      </c>
      <c r="C130">
        <v>140</v>
      </c>
      <c r="D130">
        <v>804</v>
      </c>
      <c r="BQ130" t="s">
        <v>1016</v>
      </c>
    </row>
    <row r="131" spans="2:69" x14ac:dyDescent="0.2">
      <c r="B131" t="s">
        <v>448</v>
      </c>
      <c r="C131">
        <v>141</v>
      </c>
      <c r="D131">
        <v>804</v>
      </c>
      <c r="BQ131" t="s">
        <v>1017</v>
      </c>
    </row>
    <row r="132" spans="2:69" x14ac:dyDescent="0.2">
      <c r="B132" t="s">
        <v>474</v>
      </c>
      <c r="C132">
        <v>142</v>
      </c>
      <c r="D132">
        <v>804</v>
      </c>
      <c r="BQ132" t="s">
        <v>1018</v>
      </c>
    </row>
    <row r="133" spans="2:69" x14ac:dyDescent="0.2">
      <c r="B133" s="11" t="s">
        <v>480</v>
      </c>
      <c r="C133">
        <v>143</v>
      </c>
      <c r="D133">
        <v>804</v>
      </c>
      <c r="BQ133" t="s">
        <v>1019</v>
      </c>
    </row>
    <row r="134" spans="2:69" x14ac:dyDescent="0.2">
      <c r="B134" t="s">
        <v>510</v>
      </c>
      <c r="C134">
        <v>144</v>
      </c>
      <c r="D134">
        <v>804</v>
      </c>
      <c r="BQ134" t="s">
        <v>979</v>
      </c>
    </row>
    <row r="135" spans="2:69" x14ac:dyDescent="0.2">
      <c r="B135" t="s">
        <v>466</v>
      </c>
      <c r="C135">
        <v>145</v>
      </c>
      <c r="D135">
        <v>804</v>
      </c>
      <c r="BQ135" t="s">
        <v>980</v>
      </c>
    </row>
    <row r="136" spans="2:69" x14ac:dyDescent="0.2">
      <c r="B136" t="s">
        <v>460</v>
      </c>
      <c r="C136">
        <v>146</v>
      </c>
      <c r="D136">
        <v>804</v>
      </c>
      <c r="BQ136" t="s">
        <v>1020</v>
      </c>
    </row>
    <row r="137" spans="2:69" x14ac:dyDescent="0.2">
      <c r="B137" s="11" t="s">
        <v>513</v>
      </c>
      <c r="C137">
        <v>147</v>
      </c>
      <c r="D137">
        <v>804</v>
      </c>
      <c r="BQ137" t="s">
        <v>981</v>
      </c>
    </row>
    <row r="138" spans="2:69" x14ac:dyDescent="0.2">
      <c r="B138" t="s">
        <v>487</v>
      </c>
      <c r="C138">
        <v>148</v>
      </c>
      <c r="D138">
        <v>804</v>
      </c>
      <c r="BQ138" t="s">
        <v>1021</v>
      </c>
    </row>
    <row r="139" spans="2:69" x14ac:dyDescent="0.2">
      <c r="B139" t="s">
        <v>478</v>
      </c>
      <c r="C139">
        <v>149</v>
      </c>
      <c r="D139">
        <v>804</v>
      </c>
      <c r="BQ139" t="s">
        <v>982</v>
      </c>
    </row>
    <row r="140" spans="2:69" x14ac:dyDescent="0.2">
      <c r="B140" t="s">
        <v>464</v>
      </c>
      <c r="C140">
        <v>150</v>
      </c>
      <c r="D140">
        <v>804</v>
      </c>
      <c r="BQ140" t="s">
        <v>983</v>
      </c>
    </row>
    <row r="141" spans="2:69" x14ac:dyDescent="0.2">
      <c r="B141" t="s">
        <v>494</v>
      </c>
      <c r="C141">
        <v>151</v>
      </c>
      <c r="D141">
        <v>804</v>
      </c>
      <c r="BQ141" t="s">
        <v>1022</v>
      </c>
    </row>
    <row r="142" spans="2:69" x14ac:dyDescent="0.2">
      <c r="B142" t="s">
        <v>485</v>
      </c>
      <c r="C142">
        <v>152</v>
      </c>
      <c r="D142">
        <v>804</v>
      </c>
      <c r="BQ142" t="s">
        <v>1023</v>
      </c>
    </row>
    <row r="143" spans="2:69" x14ac:dyDescent="0.2">
      <c r="B143" t="s">
        <v>484</v>
      </c>
      <c r="C143">
        <v>153</v>
      </c>
      <c r="D143">
        <v>804</v>
      </c>
      <c r="BQ143" t="s">
        <v>984</v>
      </c>
    </row>
    <row r="144" spans="2:69" x14ac:dyDescent="0.2">
      <c r="B144" t="s">
        <v>451</v>
      </c>
      <c r="C144">
        <v>154</v>
      </c>
      <c r="D144">
        <v>804</v>
      </c>
      <c r="BQ144" t="s">
        <v>985</v>
      </c>
    </row>
    <row r="145" spans="2:69" x14ac:dyDescent="0.2">
      <c r="B145" t="s">
        <v>482</v>
      </c>
      <c r="C145">
        <v>155</v>
      </c>
      <c r="D145">
        <v>804</v>
      </c>
      <c r="BQ145" t="s">
        <v>1024</v>
      </c>
    </row>
    <row r="146" spans="2:69" x14ac:dyDescent="0.2">
      <c r="B146" s="11" t="s">
        <v>477</v>
      </c>
      <c r="C146">
        <v>156</v>
      </c>
      <c r="D146">
        <v>804</v>
      </c>
      <c r="BQ146" t="s">
        <v>1025</v>
      </c>
    </row>
    <row r="147" spans="2:69" x14ac:dyDescent="0.2">
      <c r="B147" t="s">
        <v>457</v>
      </c>
      <c r="C147">
        <v>157</v>
      </c>
      <c r="D147">
        <v>804</v>
      </c>
      <c r="BQ147" t="s">
        <v>986</v>
      </c>
    </row>
    <row r="148" spans="2:69" x14ac:dyDescent="0.2">
      <c r="B148" t="s">
        <v>483</v>
      </c>
      <c r="C148">
        <v>158</v>
      </c>
      <c r="D148">
        <v>804</v>
      </c>
      <c r="BQ148" t="s">
        <v>1026</v>
      </c>
    </row>
    <row r="149" spans="2:69" x14ac:dyDescent="0.2">
      <c r="B149" t="s">
        <v>495</v>
      </c>
      <c r="C149">
        <v>159</v>
      </c>
      <c r="D149">
        <v>804</v>
      </c>
      <c r="BQ149" t="s">
        <v>987</v>
      </c>
    </row>
    <row r="150" spans="2:69" x14ac:dyDescent="0.2">
      <c r="B150" s="11" t="s">
        <v>446</v>
      </c>
      <c r="C150">
        <v>160</v>
      </c>
      <c r="D150">
        <v>804</v>
      </c>
      <c r="BQ150" t="s">
        <v>1027</v>
      </c>
    </row>
    <row r="151" spans="2:69" x14ac:dyDescent="0.2">
      <c r="B151" t="s">
        <v>538</v>
      </c>
      <c r="C151">
        <v>161</v>
      </c>
      <c r="D151">
        <v>801</v>
      </c>
      <c r="BQ151" t="s">
        <v>1028</v>
      </c>
    </row>
    <row r="152" spans="2:69" x14ac:dyDescent="0.2">
      <c r="B152" t="s">
        <v>537</v>
      </c>
      <c r="C152">
        <v>162</v>
      </c>
      <c r="D152">
        <v>801</v>
      </c>
      <c r="BQ152" t="s">
        <v>1029</v>
      </c>
    </row>
    <row r="153" spans="2:69" x14ac:dyDescent="0.2">
      <c r="B153" t="s">
        <v>554</v>
      </c>
      <c r="C153">
        <v>163</v>
      </c>
      <c r="D153">
        <v>801</v>
      </c>
      <c r="BQ153" t="s">
        <v>1030</v>
      </c>
    </row>
    <row r="154" spans="2:69" x14ac:dyDescent="0.2">
      <c r="B154" s="29" t="s">
        <v>551</v>
      </c>
      <c r="C154">
        <v>164</v>
      </c>
      <c r="D154">
        <v>801</v>
      </c>
      <c r="BQ154" s="29" t="s">
        <v>1031</v>
      </c>
    </row>
    <row r="155" spans="2:69" x14ac:dyDescent="0.2">
      <c r="B155" t="s">
        <v>541</v>
      </c>
      <c r="C155">
        <v>165</v>
      </c>
      <c r="D155">
        <v>801</v>
      </c>
      <c r="BQ155" t="s">
        <v>1032</v>
      </c>
    </row>
    <row r="156" spans="2:69" x14ac:dyDescent="0.2">
      <c r="B156" t="s">
        <v>544</v>
      </c>
      <c r="C156">
        <v>166</v>
      </c>
      <c r="D156">
        <v>801</v>
      </c>
      <c r="BQ156" t="s">
        <v>1033</v>
      </c>
    </row>
    <row r="157" spans="2:69" x14ac:dyDescent="0.2">
      <c r="B157" t="s">
        <v>524</v>
      </c>
      <c r="C157">
        <v>167</v>
      </c>
      <c r="D157">
        <v>801</v>
      </c>
      <c r="BQ157" t="s">
        <v>1034</v>
      </c>
    </row>
    <row r="158" spans="2:69" x14ac:dyDescent="0.2">
      <c r="B158" t="s">
        <v>643</v>
      </c>
      <c r="C158">
        <v>168</v>
      </c>
      <c r="D158">
        <v>801</v>
      </c>
      <c r="BQ158" t="s">
        <v>1035</v>
      </c>
    </row>
    <row r="159" spans="2:69" x14ac:dyDescent="0.2">
      <c r="B159" t="s">
        <v>553</v>
      </c>
      <c r="C159">
        <v>169</v>
      </c>
      <c r="D159">
        <v>801</v>
      </c>
      <c r="BQ159" t="s">
        <v>1036</v>
      </c>
    </row>
    <row r="160" spans="2:69" x14ac:dyDescent="0.2">
      <c r="B160" t="s">
        <v>555</v>
      </c>
      <c r="C160">
        <v>170</v>
      </c>
      <c r="D160">
        <v>801</v>
      </c>
      <c r="BQ160" t="s">
        <v>1037</v>
      </c>
    </row>
    <row r="161" spans="2:69" x14ac:dyDescent="0.2">
      <c r="B161" t="s">
        <v>529</v>
      </c>
      <c r="C161">
        <v>171</v>
      </c>
      <c r="D161">
        <v>801</v>
      </c>
      <c r="BQ161" t="s">
        <v>1038</v>
      </c>
    </row>
    <row r="162" spans="2:69" x14ac:dyDescent="0.2">
      <c r="B162" t="s">
        <v>626</v>
      </c>
      <c r="C162">
        <v>172</v>
      </c>
      <c r="D162">
        <v>801</v>
      </c>
      <c r="BQ162" t="s">
        <v>1039</v>
      </c>
    </row>
    <row r="163" spans="2:69" x14ac:dyDescent="0.2">
      <c r="B163" t="s">
        <v>532</v>
      </c>
      <c r="C163">
        <v>173</v>
      </c>
      <c r="D163">
        <v>801</v>
      </c>
      <c r="BQ163" t="s">
        <v>1040</v>
      </c>
    </row>
    <row r="164" spans="2:69" x14ac:dyDescent="0.2">
      <c r="B164" t="s">
        <v>518</v>
      </c>
      <c r="C164">
        <v>174</v>
      </c>
      <c r="D164">
        <v>801</v>
      </c>
      <c r="BQ164" t="s">
        <v>1041</v>
      </c>
    </row>
    <row r="165" spans="2:69" x14ac:dyDescent="0.2">
      <c r="B165" t="s">
        <v>562</v>
      </c>
      <c r="C165">
        <v>175</v>
      </c>
      <c r="D165">
        <v>801</v>
      </c>
      <c r="BQ165" t="s">
        <v>1042</v>
      </c>
    </row>
    <row r="166" spans="2:69" x14ac:dyDescent="0.2">
      <c r="B166" t="s">
        <v>527</v>
      </c>
      <c r="C166">
        <v>176</v>
      </c>
      <c r="D166">
        <v>801</v>
      </c>
      <c r="BQ166" t="s">
        <v>1043</v>
      </c>
    </row>
    <row r="167" spans="2:69" x14ac:dyDescent="0.2">
      <c r="B167" t="s">
        <v>558</v>
      </c>
      <c r="C167">
        <v>177</v>
      </c>
      <c r="D167">
        <v>801</v>
      </c>
      <c r="BQ167" t="s">
        <v>1044</v>
      </c>
    </row>
    <row r="168" spans="2:69" x14ac:dyDescent="0.2">
      <c r="B168" t="s">
        <v>644</v>
      </c>
      <c r="C168">
        <v>178</v>
      </c>
      <c r="D168">
        <v>801</v>
      </c>
      <c r="BQ168" t="s">
        <v>1045</v>
      </c>
    </row>
    <row r="169" spans="2:69" x14ac:dyDescent="0.2">
      <c r="B169" t="s">
        <v>516</v>
      </c>
      <c r="C169">
        <v>179</v>
      </c>
      <c r="D169">
        <v>801</v>
      </c>
      <c r="BQ169" t="s">
        <v>1046</v>
      </c>
    </row>
    <row r="170" spans="2:69" x14ac:dyDescent="0.2">
      <c r="B170" t="s">
        <v>517</v>
      </c>
      <c r="C170">
        <v>180</v>
      </c>
      <c r="D170">
        <v>801</v>
      </c>
      <c r="BQ170" t="s">
        <v>1047</v>
      </c>
    </row>
    <row r="171" spans="2:69" x14ac:dyDescent="0.2">
      <c r="B171" t="s">
        <v>645</v>
      </c>
      <c r="C171">
        <v>181</v>
      </c>
      <c r="D171">
        <v>801</v>
      </c>
      <c r="BQ171" t="s">
        <v>1048</v>
      </c>
    </row>
    <row r="172" spans="2:69" x14ac:dyDescent="0.2">
      <c r="B172" t="s">
        <v>552</v>
      </c>
      <c r="C172">
        <v>182</v>
      </c>
      <c r="D172">
        <v>801</v>
      </c>
      <c r="BQ172" t="s">
        <v>1049</v>
      </c>
    </row>
    <row r="173" spans="2:69" x14ac:dyDescent="0.2">
      <c r="B173" t="s">
        <v>539</v>
      </c>
      <c r="C173">
        <v>183</v>
      </c>
      <c r="D173">
        <v>801</v>
      </c>
      <c r="BQ173" t="s">
        <v>1050</v>
      </c>
    </row>
    <row r="174" spans="2:69" x14ac:dyDescent="0.2">
      <c r="B174" t="s">
        <v>525</v>
      </c>
      <c r="C174">
        <v>184</v>
      </c>
      <c r="D174">
        <v>801</v>
      </c>
      <c r="BQ174" t="s">
        <v>1051</v>
      </c>
    </row>
    <row r="175" spans="2:69" x14ac:dyDescent="0.2">
      <c r="B175" t="s">
        <v>550</v>
      </c>
      <c r="C175">
        <v>185</v>
      </c>
      <c r="D175">
        <v>801</v>
      </c>
      <c r="BQ175" t="s">
        <v>1052</v>
      </c>
    </row>
    <row r="176" spans="2:69" x14ac:dyDescent="0.2">
      <c r="B176" t="s">
        <v>646</v>
      </c>
      <c r="C176">
        <v>186</v>
      </c>
      <c r="D176">
        <v>801</v>
      </c>
      <c r="BQ176" t="s">
        <v>1053</v>
      </c>
    </row>
    <row r="177" spans="2:69" x14ac:dyDescent="0.2">
      <c r="B177" t="s">
        <v>543</v>
      </c>
      <c r="C177">
        <v>187</v>
      </c>
      <c r="D177">
        <v>801</v>
      </c>
      <c r="BQ177" t="s">
        <v>1054</v>
      </c>
    </row>
    <row r="178" spans="2:69" x14ac:dyDescent="0.2">
      <c r="B178" t="s">
        <v>627</v>
      </c>
      <c r="C178">
        <v>188</v>
      </c>
      <c r="D178">
        <v>801</v>
      </c>
      <c r="BQ178" t="s">
        <v>1055</v>
      </c>
    </row>
    <row r="179" spans="2:69" x14ac:dyDescent="0.2">
      <c r="B179" t="s">
        <v>534</v>
      </c>
      <c r="C179">
        <v>189</v>
      </c>
      <c r="D179">
        <v>801</v>
      </c>
      <c r="BQ179" t="s">
        <v>1056</v>
      </c>
    </row>
    <row r="180" spans="2:69" x14ac:dyDescent="0.2">
      <c r="B180" t="s">
        <v>564</v>
      </c>
      <c r="C180">
        <v>190</v>
      </c>
      <c r="D180">
        <v>801</v>
      </c>
      <c r="BQ180" t="s">
        <v>1057</v>
      </c>
    </row>
    <row r="181" spans="2:69" x14ac:dyDescent="0.2">
      <c r="B181" t="s">
        <v>548</v>
      </c>
      <c r="C181">
        <v>191</v>
      </c>
      <c r="D181">
        <v>801</v>
      </c>
      <c r="BQ181" t="s">
        <v>1058</v>
      </c>
    </row>
    <row r="182" spans="2:69" x14ac:dyDescent="0.2">
      <c r="B182" t="s">
        <v>540</v>
      </c>
      <c r="C182">
        <v>192</v>
      </c>
      <c r="D182">
        <v>801</v>
      </c>
      <c r="BQ182" t="s">
        <v>1142</v>
      </c>
    </row>
    <row r="183" spans="2:69" x14ac:dyDescent="0.2">
      <c r="B183" t="s">
        <v>523</v>
      </c>
      <c r="C183">
        <v>193</v>
      </c>
      <c r="D183">
        <v>801</v>
      </c>
      <c r="BQ183" t="s">
        <v>1143</v>
      </c>
    </row>
    <row r="184" spans="2:69" x14ac:dyDescent="0.2">
      <c r="B184" t="s">
        <v>557</v>
      </c>
      <c r="C184">
        <v>194</v>
      </c>
      <c r="D184">
        <v>801</v>
      </c>
      <c r="BQ184" t="s">
        <v>1092</v>
      </c>
    </row>
    <row r="185" spans="2:69" x14ac:dyDescent="0.2">
      <c r="B185" t="s">
        <v>542</v>
      </c>
      <c r="C185">
        <v>195</v>
      </c>
      <c r="D185">
        <v>801</v>
      </c>
      <c r="BQ185" t="s">
        <v>1145</v>
      </c>
    </row>
    <row r="186" spans="2:69" x14ac:dyDescent="0.2">
      <c r="B186" t="s">
        <v>535</v>
      </c>
      <c r="C186">
        <v>196</v>
      </c>
      <c r="D186">
        <v>801</v>
      </c>
      <c r="BQ186" t="s">
        <v>1146</v>
      </c>
    </row>
    <row r="187" spans="2:69" x14ac:dyDescent="0.2">
      <c r="B187" t="s">
        <v>521</v>
      </c>
      <c r="C187">
        <v>197</v>
      </c>
      <c r="D187">
        <v>801</v>
      </c>
      <c r="BQ187" t="s">
        <v>1147</v>
      </c>
    </row>
    <row r="188" spans="2:69" x14ac:dyDescent="0.2">
      <c r="B188" t="s">
        <v>566</v>
      </c>
      <c r="C188">
        <v>198</v>
      </c>
      <c r="D188">
        <v>801</v>
      </c>
      <c r="BQ188" t="s">
        <v>1148</v>
      </c>
    </row>
    <row r="189" spans="2:69" x14ac:dyDescent="0.2">
      <c r="B189" t="s">
        <v>536</v>
      </c>
      <c r="C189">
        <v>199</v>
      </c>
      <c r="D189">
        <v>801</v>
      </c>
      <c r="BQ189" t="s">
        <v>1149</v>
      </c>
    </row>
    <row r="190" spans="2:69" x14ac:dyDescent="0.2">
      <c r="B190" t="s">
        <v>531</v>
      </c>
      <c r="C190">
        <v>200</v>
      </c>
      <c r="D190">
        <v>801</v>
      </c>
      <c r="BQ190" t="s">
        <v>1150</v>
      </c>
    </row>
    <row r="191" spans="2:69" x14ac:dyDescent="0.2">
      <c r="B191" t="s">
        <v>560</v>
      </c>
      <c r="C191">
        <v>201</v>
      </c>
      <c r="D191">
        <v>801</v>
      </c>
      <c r="BQ191" t="s">
        <v>1151</v>
      </c>
    </row>
    <row r="192" spans="2:69" x14ac:dyDescent="0.2">
      <c r="B192" t="s">
        <v>561</v>
      </c>
      <c r="C192">
        <v>202</v>
      </c>
      <c r="D192">
        <v>801</v>
      </c>
      <c r="BQ192" t="s">
        <v>1059</v>
      </c>
    </row>
    <row r="193" spans="2:69" x14ac:dyDescent="0.2">
      <c r="B193" t="s">
        <v>528</v>
      </c>
      <c r="C193">
        <v>203</v>
      </c>
      <c r="D193">
        <v>801</v>
      </c>
      <c r="BQ193" t="s">
        <v>1060</v>
      </c>
    </row>
    <row r="194" spans="2:69" x14ac:dyDescent="0.2">
      <c r="B194" t="s">
        <v>647</v>
      </c>
      <c r="C194">
        <v>204</v>
      </c>
      <c r="D194">
        <v>801</v>
      </c>
      <c r="BQ194" t="s">
        <v>1061</v>
      </c>
    </row>
    <row r="195" spans="2:69" x14ac:dyDescent="0.2">
      <c r="B195" t="s">
        <v>545</v>
      </c>
      <c r="C195">
        <v>205</v>
      </c>
      <c r="D195">
        <v>801</v>
      </c>
      <c r="BQ195" t="s">
        <v>1062</v>
      </c>
    </row>
    <row r="196" spans="2:69" x14ac:dyDescent="0.2">
      <c r="B196" t="s">
        <v>514</v>
      </c>
      <c r="C196">
        <v>206</v>
      </c>
      <c r="D196">
        <v>801</v>
      </c>
      <c r="BQ196" t="s">
        <v>1063</v>
      </c>
    </row>
    <row r="197" spans="2:69" x14ac:dyDescent="0.2">
      <c r="B197" t="s">
        <v>563</v>
      </c>
      <c r="C197">
        <v>207</v>
      </c>
      <c r="D197">
        <v>801</v>
      </c>
      <c r="BQ197" t="s">
        <v>1064</v>
      </c>
    </row>
    <row r="198" spans="2:69" x14ac:dyDescent="0.2">
      <c r="B198" t="s">
        <v>530</v>
      </c>
      <c r="C198">
        <v>208</v>
      </c>
      <c r="D198">
        <v>801</v>
      </c>
      <c r="BQ198" t="s">
        <v>1065</v>
      </c>
    </row>
    <row r="199" spans="2:69" x14ac:dyDescent="0.2">
      <c r="B199" t="s">
        <v>648</v>
      </c>
      <c r="C199">
        <v>209</v>
      </c>
      <c r="D199">
        <v>801</v>
      </c>
      <c r="BQ199" t="s">
        <v>1066</v>
      </c>
    </row>
    <row r="200" spans="2:69" x14ac:dyDescent="0.2">
      <c r="B200" t="s">
        <v>628</v>
      </c>
      <c r="C200">
        <v>210</v>
      </c>
      <c r="D200">
        <v>801</v>
      </c>
      <c r="BQ200" t="s">
        <v>1067</v>
      </c>
    </row>
    <row r="201" spans="2:69" x14ac:dyDescent="0.2">
      <c r="B201" t="s">
        <v>649</v>
      </c>
      <c r="C201">
        <v>211</v>
      </c>
      <c r="D201">
        <v>801</v>
      </c>
      <c r="BQ201" t="s">
        <v>1068</v>
      </c>
    </row>
    <row r="202" spans="2:69" x14ac:dyDescent="0.2">
      <c r="B202" t="s">
        <v>565</v>
      </c>
      <c r="C202">
        <v>212</v>
      </c>
      <c r="D202">
        <v>801</v>
      </c>
      <c r="BQ202" t="s">
        <v>1069</v>
      </c>
    </row>
    <row r="203" spans="2:69" x14ac:dyDescent="0.2">
      <c r="B203" t="s">
        <v>533</v>
      </c>
      <c r="C203">
        <v>213</v>
      </c>
      <c r="D203">
        <v>801</v>
      </c>
      <c r="BQ203" t="s">
        <v>1070</v>
      </c>
    </row>
    <row r="204" spans="2:69" x14ac:dyDescent="0.2">
      <c r="B204" t="s">
        <v>526</v>
      </c>
      <c r="C204">
        <v>214</v>
      </c>
      <c r="D204">
        <v>801</v>
      </c>
      <c r="BQ204" t="s">
        <v>1071</v>
      </c>
    </row>
    <row r="205" spans="2:69" x14ac:dyDescent="0.2">
      <c r="B205" t="s">
        <v>547</v>
      </c>
      <c r="C205">
        <v>215</v>
      </c>
      <c r="D205">
        <v>801</v>
      </c>
      <c r="BQ205" t="s">
        <v>1072</v>
      </c>
    </row>
    <row r="206" spans="2:69" x14ac:dyDescent="0.2">
      <c r="B206" t="s">
        <v>549</v>
      </c>
      <c r="C206">
        <v>216</v>
      </c>
      <c r="D206">
        <v>801</v>
      </c>
      <c r="BQ206" t="s">
        <v>1073</v>
      </c>
    </row>
    <row r="207" spans="2:69" x14ac:dyDescent="0.2">
      <c r="B207" t="s">
        <v>559</v>
      </c>
      <c r="C207">
        <v>217</v>
      </c>
      <c r="D207">
        <v>801</v>
      </c>
      <c r="BQ207" t="s">
        <v>1074</v>
      </c>
    </row>
    <row r="208" spans="2:69" x14ac:dyDescent="0.2">
      <c r="B208" t="s">
        <v>650</v>
      </c>
      <c r="C208">
        <v>218</v>
      </c>
      <c r="D208">
        <v>801</v>
      </c>
      <c r="BQ208" t="s">
        <v>1075</v>
      </c>
    </row>
    <row r="209" spans="2:69" x14ac:dyDescent="0.2">
      <c r="B209" t="s">
        <v>546</v>
      </c>
      <c r="C209">
        <v>219</v>
      </c>
      <c r="D209">
        <v>801</v>
      </c>
      <c r="BQ209" t="s">
        <v>1076</v>
      </c>
    </row>
    <row r="210" spans="2:69" x14ac:dyDescent="0.2">
      <c r="B210" t="s">
        <v>556</v>
      </c>
      <c r="C210">
        <v>220</v>
      </c>
      <c r="D210">
        <v>801</v>
      </c>
      <c r="BQ210" t="s">
        <v>1077</v>
      </c>
    </row>
    <row r="211" spans="2:69" x14ac:dyDescent="0.2">
      <c r="B211" t="s">
        <v>522</v>
      </c>
      <c r="C211">
        <v>221</v>
      </c>
      <c r="D211">
        <v>801</v>
      </c>
      <c r="BQ211" t="s">
        <v>1078</v>
      </c>
    </row>
    <row r="212" spans="2:69" x14ac:dyDescent="0.2">
      <c r="B212" t="s">
        <v>519</v>
      </c>
      <c r="C212">
        <v>222</v>
      </c>
      <c r="D212">
        <v>801</v>
      </c>
      <c r="BQ212" t="s">
        <v>1079</v>
      </c>
    </row>
    <row r="213" spans="2:69" x14ac:dyDescent="0.2">
      <c r="B213" t="s">
        <v>520</v>
      </c>
      <c r="C213">
        <v>223</v>
      </c>
      <c r="D213">
        <v>801</v>
      </c>
      <c r="BQ213" t="s">
        <v>1080</v>
      </c>
    </row>
    <row r="214" spans="2:69" x14ac:dyDescent="0.2">
      <c r="B214" t="s">
        <v>515</v>
      </c>
      <c r="C214">
        <v>224</v>
      </c>
      <c r="D214">
        <v>801</v>
      </c>
      <c r="BQ214" t="s">
        <v>1081</v>
      </c>
    </row>
    <row r="215" spans="2:69" x14ac:dyDescent="0.2">
      <c r="B215" t="s">
        <v>590</v>
      </c>
      <c r="C215">
        <v>225</v>
      </c>
      <c r="D215">
        <v>801</v>
      </c>
      <c r="BQ215" t="s">
        <v>1082</v>
      </c>
    </row>
    <row r="216" spans="2:69" x14ac:dyDescent="0.2">
      <c r="B216" s="11" t="s">
        <v>586</v>
      </c>
      <c r="C216">
        <v>226</v>
      </c>
      <c r="D216">
        <v>801</v>
      </c>
      <c r="BQ216" t="s">
        <v>1083</v>
      </c>
    </row>
    <row r="217" spans="2:69" x14ac:dyDescent="0.2">
      <c r="B217" t="s">
        <v>616</v>
      </c>
      <c r="C217">
        <v>227</v>
      </c>
      <c r="D217">
        <v>801</v>
      </c>
      <c r="BQ217" t="s">
        <v>1084</v>
      </c>
    </row>
    <row r="218" spans="2:69" x14ac:dyDescent="0.2">
      <c r="B218" t="s">
        <v>603</v>
      </c>
      <c r="C218">
        <v>228</v>
      </c>
      <c r="D218">
        <v>801</v>
      </c>
      <c r="BQ218" t="s">
        <v>1085</v>
      </c>
    </row>
    <row r="219" spans="2:69" x14ac:dyDescent="0.2">
      <c r="B219" t="s">
        <v>609</v>
      </c>
      <c r="C219">
        <v>229</v>
      </c>
      <c r="D219">
        <v>801</v>
      </c>
      <c r="BQ219" t="s">
        <v>1086</v>
      </c>
    </row>
    <row r="220" spans="2:69" x14ac:dyDescent="0.2">
      <c r="B220" t="s">
        <v>614</v>
      </c>
      <c r="C220">
        <v>230</v>
      </c>
      <c r="D220">
        <v>801</v>
      </c>
      <c r="BQ220" t="s">
        <v>1087</v>
      </c>
    </row>
    <row r="221" spans="2:69" x14ac:dyDescent="0.2">
      <c r="B221" s="11" t="s">
        <v>574</v>
      </c>
      <c r="C221">
        <v>231</v>
      </c>
      <c r="D221">
        <v>801</v>
      </c>
      <c r="BQ221" t="s">
        <v>1088</v>
      </c>
    </row>
    <row r="222" spans="2:69" x14ac:dyDescent="0.2">
      <c r="B222" t="s">
        <v>596</v>
      </c>
      <c r="C222">
        <v>232</v>
      </c>
      <c r="D222">
        <v>801</v>
      </c>
      <c r="BQ222" t="s">
        <v>1089</v>
      </c>
    </row>
    <row r="223" spans="2:69" x14ac:dyDescent="0.2">
      <c r="B223" s="11" t="s">
        <v>602</v>
      </c>
      <c r="C223">
        <v>233</v>
      </c>
      <c r="D223">
        <v>801</v>
      </c>
      <c r="BQ223" t="s">
        <v>1160</v>
      </c>
    </row>
    <row r="224" spans="2:69" x14ac:dyDescent="0.2">
      <c r="B224" t="s">
        <v>624</v>
      </c>
      <c r="C224">
        <v>234</v>
      </c>
      <c r="D224">
        <v>801</v>
      </c>
      <c r="BQ224" t="s">
        <v>1090</v>
      </c>
    </row>
    <row r="225" spans="2:69" x14ac:dyDescent="0.2">
      <c r="B225" t="s">
        <v>651</v>
      </c>
      <c r="C225">
        <v>235</v>
      </c>
      <c r="D225">
        <v>801</v>
      </c>
      <c r="BQ225" t="s">
        <v>1091</v>
      </c>
    </row>
    <row r="226" spans="2:69" x14ac:dyDescent="0.2">
      <c r="B226" t="s">
        <v>579</v>
      </c>
      <c r="C226">
        <v>236</v>
      </c>
      <c r="D226">
        <v>801</v>
      </c>
      <c r="BQ226" t="s">
        <v>1042</v>
      </c>
    </row>
    <row r="227" spans="2:69" x14ac:dyDescent="0.2">
      <c r="B227" t="s">
        <v>615</v>
      </c>
      <c r="C227">
        <v>237</v>
      </c>
      <c r="D227">
        <v>801</v>
      </c>
      <c r="BQ227" t="s">
        <v>1144</v>
      </c>
    </row>
    <row r="228" spans="2:69" x14ac:dyDescent="0.2">
      <c r="B228" t="s">
        <v>652</v>
      </c>
      <c r="C228">
        <v>238</v>
      </c>
      <c r="D228">
        <v>801</v>
      </c>
      <c r="BQ228" t="s">
        <v>1093</v>
      </c>
    </row>
    <row r="229" spans="2:69" x14ac:dyDescent="0.2">
      <c r="B229" s="11" t="s">
        <v>577</v>
      </c>
      <c r="C229">
        <v>239</v>
      </c>
      <c r="D229">
        <v>801</v>
      </c>
      <c r="BQ229" t="s">
        <v>1094</v>
      </c>
    </row>
    <row r="230" spans="2:69" x14ac:dyDescent="0.2">
      <c r="B230" s="29" t="s">
        <v>617</v>
      </c>
      <c r="C230">
        <v>240</v>
      </c>
      <c r="D230">
        <v>801</v>
      </c>
      <c r="BQ230" t="s">
        <v>1095</v>
      </c>
    </row>
    <row r="231" spans="2:69" x14ac:dyDescent="0.2">
      <c r="B231" t="s">
        <v>582</v>
      </c>
      <c r="C231">
        <v>241</v>
      </c>
      <c r="D231">
        <v>801</v>
      </c>
      <c r="BQ231" t="s">
        <v>1096</v>
      </c>
    </row>
    <row r="232" spans="2:69" x14ac:dyDescent="0.2">
      <c r="B232" s="11" t="s">
        <v>653</v>
      </c>
      <c r="C232">
        <v>242</v>
      </c>
      <c r="D232">
        <v>801</v>
      </c>
      <c r="BQ232" t="s">
        <v>1097</v>
      </c>
    </row>
    <row r="233" spans="2:69" x14ac:dyDescent="0.2">
      <c r="B233" t="s">
        <v>594</v>
      </c>
      <c r="C233">
        <v>243</v>
      </c>
      <c r="D233">
        <v>801</v>
      </c>
      <c r="BQ233" t="s">
        <v>1098</v>
      </c>
    </row>
    <row r="234" spans="2:69" x14ac:dyDescent="0.2">
      <c r="B234" t="s">
        <v>608</v>
      </c>
      <c r="C234">
        <v>244</v>
      </c>
      <c r="D234">
        <v>801</v>
      </c>
      <c r="BQ234" t="s">
        <v>1099</v>
      </c>
    </row>
    <row r="235" spans="2:69" x14ac:dyDescent="0.2">
      <c r="B235" t="s">
        <v>621</v>
      </c>
      <c r="C235">
        <v>245</v>
      </c>
      <c r="D235">
        <v>801</v>
      </c>
      <c r="BQ235" t="s">
        <v>1100</v>
      </c>
    </row>
    <row r="236" spans="2:69" x14ac:dyDescent="0.2">
      <c r="B236" t="s">
        <v>576</v>
      </c>
      <c r="C236">
        <v>246</v>
      </c>
      <c r="D236">
        <v>801</v>
      </c>
      <c r="BQ236" t="s">
        <v>1101</v>
      </c>
    </row>
    <row r="237" spans="2:69" x14ac:dyDescent="0.2">
      <c r="B237" s="11" t="s">
        <v>592</v>
      </c>
      <c r="C237">
        <v>247</v>
      </c>
      <c r="D237">
        <v>801</v>
      </c>
      <c r="BQ237" t="s">
        <v>1102</v>
      </c>
    </row>
    <row r="238" spans="2:69" x14ac:dyDescent="0.2">
      <c r="B238" t="s">
        <v>597</v>
      </c>
      <c r="C238">
        <v>248</v>
      </c>
      <c r="D238">
        <v>801</v>
      </c>
      <c r="BQ238" t="s">
        <v>1103</v>
      </c>
    </row>
    <row r="239" spans="2:69" x14ac:dyDescent="0.2">
      <c r="B239" t="s">
        <v>571</v>
      </c>
      <c r="C239">
        <v>249</v>
      </c>
      <c r="D239">
        <v>801</v>
      </c>
      <c r="BQ239" t="s">
        <v>1104</v>
      </c>
    </row>
    <row r="240" spans="2:69" x14ac:dyDescent="0.2">
      <c r="B240" t="s">
        <v>612</v>
      </c>
      <c r="C240">
        <v>250</v>
      </c>
      <c r="D240">
        <v>801</v>
      </c>
      <c r="BQ240" t="s">
        <v>1105</v>
      </c>
    </row>
    <row r="241" spans="2:69" x14ac:dyDescent="0.2">
      <c r="B241" s="11" t="s">
        <v>567</v>
      </c>
      <c r="C241">
        <v>251</v>
      </c>
      <c r="D241">
        <v>801</v>
      </c>
      <c r="BQ241" t="s">
        <v>1106</v>
      </c>
    </row>
    <row r="242" spans="2:69" x14ac:dyDescent="0.2">
      <c r="B242" t="s">
        <v>572</v>
      </c>
      <c r="C242">
        <v>252</v>
      </c>
      <c r="D242">
        <v>801</v>
      </c>
      <c r="BQ242" t="s">
        <v>1107</v>
      </c>
    </row>
    <row r="243" spans="2:69" x14ac:dyDescent="0.2">
      <c r="B243" s="11" t="s">
        <v>581</v>
      </c>
      <c r="C243">
        <v>253</v>
      </c>
      <c r="D243">
        <v>801</v>
      </c>
      <c r="BQ243" t="s">
        <v>1108</v>
      </c>
    </row>
    <row r="244" spans="2:69" x14ac:dyDescent="0.2">
      <c r="B244" t="s">
        <v>584</v>
      </c>
      <c r="C244">
        <v>254</v>
      </c>
      <c r="D244">
        <v>801</v>
      </c>
      <c r="BQ244" t="s">
        <v>1109</v>
      </c>
    </row>
    <row r="245" spans="2:69" x14ac:dyDescent="0.2">
      <c r="B245" t="s">
        <v>591</v>
      </c>
      <c r="C245">
        <v>255</v>
      </c>
      <c r="D245">
        <v>801</v>
      </c>
      <c r="BQ245" t="s">
        <v>1110</v>
      </c>
    </row>
    <row r="246" spans="2:69" x14ac:dyDescent="0.2">
      <c r="B246" t="s">
        <v>598</v>
      </c>
      <c r="C246">
        <v>256</v>
      </c>
      <c r="D246">
        <v>801</v>
      </c>
      <c r="BQ246" t="s">
        <v>1111</v>
      </c>
    </row>
    <row r="247" spans="2:69" x14ac:dyDescent="0.2">
      <c r="B247" s="11" t="s">
        <v>583</v>
      </c>
      <c r="C247">
        <v>257</v>
      </c>
      <c r="D247">
        <v>801</v>
      </c>
      <c r="BQ247" t="s">
        <v>1152</v>
      </c>
    </row>
    <row r="248" spans="2:69" x14ac:dyDescent="0.2">
      <c r="B248" t="s">
        <v>606</v>
      </c>
      <c r="C248">
        <v>258</v>
      </c>
      <c r="D248">
        <v>801</v>
      </c>
      <c r="BQ248" t="s">
        <v>1112</v>
      </c>
    </row>
    <row r="249" spans="2:69" x14ac:dyDescent="0.2">
      <c r="B249" t="s">
        <v>593</v>
      </c>
      <c r="C249">
        <v>259</v>
      </c>
      <c r="D249">
        <v>801</v>
      </c>
      <c r="BQ249" t="s">
        <v>1113</v>
      </c>
    </row>
    <row r="250" spans="2:69" x14ac:dyDescent="0.2">
      <c r="B250" t="s">
        <v>601</v>
      </c>
      <c r="C250">
        <v>260</v>
      </c>
      <c r="D250">
        <v>801</v>
      </c>
      <c r="BQ250" t="s">
        <v>1114</v>
      </c>
    </row>
    <row r="251" spans="2:69" x14ac:dyDescent="0.2">
      <c r="B251" s="11" t="s">
        <v>580</v>
      </c>
      <c r="C251">
        <v>261</v>
      </c>
      <c r="D251">
        <v>801</v>
      </c>
      <c r="BQ251" t="s">
        <v>1115</v>
      </c>
    </row>
    <row r="252" spans="2:69" x14ac:dyDescent="0.2">
      <c r="B252" t="s">
        <v>618</v>
      </c>
      <c r="C252">
        <v>262</v>
      </c>
      <c r="D252">
        <v>801</v>
      </c>
      <c r="BQ252" t="s">
        <v>1116</v>
      </c>
    </row>
    <row r="253" spans="2:69" x14ac:dyDescent="0.2">
      <c r="B253" t="s">
        <v>620</v>
      </c>
      <c r="C253">
        <v>263</v>
      </c>
      <c r="D253">
        <v>801</v>
      </c>
      <c r="BQ253" t="s">
        <v>1117</v>
      </c>
    </row>
    <row r="254" spans="2:69" x14ac:dyDescent="0.2">
      <c r="B254" t="s">
        <v>588</v>
      </c>
      <c r="C254">
        <v>264</v>
      </c>
      <c r="D254">
        <v>801</v>
      </c>
      <c r="BQ254" t="s">
        <v>1118</v>
      </c>
    </row>
    <row r="255" spans="2:69" x14ac:dyDescent="0.2">
      <c r="B255" t="s">
        <v>604</v>
      </c>
      <c r="C255">
        <v>265</v>
      </c>
      <c r="D255">
        <v>801</v>
      </c>
      <c r="BQ255" t="s">
        <v>1119</v>
      </c>
    </row>
    <row r="256" spans="2:69" x14ac:dyDescent="0.2">
      <c r="B256" s="11" t="s">
        <v>619</v>
      </c>
      <c r="C256">
        <v>266</v>
      </c>
      <c r="D256">
        <v>801</v>
      </c>
      <c r="BQ256" t="s">
        <v>1120</v>
      </c>
    </row>
    <row r="257" spans="2:69" x14ac:dyDescent="0.2">
      <c r="B257" t="s">
        <v>568</v>
      </c>
      <c r="C257">
        <v>267</v>
      </c>
      <c r="D257">
        <v>801</v>
      </c>
      <c r="BQ257" t="s">
        <v>1121</v>
      </c>
    </row>
    <row r="258" spans="2:69" x14ac:dyDescent="0.2">
      <c r="B258" t="s">
        <v>589</v>
      </c>
      <c r="C258">
        <v>268</v>
      </c>
      <c r="D258">
        <v>801</v>
      </c>
      <c r="BQ258" t="s">
        <v>1122</v>
      </c>
    </row>
    <row r="259" spans="2:69" x14ac:dyDescent="0.2">
      <c r="B259" t="s">
        <v>599</v>
      </c>
      <c r="C259">
        <v>269</v>
      </c>
      <c r="D259">
        <v>801</v>
      </c>
      <c r="BQ259" t="s">
        <v>1123</v>
      </c>
    </row>
    <row r="260" spans="2:69" x14ac:dyDescent="0.2">
      <c r="B260" t="s">
        <v>607</v>
      </c>
      <c r="C260">
        <v>270</v>
      </c>
      <c r="D260">
        <v>801</v>
      </c>
      <c r="BQ260" t="s">
        <v>1124</v>
      </c>
    </row>
    <row r="261" spans="2:69" x14ac:dyDescent="0.2">
      <c r="B261" s="11" t="s">
        <v>605</v>
      </c>
      <c r="C261">
        <v>271</v>
      </c>
      <c r="D261">
        <v>801</v>
      </c>
      <c r="BQ261" t="s">
        <v>1125</v>
      </c>
    </row>
    <row r="262" spans="2:69" x14ac:dyDescent="0.2">
      <c r="B262" t="s">
        <v>629</v>
      </c>
      <c r="C262">
        <v>272</v>
      </c>
      <c r="D262">
        <v>801</v>
      </c>
      <c r="BQ262" t="s">
        <v>1155</v>
      </c>
    </row>
    <row r="263" spans="2:69" x14ac:dyDescent="0.2">
      <c r="B263" t="s">
        <v>610</v>
      </c>
      <c r="C263">
        <v>273</v>
      </c>
      <c r="D263">
        <v>801</v>
      </c>
      <c r="BQ263" t="s">
        <v>1126</v>
      </c>
    </row>
    <row r="264" spans="2:69" x14ac:dyDescent="0.2">
      <c r="B264" t="s">
        <v>595</v>
      </c>
      <c r="C264">
        <v>274</v>
      </c>
      <c r="D264">
        <v>801</v>
      </c>
      <c r="BQ264" t="s">
        <v>1127</v>
      </c>
    </row>
    <row r="265" spans="2:69" x14ac:dyDescent="0.2">
      <c r="B265" s="11" t="s">
        <v>575</v>
      </c>
      <c r="C265">
        <v>275</v>
      </c>
      <c r="D265">
        <v>801</v>
      </c>
      <c r="BQ265" t="s">
        <v>1128</v>
      </c>
    </row>
    <row r="266" spans="2:69" x14ac:dyDescent="0.2">
      <c r="B266" t="s">
        <v>569</v>
      </c>
      <c r="C266">
        <v>276</v>
      </c>
      <c r="D266">
        <v>801</v>
      </c>
      <c r="BQ266" t="s">
        <v>1129</v>
      </c>
    </row>
    <row r="267" spans="2:69" x14ac:dyDescent="0.2">
      <c r="B267" t="s">
        <v>587</v>
      </c>
      <c r="C267">
        <v>277</v>
      </c>
      <c r="D267">
        <v>801</v>
      </c>
      <c r="BQ267" t="s">
        <v>1130</v>
      </c>
    </row>
    <row r="268" spans="2:69" x14ac:dyDescent="0.2">
      <c r="B268" t="s">
        <v>578</v>
      </c>
      <c r="C268">
        <v>278</v>
      </c>
      <c r="D268">
        <v>801</v>
      </c>
      <c r="BQ268" t="s">
        <v>1131</v>
      </c>
    </row>
    <row r="269" spans="2:69" x14ac:dyDescent="0.2">
      <c r="B269" t="s">
        <v>585</v>
      </c>
      <c r="C269">
        <v>279</v>
      </c>
      <c r="D269">
        <v>801</v>
      </c>
      <c r="BQ269" t="s">
        <v>1132</v>
      </c>
    </row>
    <row r="270" spans="2:69" x14ac:dyDescent="0.2">
      <c r="B270" s="11" t="s">
        <v>622</v>
      </c>
      <c r="C270">
        <v>280</v>
      </c>
      <c r="D270">
        <v>801</v>
      </c>
      <c r="BQ270" t="s">
        <v>1133</v>
      </c>
    </row>
    <row r="271" spans="2:69" x14ac:dyDescent="0.2">
      <c r="B271" t="s">
        <v>623</v>
      </c>
      <c r="C271">
        <v>281</v>
      </c>
      <c r="D271">
        <v>801</v>
      </c>
      <c r="BQ271" t="s">
        <v>1134</v>
      </c>
    </row>
    <row r="272" spans="2:69" x14ac:dyDescent="0.2">
      <c r="B272" t="s">
        <v>573</v>
      </c>
      <c r="C272">
        <v>282</v>
      </c>
      <c r="D272">
        <v>801</v>
      </c>
      <c r="BQ272" t="s">
        <v>1135</v>
      </c>
    </row>
    <row r="273" spans="2:69" x14ac:dyDescent="0.2">
      <c r="B273" t="s">
        <v>611</v>
      </c>
      <c r="C273">
        <v>283</v>
      </c>
      <c r="D273">
        <v>801</v>
      </c>
      <c r="BQ273" t="s">
        <v>1136</v>
      </c>
    </row>
    <row r="274" spans="2:69" x14ac:dyDescent="0.2">
      <c r="B274" s="11" t="s">
        <v>570</v>
      </c>
      <c r="C274">
        <v>284</v>
      </c>
      <c r="D274">
        <v>801</v>
      </c>
      <c r="BQ274" t="s">
        <v>1137</v>
      </c>
    </row>
    <row r="275" spans="2:69" x14ac:dyDescent="0.2">
      <c r="B275" t="s">
        <v>630</v>
      </c>
      <c r="C275">
        <v>285</v>
      </c>
      <c r="D275">
        <v>801</v>
      </c>
      <c r="BQ275" t="s">
        <v>1138</v>
      </c>
    </row>
    <row r="276" spans="2:69" x14ac:dyDescent="0.2">
      <c r="B276" t="s">
        <v>613</v>
      </c>
      <c r="C276">
        <v>286</v>
      </c>
      <c r="D276">
        <v>801</v>
      </c>
      <c r="BQ276" t="s">
        <v>1139</v>
      </c>
    </row>
    <row r="277" spans="2:69" x14ac:dyDescent="0.2">
      <c r="B277" t="s">
        <v>625</v>
      </c>
      <c r="C277">
        <v>287</v>
      </c>
      <c r="D277">
        <v>801</v>
      </c>
      <c r="BQ277" t="s">
        <v>1140</v>
      </c>
    </row>
    <row r="278" spans="2:69" x14ac:dyDescent="0.2">
      <c r="B278" s="11" t="s">
        <v>600</v>
      </c>
      <c r="C278">
        <v>288</v>
      </c>
      <c r="D278">
        <v>801</v>
      </c>
      <c r="BQ278" t="s">
        <v>1141</v>
      </c>
    </row>
    <row r="279" spans="2:69" x14ac:dyDescent="0.2">
      <c r="B279" t="s">
        <v>435</v>
      </c>
      <c r="C279">
        <v>289</v>
      </c>
      <c r="D279">
        <v>803</v>
      </c>
      <c r="BQ279" t="s">
        <v>871</v>
      </c>
    </row>
    <row r="280" spans="2:69" x14ac:dyDescent="0.2">
      <c r="B280" t="s">
        <v>434</v>
      </c>
      <c r="C280">
        <v>290</v>
      </c>
      <c r="D280">
        <v>803</v>
      </c>
      <c r="BQ280" t="s">
        <v>1161</v>
      </c>
    </row>
    <row r="281" spans="2:69" x14ac:dyDescent="0.2">
      <c r="B281" t="s">
        <v>436</v>
      </c>
      <c r="C281">
        <v>291</v>
      </c>
      <c r="D281">
        <v>803</v>
      </c>
      <c r="BQ281" t="s">
        <v>872</v>
      </c>
    </row>
    <row r="282" spans="2:69" x14ac:dyDescent="0.2">
      <c r="B282" t="s">
        <v>437</v>
      </c>
      <c r="C282">
        <v>292</v>
      </c>
      <c r="D282">
        <v>803</v>
      </c>
      <c r="BQ282" t="s">
        <v>873</v>
      </c>
    </row>
    <row r="283" spans="2:69" x14ac:dyDescent="0.2">
      <c r="B283" t="s">
        <v>438</v>
      </c>
      <c r="C283">
        <v>293</v>
      </c>
      <c r="D283">
        <v>803</v>
      </c>
      <c r="BQ283" t="s">
        <v>874</v>
      </c>
    </row>
    <row r="284" spans="2:69" x14ac:dyDescent="0.2">
      <c r="B284" t="s">
        <v>439</v>
      </c>
      <c r="C284">
        <v>294</v>
      </c>
      <c r="D284">
        <v>803</v>
      </c>
      <c r="BQ284" t="s">
        <v>875</v>
      </c>
    </row>
    <row r="285" spans="2:69" x14ac:dyDescent="0.2">
      <c r="B285" t="s">
        <v>441</v>
      </c>
      <c r="C285">
        <v>295</v>
      </c>
      <c r="D285">
        <v>803</v>
      </c>
      <c r="BQ285" t="s">
        <v>876</v>
      </c>
    </row>
    <row r="286" spans="2:69" x14ac:dyDescent="0.2">
      <c r="B286" t="s">
        <v>440</v>
      </c>
      <c r="C286">
        <v>296</v>
      </c>
      <c r="D286">
        <v>803</v>
      </c>
      <c r="BQ286" t="s">
        <v>877</v>
      </c>
    </row>
    <row r="287" spans="2:69" x14ac:dyDescent="0.2">
      <c r="B287" t="s">
        <v>631</v>
      </c>
      <c r="C287">
        <v>1233</v>
      </c>
      <c r="D287">
        <v>170</v>
      </c>
      <c r="BQ287" t="s">
        <v>878</v>
      </c>
    </row>
    <row r="288" spans="2:69" x14ac:dyDescent="0.2">
      <c r="B288" t="s">
        <v>632</v>
      </c>
      <c r="C288">
        <v>1234</v>
      </c>
      <c r="D288">
        <v>170</v>
      </c>
      <c r="BQ288" t="s">
        <v>879</v>
      </c>
    </row>
    <row r="289" spans="2:69" x14ac:dyDescent="0.2">
      <c r="B289" t="s">
        <v>633</v>
      </c>
      <c r="C289">
        <v>1235</v>
      </c>
      <c r="D289">
        <v>170</v>
      </c>
      <c r="BQ289" t="s">
        <v>880</v>
      </c>
    </row>
    <row r="290" spans="2:69" x14ac:dyDescent="0.2">
      <c r="B290" t="s">
        <v>634</v>
      </c>
      <c r="C290">
        <v>1236</v>
      </c>
      <c r="D290">
        <v>170</v>
      </c>
      <c r="BQ290" t="s">
        <v>881</v>
      </c>
    </row>
    <row r="291" spans="2:69" x14ac:dyDescent="0.2">
      <c r="B291" t="s">
        <v>635</v>
      </c>
      <c r="C291">
        <v>1237</v>
      </c>
      <c r="D291">
        <v>170</v>
      </c>
      <c r="BQ291" t="s">
        <v>882</v>
      </c>
    </row>
    <row r="292" spans="2:69" x14ac:dyDescent="0.2">
      <c r="B292" t="s">
        <v>637</v>
      </c>
      <c r="C292">
        <v>1238</v>
      </c>
      <c r="D292">
        <v>170</v>
      </c>
      <c r="BQ292" t="s">
        <v>883</v>
      </c>
    </row>
    <row r="293" spans="2:69" x14ac:dyDescent="0.2">
      <c r="B293" t="s">
        <v>336</v>
      </c>
      <c r="C293">
        <v>1239</v>
      </c>
      <c r="D293">
        <v>170</v>
      </c>
      <c r="BQ293" t="s">
        <v>884</v>
      </c>
    </row>
    <row r="294" spans="2:69" x14ac:dyDescent="0.2">
      <c r="B294" t="s">
        <v>636</v>
      </c>
      <c r="C294">
        <v>1240</v>
      </c>
      <c r="D294">
        <v>170</v>
      </c>
      <c r="BQ294" t="s">
        <v>885</v>
      </c>
    </row>
    <row r="295" spans="2:69" x14ac:dyDescent="0.2">
      <c r="B295" t="s">
        <v>638</v>
      </c>
      <c r="C295">
        <v>1306</v>
      </c>
      <c r="D295">
        <v>170</v>
      </c>
    </row>
    <row r="296" spans="2:69" x14ac:dyDescent="0.2">
      <c r="B296" t="s">
        <v>639</v>
      </c>
      <c r="C296">
        <v>1307</v>
      </c>
      <c r="D296">
        <v>170</v>
      </c>
    </row>
    <row r="297" spans="2:69" x14ac:dyDescent="0.2">
      <c r="B297" t="s">
        <v>640</v>
      </c>
      <c r="C297">
        <v>1308</v>
      </c>
      <c r="D297">
        <v>170</v>
      </c>
    </row>
    <row r="298" spans="2:69" x14ac:dyDescent="0.2">
      <c r="B298" t="s">
        <v>641</v>
      </c>
      <c r="C298">
        <v>1309</v>
      </c>
      <c r="D298">
        <v>170</v>
      </c>
    </row>
    <row r="299" spans="2:69" x14ac:dyDescent="0.2">
      <c r="B299" t="s">
        <v>642</v>
      </c>
      <c r="C299">
        <v>1310</v>
      </c>
      <c r="D299">
        <v>170</v>
      </c>
    </row>
  </sheetData>
  <autoFilter ref="B1:B318" xr:uid="{00000000-0009-0000-0000-000021000000}"/>
  <pageMargins left="0.7" right="0.7" top="0.75" bottom="0.75" header="0.3" footer="0.3"/>
  <pageSetup paperSize="9" orientation="portrait" horizontalDpi="4294967293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9"/>
  <sheetViews>
    <sheetView workbookViewId="0">
      <selection activeCell="A9" sqref="A9"/>
    </sheetView>
  </sheetViews>
  <sheetFormatPr baseColWidth="10" defaultColWidth="8.83203125" defaultRowHeight="15" x14ac:dyDescent="0.2"/>
  <sheetData>
    <row r="1" spans="1:2" x14ac:dyDescent="0.2">
      <c r="A1" t="s">
        <v>654</v>
      </c>
    </row>
    <row r="2" spans="1:2" x14ac:dyDescent="0.2">
      <c r="A2">
        <v>10</v>
      </c>
      <c r="B2" t="s">
        <v>655</v>
      </c>
    </row>
    <row r="3" spans="1:2" x14ac:dyDescent="0.2">
      <c r="A3">
        <v>11</v>
      </c>
      <c r="B3" t="s">
        <v>656</v>
      </c>
    </row>
    <row r="4" spans="1:2" x14ac:dyDescent="0.2">
      <c r="A4">
        <v>12</v>
      </c>
      <c r="B4" t="s">
        <v>657</v>
      </c>
    </row>
    <row r="5" spans="1:2" x14ac:dyDescent="0.2">
      <c r="A5">
        <v>13</v>
      </c>
      <c r="B5" t="s">
        <v>658</v>
      </c>
    </row>
    <row r="6" spans="1:2" x14ac:dyDescent="0.2">
      <c r="A6">
        <v>14</v>
      </c>
      <c r="B6" t="s">
        <v>659</v>
      </c>
    </row>
    <row r="7" spans="1:2" x14ac:dyDescent="0.2">
      <c r="A7">
        <v>15</v>
      </c>
      <c r="B7" t="s">
        <v>660</v>
      </c>
    </row>
    <row r="8" spans="1:2" x14ac:dyDescent="0.2">
      <c r="A8">
        <v>16</v>
      </c>
      <c r="B8" t="s">
        <v>661</v>
      </c>
    </row>
    <row r="9" spans="1:2" x14ac:dyDescent="0.2">
      <c r="A9">
        <v>17</v>
      </c>
      <c r="B9" t="s">
        <v>662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I209"/>
  <sheetViews>
    <sheetView workbookViewId="0">
      <selection activeCell="H128" sqref="H128"/>
    </sheetView>
  </sheetViews>
  <sheetFormatPr baseColWidth="10" defaultColWidth="8.83203125" defaultRowHeight="15" x14ac:dyDescent="0.2"/>
  <cols>
    <col min="1" max="1" width="11.1640625" customWidth="1"/>
    <col min="3" max="3" width="16.5" customWidth="1"/>
    <col min="8" max="8" width="19.83203125" customWidth="1"/>
  </cols>
  <sheetData>
    <row r="1" spans="1:7" ht="16" thickBot="1" x14ac:dyDescent="0.25">
      <c r="A1" s="1" t="s">
        <v>0</v>
      </c>
      <c r="B1" s="2" t="s">
        <v>1</v>
      </c>
      <c r="C1" s="2" t="s">
        <v>75</v>
      </c>
      <c r="D1" s="2" t="s">
        <v>2</v>
      </c>
    </row>
    <row r="2" spans="1:7" x14ac:dyDescent="0.2">
      <c r="A2" t="s">
        <v>3</v>
      </c>
      <c r="B2">
        <v>2001</v>
      </c>
      <c r="C2" t="s">
        <v>67</v>
      </c>
      <c r="D2">
        <v>200</v>
      </c>
      <c r="F2">
        <v>2001</v>
      </c>
      <c r="G2" t="str">
        <f>LEFT(A2,5)</f>
        <v>Banan</v>
      </c>
    </row>
    <row r="3" spans="1:7" x14ac:dyDescent="0.2">
      <c r="A3" s="11" t="s">
        <v>4</v>
      </c>
      <c r="B3" s="11">
        <v>2002</v>
      </c>
      <c r="C3" s="11" t="s">
        <v>68</v>
      </c>
      <c r="D3">
        <v>200</v>
      </c>
      <c r="F3" s="11">
        <v>2002</v>
      </c>
      <c r="G3" t="str">
        <f t="shared" ref="G3:G66" si="0">LEFT(A3,5)</f>
        <v>Banan</v>
      </c>
    </row>
    <row r="4" spans="1:7" x14ac:dyDescent="0.2">
      <c r="A4" t="s">
        <v>5</v>
      </c>
      <c r="B4">
        <v>2003</v>
      </c>
      <c r="C4" t="s">
        <v>69</v>
      </c>
      <c r="D4">
        <v>200</v>
      </c>
      <c r="F4">
        <v>2003</v>
      </c>
      <c r="G4" t="str">
        <f t="shared" si="0"/>
        <v>Banan</v>
      </c>
    </row>
    <row r="5" spans="1:7" x14ac:dyDescent="0.2">
      <c r="A5" t="s">
        <v>6</v>
      </c>
      <c r="B5">
        <v>2004</v>
      </c>
      <c r="C5" t="s">
        <v>70</v>
      </c>
      <c r="D5">
        <v>200</v>
      </c>
      <c r="F5">
        <v>2004</v>
      </c>
      <c r="G5" t="str">
        <f t="shared" si="0"/>
        <v>Banan</v>
      </c>
    </row>
    <row r="6" spans="1:7" ht="16" thickBot="1" x14ac:dyDescent="0.25">
      <c r="A6" s="11" t="s">
        <v>7</v>
      </c>
      <c r="B6" s="11">
        <v>2005</v>
      </c>
      <c r="C6" s="11" t="s">
        <v>71</v>
      </c>
      <c r="D6">
        <v>200</v>
      </c>
      <c r="F6" s="11">
        <v>2005</v>
      </c>
      <c r="G6" t="str">
        <f t="shared" si="0"/>
        <v>Banan</v>
      </c>
    </row>
    <row r="7" spans="1:7" ht="16" thickBot="1" x14ac:dyDescent="0.25">
      <c r="A7" t="s">
        <v>8</v>
      </c>
      <c r="B7">
        <v>2006</v>
      </c>
      <c r="C7" t="s">
        <v>72</v>
      </c>
      <c r="D7">
        <v>200</v>
      </c>
      <c r="E7" s="1"/>
      <c r="F7">
        <v>2006</v>
      </c>
      <c r="G7" t="str">
        <f t="shared" si="0"/>
        <v>Banan</v>
      </c>
    </row>
    <row r="8" spans="1:7" x14ac:dyDescent="0.2">
      <c r="A8" t="s">
        <v>9</v>
      </c>
      <c r="B8">
        <v>2007</v>
      </c>
      <c r="C8" t="s">
        <v>73</v>
      </c>
      <c r="D8">
        <v>200</v>
      </c>
      <c r="F8">
        <v>2007</v>
      </c>
      <c r="G8" t="str">
        <f t="shared" si="0"/>
        <v>Banan</v>
      </c>
    </row>
    <row r="9" spans="1:7" x14ac:dyDescent="0.2">
      <c r="A9" t="s">
        <v>10</v>
      </c>
      <c r="B9">
        <v>2008</v>
      </c>
      <c r="C9" t="s">
        <v>74</v>
      </c>
      <c r="D9">
        <v>200</v>
      </c>
      <c r="F9">
        <v>2008</v>
      </c>
      <c r="G9" t="str">
        <f t="shared" si="0"/>
        <v>Banan</v>
      </c>
    </row>
    <row r="10" spans="1:7" x14ac:dyDescent="0.2">
      <c r="A10" t="s">
        <v>11</v>
      </c>
      <c r="B10">
        <v>2009</v>
      </c>
      <c r="C10" t="s">
        <v>76</v>
      </c>
      <c r="D10">
        <v>201</v>
      </c>
      <c r="F10">
        <v>2009</v>
      </c>
      <c r="G10" t="str">
        <f t="shared" si="0"/>
        <v>Finik</v>
      </c>
    </row>
    <row r="11" spans="1:7" x14ac:dyDescent="0.2">
      <c r="A11" t="s">
        <v>12</v>
      </c>
      <c r="B11">
        <v>2010</v>
      </c>
      <c r="C11" t="s">
        <v>77</v>
      </c>
      <c r="D11">
        <v>201</v>
      </c>
      <c r="F11">
        <v>2010</v>
      </c>
      <c r="G11" t="str">
        <f t="shared" si="0"/>
        <v>Finik</v>
      </c>
    </row>
    <row r="12" spans="1:7" x14ac:dyDescent="0.2">
      <c r="A12" s="11" t="s">
        <v>13</v>
      </c>
      <c r="B12" s="11">
        <v>2011</v>
      </c>
      <c r="C12" s="11" t="s">
        <v>78</v>
      </c>
      <c r="D12">
        <v>201</v>
      </c>
      <c r="F12" s="11">
        <v>2011</v>
      </c>
      <c r="G12" t="str">
        <f t="shared" si="0"/>
        <v>Finik</v>
      </c>
    </row>
    <row r="13" spans="1:7" x14ac:dyDescent="0.2">
      <c r="A13" t="s">
        <v>14</v>
      </c>
      <c r="B13">
        <v>2012</v>
      </c>
      <c r="C13" t="s">
        <v>79</v>
      </c>
      <c r="D13">
        <v>201</v>
      </c>
      <c r="F13">
        <v>2012</v>
      </c>
      <c r="G13" t="str">
        <f t="shared" si="0"/>
        <v>Finik</v>
      </c>
    </row>
    <row r="14" spans="1:7" x14ac:dyDescent="0.2">
      <c r="A14" t="s">
        <v>15</v>
      </c>
      <c r="B14">
        <v>2013</v>
      </c>
      <c r="C14" t="s">
        <v>80</v>
      </c>
      <c r="D14">
        <v>201</v>
      </c>
      <c r="F14">
        <v>2013</v>
      </c>
      <c r="G14" t="str">
        <f t="shared" si="0"/>
        <v>Finik</v>
      </c>
    </row>
    <row r="15" spans="1:7" x14ac:dyDescent="0.2">
      <c r="A15" s="11" t="s">
        <v>16</v>
      </c>
      <c r="B15" s="11">
        <v>2014</v>
      </c>
      <c r="C15" s="11" t="s">
        <v>81</v>
      </c>
      <c r="D15">
        <v>201</v>
      </c>
      <c r="F15" s="11">
        <v>2014</v>
      </c>
      <c r="G15" t="str">
        <f t="shared" si="0"/>
        <v>Finik</v>
      </c>
    </row>
    <row r="16" spans="1:7" x14ac:dyDescent="0.2">
      <c r="A16" t="s">
        <v>17</v>
      </c>
      <c r="B16">
        <v>2015</v>
      </c>
      <c r="C16" t="s">
        <v>82</v>
      </c>
      <c r="D16">
        <v>201</v>
      </c>
      <c r="F16">
        <v>2015</v>
      </c>
      <c r="G16" t="str">
        <f t="shared" si="0"/>
        <v>Finik</v>
      </c>
    </row>
    <row r="17" spans="1:7" x14ac:dyDescent="0.2">
      <c r="A17" t="s">
        <v>18</v>
      </c>
      <c r="B17">
        <v>2016</v>
      </c>
      <c r="C17" t="s">
        <v>83</v>
      </c>
      <c r="D17">
        <v>201</v>
      </c>
      <c r="F17">
        <v>2016</v>
      </c>
      <c r="G17" t="str">
        <f t="shared" si="0"/>
        <v>Finik</v>
      </c>
    </row>
    <row r="18" spans="1:7" x14ac:dyDescent="0.2">
      <c r="A18" t="s">
        <v>19</v>
      </c>
      <c r="B18">
        <v>2017</v>
      </c>
      <c r="C18" t="s">
        <v>84</v>
      </c>
      <c r="D18">
        <v>202</v>
      </c>
      <c r="F18">
        <v>2017</v>
      </c>
      <c r="G18" t="str">
        <f t="shared" si="0"/>
        <v>Goroh</v>
      </c>
    </row>
    <row r="19" spans="1:7" x14ac:dyDescent="0.2">
      <c r="A19" t="s">
        <v>20</v>
      </c>
      <c r="B19">
        <v>2018</v>
      </c>
      <c r="C19" t="s">
        <v>85</v>
      </c>
      <c r="D19">
        <v>202</v>
      </c>
      <c r="F19">
        <v>2018</v>
      </c>
      <c r="G19" t="str">
        <f t="shared" si="0"/>
        <v>Goroh</v>
      </c>
    </row>
    <row r="20" spans="1:7" x14ac:dyDescent="0.2">
      <c r="A20" t="s">
        <v>21</v>
      </c>
      <c r="B20">
        <v>2019</v>
      </c>
      <c r="C20" t="s">
        <v>94</v>
      </c>
      <c r="D20">
        <v>202</v>
      </c>
      <c r="F20">
        <v>2019</v>
      </c>
      <c r="G20" t="str">
        <f t="shared" si="0"/>
        <v>Goroh</v>
      </c>
    </row>
    <row r="21" spans="1:7" x14ac:dyDescent="0.2">
      <c r="A21" t="s">
        <v>22</v>
      </c>
      <c r="B21">
        <v>2020</v>
      </c>
      <c r="C21" t="s">
        <v>95</v>
      </c>
      <c r="D21">
        <v>202</v>
      </c>
      <c r="F21">
        <v>2020</v>
      </c>
      <c r="G21" t="str">
        <f t="shared" si="0"/>
        <v>Goroh</v>
      </c>
    </row>
    <row r="22" spans="1:7" x14ac:dyDescent="0.2">
      <c r="A22" s="11" t="s">
        <v>23</v>
      </c>
      <c r="B22" s="11">
        <v>2021</v>
      </c>
      <c r="C22" s="11" t="s">
        <v>96</v>
      </c>
      <c r="D22">
        <v>202</v>
      </c>
      <c r="F22" s="11">
        <v>2021</v>
      </c>
      <c r="G22" t="str">
        <f t="shared" si="0"/>
        <v>Goroh</v>
      </c>
    </row>
    <row r="23" spans="1:7" x14ac:dyDescent="0.2">
      <c r="A23" t="s">
        <v>24</v>
      </c>
      <c r="B23">
        <v>2022</v>
      </c>
      <c r="C23" t="s">
        <v>97</v>
      </c>
      <c r="D23">
        <v>202</v>
      </c>
      <c r="F23">
        <v>2022</v>
      </c>
      <c r="G23" t="str">
        <f t="shared" si="0"/>
        <v>Goroh</v>
      </c>
    </row>
    <row r="24" spans="1:7" x14ac:dyDescent="0.2">
      <c r="A24" t="s">
        <v>25</v>
      </c>
      <c r="B24">
        <v>2023</v>
      </c>
      <c r="C24" t="s">
        <v>98</v>
      </c>
      <c r="D24">
        <v>202</v>
      </c>
      <c r="F24">
        <v>2023</v>
      </c>
      <c r="G24" t="str">
        <f t="shared" si="0"/>
        <v>Goroh</v>
      </c>
    </row>
    <row r="25" spans="1:7" x14ac:dyDescent="0.2">
      <c r="A25" s="11" t="s">
        <v>26</v>
      </c>
      <c r="B25" s="11">
        <v>2024</v>
      </c>
      <c r="C25" s="11" t="s">
        <v>99</v>
      </c>
      <c r="D25">
        <v>202</v>
      </c>
      <c r="F25" s="11">
        <v>2024</v>
      </c>
      <c r="G25" t="str">
        <f t="shared" si="0"/>
        <v>Goroh</v>
      </c>
    </row>
    <row r="26" spans="1:7" x14ac:dyDescent="0.2">
      <c r="A26" s="11" t="s">
        <v>27</v>
      </c>
      <c r="B26" s="11">
        <v>2025</v>
      </c>
      <c r="C26" s="11" t="s">
        <v>100</v>
      </c>
      <c r="D26">
        <v>203</v>
      </c>
      <c r="F26" s="11">
        <v>2025</v>
      </c>
      <c r="G26" t="str">
        <f t="shared" si="0"/>
        <v>Kokos</v>
      </c>
    </row>
    <row r="27" spans="1:7" x14ac:dyDescent="0.2">
      <c r="A27" t="s">
        <v>28</v>
      </c>
      <c r="B27">
        <v>2026</v>
      </c>
      <c r="C27" t="s">
        <v>101</v>
      </c>
      <c r="D27">
        <v>203</v>
      </c>
      <c r="F27">
        <v>2026</v>
      </c>
      <c r="G27" t="str">
        <f t="shared" si="0"/>
        <v>Kokos</v>
      </c>
    </row>
    <row r="28" spans="1:7" x14ac:dyDescent="0.2">
      <c r="A28" t="s">
        <v>29</v>
      </c>
      <c r="B28">
        <v>2027</v>
      </c>
      <c r="C28" t="s">
        <v>102</v>
      </c>
      <c r="D28">
        <v>203</v>
      </c>
      <c r="F28">
        <v>2027</v>
      </c>
      <c r="G28" t="str">
        <f t="shared" si="0"/>
        <v>Kokos</v>
      </c>
    </row>
    <row r="29" spans="1:7" x14ac:dyDescent="0.2">
      <c r="A29" t="s">
        <v>30</v>
      </c>
      <c r="B29">
        <v>2028</v>
      </c>
      <c r="C29" t="s">
        <v>103</v>
      </c>
      <c r="D29">
        <v>203</v>
      </c>
      <c r="F29">
        <v>2028</v>
      </c>
      <c r="G29" t="str">
        <f t="shared" si="0"/>
        <v>Kokos</v>
      </c>
    </row>
    <row r="30" spans="1:7" x14ac:dyDescent="0.2">
      <c r="A30" t="s">
        <v>31</v>
      </c>
      <c r="B30">
        <v>2029</v>
      </c>
      <c r="C30" t="s">
        <v>104</v>
      </c>
      <c r="D30">
        <v>203</v>
      </c>
      <c r="F30">
        <v>2029</v>
      </c>
      <c r="G30" t="str">
        <f t="shared" si="0"/>
        <v>Kokos</v>
      </c>
    </row>
    <row r="31" spans="1:7" x14ac:dyDescent="0.2">
      <c r="A31" t="s">
        <v>32</v>
      </c>
      <c r="B31">
        <v>2030</v>
      </c>
      <c r="C31" t="s">
        <v>105</v>
      </c>
      <c r="D31">
        <v>203</v>
      </c>
      <c r="F31">
        <v>2030</v>
      </c>
      <c r="G31" t="str">
        <f t="shared" si="0"/>
        <v>Kokos</v>
      </c>
    </row>
    <row r="32" spans="1:7" x14ac:dyDescent="0.2">
      <c r="A32" s="11" t="s">
        <v>33</v>
      </c>
      <c r="B32" s="11">
        <v>2031</v>
      </c>
      <c r="C32" s="11" t="s">
        <v>106</v>
      </c>
      <c r="D32">
        <v>203</v>
      </c>
      <c r="F32" s="11">
        <v>2031</v>
      </c>
      <c r="G32" t="str">
        <f t="shared" si="0"/>
        <v>Kokos</v>
      </c>
    </row>
    <row r="33" spans="1:7" x14ac:dyDescent="0.2">
      <c r="A33" t="s">
        <v>34</v>
      </c>
      <c r="B33">
        <v>2032</v>
      </c>
      <c r="C33" t="s">
        <v>107</v>
      </c>
      <c r="D33">
        <v>203</v>
      </c>
      <c r="F33">
        <v>2032</v>
      </c>
      <c r="G33" t="str">
        <f t="shared" si="0"/>
        <v>Kokos</v>
      </c>
    </row>
    <row r="34" spans="1:7" x14ac:dyDescent="0.2">
      <c r="A34" s="11" t="s">
        <v>35</v>
      </c>
      <c r="B34" s="11">
        <v>2033</v>
      </c>
      <c r="C34" s="11" t="s">
        <v>108</v>
      </c>
      <c r="D34">
        <v>204</v>
      </c>
      <c r="F34" s="11">
        <v>2033</v>
      </c>
      <c r="G34" t="str">
        <f t="shared" si="0"/>
        <v>Limon</v>
      </c>
    </row>
    <row r="35" spans="1:7" x14ac:dyDescent="0.2">
      <c r="A35" t="s">
        <v>36</v>
      </c>
      <c r="B35">
        <v>2034</v>
      </c>
      <c r="C35" t="s">
        <v>109</v>
      </c>
      <c r="D35">
        <v>204</v>
      </c>
      <c r="F35">
        <v>2034</v>
      </c>
      <c r="G35" t="str">
        <f t="shared" si="0"/>
        <v>Limon</v>
      </c>
    </row>
    <row r="36" spans="1:7" x14ac:dyDescent="0.2">
      <c r="A36" t="s">
        <v>37</v>
      </c>
      <c r="B36">
        <v>2035</v>
      </c>
      <c r="C36" t="s">
        <v>110</v>
      </c>
      <c r="D36">
        <v>204</v>
      </c>
      <c r="F36">
        <v>2035</v>
      </c>
      <c r="G36" t="str">
        <f t="shared" si="0"/>
        <v>Limon</v>
      </c>
    </row>
    <row r="37" spans="1:7" x14ac:dyDescent="0.2">
      <c r="A37" t="s">
        <v>38</v>
      </c>
      <c r="B37">
        <v>2036</v>
      </c>
      <c r="C37" t="s">
        <v>111</v>
      </c>
      <c r="D37">
        <v>204</v>
      </c>
      <c r="F37">
        <v>2036</v>
      </c>
      <c r="G37" t="str">
        <f t="shared" si="0"/>
        <v>Limon</v>
      </c>
    </row>
    <row r="38" spans="1:7" x14ac:dyDescent="0.2">
      <c r="A38" t="s">
        <v>39</v>
      </c>
      <c r="B38">
        <v>2037</v>
      </c>
      <c r="C38" t="s">
        <v>112</v>
      </c>
      <c r="D38">
        <v>204</v>
      </c>
      <c r="F38">
        <v>2037</v>
      </c>
      <c r="G38" t="str">
        <f t="shared" si="0"/>
        <v>Limon</v>
      </c>
    </row>
    <row r="39" spans="1:7" x14ac:dyDescent="0.2">
      <c r="A39" s="11" t="s">
        <v>40</v>
      </c>
      <c r="B39" s="11">
        <v>2038</v>
      </c>
      <c r="C39" s="11" t="s">
        <v>113</v>
      </c>
      <c r="D39">
        <v>204</v>
      </c>
      <c r="F39" s="11">
        <v>2038</v>
      </c>
      <c r="G39" t="str">
        <f t="shared" si="0"/>
        <v>Limon</v>
      </c>
    </row>
    <row r="40" spans="1:7" x14ac:dyDescent="0.2">
      <c r="A40" t="s">
        <v>41</v>
      </c>
      <c r="B40">
        <v>2039</v>
      </c>
      <c r="C40" t="s">
        <v>114</v>
      </c>
      <c r="D40">
        <v>204</v>
      </c>
      <c r="F40">
        <v>2039</v>
      </c>
      <c r="G40" t="str">
        <f t="shared" si="0"/>
        <v>Limon</v>
      </c>
    </row>
    <row r="41" spans="1:7" x14ac:dyDescent="0.2">
      <c r="A41" t="s">
        <v>42</v>
      </c>
      <c r="B41">
        <v>2040</v>
      </c>
      <c r="C41" t="s">
        <v>115</v>
      </c>
      <c r="D41">
        <v>204</v>
      </c>
      <c r="F41">
        <v>2040</v>
      </c>
      <c r="G41" t="str">
        <f t="shared" si="0"/>
        <v>Limon</v>
      </c>
    </row>
    <row r="42" spans="1:7" x14ac:dyDescent="0.2">
      <c r="A42" s="11" t="s">
        <v>43</v>
      </c>
      <c r="B42" s="11">
        <v>2041</v>
      </c>
      <c r="C42" s="11" t="s">
        <v>116</v>
      </c>
      <c r="D42">
        <v>205</v>
      </c>
      <c r="F42" s="11">
        <v>2041</v>
      </c>
      <c r="G42" t="str">
        <f t="shared" si="0"/>
        <v>Peper</v>
      </c>
    </row>
    <row r="43" spans="1:7" x14ac:dyDescent="0.2">
      <c r="A43" t="s">
        <v>44</v>
      </c>
      <c r="B43">
        <v>2042</v>
      </c>
      <c r="C43" t="s">
        <v>117</v>
      </c>
      <c r="D43">
        <v>205</v>
      </c>
      <c r="F43">
        <v>2042</v>
      </c>
      <c r="G43" t="str">
        <f t="shared" si="0"/>
        <v>Peper</v>
      </c>
    </row>
    <row r="44" spans="1:7" x14ac:dyDescent="0.2">
      <c r="A44" t="s">
        <v>45</v>
      </c>
      <c r="B44">
        <v>2043</v>
      </c>
      <c r="C44" t="s">
        <v>118</v>
      </c>
      <c r="D44">
        <v>205</v>
      </c>
      <c r="F44">
        <v>2043</v>
      </c>
      <c r="G44" t="str">
        <f t="shared" si="0"/>
        <v>Peper</v>
      </c>
    </row>
    <row r="45" spans="1:7" x14ac:dyDescent="0.2">
      <c r="A45" t="s">
        <v>46</v>
      </c>
      <c r="B45">
        <v>2044</v>
      </c>
      <c r="C45" t="s">
        <v>119</v>
      </c>
      <c r="D45">
        <v>205</v>
      </c>
      <c r="F45">
        <v>2044</v>
      </c>
      <c r="G45" t="str">
        <f t="shared" si="0"/>
        <v>Peper</v>
      </c>
    </row>
    <row r="46" spans="1:7" x14ac:dyDescent="0.2">
      <c r="A46" t="s">
        <v>47</v>
      </c>
      <c r="B46">
        <v>2045</v>
      </c>
      <c r="C46" t="s">
        <v>120</v>
      </c>
      <c r="D46">
        <v>205</v>
      </c>
      <c r="F46">
        <v>2045</v>
      </c>
      <c r="G46" t="str">
        <f t="shared" si="0"/>
        <v>Peper</v>
      </c>
    </row>
    <row r="47" spans="1:7" x14ac:dyDescent="0.2">
      <c r="A47" t="s">
        <v>48</v>
      </c>
      <c r="B47">
        <v>2046</v>
      </c>
      <c r="C47" t="s">
        <v>121</v>
      </c>
      <c r="D47">
        <v>205</v>
      </c>
      <c r="F47">
        <v>2046</v>
      </c>
      <c r="G47" t="str">
        <f t="shared" si="0"/>
        <v>Peper</v>
      </c>
    </row>
    <row r="48" spans="1:7" x14ac:dyDescent="0.2">
      <c r="A48" s="11" t="s">
        <v>49</v>
      </c>
      <c r="B48" s="11">
        <v>2047</v>
      </c>
      <c r="C48" s="11" t="s">
        <v>122</v>
      </c>
      <c r="D48">
        <v>205</v>
      </c>
      <c r="F48" s="11">
        <v>2047</v>
      </c>
      <c r="G48" t="str">
        <f t="shared" si="0"/>
        <v>Peper</v>
      </c>
    </row>
    <row r="49" spans="1:7" x14ac:dyDescent="0.2">
      <c r="A49" t="s">
        <v>50</v>
      </c>
      <c r="B49">
        <v>2048</v>
      </c>
      <c r="C49" t="s">
        <v>123</v>
      </c>
      <c r="D49">
        <v>205</v>
      </c>
      <c r="F49">
        <v>2048</v>
      </c>
      <c r="G49" t="str">
        <f t="shared" si="0"/>
        <v>Peper</v>
      </c>
    </row>
    <row r="50" spans="1:7" x14ac:dyDescent="0.2">
      <c r="A50" s="11" t="s">
        <v>51</v>
      </c>
      <c r="B50" s="11">
        <v>2049</v>
      </c>
      <c r="C50" s="11" t="s">
        <v>86</v>
      </c>
      <c r="D50">
        <v>206</v>
      </c>
      <c r="F50" s="11">
        <v>2049</v>
      </c>
      <c r="G50" t="str">
        <f t="shared" si="0"/>
        <v>Redis</v>
      </c>
    </row>
    <row r="51" spans="1:7" x14ac:dyDescent="0.2">
      <c r="A51" t="s">
        <v>52</v>
      </c>
      <c r="B51">
        <v>2050</v>
      </c>
      <c r="C51" t="s">
        <v>87</v>
      </c>
      <c r="D51">
        <v>206</v>
      </c>
      <c r="F51">
        <v>2050</v>
      </c>
      <c r="G51" t="str">
        <f t="shared" si="0"/>
        <v>Redis</v>
      </c>
    </row>
    <row r="52" spans="1:7" x14ac:dyDescent="0.2">
      <c r="A52" t="s">
        <v>53</v>
      </c>
      <c r="B52">
        <v>2051</v>
      </c>
      <c r="C52" t="s">
        <v>88</v>
      </c>
      <c r="D52">
        <v>206</v>
      </c>
      <c r="F52">
        <v>2051</v>
      </c>
      <c r="G52" t="str">
        <f t="shared" si="0"/>
        <v>Redis</v>
      </c>
    </row>
    <row r="53" spans="1:7" x14ac:dyDescent="0.2">
      <c r="A53" t="s">
        <v>54</v>
      </c>
      <c r="B53">
        <v>2052</v>
      </c>
      <c r="C53" t="s">
        <v>89</v>
      </c>
      <c r="D53">
        <v>206</v>
      </c>
      <c r="F53">
        <v>2052</v>
      </c>
      <c r="G53" t="str">
        <f t="shared" si="0"/>
        <v>Redis</v>
      </c>
    </row>
    <row r="54" spans="1:7" x14ac:dyDescent="0.2">
      <c r="A54" t="s">
        <v>55</v>
      </c>
      <c r="B54">
        <v>2053</v>
      </c>
      <c r="C54" t="s">
        <v>90</v>
      </c>
      <c r="D54">
        <v>206</v>
      </c>
      <c r="F54">
        <v>2053</v>
      </c>
      <c r="G54" t="str">
        <f t="shared" si="0"/>
        <v>Redis</v>
      </c>
    </row>
    <row r="55" spans="1:7" x14ac:dyDescent="0.2">
      <c r="A55" s="11" t="s">
        <v>56</v>
      </c>
      <c r="B55" s="11">
        <v>2054</v>
      </c>
      <c r="C55" s="11" t="s">
        <v>91</v>
      </c>
      <c r="D55">
        <v>206</v>
      </c>
      <c r="F55" s="11">
        <v>2054</v>
      </c>
      <c r="G55" t="str">
        <f t="shared" si="0"/>
        <v>Redis</v>
      </c>
    </row>
    <row r="56" spans="1:7" x14ac:dyDescent="0.2">
      <c r="A56" t="s">
        <v>57</v>
      </c>
      <c r="B56">
        <v>2055</v>
      </c>
      <c r="C56" t="s">
        <v>92</v>
      </c>
      <c r="D56">
        <v>206</v>
      </c>
      <c r="F56">
        <v>2055</v>
      </c>
      <c r="G56" t="str">
        <f t="shared" si="0"/>
        <v>Redis</v>
      </c>
    </row>
    <row r="57" spans="1:7" x14ac:dyDescent="0.2">
      <c r="A57" t="s">
        <v>58</v>
      </c>
      <c r="B57">
        <v>2056</v>
      </c>
      <c r="C57" t="s">
        <v>93</v>
      </c>
      <c r="D57">
        <v>206</v>
      </c>
      <c r="F57">
        <v>2056</v>
      </c>
      <c r="G57" t="str">
        <f t="shared" si="0"/>
        <v>Redis</v>
      </c>
    </row>
    <row r="58" spans="1:7" x14ac:dyDescent="0.2">
      <c r="A58" s="11" t="s">
        <v>59</v>
      </c>
      <c r="B58" s="11">
        <v>2057</v>
      </c>
      <c r="C58" s="11" t="s">
        <v>124</v>
      </c>
      <c r="D58">
        <v>207</v>
      </c>
      <c r="F58" s="11">
        <v>2057</v>
      </c>
      <c r="G58" t="str">
        <f t="shared" si="0"/>
        <v>Tomat</v>
      </c>
    </row>
    <row r="59" spans="1:7" x14ac:dyDescent="0.2">
      <c r="A59" t="s">
        <v>60</v>
      </c>
      <c r="B59">
        <v>2058</v>
      </c>
      <c r="C59" t="s">
        <v>125</v>
      </c>
      <c r="D59">
        <v>207</v>
      </c>
      <c r="F59">
        <v>2058</v>
      </c>
      <c r="G59" t="str">
        <f t="shared" si="0"/>
        <v>Tomat</v>
      </c>
    </row>
    <row r="60" spans="1:7" x14ac:dyDescent="0.2">
      <c r="A60" t="s">
        <v>61</v>
      </c>
      <c r="B60">
        <v>2059</v>
      </c>
      <c r="C60" t="s">
        <v>126</v>
      </c>
      <c r="D60">
        <v>207</v>
      </c>
      <c r="F60">
        <v>2059</v>
      </c>
      <c r="G60" t="str">
        <f t="shared" si="0"/>
        <v>Tomat</v>
      </c>
    </row>
    <row r="61" spans="1:7" x14ac:dyDescent="0.2">
      <c r="A61" t="s">
        <v>62</v>
      </c>
      <c r="B61">
        <v>2060</v>
      </c>
      <c r="C61" t="s">
        <v>127</v>
      </c>
      <c r="D61">
        <v>207</v>
      </c>
      <c r="F61">
        <v>2060</v>
      </c>
      <c r="G61" t="str">
        <f t="shared" si="0"/>
        <v>Tomat</v>
      </c>
    </row>
    <row r="62" spans="1:7" x14ac:dyDescent="0.2">
      <c r="A62" t="s">
        <v>63</v>
      </c>
      <c r="B62">
        <v>2061</v>
      </c>
      <c r="C62" t="s">
        <v>128</v>
      </c>
      <c r="D62">
        <v>207</v>
      </c>
      <c r="F62">
        <v>2061</v>
      </c>
      <c r="G62" t="str">
        <f t="shared" si="0"/>
        <v>Tomat</v>
      </c>
    </row>
    <row r="63" spans="1:7" x14ac:dyDescent="0.2">
      <c r="A63" s="11" t="s">
        <v>64</v>
      </c>
      <c r="B63" s="11">
        <v>2062</v>
      </c>
      <c r="C63" s="11" t="s">
        <v>129</v>
      </c>
      <c r="D63">
        <v>207</v>
      </c>
      <c r="F63" s="11">
        <v>2062</v>
      </c>
      <c r="G63" t="str">
        <f t="shared" si="0"/>
        <v>Tomat</v>
      </c>
    </row>
    <row r="64" spans="1:7" x14ac:dyDescent="0.2">
      <c r="A64" t="s">
        <v>65</v>
      </c>
      <c r="B64">
        <v>2063</v>
      </c>
      <c r="C64" t="s">
        <v>130</v>
      </c>
      <c r="D64">
        <v>207</v>
      </c>
      <c r="F64">
        <v>2063</v>
      </c>
      <c r="G64" t="str">
        <f t="shared" si="0"/>
        <v>Tomat</v>
      </c>
    </row>
    <row r="65" spans="1:9" x14ac:dyDescent="0.2">
      <c r="A65" t="s">
        <v>66</v>
      </c>
      <c r="B65">
        <v>2064</v>
      </c>
      <c r="C65" t="s">
        <v>131</v>
      </c>
      <c r="D65">
        <v>207</v>
      </c>
      <c r="F65">
        <v>2064</v>
      </c>
      <c r="G65" t="str">
        <f t="shared" si="0"/>
        <v>Tomat</v>
      </c>
    </row>
    <row r="66" spans="1:9" x14ac:dyDescent="0.2">
      <c r="A66" t="s">
        <v>196</v>
      </c>
      <c r="B66">
        <v>2065</v>
      </c>
      <c r="C66" t="s">
        <v>186</v>
      </c>
      <c r="D66">
        <v>208</v>
      </c>
      <c r="F66">
        <v>2065</v>
      </c>
      <c r="G66" t="str">
        <f t="shared" si="0"/>
        <v>Ackee</v>
      </c>
      <c r="I66" s="29"/>
    </row>
    <row r="67" spans="1:9" x14ac:dyDescent="0.2">
      <c r="A67" t="s">
        <v>197</v>
      </c>
      <c r="B67">
        <v>2066</v>
      </c>
      <c r="C67" t="s">
        <v>182</v>
      </c>
      <c r="D67">
        <v>208</v>
      </c>
      <c r="F67">
        <v>2066</v>
      </c>
      <c r="G67" t="str">
        <f t="shared" ref="G67:G129" si="1">LEFT(A67,5)</f>
        <v>Ackee</v>
      </c>
    </row>
    <row r="68" spans="1:9" x14ac:dyDescent="0.2">
      <c r="A68" t="s">
        <v>198</v>
      </c>
      <c r="B68">
        <v>2067</v>
      </c>
      <c r="C68" t="s">
        <v>183</v>
      </c>
      <c r="D68">
        <v>208</v>
      </c>
      <c r="F68">
        <v>2067</v>
      </c>
      <c r="G68" t="str">
        <f t="shared" si="1"/>
        <v>Ackee</v>
      </c>
    </row>
    <row r="69" spans="1:9" x14ac:dyDescent="0.2">
      <c r="A69" t="s">
        <v>199</v>
      </c>
      <c r="B69">
        <v>2068</v>
      </c>
      <c r="C69" t="s">
        <v>188</v>
      </c>
      <c r="D69">
        <v>208</v>
      </c>
      <c r="F69">
        <v>2068</v>
      </c>
      <c r="G69" t="str">
        <f t="shared" si="1"/>
        <v>Ackee</v>
      </c>
      <c r="I69" s="29"/>
    </row>
    <row r="70" spans="1:9" x14ac:dyDescent="0.2">
      <c r="A70" t="s">
        <v>200</v>
      </c>
      <c r="B70">
        <v>2069</v>
      </c>
      <c r="C70" t="s">
        <v>189</v>
      </c>
      <c r="D70">
        <v>208</v>
      </c>
      <c r="F70">
        <v>2069</v>
      </c>
      <c r="G70" t="str">
        <f t="shared" si="1"/>
        <v>Ackee</v>
      </c>
      <c r="I70" s="29"/>
    </row>
    <row r="71" spans="1:9" x14ac:dyDescent="0.2">
      <c r="A71" t="s">
        <v>201</v>
      </c>
      <c r="B71">
        <v>2070</v>
      </c>
      <c r="C71" t="s">
        <v>194</v>
      </c>
      <c r="D71">
        <v>208</v>
      </c>
      <c r="F71">
        <v>2070</v>
      </c>
      <c r="G71" t="str">
        <f t="shared" si="1"/>
        <v>Ackee</v>
      </c>
    </row>
    <row r="72" spans="1:9" x14ac:dyDescent="0.2">
      <c r="A72" t="s">
        <v>202</v>
      </c>
      <c r="B72">
        <v>2071</v>
      </c>
      <c r="C72" t="s">
        <v>193</v>
      </c>
      <c r="D72">
        <v>208</v>
      </c>
      <c r="F72">
        <v>2071</v>
      </c>
      <c r="G72" t="str">
        <f t="shared" si="1"/>
        <v>Ackee</v>
      </c>
    </row>
    <row r="73" spans="1:9" x14ac:dyDescent="0.2">
      <c r="A73" t="s">
        <v>203</v>
      </c>
      <c r="B73">
        <v>2072</v>
      </c>
      <c r="C73" t="s">
        <v>136</v>
      </c>
      <c r="D73">
        <v>208</v>
      </c>
      <c r="F73">
        <v>2072</v>
      </c>
      <c r="G73" t="str">
        <f t="shared" si="1"/>
        <v>Ackee</v>
      </c>
      <c r="I73" s="29"/>
    </row>
    <row r="74" spans="1:9" x14ac:dyDescent="0.2">
      <c r="A74" t="s">
        <v>204</v>
      </c>
      <c r="B74">
        <v>2073</v>
      </c>
      <c r="C74" t="s">
        <v>151</v>
      </c>
      <c r="D74">
        <v>209</v>
      </c>
      <c r="F74">
        <v>2073</v>
      </c>
      <c r="G74" t="str">
        <f t="shared" si="1"/>
        <v>Ake_1</v>
      </c>
    </row>
    <row r="75" spans="1:9" x14ac:dyDescent="0.2">
      <c r="A75" t="s">
        <v>205</v>
      </c>
      <c r="B75">
        <v>2074</v>
      </c>
      <c r="C75" t="s">
        <v>158</v>
      </c>
      <c r="D75">
        <v>209</v>
      </c>
      <c r="F75">
        <v>2074</v>
      </c>
      <c r="G75" t="str">
        <f t="shared" si="1"/>
        <v>Ake_2</v>
      </c>
    </row>
    <row r="76" spans="1:9" x14ac:dyDescent="0.2">
      <c r="A76" t="s">
        <v>206</v>
      </c>
      <c r="B76">
        <v>2075</v>
      </c>
      <c r="C76" t="s">
        <v>163</v>
      </c>
      <c r="D76">
        <v>209</v>
      </c>
      <c r="F76">
        <v>2075</v>
      </c>
      <c r="G76" t="str">
        <f t="shared" si="1"/>
        <v>Ake_3</v>
      </c>
    </row>
    <row r="77" spans="1:9" x14ac:dyDescent="0.2">
      <c r="A77" t="s">
        <v>207</v>
      </c>
      <c r="B77">
        <v>2076</v>
      </c>
      <c r="C77" t="s">
        <v>147</v>
      </c>
      <c r="D77">
        <v>209</v>
      </c>
      <c r="F77">
        <v>2076</v>
      </c>
      <c r="G77" t="str">
        <f t="shared" si="1"/>
        <v>Ake_4</v>
      </c>
    </row>
    <row r="78" spans="1:9" x14ac:dyDescent="0.2">
      <c r="A78" t="s">
        <v>208</v>
      </c>
      <c r="B78">
        <v>2077</v>
      </c>
      <c r="C78" t="s">
        <v>149</v>
      </c>
      <c r="D78">
        <v>209</v>
      </c>
      <c r="F78">
        <v>2077</v>
      </c>
      <c r="G78" t="str">
        <f t="shared" si="1"/>
        <v>Ake_5</v>
      </c>
    </row>
    <row r="79" spans="1:9" x14ac:dyDescent="0.2">
      <c r="A79" t="s">
        <v>209</v>
      </c>
      <c r="B79">
        <v>2078</v>
      </c>
      <c r="C79" t="s">
        <v>145</v>
      </c>
      <c r="D79">
        <v>209</v>
      </c>
      <c r="F79">
        <v>2078</v>
      </c>
      <c r="G79" t="str">
        <f t="shared" si="1"/>
        <v>Ake_6</v>
      </c>
    </row>
    <row r="80" spans="1:9" x14ac:dyDescent="0.2">
      <c r="A80" t="s">
        <v>210</v>
      </c>
      <c r="B80">
        <v>2079</v>
      </c>
      <c r="C80" t="s">
        <v>142</v>
      </c>
      <c r="D80">
        <v>209</v>
      </c>
      <c r="F80">
        <v>2079</v>
      </c>
      <c r="G80" t="str">
        <f t="shared" si="1"/>
        <v>Ake_7</v>
      </c>
    </row>
    <row r="81" spans="1:7" x14ac:dyDescent="0.2">
      <c r="A81" t="s">
        <v>211</v>
      </c>
      <c r="B81">
        <v>2080</v>
      </c>
      <c r="C81" t="s">
        <v>175</v>
      </c>
      <c r="D81">
        <v>209</v>
      </c>
      <c r="F81">
        <v>2080</v>
      </c>
      <c r="G81" t="str">
        <f t="shared" si="1"/>
        <v>Ake_8</v>
      </c>
    </row>
    <row r="82" spans="1:7" x14ac:dyDescent="0.2">
      <c r="A82" t="s">
        <v>212</v>
      </c>
      <c r="B82">
        <v>2081</v>
      </c>
      <c r="C82" t="s">
        <v>148</v>
      </c>
      <c r="D82">
        <v>210</v>
      </c>
      <c r="F82">
        <v>2081</v>
      </c>
      <c r="G82" t="str">
        <f t="shared" si="1"/>
        <v>Finge</v>
      </c>
    </row>
    <row r="83" spans="1:7" x14ac:dyDescent="0.2">
      <c r="A83" t="s">
        <v>213</v>
      </c>
      <c r="B83">
        <v>2082</v>
      </c>
      <c r="C83" t="s">
        <v>143</v>
      </c>
      <c r="D83">
        <v>210</v>
      </c>
      <c r="F83">
        <v>2082</v>
      </c>
      <c r="G83" t="str">
        <f t="shared" si="1"/>
        <v>Finge</v>
      </c>
    </row>
    <row r="84" spans="1:7" x14ac:dyDescent="0.2">
      <c r="A84" t="s">
        <v>214</v>
      </c>
      <c r="B84">
        <v>2083</v>
      </c>
      <c r="C84" t="s">
        <v>144</v>
      </c>
      <c r="D84">
        <v>210</v>
      </c>
      <c r="F84">
        <v>2083</v>
      </c>
      <c r="G84" t="str">
        <f t="shared" si="1"/>
        <v>Finge</v>
      </c>
    </row>
    <row r="85" spans="1:7" x14ac:dyDescent="0.2">
      <c r="A85" t="s">
        <v>215</v>
      </c>
      <c r="B85">
        <v>2084</v>
      </c>
      <c r="C85" t="s">
        <v>153</v>
      </c>
      <c r="D85">
        <v>210</v>
      </c>
      <c r="F85">
        <v>2084</v>
      </c>
      <c r="G85" t="str">
        <f t="shared" si="1"/>
        <v>Finge</v>
      </c>
    </row>
    <row r="86" spans="1:7" x14ac:dyDescent="0.2">
      <c r="A86" t="s">
        <v>216</v>
      </c>
      <c r="B86">
        <v>2085</v>
      </c>
      <c r="C86" t="s">
        <v>155</v>
      </c>
      <c r="D86">
        <v>210</v>
      </c>
      <c r="F86">
        <v>2085</v>
      </c>
      <c r="G86" t="str">
        <f t="shared" si="1"/>
        <v>Finge</v>
      </c>
    </row>
    <row r="87" spans="1:7" x14ac:dyDescent="0.2">
      <c r="A87" t="s">
        <v>217</v>
      </c>
      <c r="B87">
        <v>2086</v>
      </c>
      <c r="C87" t="s">
        <v>161</v>
      </c>
      <c r="D87">
        <v>210</v>
      </c>
      <c r="F87">
        <v>2086</v>
      </c>
      <c r="G87" t="str">
        <f t="shared" si="1"/>
        <v>Finge</v>
      </c>
    </row>
    <row r="88" spans="1:7" x14ac:dyDescent="0.2">
      <c r="A88" t="s">
        <v>218</v>
      </c>
      <c r="B88">
        <v>2087</v>
      </c>
      <c r="C88" t="s">
        <v>160</v>
      </c>
      <c r="D88">
        <v>210</v>
      </c>
      <c r="F88">
        <v>2087</v>
      </c>
      <c r="G88" t="str">
        <f t="shared" si="1"/>
        <v>Finge</v>
      </c>
    </row>
    <row r="89" spans="1:7" x14ac:dyDescent="0.2">
      <c r="A89" t="s">
        <v>219</v>
      </c>
      <c r="B89">
        <v>2088</v>
      </c>
      <c r="C89" t="s">
        <v>170</v>
      </c>
      <c r="D89">
        <v>210</v>
      </c>
      <c r="F89">
        <v>2088</v>
      </c>
      <c r="G89" t="str">
        <f t="shared" si="1"/>
        <v>Finge</v>
      </c>
    </row>
    <row r="90" spans="1:7" x14ac:dyDescent="0.2">
      <c r="A90" t="s">
        <v>220</v>
      </c>
      <c r="B90">
        <v>2089</v>
      </c>
      <c r="C90" t="s">
        <v>178</v>
      </c>
      <c r="D90">
        <v>211</v>
      </c>
      <c r="F90">
        <v>2089</v>
      </c>
      <c r="G90" t="str">
        <f t="shared" si="1"/>
        <v>Gac_1</v>
      </c>
    </row>
    <row r="91" spans="1:7" x14ac:dyDescent="0.2">
      <c r="A91" t="s">
        <v>221</v>
      </c>
      <c r="B91">
        <v>2090</v>
      </c>
      <c r="C91" t="s">
        <v>174</v>
      </c>
      <c r="D91">
        <v>211</v>
      </c>
      <c r="F91">
        <v>2090</v>
      </c>
      <c r="G91" t="str">
        <f t="shared" si="1"/>
        <v>Gac_2</v>
      </c>
    </row>
    <row r="92" spans="1:7" x14ac:dyDescent="0.2">
      <c r="A92" t="s">
        <v>222</v>
      </c>
      <c r="B92">
        <v>2091</v>
      </c>
      <c r="C92" t="s">
        <v>177</v>
      </c>
      <c r="D92">
        <v>211</v>
      </c>
      <c r="F92">
        <v>2091</v>
      </c>
      <c r="G92" t="str">
        <f t="shared" si="1"/>
        <v>Gac_3</v>
      </c>
    </row>
    <row r="93" spans="1:7" x14ac:dyDescent="0.2">
      <c r="A93" t="s">
        <v>223</v>
      </c>
      <c r="B93">
        <v>2092</v>
      </c>
      <c r="C93" t="s">
        <v>164</v>
      </c>
      <c r="D93">
        <v>211</v>
      </c>
      <c r="F93">
        <v>2092</v>
      </c>
      <c r="G93" t="str">
        <f t="shared" si="1"/>
        <v>Gac_4</v>
      </c>
    </row>
    <row r="94" spans="1:7" x14ac:dyDescent="0.2">
      <c r="A94" t="s">
        <v>224</v>
      </c>
      <c r="B94">
        <v>2093</v>
      </c>
      <c r="C94" t="s">
        <v>168</v>
      </c>
      <c r="D94">
        <v>211</v>
      </c>
      <c r="F94">
        <v>2093</v>
      </c>
      <c r="G94" t="str">
        <f t="shared" si="1"/>
        <v>Gac_5</v>
      </c>
    </row>
    <row r="95" spans="1:7" x14ac:dyDescent="0.2">
      <c r="A95" t="s">
        <v>225</v>
      </c>
      <c r="B95">
        <v>2094</v>
      </c>
      <c r="C95" t="s">
        <v>173</v>
      </c>
      <c r="D95">
        <v>211</v>
      </c>
      <c r="F95">
        <v>2094</v>
      </c>
      <c r="G95" t="str">
        <f t="shared" si="1"/>
        <v>Gac_6</v>
      </c>
    </row>
    <row r="96" spans="1:7" x14ac:dyDescent="0.2">
      <c r="A96" t="s">
        <v>226</v>
      </c>
      <c r="B96">
        <v>2095</v>
      </c>
      <c r="C96" t="s">
        <v>169</v>
      </c>
      <c r="D96">
        <v>211</v>
      </c>
      <c r="F96">
        <v>2095</v>
      </c>
      <c r="G96" t="str">
        <f t="shared" si="1"/>
        <v>Gac_7</v>
      </c>
    </row>
    <row r="97" spans="1:7" x14ac:dyDescent="0.2">
      <c r="A97" t="s">
        <v>227</v>
      </c>
      <c r="B97">
        <v>2096</v>
      </c>
      <c r="C97" t="s">
        <v>157</v>
      </c>
      <c r="D97">
        <v>211</v>
      </c>
      <c r="F97">
        <v>2096</v>
      </c>
      <c r="G97" t="str">
        <f t="shared" si="1"/>
        <v>Gac_8</v>
      </c>
    </row>
    <row r="98" spans="1:7" x14ac:dyDescent="0.2">
      <c r="A98" t="s">
        <v>228</v>
      </c>
      <c r="B98">
        <v>2113</v>
      </c>
      <c r="C98" t="s">
        <v>176</v>
      </c>
      <c r="D98">
        <v>212</v>
      </c>
      <c r="F98">
        <v>2113</v>
      </c>
      <c r="G98" t="str">
        <f t="shared" si="1"/>
        <v>Noni_</v>
      </c>
    </row>
    <row r="99" spans="1:7" x14ac:dyDescent="0.2">
      <c r="A99" t="s">
        <v>229</v>
      </c>
      <c r="B99">
        <v>2114</v>
      </c>
      <c r="C99" t="s">
        <v>180</v>
      </c>
      <c r="D99">
        <v>212</v>
      </c>
      <c r="F99">
        <v>2114</v>
      </c>
      <c r="G99" t="str">
        <f t="shared" si="1"/>
        <v>Noni_</v>
      </c>
    </row>
    <row r="100" spans="1:7" x14ac:dyDescent="0.2">
      <c r="A100" t="s">
        <v>230</v>
      </c>
      <c r="B100">
        <v>2115</v>
      </c>
      <c r="C100" t="s">
        <v>179</v>
      </c>
      <c r="D100">
        <v>212</v>
      </c>
      <c r="F100">
        <v>2115</v>
      </c>
      <c r="G100" t="str">
        <f t="shared" si="1"/>
        <v>Noni_</v>
      </c>
    </row>
    <row r="101" spans="1:7" x14ac:dyDescent="0.2">
      <c r="A101" t="s">
        <v>231</v>
      </c>
      <c r="B101">
        <v>2116</v>
      </c>
      <c r="C101" t="s">
        <v>172</v>
      </c>
      <c r="D101">
        <v>212</v>
      </c>
      <c r="F101">
        <v>2116</v>
      </c>
      <c r="G101" t="str">
        <f t="shared" si="1"/>
        <v>Noni_</v>
      </c>
    </row>
    <row r="102" spans="1:7" x14ac:dyDescent="0.2">
      <c r="A102" t="s">
        <v>232</v>
      </c>
      <c r="B102">
        <v>2117</v>
      </c>
      <c r="C102" t="s">
        <v>171</v>
      </c>
      <c r="D102">
        <v>212</v>
      </c>
      <c r="F102">
        <v>2117</v>
      </c>
      <c r="G102" t="str">
        <f t="shared" si="1"/>
        <v>Noni_</v>
      </c>
    </row>
    <row r="103" spans="1:7" x14ac:dyDescent="0.2">
      <c r="A103" t="s">
        <v>233</v>
      </c>
      <c r="B103">
        <v>2118</v>
      </c>
      <c r="C103" t="s">
        <v>166</v>
      </c>
      <c r="D103">
        <v>212</v>
      </c>
      <c r="F103">
        <v>2118</v>
      </c>
      <c r="G103" t="str">
        <f t="shared" si="1"/>
        <v>Noni_</v>
      </c>
    </row>
    <row r="104" spans="1:7" x14ac:dyDescent="0.2">
      <c r="A104" t="s">
        <v>234</v>
      </c>
      <c r="B104">
        <v>2119</v>
      </c>
      <c r="C104" t="s">
        <v>167</v>
      </c>
      <c r="D104">
        <v>212</v>
      </c>
      <c r="F104">
        <v>2119</v>
      </c>
      <c r="G104" t="str">
        <f t="shared" si="1"/>
        <v>Noni_</v>
      </c>
    </row>
    <row r="105" spans="1:7" x14ac:dyDescent="0.2">
      <c r="A105" t="s">
        <v>235</v>
      </c>
      <c r="B105">
        <v>2120</v>
      </c>
      <c r="C105" t="s">
        <v>154</v>
      </c>
      <c r="D105">
        <v>212</v>
      </c>
      <c r="F105">
        <v>2120</v>
      </c>
      <c r="G105" t="str">
        <f t="shared" si="1"/>
        <v>Noni_</v>
      </c>
    </row>
    <row r="106" spans="1:7" x14ac:dyDescent="0.2">
      <c r="A106" t="s">
        <v>236</v>
      </c>
      <c r="B106">
        <v>2129</v>
      </c>
      <c r="C106" t="s">
        <v>141</v>
      </c>
      <c r="D106">
        <v>213</v>
      </c>
      <c r="F106">
        <v>2129</v>
      </c>
      <c r="G106" t="str">
        <f t="shared" si="1"/>
        <v>Sapot</v>
      </c>
    </row>
    <row r="107" spans="1:7" x14ac:dyDescent="0.2">
      <c r="A107" t="s">
        <v>237</v>
      </c>
      <c r="B107">
        <v>2130</v>
      </c>
      <c r="C107" t="s">
        <v>146</v>
      </c>
      <c r="D107">
        <v>213</v>
      </c>
      <c r="F107">
        <v>2130</v>
      </c>
      <c r="G107" t="str">
        <f t="shared" si="1"/>
        <v>Sapot</v>
      </c>
    </row>
    <row r="108" spans="1:7" x14ac:dyDescent="0.2">
      <c r="A108" t="s">
        <v>238</v>
      </c>
      <c r="B108">
        <v>2131</v>
      </c>
      <c r="C108" t="s">
        <v>150</v>
      </c>
      <c r="D108">
        <v>213</v>
      </c>
      <c r="F108">
        <v>2131</v>
      </c>
      <c r="G108" t="str">
        <f t="shared" si="1"/>
        <v>Sapot</v>
      </c>
    </row>
    <row r="109" spans="1:7" x14ac:dyDescent="0.2">
      <c r="A109" t="s">
        <v>239</v>
      </c>
      <c r="B109">
        <v>2132</v>
      </c>
      <c r="C109" t="s">
        <v>159</v>
      </c>
      <c r="D109">
        <v>213</v>
      </c>
      <c r="F109">
        <v>2132</v>
      </c>
      <c r="G109" t="str">
        <f t="shared" si="1"/>
        <v>Sapot</v>
      </c>
    </row>
    <row r="110" spans="1:7" x14ac:dyDescent="0.2">
      <c r="A110" t="s">
        <v>240</v>
      </c>
      <c r="B110">
        <v>2133</v>
      </c>
      <c r="C110" t="s">
        <v>162</v>
      </c>
      <c r="D110">
        <v>213</v>
      </c>
      <c r="F110">
        <v>2133</v>
      </c>
      <c r="G110" t="str">
        <f t="shared" si="1"/>
        <v>Sapot</v>
      </c>
    </row>
    <row r="111" spans="1:7" x14ac:dyDescent="0.2">
      <c r="A111" t="s">
        <v>241</v>
      </c>
      <c r="B111">
        <v>2134</v>
      </c>
      <c r="C111" t="s">
        <v>156</v>
      </c>
      <c r="D111">
        <v>213</v>
      </c>
      <c r="F111">
        <v>2134</v>
      </c>
      <c r="G111" t="str">
        <f t="shared" si="1"/>
        <v>Sapot</v>
      </c>
    </row>
    <row r="112" spans="1:7" x14ac:dyDescent="0.2">
      <c r="A112" t="s">
        <v>242</v>
      </c>
      <c r="B112">
        <v>2135</v>
      </c>
      <c r="C112" t="s">
        <v>152</v>
      </c>
      <c r="D112">
        <v>213</v>
      </c>
      <c r="F112">
        <v>2135</v>
      </c>
      <c r="G112" t="str">
        <f t="shared" si="1"/>
        <v>Sapot</v>
      </c>
    </row>
    <row r="113" spans="1:7" x14ac:dyDescent="0.2">
      <c r="A113" t="s">
        <v>243</v>
      </c>
      <c r="B113">
        <v>2136</v>
      </c>
      <c r="C113" t="s">
        <v>165</v>
      </c>
      <c r="D113">
        <v>213</v>
      </c>
      <c r="F113">
        <v>2136</v>
      </c>
      <c r="G113" t="str">
        <f t="shared" si="1"/>
        <v>Sapot</v>
      </c>
    </row>
    <row r="114" spans="1:7" x14ac:dyDescent="0.2">
      <c r="A114" t="s">
        <v>244</v>
      </c>
      <c r="B114">
        <v>2137</v>
      </c>
      <c r="C114" t="s">
        <v>185</v>
      </c>
      <c r="D114">
        <v>214</v>
      </c>
      <c r="F114">
        <v>2137</v>
      </c>
      <c r="G114" t="str">
        <f t="shared" si="1"/>
        <v>Taman</v>
      </c>
    </row>
    <row r="115" spans="1:7" x14ac:dyDescent="0.2">
      <c r="A115" t="s">
        <v>245</v>
      </c>
      <c r="B115">
        <v>2138</v>
      </c>
      <c r="C115" t="s">
        <v>181</v>
      </c>
      <c r="D115">
        <v>214</v>
      </c>
      <c r="F115">
        <v>2138</v>
      </c>
      <c r="G115" t="str">
        <f t="shared" si="1"/>
        <v>Taman</v>
      </c>
    </row>
    <row r="116" spans="1:7" x14ac:dyDescent="0.2">
      <c r="A116" t="s">
        <v>246</v>
      </c>
      <c r="B116">
        <v>2139</v>
      </c>
      <c r="C116" t="s">
        <v>184</v>
      </c>
      <c r="D116">
        <v>214</v>
      </c>
      <c r="F116">
        <v>2139</v>
      </c>
      <c r="G116" t="str">
        <f t="shared" si="1"/>
        <v>Taman</v>
      </c>
    </row>
    <row r="117" spans="1:7" x14ac:dyDescent="0.2">
      <c r="A117" t="s">
        <v>247</v>
      </c>
      <c r="B117">
        <v>2140</v>
      </c>
      <c r="C117" t="s">
        <v>187</v>
      </c>
      <c r="D117">
        <v>214</v>
      </c>
      <c r="F117">
        <v>2140</v>
      </c>
      <c r="G117" t="str">
        <f t="shared" si="1"/>
        <v>Taman</v>
      </c>
    </row>
    <row r="118" spans="1:7" x14ac:dyDescent="0.2">
      <c r="A118" t="s">
        <v>248</v>
      </c>
      <c r="B118">
        <v>2141</v>
      </c>
      <c r="C118" t="s">
        <v>190</v>
      </c>
      <c r="D118">
        <v>214</v>
      </c>
      <c r="F118">
        <v>2141</v>
      </c>
      <c r="G118" t="str">
        <f t="shared" si="1"/>
        <v>Taman</v>
      </c>
    </row>
    <row r="119" spans="1:7" x14ac:dyDescent="0.2">
      <c r="A119" t="s">
        <v>249</v>
      </c>
      <c r="B119">
        <v>2142</v>
      </c>
      <c r="C119" t="s">
        <v>195</v>
      </c>
      <c r="D119">
        <v>214</v>
      </c>
      <c r="F119">
        <v>2142</v>
      </c>
      <c r="G119" t="str">
        <f t="shared" si="1"/>
        <v>Taman</v>
      </c>
    </row>
    <row r="120" spans="1:7" x14ac:dyDescent="0.2">
      <c r="A120" t="s">
        <v>250</v>
      </c>
      <c r="B120">
        <v>2143</v>
      </c>
      <c r="C120" t="s">
        <v>191</v>
      </c>
      <c r="D120">
        <v>214</v>
      </c>
      <c r="F120">
        <v>2143</v>
      </c>
      <c r="G120" t="str">
        <f t="shared" si="1"/>
        <v>Taman</v>
      </c>
    </row>
    <row r="121" spans="1:7" x14ac:dyDescent="0.2">
      <c r="A121" t="s">
        <v>251</v>
      </c>
      <c r="B121">
        <v>2144</v>
      </c>
      <c r="C121" t="s">
        <v>134</v>
      </c>
      <c r="D121">
        <v>214</v>
      </c>
      <c r="F121">
        <v>2144</v>
      </c>
      <c r="G121" t="str">
        <f t="shared" si="1"/>
        <v>Taman</v>
      </c>
    </row>
    <row r="122" spans="1:7" x14ac:dyDescent="0.2">
      <c r="A122" t="s">
        <v>252</v>
      </c>
      <c r="B122">
        <v>2145</v>
      </c>
      <c r="C122" t="s">
        <v>140</v>
      </c>
      <c r="D122">
        <v>215</v>
      </c>
      <c r="F122">
        <v>2145</v>
      </c>
      <c r="G122" t="str">
        <f t="shared" si="1"/>
        <v>ZF_1</v>
      </c>
    </row>
    <row r="123" spans="1:7" x14ac:dyDescent="0.2">
      <c r="A123" t="s">
        <v>253</v>
      </c>
      <c r="B123">
        <v>2146</v>
      </c>
      <c r="C123" t="s">
        <v>138</v>
      </c>
      <c r="D123">
        <v>215</v>
      </c>
      <c r="F123">
        <v>2146</v>
      </c>
      <c r="G123" t="str">
        <f t="shared" si="1"/>
        <v>ZF_2</v>
      </c>
    </row>
    <row r="124" spans="1:7" x14ac:dyDescent="0.2">
      <c r="A124" t="s">
        <v>254</v>
      </c>
      <c r="B124">
        <v>2147</v>
      </c>
      <c r="C124" t="s">
        <v>139</v>
      </c>
      <c r="D124">
        <v>215</v>
      </c>
      <c r="F124">
        <v>2147</v>
      </c>
      <c r="G124" t="str">
        <f t="shared" si="1"/>
        <v>ZF_3</v>
      </c>
    </row>
    <row r="125" spans="1:7" x14ac:dyDescent="0.2">
      <c r="A125" t="s">
        <v>255</v>
      </c>
      <c r="B125">
        <v>2148</v>
      </c>
      <c r="C125" t="s">
        <v>132</v>
      </c>
      <c r="D125">
        <v>215</v>
      </c>
      <c r="F125">
        <v>2148</v>
      </c>
      <c r="G125" t="str">
        <f t="shared" si="1"/>
        <v>ZF_4</v>
      </c>
    </row>
    <row r="126" spans="1:7" x14ac:dyDescent="0.2">
      <c r="A126" t="s">
        <v>256</v>
      </c>
      <c r="B126">
        <v>2149</v>
      </c>
      <c r="C126" t="s">
        <v>133</v>
      </c>
      <c r="D126">
        <v>215</v>
      </c>
      <c r="F126">
        <v>2149</v>
      </c>
      <c r="G126" t="str">
        <f t="shared" si="1"/>
        <v>ZF_5</v>
      </c>
    </row>
    <row r="127" spans="1:7" x14ac:dyDescent="0.2">
      <c r="A127" t="s">
        <v>257</v>
      </c>
      <c r="B127">
        <v>2150</v>
      </c>
      <c r="C127" t="s">
        <v>137</v>
      </c>
      <c r="D127">
        <v>215</v>
      </c>
      <c r="F127">
        <v>2150</v>
      </c>
      <c r="G127" t="str">
        <f t="shared" si="1"/>
        <v>ZF_6</v>
      </c>
    </row>
    <row r="128" spans="1:7" x14ac:dyDescent="0.2">
      <c r="A128" t="s">
        <v>258</v>
      </c>
      <c r="B128">
        <v>2151</v>
      </c>
      <c r="C128" t="s">
        <v>135</v>
      </c>
      <c r="D128">
        <v>215</v>
      </c>
      <c r="F128">
        <v>2151</v>
      </c>
      <c r="G128" t="str">
        <f t="shared" si="1"/>
        <v>ZF_7</v>
      </c>
    </row>
    <row r="129" spans="1:7" x14ac:dyDescent="0.2">
      <c r="A129" t="s">
        <v>259</v>
      </c>
      <c r="B129">
        <v>2152</v>
      </c>
      <c r="C129" t="s">
        <v>192</v>
      </c>
      <c r="D129">
        <v>215</v>
      </c>
      <c r="F129">
        <v>2152</v>
      </c>
      <c r="G129" t="str">
        <f t="shared" si="1"/>
        <v>ZF_8</v>
      </c>
    </row>
    <row r="130" spans="1:7" x14ac:dyDescent="0.2">
      <c r="A130" t="s">
        <v>704</v>
      </c>
      <c r="B130">
        <v>2153</v>
      </c>
      <c r="C130" t="s">
        <v>720</v>
      </c>
      <c r="D130">
        <v>216</v>
      </c>
      <c r="F130">
        <v>2153</v>
      </c>
    </row>
    <row r="131" spans="1:7" x14ac:dyDescent="0.2">
      <c r="A131" t="s">
        <v>705</v>
      </c>
      <c r="B131">
        <v>2154</v>
      </c>
      <c r="C131" t="s">
        <v>721</v>
      </c>
      <c r="D131">
        <v>216</v>
      </c>
      <c r="F131">
        <v>2154</v>
      </c>
    </row>
    <row r="132" spans="1:7" x14ac:dyDescent="0.2">
      <c r="A132" t="s">
        <v>706</v>
      </c>
      <c r="B132">
        <v>2155</v>
      </c>
      <c r="C132" t="s">
        <v>722</v>
      </c>
      <c r="D132">
        <v>216</v>
      </c>
      <c r="F132">
        <v>2155</v>
      </c>
    </row>
    <row r="133" spans="1:7" x14ac:dyDescent="0.2">
      <c r="A133" t="s">
        <v>707</v>
      </c>
      <c r="B133">
        <v>2156</v>
      </c>
      <c r="C133" t="s">
        <v>723</v>
      </c>
      <c r="D133">
        <v>216</v>
      </c>
      <c r="F133">
        <v>2156</v>
      </c>
    </row>
    <row r="134" spans="1:7" x14ac:dyDescent="0.2">
      <c r="A134" t="s">
        <v>708</v>
      </c>
      <c r="B134">
        <v>2157</v>
      </c>
      <c r="C134" t="s">
        <v>724</v>
      </c>
      <c r="D134">
        <v>216</v>
      </c>
      <c r="F134">
        <v>2157</v>
      </c>
    </row>
    <row r="135" spans="1:7" x14ac:dyDescent="0.2">
      <c r="A135" t="s">
        <v>709</v>
      </c>
      <c r="B135">
        <v>2158</v>
      </c>
      <c r="C135" t="s">
        <v>725</v>
      </c>
      <c r="D135">
        <v>216</v>
      </c>
      <c r="F135">
        <v>2158</v>
      </c>
    </row>
    <row r="136" spans="1:7" x14ac:dyDescent="0.2">
      <c r="A136" t="s">
        <v>710</v>
      </c>
      <c r="B136">
        <v>2159</v>
      </c>
      <c r="C136" t="s">
        <v>726</v>
      </c>
      <c r="D136">
        <v>216</v>
      </c>
      <c r="F136">
        <v>2159</v>
      </c>
    </row>
    <row r="137" spans="1:7" x14ac:dyDescent="0.2">
      <c r="A137" t="s">
        <v>711</v>
      </c>
      <c r="B137">
        <v>2160</v>
      </c>
      <c r="C137" t="s">
        <v>727</v>
      </c>
      <c r="D137">
        <v>216</v>
      </c>
      <c r="F137">
        <v>2160</v>
      </c>
    </row>
    <row r="138" spans="1:7" x14ac:dyDescent="0.2">
      <c r="A138" t="s">
        <v>712</v>
      </c>
      <c r="B138">
        <v>2161</v>
      </c>
      <c r="C138" t="s">
        <v>728</v>
      </c>
      <c r="D138">
        <v>217</v>
      </c>
      <c r="F138">
        <v>2161</v>
      </c>
    </row>
    <row r="139" spans="1:7" x14ac:dyDescent="0.2">
      <c r="A139" t="s">
        <v>713</v>
      </c>
      <c r="B139">
        <v>2162</v>
      </c>
      <c r="C139" t="s">
        <v>729</v>
      </c>
      <c r="D139">
        <v>217</v>
      </c>
      <c r="F139">
        <v>2162</v>
      </c>
    </row>
    <row r="140" spans="1:7" x14ac:dyDescent="0.2">
      <c r="A140" t="s">
        <v>714</v>
      </c>
      <c r="B140">
        <v>2163</v>
      </c>
      <c r="C140" t="s">
        <v>730</v>
      </c>
      <c r="D140">
        <v>217</v>
      </c>
      <c r="F140">
        <v>2163</v>
      </c>
    </row>
    <row r="141" spans="1:7" x14ac:dyDescent="0.2">
      <c r="A141" t="s">
        <v>715</v>
      </c>
      <c r="B141">
        <v>2164</v>
      </c>
      <c r="C141" t="s">
        <v>731</v>
      </c>
      <c r="D141">
        <v>217</v>
      </c>
      <c r="F141">
        <v>2164</v>
      </c>
    </row>
    <row r="142" spans="1:7" x14ac:dyDescent="0.2">
      <c r="A142" t="s">
        <v>716</v>
      </c>
      <c r="B142">
        <v>2165</v>
      </c>
      <c r="C142" t="s">
        <v>732</v>
      </c>
      <c r="D142">
        <v>217</v>
      </c>
      <c r="F142">
        <v>2165</v>
      </c>
    </row>
    <row r="143" spans="1:7" x14ac:dyDescent="0.2">
      <c r="A143" t="s">
        <v>717</v>
      </c>
      <c r="B143">
        <v>2166</v>
      </c>
      <c r="C143" t="s">
        <v>733</v>
      </c>
      <c r="D143">
        <v>217</v>
      </c>
      <c r="F143">
        <v>2166</v>
      </c>
    </row>
    <row r="144" spans="1:7" x14ac:dyDescent="0.2">
      <c r="A144" t="s">
        <v>718</v>
      </c>
      <c r="B144">
        <v>2167</v>
      </c>
      <c r="C144" t="s">
        <v>734</v>
      </c>
      <c r="D144">
        <v>217</v>
      </c>
      <c r="F144">
        <v>2167</v>
      </c>
    </row>
    <row r="145" spans="1:6" x14ac:dyDescent="0.2">
      <c r="A145" t="s">
        <v>719</v>
      </c>
      <c r="B145">
        <v>2168</v>
      </c>
      <c r="C145" t="s">
        <v>735</v>
      </c>
      <c r="D145">
        <v>217</v>
      </c>
      <c r="F145">
        <v>2168</v>
      </c>
    </row>
    <row r="146" spans="1:6" x14ac:dyDescent="0.2">
      <c r="A146" t="s">
        <v>805</v>
      </c>
      <c r="B146">
        <v>2169</v>
      </c>
      <c r="C146" t="s">
        <v>741</v>
      </c>
      <c r="D146">
        <v>250</v>
      </c>
      <c r="E146">
        <f ca="1">RAND()</f>
        <v>0.33024740631957972</v>
      </c>
      <c r="F146">
        <v>2169</v>
      </c>
    </row>
    <row r="147" spans="1:6" x14ac:dyDescent="0.2">
      <c r="A147" t="s">
        <v>806</v>
      </c>
      <c r="B147">
        <v>2170</v>
      </c>
      <c r="C147" t="s">
        <v>742</v>
      </c>
      <c r="D147">
        <v>250</v>
      </c>
      <c r="E147">
        <f t="shared" ref="E147:E209" ca="1" si="2">RAND()</f>
        <v>0.20578265488436975</v>
      </c>
      <c r="F147">
        <v>2170</v>
      </c>
    </row>
    <row r="148" spans="1:6" x14ac:dyDescent="0.2">
      <c r="A148" t="s">
        <v>807</v>
      </c>
      <c r="B148">
        <v>2171</v>
      </c>
      <c r="C148" t="s">
        <v>743</v>
      </c>
      <c r="D148">
        <v>250</v>
      </c>
      <c r="E148">
        <f t="shared" ca="1" si="2"/>
        <v>0.94567649619852512</v>
      </c>
      <c r="F148">
        <v>2171</v>
      </c>
    </row>
    <row r="149" spans="1:6" x14ac:dyDescent="0.2">
      <c r="A149" t="s">
        <v>808</v>
      </c>
      <c r="B149">
        <v>2172</v>
      </c>
      <c r="C149" t="s">
        <v>744</v>
      </c>
      <c r="D149">
        <v>250</v>
      </c>
      <c r="E149">
        <f t="shared" ca="1" si="2"/>
        <v>0.42125527103748439</v>
      </c>
      <c r="F149">
        <v>2172</v>
      </c>
    </row>
    <row r="150" spans="1:6" x14ac:dyDescent="0.2">
      <c r="A150" t="s">
        <v>809</v>
      </c>
      <c r="B150">
        <v>2173</v>
      </c>
      <c r="C150" t="s">
        <v>745</v>
      </c>
      <c r="D150">
        <v>250</v>
      </c>
      <c r="E150">
        <f t="shared" ca="1" si="2"/>
        <v>0.9933946805397067</v>
      </c>
      <c r="F150">
        <v>2173</v>
      </c>
    </row>
    <row r="151" spans="1:6" x14ac:dyDescent="0.2">
      <c r="A151" t="s">
        <v>810</v>
      </c>
      <c r="B151">
        <v>2174</v>
      </c>
      <c r="C151" t="s">
        <v>746</v>
      </c>
      <c r="D151">
        <v>250</v>
      </c>
      <c r="E151">
        <f t="shared" ca="1" si="2"/>
        <v>0.90856250160698837</v>
      </c>
      <c r="F151">
        <v>2174</v>
      </c>
    </row>
    <row r="152" spans="1:6" x14ac:dyDescent="0.2">
      <c r="A152" t="s">
        <v>811</v>
      </c>
      <c r="B152">
        <v>2175</v>
      </c>
      <c r="C152" t="s">
        <v>747</v>
      </c>
      <c r="D152">
        <v>250</v>
      </c>
      <c r="E152">
        <f t="shared" ca="1" si="2"/>
        <v>0.62588204437997497</v>
      </c>
      <c r="F152">
        <v>2175</v>
      </c>
    </row>
    <row r="153" spans="1:6" x14ac:dyDescent="0.2">
      <c r="A153" t="s">
        <v>812</v>
      </c>
      <c r="B153">
        <v>2176</v>
      </c>
      <c r="C153" t="s">
        <v>748</v>
      </c>
      <c r="D153">
        <v>250</v>
      </c>
      <c r="E153">
        <f t="shared" ca="1" si="2"/>
        <v>0.99728036461329206</v>
      </c>
      <c r="F153">
        <v>2176</v>
      </c>
    </row>
    <row r="154" spans="1:6" x14ac:dyDescent="0.2">
      <c r="A154" t="s">
        <v>813</v>
      </c>
      <c r="B154">
        <v>2177</v>
      </c>
      <c r="C154" t="s">
        <v>749</v>
      </c>
      <c r="D154">
        <v>250</v>
      </c>
      <c r="E154">
        <f t="shared" ca="1" si="2"/>
        <v>0.9349052739663648</v>
      </c>
      <c r="F154">
        <v>2177</v>
      </c>
    </row>
    <row r="155" spans="1:6" x14ac:dyDescent="0.2">
      <c r="A155" t="s">
        <v>814</v>
      </c>
      <c r="B155">
        <v>2178</v>
      </c>
      <c r="C155" t="s">
        <v>750</v>
      </c>
      <c r="D155">
        <v>250</v>
      </c>
      <c r="E155">
        <f t="shared" ca="1" si="2"/>
        <v>0.39939650986932484</v>
      </c>
      <c r="F155">
        <v>2178</v>
      </c>
    </row>
    <row r="156" spans="1:6" x14ac:dyDescent="0.2">
      <c r="A156" t="s">
        <v>815</v>
      </c>
      <c r="B156">
        <v>2179</v>
      </c>
      <c r="C156" t="s">
        <v>751</v>
      </c>
      <c r="D156">
        <v>250</v>
      </c>
      <c r="E156">
        <f t="shared" ca="1" si="2"/>
        <v>0.61384960736315464</v>
      </c>
      <c r="F156">
        <v>2179</v>
      </c>
    </row>
    <row r="157" spans="1:6" x14ac:dyDescent="0.2">
      <c r="A157" t="s">
        <v>816</v>
      </c>
      <c r="B157">
        <v>2180</v>
      </c>
      <c r="C157" t="s">
        <v>752</v>
      </c>
      <c r="D157">
        <v>250</v>
      </c>
      <c r="E157">
        <f t="shared" ca="1" si="2"/>
        <v>0.56194382085525196</v>
      </c>
      <c r="F157">
        <v>2180</v>
      </c>
    </row>
    <row r="158" spans="1:6" x14ac:dyDescent="0.2">
      <c r="A158" t="s">
        <v>817</v>
      </c>
      <c r="B158">
        <v>2181</v>
      </c>
      <c r="C158" t="s">
        <v>753</v>
      </c>
      <c r="D158">
        <v>250</v>
      </c>
      <c r="E158">
        <f t="shared" ca="1" si="2"/>
        <v>0.22733767479314615</v>
      </c>
      <c r="F158">
        <v>2181</v>
      </c>
    </row>
    <row r="159" spans="1:6" x14ac:dyDescent="0.2">
      <c r="A159" t="s">
        <v>818</v>
      </c>
      <c r="B159">
        <v>2182</v>
      </c>
      <c r="C159" t="s">
        <v>754</v>
      </c>
      <c r="D159">
        <v>250</v>
      </c>
      <c r="E159">
        <f t="shared" ca="1" si="2"/>
        <v>0.69094042751617191</v>
      </c>
      <c r="F159">
        <v>2182</v>
      </c>
    </row>
    <row r="160" spans="1:6" x14ac:dyDescent="0.2">
      <c r="A160" t="s">
        <v>819</v>
      </c>
      <c r="B160">
        <v>2183</v>
      </c>
      <c r="C160" t="s">
        <v>755</v>
      </c>
      <c r="D160">
        <v>250</v>
      </c>
      <c r="E160">
        <f t="shared" ca="1" si="2"/>
        <v>0.12743038279709062</v>
      </c>
      <c r="F160">
        <v>2183</v>
      </c>
    </row>
    <row r="161" spans="1:6" x14ac:dyDescent="0.2">
      <c r="A161" t="s">
        <v>820</v>
      </c>
      <c r="B161">
        <v>2184</v>
      </c>
      <c r="C161" t="s">
        <v>756</v>
      </c>
      <c r="D161">
        <v>250</v>
      </c>
      <c r="E161">
        <f t="shared" ca="1" si="2"/>
        <v>0.38567128344485901</v>
      </c>
      <c r="F161">
        <v>2184</v>
      </c>
    </row>
    <row r="162" spans="1:6" x14ac:dyDescent="0.2">
      <c r="A162" t="s">
        <v>821</v>
      </c>
      <c r="B162">
        <v>2185</v>
      </c>
      <c r="C162" t="s">
        <v>757</v>
      </c>
      <c r="D162">
        <v>250</v>
      </c>
      <c r="E162">
        <f t="shared" ca="1" si="2"/>
        <v>0.59039552042329513</v>
      </c>
      <c r="F162">
        <v>2185</v>
      </c>
    </row>
    <row r="163" spans="1:6" x14ac:dyDescent="0.2">
      <c r="A163" t="s">
        <v>822</v>
      </c>
      <c r="B163">
        <v>2186</v>
      </c>
      <c r="C163" t="s">
        <v>758</v>
      </c>
      <c r="D163">
        <v>250</v>
      </c>
      <c r="E163">
        <f t="shared" ca="1" si="2"/>
        <v>0.9887508992082279</v>
      </c>
      <c r="F163">
        <v>2186</v>
      </c>
    </row>
    <row r="164" spans="1:6" x14ac:dyDescent="0.2">
      <c r="A164" t="s">
        <v>823</v>
      </c>
      <c r="B164">
        <v>2187</v>
      </c>
      <c r="C164" t="s">
        <v>759</v>
      </c>
      <c r="D164">
        <v>250</v>
      </c>
      <c r="E164">
        <f t="shared" ca="1" si="2"/>
        <v>0.2682725482977425</v>
      </c>
      <c r="F164">
        <v>2187</v>
      </c>
    </row>
    <row r="165" spans="1:6" x14ac:dyDescent="0.2">
      <c r="A165" t="s">
        <v>824</v>
      </c>
      <c r="B165">
        <v>2188</v>
      </c>
      <c r="C165" t="s">
        <v>760</v>
      </c>
      <c r="D165">
        <v>250</v>
      </c>
      <c r="E165">
        <f t="shared" ca="1" si="2"/>
        <v>0.15036951776023588</v>
      </c>
      <c r="F165">
        <v>2188</v>
      </c>
    </row>
    <row r="166" spans="1:6" x14ac:dyDescent="0.2">
      <c r="A166" t="s">
        <v>825</v>
      </c>
      <c r="B166">
        <v>2189</v>
      </c>
      <c r="C166" t="s">
        <v>761</v>
      </c>
      <c r="D166">
        <v>250</v>
      </c>
      <c r="E166">
        <f t="shared" ca="1" si="2"/>
        <v>0.9886478927304615</v>
      </c>
      <c r="F166">
        <v>2189</v>
      </c>
    </row>
    <row r="167" spans="1:6" x14ac:dyDescent="0.2">
      <c r="A167" t="s">
        <v>826</v>
      </c>
      <c r="B167">
        <v>2190</v>
      </c>
      <c r="C167" t="s">
        <v>762</v>
      </c>
      <c r="D167">
        <v>250</v>
      </c>
      <c r="E167">
        <f t="shared" ca="1" si="2"/>
        <v>0.80553133163673174</v>
      </c>
      <c r="F167">
        <v>2190</v>
      </c>
    </row>
    <row r="168" spans="1:6" x14ac:dyDescent="0.2">
      <c r="A168" t="s">
        <v>827</v>
      </c>
      <c r="B168">
        <v>2191</v>
      </c>
      <c r="C168" t="s">
        <v>763</v>
      </c>
      <c r="D168">
        <v>250</v>
      </c>
      <c r="E168">
        <f t="shared" ca="1" si="2"/>
        <v>0.65739312812689266</v>
      </c>
      <c r="F168">
        <v>2191</v>
      </c>
    </row>
    <row r="169" spans="1:6" x14ac:dyDescent="0.2">
      <c r="A169" t="s">
        <v>828</v>
      </c>
      <c r="B169">
        <v>2192</v>
      </c>
      <c r="C169" t="s">
        <v>764</v>
      </c>
      <c r="D169">
        <v>250</v>
      </c>
      <c r="E169">
        <f t="shared" ca="1" si="2"/>
        <v>0.27083885129043161</v>
      </c>
      <c r="F169">
        <v>2192</v>
      </c>
    </row>
    <row r="170" spans="1:6" x14ac:dyDescent="0.2">
      <c r="A170" t="s">
        <v>829</v>
      </c>
      <c r="B170">
        <v>2193</v>
      </c>
      <c r="C170" t="s">
        <v>765</v>
      </c>
      <c r="D170">
        <v>250</v>
      </c>
      <c r="E170">
        <f t="shared" ca="1" si="2"/>
        <v>0.13980198137100075</v>
      </c>
      <c r="F170">
        <v>2193</v>
      </c>
    </row>
    <row r="171" spans="1:6" x14ac:dyDescent="0.2">
      <c r="A171" t="s">
        <v>830</v>
      </c>
      <c r="B171">
        <v>2194</v>
      </c>
      <c r="C171" t="s">
        <v>766</v>
      </c>
      <c r="D171">
        <v>250</v>
      </c>
      <c r="E171">
        <f t="shared" ca="1" si="2"/>
        <v>0.96830897619064904</v>
      </c>
      <c r="F171">
        <v>2194</v>
      </c>
    </row>
    <row r="172" spans="1:6" x14ac:dyDescent="0.2">
      <c r="A172" t="s">
        <v>831</v>
      </c>
      <c r="B172">
        <v>2195</v>
      </c>
      <c r="C172" t="s">
        <v>767</v>
      </c>
      <c r="D172">
        <v>250</v>
      </c>
      <c r="E172">
        <f t="shared" ca="1" si="2"/>
        <v>0.7091843041369702</v>
      </c>
      <c r="F172">
        <v>2195</v>
      </c>
    </row>
    <row r="173" spans="1:6" x14ac:dyDescent="0.2">
      <c r="A173" t="s">
        <v>832</v>
      </c>
      <c r="B173">
        <v>2196</v>
      </c>
      <c r="C173" t="s">
        <v>768</v>
      </c>
      <c r="D173">
        <v>250</v>
      </c>
      <c r="E173">
        <f t="shared" ca="1" si="2"/>
        <v>0.79732740848522232</v>
      </c>
      <c r="F173">
        <v>2196</v>
      </c>
    </row>
    <row r="174" spans="1:6" x14ac:dyDescent="0.2">
      <c r="A174" t="s">
        <v>833</v>
      </c>
      <c r="B174">
        <v>2197</v>
      </c>
      <c r="C174" t="s">
        <v>769</v>
      </c>
      <c r="D174">
        <v>250</v>
      </c>
      <c r="E174">
        <f t="shared" ca="1" si="2"/>
        <v>0.69116677364150636</v>
      </c>
      <c r="F174">
        <v>2197</v>
      </c>
    </row>
    <row r="175" spans="1:6" x14ac:dyDescent="0.2">
      <c r="A175" t="s">
        <v>834</v>
      </c>
      <c r="B175">
        <v>2198</v>
      </c>
      <c r="C175" t="s">
        <v>770</v>
      </c>
      <c r="D175">
        <v>250</v>
      </c>
      <c r="E175">
        <f t="shared" ca="1" si="2"/>
        <v>0.24460479924893141</v>
      </c>
      <c r="F175">
        <v>2198</v>
      </c>
    </row>
    <row r="176" spans="1:6" x14ac:dyDescent="0.2">
      <c r="A176" t="s">
        <v>835</v>
      </c>
      <c r="B176">
        <v>2199</v>
      </c>
      <c r="C176" t="s">
        <v>771</v>
      </c>
      <c r="D176">
        <v>250</v>
      </c>
      <c r="E176">
        <f t="shared" ca="1" si="2"/>
        <v>0.18917971434834779</v>
      </c>
      <c r="F176">
        <v>2199</v>
      </c>
    </row>
    <row r="177" spans="1:6" x14ac:dyDescent="0.2">
      <c r="A177" t="s">
        <v>836</v>
      </c>
      <c r="B177">
        <v>2200</v>
      </c>
      <c r="C177" t="s">
        <v>772</v>
      </c>
      <c r="D177">
        <v>250</v>
      </c>
      <c r="E177">
        <f t="shared" ca="1" si="2"/>
        <v>3.8363842150298533E-3</v>
      </c>
      <c r="F177">
        <v>2200</v>
      </c>
    </row>
    <row r="178" spans="1:6" x14ac:dyDescent="0.2">
      <c r="A178" t="s">
        <v>837</v>
      </c>
      <c r="B178">
        <v>2201</v>
      </c>
      <c r="C178" t="s">
        <v>773</v>
      </c>
      <c r="D178">
        <v>250</v>
      </c>
      <c r="E178">
        <f t="shared" ca="1" si="2"/>
        <v>0.45434408012359695</v>
      </c>
      <c r="F178">
        <v>2201</v>
      </c>
    </row>
    <row r="179" spans="1:6" x14ac:dyDescent="0.2">
      <c r="A179" t="s">
        <v>838</v>
      </c>
      <c r="B179">
        <v>2202</v>
      </c>
      <c r="C179" t="s">
        <v>774</v>
      </c>
      <c r="D179">
        <v>250</v>
      </c>
      <c r="E179">
        <f t="shared" ca="1" si="2"/>
        <v>0.88096915519302066</v>
      </c>
      <c r="F179">
        <v>2202</v>
      </c>
    </row>
    <row r="180" spans="1:6" x14ac:dyDescent="0.2">
      <c r="A180" t="s">
        <v>839</v>
      </c>
      <c r="B180">
        <v>2203</v>
      </c>
      <c r="C180" t="s">
        <v>775</v>
      </c>
      <c r="D180">
        <v>250</v>
      </c>
      <c r="E180">
        <f t="shared" ca="1" si="2"/>
        <v>0.70025278324754625</v>
      </c>
      <c r="F180">
        <v>2203</v>
      </c>
    </row>
    <row r="181" spans="1:6" x14ac:dyDescent="0.2">
      <c r="A181" t="s">
        <v>840</v>
      </c>
      <c r="B181">
        <v>2204</v>
      </c>
      <c r="C181" t="s">
        <v>776</v>
      </c>
      <c r="D181">
        <v>250</v>
      </c>
      <c r="E181">
        <f t="shared" ca="1" si="2"/>
        <v>0.70277759980753129</v>
      </c>
      <c r="F181">
        <v>2204</v>
      </c>
    </row>
    <row r="182" spans="1:6" x14ac:dyDescent="0.2">
      <c r="A182" t="s">
        <v>841</v>
      </c>
      <c r="B182">
        <v>2205</v>
      </c>
      <c r="C182" t="s">
        <v>777</v>
      </c>
      <c r="D182">
        <v>250</v>
      </c>
      <c r="E182">
        <f t="shared" ca="1" si="2"/>
        <v>0.17542046506701625</v>
      </c>
      <c r="F182">
        <v>2205</v>
      </c>
    </row>
    <row r="183" spans="1:6" x14ac:dyDescent="0.2">
      <c r="A183" t="s">
        <v>842</v>
      </c>
      <c r="B183">
        <v>2206</v>
      </c>
      <c r="C183" t="s">
        <v>778</v>
      </c>
      <c r="D183">
        <v>250</v>
      </c>
      <c r="E183">
        <f t="shared" ca="1" si="2"/>
        <v>0.42546110595729358</v>
      </c>
      <c r="F183">
        <v>2206</v>
      </c>
    </row>
    <row r="184" spans="1:6" x14ac:dyDescent="0.2">
      <c r="A184" t="s">
        <v>843</v>
      </c>
      <c r="B184">
        <v>2207</v>
      </c>
      <c r="C184" t="s">
        <v>779</v>
      </c>
      <c r="D184">
        <v>250</v>
      </c>
      <c r="E184">
        <f t="shared" ca="1" si="2"/>
        <v>0.85501193822773702</v>
      </c>
      <c r="F184">
        <v>2207</v>
      </c>
    </row>
    <row r="185" spans="1:6" x14ac:dyDescent="0.2">
      <c r="A185" t="s">
        <v>844</v>
      </c>
      <c r="B185">
        <v>2208</v>
      </c>
      <c r="C185" t="s">
        <v>780</v>
      </c>
      <c r="D185">
        <v>250</v>
      </c>
      <c r="E185">
        <f t="shared" ca="1" si="2"/>
        <v>0.65172763978559223</v>
      </c>
      <c r="F185">
        <v>2208</v>
      </c>
    </row>
    <row r="186" spans="1:6" x14ac:dyDescent="0.2">
      <c r="A186" t="s">
        <v>845</v>
      </c>
      <c r="B186">
        <v>2209</v>
      </c>
      <c r="C186" t="s">
        <v>781</v>
      </c>
      <c r="D186">
        <v>250</v>
      </c>
      <c r="E186">
        <f t="shared" ca="1" si="2"/>
        <v>2.6443007931247209E-2</v>
      </c>
      <c r="F186">
        <v>2209</v>
      </c>
    </row>
    <row r="187" spans="1:6" x14ac:dyDescent="0.2">
      <c r="A187" t="s">
        <v>846</v>
      </c>
      <c r="B187">
        <v>2210</v>
      </c>
      <c r="C187" t="s">
        <v>782</v>
      </c>
      <c r="D187">
        <v>250</v>
      </c>
      <c r="E187">
        <f t="shared" ca="1" si="2"/>
        <v>0.98662579389385896</v>
      </c>
      <c r="F187">
        <v>2210</v>
      </c>
    </row>
    <row r="188" spans="1:6" x14ac:dyDescent="0.2">
      <c r="A188" t="s">
        <v>847</v>
      </c>
      <c r="B188">
        <v>2211</v>
      </c>
      <c r="C188" t="s">
        <v>783</v>
      </c>
      <c r="D188">
        <v>250</v>
      </c>
      <c r="E188">
        <f t="shared" ca="1" si="2"/>
        <v>0.96296298559540894</v>
      </c>
      <c r="F188">
        <v>2211</v>
      </c>
    </row>
    <row r="189" spans="1:6" x14ac:dyDescent="0.2">
      <c r="A189" t="s">
        <v>848</v>
      </c>
      <c r="B189">
        <v>2212</v>
      </c>
      <c r="C189" t="s">
        <v>784</v>
      </c>
      <c r="D189">
        <v>250</v>
      </c>
      <c r="E189">
        <f t="shared" ca="1" si="2"/>
        <v>0.88024580949814157</v>
      </c>
      <c r="F189">
        <v>2212</v>
      </c>
    </row>
    <row r="190" spans="1:6" x14ac:dyDescent="0.2">
      <c r="A190" t="s">
        <v>849</v>
      </c>
      <c r="B190">
        <v>2213</v>
      </c>
      <c r="C190" t="s">
        <v>785</v>
      </c>
      <c r="D190">
        <v>250</v>
      </c>
      <c r="E190">
        <f t="shared" ca="1" si="2"/>
        <v>0.92750374389725909</v>
      </c>
      <c r="F190">
        <v>2213</v>
      </c>
    </row>
    <row r="191" spans="1:6" x14ac:dyDescent="0.2">
      <c r="A191" t="s">
        <v>850</v>
      </c>
      <c r="B191">
        <v>2214</v>
      </c>
      <c r="C191" t="s">
        <v>786</v>
      </c>
      <c r="D191">
        <v>250</v>
      </c>
      <c r="E191">
        <f t="shared" ca="1" si="2"/>
        <v>0.39356007636632251</v>
      </c>
      <c r="F191">
        <v>2214</v>
      </c>
    </row>
    <row r="192" spans="1:6" x14ac:dyDescent="0.2">
      <c r="A192" t="s">
        <v>851</v>
      </c>
      <c r="B192">
        <v>2215</v>
      </c>
      <c r="C192" t="s">
        <v>787</v>
      </c>
      <c r="D192">
        <v>250</v>
      </c>
      <c r="E192">
        <f t="shared" ca="1" si="2"/>
        <v>0.26387344330789542</v>
      </c>
      <c r="F192">
        <v>2215</v>
      </c>
    </row>
    <row r="193" spans="1:6" x14ac:dyDescent="0.2">
      <c r="A193" t="s">
        <v>852</v>
      </c>
      <c r="B193">
        <v>2216</v>
      </c>
      <c r="C193" t="s">
        <v>788</v>
      </c>
      <c r="D193">
        <v>250</v>
      </c>
      <c r="E193">
        <f t="shared" ca="1" si="2"/>
        <v>3.3821798274108472E-3</v>
      </c>
      <c r="F193">
        <v>2216</v>
      </c>
    </row>
    <row r="194" spans="1:6" x14ac:dyDescent="0.2">
      <c r="A194" t="s">
        <v>853</v>
      </c>
      <c r="B194">
        <v>2217</v>
      </c>
      <c r="C194" t="s">
        <v>789</v>
      </c>
      <c r="D194">
        <v>250</v>
      </c>
      <c r="E194">
        <f t="shared" ca="1" si="2"/>
        <v>0.74325620750646049</v>
      </c>
      <c r="F194">
        <v>2217</v>
      </c>
    </row>
    <row r="195" spans="1:6" x14ac:dyDescent="0.2">
      <c r="A195" t="s">
        <v>854</v>
      </c>
      <c r="B195">
        <v>2218</v>
      </c>
      <c r="C195" t="s">
        <v>790</v>
      </c>
      <c r="D195">
        <v>250</v>
      </c>
      <c r="E195">
        <f t="shared" ca="1" si="2"/>
        <v>0.87443057469015628</v>
      </c>
      <c r="F195">
        <v>2218</v>
      </c>
    </row>
    <row r="196" spans="1:6" x14ac:dyDescent="0.2">
      <c r="A196" t="s">
        <v>855</v>
      </c>
      <c r="B196">
        <v>2219</v>
      </c>
      <c r="C196" t="s">
        <v>791</v>
      </c>
      <c r="D196">
        <v>250</v>
      </c>
      <c r="E196">
        <f t="shared" ca="1" si="2"/>
        <v>0.44182143258690731</v>
      </c>
      <c r="F196">
        <v>2219</v>
      </c>
    </row>
    <row r="197" spans="1:6" x14ac:dyDescent="0.2">
      <c r="A197" t="s">
        <v>856</v>
      </c>
      <c r="B197">
        <v>2220</v>
      </c>
      <c r="C197" t="s">
        <v>792</v>
      </c>
      <c r="D197">
        <v>250</v>
      </c>
      <c r="E197">
        <f t="shared" ca="1" si="2"/>
        <v>5.2831425542167243E-2</v>
      </c>
      <c r="F197">
        <v>2220</v>
      </c>
    </row>
    <row r="198" spans="1:6" x14ac:dyDescent="0.2">
      <c r="A198" t="s">
        <v>857</v>
      </c>
      <c r="B198">
        <v>2221</v>
      </c>
      <c r="C198" t="s">
        <v>793</v>
      </c>
      <c r="D198">
        <v>250</v>
      </c>
      <c r="E198">
        <f t="shared" ca="1" si="2"/>
        <v>0.31635002941971235</v>
      </c>
      <c r="F198">
        <v>2221</v>
      </c>
    </row>
    <row r="199" spans="1:6" x14ac:dyDescent="0.2">
      <c r="A199" t="s">
        <v>858</v>
      </c>
      <c r="B199">
        <v>2222</v>
      </c>
      <c r="C199" t="s">
        <v>794</v>
      </c>
      <c r="D199">
        <v>250</v>
      </c>
      <c r="E199">
        <f t="shared" ca="1" si="2"/>
        <v>6.3122642590724642E-2</v>
      </c>
      <c r="F199">
        <v>2222</v>
      </c>
    </row>
    <row r="200" spans="1:6" x14ac:dyDescent="0.2">
      <c r="A200" t="s">
        <v>859</v>
      </c>
      <c r="B200">
        <v>2223</v>
      </c>
      <c r="C200" t="s">
        <v>795</v>
      </c>
      <c r="D200">
        <v>250</v>
      </c>
      <c r="E200">
        <f t="shared" ca="1" si="2"/>
        <v>0.41520898081251134</v>
      </c>
      <c r="F200">
        <v>2223</v>
      </c>
    </row>
    <row r="201" spans="1:6" x14ac:dyDescent="0.2">
      <c r="A201" t="s">
        <v>860</v>
      </c>
      <c r="B201">
        <v>2224</v>
      </c>
      <c r="C201" t="s">
        <v>796</v>
      </c>
      <c r="D201">
        <v>250</v>
      </c>
      <c r="E201">
        <f t="shared" ca="1" si="2"/>
        <v>0.84061992339348146</v>
      </c>
      <c r="F201">
        <v>2224</v>
      </c>
    </row>
    <row r="202" spans="1:6" x14ac:dyDescent="0.2">
      <c r="A202" t="s">
        <v>861</v>
      </c>
      <c r="B202">
        <v>2225</v>
      </c>
      <c r="C202" t="s">
        <v>797</v>
      </c>
      <c r="D202">
        <v>250</v>
      </c>
      <c r="E202">
        <f t="shared" ca="1" si="2"/>
        <v>0.46113697143817345</v>
      </c>
      <c r="F202">
        <v>2225</v>
      </c>
    </row>
    <row r="203" spans="1:6" x14ac:dyDescent="0.2">
      <c r="A203" t="s">
        <v>862</v>
      </c>
      <c r="B203">
        <v>2226</v>
      </c>
      <c r="C203" t="s">
        <v>798</v>
      </c>
      <c r="D203">
        <v>250</v>
      </c>
      <c r="E203">
        <f t="shared" ca="1" si="2"/>
        <v>0.3334899477225467</v>
      </c>
      <c r="F203">
        <v>2226</v>
      </c>
    </row>
    <row r="204" spans="1:6" x14ac:dyDescent="0.2">
      <c r="A204" t="s">
        <v>863</v>
      </c>
      <c r="B204">
        <v>2227</v>
      </c>
      <c r="C204" t="s">
        <v>799</v>
      </c>
      <c r="D204">
        <v>250</v>
      </c>
      <c r="E204">
        <f t="shared" ca="1" si="2"/>
        <v>0.65353953212109683</v>
      </c>
      <c r="F204">
        <v>2227</v>
      </c>
    </row>
    <row r="205" spans="1:6" x14ac:dyDescent="0.2">
      <c r="A205" t="s">
        <v>864</v>
      </c>
      <c r="B205">
        <v>2228</v>
      </c>
      <c r="C205" t="s">
        <v>800</v>
      </c>
      <c r="D205">
        <v>250</v>
      </c>
      <c r="E205">
        <f t="shared" ca="1" si="2"/>
        <v>0.97790213063573561</v>
      </c>
      <c r="F205">
        <v>2228</v>
      </c>
    </row>
    <row r="206" spans="1:6" x14ac:dyDescent="0.2">
      <c r="A206" t="s">
        <v>865</v>
      </c>
      <c r="B206">
        <v>2229</v>
      </c>
      <c r="C206" t="s">
        <v>801</v>
      </c>
      <c r="D206">
        <v>250</v>
      </c>
      <c r="E206">
        <f t="shared" ca="1" si="2"/>
        <v>0.9297202159207516</v>
      </c>
      <c r="F206">
        <v>2229</v>
      </c>
    </row>
    <row r="207" spans="1:6" x14ac:dyDescent="0.2">
      <c r="A207" t="s">
        <v>866</v>
      </c>
      <c r="B207">
        <v>2230</v>
      </c>
      <c r="C207" t="s">
        <v>802</v>
      </c>
      <c r="D207">
        <v>250</v>
      </c>
      <c r="E207">
        <f t="shared" ca="1" si="2"/>
        <v>0.67539010356129436</v>
      </c>
      <c r="F207">
        <v>2230</v>
      </c>
    </row>
    <row r="208" spans="1:6" x14ac:dyDescent="0.2">
      <c r="A208" t="s">
        <v>867</v>
      </c>
      <c r="B208">
        <v>2231</v>
      </c>
      <c r="C208" t="s">
        <v>803</v>
      </c>
      <c r="D208">
        <v>250</v>
      </c>
      <c r="E208">
        <f t="shared" ca="1" si="2"/>
        <v>6.0368179004775868E-2</v>
      </c>
      <c r="F208">
        <v>2231</v>
      </c>
    </row>
    <row r="209" spans="1:6" x14ac:dyDescent="0.2">
      <c r="A209" t="s">
        <v>868</v>
      </c>
      <c r="B209">
        <v>2232</v>
      </c>
      <c r="C209" t="s">
        <v>804</v>
      </c>
      <c r="D209">
        <v>250</v>
      </c>
      <c r="E209">
        <f t="shared" ca="1" si="2"/>
        <v>0.74700685836868819</v>
      </c>
      <c r="F209">
        <v>2232</v>
      </c>
    </row>
  </sheetData>
  <autoFilter ref="A1:A193" xr:uid="{00000000-0009-0000-0000-000023000000}"/>
  <phoneticPr fontId="3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O129"/>
  <sheetViews>
    <sheetView zoomScale="79" zoomScaleNormal="79" workbookViewId="0">
      <selection activeCell="F112" sqref="F112"/>
    </sheetView>
  </sheetViews>
  <sheetFormatPr baseColWidth="10" defaultColWidth="8.83203125" defaultRowHeight="15" x14ac:dyDescent="0.2"/>
  <cols>
    <col min="4" max="4" width="17.1640625" customWidth="1"/>
    <col min="5" max="6" width="9" customWidth="1"/>
    <col min="7" max="7" width="19.1640625" customWidth="1"/>
    <col min="8" max="8" width="22.5" customWidth="1"/>
    <col min="9" max="9" width="9" customWidth="1"/>
    <col min="12" max="12" width="31.33203125" customWidth="1"/>
    <col min="13" max="13" width="12.1640625" customWidth="1"/>
    <col min="14" max="14" width="11.5" customWidth="1"/>
  </cols>
  <sheetData>
    <row r="1" spans="1:14" s="8" customFormat="1" ht="17" thickBot="1" x14ac:dyDescent="0.25">
      <c r="A1" s="4" t="s">
        <v>358</v>
      </c>
      <c r="B1" s="5" t="s">
        <v>359</v>
      </c>
      <c r="C1" s="6" t="s">
        <v>360</v>
      </c>
      <c r="D1" s="5" t="s">
        <v>361</v>
      </c>
      <c r="E1" t="s">
        <v>362</v>
      </c>
      <c r="F1" t="s">
        <v>363</v>
      </c>
      <c r="G1" t="s">
        <v>364</v>
      </c>
      <c r="H1" s="7" t="s">
        <v>365</v>
      </c>
      <c r="I1" t="s">
        <v>366</v>
      </c>
      <c r="J1" t="s">
        <v>367</v>
      </c>
      <c r="K1" t="s">
        <v>368</v>
      </c>
      <c r="L1" s="7" t="s">
        <v>369</v>
      </c>
      <c r="M1" t="s">
        <v>370</v>
      </c>
      <c r="N1" t="s">
        <v>371</v>
      </c>
    </row>
    <row r="2" spans="1:14" s="8" customFormat="1" ht="23" customHeight="1" x14ac:dyDescent="0.2">
      <c r="A2" s="9" t="s">
        <v>3</v>
      </c>
      <c r="C2">
        <v>2001</v>
      </c>
      <c r="D2" t="s">
        <v>67</v>
      </c>
      <c r="E2">
        <v>200</v>
      </c>
      <c r="F2"/>
      <c r="G2">
        <v>289</v>
      </c>
      <c r="H2" t="s">
        <v>435</v>
      </c>
      <c r="I2">
        <v>803</v>
      </c>
      <c r="K2">
        <v>29</v>
      </c>
      <c r="L2" t="s">
        <v>386</v>
      </c>
      <c r="M2" s="8">
        <v>804</v>
      </c>
      <c r="N2" s="9" t="s">
        <v>373</v>
      </c>
    </row>
    <row r="3" spans="1:14" s="8" customFormat="1" ht="23" customHeight="1" x14ac:dyDescent="0.2">
      <c r="A3" s="12" t="s">
        <v>4</v>
      </c>
      <c r="B3" s="14"/>
      <c r="C3" s="11">
        <v>2002</v>
      </c>
      <c r="D3" s="11" t="s">
        <v>68</v>
      </c>
      <c r="E3">
        <v>200</v>
      </c>
      <c r="F3"/>
      <c r="G3">
        <v>290</v>
      </c>
      <c r="H3" t="s">
        <v>434</v>
      </c>
      <c r="I3">
        <v>803</v>
      </c>
      <c r="K3">
        <v>30</v>
      </c>
      <c r="L3" s="11" t="s">
        <v>389</v>
      </c>
      <c r="M3" s="8">
        <v>804</v>
      </c>
      <c r="N3" s="12" t="s">
        <v>373</v>
      </c>
    </row>
    <row r="4" spans="1:14" x14ac:dyDescent="0.2">
      <c r="A4" s="9" t="s">
        <v>5</v>
      </c>
      <c r="C4">
        <v>2003</v>
      </c>
      <c r="D4" t="s">
        <v>69</v>
      </c>
      <c r="E4">
        <v>200</v>
      </c>
      <c r="G4">
        <v>291</v>
      </c>
      <c r="H4" t="s">
        <v>436</v>
      </c>
      <c r="I4">
        <v>803</v>
      </c>
      <c r="K4">
        <v>31</v>
      </c>
      <c r="L4" t="s">
        <v>408</v>
      </c>
      <c r="M4">
        <v>804</v>
      </c>
      <c r="N4" s="9" t="s">
        <v>372</v>
      </c>
    </row>
    <row r="5" spans="1:14" x14ac:dyDescent="0.2">
      <c r="A5" s="9" t="s">
        <v>6</v>
      </c>
      <c r="C5">
        <v>2004</v>
      </c>
      <c r="D5" t="s">
        <v>70</v>
      </c>
      <c r="E5">
        <v>200</v>
      </c>
      <c r="G5">
        <v>292</v>
      </c>
      <c r="H5" t="s">
        <v>437</v>
      </c>
      <c r="I5">
        <v>803</v>
      </c>
      <c r="K5">
        <v>32</v>
      </c>
      <c r="L5" t="s">
        <v>401</v>
      </c>
      <c r="M5">
        <v>804</v>
      </c>
      <c r="N5" s="9" t="s">
        <v>373</v>
      </c>
    </row>
    <row r="6" spans="1:14" x14ac:dyDescent="0.2">
      <c r="A6" s="12" t="s">
        <v>7</v>
      </c>
      <c r="B6" s="11"/>
      <c r="C6" s="11">
        <v>2005</v>
      </c>
      <c r="D6" s="11" t="s">
        <v>71</v>
      </c>
      <c r="E6">
        <v>200</v>
      </c>
      <c r="G6">
        <v>293</v>
      </c>
      <c r="H6" t="s">
        <v>438</v>
      </c>
      <c r="I6">
        <v>803</v>
      </c>
      <c r="K6">
        <v>33</v>
      </c>
      <c r="L6" s="11" t="s">
        <v>421</v>
      </c>
      <c r="M6">
        <v>804</v>
      </c>
      <c r="N6" s="12" t="s">
        <v>372</v>
      </c>
    </row>
    <row r="7" spans="1:14" x14ac:dyDescent="0.2">
      <c r="A7" s="9" t="s">
        <v>8</v>
      </c>
      <c r="C7">
        <v>2006</v>
      </c>
      <c r="D7" t="s">
        <v>72</v>
      </c>
      <c r="E7">
        <v>200</v>
      </c>
      <c r="G7">
        <v>294</v>
      </c>
      <c r="H7" t="s">
        <v>439</v>
      </c>
      <c r="I7">
        <v>803</v>
      </c>
      <c r="K7">
        <v>34</v>
      </c>
      <c r="L7" t="s">
        <v>428</v>
      </c>
      <c r="M7">
        <v>804</v>
      </c>
      <c r="N7" s="9" t="s">
        <v>373</v>
      </c>
    </row>
    <row r="8" spans="1:14" x14ac:dyDescent="0.2">
      <c r="A8" s="9" t="s">
        <v>9</v>
      </c>
      <c r="C8">
        <v>2007</v>
      </c>
      <c r="D8" t="s">
        <v>73</v>
      </c>
      <c r="E8">
        <v>200</v>
      </c>
      <c r="G8">
        <v>295</v>
      </c>
      <c r="H8" t="s">
        <v>441</v>
      </c>
      <c r="I8">
        <v>803</v>
      </c>
      <c r="K8">
        <v>35</v>
      </c>
      <c r="L8" t="s">
        <v>402</v>
      </c>
      <c r="M8">
        <v>804</v>
      </c>
      <c r="N8" s="9" t="s">
        <v>372</v>
      </c>
    </row>
    <row r="9" spans="1:14" x14ac:dyDescent="0.2">
      <c r="A9" s="9" t="s">
        <v>10</v>
      </c>
      <c r="C9">
        <v>2008</v>
      </c>
      <c r="D9" t="s">
        <v>74</v>
      </c>
      <c r="E9">
        <v>200</v>
      </c>
      <c r="G9">
        <v>296</v>
      </c>
      <c r="H9" t="s">
        <v>440</v>
      </c>
      <c r="I9">
        <v>803</v>
      </c>
      <c r="K9">
        <v>40</v>
      </c>
      <c r="L9" t="s">
        <v>433</v>
      </c>
      <c r="M9">
        <v>804</v>
      </c>
      <c r="N9" s="10" t="s">
        <v>372</v>
      </c>
    </row>
    <row r="10" spans="1:14" x14ac:dyDescent="0.2">
      <c r="A10" s="9" t="s">
        <v>11</v>
      </c>
      <c r="C10">
        <v>2009</v>
      </c>
      <c r="D10" t="s">
        <v>76</v>
      </c>
      <c r="E10">
        <v>201</v>
      </c>
      <c r="G10">
        <v>289</v>
      </c>
      <c r="H10" t="s">
        <v>435</v>
      </c>
      <c r="I10">
        <v>803</v>
      </c>
      <c r="K10">
        <v>41</v>
      </c>
      <c r="L10" t="s">
        <v>396</v>
      </c>
      <c r="M10">
        <v>804</v>
      </c>
      <c r="N10" s="9" t="s">
        <v>373</v>
      </c>
    </row>
    <row r="11" spans="1:14" x14ac:dyDescent="0.2">
      <c r="A11" s="9" t="s">
        <v>12</v>
      </c>
      <c r="C11">
        <v>2010</v>
      </c>
      <c r="D11" t="s">
        <v>77</v>
      </c>
      <c r="E11">
        <v>201</v>
      </c>
      <c r="G11">
        <v>290</v>
      </c>
      <c r="H11" t="s">
        <v>434</v>
      </c>
      <c r="I11">
        <v>803</v>
      </c>
      <c r="K11">
        <v>42</v>
      </c>
      <c r="L11" t="s">
        <v>397</v>
      </c>
      <c r="M11">
        <v>804</v>
      </c>
      <c r="N11" s="9" t="s">
        <v>373</v>
      </c>
    </row>
    <row r="12" spans="1:14" x14ac:dyDescent="0.2">
      <c r="A12" s="12" t="s">
        <v>13</v>
      </c>
      <c r="C12" s="11">
        <v>2011</v>
      </c>
      <c r="D12" s="11" t="s">
        <v>78</v>
      </c>
      <c r="E12">
        <v>201</v>
      </c>
      <c r="G12">
        <v>291</v>
      </c>
      <c r="H12" t="s">
        <v>436</v>
      </c>
      <c r="I12">
        <v>803</v>
      </c>
      <c r="K12">
        <v>43</v>
      </c>
      <c r="L12" s="11" t="s">
        <v>380</v>
      </c>
      <c r="M12">
        <v>804</v>
      </c>
      <c r="N12" s="12" t="s">
        <v>372</v>
      </c>
    </row>
    <row r="13" spans="1:14" x14ac:dyDescent="0.2">
      <c r="A13" s="9" t="s">
        <v>14</v>
      </c>
      <c r="C13">
        <v>2012</v>
      </c>
      <c r="D13" t="s">
        <v>79</v>
      </c>
      <c r="E13">
        <v>201</v>
      </c>
      <c r="G13">
        <v>292</v>
      </c>
      <c r="H13" t="s">
        <v>437</v>
      </c>
      <c r="I13">
        <v>803</v>
      </c>
      <c r="K13">
        <v>44</v>
      </c>
      <c r="L13" t="s">
        <v>500</v>
      </c>
      <c r="M13">
        <v>804</v>
      </c>
      <c r="N13" s="9" t="s">
        <v>372</v>
      </c>
    </row>
    <row r="14" spans="1:14" x14ac:dyDescent="0.2">
      <c r="A14" s="9" t="s">
        <v>15</v>
      </c>
      <c r="C14">
        <v>2013</v>
      </c>
      <c r="D14" t="s">
        <v>80</v>
      </c>
      <c r="E14">
        <v>201</v>
      </c>
      <c r="G14">
        <v>293</v>
      </c>
      <c r="H14" t="s">
        <v>438</v>
      </c>
      <c r="I14">
        <v>803</v>
      </c>
      <c r="K14">
        <v>45</v>
      </c>
      <c r="L14" t="s">
        <v>382</v>
      </c>
      <c r="M14">
        <v>804</v>
      </c>
      <c r="N14" s="9" t="s">
        <v>372</v>
      </c>
    </row>
    <row r="15" spans="1:14" x14ac:dyDescent="0.2">
      <c r="A15" s="12" t="s">
        <v>16</v>
      </c>
      <c r="C15">
        <v>2014</v>
      </c>
      <c r="D15" s="11" t="s">
        <v>81</v>
      </c>
      <c r="E15">
        <v>201</v>
      </c>
      <c r="G15">
        <v>294</v>
      </c>
      <c r="H15" t="s">
        <v>439</v>
      </c>
      <c r="I15">
        <v>803</v>
      </c>
      <c r="K15">
        <v>46</v>
      </c>
      <c r="L15" s="11" t="s">
        <v>414</v>
      </c>
      <c r="M15">
        <v>804</v>
      </c>
      <c r="N15" s="12" t="s">
        <v>373</v>
      </c>
    </row>
    <row r="16" spans="1:14" x14ac:dyDescent="0.2">
      <c r="A16" s="9" t="s">
        <v>17</v>
      </c>
      <c r="C16">
        <v>2015</v>
      </c>
      <c r="D16" t="s">
        <v>82</v>
      </c>
      <c r="E16">
        <v>201</v>
      </c>
      <c r="G16">
        <v>295</v>
      </c>
      <c r="H16" t="s">
        <v>441</v>
      </c>
      <c r="I16">
        <v>803</v>
      </c>
      <c r="K16">
        <v>47</v>
      </c>
      <c r="L16" t="s">
        <v>392</v>
      </c>
      <c r="M16">
        <v>804</v>
      </c>
      <c r="N16" s="9" t="s">
        <v>373</v>
      </c>
    </row>
    <row r="17" spans="1:14" x14ac:dyDescent="0.2">
      <c r="A17" s="9" t="s">
        <v>18</v>
      </c>
      <c r="C17">
        <v>2016</v>
      </c>
      <c r="D17" t="s">
        <v>83</v>
      </c>
      <c r="E17">
        <v>201</v>
      </c>
      <c r="G17">
        <v>296</v>
      </c>
      <c r="H17" t="s">
        <v>440</v>
      </c>
      <c r="I17">
        <v>803</v>
      </c>
      <c r="K17">
        <v>48</v>
      </c>
      <c r="L17" t="s">
        <v>399</v>
      </c>
      <c r="M17">
        <v>804</v>
      </c>
      <c r="N17" s="9" t="s">
        <v>372</v>
      </c>
    </row>
    <row r="18" spans="1:14" x14ac:dyDescent="0.2">
      <c r="A18" s="9" t="s">
        <v>19</v>
      </c>
      <c r="C18">
        <v>2017</v>
      </c>
      <c r="D18" t="s">
        <v>84</v>
      </c>
      <c r="E18">
        <v>202</v>
      </c>
      <c r="G18">
        <v>289</v>
      </c>
      <c r="H18" t="s">
        <v>435</v>
      </c>
      <c r="I18">
        <v>803</v>
      </c>
      <c r="K18">
        <v>49</v>
      </c>
      <c r="L18" t="s">
        <v>410</v>
      </c>
      <c r="M18">
        <v>804</v>
      </c>
      <c r="N18" s="9" t="s">
        <v>372</v>
      </c>
    </row>
    <row r="19" spans="1:14" x14ac:dyDescent="0.2">
      <c r="A19" s="9" t="s">
        <v>20</v>
      </c>
      <c r="C19">
        <v>2018</v>
      </c>
      <c r="D19" t="s">
        <v>85</v>
      </c>
      <c r="E19">
        <v>202</v>
      </c>
      <c r="G19">
        <v>290</v>
      </c>
      <c r="H19" t="s">
        <v>434</v>
      </c>
      <c r="I19">
        <v>803</v>
      </c>
      <c r="K19">
        <v>50</v>
      </c>
      <c r="L19" t="s">
        <v>431</v>
      </c>
      <c r="M19">
        <v>804</v>
      </c>
      <c r="N19" s="9" t="s">
        <v>373</v>
      </c>
    </row>
    <row r="20" spans="1:14" x14ac:dyDescent="0.2">
      <c r="A20" s="9" t="s">
        <v>21</v>
      </c>
      <c r="C20">
        <v>2019</v>
      </c>
      <c r="D20" t="s">
        <v>94</v>
      </c>
      <c r="E20">
        <v>202</v>
      </c>
      <c r="G20">
        <v>291</v>
      </c>
      <c r="H20" t="s">
        <v>436</v>
      </c>
      <c r="I20">
        <v>803</v>
      </c>
      <c r="K20">
        <v>51</v>
      </c>
      <c r="L20" t="s">
        <v>385</v>
      </c>
      <c r="M20">
        <v>804</v>
      </c>
      <c r="N20" s="9" t="s">
        <v>372</v>
      </c>
    </row>
    <row r="21" spans="1:14" x14ac:dyDescent="0.2">
      <c r="A21" s="9" t="s">
        <v>22</v>
      </c>
      <c r="C21">
        <v>2020</v>
      </c>
      <c r="D21" t="s">
        <v>95</v>
      </c>
      <c r="E21">
        <v>202</v>
      </c>
      <c r="G21">
        <v>292</v>
      </c>
      <c r="H21" t="s">
        <v>437</v>
      </c>
      <c r="I21">
        <v>803</v>
      </c>
      <c r="K21">
        <v>52</v>
      </c>
      <c r="L21" t="s">
        <v>412</v>
      </c>
      <c r="M21">
        <v>804</v>
      </c>
      <c r="N21" s="9" t="s">
        <v>372</v>
      </c>
    </row>
    <row r="22" spans="1:14" x14ac:dyDescent="0.2">
      <c r="A22" s="12" t="s">
        <v>23</v>
      </c>
      <c r="C22">
        <v>2021</v>
      </c>
      <c r="D22" s="11" t="s">
        <v>96</v>
      </c>
      <c r="E22">
        <v>202</v>
      </c>
      <c r="G22">
        <v>293</v>
      </c>
      <c r="H22" t="s">
        <v>438</v>
      </c>
      <c r="I22">
        <v>803</v>
      </c>
      <c r="K22">
        <v>53</v>
      </c>
      <c r="L22" s="11" t="s">
        <v>394</v>
      </c>
      <c r="M22">
        <v>804</v>
      </c>
      <c r="N22" s="12" t="s">
        <v>373</v>
      </c>
    </row>
    <row r="23" spans="1:14" x14ac:dyDescent="0.2">
      <c r="A23" s="9" t="s">
        <v>24</v>
      </c>
      <c r="C23">
        <v>2022</v>
      </c>
      <c r="D23" t="s">
        <v>97</v>
      </c>
      <c r="E23">
        <v>202</v>
      </c>
      <c r="G23">
        <v>294</v>
      </c>
      <c r="H23" t="s">
        <v>439</v>
      </c>
      <c r="I23">
        <v>803</v>
      </c>
      <c r="K23">
        <v>54</v>
      </c>
      <c r="L23" t="s">
        <v>374</v>
      </c>
      <c r="M23">
        <v>804</v>
      </c>
      <c r="N23" s="9" t="s">
        <v>372</v>
      </c>
    </row>
    <row r="24" spans="1:14" x14ac:dyDescent="0.2">
      <c r="A24" s="9" t="s">
        <v>25</v>
      </c>
      <c r="C24">
        <v>2023</v>
      </c>
      <c r="D24" t="s">
        <v>98</v>
      </c>
      <c r="E24">
        <v>202</v>
      </c>
      <c r="G24">
        <v>295</v>
      </c>
      <c r="H24" t="s">
        <v>441</v>
      </c>
      <c r="I24">
        <v>803</v>
      </c>
      <c r="K24">
        <v>55</v>
      </c>
      <c r="L24" t="s">
        <v>377</v>
      </c>
      <c r="M24">
        <v>804</v>
      </c>
      <c r="N24" s="9" t="s">
        <v>373</v>
      </c>
    </row>
    <row r="25" spans="1:14" x14ac:dyDescent="0.2">
      <c r="A25" s="12" t="s">
        <v>26</v>
      </c>
      <c r="C25">
        <v>2024</v>
      </c>
      <c r="D25" s="11" t="s">
        <v>99</v>
      </c>
      <c r="E25">
        <v>202</v>
      </c>
      <c r="G25">
        <v>296</v>
      </c>
      <c r="H25" t="s">
        <v>440</v>
      </c>
      <c r="I25">
        <v>803</v>
      </c>
      <c r="K25">
        <v>56</v>
      </c>
      <c r="L25" s="11" t="s">
        <v>403</v>
      </c>
      <c r="M25">
        <v>804</v>
      </c>
      <c r="N25" s="13" t="s">
        <v>373</v>
      </c>
    </row>
    <row r="26" spans="1:14" x14ac:dyDescent="0.2">
      <c r="A26" s="12" t="s">
        <v>27</v>
      </c>
      <c r="C26">
        <v>2025</v>
      </c>
      <c r="D26" s="11" t="s">
        <v>100</v>
      </c>
      <c r="E26">
        <v>203</v>
      </c>
      <c r="G26">
        <v>289</v>
      </c>
      <c r="H26" t="s">
        <v>435</v>
      </c>
      <c r="I26">
        <v>803</v>
      </c>
      <c r="K26">
        <v>57</v>
      </c>
      <c r="L26" s="11" t="s">
        <v>388</v>
      </c>
      <c r="M26">
        <v>804</v>
      </c>
      <c r="N26" s="12" t="s">
        <v>373</v>
      </c>
    </row>
    <row r="27" spans="1:14" x14ac:dyDescent="0.2">
      <c r="A27" s="9" t="s">
        <v>28</v>
      </c>
      <c r="C27">
        <v>2026</v>
      </c>
      <c r="D27" t="s">
        <v>101</v>
      </c>
      <c r="E27">
        <v>203</v>
      </c>
      <c r="G27">
        <v>290</v>
      </c>
      <c r="H27" t="s">
        <v>434</v>
      </c>
      <c r="I27">
        <v>803</v>
      </c>
      <c r="K27">
        <v>58</v>
      </c>
      <c r="L27" t="s">
        <v>501</v>
      </c>
      <c r="M27">
        <v>804</v>
      </c>
      <c r="N27" s="9" t="s">
        <v>373</v>
      </c>
    </row>
    <row r="28" spans="1:14" x14ac:dyDescent="0.2">
      <c r="A28" s="9" t="s">
        <v>29</v>
      </c>
      <c r="C28">
        <v>2027</v>
      </c>
      <c r="D28" t="s">
        <v>102</v>
      </c>
      <c r="E28">
        <v>203</v>
      </c>
      <c r="G28">
        <v>291</v>
      </c>
      <c r="H28" t="s">
        <v>436</v>
      </c>
      <c r="I28">
        <v>803</v>
      </c>
      <c r="K28">
        <v>59</v>
      </c>
      <c r="L28" t="s">
        <v>395</v>
      </c>
      <c r="M28">
        <v>804</v>
      </c>
      <c r="N28" s="9" t="s">
        <v>372</v>
      </c>
    </row>
    <row r="29" spans="1:14" x14ac:dyDescent="0.2">
      <c r="A29" s="9" t="s">
        <v>30</v>
      </c>
      <c r="C29">
        <v>2028</v>
      </c>
      <c r="D29" t="s">
        <v>103</v>
      </c>
      <c r="E29">
        <v>203</v>
      </c>
      <c r="G29">
        <v>292</v>
      </c>
      <c r="H29" t="s">
        <v>437</v>
      </c>
      <c r="I29">
        <v>803</v>
      </c>
      <c r="K29">
        <v>60</v>
      </c>
      <c r="L29" t="s">
        <v>378</v>
      </c>
      <c r="M29">
        <v>804</v>
      </c>
      <c r="N29" s="9" t="s">
        <v>372</v>
      </c>
    </row>
    <row r="30" spans="1:14" x14ac:dyDescent="0.2">
      <c r="A30" s="9" t="s">
        <v>31</v>
      </c>
      <c r="C30">
        <v>2029</v>
      </c>
      <c r="D30" t="s">
        <v>104</v>
      </c>
      <c r="E30">
        <v>203</v>
      </c>
      <c r="G30">
        <v>293</v>
      </c>
      <c r="H30" t="s">
        <v>438</v>
      </c>
      <c r="I30">
        <v>803</v>
      </c>
      <c r="K30">
        <v>61</v>
      </c>
      <c r="L30" t="s">
        <v>398</v>
      </c>
      <c r="M30">
        <v>804</v>
      </c>
      <c r="N30" s="9" t="s">
        <v>372</v>
      </c>
    </row>
    <row r="31" spans="1:14" x14ac:dyDescent="0.2">
      <c r="A31" s="9" t="s">
        <v>32</v>
      </c>
      <c r="C31">
        <v>2030</v>
      </c>
      <c r="D31" t="s">
        <v>105</v>
      </c>
      <c r="E31">
        <v>203</v>
      </c>
      <c r="G31">
        <v>294</v>
      </c>
      <c r="H31" t="s">
        <v>439</v>
      </c>
      <c r="I31">
        <v>803</v>
      </c>
      <c r="K31">
        <v>62</v>
      </c>
      <c r="L31" t="s">
        <v>393</v>
      </c>
      <c r="M31">
        <v>804</v>
      </c>
      <c r="N31" s="9" t="s">
        <v>373</v>
      </c>
    </row>
    <row r="32" spans="1:14" x14ac:dyDescent="0.2">
      <c r="A32" s="12" t="s">
        <v>33</v>
      </c>
      <c r="C32">
        <v>2031</v>
      </c>
      <c r="D32" s="11" t="s">
        <v>106</v>
      </c>
      <c r="E32">
        <v>203</v>
      </c>
      <c r="G32">
        <v>295</v>
      </c>
      <c r="H32" t="s">
        <v>441</v>
      </c>
      <c r="I32">
        <v>803</v>
      </c>
      <c r="K32">
        <v>63</v>
      </c>
      <c r="L32" s="11" t="s">
        <v>387</v>
      </c>
      <c r="M32">
        <v>804</v>
      </c>
      <c r="N32" s="12" t="s">
        <v>373</v>
      </c>
    </row>
    <row r="33" spans="1:15" x14ac:dyDescent="0.2">
      <c r="A33" s="9" t="s">
        <v>34</v>
      </c>
      <c r="C33">
        <v>2032</v>
      </c>
      <c r="D33" t="s">
        <v>107</v>
      </c>
      <c r="E33">
        <v>203</v>
      </c>
      <c r="G33">
        <v>296</v>
      </c>
      <c r="H33" t="s">
        <v>440</v>
      </c>
      <c r="I33">
        <v>803</v>
      </c>
      <c r="K33">
        <v>64</v>
      </c>
      <c r="L33" t="s">
        <v>381</v>
      </c>
      <c r="M33">
        <v>804</v>
      </c>
      <c r="N33" s="10" t="s">
        <v>372</v>
      </c>
    </row>
    <row r="34" spans="1:15" x14ac:dyDescent="0.2">
      <c r="A34" s="12" t="s">
        <v>35</v>
      </c>
      <c r="C34">
        <v>2033</v>
      </c>
      <c r="D34" s="11" t="s">
        <v>108</v>
      </c>
      <c r="E34">
        <v>204</v>
      </c>
      <c r="G34">
        <v>289</v>
      </c>
      <c r="H34" t="s">
        <v>435</v>
      </c>
      <c r="I34">
        <v>803</v>
      </c>
      <c r="K34">
        <v>65</v>
      </c>
      <c r="L34" s="11" t="s">
        <v>375</v>
      </c>
      <c r="M34">
        <v>804</v>
      </c>
      <c r="N34" s="13" t="s">
        <v>372</v>
      </c>
    </row>
    <row r="35" spans="1:15" x14ac:dyDescent="0.2">
      <c r="A35" s="9" t="s">
        <v>36</v>
      </c>
      <c r="C35">
        <v>2034</v>
      </c>
      <c r="D35" t="s">
        <v>109</v>
      </c>
      <c r="E35">
        <v>204</v>
      </c>
      <c r="G35">
        <v>290</v>
      </c>
      <c r="H35" t="s">
        <v>434</v>
      </c>
      <c r="I35">
        <v>803</v>
      </c>
      <c r="K35">
        <v>66</v>
      </c>
      <c r="L35" s="22" t="s">
        <v>463</v>
      </c>
      <c r="M35">
        <v>804</v>
      </c>
      <c r="N35" s="9" t="s">
        <v>372</v>
      </c>
    </row>
    <row r="36" spans="1:15" x14ac:dyDescent="0.2">
      <c r="A36" s="9" t="s">
        <v>37</v>
      </c>
      <c r="C36">
        <v>2035</v>
      </c>
      <c r="D36" t="s">
        <v>110</v>
      </c>
      <c r="E36">
        <v>204</v>
      </c>
      <c r="G36">
        <v>291</v>
      </c>
      <c r="H36" t="s">
        <v>436</v>
      </c>
      <c r="I36">
        <v>803</v>
      </c>
      <c r="K36">
        <v>67</v>
      </c>
      <c r="L36" t="s">
        <v>429</v>
      </c>
      <c r="M36">
        <v>804</v>
      </c>
      <c r="N36" s="9" t="s">
        <v>373</v>
      </c>
    </row>
    <row r="37" spans="1:15" x14ac:dyDescent="0.2">
      <c r="A37" s="9" t="s">
        <v>38</v>
      </c>
      <c r="C37">
        <v>2036</v>
      </c>
      <c r="D37" t="s">
        <v>111</v>
      </c>
      <c r="E37">
        <v>204</v>
      </c>
      <c r="G37">
        <v>292</v>
      </c>
      <c r="H37" t="s">
        <v>437</v>
      </c>
      <c r="I37">
        <v>803</v>
      </c>
      <c r="K37">
        <v>68</v>
      </c>
      <c r="L37" t="s">
        <v>432</v>
      </c>
      <c r="M37">
        <v>804</v>
      </c>
      <c r="N37" s="9" t="s">
        <v>373</v>
      </c>
    </row>
    <row r="38" spans="1:15" s="11" customFormat="1" x14ac:dyDescent="0.2">
      <c r="A38" s="12" t="s">
        <v>39</v>
      </c>
      <c r="C38" s="11">
        <v>2037</v>
      </c>
      <c r="D38" s="11" t="s">
        <v>112</v>
      </c>
      <c r="E38" s="11">
        <v>204</v>
      </c>
      <c r="G38" s="11">
        <v>293</v>
      </c>
      <c r="H38" s="11" t="s">
        <v>438</v>
      </c>
      <c r="I38" s="11">
        <v>803</v>
      </c>
      <c r="K38" s="11">
        <v>69</v>
      </c>
      <c r="L38" s="11" t="s">
        <v>420</v>
      </c>
      <c r="M38" s="11">
        <v>804</v>
      </c>
      <c r="N38" s="12" t="s">
        <v>373</v>
      </c>
    </row>
    <row r="39" spans="1:15" x14ac:dyDescent="0.2">
      <c r="A39" s="9" t="s">
        <v>40</v>
      </c>
      <c r="C39">
        <v>2038</v>
      </c>
      <c r="D39" t="s">
        <v>113</v>
      </c>
      <c r="E39">
        <v>204</v>
      </c>
      <c r="G39">
        <v>294</v>
      </c>
      <c r="H39" t="s">
        <v>439</v>
      </c>
      <c r="I39">
        <v>803</v>
      </c>
      <c r="K39">
        <v>70</v>
      </c>
      <c r="L39" t="s">
        <v>417</v>
      </c>
      <c r="M39">
        <v>804</v>
      </c>
      <c r="N39" s="9" t="s">
        <v>373</v>
      </c>
      <c r="O39" t="s">
        <v>417</v>
      </c>
    </row>
    <row r="40" spans="1:15" x14ac:dyDescent="0.2">
      <c r="A40" s="9" t="s">
        <v>41</v>
      </c>
      <c r="C40">
        <v>2039</v>
      </c>
      <c r="D40" t="s">
        <v>114</v>
      </c>
      <c r="E40">
        <v>204</v>
      </c>
      <c r="G40">
        <v>295</v>
      </c>
      <c r="H40" t="s">
        <v>441</v>
      </c>
      <c r="I40">
        <v>803</v>
      </c>
      <c r="K40">
        <v>71</v>
      </c>
      <c r="L40" t="s">
        <v>390</v>
      </c>
      <c r="M40">
        <v>804</v>
      </c>
      <c r="N40" s="9" t="s">
        <v>372</v>
      </c>
    </row>
    <row r="41" spans="1:15" x14ac:dyDescent="0.2">
      <c r="A41" s="9" t="s">
        <v>42</v>
      </c>
      <c r="C41">
        <v>2040</v>
      </c>
      <c r="D41" t="s">
        <v>115</v>
      </c>
      <c r="E41">
        <v>204</v>
      </c>
      <c r="G41">
        <v>296</v>
      </c>
      <c r="H41" t="s">
        <v>440</v>
      </c>
      <c r="I41">
        <v>803</v>
      </c>
      <c r="K41">
        <v>72</v>
      </c>
      <c r="L41" t="s">
        <v>406</v>
      </c>
      <c r="M41">
        <v>804</v>
      </c>
      <c r="N41" s="9" t="s">
        <v>372</v>
      </c>
    </row>
    <row r="42" spans="1:15" x14ac:dyDescent="0.2">
      <c r="A42" s="12" t="s">
        <v>43</v>
      </c>
      <c r="C42">
        <v>2041</v>
      </c>
      <c r="D42" s="11" t="s">
        <v>116</v>
      </c>
      <c r="E42">
        <v>205</v>
      </c>
      <c r="G42">
        <v>289</v>
      </c>
      <c r="H42" t="s">
        <v>435</v>
      </c>
      <c r="I42">
        <v>803</v>
      </c>
      <c r="K42">
        <v>73</v>
      </c>
      <c r="L42" s="11" t="s">
        <v>424</v>
      </c>
      <c r="M42">
        <v>804</v>
      </c>
      <c r="N42" s="12" t="s">
        <v>373</v>
      </c>
    </row>
    <row r="43" spans="1:15" x14ac:dyDescent="0.2">
      <c r="A43" s="9" t="s">
        <v>44</v>
      </c>
      <c r="C43">
        <v>2042</v>
      </c>
      <c r="D43" t="s">
        <v>117</v>
      </c>
      <c r="E43">
        <v>205</v>
      </c>
      <c r="G43">
        <v>290</v>
      </c>
      <c r="H43" t="s">
        <v>434</v>
      </c>
      <c r="I43">
        <v>803</v>
      </c>
      <c r="K43">
        <v>74</v>
      </c>
      <c r="L43" t="s">
        <v>409</v>
      </c>
      <c r="M43">
        <v>804</v>
      </c>
      <c r="N43" s="9" t="s">
        <v>372</v>
      </c>
    </row>
    <row r="44" spans="1:15" x14ac:dyDescent="0.2">
      <c r="A44" s="9" t="s">
        <v>45</v>
      </c>
      <c r="C44">
        <v>2043</v>
      </c>
      <c r="D44" t="s">
        <v>118</v>
      </c>
      <c r="E44">
        <v>205</v>
      </c>
      <c r="G44">
        <v>291</v>
      </c>
      <c r="H44" t="s">
        <v>436</v>
      </c>
      <c r="I44">
        <v>803</v>
      </c>
      <c r="K44">
        <v>75</v>
      </c>
      <c r="L44" t="s">
        <v>418</v>
      </c>
      <c r="M44">
        <v>804</v>
      </c>
      <c r="N44" s="9" t="s">
        <v>372</v>
      </c>
    </row>
    <row r="45" spans="1:15" x14ac:dyDescent="0.2">
      <c r="A45" s="9" t="s">
        <v>46</v>
      </c>
      <c r="C45">
        <v>2044</v>
      </c>
      <c r="D45" t="s">
        <v>119</v>
      </c>
      <c r="E45">
        <v>205</v>
      </c>
      <c r="G45">
        <v>292</v>
      </c>
      <c r="H45" t="s">
        <v>437</v>
      </c>
      <c r="I45">
        <v>803</v>
      </c>
      <c r="K45">
        <v>76</v>
      </c>
      <c r="L45" t="s">
        <v>426</v>
      </c>
      <c r="M45">
        <v>804</v>
      </c>
      <c r="N45" s="9" t="s">
        <v>373</v>
      </c>
    </row>
    <row r="46" spans="1:15" x14ac:dyDescent="0.2">
      <c r="A46" s="9" t="s">
        <v>47</v>
      </c>
      <c r="C46">
        <v>2045</v>
      </c>
      <c r="D46" t="s">
        <v>120</v>
      </c>
      <c r="E46">
        <v>205</v>
      </c>
      <c r="G46">
        <v>293</v>
      </c>
      <c r="H46" t="s">
        <v>438</v>
      </c>
      <c r="I46">
        <v>803</v>
      </c>
      <c r="K46">
        <v>77</v>
      </c>
      <c r="L46" t="s">
        <v>423</v>
      </c>
      <c r="M46">
        <v>804</v>
      </c>
      <c r="N46" s="9" t="s">
        <v>372</v>
      </c>
    </row>
    <row r="47" spans="1:15" x14ac:dyDescent="0.2">
      <c r="A47" s="9" t="s">
        <v>48</v>
      </c>
      <c r="C47">
        <v>2046</v>
      </c>
      <c r="D47" t="s">
        <v>121</v>
      </c>
      <c r="E47">
        <v>205</v>
      </c>
      <c r="G47">
        <v>294</v>
      </c>
      <c r="H47" t="s">
        <v>439</v>
      </c>
      <c r="I47">
        <v>803</v>
      </c>
      <c r="K47">
        <v>78</v>
      </c>
      <c r="L47" t="s">
        <v>391</v>
      </c>
      <c r="M47">
        <v>804</v>
      </c>
      <c r="N47" s="9" t="s">
        <v>373</v>
      </c>
    </row>
    <row r="48" spans="1:15" s="11" customFormat="1" x14ac:dyDescent="0.2">
      <c r="A48" s="12" t="s">
        <v>49</v>
      </c>
      <c r="C48" s="11">
        <v>2047</v>
      </c>
      <c r="D48" s="11" t="s">
        <v>122</v>
      </c>
      <c r="E48" s="11">
        <v>205</v>
      </c>
      <c r="G48" s="11">
        <v>295</v>
      </c>
      <c r="H48" s="11" t="s">
        <v>441</v>
      </c>
      <c r="I48" s="11">
        <v>803</v>
      </c>
      <c r="K48" s="11">
        <v>79</v>
      </c>
      <c r="L48" s="11" t="s">
        <v>383</v>
      </c>
      <c r="M48" s="11">
        <v>804</v>
      </c>
      <c r="N48" s="12" t="s">
        <v>373</v>
      </c>
    </row>
    <row r="49" spans="1:14" x14ac:dyDescent="0.2">
      <c r="A49" s="9" t="s">
        <v>50</v>
      </c>
      <c r="C49">
        <v>2048</v>
      </c>
      <c r="D49" t="s">
        <v>123</v>
      </c>
      <c r="E49">
        <v>205</v>
      </c>
      <c r="G49">
        <v>296</v>
      </c>
      <c r="H49" t="s">
        <v>440</v>
      </c>
      <c r="I49">
        <v>803</v>
      </c>
      <c r="K49">
        <v>80</v>
      </c>
      <c r="L49" t="s">
        <v>427</v>
      </c>
      <c r="M49">
        <v>804</v>
      </c>
      <c r="N49" s="9" t="s">
        <v>372</v>
      </c>
    </row>
    <row r="50" spans="1:14" s="11" customFormat="1" x14ac:dyDescent="0.2">
      <c r="A50" s="12" t="s">
        <v>51</v>
      </c>
      <c r="C50" s="11">
        <v>2049</v>
      </c>
      <c r="D50" s="11" t="s">
        <v>86</v>
      </c>
      <c r="E50" s="11">
        <v>206</v>
      </c>
      <c r="G50" s="11">
        <v>289</v>
      </c>
      <c r="H50" s="11" t="s">
        <v>435</v>
      </c>
      <c r="I50" s="11">
        <v>803</v>
      </c>
      <c r="K50" s="11">
        <v>81</v>
      </c>
      <c r="L50" s="11" t="s">
        <v>425</v>
      </c>
      <c r="M50" s="11">
        <v>804</v>
      </c>
      <c r="N50" s="12" t="s">
        <v>373</v>
      </c>
    </row>
    <row r="51" spans="1:14" x14ac:dyDescent="0.2">
      <c r="A51" s="9" t="s">
        <v>52</v>
      </c>
      <c r="C51">
        <v>2050</v>
      </c>
      <c r="D51" t="s">
        <v>87</v>
      </c>
      <c r="E51">
        <v>206</v>
      </c>
      <c r="G51">
        <v>290</v>
      </c>
      <c r="H51" t="s">
        <v>434</v>
      </c>
      <c r="I51">
        <v>803</v>
      </c>
      <c r="K51">
        <v>82</v>
      </c>
      <c r="L51" t="s">
        <v>430</v>
      </c>
      <c r="M51">
        <v>804</v>
      </c>
      <c r="N51" s="9" t="s">
        <v>373</v>
      </c>
    </row>
    <row r="52" spans="1:14" x14ac:dyDescent="0.2">
      <c r="A52" s="9" t="s">
        <v>53</v>
      </c>
      <c r="C52">
        <v>2051</v>
      </c>
      <c r="D52" t="s">
        <v>88</v>
      </c>
      <c r="E52">
        <v>206</v>
      </c>
      <c r="G52">
        <v>291</v>
      </c>
      <c r="H52" t="s">
        <v>436</v>
      </c>
      <c r="I52">
        <v>803</v>
      </c>
      <c r="K52">
        <v>83</v>
      </c>
      <c r="L52" t="s">
        <v>502</v>
      </c>
      <c r="M52">
        <v>804</v>
      </c>
      <c r="N52" s="9" t="s">
        <v>372</v>
      </c>
    </row>
    <row r="53" spans="1:14" x14ac:dyDescent="0.2">
      <c r="A53" s="9" t="s">
        <v>54</v>
      </c>
      <c r="C53">
        <v>2052</v>
      </c>
      <c r="D53" t="s">
        <v>89</v>
      </c>
      <c r="E53">
        <v>206</v>
      </c>
      <c r="G53">
        <v>292</v>
      </c>
      <c r="H53" t="s">
        <v>437</v>
      </c>
      <c r="I53">
        <v>803</v>
      </c>
      <c r="K53">
        <v>84</v>
      </c>
      <c r="L53" t="s">
        <v>376</v>
      </c>
      <c r="M53">
        <v>804</v>
      </c>
      <c r="N53" s="9" t="s">
        <v>372</v>
      </c>
    </row>
    <row r="54" spans="1:14" x14ac:dyDescent="0.2">
      <c r="A54" s="9" t="s">
        <v>55</v>
      </c>
      <c r="C54">
        <v>2053</v>
      </c>
      <c r="D54" t="s">
        <v>90</v>
      </c>
      <c r="E54">
        <v>206</v>
      </c>
      <c r="G54">
        <v>293</v>
      </c>
      <c r="H54" t="s">
        <v>438</v>
      </c>
      <c r="I54">
        <v>803</v>
      </c>
      <c r="K54">
        <v>85</v>
      </c>
      <c r="L54" t="s">
        <v>415</v>
      </c>
      <c r="M54">
        <v>804</v>
      </c>
      <c r="N54" s="9" t="s">
        <v>372</v>
      </c>
    </row>
    <row r="55" spans="1:14" x14ac:dyDescent="0.2">
      <c r="A55" s="12" t="s">
        <v>56</v>
      </c>
      <c r="C55">
        <v>2054</v>
      </c>
      <c r="D55" s="11" t="s">
        <v>91</v>
      </c>
      <c r="E55">
        <v>206</v>
      </c>
      <c r="G55">
        <v>294</v>
      </c>
      <c r="H55" t="s">
        <v>439</v>
      </c>
      <c r="I55">
        <v>803</v>
      </c>
      <c r="K55">
        <v>86</v>
      </c>
      <c r="L55" s="11" t="s">
        <v>411</v>
      </c>
      <c r="M55">
        <v>804</v>
      </c>
      <c r="N55" s="12" t="s">
        <v>372</v>
      </c>
    </row>
    <row r="56" spans="1:14" x14ac:dyDescent="0.2">
      <c r="A56" s="9" t="s">
        <v>57</v>
      </c>
      <c r="C56">
        <v>2055</v>
      </c>
      <c r="D56" t="s">
        <v>92</v>
      </c>
      <c r="E56">
        <v>206</v>
      </c>
      <c r="G56">
        <v>295</v>
      </c>
      <c r="H56" t="s">
        <v>441</v>
      </c>
      <c r="I56">
        <v>803</v>
      </c>
      <c r="K56">
        <v>87</v>
      </c>
      <c r="L56" t="s">
        <v>379</v>
      </c>
      <c r="M56">
        <v>804</v>
      </c>
      <c r="N56" s="9" t="s">
        <v>373</v>
      </c>
    </row>
    <row r="57" spans="1:14" x14ac:dyDescent="0.2">
      <c r="A57" s="9" t="s">
        <v>58</v>
      </c>
      <c r="C57">
        <v>2056</v>
      </c>
      <c r="D57" t="s">
        <v>93</v>
      </c>
      <c r="E57">
        <v>206</v>
      </c>
      <c r="G57">
        <v>296</v>
      </c>
      <c r="H57" t="s">
        <v>440</v>
      </c>
      <c r="I57">
        <v>803</v>
      </c>
      <c r="K57">
        <v>88</v>
      </c>
      <c r="L57" t="s">
        <v>400</v>
      </c>
      <c r="M57">
        <v>804</v>
      </c>
      <c r="N57" s="9" t="s">
        <v>373</v>
      </c>
    </row>
    <row r="58" spans="1:14" x14ac:dyDescent="0.2">
      <c r="A58" s="12" t="s">
        <v>59</v>
      </c>
      <c r="C58">
        <v>2057</v>
      </c>
      <c r="D58" s="11" t="s">
        <v>124</v>
      </c>
      <c r="E58">
        <v>207</v>
      </c>
      <c r="G58">
        <v>289</v>
      </c>
      <c r="H58" t="s">
        <v>435</v>
      </c>
      <c r="I58">
        <v>803</v>
      </c>
      <c r="K58">
        <v>89</v>
      </c>
      <c r="L58" s="11" t="s">
        <v>503</v>
      </c>
      <c r="M58">
        <v>804</v>
      </c>
      <c r="N58" s="12" t="s">
        <v>373</v>
      </c>
    </row>
    <row r="59" spans="1:14" x14ac:dyDescent="0.2">
      <c r="A59" s="9" t="s">
        <v>60</v>
      </c>
      <c r="C59">
        <v>2058</v>
      </c>
      <c r="D59" t="s">
        <v>125</v>
      </c>
      <c r="E59">
        <v>207</v>
      </c>
      <c r="G59">
        <v>290</v>
      </c>
      <c r="H59" t="s">
        <v>434</v>
      </c>
      <c r="I59">
        <v>803</v>
      </c>
      <c r="K59">
        <v>90</v>
      </c>
      <c r="L59" t="s">
        <v>422</v>
      </c>
      <c r="M59">
        <v>804</v>
      </c>
      <c r="N59" s="9" t="s">
        <v>373</v>
      </c>
    </row>
    <row r="60" spans="1:14" x14ac:dyDescent="0.2">
      <c r="A60" s="9" t="s">
        <v>61</v>
      </c>
      <c r="C60">
        <v>2059</v>
      </c>
      <c r="D60" t="s">
        <v>126</v>
      </c>
      <c r="E60">
        <v>207</v>
      </c>
      <c r="G60">
        <v>291</v>
      </c>
      <c r="H60" t="s">
        <v>436</v>
      </c>
      <c r="I60">
        <v>803</v>
      </c>
      <c r="K60">
        <v>91</v>
      </c>
      <c r="L60" t="s">
        <v>405</v>
      </c>
      <c r="M60">
        <v>804</v>
      </c>
      <c r="N60" s="9" t="s">
        <v>372</v>
      </c>
    </row>
    <row r="61" spans="1:14" x14ac:dyDescent="0.2">
      <c r="A61" s="9" t="s">
        <v>62</v>
      </c>
      <c r="C61">
        <v>2060</v>
      </c>
      <c r="D61" t="s">
        <v>127</v>
      </c>
      <c r="E61">
        <v>207</v>
      </c>
      <c r="G61">
        <v>292</v>
      </c>
      <c r="H61" t="s">
        <v>437</v>
      </c>
      <c r="I61">
        <v>803</v>
      </c>
      <c r="K61">
        <v>92</v>
      </c>
      <c r="L61" t="s">
        <v>419</v>
      </c>
      <c r="M61">
        <v>804</v>
      </c>
      <c r="N61" s="9" t="s">
        <v>373</v>
      </c>
    </row>
    <row r="62" spans="1:14" x14ac:dyDescent="0.2">
      <c r="A62" s="9" t="s">
        <v>63</v>
      </c>
      <c r="C62">
        <v>2061</v>
      </c>
      <c r="D62" t="s">
        <v>128</v>
      </c>
      <c r="E62">
        <v>207</v>
      </c>
      <c r="G62">
        <v>293</v>
      </c>
      <c r="H62" t="s">
        <v>438</v>
      </c>
      <c r="I62">
        <v>803</v>
      </c>
      <c r="K62">
        <v>93</v>
      </c>
      <c r="L62" t="s">
        <v>407</v>
      </c>
      <c r="M62">
        <v>804</v>
      </c>
      <c r="N62" s="9" t="s">
        <v>372</v>
      </c>
    </row>
    <row r="63" spans="1:14" x14ac:dyDescent="0.2">
      <c r="A63" s="12" t="s">
        <v>64</v>
      </c>
      <c r="C63">
        <v>2062</v>
      </c>
      <c r="D63" s="11" t="s">
        <v>129</v>
      </c>
      <c r="E63">
        <v>207</v>
      </c>
      <c r="G63">
        <v>294</v>
      </c>
      <c r="H63" t="s">
        <v>439</v>
      </c>
      <c r="I63">
        <v>803</v>
      </c>
      <c r="K63">
        <v>94</v>
      </c>
      <c r="L63" s="11" t="s">
        <v>416</v>
      </c>
      <c r="M63">
        <v>804</v>
      </c>
      <c r="N63" s="12" t="s">
        <v>373</v>
      </c>
    </row>
    <row r="64" spans="1:14" x14ac:dyDescent="0.2">
      <c r="A64" s="9" t="s">
        <v>65</v>
      </c>
      <c r="C64">
        <v>2063</v>
      </c>
      <c r="D64" t="s">
        <v>130</v>
      </c>
      <c r="E64">
        <v>207</v>
      </c>
      <c r="G64">
        <v>295</v>
      </c>
      <c r="H64" t="s">
        <v>441</v>
      </c>
      <c r="I64">
        <v>803</v>
      </c>
      <c r="K64">
        <v>95</v>
      </c>
      <c r="L64" t="s">
        <v>413</v>
      </c>
      <c r="M64">
        <v>804</v>
      </c>
      <c r="N64" s="9" t="s">
        <v>372</v>
      </c>
    </row>
    <row r="65" spans="1:14" x14ac:dyDescent="0.2">
      <c r="A65" s="9" t="s">
        <v>66</v>
      </c>
      <c r="C65">
        <v>2064</v>
      </c>
      <c r="D65" t="s">
        <v>131</v>
      </c>
      <c r="E65">
        <v>207</v>
      </c>
      <c r="G65">
        <v>296</v>
      </c>
      <c r="H65" t="s">
        <v>440</v>
      </c>
      <c r="I65">
        <v>803</v>
      </c>
      <c r="K65">
        <v>96</v>
      </c>
      <c r="L65" t="s">
        <v>384</v>
      </c>
      <c r="M65">
        <v>804</v>
      </c>
      <c r="N65" s="9" t="s">
        <v>372</v>
      </c>
    </row>
    <row r="66" spans="1:14" x14ac:dyDescent="0.2">
      <c r="A66" t="s">
        <v>196</v>
      </c>
      <c r="C66">
        <v>2065</v>
      </c>
      <c r="D66" t="s">
        <v>186</v>
      </c>
      <c r="E66">
        <v>208</v>
      </c>
      <c r="G66">
        <v>289</v>
      </c>
      <c r="H66" t="s">
        <v>435</v>
      </c>
      <c r="I66">
        <v>803</v>
      </c>
      <c r="K66">
        <v>97</v>
      </c>
      <c r="L66" t="s">
        <v>473</v>
      </c>
      <c r="M66">
        <v>804</v>
      </c>
      <c r="N66" s="9" t="s">
        <v>372</v>
      </c>
    </row>
    <row r="67" spans="1:14" s="11" customFormat="1" x14ac:dyDescent="0.2">
      <c r="A67" s="11" t="s">
        <v>197</v>
      </c>
      <c r="C67" s="11">
        <v>2066</v>
      </c>
      <c r="D67" s="11" t="s">
        <v>182</v>
      </c>
      <c r="E67">
        <v>208</v>
      </c>
      <c r="F67"/>
      <c r="G67">
        <v>290</v>
      </c>
      <c r="H67" t="s">
        <v>434</v>
      </c>
      <c r="I67">
        <v>803</v>
      </c>
      <c r="K67">
        <v>98</v>
      </c>
      <c r="L67" s="11" t="s">
        <v>511</v>
      </c>
      <c r="M67">
        <v>804</v>
      </c>
      <c r="N67" s="12" t="s">
        <v>373</v>
      </c>
    </row>
    <row r="68" spans="1:14" x14ac:dyDescent="0.2">
      <c r="A68" t="s">
        <v>198</v>
      </c>
      <c r="C68">
        <v>2067</v>
      </c>
      <c r="D68" t="s">
        <v>183</v>
      </c>
      <c r="E68">
        <v>208</v>
      </c>
      <c r="G68">
        <v>291</v>
      </c>
      <c r="H68" t="s">
        <v>436</v>
      </c>
      <c r="I68">
        <v>803</v>
      </c>
      <c r="K68">
        <v>99</v>
      </c>
      <c r="L68" t="s">
        <v>445</v>
      </c>
      <c r="M68">
        <v>804</v>
      </c>
      <c r="N68" s="9" t="s">
        <v>373</v>
      </c>
    </row>
    <row r="69" spans="1:14" x14ac:dyDescent="0.2">
      <c r="A69" t="s">
        <v>199</v>
      </c>
      <c r="C69">
        <v>2068</v>
      </c>
      <c r="D69" t="s">
        <v>188</v>
      </c>
      <c r="E69">
        <v>208</v>
      </c>
      <c r="G69">
        <v>292</v>
      </c>
      <c r="H69" t="s">
        <v>437</v>
      </c>
      <c r="I69">
        <v>803</v>
      </c>
      <c r="K69">
        <v>100</v>
      </c>
      <c r="L69" t="s">
        <v>470</v>
      </c>
      <c r="M69">
        <v>804</v>
      </c>
      <c r="N69" s="9" t="s">
        <v>372</v>
      </c>
    </row>
    <row r="70" spans="1:14" x14ac:dyDescent="0.2">
      <c r="A70" t="s">
        <v>200</v>
      </c>
      <c r="C70">
        <v>2069</v>
      </c>
      <c r="D70" t="s">
        <v>189</v>
      </c>
      <c r="E70">
        <v>208</v>
      </c>
      <c r="G70">
        <v>293</v>
      </c>
      <c r="H70" t="s">
        <v>438</v>
      </c>
      <c r="I70">
        <v>803</v>
      </c>
      <c r="K70">
        <v>101</v>
      </c>
      <c r="L70" t="s">
        <v>461</v>
      </c>
      <c r="M70">
        <v>804</v>
      </c>
      <c r="N70" s="9" t="s">
        <v>372</v>
      </c>
    </row>
    <row r="71" spans="1:14" x14ac:dyDescent="0.2">
      <c r="A71" t="s">
        <v>201</v>
      </c>
      <c r="C71">
        <v>2070</v>
      </c>
      <c r="D71" t="s">
        <v>194</v>
      </c>
      <c r="E71">
        <v>208</v>
      </c>
      <c r="G71">
        <v>294</v>
      </c>
      <c r="H71" t="s">
        <v>439</v>
      </c>
      <c r="I71">
        <v>803</v>
      </c>
      <c r="K71">
        <v>102</v>
      </c>
      <c r="L71" t="s">
        <v>489</v>
      </c>
      <c r="M71">
        <v>804</v>
      </c>
      <c r="N71" s="9" t="s">
        <v>373</v>
      </c>
    </row>
    <row r="72" spans="1:14" s="11" customFormat="1" x14ac:dyDescent="0.2">
      <c r="A72" s="11" t="s">
        <v>202</v>
      </c>
      <c r="C72" s="11">
        <v>2071</v>
      </c>
      <c r="D72" s="11" t="s">
        <v>193</v>
      </c>
      <c r="E72">
        <v>208</v>
      </c>
      <c r="F72"/>
      <c r="G72">
        <v>295</v>
      </c>
      <c r="H72" t="s">
        <v>441</v>
      </c>
      <c r="I72">
        <v>803</v>
      </c>
      <c r="K72">
        <v>103</v>
      </c>
      <c r="L72" s="11" t="s">
        <v>479</v>
      </c>
      <c r="M72">
        <v>804</v>
      </c>
      <c r="N72" s="11" t="s">
        <v>373</v>
      </c>
    </row>
    <row r="73" spans="1:14" x14ac:dyDescent="0.2">
      <c r="A73" t="s">
        <v>203</v>
      </c>
      <c r="C73">
        <v>2072</v>
      </c>
      <c r="D73" t="s">
        <v>136</v>
      </c>
      <c r="E73">
        <v>208</v>
      </c>
      <c r="G73">
        <v>296</v>
      </c>
      <c r="H73" t="s">
        <v>440</v>
      </c>
      <c r="I73">
        <v>803</v>
      </c>
      <c r="K73">
        <v>104</v>
      </c>
      <c r="L73" t="s">
        <v>455</v>
      </c>
      <c r="M73">
        <v>804</v>
      </c>
      <c r="N73" t="s">
        <v>372</v>
      </c>
    </row>
    <row r="74" spans="1:14" s="11" customFormat="1" x14ac:dyDescent="0.2">
      <c r="A74" s="11" t="s">
        <v>204</v>
      </c>
      <c r="C74" s="11">
        <v>2073</v>
      </c>
      <c r="D74" s="11" t="s">
        <v>151</v>
      </c>
      <c r="E74">
        <v>209</v>
      </c>
      <c r="F74"/>
      <c r="G74">
        <v>289</v>
      </c>
      <c r="H74" t="s">
        <v>435</v>
      </c>
      <c r="I74">
        <v>803</v>
      </c>
      <c r="K74">
        <v>105</v>
      </c>
      <c r="L74" s="11" t="s">
        <v>504</v>
      </c>
      <c r="M74">
        <v>804</v>
      </c>
      <c r="N74" s="12" t="s">
        <v>373</v>
      </c>
    </row>
    <row r="75" spans="1:14" x14ac:dyDescent="0.2">
      <c r="A75" t="s">
        <v>205</v>
      </c>
      <c r="C75">
        <v>2074</v>
      </c>
      <c r="D75" t="s">
        <v>158</v>
      </c>
      <c r="E75">
        <v>209</v>
      </c>
      <c r="G75">
        <v>290</v>
      </c>
      <c r="H75" t="s">
        <v>434</v>
      </c>
      <c r="I75">
        <v>803</v>
      </c>
      <c r="K75">
        <v>106</v>
      </c>
      <c r="L75" t="s">
        <v>481</v>
      </c>
      <c r="M75">
        <v>804</v>
      </c>
      <c r="N75" s="9" t="s">
        <v>373</v>
      </c>
    </row>
    <row r="76" spans="1:14" x14ac:dyDescent="0.2">
      <c r="A76" t="s">
        <v>206</v>
      </c>
      <c r="C76">
        <v>2075</v>
      </c>
      <c r="D76" t="s">
        <v>163</v>
      </c>
      <c r="E76">
        <v>209</v>
      </c>
      <c r="G76">
        <v>291</v>
      </c>
      <c r="H76" t="s">
        <v>436</v>
      </c>
      <c r="I76">
        <v>803</v>
      </c>
      <c r="K76">
        <v>107</v>
      </c>
      <c r="L76" t="s">
        <v>458</v>
      </c>
      <c r="M76">
        <v>804</v>
      </c>
      <c r="N76" s="9" t="s">
        <v>372</v>
      </c>
    </row>
    <row r="77" spans="1:14" x14ac:dyDescent="0.2">
      <c r="A77" t="s">
        <v>207</v>
      </c>
      <c r="C77">
        <v>2076</v>
      </c>
      <c r="D77" t="s">
        <v>147</v>
      </c>
      <c r="E77">
        <v>209</v>
      </c>
      <c r="G77">
        <v>292</v>
      </c>
      <c r="H77" t="s">
        <v>437</v>
      </c>
      <c r="I77">
        <v>803</v>
      </c>
      <c r="K77">
        <v>108</v>
      </c>
      <c r="L77" t="s">
        <v>468</v>
      </c>
      <c r="M77">
        <v>804</v>
      </c>
      <c r="N77" s="9" t="s">
        <v>373</v>
      </c>
    </row>
    <row r="78" spans="1:14" x14ac:dyDescent="0.2">
      <c r="A78" t="s">
        <v>208</v>
      </c>
      <c r="C78">
        <v>2077</v>
      </c>
      <c r="D78" t="s">
        <v>149</v>
      </c>
      <c r="E78">
        <v>209</v>
      </c>
      <c r="G78">
        <v>293</v>
      </c>
      <c r="H78" t="s">
        <v>438</v>
      </c>
      <c r="I78">
        <v>803</v>
      </c>
      <c r="K78">
        <v>109</v>
      </c>
      <c r="L78" t="s">
        <v>404</v>
      </c>
      <c r="M78">
        <v>804</v>
      </c>
      <c r="N78" s="9" t="s">
        <v>373</v>
      </c>
    </row>
    <row r="79" spans="1:14" x14ac:dyDescent="0.2">
      <c r="A79" t="s">
        <v>209</v>
      </c>
      <c r="C79">
        <v>2078</v>
      </c>
      <c r="D79" t="s">
        <v>145</v>
      </c>
      <c r="E79">
        <v>209</v>
      </c>
      <c r="G79">
        <v>294</v>
      </c>
      <c r="H79" t="s">
        <v>439</v>
      </c>
      <c r="I79">
        <v>803</v>
      </c>
      <c r="K79">
        <v>110</v>
      </c>
      <c r="L79" t="s">
        <v>490</v>
      </c>
      <c r="M79">
        <v>804</v>
      </c>
      <c r="N79" s="9" t="s">
        <v>372</v>
      </c>
    </row>
    <row r="80" spans="1:14" s="11" customFormat="1" x14ac:dyDescent="0.2">
      <c r="A80" s="11" t="s">
        <v>210</v>
      </c>
      <c r="C80" s="11">
        <v>2079</v>
      </c>
      <c r="D80" s="11" t="s">
        <v>142</v>
      </c>
      <c r="E80">
        <v>209</v>
      </c>
      <c r="F80"/>
      <c r="G80">
        <v>295</v>
      </c>
      <c r="H80" t="s">
        <v>441</v>
      </c>
      <c r="I80">
        <v>803</v>
      </c>
      <c r="K80">
        <v>111</v>
      </c>
      <c r="L80" s="11" t="s">
        <v>472</v>
      </c>
      <c r="M80">
        <v>804</v>
      </c>
      <c r="N80" s="12" t="s">
        <v>372</v>
      </c>
    </row>
    <row r="81" spans="1:14" x14ac:dyDescent="0.2">
      <c r="A81" t="s">
        <v>211</v>
      </c>
      <c r="C81">
        <v>2080</v>
      </c>
      <c r="D81" t="s">
        <v>175</v>
      </c>
      <c r="E81">
        <v>209</v>
      </c>
      <c r="G81">
        <v>296</v>
      </c>
      <c r="H81" t="s">
        <v>440</v>
      </c>
      <c r="I81">
        <v>803</v>
      </c>
      <c r="K81">
        <v>112</v>
      </c>
      <c r="L81" t="s">
        <v>469</v>
      </c>
      <c r="M81">
        <v>804</v>
      </c>
      <c r="N81" s="9" t="s">
        <v>372</v>
      </c>
    </row>
    <row r="82" spans="1:14" x14ac:dyDescent="0.2">
      <c r="A82" t="s">
        <v>212</v>
      </c>
      <c r="C82">
        <v>2081</v>
      </c>
      <c r="D82" t="s">
        <v>148</v>
      </c>
      <c r="E82">
        <v>210</v>
      </c>
      <c r="G82">
        <v>289</v>
      </c>
      <c r="H82" t="s">
        <v>435</v>
      </c>
      <c r="I82">
        <v>803</v>
      </c>
      <c r="K82">
        <v>113</v>
      </c>
      <c r="L82" t="s">
        <v>488</v>
      </c>
      <c r="M82">
        <v>804</v>
      </c>
      <c r="N82" s="9" t="s">
        <v>373</v>
      </c>
    </row>
    <row r="83" spans="1:14" s="11" customFormat="1" x14ac:dyDescent="0.2">
      <c r="A83" s="11" t="s">
        <v>213</v>
      </c>
      <c r="C83" s="11">
        <v>2082</v>
      </c>
      <c r="D83" s="11" t="s">
        <v>143</v>
      </c>
      <c r="E83">
        <v>210</v>
      </c>
      <c r="F83"/>
      <c r="G83">
        <v>290</v>
      </c>
      <c r="H83" t="s">
        <v>434</v>
      </c>
      <c r="I83">
        <v>803</v>
      </c>
      <c r="K83">
        <v>114</v>
      </c>
      <c r="L83" s="11" t="s">
        <v>475</v>
      </c>
      <c r="M83">
        <v>804</v>
      </c>
      <c r="N83" s="12" t="s">
        <v>373</v>
      </c>
    </row>
    <row r="84" spans="1:14" x14ac:dyDescent="0.2">
      <c r="A84" t="s">
        <v>214</v>
      </c>
      <c r="C84">
        <v>2083</v>
      </c>
      <c r="D84" t="s">
        <v>144</v>
      </c>
      <c r="E84">
        <v>210</v>
      </c>
      <c r="G84">
        <v>291</v>
      </c>
      <c r="H84" t="s">
        <v>436</v>
      </c>
      <c r="I84">
        <v>803</v>
      </c>
      <c r="K84">
        <v>115</v>
      </c>
      <c r="L84" t="s">
        <v>442</v>
      </c>
      <c r="M84">
        <v>804</v>
      </c>
      <c r="N84" s="9" t="s">
        <v>372</v>
      </c>
    </row>
    <row r="85" spans="1:14" x14ac:dyDescent="0.2">
      <c r="A85" t="s">
        <v>215</v>
      </c>
      <c r="C85">
        <v>2084</v>
      </c>
      <c r="D85" t="s">
        <v>153</v>
      </c>
      <c r="E85">
        <v>210</v>
      </c>
      <c r="G85">
        <v>292</v>
      </c>
      <c r="H85" t="s">
        <v>437</v>
      </c>
      <c r="I85">
        <v>803</v>
      </c>
      <c r="K85">
        <v>116</v>
      </c>
      <c r="L85" t="s">
        <v>444</v>
      </c>
      <c r="M85">
        <v>804</v>
      </c>
      <c r="N85" s="9" t="s">
        <v>373</v>
      </c>
    </row>
    <row r="86" spans="1:14" x14ac:dyDescent="0.2">
      <c r="A86" t="s">
        <v>216</v>
      </c>
      <c r="C86">
        <v>2085</v>
      </c>
      <c r="D86" t="s">
        <v>155</v>
      </c>
      <c r="E86">
        <v>210</v>
      </c>
      <c r="G86">
        <v>293</v>
      </c>
      <c r="H86" t="s">
        <v>438</v>
      </c>
      <c r="I86">
        <v>803</v>
      </c>
      <c r="K86">
        <v>117</v>
      </c>
      <c r="L86" t="s">
        <v>453</v>
      </c>
      <c r="M86">
        <v>804</v>
      </c>
      <c r="N86" s="9" t="s">
        <v>372</v>
      </c>
    </row>
    <row r="87" spans="1:14" x14ac:dyDescent="0.2">
      <c r="A87" t="s">
        <v>217</v>
      </c>
      <c r="C87">
        <v>2086</v>
      </c>
      <c r="D87" t="s">
        <v>161</v>
      </c>
      <c r="E87">
        <v>210</v>
      </c>
      <c r="G87">
        <v>294</v>
      </c>
      <c r="H87" t="s">
        <v>439</v>
      </c>
      <c r="I87">
        <v>803</v>
      </c>
      <c r="K87">
        <v>118</v>
      </c>
      <c r="L87" t="s">
        <v>454</v>
      </c>
      <c r="M87">
        <v>804</v>
      </c>
      <c r="N87" s="9" t="s">
        <v>373</v>
      </c>
    </row>
    <row r="88" spans="1:14" s="11" customFormat="1" x14ac:dyDescent="0.2">
      <c r="A88" s="11" t="s">
        <v>218</v>
      </c>
      <c r="C88" s="11">
        <v>2087</v>
      </c>
      <c r="D88" s="11" t="s">
        <v>160</v>
      </c>
      <c r="E88">
        <v>210</v>
      </c>
      <c r="F88"/>
      <c r="G88">
        <v>295</v>
      </c>
      <c r="H88" t="s">
        <v>441</v>
      </c>
      <c r="I88">
        <v>803</v>
      </c>
      <c r="K88">
        <v>119</v>
      </c>
      <c r="L88" s="11" t="s">
        <v>456</v>
      </c>
      <c r="M88">
        <v>804</v>
      </c>
      <c r="N88" s="12" t="s">
        <v>372</v>
      </c>
    </row>
    <row r="89" spans="1:14" x14ac:dyDescent="0.2">
      <c r="A89" t="s">
        <v>219</v>
      </c>
      <c r="C89">
        <v>2088</v>
      </c>
      <c r="D89" t="s">
        <v>170</v>
      </c>
      <c r="E89">
        <v>210</v>
      </c>
      <c r="G89">
        <v>296</v>
      </c>
      <c r="H89" t="s">
        <v>440</v>
      </c>
      <c r="I89">
        <v>803</v>
      </c>
      <c r="K89">
        <v>120</v>
      </c>
      <c r="L89" t="s">
        <v>512</v>
      </c>
      <c r="M89">
        <v>804</v>
      </c>
      <c r="N89" s="9" t="s">
        <v>372</v>
      </c>
    </row>
    <row r="90" spans="1:14" x14ac:dyDescent="0.2">
      <c r="A90" t="s">
        <v>220</v>
      </c>
      <c r="C90">
        <v>2089</v>
      </c>
      <c r="D90" t="s">
        <v>178</v>
      </c>
      <c r="E90">
        <v>211</v>
      </c>
      <c r="G90">
        <v>289</v>
      </c>
      <c r="H90" t="s">
        <v>435</v>
      </c>
      <c r="I90">
        <v>803</v>
      </c>
      <c r="K90">
        <v>121</v>
      </c>
      <c r="L90" t="s">
        <v>493</v>
      </c>
      <c r="M90">
        <v>804</v>
      </c>
      <c r="N90" s="9" t="s">
        <v>372</v>
      </c>
    </row>
    <row r="91" spans="1:14" x14ac:dyDescent="0.2">
      <c r="A91" t="s">
        <v>221</v>
      </c>
      <c r="C91">
        <v>2090</v>
      </c>
      <c r="D91" t="s">
        <v>174</v>
      </c>
      <c r="E91">
        <v>211</v>
      </c>
      <c r="G91">
        <v>290</v>
      </c>
      <c r="H91" t="s">
        <v>434</v>
      </c>
      <c r="I91">
        <v>803</v>
      </c>
      <c r="K91">
        <v>122</v>
      </c>
      <c r="L91" t="s">
        <v>486</v>
      </c>
      <c r="M91">
        <v>804</v>
      </c>
      <c r="N91" s="9" t="s">
        <v>372</v>
      </c>
    </row>
    <row r="92" spans="1:14" s="11" customFormat="1" x14ac:dyDescent="0.2">
      <c r="A92" s="11" t="s">
        <v>222</v>
      </c>
      <c r="C92" s="11">
        <v>2091</v>
      </c>
      <c r="D92" s="11" t="s">
        <v>177</v>
      </c>
      <c r="E92">
        <v>211</v>
      </c>
      <c r="F92"/>
      <c r="G92">
        <v>291</v>
      </c>
      <c r="H92" t="s">
        <v>436</v>
      </c>
      <c r="I92">
        <v>803</v>
      </c>
      <c r="K92">
        <v>123</v>
      </c>
      <c r="L92" s="11" t="s">
        <v>505</v>
      </c>
      <c r="M92">
        <v>804</v>
      </c>
      <c r="N92" s="12" t="s">
        <v>373</v>
      </c>
    </row>
    <row r="93" spans="1:14" x14ac:dyDescent="0.2">
      <c r="A93" t="s">
        <v>223</v>
      </c>
      <c r="C93">
        <v>2092</v>
      </c>
      <c r="D93" t="s">
        <v>164</v>
      </c>
      <c r="E93">
        <v>211</v>
      </c>
      <c r="G93">
        <v>292</v>
      </c>
      <c r="H93" t="s">
        <v>437</v>
      </c>
      <c r="I93">
        <v>803</v>
      </c>
      <c r="K93">
        <v>124</v>
      </c>
      <c r="L93" t="s">
        <v>447</v>
      </c>
      <c r="M93">
        <v>804</v>
      </c>
      <c r="N93" s="9" t="s">
        <v>372</v>
      </c>
    </row>
    <row r="94" spans="1:14" s="11" customFormat="1" x14ac:dyDescent="0.2">
      <c r="A94" s="11" t="s">
        <v>224</v>
      </c>
      <c r="C94" s="11">
        <v>2093</v>
      </c>
      <c r="D94" s="11" t="s">
        <v>168</v>
      </c>
      <c r="E94">
        <v>211</v>
      </c>
      <c r="F94"/>
      <c r="G94">
        <v>293</v>
      </c>
      <c r="H94" t="s">
        <v>438</v>
      </c>
      <c r="I94">
        <v>803</v>
      </c>
      <c r="K94">
        <v>125</v>
      </c>
      <c r="L94" s="11" t="s">
        <v>452</v>
      </c>
      <c r="M94">
        <v>804</v>
      </c>
      <c r="N94" s="12" t="s">
        <v>373</v>
      </c>
    </row>
    <row r="95" spans="1:14" x14ac:dyDescent="0.2">
      <c r="A95" t="s">
        <v>225</v>
      </c>
      <c r="C95">
        <v>2094</v>
      </c>
      <c r="D95" t="s">
        <v>173</v>
      </c>
      <c r="E95">
        <v>211</v>
      </c>
      <c r="G95">
        <v>294</v>
      </c>
      <c r="H95" t="s">
        <v>439</v>
      </c>
      <c r="I95">
        <v>803</v>
      </c>
      <c r="K95">
        <v>126</v>
      </c>
      <c r="L95" t="s">
        <v>492</v>
      </c>
      <c r="M95">
        <v>804</v>
      </c>
      <c r="N95" s="9" t="s">
        <v>373</v>
      </c>
    </row>
    <row r="96" spans="1:14" x14ac:dyDescent="0.2">
      <c r="A96" t="s">
        <v>226</v>
      </c>
      <c r="C96">
        <v>2095</v>
      </c>
      <c r="D96" t="s">
        <v>169</v>
      </c>
      <c r="E96">
        <v>211</v>
      </c>
      <c r="G96">
        <v>295</v>
      </c>
      <c r="H96" t="s">
        <v>441</v>
      </c>
      <c r="I96">
        <v>803</v>
      </c>
      <c r="K96">
        <v>127</v>
      </c>
      <c r="L96" t="s">
        <v>459</v>
      </c>
      <c r="M96">
        <v>804</v>
      </c>
      <c r="N96" s="9" t="s">
        <v>372</v>
      </c>
    </row>
    <row r="97" spans="1:14" x14ac:dyDescent="0.2">
      <c r="A97" t="s">
        <v>227</v>
      </c>
      <c r="C97">
        <v>2096</v>
      </c>
      <c r="D97" t="s">
        <v>157</v>
      </c>
      <c r="E97">
        <v>211</v>
      </c>
      <c r="G97">
        <v>296</v>
      </c>
      <c r="H97" t="s">
        <v>440</v>
      </c>
      <c r="I97">
        <v>803</v>
      </c>
      <c r="K97">
        <v>128</v>
      </c>
      <c r="L97" t="s">
        <v>467</v>
      </c>
      <c r="M97">
        <v>804</v>
      </c>
      <c r="N97" s="9" t="s">
        <v>373</v>
      </c>
    </row>
    <row r="98" spans="1:14" s="11" customFormat="1" x14ac:dyDescent="0.2">
      <c r="A98" s="11" t="s">
        <v>228</v>
      </c>
      <c r="C98" s="11">
        <v>2113</v>
      </c>
      <c r="D98" s="11" t="s">
        <v>176</v>
      </c>
      <c r="E98">
        <v>212</v>
      </c>
      <c r="F98"/>
      <c r="G98">
        <v>289</v>
      </c>
      <c r="H98" t="s">
        <v>435</v>
      </c>
      <c r="I98">
        <v>803</v>
      </c>
      <c r="K98">
        <v>129</v>
      </c>
      <c r="L98" s="11" t="s">
        <v>506</v>
      </c>
      <c r="M98">
        <v>804</v>
      </c>
      <c r="N98" s="12" t="s">
        <v>373</v>
      </c>
    </row>
    <row r="99" spans="1:14" x14ac:dyDescent="0.2">
      <c r="A99" t="s">
        <v>229</v>
      </c>
      <c r="C99">
        <v>2114</v>
      </c>
      <c r="D99" t="s">
        <v>180</v>
      </c>
      <c r="E99">
        <v>212</v>
      </c>
      <c r="G99">
        <v>290</v>
      </c>
      <c r="H99" t="s">
        <v>434</v>
      </c>
      <c r="I99">
        <v>803</v>
      </c>
      <c r="K99">
        <v>130</v>
      </c>
      <c r="L99" t="s">
        <v>476</v>
      </c>
      <c r="M99">
        <v>804</v>
      </c>
      <c r="N99" s="9" t="s">
        <v>373</v>
      </c>
    </row>
    <row r="100" spans="1:14" x14ac:dyDescent="0.2">
      <c r="A100" t="s">
        <v>230</v>
      </c>
      <c r="C100">
        <v>2115</v>
      </c>
      <c r="D100" t="s">
        <v>179</v>
      </c>
      <c r="E100">
        <v>212</v>
      </c>
      <c r="G100">
        <v>291</v>
      </c>
      <c r="H100" t="s">
        <v>436</v>
      </c>
      <c r="I100">
        <v>803</v>
      </c>
      <c r="K100">
        <v>131</v>
      </c>
      <c r="L100" t="s">
        <v>449</v>
      </c>
      <c r="M100">
        <v>804</v>
      </c>
      <c r="N100" s="9" t="s">
        <v>372</v>
      </c>
    </row>
    <row r="101" spans="1:14" x14ac:dyDescent="0.2">
      <c r="A101" t="s">
        <v>231</v>
      </c>
      <c r="C101">
        <v>2116</v>
      </c>
      <c r="D101" t="s">
        <v>172</v>
      </c>
      <c r="E101">
        <v>212</v>
      </c>
      <c r="G101">
        <v>292</v>
      </c>
      <c r="H101" t="s">
        <v>437</v>
      </c>
      <c r="I101">
        <v>803</v>
      </c>
      <c r="K101">
        <v>132</v>
      </c>
      <c r="L101" t="s">
        <v>450</v>
      </c>
      <c r="M101">
        <v>804</v>
      </c>
      <c r="N101" s="15" t="s">
        <v>373</v>
      </c>
    </row>
    <row r="102" spans="1:14" s="11" customFormat="1" x14ac:dyDescent="0.2">
      <c r="A102" s="11" t="s">
        <v>232</v>
      </c>
      <c r="C102" s="11">
        <v>2117</v>
      </c>
      <c r="D102" s="11" t="s">
        <v>171</v>
      </c>
      <c r="E102">
        <v>212</v>
      </c>
      <c r="F102"/>
      <c r="G102">
        <v>293</v>
      </c>
      <c r="H102" t="s">
        <v>438</v>
      </c>
      <c r="I102">
        <v>803</v>
      </c>
      <c r="K102">
        <v>133</v>
      </c>
      <c r="L102" s="11" t="s">
        <v>443</v>
      </c>
      <c r="M102">
        <v>804</v>
      </c>
      <c r="N102" s="12" t="s">
        <v>373</v>
      </c>
    </row>
    <row r="103" spans="1:14" x14ac:dyDescent="0.2">
      <c r="A103" t="s">
        <v>233</v>
      </c>
      <c r="C103">
        <v>2118</v>
      </c>
      <c r="D103" t="s">
        <v>166</v>
      </c>
      <c r="E103">
        <v>212</v>
      </c>
      <c r="G103">
        <v>294</v>
      </c>
      <c r="H103" t="s">
        <v>439</v>
      </c>
      <c r="I103">
        <v>803</v>
      </c>
      <c r="K103">
        <v>134</v>
      </c>
      <c r="L103" t="s">
        <v>471</v>
      </c>
      <c r="M103">
        <v>804</v>
      </c>
      <c r="N103" s="9" t="s">
        <v>372</v>
      </c>
    </row>
    <row r="104" spans="1:14" x14ac:dyDescent="0.2">
      <c r="A104" t="s">
        <v>234</v>
      </c>
      <c r="C104">
        <v>2119</v>
      </c>
      <c r="D104" t="s">
        <v>167</v>
      </c>
      <c r="E104">
        <v>212</v>
      </c>
      <c r="G104">
        <v>295</v>
      </c>
      <c r="H104" t="s">
        <v>441</v>
      </c>
      <c r="I104">
        <v>803</v>
      </c>
      <c r="K104">
        <v>135</v>
      </c>
      <c r="L104" t="s">
        <v>507</v>
      </c>
      <c r="M104">
        <v>804</v>
      </c>
      <c r="N104" s="9" t="s">
        <v>372</v>
      </c>
    </row>
    <row r="105" spans="1:14" x14ac:dyDescent="0.2">
      <c r="A105" t="s">
        <v>235</v>
      </c>
      <c r="C105">
        <v>2120</v>
      </c>
      <c r="D105" t="s">
        <v>154</v>
      </c>
      <c r="E105">
        <v>212</v>
      </c>
      <c r="G105">
        <v>296</v>
      </c>
      <c r="H105" t="s">
        <v>440</v>
      </c>
      <c r="I105">
        <v>803</v>
      </c>
      <c r="K105">
        <v>136</v>
      </c>
      <c r="L105" t="s">
        <v>465</v>
      </c>
      <c r="M105">
        <v>804</v>
      </c>
      <c r="N105" s="9" t="s">
        <v>372</v>
      </c>
    </row>
    <row r="106" spans="1:14" ht="14" customHeight="1" x14ac:dyDescent="0.2">
      <c r="A106" t="s">
        <v>236</v>
      </c>
      <c r="C106">
        <v>2129</v>
      </c>
      <c r="D106" t="s">
        <v>141</v>
      </c>
      <c r="E106">
        <v>213</v>
      </c>
      <c r="G106">
        <v>289</v>
      </c>
      <c r="H106" t="s">
        <v>435</v>
      </c>
      <c r="I106">
        <v>803</v>
      </c>
      <c r="K106">
        <v>137</v>
      </c>
      <c r="L106" t="s">
        <v>508</v>
      </c>
      <c r="M106">
        <v>804</v>
      </c>
      <c r="N106" s="9" t="s">
        <v>373</v>
      </c>
    </row>
    <row r="107" spans="1:14" s="11" customFormat="1" x14ac:dyDescent="0.2">
      <c r="A107" s="11" t="s">
        <v>237</v>
      </c>
      <c r="C107" s="11">
        <v>2130</v>
      </c>
      <c r="D107" s="11" t="s">
        <v>146</v>
      </c>
      <c r="E107">
        <v>213</v>
      </c>
      <c r="F107"/>
      <c r="G107">
        <v>290</v>
      </c>
      <c r="H107" t="s">
        <v>434</v>
      </c>
      <c r="I107">
        <v>803</v>
      </c>
      <c r="K107">
        <v>138</v>
      </c>
      <c r="L107" s="11" t="s">
        <v>462</v>
      </c>
      <c r="M107">
        <v>804</v>
      </c>
      <c r="N107" s="16" t="s">
        <v>373</v>
      </c>
    </row>
    <row r="108" spans="1:14" x14ac:dyDescent="0.2">
      <c r="A108" t="s">
        <v>238</v>
      </c>
      <c r="C108">
        <v>2131</v>
      </c>
      <c r="D108" t="s">
        <v>150</v>
      </c>
      <c r="E108">
        <v>213</v>
      </c>
      <c r="G108">
        <v>291</v>
      </c>
      <c r="H108" t="s">
        <v>436</v>
      </c>
      <c r="I108">
        <v>803</v>
      </c>
      <c r="K108">
        <v>139</v>
      </c>
      <c r="L108" t="s">
        <v>491</v>
      </c>
      <c r="M108">
        <v>804</v>
      </c>
      <c r="N108" s="9" t="s">
        <v>372</v>
      </c>
    </row>
    <row r="109" spans="1:14" x14ac:dyDescent="0.2">
      <c r="A109" t="s">
        <v>239</v>
      </c>
      <c r="C109">
        <v>2132</v>
      </c>
      <c r="D109" t="s">
        <v>159</v>
      </c>
      <c r="E109">
        <v>213</v>
      </c>
      <c r="G109">
        <v>292</v>
      </c>
      <c r="H109" t="s">
        <v>437</v>
      </c>
      <c r="I109">
        <v>803</v>
      </c>
      <c r="K109">
        <v>140</v>
      </c>
      <c r="L109" t="s">
        <v>509</v>
      </c>
      <c r="M109">
        <v>804</v>
      </c>
      <c r="N109" s="9" t="s">
        <v>373</v>
      </c>
    </row>
    <row r="110" spans="1:14" x14ac:dyDescent="0.2">
      <c r="A110" t="s">
        <v>240</v>
      </c>
      <c r="C110">
        <v>2133</v>
      </c>
      <c r="D110" t="s">
        <v>162</v>
      </c>
      <c r="E110">
        <v>213</v>
      </c>
      <c r="G110">
        <v>293</v>
      </c>
      <c r="H110" t="s">
        <v>438</v>
      </c>
      <c r="I110">
        <v>803</v>
      </c>
      <c r="K110">
        <v>141</v>
      </c>
      <c r="L110" t="s">
        <v>448</v>
      </c>
      <c r="M110">
        <v>804</v>
      </c>
      <c r="N110" s="9" t="s">
        <v>372</v>
      </c>
    </row>
    <row r="111" spans="1:14" x14ac:dyDescent="0.2">
      <c r="A111" t="s">
        <v>241</v>
      </c>
      <c r="C111">
        <v>2134</v>
      </c>
      <c r="D111" t="s">
        <v>156</v>
      </c>
      <c r="E111">
        <v>213</v>
      </c>
      <c r="G111">
        <v>294</v>
      </c>
      <c r="H111" t="s">
        <v>439</v>
      </c>
      <c r="I111">
        <v>803</v>
      </c>
      <c r="K111">
        <v>142</v>
      </c>
      <c r="L111" t="s">
        <v>474</v>
      </c>
      <c r="M111">
        <v>804</v>
      </c>
      <c r="N111" s="9" t="s">
        <v>372</v>
      </c>
    </row>
    <row r="112" spans="1:14" s="11" customFormat="1" x14ac:dyDescent="0.2">
      <c r="A112" s="11" t="s">
        <v>242</v>
      </c>
      <c r="C112" s="11">
        <v>2135</v>
      </c>
      <c r="D112" s="11" t="s">
        <v>152</v>
      </c>
      <c r="E112">
        <v>213</v>
      </c>
      <c r="F112"/>
      <c r="G112">
        <v>295</v>
      </c>
      <c r="H112" t="s">
        <v>441</v>
      </c>
      <c r="I112">
        <v>803</v>
      </c>
      <c r="K112">
        <v>143</v>
      </c>
      <c r="L112" s="11" t="s">
        <v>480</v>
      </c>
      <c r="M112">
        <v>804</v>
      </c>
      <c r="N112" s="16" t="s">
        <v>373</v>
      </c>
    </row>
    <row r="113" spans="1:14" x14ac:dyDescent="0.2">
      <c r="A113" t="s">
        <v>243</v>
      </c>
      <c r="C113">
        <v>2136</v>
      </c>
      <c r="D113" t="s">
        <v>165</v>
      </c>
      <c r="E113">
        <v>213</v>
      </c>
      <c r="G113">
        <v>296</v>
      </c>
      <c r="H113" t="s">
        <v>440</v>
      </c>
      <c r="I113">
        <v>803</v>
      </c>
      <c r="K113">
        <v>144</v>
      </c>
      <c r="L113" t="s">
        <v>510</v>
      </c>
      <c r="M113">
        <v>804</v>
      </c>
      <c r="N113" s="9" t="s">
        <v>372</v>
      </c>
    </row>
    <row r="114" spans="1:14" x14ac:dyDescent="0.2">
      <c r="A114" t="s">
        <v>244</v>
      </c>
      <c r="C114">
        <v>2137</v>
      </c>
      <c r="D114" t="s">
        <v>185</v>
      </c>
      <c r="E114">
        <v>214</v>
      </c>
      <c r="G114">
        <v>289</v>
      </c>
      <c r="H114" t="s">
        <v>435</v>
      </c>
      <c r="I114">
        <v>803</v>
      </c>
      <c r="K114">
        <v>145</v>
      </c>
      <c r="L114" t="s">
        <v>466</v>
      </c>
      <c r="M114">
        <v>804</v>
      </c>
      <c r="N114" s="9" t="s">
        <v>373</v>
      </c>
    </row>
    <row r="115" spans="1:14" x14ac:dyDescent="0.2">
      <c r="A115" t="s">
        <v>245</v>
      </c>
      <c r="C115">
        <v>2138</v>
      </c>
      <c r="D115" t="s">
        <v>181</v>
      </c>
      <c r="E115">
        <v>214</v>
      </c>
      <c r="G115">
        <v>290</v>
      </c>
      <c r="H115" t="s">
        <v>434</v>
      </c>
      <c r="I115">
        <v>803</v>
      </c>
      <c r="K115">
        <v>146</v>
      </c>
      <c r="L115" t="s">
        <v>460</v>
      </c>
      <c r="M115">
        <v>804</v>
      </c>
      <c r="N115" s="9" t="s">
        <v>373</v>
      </c>
    </row>
    <row r="116" spans="1:14" s="11" customFormat="1" x14ac:dyDescent="0.2">
      <c r="A116" s="11" t="s">
        <v>246</v>
      </c>
      <c r="C116" s="11">
        <v>2139</v>
      </c>
      <c r="D116" s="11" t="s">
        <v>184</v>
      </c>
      <c r="E116">
        <v>214</v>
      </c>
      <c r="F116"/>
      <c r="G116">
        <v>291</v>
      </c>
      <c r="H116" t="s">
        <v>436</v>
      </c>
      <c r="I116">
        <v>803</v>
      </c>
      <c r="K116">
        <v>147</v>
      </c>
      <c r="L116" s="11" t="s">
        <v>513</v>
      </c>
      <c r="M116">
        <v>804</v>
      </c>
      <c r="N116" s="12" t="s">
        <v>373</v>
      </c>
    </row>
    <row r="117" spans="1:14" x14ac:dyDescent="0.2">
      <c r="A117" t="s">
        <v>247</v>
      </c>
      <c r="C117">
        <v>2140</v>
      </c>
      <c r="D117" t="s">
        <v>187</v>
      </c>
      <c r="E117">
        <v>214</v>
      </c>
      <c r="G117">
        <v>292</v>
      </c>
      <c r="H117" t="s">
        <v>437</v>
      </c>
      <c r="I117">
        <v>803</v>
      </c>
      <c r="K117">
        <v>148</v>
      </c>
      <c r="L117" t="s">
        <v>487</v>
      </c>
      <c r="M117">
        <v>804</v>
      </c>
      <c r="N117" s="9" t="s">
        <v>372</v>
      </c>
    </row>
    <row r="118" spans="1:14" x14ac:dyDescent="0.2">
      <c r="A118" t="s">
        <v>248</v>
      </c>
      <c r="C118">
        <v>2141</v>
      </c>
      <c r="D118" t="s">
        <v>190</v>
      </c>
      <c r="E118">
        <v>214</v>
      </c>
      <c r="G118">
        <v>293</v>
      </c>
      <c r="H118" t="s">
        <v>438</v>
      </c>
      <c r="I118">
        <v>803</v>
      </c>
      <c r="K118">
        <v>149</v>
      </c>
      <c r="L118" t="s">
        <v>478</v>
      </c>
      <c r="M118">
        <v>804</v>
      </c>
      <c r="N118" s="9" t="s">
        <v>372</v>
      </c>
    </row>
    <row r="119" spans="1:14" x14ac:dyDescent="0.2">
      <c r="A119" t="s">
        <v>249</v>
      </c>
      <c r="C119">
        <v>2142</v>
      </c>
      <c r="D119" t="s">
        <v>195</v>
      </c>
      <c r="E119">
        <v>214</v>
      </c>
      <c r="G119">
        <v>294</v>
      </c>
      <c r="H119" t="s">
        <v>439</v>
      </c>
      <c r="I119">
        <v>803</v>
      </c>
      <c r="K119">
        <v>150</v>
      </c>
      <c r="L119" t="s">
        <v>464</v>
      </c>
      <c r="M119">
        <v>804</v>
      </c>
      <c r="N119" s="9" t="s">
        <v>372</v>
      </c>
    </row>
    <row r="120" spans="1:14" x14ac:dyDescent="0.2">
      <c r="A120" t="s">
        <v>250</v>
      </c>
      <c r="C120">
        <v>2143</v>
      </c>
      <c r="D120" t="s">
        <v>191</v>
      </c>
      <c r="E120">
        <v>214</v>
      </c>
      <c r="G120">
        <v>295</v>
      </c>
      <c r="H120" t="s">
        <v>441</v>
      </c>
      <c r="I120">
        <v>803</v>
      </c>
      <c r="K120">
        <v>151</v>
      </c>
      <c r="L120" t="s">
        <v>494</v>
      </c>
      <c r="M120">
        <v>804</v>
      </c>
      <c r="N120" s="9" t="s">
        <v>372</v>
      </c>
    </row>
    <row r="121" spans="1:14" x14ac:dyDescent="0.2">
      <c r="A121" t="s">
        <v>251</v>
      </c>
      <c r="C121">
        <v>2144</v>
      </c>
      <c r="D121" t="s">
        <v>134</v>
      </c>
      <c r="E121">
        <v>214</v>
      </c>
      <c r="G121">
        <v>296</v>
      </c>
      <c r="H121" t="s">
        <v>440</v>
      </c>
      <c r="I121">
        <v>803</v>
      </c>
      <c r="K121">
        <v>152</v>
      </c>
      <c r="L121" t="s">
        <v>485</v>
      </c>
      <c r="M121">
        <v>804</v>
      </c>
      <c r="N121" s="9" t="s">
        <v>373</v>
      </c>
    </row>
    <row r="122" spans="1:14" x14ac:dyDescent="0.2">
      <c r="A122" t="s">
        <v>252</v>
      </c>
      <c r="C122">
        <v>2145</v>
      </c>
      <c r="D122" t="s">
        <v>140</v>
      </c>
      <c r="E122">
        <v>215</v>
      </c>
      <c r="G122">
        <v>289</v>
      </c>
      <c r="H122" t="s">
        <v>435</v>
      </c>
      <c r="I122">
        <v>803</v>
      </c>
      <c r="K122">
        <v>153</v>
      </c>
      <c r="L122" t="s">
        <v>484</v>
      </c>
      <c r="M122">
        <v>804</v>
      </c>
      <c r="N122" s="9" t="s">
        <v>373</v>
      </c>
    </row>
    <row r="123" spans="1:14" x14ac:dyDescent="0.2">
      <c r="A123" t="s">
        <v>253</v>
      </c>
      <c r="C123">
        <v>2146</v>
      </c>
      <c r="D123" t="s">
        <v>138</v>
      </c>
      <c r="E123">
        <v>215</v>
      </c>
      <c r="G123">
        <v>290</v>
      </c>
      <c r="H123" t="s">
        <v>434</v>
      </c>
      <c r="I123">
        <v>803</v>
      </c>
      <c r="K123">
        <v>154</v>
      </c>
      <c r="L123" t="s">
        <v>451</v>
      </c>
      <c r="M123">
        <v>804</v>
      </c>
      <c r="N123" s="9" t="s">
        <v>372</v>
      </c>
    </row>
    <row r="124" spans="1:14" x14ac:dyDescent="0.2">
      <c r="A124" t="s">
        <v>254</v>
      </c>
      <c r="C124">
        <v>2147</v>
      </c>
      <c r="D124" t="s">
        <v>139</v>
      </c>
      <c r="E124">
        <v>215</v>
      </c>
      <c r="G124">
        <v>291</v>
      </c>
      <c r="H124" t="s">
        <v>436</v>
      </c>
      <c r="I124">
        <v>803</v>
      </c>
      <c r="K124">
        <v>155</v>
      </c>
      <c r="L124" t="s">
        <v>482</v>
      </c>
      <c r="M124">
        <v>804</v>
      </c>
      <c r="N124" s="9" t="s">
        <v>372</v>
      </c>
    </row>
    <row r="125" spans="1:14" s="11" customFormat="1" x14ac:dyDescent="0.2">
      <c r="A125" s="11" t="s">
        <v>255</v>
      </c>
      <c r="C125" s="11">
        <v>2148</v>
      </c>
      <c r="D125" s="11" t="s">
        <v>132</v>
      </c>
      <c r="E125">
        <v>215</v>
      </c>
      <c r="F125"/>
      <c r="G125">
        <v>292</v>
      </c>
      <c r="H125" t="s">
        <v>437</v>
      </c>
      <c r="I125">
        <v>803</v>
      </c>
      <c r="K125">
        <v>156</v>
      </c>
      <c r="L125" s="11" t="s">
        <v>477</v>
      </c>
      <c r="M125">
        <v>804</v>
      </c>
      <c r="N125" s="12" t="s">
        <v>372</v>
      </c>
    </row>
    <row r="126" spans="1:14" x14ac:dyDescent="0.2">
      <c r="A126" t="s">
        <v>256</v>
      </c>
      <c r="C126">
        <v>2149</v>
      </c>
      <c r="D126" t="s">
        <v>133</v>
      </c>
      <c r="E126">
        <v>215</v>
      </c>
      <c r="G126">
        <v>293</v>
      </c>
      <c r="H126" t="s">
        <v>438</v>
      </c>
      <c r="I126">
        <v>803</v>
      </c>
      <c r="K126">
        <v>157</v>
      </c>
      <c r="L126" t="s">
        <v>457</v>
      </c>
      <c r="M126">
        <v>804</v>
      </c>
      <c r="N126" s="9" t="s">
        <v>373</v>
      </c>
    </row>
    <row r="127" spans="1:14" x14ac:dyDescent="0.2">
      <c r="A127" t="s">
        <v>257</v>
      </c>
      <c r="C127">
        <v>2150</v>
      </c>
      <c r="D127" t="s">
        <v>137</v>
      </c>
      <c r="E127">
        <v>215</v>
      </c>
      <c r="G127">
        <v>294</v>
      </c>
      <c r="H127" t="s">
        <v>439</v>
      </c>
      <c r="I127">
        <v>803</v>
      </c>
      <c r="K127">
        <v>158</v>
      </c>
      <c r="L127" t="s">
        <v>483</v>
      </c>
      <c r="M127">
        <v>804</v>
      </c>
      <c r="N127" s="9" t="s">
        <v>373</v>
      </c>
    </row>
    <row r="128" spans="1:14" x14ac:dyDescent="0.2">
      <c r="A128" t="s">
        <v>258</v>
      </c>
      <c r="C128">
        <v>2151</v>
      </c>
      <c r="D128" t="s">
        <v>135</v>
      </c>
      <c r="E128">
        <v>215</v>
      </c>
      <c r="G128">
        <v>295</v>
      </c>
      <c r="H128" t="s">
        <v>441</v>
      </c>
      <c r="I128">
        <v>803</v>
      </c>
      <c r="K128">
        <v>159</v>
      </c>
      <c r="L128" t="s">
        <v>495</v>
      </c>
      <c r="M128">
        <v>804</v>
      </c>
      <c r="N128" s="9" t="s">
        <v>372</v>
      </c>
    </row>
    <row r="129" spans="1:14" x14ac:dyDescent="0.2">
      <c r="A129" s="11" t="s">
        <v>259</v>
      </c>
      <c r="B129" s="11"/>
      <c r="C129" s="11">
        <v>2152</v>
      </c>
      <c r="D129" s="11" t="s">
        <v>192</v>
      </c>
      <c r="E129">
        <v>215</v>
      </c>
      <c r="G129">
        <v>296</v>
      </c>
      <c r="H129" t="s">
        <v>440</v>
      </c>
      <c r="I129">
        <v>803</v>
      </c>
      <c r="K129">
        <v>160</v>
      </c>
      <c r="L129" s="11" t="s">
        <v>446</v>
      </c>
      <c r="M129">
        <v>804</v>
      </c>
      <c r="N129" s="12" t="s">
        <v>373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M129"/>
  <sheetViews>
    <sheetView topLeftCell="A51" workbookViewId="0">
      <selection activeCell="E84" sqref="E84"/>
    </sheetView>
  </sheetViews>
  <sheetFormatPr baseColWidth="10" defaultColWidth="8.83203125" defaultRowHeight="15" x14ac:dyDescent="0.2"/>
  <cols>
    <col min="3" max="3" width="12.1640625" customWidth="1"/>
    <col min="4" max="4" width="15.83203125" customWidth="1"/>
    <col min="8" max="8" width="25.5" customWidth="1"/>
    <col min="9" max="9" width="13.83203125" customWidth="1"/>
  </cols>
  <sheetData>
    <row r="1" spans="1:11" ht="16" thickBot="1" x14ac:dyDescent="0.25">
      <c r="A1" s="17" t="s">
        <v>358</v>
      </c>
      <c r="B1" s="18" t="s">
        <v>359</v>
      </c>
      <c r="C1" s="19" t="s">
        <v>360</v>
      </c>
      <c r="D1" s="20" t="s">
        <v>361</v>
      </c>
      <c r="E1" s="20" t="s">
        <v>362</v>
      </c>
      <c r="F1" s="19" t="s">
        <v>496</v>
      </c>
      <c r="G1" s="21" t="s">
        <v>497</v>
      </c>
      <c r="H1" s="21" t="s">
        <v>498</v>
      </c>
      <c r="I1" s="21" t="s">
        <v>499</v>
      </c>
      <c r="J1" t="s">
        <v>371</v>
      </c>
      <c r="K1" s="7"/>
    </row>
    <row r="2" spans="1:11" x14ac:dyDescent="0.2">
      <c r="A2" s="9" t="s">
        <v>3</v>
      </c>
      <c r="B2" s="8"/>
      <c r="C2">
        <v>2001</v>
      </c>
      <c r="D2" t="s">
        <v>67</v>
      </c>
      <c r="E2">
        <v>200</v>
      </c>
      <c r="G2">
        <v>161</v>
      </c>
      <c r="H2" t="s">
        <v>538</v>
      </c>
      <c r="I2">
        <v>801</v>
      </c>
      <c r="J2" t="s">
        <v>373</v>
      </c>
      <c r="K2" s="7"/>
    </row>
    <row r="3" spans="1:11" x14ac:dyDescent="0.2">
      <c r="A3" s="12" t="s">
        <v>4</v>
      </c>
      <c r="B3" s="14"/>
      <c r="C3" s="11">
        <v>2002</v>
      </c>
      <c r="D3" s="11" t="s">
        <v>68</v>
      </c>
      <c r="E3">
        <v>200</v>
      </c>
      <c r="G3">
        <v>162</v>
      </c>
      <c r="H3" s="11" t="s">
        <v>537</v>
      </c>
      <c r="I3">
        <v>801</v>
      </c>
      <c r="J3" t="s">
        <v>373</v>
      </c>
    </row>
    <row r="4" spans="1:11" x14ac:dyDescent="0.2">
      <c r="A4" s="9" t="s">
        <v>5</v>
      </c>
      <c r="C4">
        <v>2003</v>
      </c>
      <c r="D4" t="s">
        <v>69</v>
      </c>
      <c r="E4">
        <v>200</v>
      </c>
      <c r="G4">
        <v>163</v>
      </c>
      <c r="H4" t="s">
        <v>554</v>
      </c>
      <c r="I4">
        <v>801</v>
      </c>
      <c r="J4" t="s">
        <v>372</v>
      </c>
    </row>
    <row r="5" spans="1:11" x14ac:dyDescent="0.2">
      <c r="A5" s="9" t="s">
        <v>6</v>
      </c>
      <c r="C5">
        <v>2004</v>
      </c>
      <c r="D5" t="s">
        <v>70</v>
      </c>
      <c r="E5">
        <v>200</v>
      </c>
      <c r="G5">
        <v>164</v>
      </c>
      <c r="H5" t="s">
        <v>551</v>
      </c>
      <c r="I5">
        <v>801</v>
      </c>
      <c r="J5" t="s">
        <v>373</v>
      </c>
    </row>
    <row r="6" spans="1:11" x14ac:dyDescent="0.2">
      <c r="A6" s="12" t="s">
        <v>7</v>
      </c>
      <c r="B6" s="11"/>
      <c r="C6" s="11">
        <v>2005</v>
      </c>
      <c r="D6" s="11" t="s">
        <v>71</v>
      </c>
      <c r="E6">
        <v>200</v>
      </c>
      <c r="G6">
        <v>165</v>
      </c>
      <c r="H6" s="11" t="s">
        <v>541</v>
      </c>
      <c r="I6">
        <v>801</v>
      </c>
      <c r="J6" t="s">
        <v>372</v>
      </c>
    </row>
    <row r="7" spans="1:11" x14ac:dyDescent="0.2">
      <c r="A7" s="9" t="s">
        <v>8</v>
      </c>
      <c r="C7">
        <v>2006</v>
      </c>
      <c r="D7" t="s">
        <v>72</v>
      </c>
      <c r="E7">
        <v>200</v>
      </c>
      <c r="G7">
        <v>166</v>
      </c>
      <c r="H7" t="s">
        <v>544</v>
      </c>
      <c r="I7">
        <v>801</v>
      </c>
      <c r="J7" t="s">
        <v>373</v>
      </c>
    </row>
    <row r="8" spans="1:11" x14ac:dyDescent="0.2">
      <c r="A8" s="9" t="s">
        <v>9</v>
      </c>
      <c r="C8">
        <v>2007</v>
      </c>
      <c r="D8" t="s">
        <v>73</v>
      </c>
      <c r="E8">
        <v>200</v>
      </c>
      <c r="G8">
        <v>167</v>
      </c>
      <c r="H8" t="s">
        <v>524</v>
      </c>
      <c r="I8">
        <v>801</v>
      </c>
      <c r="J8" t="s">
        <v>372</v>
      </c>
    </row>
    <row r="9" spans="1:11" x14ac:dyDescent="0.2">
      <c r="A9" s="9" t="s">
        <v>10</v>
      </c>
      <c r="C9">
        <v>2008</v>
      </c>
      <c r="D9" t="s">
        <v>74</v>
      </c>
      <c r="E9">
        <v>200</v>
      </c>
      <c r="G9">
        <v>168</v>
      </c>
      <c r="H9" t="s">
        <v>643</v>
      </c>
      <c r="I9">
        <v>801</v>
      </c>
      <c r="J9" t="s">
        <v>372</v>
      </c>
    </row>
    <row r="10" spans="1:11" x14ac:dyDescent="0.2">
      <c r="A10" s="9" t="s">
        <v>11</v>
      </c>
      <c r="C10">
        <v>2009</v>
      </c>
      <c r="D10" t="s">
        <v>76</v>
      </c>
      <c r="E10">
        <v>201</v>
      </c>
      <c r="G10">
        <v>169</v>
      </c>
      <c r="H10" t="s">
        <v>553</v>
      </c>
      <c r="I10">
        <v>801</v>
      </c>
      <c r="J10" t="s">
        <v>373</v>
      </c>
    </row>
    <row r="11" spans="1:11" x14ac:dyDescent="0.2">
      <c r="A11" s="9" t="s">
        <v>12</v>
      </c>
      <c r="C11">
        <v>2010</v>
      </c>
      <c r="D11" t="s">
        <v>77</v>
      </c>
      <c r="E11">
        <v>201</v>
      </c>
      <c r="G11">
        <v>170</v>
      </c>
      <c r="H11" t="s">
        <v>555</v>
      </c>
      <c r="I11">
        <v>801</v>
      </c>
      <c r="J11" t="s">
        <v>373</v>
      </c>
    </row>
    <row r="12" spans="1:11" x14ac:dyDescent="0.2">
      <c r="A12" s="12" t="s">
        <v>13</v>
      </c>
      <c r="C12" s="11">
        <v>2011</v>
      </c>
      <c r="D12" s="11" t="s">
        <v>78</v>
      </c>
      <c r="E12">
        <v>201</v>
      </c>
      <c r="G12">
        <v>171</v>
      </c>
      <c r="H12" s="11" t="s">
        <v>529</v>
      </c>
      <c r="I12">
        <v>801</v>
      </c>
      <c r="J12" t="s">
        <v>372</v>
      </c>
    </row>
    <row r="13" spans="1:11" x14ac:dyDescent="0.2">
      <c r="A13" s="9" t="s">
        <v>14</v>
      </c>
      <c r="C13">
        <v>2012</v>
      </c>
      <c r="D13" t="s">
        <v>79</v>
      </c>
      <c r="E13">
        <v>201</v>
      </c>
      <c r="G13">
        <v>172</v>
      </c>
      <c r="H13" t="s">
        <v>626</v>
      </c>
      <c r="I13">
        <v>801</v>
      </c>
      <c r="J13" t="s">
        <v>372</v>
      </c>
    </row>
    <row r="14" spans="1:11" ht="14" customHeight="1" x14ac:dyDescent="0.2">
      <c r="A14" s="9" t="s">
        <v>15</v>
      </c>
      <c r="C14">
        <v>2013</v>
      </c>
      <c r="D14" t="s">
        <v>80</v>
      </c>
      <c r="E14">
        <v>201</v>
      </c>
      <c r="G14">
        <v>173</v>
      </c>
      <c r="H14" t="s">
        <v>532</v>
      </c>
      <c r="I14">
        <v>801</v>
      </c>
      <c r="J14" t="s">
        <v>372</v>
      </c>
    </row>
    <row r="15" spans="1:11" x14ac:dyDescent="0.2">
      <c r="A15" s="12" t="s">
        <v>16</v>
      </c>
      <c r="C15">
        <v>2014</v>
      </c>
      <c r="D15" s="11" t="s">
        <v>81</v>
      </c>
      <c r="E15">
        <v>201</v>
      </c>
      <c r="G15">
        <v>174</v>
      </c>
      <c r="H15" s="11" t="s">
        <v>518</v>
      </c>
      <c r="I15">
        <v>801</v>
      </c>
      <c r="J15" t="s">
        <v>373</v>
      </c>
    </row>
    <row r="16" spans="1:11" x14ac:dyDescent="0.2">
      <c r="A16" s="9" t="s">
        <v>17</v>
      </c>
      <c r="C16">
        <v>2015</v>
      </c>
      <c r="D16" t="s">
        <v>82</v>
      </c>
      <c r="E16">
        <v>201</v>
      </c>
      <c r="G16">
        <v>175</v>
      </c>
      <c r="H16" t="s">
        <v>562</v>
      </c>
      <c r="I16">
        <v>801</v>
      </c>
      <c r="J16" t="s">
        <v>373</v>
      </c>
    </row>
    <row r="17" spans="1:10" x14ac:dyDescent="0.2">
      <c r="A17" s="9" t="s">
        <v>18</v>
      </c>
      <c r="C17">
        <v>2016</v>
      </c>
      <c r="D17" t="s">
        <v>83</v>
      </c>
      <c r="E17">
        <v>201</v>
      </c>
      <c r="G17">
        <v>176</v>
      </c>
      <c r="H17" t="s">
        <v>527</v>
      </c>
      <c r="I17">
        <v>801</v>
      </c>
      <c r="J17" t="s">
        <v>372</v>
      </c>
    </row>
    <row r="18" spans="1:10" x14ac:dyDescent="0.2">
      <c r="A18" s="9" t="s">
        <v>19</v>
      </c>
      <c r="C18">
        <v>2017</v>
      </c>
      <c r="D18" t="s">
        <v>84</v>
      </c>
      <c r="E18">
        <v>202</v>
      </c>
      <c r="G18">
        <v>177</v>
      </c>
      <c r="H18" t="s">
        <v>558</v>
      </c>
      <c r="I18">
        <v>801</v>
      </c>
      <c r="J18" t="s">
        <v>372</v>
      </c>
    </row>
    <row r="19" spans="1:10" x14ac:dyDescent="0.2">
      <c r="A19" s="9" t="s">
        <v>20</v>
      </c>
      <c r="C19">
        <v>2018</v>
      </c>
      <c r="D19" t="s">
        <v>85</v>
      </c>
      <c r="E19">
        <v>202</v>
      </c>
      <c r="G19">
        <v>178</v>
      </c>
      <c r="H19" t="s">
        <v>644</v>
      </c>
      <c r="I19">
        <v>801</v>
      </c>
      <c r="J19" t="s">
        <v>373</v>
      </c>
    </row>
    <row r="20" spans="1:10" x14ac:dyDescent="0.2">
      <c r="A20" s="9" t="s">
        <v>21</v>
      </c>
      <c r="C20">
        <v>2019</v>
      </c>
      <c r="D20" t="s">
        <v>94</v>
      </c>
      <c r="E20">
        <v>202</v>
      </c>
      <c r="G20">
        <v>179</v>
      </c>
      <c r="H20" t="s">
        <v>516</v>
      </c>
      <c r="I20">
        <v>801</v>
      </c>
      <c r="J20" t="s">
        <v>372</v>
      </c>
    </row>
    <row r="21" spans="1:10" x14ac:dyDescent="0.2">
      <c r="A21" s="9" t="s">
        <v>22</v>
      </c>
      <c r="C21">
        <v>2020</v>
      </c>
      <c r="D21" t="s">
        <v>95</v>
      </c>
      <c r="E21">
        <v>202</v>
      </c>
      <c r="G21">
        <v>180</v>
      </c>
      <c r="H21" t="s">
        <v>517</v>
      </c>
      <c r="I21">
        <v>801</v>
      </c>
      <c r="J21" t="s">
        <v>372</v>
      </c>
    </row>
    <row r="22" spans="1:10" x14ac:dyDescent="0.2">
      <c r="A22" s="12" t="s">
        <v>23</v>
      </c>
      <c r="C22">
        <v>2021</v>
      </c>
      <c r="D22" s="11" t="s">
        <v>96</v>
      </c>
      <c r="E22">
        <v>202</v>
      </c>
      <c r="G22">
        <v>181</v>
      </c>
      <c r="H22" s="11" t="s">
        <v>645</v>
      </c>
      <c r="I22">
        <v>801</v>
      </c>
      <c r="J22" t="s">
        <v>373</v>
      </c>
    </row>
    <row r="23" spans="1:10" x14ac:dyDescent="0.2">
      <c r="A23" s="9" t="s">
        <v>24</v>
      </c>
      <c r="C23">
        <v>2022</v>
      </c>
      <c r="D23" t="s">
        <v>97</v>
      </c>
      <c r="E23">
        <v>202</v>
      </c>
      <c r="G23">
        <v>182</v>
      </c>
      <c r="H23" t="s">
        <v>552</v>
      </c>
      <c r="I23">
        <v>801</v>
      </c>
      <c r="J23" t="s">
        <v>372</v>
      </c>
    </row>
    <row r="24" spans="1:10" x14ac:dyDescent="0.2">
      <c r="A24" s="9" t="s">
        <v>25</v>
      </c>
      <c r="C24">
        <v>2023</v>
      </c>
      <c r="D24" t="s">
        <v>98</v>
      </c>
      <c r="E24">
        <v>202</v>
      </c>
      <c r="G24">
        <v>183</v>
      </c>
      <c r="H24" t="s">
        <v>539</v>
      </c>
      <c r="I24">
        <v>801</v>
      </c>
      <c r="J24" t="s">
        <v>373</v>
      </c>
    </row>
    <row r="25" spans="1:10" x14ac:dyDescent="0.2">
      <c r="A25" s="12" t="s">
        <v>26</v>
      </c>
      <c r="C25">
        <v>2024</v>
      </c>
      <c r="D25" s="11" t="s">
        <v>99</v>
      </c>
      <c r="E25">
        <v>202</v>
      </c>
      <c r="G25">
        <v>184</v>
      </c>
      <c r="H25" s="11" t="s">
        <v>525</v>
      </c>
      <c r="I25">
        <v>801</v>
      </c>
      <c r="J25" t="s">
        <v>373</v>
      </c>
    </row>
    <row r="26" spans="1:10" x14ac:dyDescent="0.2">
      <c r="A26" s="12" t="s">
        <v>27</v>
      </c>
      <c r="C26">
        <v>2025</v>
      </c>
      <c r="D26" s="11" t="s">
        <v>100</v>
      </c>
      <c r="E26">
        <v>203</v>
      </c>
      <c r="G26">
        <v>185</v>
      </c>
      <c r="H26" s="11" t="s">
        <v>550</v>
      </c>
      <c r="I26">
        <v>801</v>
      </c>
      <c r="J26" t="s">
        <v>373</v>
      </c>
    </row>
    <row r="27" spans="1:10" x14ac:dyDescent="0.2">
      <c r="A27" s="9" t="s">
        <v>28</v>
      </c>
      <c r="C27">
        <v>2026</v>
      </c>
      <c r="D27" t="s">
        <v>101</v>
      </c>
      <c r="E27">
        <v>203</v>
      </c>
      <c r="G27">
        <v>186</v>
      </c>
      <c r="H27" t="s">
        <v>646</v>
      </c>
      <c r="I27">
        <v>801</v>
      </c>
      <c r="J27" t="s">
        <v>373</v>
      </c>
    </row>
    <row r="28" spans="1:10" x14ac:dyDescent="0.2">
      <c r="A28" s="9" t="s">
        <v>29</v>
      </c>
      <c r="C28">
        <v>2027</v>
      </c>
      <c r="D28" t="s">
        <v>102</v>
      </c>
      <c r="E28">
        <v>203</v>
      </c>
      <c r="G28">
        <v>187</v>
      </c>
      <c r="H28" t="s">
        <v>543</v>
      </c>
      <c r="I28">
        <v>801</v>
      </c>
      <c r="J28" t="s">
        <v>372</v>
      </c>
    </row>
    <row r="29" spans="1:10" x14ac:dyDescent="0.2">
      <c r="A29" s="9" t="s">
        <v>30</v>
      </c>
      <c r="C29">
        <v>2028</v>
      </c>
      <c r="D29" t="s">
        <v>103</v>
      </c>
      <c r="E29">
        <v>203</v>
      </c>
      <c r="G29">
        <v>188</v>
      </c>
      <c r="H29" t="s">
        <v>627</v>
      </c>
      <c r="I29">
        <v>801</v>
      </c>
      <c r="J29" t="s">
        <v>372</v>
      </c>
    </row>
    <row r="30" spans="1:10" x14ac:dyDescent="0.2">
      <c r="A30" s="9" t="s">
        <v>31</v>
      </c>
      <c r="C30">
        <v>2029</v>
      </c>
      <c r="D30" t="s">
        <v>104</v>
      </c>
      <c r="E30">
        <v>203</v>
      </c>
      <c r="G30">
        <v>189</v>
      </c>
      <c r="H30" t="s">
        <v>534</v>
      </c>
      <c r="I30">
        <v>801</v>
      </c>
      <c r="J30" t="s">
        <v>372</v>
      </c>
    </row>
    <row r="31" spans="1:10" x14ac:dyDescent="0.2">
      <c r="A31" s="9" t="s">
        <v>32</v>
      </c>
      <c r="C31">
        <v>2030</v>
      </c>
      <c r="D31" t="s">
        <v>105</v>
      </c>
      <c r="E31">
        <v>203</v>
      </c>
      <c r="G31">
        <v>190</v>
      </c>
      <c r="H31" t="s">
        <v>564</v>
      </c>
      <c r="I31">
        <v>801</v>
      </c>
      <c r="J31" t="s">
        <v>373</v>
      </c>
    </row>
    <row r="32" spans="1:10" x14ac:dyDescent="0.2">
      <c r="A32" s="12" t="s">
        <v>33</v>
      </c>
      <c r="C32">
        <v>2031</v>
      </c>
      <c r="D32" s="11" t="s">
        <v>106</v>
      </c>
      <c r="E32">
        <v>203</v>
      </c>
      <c r="G32">
        <v>191</v>
      </c>
      <c r="H32" s="11" t="s">
        <v>548</v>
      </c>
      <c r="I32">
        <v>801</v>
      </c>
      <c r="J32" t="s">
        <v>373</v>
      </c>
    </row>
    <row r="33" spans="1:13" x14ac:dyDescent="0.2">
      <c r="A33" s="9" t="s">
        <v>34</v>
      </c>
      <c r="C33">
        <v>2032</v>
      </c>
      <c r="D33" t="s">
        <v>107</v>
      </c>
      <c r="E33">
        <v>203</v>
      </c>
      <c r="G33">
        <v>192</v>
      </c>
      <c r="H33" t="s">
        <v>540</v>
      </c>
      <c r="I33">
        <v>801</v>
      </c>
      <c r="J33" t="s">
        <v>372</v>
      </c>
    </row>
    <row r="34" spans="1:13" x14ac:dyDescent="0.2">
      <c r="A34" s="12" t="s">
        <v>35</v>
      </c>
      <c r="C34">
        <v>2033</v>
      </c>
      <c r="D34" s="11" t="s">
        <v>108</v>
      </c>
      <c r="E34">
        <v>204</v>
      </c>
      <c r="G34">
        <v>193</v>
      </c>
      <c r="H34" s="11" t="s">
        <v>523</v>
      </c>
      <c r="I34">
        <v>801</v>
      </c>
      <c r="J34" t="s">
        <v>372</v>
      </c>
    </row>
    <row r="35" spans="1:13" x14ac:dyDescent="0.2">
      <c r="A35" s="9" t="s">
        <v>36</v>
      </c>
      <c r="C35">
        <v>2034</v>
      </c>
      <c r="D35" t="s">
        <v>109</v>
      </c>
      <c r="E35">
        <v>204</v>
      </c>
      <c r="G35">
        <v>194</v>
      </c>
      <c r="H35" t="s">
        <v>615</v>
      </c>
      <c r="I35">
        <v>801</v>
      </c>
      <c r="J35" t="s">
        <v>372</v>
      </c>
    </row>
    <row r="36" spans="1:13" x14ac:dyDescent="0.2">
      <c r="A36" s="9" t="s">
        <v>37</v>
      </c>
      <c r="C36">
        <v>2035</v>
      </c>
      <c r="D36" t="s">
        <v>110</v>
      </c>
      <c r="E36">
        <v>204</v>
      </c>
      <c r="G36">
        <v>195</v>
      </c>
      <c r="H36" t="s">
        <v>542</v>
      </c>
      <c r="I36">
        <v>801</v>
      </c>
      <c r="J36" t="s">
        <v>373</v>
      </c>
    </row>
    <row r="37" spans="1:13" x14ac:dyDescent="0.2">
      <c r="A37" s="9" t="s">
        <v>38</v>
      </c>
      <c r="C37">
        <v>2036</v>
      </c>
      <c r="D37" t="s">
        <v>111</v>
      </c>
      <c r="E37">
        <v>204</v>
      </c>
      <c r="G37">
        <v>196</v>
      </c>
      <c r="H37" t="s">
        <v>535</v>
      </c>
      <c r="I37">
        <v>801</v>
      </c>
      <c r="J37" t="s">
        <v>373</v>
      </c>
    </row>
    <row r="38" spans="1:13" s="11" customFormat="1" x14ac:dyDescent="0.2">
      <c r="A38" s="12" t="s">
        <v>39</v>
      </c>
      <c r="C38" s="11">
        <v>2037</v>
      </c>
      <c r="D38" s="11" t="s">
        <v>112</v>
      </c>
      <c r="E38" s="11">
        <v>204</v>
      </c>
      <c r="G38" s="11">
        <v>197</v>
      </c>
      <c r="H38" s="11" t="s">
        <v>521</v>
      </c>
      <c r="I38" s="11">
        <v>801</v>
      </c>
      <c r="J38" s="11" t="s">
        <v>373</v>
      </c>
    </row>
    <row r="39" spans="1:13" x14ac:dyDescent="0.2">
      <c r="A39" s="9" t="s">
        <v>40</v>
      </c>
      <c r="C39">
        <v>2038</v>
      </c>
      <c r="D39" t="s">
        <v>113</v>
      </c>
      <c r="E39">
        <v>204</v>
      </c>
      <c r="G39">
        <v>198</v>
      </c>
      <c r="H39" t="s">
        <v>566</v>
      </c>
      <c r="I39">
        <v>801</v>
      </c>
      <c r="J39" t="s">
        <v>372</v>
      </c>
    </row>
    <row r="40" spans="1:13" x14ac:dyDescent="0.2">
      <c r="A40" s="9" t="s">
        <v>41</v>
      </c>
      <c r="C40">
        <v>2039</v>
      </c>
      <c r="D40" t="s">
        <v>114</v>
      </c>
      <c r="E40">
        <v>204</v>
      </c>
      <c r="G40">
        <v>199</v>
      </c>
      <c r="H40" t="s">
        <v>536</v>
      </c>
      <c r="I40">
        <v>801</v>
      </c>
      <c r="J40" t="s">
        <v>373</v>
      </c>
    </row>
    <row r="41" spans="1:13" x14ac:dyDescent="0.2">
      <c r="A41" s="9" t="s">
        <v>42</v>
      </c>
      <c r="C41">
        <v>2040</v>
      </c>
      <c r="D41" t="s">
        <v>115</v>
      </c>
      <c r="E41">
        <v>204</v>
      </c>
      <c r="G41">
        <v>200</v>
      </c>
      <c r="H41" t="s">
        <v>531</v>
      </c>
      <c r="I41">
        <v>801</v>
      </c>
      <c r="J41" t="s">
        <v>372</v>
      </c>
    </row>
    <row r="42" spans="1:13" x14ac:dyDescent="0.2">
      <c r="A42" s="12" t="s">
        <v>43</v>
      </c>
      <c r="C42">
        <v>2041</v>
      </c>
      <c r="D42" s="11" t="s">
        <v>116</v>
      </c>
      <c r="E42">
        <v>205</v>
      </c>
      <c r="G42">
        <v>201</v>
      </c>
      <c r="H42" s="11" t="s">
        <v>561</v>
      </c>
      <c r="I42">
        <v>801</v>
      </c>
      <c r="J42" t="s">
        <v>373</v>
      </c>
    </row>
    <row r="43" spans="1:13" x14ac:dyDescent="0.2">
      <c r="A43" s="9" t="s">
        <v>44</v>
      </c>
      <c r="C43">
        <v>2042</v>
      </c>
      <c r="D43" t="s">
        <v>117</v>
      </c>
      <c r="E43">
        <v>205</v>
      </c>
      <c r="G43">
        <v>202</v>
      </c>
      <c r="H43" t="s">
        <v>560</v>
      </c>
      <c r="I43">
        <v>801</v>
      </c>
      <c r="J43" t="s">
        <v>372</v>
      </c>
      <c r="K43" s="11" t="s">
        <v>561</v>
      </c>
      <c r="L43">
        <v>801</v>
      </c>
      <c r="M43" t="s">
        <v>373</v>
      </c>
    </row>
    <row r="44" spans="1:13" x14ac:dyDescent="0.2">
      <c r="A44" s="9" t="s">
        <v>45</v>
      </c>
      <c r="C44">
        <v>2043</v>
      </c>
      <c r="D44" t="s">
        <v>118</v>
      </c>
      <c r="E44">
        <v>205</v>
      </c>
      <c r="G44">
        <v>203</v>
      </c>
      <c r="H44" t="s">
        <v>528</v>
      </c>
      <c r="I44">
        <v>801</v>
      </c>
      <c r="J44" t="s">
        <v>372</v>
      </c>
    </row>
    <row r="45" spans="1:13" x14ac:dyDescent="0.2">
      <c r="A45" s="9" t="s">
        <v>46</v>
      </c>
      <c r="C45">
        <v>2044</v>
      </c>
      <c r="D45" t="s">
        <v>119</v>
      </c>
      <c r="E45">
        <v>205</v>
      </c>
      <c r="G45">
        <v>204</v>
      </c>
      <c r="H45" t="s">
        <v>647</v>
      </c>
      <c r="I45">
        <v>801</v>
      </c>
      <c r="J45" t="s">
        <v>373</v>
      </c>
    </row>
    <row r="46" spans="1:13" x14ac:dyDescent="0.2">
      <c r="A46" s="9" t="s">
        <v>47</v>
      </c>
      <c r="C46">
        <v>2045</v>
      </c>
      <c r="D46" t="s">
        <v>120</v>
      </c>
      <c r="E46">
        <v>205</v>
      </c>
      <c r="G46">
        <v>205</v>
      </c>
      <c r="H46" t="s">
        <v>545</v>
      </c>
      <c r="I46">
        <v>801</v>
      </c>
      <c r="J46" t="s">
        <v>372</v>
      </c>
    </row>
    <row r="47" spans="1:13" x14ac:dyDescent="0.2">
      <c r="A47" s="9" t="s">
        <v>48</v>
      </c>
      <c r="C47">
        <v>2046</v>
      </c>
      <c r="D47" t="s">
        <v>121</v>
      </c>
      <c r="E47">
        <v>205</v>
      </c>
      <c r="G47">
        <v>206</v>
      </c>
      <c r="H47" t="s">
        <v>514</v>
      </c>
      <c r="I47">
        <v>801</v>
      </c>
      <c r="J47" t="s">
        <v>373</v>
      </c>
    </row>
    <row r="48" spans="1:13" x14ac:dyDescent="0.2">
      <c r="A48" s="12" t="s">
        <v>49</v>
      </c>
      <c r="C48">
        <v>2047</v>
      </c>
      <c r="D48" s="11" t="s">
        <v>122</v>
      </c>
      <c r="E48">
        <v>205</v>
      </c>
      <c r="G48">
        <v>207</v>
      </c>
      <c r="H48" s="11" t="s">
        <v>563</v>
      </c>
      <c r="I48">
        <v>801</v>
      </c>
      <c r="J48" t="s">
        <v>373</v>
      </c>
    </row>
    <row r="49" spans="1:10" ht="14" customHeight="1" x14ac:dyDescent="0.2">
      <c r="A49" s="9" t="s">
        <v>50</v>
      </c>
      <c r="C49">
        <v>2048</v>
      </c>
      <c r="D49" t="s">
        <v>123</v>
      </c>
      <c r="E49">
        <v>205</v>
      </c>
      <c r="G49">
        <v>208</v>
      </c>
      <c r="H49" t="s">
        <v>530</v>
      </c>
      <c r="I49">
        <v>801</v>
      </c>
      <c r="J49" t="s">
        <v>372</v>
      </c>
    </row>
    <row r="50" spans="1:10" x14ac:dyDescent="0.2">
      <c r="A50" s="12" t="s">
        <v>51</v>
      </c>
      <c r="C50">
        <v>2049</v>
      </c>
      <c r="D50" s="11" t="s">
        <v>86</v>
      </c>
      <c r="E50">
        <v>206</v>
      </c>
      <c r="G50">
        <v>209</v>
      </c>
      <c r="H50" s="11" t="s">
        <v>648</v>
      </c>
      <c r="I50">
        <v>801</v>
      </c>
      <c r="J50" t="s">
        <v>373</v>
      </c>
    </row>
    <row r="51" spans="1:10" x14ac:dyDescent="0.2">
      <c r="A51" s="9" t="s">
        <v>52</v>
      </c>
      <c r="C51">
        <v>2050</v>
      </c>
      <c r="D51" t="s">
        <v>87</v>
      </c>
      <c r="E51">
        <v>206</v>
      </c>
      <c r="G51">
        <v>210</v>
      </c>
      <c r="H51" t="s">
        <v>628</v>
      </c>
      <c r="I51">
        <v>801</v>
      </c>
      <c r="J51" t="s">
        <v>373</v>
      </c>
    </row>
    <row r="52" spans="1:10" x14ac:dyDescent="0.2">
      <c r="A52" s="9" t="s">
        <v>53</v>
      </c>
      <c r="C52">
        <v>2051</v>
      </c>
      <c r="D52" t="s">
        <v>88</v>
      </c>
      <c r="E52">
        <v>206</v>
      </c>
      <c r="G52">
        <v>211</v>
      </c>
      <c r="H52" t="s">
        <v>649</v>
      </c>
      <c r="I52">
        <v>801</v>
      </c>
      <c r="J52" t="s">
        <v>372</v>
      </c>
    </row>
    <row r="53" spans="1:10" x14ac:dyDescent="0.2">
      <c r="A53" s="9" t="s">
        <v>54</v>
      </c>
      <c r="C53">
        <v>2052</v>
      </c>
      <c r="D53" t="s">
        <v>89</v>
      </c>
      <c r="E53">
        <v>206</v>
      </c>
      <c r="G53">
        <v>212</v>
      </c>
      <c r="H53" t="s">
        <v>565</v>
      </c>
      <c r="I53">
        <v>801</v>
      </c>
      <c r="J53" t="s">
        <v>372</v>
      </c>
    </row>
    <row r="54" spans="1:10" x14ac:dyDescent="0.2">
      <c r="A54" s="9" t="s">
        <v>55</v>
      </c>
      <c r="C54">
        <v>2053</v>
      </c>
      <c r="D54" t="s">
        <v>90</v>
      </c>
      <c r="E54">
        <v>206</v>
      </c>
      <c r="G54">
        <v>213</v>
      </c>
      <c r="H54" t="s">
        <v>533</v>
      </c>
      <c r="I54">
        <v>801</v>
      </c>
      <c r="J54" t="s">
        <v>372</v>
      </c>
    </row>
    <row r="55" spans="1:10" x14ac:dyDescent="0.2">
      <c r="A55" s="12" t="s">
        <v>56</v>
      </c>
      <c r="C55">
        <v>2054</v>
      </c>
      <c r="D55" s="11" t="s">
        <v>91</v>
      </c>
      <c r="E55">
        <v>206</v>
      </c>
      <c r="G55">
        <v>214</v>
      </c>
      <c r="H55" s="11" t="s">
        <v>526</v>
      </c>
      <c r="I55">
        <v>801</v>
      </c>
      <c r="J55" t="s">
        <v>372</v>
      </c>
    </row>
    <row r="56" spans="1:10" x14ac:dyDescent="0.2">
      <c r="A56" s="9" t="s">
        <v>57</v>
      </c>
      <c r="C56">
        <v>2055</v>
      </c>
      <c r="D56" t="s">
        <v>92</v>
      </c>
      <c r="E56">
        <v>206</v>
      </c>
      <c r="G56">
        <v>215</v>
      </c>
      <c r="H56" t="s">
        <v>547</v>
      </c>
      <c r="I56">
        <v>801</v>
      </c>
      <c r="J56" t="s">
        <v>373</v>
      </c>
    </row>
    <row r="57" spans="1:10" x14ac:dyDescent="0.2">
      <c r="A57" s="9" t="s">
        <v>58</v>
      </c>
      <c r="C57">
        <v>2056</v>
      </c>
      <c r="D57" t="s">
        <v>93</v>
      </c>
      <c r="E57">
        <v>206</v>
      </c>
      <c r="G57">
        <v>216</v>
      </c>
      <c r="H57" t="s">
        <v>549</v>
      </c>
      <c r="I57">
        <v>801</v>
      </c>
      <c r="J57" t="s">
        <v>373</v>
      </c>
    </row>
    <row r="58" spans="1:10" x14ac:dyDescent="0.2">
      <c r="A58" s="12" t="s">
        <v>59</v>
      </c>
      <c r="C58">
        <v>2057</v>
      </c>
      <c r="D58" s="11" t="s">
        <v>124</v>
      </c>
      <c r="E58">
        <v>207</v>
      </c>
      <c r="G58">
        <v>217</v>
      </c>
      <c r="H58" s="11" t="s">
        <v>559</v>
      </c>
      <c r="I58">
        <v>801</v>
      </c>
      <c r="J58" t="s">
        <v>373</v>
      </c>
    </row>
    <row r="59" spans="1:10" x14ac:dyDescent="0.2">
      <c r="A59" s="9" t="s">
        <v>60</v>
      </c>
      <c r="C59">
        <v>2058</v>
      </c>
      <c r="D59" t="s">
        <v>125</v>
      </c>
      <c r="E59">
        <v>207</v>
      </c>
      <c r="G59">
        <v>218</v>
      </c>
      <c r="H59" t="s">
        <v>650</v>
      </c>
      <c r="I59">
        <v>801</v>
      </c>
      <c r="J59" t="s">
        <v>373</v>
      </c>
    </row>
    <row r="60" spans="1:10" x14ac:dyDescent="0.2">
      <c r="A60" s="9" t="s">
        <v>61</v>
      </c>
      <c r="C60">
        <v>2059</v>
      </c>
      <c r="D60" t="s">
        <v>126</v>
      </c>
      <c r="E60">
        <v>207</v>
      </c>
      <c r="G60">
        <v>219</v>
      </c>
      <c r="H60" t="s">
        <v>546</v>
      </c>
      <c r="I60">
        <v>801</v>
      </c>
      <c r="J60" t="s">
        <v>372</v>
      </c>
    </row>
    <row r="61" spans="1:10" x14ac:dyDescent="0.2">
      <c r="A61" s="9" t="s">
        <v>62</v>
      </c>
      <c r="C61">
        <v>2060</v>
      </c>
      <c r="D61" t="s">
        <v>127</v>
      </c>
      <c r="E61">
        <v>207</v>
      </c>
      <c r="G61">
        <v>220</v>
      </c>
      <c r="H61" t="s">
        <v>556</v>
      </c>
      <c r="I61">
        <v>801</v>
      </c>
      <c r="J61" t="s">
        <v>373</v>
      </c>
    </row>
    <row r="62" spans="1:10" x14ac:dyDescent="0.2">
      <c r="A62" s="9" t="s">
        <v>63</v>
      </c>
      <c r="C62">
        <v>2061</v>
      </c>
      <c r="D62" t="s">
        <v>128</v>
      </c>
      <c r="E62">
        <v>207</v>
      </c>
      <c r="G62">
        <v>221</v>
      </c>
      <c r="H62" t="s">
        <v>522</v>
      </c>
      <c r="I62">
        <v>801</v>
      </c>
      <c r="J62" t="s">
        <v>372</v>
      </c>
    </row>
    <row r="63" spans="1:10" x14ac:dyDescent="0.2">
      <c r="A63" s="12" t="s">
        <v>64</v>
      </c>
      <c r="C63">
        <v>2062</v>
      </c>
      <c r="D63" s="11" t="s">
        <v>129</v>
      </c>
      <c r="E63">
        <v>207</v>
      </c>
      <c r="G63">
        <v>222</v>
      </c>
      <c r="H63" s="11" t="s">
        <v>519</v>
      </c>
      <c r="I63">
        <v>801</v>
      </c>
      <c r="J63" t="s">
        <v>373</v>
      </c>
    </row>
    <row r="64" spans="1:10" x14ac:dyDescent="0.2">
      <c r="A64" s="9" t="s">
        <v>65</v>
      </c>
      <c r="C64">
        <v>2063</v>
      </c>
      <c r="D64" t="s">
        <v>130</v>
      </c>
      <c r="E64">
        <v>207</v>
      </c>
      <c r="G64">
        <v>223</v>
      </c>
      <c r="H64" t="s">
        <v>520</v>
      </c>
      <c r="I64">
        <v>801</v>
      </c>
      <c r="J64" t="s">
        <v>372</v>
      </c>
    </row>
    <row r="65" spans="1:10" x14ac:dyDescent="0.2">
      <c r="A65" s="9" t="s">
        <v>66</v>
      </c>
      <c r="C65">
        <v>2064</v>
      </c>
      <c r="D65" t="s">
        <v>131</v>
      </c>
      <c r="E65">
        <v>207</v>
      </c>
      <c r="G65">
        <v>224</v>
      </c>
      <c r="H65" t="s">
        <v>515</v>
      </c>
      <c r="I65">
        <v>801</v>
      </c>
      <c r="J65" t="s">
        <v>372</v>
      </c>
    </row>
    <row r="66" spans="1:10" x14ac:dyDescent="0.2">
      <c r="A66" t="s">
        <v>196</v>
      </c>
      <c r="C66">
        <v>2065</v>
      </c>
      <c r="D66" t="s">
        <v>186</v>
      </c>
      <c r="E66">
        <v>208</v>
      </c>
      <c r="G66">
        <v>225</v>
      </c>
      <c r="H66" t="s">
        <v>590</v>
      </c>
      <c r="I66">
        <v>801</v>
      </c>
      <c r="J66" s="9" t="s">
        <v>372</v>
      </c>
    </row>
    <row r="67" spans="1:10" x14ac:dyDescent="0.2">
      <c r="A67" s="11" t="s">
        <v>197</v>
      </c>
      <c r="B67" s="11"/>
      <c r="C67" s="11">
        <v>2066</v>
      </c>
      <c r="D67" s="11" t="s">
        <v>182</v>
      </c>
      <c r="E67">
        <v>208</v>
      </c>
      <c r="G67">
        <v>226</v>
      </c>
      <c r="H67" s="11" t="s">
        <v>586</v>
      </c>
      <c r="I67">
        <v>801</v>
      </c>
      <c r="J67" s="12" t="s">
        <v>373</v>
      </c>
    </row>
    <row r="68" spans="1:10" x14ac:dyDescent="0.2">
      <c r="A68" t="s">
        <v>198</v>
      </c>
      <c r="C68">
        <v>2067</v>
      </c>
      <c r="D68" t="s">
        <v>183</v>
      </c>
      <c r="E68">
        <v>208</v>
      </c>
      <c r="G68">
        <v>227</v>
      </c>
      <c r="H68" t="s">
        <v>616</v>
      </c>
      <c r="I68">
        <v>801</v>
      </c>
      <c r="J68" s="9" t="s">
        <v>373</v>
      </c>
    </row>
    <row r="69" spans="1:10" x14ac:dyDescent="0.2">
      <c r="A69" t="s">
        <v>199</v>
      </c>
      <c r="C69">
        <v>2068</v>
      </c>
      <c r="D69" t="s">
        <v>188</v>
      </c>
      <c r="E69">
        <v>208</v>
      </c>
      <c r="G69">
        <v>228</v>
      </c>
      <c r="H69" t="s">
        <v>603</v>
      </c>
      <c r="I69">
        <v>801</v>
      </c>
      <c r="J69" s="9" t="s">
        <v>372</v>
      </c>
    </row>
    <row r="70" spans="1:10" x14ac:dyDescent="0.2">
      <c r="A70" t="s">
        <v>200</v>
      </c>
      <c r="C70">
        <v>2069</v>
      </c>
      <c r="D70" t="s">
        <v>189</v>
      </c>
      <c r="E70">
        <v>208</v>
      </c>
      <c r="G70">
        <v>229</v>
      </c>
      <c r="H70" t="s">
        <v>609</v>
      </c>
      <c r="I70">
        <v>801</v>
      </c>
      <c r="J70" s="9" t="s">
        <v>372</v>
      </c>
    </row>
    <row r="71" spans="1:10" x14ac:dyDescent="0.2">
      <c r="A71" t="s">
        <v>201</v>
      </c>
      <c r="C71">
        <v>2070</v>
      </c>
      <c r="D71" t="s">
        <v>194</v>
      </c>
      <c r="E71">
        <v>208</v>
      </c>
      <c r="G71">
        <v>230</v>
      </c>
      <c r="H71" t="s">
        <v>614</v>
      </c>
      <c r="I71">
        <v>801</v>
      </c>
      <c r="J71" s="9" t="s">
        <v>372</v>
      </c>
    </row>
    <row r="72" spans="1:10" x14ac:dyDescent="0.2">
      <c r="A72" s="11" t="s">
        <v>202</v>
      </c>
      <c r="B72" s="11"/>
      <c r="C72" s="11">
        <v>2071</v>
      </c>
      <c r="D72" s="11" t="s">
        <v>193</v>
      </c>
      <c r="E72">
        <v>208</v>
      </c>
      <c r="G72">
        <v>231</v>
      </c>
      <c r="H72" s="11" t="s">
        <v>574</v>
      </c>
      <c r="I72">
        <v>801</v>
      </c>
      <c r="J72" s="12" t="s">
        <v>373</v>
      </c>
    </row>
    <row r="73" spans="1:10" x14ac:dyDescent="0.2">
      <c r="A73" t="s">
        <v>203</v>
      </c>
      <c r="C73">
        <v>2072</v>
      </c>
      <c r="D73" t="s">
        <v>136</v>
      </c>
      <c r="E73">
        <v>208</v>
      </c>
      <c r="G73">
        <v>232</v>
      </c>
      <c r="H73" t="s">
        <v>596</v>
      </c>
      <c r="I73">
        <v>801</v>
      </c>
      <c r="J73" s="9" t="s">
        <v>373</v>
      </c>
    </row>
    <row r="74" spans="1:10" x14ac:dyDescent="0.2">
      <c r="A74" s="11" t="s">
        <v>204</v>
      </c>
      <c r="B74" s="11"/>
      <c r="C74" s="11">
        <v>2073</v>
      </c>
      <c r="D74" s="11" t="s">
        <v>151</v>
      </c>
      <c r="E74">
        <v>209</v>
      </c>
      <c r="G74">
        <v>233</v>
      </c>
      <c r="H74" s="11" t="s">
        <v>602</v>
      </c>
      <c r="I74">
        <v>801</v>
      </c>
      <c r="J74" s="12" t="s">
        <v>373</v>
      </c>
    </row>
    <row r="75" spans="1:10" x14ac:dyDescent="0.2">
      <c r="A75" t="s">
        <v>205</v>
      </c>
      <c r="C75">
        <v>2074</v>
      </c>
      <c r="D75" t="s">
        <v>158</v>
      </c>
      <c r="E75">
        <v>209</v>
      </c>
      <c r="G75">
        <v>234</v>
      </c>
      <c r="H75" t="s">
        <v>624</v>
      </c>
      <c r="I75">
        <v>801</v>
      </c>
      <c r="J75" s="9" t="s">
        <v>373</v>
      </c>
    </row>
    <row r="76" spans="1:10" x14ac:dyDescent="0.2">
      <c r="A76" t="s">
        <v>206</v>
      </c>
      <c r="C76">
        <v>2075</v>
      </c>
      <c r="D76" t="s">
        <v>163</v>
      </c>
      <c r="E76">
        <v>209</v>
      </c>
      <c r="G76">
        <v>235</v>
      </c>
      <c r="H76" t="s">
        <v>651</v>
      </c>
      <c r="I76">
        <v>801</v>
      </c>
      <c r="J76" s="9" t="s">
        <v>372</v>
      </c>
    </row>
    <row r="77" spans="1:10" x14ac:dyDescent="0.2">
      <c r="A77" t="s">
        <v>207</v>
      </c>
      <c r="C77">
        <v>2076</v>
      </c>
      <c r="D77" t="s">
        <v>147</v>
      </c>
      <c r="E77">
        <v>209</v>
      </c>
      <c r="G77">
        <v>236</v>
      </c>
      <c r="H77" t="s">
        <v>579</v>
      </c>
      <c r="I77">
        <v>801</v>
      </c>
      <c r="J77" s="9" t="s">
        <v>373</v>
      </c>
    </row>
    <row r="78" spans="1:10" x14ac:dyDescent="0.2">
      <c r="A78" t="s">
        <v>208</v>
      </c>
      <c r="C78">
        <v>2077</v>
      </c>
      <c r="D78" t="s">
        <v>149</v>
      </c>
      <c r="E78">
        <v>209</v>
      </c>
      <c r="G78">
        <v>237</v>
      </c>
      <c r="H78" t="s">
        <v>557</v>
      </c>
      <c r="I78">
        <v>801</v>
      </c>
      <c r="J78" s="9" t="s">
        <v>373</v>
      </c>
    </row>
    <row r="79" spans="1:10" x14ac:dyDescent="0.2">
      <c r="A79" t="s">
        <v>209</v>
      </c>
      <c r="C79">
        <v>2078</v>
      </c>
      <c r="D79" t="s">
        <v>145</v>
      </c>
      <c r="E79">
        <v>209</v>
      </c>
      <c r="G79">
        <v>238</v>
      </c>
      <c r="H79" t="s">
        <v>652</v>
      </c>
      <c r="I79">
        <v>801</v>
      </c>
      <c r="J79" s="9" t="s">
        <v>372</v>
      </c>
    </row>
    <row r="80" spans="1:10" x14ac:dyDescent="0.2">
      <c r="A80" s="11" t="s">
        <v>210</v>
      </c>
      <c r="B80" s="11"/>
      <c r="C80" s="11">
        <v>2079</v>
      </c>
      <c r="D80" s="11" t="s">
        <v>142</v>
      </c>
      <c r="E80">
        <v>209</v>
      </c>
      <c r="G80">
        <v>239</v>
      </c>
      <c r="H80" s="11" t="s">
        <v>577</v>
      </c>
      <c r="I80">
        <v>801</v>
      </c>
      <c r="J80" s="12" t="s">
        <v>372</v>
      </c>
    </row>
    <row r="81" spans="1:10" x14ac:dyDescent="0.2">
      <c r="A81" t="s">
        <v>211</v>
      </c>
      <c r="C81">
        <v>2080</v>
      </c>
      <c r="D81" t="s">
        <v>175</v>
      </c>
      <c r="E81">
        <v>209</v>
      </c>
      <c r="G81">
        <v>240</v>
      </c>
      <c r="H81" t="s">
        <v>617</v>
      </c>
      <c r="I81">
        <v>801</v>
      </c>
      <c r="J81" s="9" t="s">
        <v>372</v>
      </c>
    </row>
    <row r="82" spans="1:10" x14ac:dyDescent="0.2">
      <c r="A82" t="s">
        <v>212</v>
      </c>
      <c r="C82">
        <v>2081</v>
      </c>
      <c r="D82" t="s">
        <v>148</v>
      </c>
      <c r="E82">
        <v>210</v>
      </c>
      <c r="G82">
        <v>241</v>
      </c>
      <c r="H82" t="s">
        <v>582</v>
      </c>
      <c r="I82">
        <v>801</v>
      </c>
      <c r="J82" s="9" t="s">
        <v>373</v>
      </c>
    </row>
    <row r="83" spans="1:10" x14ac:dyDescent="0.2">
      <c r="A83" s="11" t="s">
        <v>213</v>
      </c>
      <c r="B83" s="11"/>
      <c r="C83" s="11">
        <v>2082</v>
      </c>
      <c r="D83" s="11" t="s">
        <v>143</v>
      </c>
      <c r="E83">
        <v>210</v>
      </c>
      <c r="G83">
        <v>242</v>
      </c>
      <c r="H83" s="11" t="s">
        <v>653</v>
      </c>
      <c r="I83">
        <v>801</v>
      </c>
      <c r="J83" s="12" t="s">
        <v>373</v>
      </c>
    </row>
    <row r="84" spans="1:10" x14ac:dyDescent="0.2">
      <c r="A84" t="s">
        <v>214</v>
      </c>
      <c r="C84">
        <v>2083</v>
      </c>
      <c r="D84" t="s">
        <v>144</v>
      </c>
      <c r="E84">
        <v>210</v>
      </c>
      <c r="G84">
        <v>243</v>
      </c>
      <c r="H84" t="s">
        <v>594</v>
      </c>
      <c r="I84">
        <v>801</v>
      </c>
      <c r="J84" s="9" t="s">
        <v>372</v>
      </c>
    </row>
    <row r="85" spans="1:10" x14ac:dyDescent="0.2">
      <c r="A85" t="s">
        <v>215</v>
      </c>
      <c r="C85">
        <v>2084</v>
      </c>
      <c r="D85" t="s">
        <v>153</v>
      </c>
      <c r="E85">
        <v>210</v>
      </c>
      <c r="G85">
        <v>244</v>
      </c>
      <c r="H85" t="s">
        <v>608</v>
      </c>
      <c r="I85">
        <v>801</v>
      </c>
      <c r="J85" s="9" t="s">
        <v>373</v>
      </c>
    </row>
    <row r="86" spans="1:10" x14ac:dyDescent="0.2">
      <c r="A86" t="s">
        <v>216</v>
      </c>
      <c r="C86">
        <v>2085</v>
      </c>
      <c r="D86" t="s">
        <v>155</v>
      </c>
      <c r="E86">
        <v>210</v>
      </c>
      <c r="G86">
        <v>245</v>
      </c>
      <c r="H86" t="s">
        <v>621</v>
      </c>
      <c r="I86">
        <v>801</v>
      </c>
      <c r="J86" s="9" t="s">
        <v>372</v>
      </c>
    </row>
    <row r="87" spans="1:10" x14ac:dyDescent="0.2">
      <c r="A87" t="s">
        <v>217</v>
      </c>
      <c r="C87">
        <v>2086</v>
      </c>
      <c r="D87" t="s">
        <v>161</v>
      </c>
      <c r="E87">
        <v>210</v>
      </c>
      <c r="G87">
        <v>246</v>
      </c>
      <c r="H87" t="s">
        <v>576</v>
      </c>
      <c r="I87">
        <v>801</v>
      </c>
      <c r="J87" s="9" t="s">
        <v>373</v>
      </c>
    </row>
    <row r="88" spans="1:10" x14ac:dyDescent="0.2">
      <c r="A88" s="11" t="s">
        <v>218</v>
      </c>
      <c r="B88" s="11"/>
      <c r="C88" s="11">
        <v>2087</v>
      </c>
      <c r="D88" s="11" t="s">
        <v>160</v>
      </c>
      <c r="E88">
        <v>210</v>
      </c>
      <c r="G88">
        <v>247</v>
      </c>
      <c r="H88" s="11" t="s">
        <v>592</v>
      </c>
      <c r="I88">
        <v>801</v>
      </c>
      <c r="J88" s="12" t="s">
        <v>372</v>
      </c>
    </row>
    <row r="89" spans="1:10" x14ac:dyDescent="0.2">
      <c r="A89" t="s">
        <v>219</v>
      </c>
      <c r="C89">
        <v>2088</v>
      </c>
      <c r="D89" t="s">
        <v>170</v>
      </c>
      <c r="E89">
        <v>210</v>
      </c>
      <c r="G89">
        <v>248</v>
      </c>
      <c r="H89" t="s">
        <v>597</v>
      </c>
      <c r="I89">
        <v>801</v>
      </c>
      <c r="J89" s="9" t="s">
        <v>372</v>
      </c>
    </row>
    <row r="90" spans="1:10" x14ac:dyDescent="0.2">
      <c r="A90" t="s">
        <v>220</v>
      </c>
      <c r="C90">
        <v>2089</v>
      </c>
      <c r="D90" t="s">
        <v>178</v>
      </c>
      <c r="E90">
        <v>211</v>
      </c>
      <c r="G90">
        <v>249</v>
      </c>
      <c r="H90" t="s">
        <v>571</v>
      </c>
      <c r="I90">
        <v>801</v>
      </c>
      <c r="J90" s="9" t="s">
        <v>372</v>
      </c>
    </row>
    <row r="91" spans="1:10" x14ac:dyDescent="0.2">
      <c r="A91" t="s">
        <v>221</v>
      </c>
      <c r="C91">
        <v>2090</v>
      </c>
      <c r="D91" t="s">
        <v>174</v>
      </c>
      <c r="E91">
        <v>211</v>
      </c>
      <c r="G91">
        <v>250</v>
      </c>
      <c r="H91" t="s">
        <v>612</v>
      </c>
      <c r="I91">
        <v>801</v>
      </c>
      <c r="J91" s="9" t="s">
        <v>372</v>
      </c>
    </row>
    <row r="92" spans="1:10" x14ac:dyDescent="0.2">
      <c r="A92" s="11" t="s">
        <v>222</v>
      </c>
      <c r="B92" s="11"/>
      <c r="C92" s="11">
        <v>2091</v>
      </c>
      <c r="D92" s="11" t="s">
        <v>177</v>
      </c>
      <c r="E92">
        <v>211</v>
      </c>
      <c r="G92">
        <v>251</v>
      </c>
      <c r="H92" s="11" t="s">
        <v>567</v>
      </c>
      <c r="I92">
        <v>801</v>
      </c>
      <c r="J92" s="12" t="s">
        <v>373</v>
      </c>
    </row>
    <row r="93" spans="1:10" x14ac:dyDescent="0.2">
      <c r="A93" t="s">
        <v>223</v>
      </c>
      <c r="C93">
        <v>2092</v>
      </c>
      <c r="D93" t="s">
        <v>164</v>
      </c>
      <c r="E93">
        <v>211</v>
      </c>
      <c r="G93">
        <v>252</v>
      </c>
      <c r="H93" t="s">
        <v>572</v>
      </c>
      <c r="I93">
        <v>801</v>
      </c>
      <c r="J93" s="9" t="s">
        <v>372</v>
      </c>
    </row>
    <row r="94" spans="1:10" x14ac:dyDescent="0.2">
      <c r="A94" s="11" t="s">
        <v>224</v>
      </c>
      <c r="B94" s="11"/>
      <c r="C94" s="11">
        <v>2093</v>
      </c>
      <c r="D94" s="11" t="s">
        <v>168</v>
      </c>
      <c r="E94">
        <v>211</v>
      </c>
      <c r="G94">
        <v>253</v>
      </c>
      <c r="H94" s="11" t="s">
        <v>581</v>
      </c>
      <c r="I94">
        <v>801</v>
      </c>
      <c r="J94" s="12" t="s">
        <v>373</v>
      </c>
    </row>
    <row r="95" spans="1:10" x14ac:dyDescent="0.2">
      <c r="A95" t="s">
        <v>225</v>
      </c>
      <c r="C95">
        <v>2094</v>
      </c>
      <c r="D95" t="s">
        <v>173</v>
      </c>
      <c r="E95">
        <v>211</v>
      </c>
      <c r="G95">
        <v>254</v>
      </c>
      <c r="H95" t="s">
        <v>584</v>
      </c>
      <c r="I95">
        <v>801</v>
      </c>
      <c r="J95" s="9" t="s">
        <v>373</v>
      </c>
    </row>
    <row r="96" spans="1:10" x14ac:dyDescent="0.2">
      <c r="A96" t="s">
        <v>226</v>
      </c>
      <c r="C96">
        <v>2095</v>
      </c>
      <c r="D96" t="s">
        <v>169</v>
      </c>
      <c r="E96">
        <v>211</v>
      </c>
      <c r="G96">
        <v>255</v>
      </c>
      <c r="H96" t="s">
        <v>591</v>
      </c>
      <c r="I96">
        <v>801</v>
      </c>
      <c r="J96" s="9" t="s">
        <v>372</v>
      </c>
    </row>
    <row r="97" spans="1:10" x14ac:dyDescent="0.2">
      <c r="A97" t="s">
        <v>227</v>
      </c>
      <c r="C97">
        <v>2096</v>
      </c>
      <c r="D97" t="s">
        <v>157</v>
      </c>
      <c r="E97">
        <v>211</v>
      </c>
      <c r="G97">
        <v>256</v>
      </c>
      <c r="H97" t="s">
        <v>598</v>
      </c>
      <c r="I97">
        <v>801</v>
      </c>
      <c r="J97" s="9" t="s">
        <v>373</v>
      </c>
    </row>
    <row r="98" spans="1:10" x14ac:dyDescent="0.2">
      <c r="A98" s="11" t="s">
        <v>228</v>
      </c>
      <c r="B98" s="11"/>
      <c r="C98" s="11">
        <v>2113</v>
      </c>
      <c r="D98" s="11" t="s">
        <v>176</v>
      </c>
      <c r="E98">
        <v>212</v>
      </c>
      <c r="G98">
        <v>257</v>
      </c>
      <c r="H98" s="11" t="s">
        <v>583</v>
      </c>
      <c r="I98">
        <v>801</v>
      </c>
      <c r="J98" s="12" t="s">
        <v>373</v>
      </c>
    </row>
    <row r="99" spans="1:10" x14ac:dyDescent="0.2">
      <c r="A99" t="s">
        <v>229</v>
      </c>
      <c r="C99">
        <v>2114</v>
      </c>
      <c r="D99" t="s">
        <v>180</v>
      </c>
      <c r="E99">
        <v>212</v>
      </c>
      <c r="G99">
        <v>258</v>
      </c>
      <c r="H99" t="s">
        <v>606</v>
      </c>
      <c r="I99">
        <v>801</v>
      </c>
      <c r="J99" s="9" t="s">
        <v>373</v>
      </c>
    </row>
    <row r="100" spans="1:10" x14ac:dyDescent="0.2">
      <c r="A100" t="s">
        <v>230</v>
      </c>
      <c r="C100">
        <v>2115</v>
      </c>
      <c r="D100" t="s">
        <v>179</v>
      </c>
      <c r="E100">
        <v>212</v>
      </c>
      <c r="G100">
        <v>259</v>
      </c>
      <c r="H100" t="s">
        <v>593</v>
      </c>
      <c r="I100">
        <v>801</v>
      </c>
      <c r="J100" s="9" t="s">
        <v>372</v>
      </c>
    </row>
    <row r="101" spans="1:10" x14ac:dyDescent="0.2">
      <c r="A101" t="s">
        <v>231</v>
      </c>
      <c r="C101">
        <v>2116</v>
      </c>
      <c r="D101" t="s">
        <v>172</v>
      </c>
      <c r="E101">
        <v>212</v>
      </c>
      <c r="G101">
        <v>260</v>
      </c>
      <c r="H101" t="s">
        <v>601</v>
      </c>
      <c r="I101">
        <v>801</v>
      </c>
      <c r="J101" s="15" t="s">
        <v>373</v>
      </c>
    </row>
    <row r="102" spans="1:10" x14ac:dyDescent="0.2">
      <c r="A102" s="11" t="s">
        <v>232</v>
      </c>
      <c r="B102" s="11"/>
      <c r="C102" s="11">
        <v>2117</v>
      </c>
      <c r="D102" s="11" t="s">
        <v>171</v>
      </c>
      <c r="E102">
        <v>212</v>
      </c>
      <c r="G102">
        <v>261</v>
      </c>
      <c r="H102" s="11" t="s">
        <v>580</v>
      </c>
      <c r="I102">
        <v>801</v>
      </c>
      <c r="J102" s="12" t="s">
        <v>373</v>
      </c>
    </row>
    <row r="103" spans="1:10" x14ac:dyDescent="0.2">
      <c r="A103" t="s">
        <v>233</v>
      </c>
      <c r="C103">
        <v>2118</v>
      </c>
      <c r="D103" t="s">
        <v>166</v>
      </c>
      <c r="E103">
        <v>212</v>
      </c>
      <c r="G103">
        <v>262</v>
      </c>
      <c r="H103" t="s">
        <v>618</v>
      </c>
      <c r="I103">
        <v>801</v>
      </c>
      <c r="J103" s="9" t="s">
        <v>372</v>
      </c>
    </row>
    <row r="104" spans="1:10" x14ac:dyDescent="0.2">
      <c r="A104" t="s">
        <v>234</v>
      </c>
      <c r="C104">
        <v>2119</v>
      </c>
      <c r="D104" t="s">
        <v>167</v>
      </c>
      <c r="E104">
        <v>212</v>
      </c>
      <c r="G104">
        <v>263</v>
      </c>
      <c r="H104" t="s">
        <v>620</v>
      </c>
      <c r="I104">
        <v>801</v>
      </c>
      <c r="J104" s="9" t="s">
        <v>372</v>
      </c>
    </row>
    <row r="105" spans="1:10" x14ac:dyDescent="0.2">
      <c r="A105" t="s">
        <v>235</v>
      </c>
      <c r="C105">
        <v>2120</v>
      </c>
      <c r="D105" t="s">
        <v>154</v>
      </c>
      <c r="E105">
        <v>212</v>
      </c>
      <c r="G105">
        <v>264</v>
      </c>
      <c r="H105" t="s">
        <v>588</v>
      </c>
      <c r="I105">
        <v>801</v>
      </c>
      <c r="J105" s="9" t="s">
        <v>372</v>
      </c>
    </row>
    <row r="106" spans="1:10" x14ac:dyDescent="0.2">
      <c r="A106" t="s">
        <v>236</v>
      </c>
      <c r="C106">
        <v>2129</v>
      </c>
      <c r="D106" t="s">
        <v>141</v>
      </c>
      <c r="E106">
        <v>213</v>
      </c>
      <c r="G106">
        <v>265</v>
      </c>
      <c r="H106" t="s">
        <v>604</v>
      </c>
      <c r="I106">
        <v>801</v>
      </c>
      <c r="J106" s="9" t="s">
        <v>373</v>
      </c>
    </row>
    <row r="107" spans="1:10" x14ac:dyDescent="0.2">
      <c r="A107" s="11" t="s">
        <v>237</v>
      </c>
      <c r="B107" s="11"/>
      <c r="C107" s="11">
        <v>2130</v>
      </c>
      <c r="D107" s="11" t="s">
        <v>146</v>
      </c>
      <c r="E107">
        <v>213</v>
      </c>
      <c r="G107">
        <v>266</v>
      </c>
      <c r="H107" s="11" t="s">
        <v>619</v>
      </c>
      <c r="I107">
        <v>801</v>
      </c>
      <c r="J107" s="16" t="s">
        <v>373</v>
      </c>
    </row>
    <row r="108" spans="1:10" x14ac:dyDescent="0.2">
      <c r="A108" t="s">
        <v>238</v>
      </c>
      <c r="C108">
        <v>2131</v>
      </c>
      <c r="D108" t="s">
        <v>150</v>
      </c>
      <c r="E108">
        <v>213</v>
      </c>
      <c r="G108">
        <v>267</v>
      </c>
      <c r="H108" t="s">
        <v>568</v>
      </c>
      <c r="I108">
        <v>801</v>
      </c>
      <c r="J108" s="9" t="s">
        <v>372</v>
      </c>
    </row>
    <row r="109" spans="1:10" x14ac:dyDescent="0.2">
      <c r="A109" t="s">
        <v>239</v>
      </c>
      <c r="C109">
        <v>2132</v>
      </c>
      <c r="D109" t="s">
        <v>159</v>
      </c>
      <c r="E109">
        <v>213</v>
      </c>
      <c r="G109">
        <v>268</v>
      </c>
      <c r="H109" t="s">
        <v>589</v>
      </c>
      <c r="I109">
        <v>801</v>
      </c>
      <c r="J109" s="9" t="s">
        <v>373</v>
      </c>
    </row>
    <row r="110" spans="1:10" x14ac:dyDescent="0.2">
      <c r="A110" t="s">
        <v>240</v>
      </c>
      <c r="C110">
        <v>2133</v>
      </c>
      <c r="D110" t="s">
        <v>162</v>
      </c>
      <c r="E110">
        <v>213</v>
      </c>
      <c r="G110">
        <v>269</v>
      </c>
      <c r="H110" t="s">
        <v>599</v>
      </c>
      <c r="I110">
        <v>801</v>
      </c>
      <c r="J110" s="9" t="s">
        <v>372</v>
      </c>
    </row>
    <row r="111" spans="1:10" x14ac:dyDescent="0.2">
      <c r="A111" t="s">
        <v>241</v>
      </c>
      <c r="C111">
        <v>2134</v>
      </c>
      <c r="D111" t="s">
        <v>156</v>
      </c>
      <c r="E111">
        <v>213</v>
      </c>
      <c r="G111">
        <v>270</v>
      </c>
      <c r="H111" t="s">
        <v>607</v>
      </c>
      <c r="I111">
        <v>801</v>
      </c>
      <c r="J111" s="9" t="s">
        <v>372</v>
      </c>
    </row>
    <row r="112" spans="1:10" x14ac:dyDescent="0.2">
      <c r="A112" s="11" t="s">
        <v>242</v>
      </c>
      <c r="B112" s="11"/>
      <c r="C112" s="11">
        <v>2135</v>
      </c>
      <c r="D112" s="11" t="s">
        <v>152</v>
      </c>
      <c r="E112">
        <v>213</v>
      </c>
      <c r="G112">
        <v>271</v>
      </c>
      <c r="H112" s="11" t="s">
        <v>605</v>
      </c>
      <c r="I112">
        <v>801</v>
      </c>
      <c r="J112" s="16" t="s">
        <v>373</v>
      </c>
    </row>
    <row r="113" spans="1:13" x14ac:dyDescent="0.2">
      <c r="A113" t="s">
        <v>243</v>
      </c>
      <c r="C113">
        <v>2136</v>
      </c>
      <c r="D113" t="s">
        <v>165</v>
      </c>
      <c r="E113">
        <v>213</v>
      </c>
      <c r="G113">
        <v>272</v>
      </c>
      <c r="H113" t="s">
        <v>629</v>
      </c>
      <c r="I113">
        <v>801</v>
      </c>
      <c r="J113" s="9" t="s">
        <v>372</v>
      </c>
    </row>
    <row r="114" spans="1:13" x14ac:dyDescent="0.2">
      <c r="A114" t="s">
        <v>244</v>
      </c>
      <c r="C114">
        <v>2137</v>
      </c>
      <c r="D114" t="s">
        <v>185</v>
      </c>
      <c r="E114">
        <v>214</v>
      </c>
      <c r="G114">
        <v>273</v>
      </c>
      <c r="H114" t="s">
        <v>610</v>
      </c>
      <c r="I114">
        <v>801</v>
      </c>
      <c r="J114" s="9" t="s">
        <v>373</v>
      </c>
    </row>
    <row r="115" spans="1:13" x14ac:dyDescent="0.2">
      <c r="A115" t="s">
        <v>245</v>
      </c>
      <c r="C115">
        <v>2138</v>
      </c>
      <c r="D115" t="s">
        <v>181</v>
      </c>
      <c r="E115">
        <v>214</v>
      </c>
      <c r="G115">
        <v>274</v>
      </c>
      <c r="H115" t="s">
        <v>595</v>
      </c>
      <c r="I115">
        <v>801</v>
      </c>
      <c r="J115" s="9" t="s">
        <v>373</v>
      </c>
    </row>
    <row r="116" spans="1:13" x14ac:dyDescent="0.2">
      <c r="A116" s="11" t="s">
        <v>246</v>
      </c>
      <c r="B116" s="11"/>
      <c r="C116" s="11">
        <v>2139</v>
      </c>
      <c r="D116" s="11" t="s">
        <v>184</v>
      </c>
      <c r="E116">
        <v>214</v>
      </c>
      <c r="G116">
        <v>275</v>
      </c>
      <c r="H116" s="11" t="s">
        <v>575</v>
      </c>
      <c r="I116">
        <v>801</v>
      </c>
      <c r="J116" s="12" t="s">
        <v>373</v>
      </c>
    </row>
    <row r="117" spans="1:13" x14ac:dyDescent="0.2">
      <c r="A117" t="s">
        <v>247</v>
      </c>
      <c r="C117">
        <v>2140</v>
      </c>
      <c r="D117" t="s">
        <v>187</v>
      </c>
      <c r="E117">
        <v>214</v>
      </c>
      <c r="G117">
        <v>276</v>
      </c>
      <c r="H117" t="s">
        <v>569</v>
      </c>
      <c r="I117">
        <v>801</v>
      </c>
      <c r="J117" s="9" t="s">
        <v>372</v>
      </c>
    </row>
    <row r="118" spans="1:13" x14ac:dyDescent="0.2">
      <c r="A118" t="s">
        <v>248</v>
      </c>
      <c r="C118">
        <v>2141</v>
      </c>
      <c r="D118" t="s">
        <v>190</v>
      </c>
      <c r="E118">
        <v>214</v>
      </c>
      <c r="G118">
        <v>277</v>
      </c>
      <c r="H118" t="s">
        <v>587</v>
      </c>
      <c r="I118">
        <v>801</v>
      </c>
      <c r="J118" s="9" t="s">
        <v>372</v>
      </c>
    </row>
    <row r="119" spans="1:13" x14ac:dyDescent="0.2">
      <c r="A119" t="s">
        <v>249</v>
      </c>
      <c r="C119">
        <v>2142</v>
      </c>
      <c r="D119" t="s">
        <v>195</v>
      </c>
      <c r="E119">
        <v>214</v>
      </c>
      <c r="G119">
        <v>278</v>
      </c>
      <c r="H119" t="s">
        <v>578</v>
      </c>
      <c r="I119">
        <v>801</v>
      </c>
      <c r="J119" s="9" t="s">
        <v>372</v>
      </c>
    </row>
    <row r="120" spans="1:13" x14ac:dyDescent="0.2">
      <c r="A120" t="s">
        <v>250</v>
      </c>
      <c r="C120">
        <v>2143</v>
      </c>
      <c r="D120" t="s">
        <v>191</v>
      </c>
      <c r="E120">
        <v>214</v>
      </c>
      <c r="G120">
        <v>279</v>
      </c>
      <c r="H120" t="s">
        <v>585</v>
      </c>
      <c r="I120">
        <v>801</v>
      </c>
      <c r="J120" s="9" t="s">
        <v>372</v>
      </c>
    </row>
    <row r="121" spans="1:13" x14ac:dyDescent="0.2">
      <c r="A121" t="s">
        <v>251</v>
      </c>
      <c r="C121">
        <v>2144</v>
      </c>
      <c r="D121" t="s">
        <v>134</v>
      </c>
      <c r="E121">
        <v>214</v>
      </c>
      <c r="G121">
        <v>280</v>
      </c>
      <c r="H121" s="11" t="s">
        <v>622</v>
      </c>
      <c r="I121">
        <v>801</v>
      </c>
      <c r="J121" s="12" t="s">
        <v>373</v>
      </c>
    </row>
    <row r="122" spans="1:13" x14ac:dyDescent="0.2">
      <c r="A122" t="s">
        <v>252</v>
      </c>
      <c r="C122">
        <v>2145</v>
      </c>
      <c r="D122" t="s">
        <v>140</v>
      </c>
      <c r="E122">
        <v>215</v>
      </c>
      <c r="G122">
        <v>281</v>
      </c>
      <c r="H122" t="s">
        <v>623</v>
      </c>
      <c r="I122">
        <v>801</v>
      </c>
      <c r="J122" s="9" t="s">
        <v>373</v>
      </c>
    </row>
    <row r="123" spans="1:13" x14ac:dyDescent="0.2">
      <c r="A123" t="s">
        <v>253</v>
      </c>
      <c r="C123">
        <v>2146</v>
      </c>
      <c r="D123" t="s">
        <v>138</v>
      </c>
      <c r="E123">
        <v>215</v>
      </c>
      <c r="G123">
        <v>282</v>
      </c>
      <c r="H123" t="s">
        <v>573</v>
      </c>
      <c r="I123">
        <v>801</v>
      </c>
      <c r="J123" s="9" t="s">
        <v>372</v>
      </c>
    </row>
    <row r="124" spans="1:13" x14ac:dyDescent="0.2">
      <c r="A124" t="s">
        <v>254</v>
      </c>
      <c r="C124">
        <v>2147</v>
      </c>
      <c r="D124" t="s">
        <v>139</v>
      </c>
      <c r="E124">
        <v>215</v>
      </c>
      <c r="G124">
        <v>283</v>
      </c>
      <c r="H124" t="s">
        <v>570</v>
      </c>
      <c r="I124">
        <v>801</v>
      </c>
      <c r="J124" s="9" t="s">
        <v>372</v>
      </c>
      <c r="M124" s="9"/>
    </row>
    <row r="125" spans="1:13" s="11" customFormat="1" x14ac:dyDescent="0.2">
      <c r="A125" s="11" t="s">
        <v>255</v>
      </c>
      <c r="C125" s="11">
        <v>2148</v>
      </c>
      <c r="D125" s="11" t="s">
        <v>132</v>
      </c>
      <c r="E125" s="11">
        <v>215</v>
      </c>
      <c r="G125" s="11">
        <v>284</v>
      </c>
      <c r="H125" s="11" t="s">
        <v>600</v>
      </c>
      <c r="I125" s="11">
        <v>801</v>
      </c>
      <c r="J125" s="12" t="s">
        <v>372</v>
      </c>
    </row>
    <row r="126" spans="1:13" x14ac:dyDescent="0.2">
      <c r="A126" t="s">
        <v>256</v>
      </c>
      <c r="C126">
        <v>2149</v>
      </c>
      <c r="D126" t="s">
        <v>133</v>
      </c>
      <c r="E126">
        <v>215</v>
      </c>
      <c r="G126">
        <v>285</v>
      </c>
      <c r="H126" t="s">
        <v>630</v>
      </c>
      <c r="I126">
        <v>801</v>
      </c>
      <c r="J126" s="9" t="s">
        <v>373</v>
      </c>
    </row>
    <row r="127" spans="1:13" x14ac:dyDescent="0.2">
      <c r="A127" t="s">
        <v>257</v>
      </c>
      <c r="C127">
        <v>2150</v>
      </c>
      <c r="D127" t="s">
        <v>137</v>
      </c>
      <c r="E127">
        <v>215</v>
      </c>
      <c r="G127">
        <v>286</v>
      </c>
      <c r="H127" t="s">
        <v>613</v>
      </c>
      <c r="I127">
        <v>801</v>
      </c>
      <c r="J127" s="9" t="s">
        <v>373</v>
      </c>
    </row>
    <row r="128" spans="1:13" x14ac:dyDescent="0.2">
      <c r="A128" t="s">
        <v>258</v>
      </c>
      <c r="C128">
        <v>2151</v>
      </c>
      <c r="D128" t="s">
        <v>135</v>
      </c>
      <c r="E128">
        <v>215</v>
      </c>
      <c r="G128">
        <v>287</v>
      </c>
      <c r="H128" t="s">
        <v>625</v>
      </c>
      <c r="I128">
        <v>801</v>
      </c>
      <c r="J128" s="9" t="s">
        <v>372</v>
      </c>
    </row>
    <row r="129" spans="1:10" s="11" customFormat="1" x14ac:dyDescent="0.2">
      <c r="A129" s="11" t="s">
        <v>259</v>
      </c>
      <c r="C129" s="11">
        <v>2152</v>
      </c>
      <c r="D129" s="11" t="s">
        <v>192</v>
      </c>
      <c r="E129" s="11">
        <v>215</v>
      </c>
      <c r="G129" s="11">
        <v>288</v>
      </c>
      <c r="H129" s="11" t="s">
        <v>611</v>
      </c>
      <c r="I129" s="11">
        <v>801</v>
      </c>
      <c r="J129" s="12" t="s">
        <v>373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31"/>
  <sheetViews>
    <sheetView topLeftCell="A17" workbookViewId="0">
      <selection activeCell="A17" sqref="A17:A31"/>
    </sheetView>
  </sheetViews>
  <sheetFormatPr baseColWidth="10" defaultColWidth="8.83203125" defaultRowHeight="15" x14ac:dyDescent="0.2"/>
  <sheetData>
    <row r="1" spans="1:1" x14ac:dyDescent="0.2">
      <c r="A1">
        <v>2002</v>
      </c>
    </row>
    <row r="2" spans="1:1" x14ac:dyDescent="0.2">
      <c r="A2">
        <v>2005</v>
      </c>
    </row>
    <row r="3" spans="1:1" x14ac:dyDescent="0.2">
      <c r="A3">
        <v>2011</v>
      </c>
    </row>
    <row r="4" spans="1:1" x14ac:dyDescent="0.2">
      <c r="A4">
        <v>2014</v>
      </c>
    </row>
    <row r="5" spans="1:1" x14ac:dyDescent="0.2">
      <c r="A5">
        <v>2021</v>
      </c>
    </row>
    <row r="6" spans="1:1" x14ac:dyDescent="0.2">
      <c r="A6">
        <v>2024</v>
      </c>
    </row>
    <row r="7" spans="1:1" x14ac:dyDescent="0.2">
      <c r="A7">
        <v>2025</v>
      </c>
    </row>
    <row r="8" spans="1:1" x14ac:dyDescent="0.2">
      <c r="A8">
        <v>2031</v>
      </c>
    </row>
    <row r="9" spans="1:1" x14ac:dyDescent="0.2">
      <c r="A9">
        <v>2033</v>
      </c>
    </row>
    <row r="10" spans="1:1" x14ac:dyDescent="0.2">
      <c r="A10">
        <v>2038</v>
      </c>
    </row>
    <row r="11" spans="1:1" x14ac:dyDescent="0.2">
      <c r="A11">
        <v>2041</v>
      </c>
    </row>
    <row r="12" spans="1:1" x14ac:dyDescent="0.2">
      <c r="A12">
        <v>2047</v>
      </c>
    </row>
    <row r="13" spans="1:1" x14ac:dyDescent="0.2">
      <c r="A13">
        <v>2049</v>
      </c>
    </row>
    <row r="14" spans="1:1" x14ac:dyDescent="0.2">
      <c r="A14">
        <v>2054</v>
      </c>
    </row>
    <row r="15" spans="1:1" x14ac:dyDescent="0.2">
      <c r="A15">
        <v>2057</v>
      </c>
    </row>
    <row r="16" spans="1:1" x14ac:dyDescent="0.2">
      <c r="A16">
        <v>2062</v>
      </c>
    </row>
    <row r="17" spans="1:1" x14ac:dyDescent="0.2">
      <c r="A17">
        <v>2066</v>
      </c>
    </row>
    <row r="18" spans="1:1" x14ac:dyDescent="0.2">
      <c r="A18">
        <v>2071</v>
      </c>
    </row>
    <row r="19" spans="1:1" x14ac:dyDescent="0.2">
      <c r="A19">
        <v>2073</v>
      </c>
    </row>
    <row r="20" spans="1:1" x14ac:dyDescent="0.2">
      <c r="A20">
        <v>2079</v>
      </c>
    </row>
    <row r="21" spans="1:1" x14ac:dyDescent="0.2">
      <c r="A21">
        <v>2082</v>
      </c>
    </row>
    <row r="22" spans="1:1" x14ac:dyDescent="0.2">
      <c r="A22">
        <v>2087</v>
      </c>
    </row>
    <row r="23" spans="1:1" x14ac:dyDescent="0.2">
      <c r="A23">
        <v>2091</v>
      </c>
    </row>
    <row r="24" spans="1:1" x14ac:dyDescent="0.2">
      <c r="A24">
        <v>2093</v>
      </c>
    </row>
    <row r="25" spans="1:1" x14ac:dyDescent="0.2">
      <c r="A25">
        <v>2113</v>
      </c>
    </row>
    <row r="26" spans="1:1" x14ac:dyDescent="0.2">
      <c r="A26">
        <v>2117</v>
      </c>
    </row>
    <row r="27" spans="1:1" x14ac:dyDescent="0.2">
      <c r="A27">
        <v>2130</v>
      </c>
    </row>
    <row r="28" spans="1:1" x14ac:dyDescent="0.2">
      <c r="A28">
        <v>2135</v>
      </c>
    </row>
    <row r="29" spans="1:1" x14ac:dyDescent="0.2">
      <c r="A29">
        <v>2139</v>
      </c>
    </row>
    <row r="30" spans="1:1" x14ac:dyDescent="0.2">
      <c r="A30">
        <v>2148</v>
      </c>
    </row>
    <row r="31" spans="1:1" x14ac:dyDescent="0.2">
      <c r="A31">
        <v>2152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Seq1</vt:lpstr>
      <vt:lpstr>Seq2</vt:lpstr>
      <vt:lpstr>Seq3</vt:lpstr>
      <vt:lpstr>Seq4</vt:lpstr>
      <vt:lpstr>Seq5</vt:lpstr>
      <vt:lpstr>Seq6</vt:lpstr>
      <vt:lpstr>Seq7</vt:lpstr>
      <vt:lpstr>Seq8</vt:lpstr>
      <vt:lpstr>Seq9</vt:lpstr>
      <vt:lpstr>Seq10</vt:lpstr>
      <vt:lpstr>Seq11</vt:lpstr>
      <vt:lpstr>Seq12</vt:lpstr>
      <vt:lpstr>Seq13</vt:lpstr>
      <vt:lpstr>Seq14</vt:lpstr>
      <vt:lpstr>Seq15</vt:lpstr>
      <vt:lpstr>Seq16</vt:lpstr>
      <vt:lpstr>Seq17</vt:lpstr>
      <vt:lpstr>Seq18</vt:lpstr>
      <vt:lpstr>Seq19</vt:lpstr>
      <vt:lpstr>Seq20</vt:lpstr>
      <vt:lpstr>Seq21</vt:lpstr>
      <vt:lpstr>Seq23</vt:lpstr>
      <vt:lpstr>Seq22</vt:lpstr>
      <vt:lpstr>Seq24</vt:lpstr>
      <vt:lpstr>Seq25</vt:lpstr>
      <vt:lpstr>Seq26</vt:lpstr>
      <vt:lpstr>Seq27</vt:lpstr>
      <vt:lpstr>Seq28</vt:lpstr>
      <vt:lpstr>Seq29</vt:lpstr>
      <vt:lpstr>Seq30</vt:lpstr>
      <vt:lpstr>Seq31</vt:lpstr>
      <vt:lpstr>Seq32</vt:lpstr>
      <vt:lpstr>Sheet2</vt:lpstr>
      <vt:lpstr>audio_list_stym</vt:lpstr>
      <vt:lpstr>metki</vt:lpstr>
      <vt:lpstr>total_visual_stym</vt:lpstr>
      <vt:lpstr>quest_экспл</vt:lpstr>
      <vt:lpstr>quest_импл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Катя Чикурова</dc:creator>
  <cp:lastModifiedBy>Microsoft Office User</cp:lastModifiedBy>
  <dcterms:created xsi:type="dcterms:W3CDTF">2022-05-07T12:20:51Z</dcterms:created>
  <dcterms:modified xsi:type="dcterms:W3CDTF">2023-06-27T21:19:59Z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a535040-0af2-483f-adc3-a132c21e3e2b_Enabled">
    <vt:lpwstr>true</vt:lpwstr>
  </property>
  <property fmtid="{D5CDD505-2E9C-101B-9397-08002B2CF9AE}" pid="3" name="MSIP_Label_2a535040-0af2-483f-adc3-a132c21e3e2b_SetDate">
    <vt:lpwstr>2023-06-27T20:55:15Z</vt:lpwstr>
  </property>
  <property fmtid="{D5CDD505-2E9C-101B-9397-08002B2CF9AE}" pid="4" name="MSIP_Label_2a535040-0af2-483f-adc3-a132c21e3e2b_Method">
    <vt:lpwstr>Standard</vt:lpwstr>
  </property>
  <property fmtid="{D5CDD505-2E9C-101B-9397-08002B2CF9AE}" pid="5" name="MSIP_Label_2a535040-0af2-483f-adc3-a132c21e3e2b_Name">
    <vt:lpwstr>EPAM_Confidential</vt:lpwstr>
  </property>
  <property fmtid="{D5CDD505-2E9C-101B-9397-08002B2CF9AE}" pid="6" name="MSIP_Label_2a535040-0af2-483f-adc3-a132c21e3e2b_SiteId">
    <vt:lpwstr>b41b72d0-4e9f-4c26-8a69-f949f367c91d</vt:lpwstr>
  </property>
  <property fmtid="{D5CDD505-2E9C-101B-9397-08002B2CF9AE}" pid="7" name="MSIP_Label_2a535040-0af2-483f-adc3-a132c21e3e2b_ActionId">
    <vt:lpwstr>3762b992-c40c-4834-8321-c064bfb62348</vt:lpwstr>
  </property>
  <property fmtid="{D5CDD505-2E9C-101B-9397-08002B2CF9AE}" pid="8" name="MSIP_Label_2a535040-0af2-483f-adc3-a132c21e3e2b_ContentBits">
    <vt:lpwstr>0</vt:lpwstr>
  </property>
</Properties>
</file>